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Subindicies/Big Three Subindex/"/>
    </mc:Choice>
  </mc:AlternateContent>
  <xr:revisionPtr revIDLastSave="0" documentId="13_ncr:1_{5EB60B97-2359-284F-9784-25A8BE9DE4A3}" xr6:coauthVersionLast="47" xr6:coauthVersionMax="47" xr10:uidLastSave="{00000000-0000-0000-0000-000000000000}"/>
  <bookViews>
    <workbookView xWindow="28040" yWindow="740" windowWidth="44080" windowHeight="26620" activeTab="2" xr2:uid="{FFDB289A-371F-204C-9FB2-BAA7B41EAC17}"/>
  </bookViews>
  <sheets>
    <sheet name="Rolex, AP, Patek" sheetId="1" r:id="rId1"/>
    <sheet name="STANDARD" sheetId="2" r:id="rId2"/>
    <sheet name="Big Three RESULTS AND INDEX" sheetId="3" r:id="rId3"/>
  </sheets>
  <definedNames>
    <definedName name="_xlnm._FilterDatabase" localSheetId="0" hidden="1">'Rolex, AP, Patek'!$C$4:$BH$716</definedName>
    <definedName name="_xlnm._FilterDatabase" localSheetId="1" hidden="1">STANDARD!$B$4:$AQ$716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G335" i="2"/>
  <c r="H335" i="2"/>
  <c r="I335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G346" i="2"/>
  <c r="H346" i="2"/>
  <c r="I346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G353" i="2"/>
  <c r="H353" i="2"/>
  <c r="I353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G364" i="2"/>
  <c r="H364" i="2"/>
  <c r="I364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G386" i="2"/>
  <c r="H386" i="2"/>
  <c r="I386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G432" i="2"/>
  <c r="H432" i="2"/>
  <c r="I432" i="2"/>
  <c r="G433" i="2"/>
  <c r="H433" i="2"/>
  <c r="I433" i="2"/>
  <c r="G434" i="2"/>
  <c r="H434" i="2"/>
  <c r="I434" i="2"/>
  <c r="G435" i="2"/>
  <c r="H435" i="2"/>
  <c r="I435" i="2"/>
  <c r="G436" i="2"/>
  <c r="H436" i="2"/>
  <c r="I436" i="2"/>
  <c r="G437" i="2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49" i="2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93" i="2"/>
  <c r="H493" i="2"/>
  <c r="I493" i="2"/>
  <c r="G494" i="2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507" i="2"/>
  <c r="H507" i="2"/>
  <c r="I507" i="2"/>
  <c r="G508" i="2"/>
  <c r="H508" i="2"/>
  <c r="I508" i="2"/>
  <c r="G509" i="2"/>
  <c r="H509" i="2"/>
  <c r="I509" i="2"/>
  <c r="G510" i="2"/>
  <c r="H510" i="2"/>
  <c r="I510" i="2"/>
  <c r="G511" i="2"/>
  <c r="H511" i="2"/>
  <c r="I511" i="2"/>
  <c r="G512" i="2"/>
  <c r="H512" i="2"/>
  <c r="I512" i="2"/>
  <c r="G513" i="2"/>
  <c r="H513" i="2"/>
  <c r="I513" i="2"/>
  <c r="G514" i="2"/>
  <c r="H514" i="2"/>
  <c r="I514" i="2"/>
  <c r="G515" i="2"/>
  <c r="H515" i="2"/>
  <c r="I515" i="2"/>
  <c r="G516" i="2"/>
  <c r="H516" i="2"/>
  <c r="I516" i="2"/>
  <c r="G517" i="2"/>
  <c r="H517" i="2"/>
  <c r="I517" i="2"/>
  <c r="G518" i="2"/>
  <c r="H518" i="2"/>
  <c r="I518" i="2"/>
  <c r="G519" i="2"/>
  <c r="H519" i="2"/>
  <c r="I519" i="2"/>
  <c r="G520" i="2"/>
  <c r="H520" i="2"/>
  <c r="I520" i="2"/>
  <c r="G521" i="2"/>
  <c r="H521" i="2"/>
  <c r="I521" i="2"/>
  <c r="G522" i="2"/>
  <c r="H522" i="2"/>
  <c r="I522" i="2"/>
  <c r="G523" i="2"/>
  <c r="H523" i="2"/>
  <c r="I523" i="2"/>
  <c r="G524" i="2"/>
  <c r="H524" i="2"/>
  <c r="I524" i="2"/>
  <c r="G525" i="2"/>
  <c r="H525" i="2"/>
  <c r="I525" i="2"/>
  <c r="G526" i="2"/>
  <c r="H526" i="2"/>
  <c r="I526" i="2"/>
  <c r="G527" i="2"/>
  <c r="H527" i="2"/>
  <c r="I527" i="2"/>
  <c r="G528" i="2"/>
  <c r="H528" i="2"/>
  <c r="I528" i="2"/>
  <c r="G529" i="2"/>
  <c r="H529" i="2"/>
  <c r="I529" i="2"/>
  <c r="G530" i="2"/>
  <c r="H530" i="2"/>
  <c r="I530" i="2"/>
  <c r="G531" i="2"/>
  <c r="H531" i="2"/>
  <c r="I531" i="2"/>
  <c r="G532" i="2"/>
  <c r="H532" i="2"/>
  <c r="I532" i="2"/>
  <c r="G533" i="2"/>
  <c r="H533" i="2"/>
  <c r="I533" i="2"/>
  <c r="G534" i="2"/>
  <c r="H534" i="2"/>
  <c r="I534" i="2"/>
  <c r="G535" i="2"/>
  <c r="H535" i="2"/>
  <c r="I535" i="2"/>
  <c r="G536" i="2"/>
  <c r="H536" i="2"/>
  <c r="I536" i="2"/>
  <c r="G537" i="2"/>
  <c r="H537" i="2"/>
  <c r="I537" i="2"/>
  <c r="G538" i="2"/>
  <c r="H538" i="2"/>
  <c r="I538" i="2"/>
  <c r="G539" i="2"/>
  <c r="H539" i="2"/>
  <c r="I539" i="2"/>
  <c r="G540" i="2"/>
  <c r="H540" i="2"/>
  <c r="I540" i="2"/>
  <c r="G541" i="2"/>
  <c r="H541" i="2"/>
  <c r="I541" i="2"/>
  <c r="G542" i="2"/>
  <c r="H542" i="2"/>
  <c r="I542" i="2"/>
  <c r="G543" i="2"/>
  <c r="H543" i="2"/>
  <c r="I543" i="2"/>
  <c r="G544" i="2"/>
  <c r="H544" i="2"/>
  <c r="I544" i="2"/>
  <c r="G545" i="2"/>
  <c r="H545" i="2"/>
  <c r="I545" i="2"/>
  <c r="G546" i="2"/>
  <c r="H546" i="2"/>
  <c r="I546" i="2"/>
  <c r="G547" i="2"/>
  <c r="H547" i="2"/>
  <c r="I547" i="2"/>
  <c r="G548" i="2"/>
  <c r="H548" i="2"/>
  <c r="I548" i="2"/>
  <c r="G549" i="2"/>
  <c r="H549" i="2"/>
  <c r="I549" i="2"/>
  <c r="G550" i="2"/>
  <c r="H550" i="2"/>
  <c r="I550" i="2"/>
  <c r="G551" i="2"/>
  <c r="H551" i="2"/>
  <c r="I551" i="2"/>
  <c r="G552" i="2"/>
  <c r="H552" i="2"/>
  <c r="I552" i="2"/>
  <c r="G553" i="2"/>
  <c r="H553" i="2"/>
  <c r="I553" i="2"/>
  <c r="G554" i="2"/>
  <c r="H554" i="2"/>
  <c r="I554" i="2"/>
  <c r="G555" i="2"/>
  <c r="H555" i="2"/>
  <c r="I555" i="2"/>
  <c r="G556" i="2"/>
  <c r="H556" i="2"/>
  <c r="I556" i="2"/>
  <c r="G557" i="2"/>
  <c r="H557" i="2"/>
  <c r="I557" i="2"/>
  <c r="G558" i="2"/>
  <c r="H558" i="2"/>
  <c r="I558" i="2"/>
  <c r="G559" i="2"/>
  <c r="H559" i="2"/>
  <c r="I559" i="2"/>
  <c r="G560" i="2"/>
  <c r="H560" i="2"/>
  <c r="I560" i="2"/>
  <c r="G561" i="2"/>
  <c r="H561" i="2"/>
  <c r="I561" i="2"/>
  <c r="G562" i="2"/>
  <c r="H562" i="2"/>
  <c r="I562" i="2"/>
  <c r="G563" i="2"/>
  <c r="H563" i="2"/>
  <c r="I563" i="2"/>
  <c r="G564" i="2"/>
  <c r="H564" i="2"/>
  <c r="I564" i="2"/>
  <c r="G565" i="2"/>
  <c r="H565" i="2"/>
  <c r="I565" i="2"/>
  <c r="G566" i="2"/>
  <c r="H566" i="2"/>
  <c r="I566" i="2"/>
  <c r="G567" i="2"/>
  <c r="H567" i="2"/>
  <c r="I567" i="2"/>
  <c r="G568" i="2"/>
  <c r="H568" i="2"/>
  <c r="I568" i="2"/>
  <c r="G569" i="2"/>
  <c r="H569" i="2"/>
  <c r="I569" i="2"/>
  <c r="G570" i="2"/>
  <c r="H570" i="2"/>
  <c r="I570" i="2"/>
  <c r="G571" i="2"/>
  <c r="H571" i="2"/>
  <c r="I571" i="2"/>
  <c r="G572" i="2"/>
  <c r="H572" i="2"/>
  <c r="I572" i="2"/>
  <c r="G573" i="2"/>
  <c r="H573" i="2"/>
  <c r="I573" i="2"/>
  <c r="G574" i="2"/>
  <c r="H574" i="2"/>
  <c r="I574" i="2"/>
  <c r="G575" i="2"/>
  <c r="H575" i="2"/>
  <c r="I575" i="2"/>
  <c r="G576" i="2"/>
  <c r="H576" i="2"/>
  <c r="I576" i="2"/>
  <c r="G577" i="2"/>
  <c r="H577" i="2"/>
  <c r="I577" i="2"/>
  <c r="G578" i="2"/>
  <c r="H578" i="2"/>
  <c r="I578" i="2"/>
  <c r="G579" i="2"/>
  <c r="H579" i="2"/>
  <c r="I579" i="2"/>
  <c r="G580" i="2"/>
  <c r="H580" i="2"/>
  <c r="I580" i="2"/>
  <c r="G581" i="2"/>
  <c r="H581" i="2"/>
  <c r="I581" i="2"/>
  <c r="G582" i="2"/>
  <c r="H582" i="2"/>
  <c r="I582" i="2"/>
  <c r="G583" i="2"/>
  <c r="H583" i="2"/>
  <c r="I583" i="2"/>
  <c r="G584" i="2"/>
  <c r="H584" i="2"/>
  <c r="I584" i="2"/>
  <c r="G585" i="2"/>
  <c r="H585" i="2"/>
  <c r="I585" i="2"/>
  <c r="G586" i="2"/>
  <c r="H586" i="2"/>
  <c r="I586" i="2"/>
  <c r="G587" i="2"/>
  <c r="H587" i="2"/>
  <c r="I587" i="2"/>
  <c r="G588" i="2"/>
  <c r="H588" i="2"/>
  <c r="I588" i="2"/>
  <c r="G589" i="2"/>
  <c r="H589" i="2"/>
  <c r="I589" i="2"/>
  <c r="G590" i="2"/>
  <c r="H590" i="2"/>
  <c r="I590" i="2"/>
  <c r="G591" i="2"/>
  <c r="H591" i="2"/>
  <c r="I591" i="2"/>
  <c r="G592" i="2"/>
  <c r="H592" i="2"/>
  <c r="I592" i="2"/>
  <c r="G593" i="2"/>
  <c r="H593" i="2"/>
  <c r="I593" i="2"/>
  <c r="G594" i="2"/>
  <c r="H594" i="2"/>
  <c r="I594" i="2"/>
  <c r="G595" i="2"/>
  <c r="H595" i="2"/>
  <c r="I595" i="2"/>
  <c r="G596" i="2"/>
  <c r="H596" i="2"/>
  <c r="I596" i="2"/>
  <c r="G597" i="2"/>
  <c r="H597" i="2"/>
  <c r="I597" i="2"/>
  <c r="G598" i="2"/>
  <c r="H598" i="2"/>
  <c r="I598" i="2"/>
  <c r="G599" i="2"/>
  <c r="H599" i="2"/>
  <c r="I599" i="2"/>
  <c r="G600" i="2"/>
  <c r="H600" i="2"/>
  <c r="I600" i="2"/>
  <c r="G601" i="2"/>
  <c r="H601" i="2"/>
  <c r="I601" i="2"/>
  <c r="G602" i="2"/>
  <c r="H602" i="2"/>
  <c r="I602" i="2"/>
  <c r="G603" i="2"/>
  <c r="H603" i="2"/>
  <c r="I603" i="2"/>
  <c r="G604" i="2"/>
  <c r="H604" i="2"/>
  <c r="I604" i="2"/>
  <c r="G605" i="2"/>
  <c r="H605" i="2"/>
  <c r="I605" i="2"/>
  <c r="G606" i="2"/>
  <c r="H606" i="2"/>
  <c r="I606" i="2"/>
  <c r="G607" i="2"/>
  <c r="H607" i="2"/>
  <c r="I607" i="2"/>
  <c r="G608" i="2"/>
  <c r="H608" i="2"/>
  <c r="I608" i="2"/>
  <c r="G609" i="2"/>
  <c r="H609" i="2"/>
  <c r="I609" i="2"/>
  <c r="G610" i="2"/>
  <c r="H610" i="2"/>
  <c r="I610" i="2"/>
  <c r="G611" i="2"/>
  <c r="H611" i="2"/>
  <c r="I611" i="2"/>
  <c r="G612" i="2"/>
  <c r="H612" i="2"/>
  <c r="I612" i="2"/>
  <c r="G613" i="2"/>
  <c r="H613" i="2"/>
  <c r="I613" i="2"/>
  <c r="G614" i="2"/>
  <c r="H614" i="2"/>
  <c r="I614" i="2"/>
  <c r="G615" i="2"/>
  <c r="H615" i="2"/>
  <c r="I615" i="2"/>
  <c r="G616" i="2"/>
  <c r="H616" i="2"/>
  <c r="I616" i="2"/>
  <c r="G617" i="2"/>
  <c r="H617" i="2"/>
  <c r="I617" i="2"/>
  <c r="G618" i="2"/>
  <c r="H618" i="2"/>
  <c r="I618" i="2"/>
  <c r="G619" i="2"/>
  <c r="H619" i="2"/>
  <c r="I619" i="2"/>
  <c r="G620" i="2"/>
  <c r="H620" i="2"/>
  <c r="I620" i="2"/>
  <c r="G621" i="2"/>
  <c r="H621" i="2"/>
  <c r="I621" i="2"/>
  <c r="G622" i="2"/>
  <c r="H622" i="2"/>
  <c r="I622" i="2"/>
  <c r="G623" i="2"/>
  <c r="H623" i="2"/>
  <c r="I623" i="2"/>
  <c r="G624" i="2"/>
  <c r="H624" i="2"/>
  <c r="I624" i="2"/>
  <c r="G625" i="2"/>
  <c r="H625" i="2"/>
  <c r="I625" i="2"/>
  <c r="G626" i="2"/>
  <c r="H626" i="2"/>
  <c r="I626" i="2"/>
  <c r="G627" i="2"/>
  <c r="H627" i="2"/>
  <c r="I627" i="2"/>
  <c r="G628" i="2"/>
  <c r="H628" i="2"/>
  <c r="I628" i="2"/>
  <c r="G629" i="2"/>
  <c r="H629" i="2"/>
  <c r="I629" i="2"/>
  <c r="G630" i="2"/>
  <c r="H630" i="2"/>
  <c r="I630" i="2"/>
  <c r="G631" i="2"/>
  <c r="H631" i="2"/>
  <c r="I631" i="2"/>
  <c r="G632" i="2"/>
  <c r="H632" i="2"/>
  <c r="I632" i="2"/>
  <c r="G633" i="2"/>
  <c r="H633" i="2"/>
  <c r="I633" i="2"/>
  <c r="G634" i="2"/>
  <c r="H634" i="2"/>
  <c r="I634" i="2"/>
  <c r="G635" i="2"/>
  <c r="H635" i="2"/>
  <c r="I635" i="2"/>
  <c r="G636" i="2"/>
  <c r="H636" i="2"/>
  <c r="I636" i="2"/>
  <c r="G637" i="2"/>
  <c r="H637" i="2"/>
  <c r="I637" i="2"/>
  <c r="G638" i="2"/>
  <c r="H638" i="2"/>
  <c r="I638" i="2"/>
  <c r="G639" i="2"/>
  <c r="H639" i="2"/>
  <c r="I639" i="2"/>
  <c r="G640" i="2"/>
  <c r="H640" i="2"/>
  <c r="I640" i="2"/>
  <c r="G641" i="2"/>
  <c r="H641" i="2"/>
  <c r="I641" i="2"/>
  <c r="G642" i="2"/>
  <c r="H642" i="2"/>
  <c r="I642" i="2"/>
  <c r="G643" i="2"/>
  <c r="H643" i="2"/>
  <c r="I643" i="2"/>
  <c r="G644" i="2"/>
  <c r="H644" i="2"/>
  <c r="I644" i="2"/>
  <c r="G645" i="2"/>
  <c r="H645" i="2"/>
  <c r="I645" i="2"/>
  <c r="G646" i="2"/>
  <c r="H646" i="2"/>
  <c r="I646" i="2"/>
  <c r="G647" i="2"/>
  <c r="H647" i="2"/>
  <c r="I647" i="2"/>
  <c r="G648" i="2"/>
  <c r="H648" i="2"/>
  <c r="I648" i="2"/>
  <c r="G649" i="2"/>
  <c r="H649" i="2"/>
  <c r="I649" i="2"/>
  <c r="G650" i="2"/>
  <c r="H650" i="2"/>
  <c r="I650" i="2"/>
  <c r="G651" i="2"/>
  <c r="H651" i="2"/>
  <c r="I651" i="2"/>
  <c r="G652" i="2"/>
  <c r="H652" i="2"/>
  <c r="I652" i="2"/>
  <c r="G653" i="2"/>
  <c r="H653" i="2"/>
  <c r="I653" i="2"/>
  <c r="G654" i="2"/>
  <c r="H654" i="2"/>
  <c r="I654" i="2"/>
  <c r="G655" i="2"/>
  <c r="H655" i="2"/>
  <c r="I655" i="2"/>
  <c r="G656" i="2"/>
  <c r="H656" i="2"/>
  <c r="I656" i="2"/>
  <c r="G657" i="2"/>
  <c r="H657" i="2"/>
  <c r="I657" i="2"/>
  <c r="G658" i="2"/>
  <c r="H658" i="2"/>
  <c r="I658" i="2"/>
  <c r="G659" i="2"/>
  <c r="H659" i="2"/>
  <c r="I659" i="2"/>
  <c r="G660" i="2"/>
  <c r="H660" i="2"/>
  <c r="I660" i="2"/>
  <c r="G661" i="2"/>
  <c r="H661" i="2"/>
  <c r="I661" i="2"/>
  <c r="G662" i="2"/>
  <c r="H662" i="2"/>
  <c r="I662" i="2"/>
  <c r="G663" i="2"/>
  <c r="H663" i="2"/>
  <c r="I663" i="2"/>
  <c r="G664" i="2"/>
  <c r="H664" i="2"/>
  <c r="I664" i="2"/>
  <c r="G665" i="2"/>
  <c r="H665" i="2"/>
  <c r="I665" i="2"/>
  <c r="G666" i="2"/>
  <c r="H666" i="2"/>
  <c r="I666" i="2"/>
  <c r="G667" i="2"/>
  <c r="H667" i="2"/>
  <c r="I667" i="2"/>
  <c r="G668" i="2"/>
  <c r="H668" i="2"/>
  <c r="I668" i="2"/>
  <c r="G669" i="2"/>
  <c r="H669" i="2"/>
  <c r="I669" i="2"/>
  <c r="G670" i="2"/>
  <c r="H670" i="2"/>
  <c r="I670" i="2"/>
  <c r="G671" i="2"/>
  <c r="H671" i="2"/>
  <c r="I671" i="2"/>
  <c r="G672" i="2"/>
  <c r="H672" i="2"/>
  <c r="I672" i="2"/>
  <c r="G673" i="2"/>
  <c r="H673" i="2"/>
  <c r="I673" i="2"/>
  <c r="G674" i="2"/>
  <c r="H674" i="2"/>
  <c r="I674" i="2"/>
  <c r="G675" i="2"/>
  <c r="H675" i="2"/>
  <c r="I675" i="2"/>
  <c r="G676" i="2"/>
  <c r="H676" i="2"/>
  <c r="I676" i="2"/>
  <c r="G677" i="2"/>
  <c r="H677" i="2"/>
  <c r="I677" i="2"/>
  <c r="G678" i="2"/>
  <c r="H678" i="2"/>
  <c r="I678" i="2"/>
  <c r="G679" i="2"/>
  <c r="H679" i="2"/>
  <c r="I679" i="2"/>
  <c r="G680" i="2"/>
  <c r="H680" i="2"/>
  <c r="I680" i="2"/>
  <c r="G681" i="2"/>
  <c r="H681" i="2"/>
  <c r="I681" i="2"/>
  <c r="G682" i="2"/>
  <c r="H682" i="2"/>
  <c r="I682" i="2"/>
  <c r="G683" i="2"/>
  <c r="H683" i="2"/>
  <c r="I683" i="2"/>
  <c r="G684" i="2"/>
  <c r="H684" i="2"/>
  <c r="I684" i="2"/>
  <c r="G685" i="2"/>
  <c r="H685" i="2"/>
  <c r="I685" i="2"/>
  <c r="G686" i="2"/>
  <c r="H686" i="2"/>
  <c r="I686" i="2"/>
  <c r="G687" i="2"/>
  <c r="H687" i="2"/>
  <c r="I687" i="2"/>
  <c r="G688" i="2"/>
  <c r="H688" i="2"/>
  <c r="I688" i="2"/>
  <c r="G689" i="2"/>
  <c r="H689" i="2"/>
  <c r="I689" i="2"/>
  <c r="G690" i="2"/>
  <c r="H690" i="2"/>
  <c r="I690" i="2"/>
  <c r="G691" i="2"/>
  <c r="H691" i="2"/>
  <c r="I691" i="2"/>
  <c r="G692" i="2"/>
  <c r="H692" i="2"/>
  <c r="I692" i="2"/>
  <c r="G693" i="2"/>
  <c r="H693" i="2"/>
  <c r="I693" i="2"/>
  <c r="G694" i="2"/>
  <c r="H694" i="2"/>
  <c r="I694" i="2"/>
  <c r="G695" i="2"/>
  <c r="H695" i="2"/>
  <c r="I695" i="2"/>
  <c r="G696" i="2"/>
  <c r="H696" i="2"/>
  <c r="I696" i="2"/>
  <c r="G697" i="2"/>
  <c r="H697" i="2"/>
  <c r="I697" i="2"/>
  <c r="G698" i="2"/>
  <c r="H698" i="2"/>
  <c r="I698" i="2"/>
  <c r="G699" i="2"/>
  <c r="H699" i="2"/>
  <c r="I699" i="2"/>
  <c r="G700" i="2"/>
  <c r="H700" i="2"/>
  <c r="I700" i="2"/>
  <c r="G701" i="2"/>
  <c r="H701" i="2"/>
  <c r="I701" i="2"/>
  <c r="G702" i="2"/>
  <c r="H702" i="2"/>
  <c r="I702" i="2"/>
  <c r="G703" i="2"/>
  <c r="H703" i="2"/>
  <c r="I703" i="2"/>
  <c r="G704" i="2"/>
  <c r="H704" i="2"/>
  <c r="I704" i="2"/>
  <c r="G705" i="2"/>
  <c r="H705" i="2"/>
  <c r="I705" i="2"/>
  <c r="G706" i="2"/>
  <c r="H706" i="2"/>
  <c r="I706" i="2"/>
  <c r="G707" i="2"/>
  <c r="H707" i="2"/>
  <c r="I707" i="2"/>
  <c r="G708" i="2"/>
  <c r="H708" i="2"/>
  <c r="I708" i="2"/>
  <c r="G709" i="2"/>
  <c r="H709" i="2"/>
  <c r="I709" i="2"/>
  <c r="G710" i="2"/>
  <c r="H710" i="2"/>
  <c r="I710" i="2"/>
  <c r="G711" i="2"/>
  <c r="H711" i="2"/>
  <c r="I711" i="2"/>
  <c r="G712" i="2"/>
  <c r="H712" i="2"/>
  <c r="I712" i="2"/>
  <c r="G713" i="2"/>
  <c r="H713" i="2"/>
  <c r="I713" i="2"/>
  <c r="G714" i="2"/>
  <c r="H714" i="2"/>
  <c r="I714" i="2"/>
  <c r="G715" i="2"/>
  <c r="H715" i="2"/>
  <c r="I715" i="2"/>
  <c r="G716" i="2"/>
  <c r="H716" i="2"/>
  <c r="I716" i="2"/>
  <c r="I5" i="2"/>
  <c r="H5" i="2"/>
  <c r="B6" i="2"/>
  <c r="AM6" i="2" s="1"/>
  <c r="C6" i="2"/>
  <c r="D6" i="2"/>
  <c r="E6" i="2"/>
  <c r="F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B7" i="2"/>
  <c r="AN7" i="2" s="1"/>
  <c r="C7" i="2"/>
  <c r="D7" i="2"/>
  <c r="F7" i="2" s="1"/>
  <c r="E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8" i="2"/>
  <c r="AN8" i="2" s="1"/>
  <c r="C8" i="2"/>
  <c r="D8" i="2"/>
  <c r="F8" i="2" s="1"/>
  <c r="E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9" i="2"/>
  <c r="AP9" i="2" s="1"/>
  <c r="C9" i="2"/>
  <c r="D9" i="2"/>
  <c r="F9" i="2" s="1"/>
  <c r="E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B10" i="2"/>
  <c r="AO10" i="2" s="1"/>
  <c r="C10" i="2"/>
  <c r="D10" i="2"/>
  <c r="F10" i="2" s="1"/>
  <c r="E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B11" i="2"/>
  <c r="AQ11" i="2" s="1"/>
  <c r="C11" i="2"/>
  <c r="D11" i="2"/>
  <c r="F11" i="2" s="1"/>
  <c r="E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B12" i="2"/>
  <c r="AM12" i="2" s="1"/>
  <c r="C12" i="2"/>
  <c r="D12" i="2"/>
  <c r="F12" i="2" s="1"/>
  <c r="E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B13" i="2"/>
  <c r="AN13" i="2" s="1"/>
  <c r="C13" i="2"/>
  <c r="D13" i="2"/>
  <c r="F13" i="2" s="1"/>
  <c r="E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14" i="2"/>
  <c r="AM14" i="2" s="1"/>
  <c r="C14" i="2"/>
  <c r="D14" i="2"/>
  <c r="F14" i="2" s="1"/>
  <c r="E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B15" i="2"/>
  <c r="AM15" i="2" s="1"/>
  <c r="C15" i="2"/>
  <c r="D15" i="2"/>
  <c r="F15" i="2" s="1"/>
  <c r="E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P15" i="2"/>
  <c r="B16" i="2"/>
  <c r="AN16" i="2" s="1"/>
  <c r="C16" i="2"/>
  <c r="D16" i="2"/>
  <c r="F16" i="2" s="1"/>
  <c r="E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B17" i="2"/>
  <c r="AM17" i="2" s="1"/>
  <c r="C17" i="2"/>
  <c r="D17" i="2"/>
  <c r="F17" i="2" s="1"/>
  <c r="E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B18" i="2"/>
  <c r="AN18" i="2" s="1"/>
  <c r="C18" i="2"/>
  <c r="D18" i="2"/>
  <c r="F18" i="2" s="1"/>
  <c r="E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19" i="2"/>
  <c r="AM19" i="2" s="1"/>
  <c r="C19" i="2"/>
  <c r="D19" i="2"/>
  <c r="F19" i="2" s="1"/>
  <c r="E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B20" i="2"/>
  <c r="AN20" i="2" s="1"/>
  <c r="C20" i="2"/>
  <c r="D20" i="2"/>
  <c r="F20" i="2" s="1"/>
  <c r="E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B21" i="2"/>
  <c r="AN21" i="2" s="1"/>
  <c r="C21" i="2"/>
  <c r="D21" i="2"/>
  <c r="F21" i="2" s="1"/>
  <c r="E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Q21" i="2"/>
  <c r="B22" i="2"/>
  <c r="AM22" i="2" s="1"/>
  <c r="C22" i="2"/>
  <c r="D22" i="2"/>
  <c r="F22" i="2" s="1"/>
  <c r="E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AM23" i="2" s="1"/>
  <c r="C23" i="2"/>
  <c r="D23" i="2"/>
  <c r="F23" i="2" s="1"/>
  <c r="E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O23" i="2"/>
  <c r="B24" i="2"/>
  <c r="AM24" i="2" s="1"/>
  <c r="C24" i="2"/>
  <c r="D24" i="2"/>
  <c r="F24" i="2" s="1"/>
  <c r="E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B25" i="2"/>
  <c r="AM25" i="2" s="1"/>
  <c r="C25" i="2"/>
  <c r="D25" i="2"/>
  <c r="F25" i="2" s="1"/>
  <c r="E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B26" i="2"/>
  <c r="AN26" i="2" s="1"/>
  <c r="C26" i="2"/>
  <c r="D26" i="2"/>
  <c r="F26" i="2" s="1"/>
  <c r="E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B27" i="2"/>
  <c r="C27" i="2"/>
  <c r="D27" i="2"/>
  <c r="F27" i="2" s="1"/>
  <c r="E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B28" i="2"/>
  <c r="AN28" i="2" s="1"/>
  <c r="C28" i="2"/>
  <c r="D28" i="2"/>
  <c r="F28" i="2" s="1"/>
  <c r="E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29" i="2"/>
  <c r="AM29" i="2" s="1"/>
  <c r="C29" i="2"/>
  <c r="D29" i="2"/>
  <c r="F29" i="2" s="1"/>
  <c r="E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B30" i="2"/>
  <c r="AQ30" i="2" s="1"/>
  <c r="C30" i="2"/>
  <c r="D30" i="2"/>
  <c r="F30" i="2" s="1"/>
  <c r="E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31" i="2"/>
  <c r="AN31" i="2" s="1"/>
  <c r="C31" i="2"/>
  <c r="D31" i="2"/>
  <c r="F31" i="2" s="1"/>
  <c r="E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2" i="2"/>
  <c r="C32" i="2"/>
  <c r="D32" i="2"/>
  <c r="F32" i="2" s="1"/>
  <c r="E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3" i="2"/>
  <c r="AN33" i="2" s="1"/>
  <c r="C33" i="2"/>
  <c r="D33" i="2"/>
  <c r="F33" i="2" s="1"/>
  <c r="E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B34" i="2"/>
  <c r="AM34" i="2" s="1"/>
  <c r="C34" i="2"/>
  <c r="D34" i="2"/>
  <c r="F34" i="2" s="1"/>
  <c r="E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5" i="2"/>
  <c r="AO35" i="2" s="1"/>
  <c r="C35" i="2"/>
  <c r="D35" i="2"/>
  <c r="F35" i="2" s="1"/>
  <c r="E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6" i="2"/>
  <c r="AN36" i="2" s="1"/>
  <c r="C36" i="2"/>
  <c r="D36" i="2"/>
  <c r="F36" i="2" s="1"/>
  <c r="E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B37" i="2"/>
  <c r="C37" i="2"/>
  <c r="D37" i="2"/>
  <c r="F37" i="2" s="1"/>
  <c r="E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38" i="2"/>
  <c r="AN38" i="2" s="1"/>
  <c r="C38" i="2"/>
  <c r="D38" i="2"/>
  <c r="F38" i="2" s="1"/>
  <c r="E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B39" i="2"/>
  <c r="AN39" i="2" s="1"/>
  <c r="C39" i="2"/>
  <c r="D39" i="2"/>
  <c r="F39" i="2" s="1"/>
  <c r="E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B40" i="2"/>
  <c r="AP40" i="2" s="1"/>
  <c r="C40" i="2"/>
  <c r="D40" i="2"/>
  <c r="F40" i="2" s="1"/>
  <c r="E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B41" i="2"/>
  <c r="AN41" i="2" s="1"/>
  <c r="C41" i="2"/>
  <c r="D41" i="2"/>
  <c r="F41" i="2" s="1"/>
  <c r="E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B42" i="2"/>
  <c r="C42" i="2"/>
  <c r="D42" i="2"/>
  <c r="F42" i="2" s="1"/>
  <c r="E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B43" i="2"/>
  <c r="AN43" i="2" s="1"/>
  <c r="C43" i="2"/>
  <c r="D43" i="2"/>
  <c r="F43" i="2" s="1"/>
  <c r="E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B44" i="2"/>
  <c r="AP44" i="2" s="1"/>
  <c r="C44" i="2"/>
  <c r="D44" i="2"/>
  <c r="F44" i="2" s="1"/>
  <c r="E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B45" i="2"/>
  <c r="AP45" i="2" s="1"/>
  <c r="C45" i="2"/>
  <c r="D45" i="2"/>
  <c r="F45" i="2" s="1"/>
  <c r="E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B46" i="2"/>
  <c r="AO46" i="2" s="1"/>
  <c r="C46" i="2"/>
  <c r="D46" i="2"/>
  <c r="F46" i="2" s="1"/>
  <c r="E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B47" i="2"/>
  <c r="C47" i="2"/>
  <c r="D47" i="2"/>
  <c r="F47" i="2" s="1"/>
  <c r="E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B48" i="2"/>
  <c r="AN48" i="2" s="1"/>
  <c r="C48" i="2"/>
  <c r="D48" i="2"/>
  <c r="F48" i="2" s="1"/>
  <c r="E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B49" i="2"/>
  <c r="AM49" i="2" s="1"/>
  <c r="C49" i="2"/>
  <c r="D49" i="2"/>
  <c r="F49" i="2" s="1"/>
  <c r="E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B50" i="2"/>
  <c r="AQ50" i="2" s="1"/>
  <c r="C50" i="2"/>
  <c r="D50" i="2"/>
  <c r="F50" i="2" s="1"/>
  <c r="E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B51" i="2"/>
  <c r="AN51" i="2" s="1"/>
  <c r="C51" i="2"/>
  <c r="D51" i="2"/>
  <c r="F51" i="2" s="1"/>
  <c r="E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B52" i="2"/>
  <c r="C52" i="2"/>
  <c r="D52" i="2"/>
  <c r="F52" i="2" s="1"/>
  <c r="E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B53" i="2"/>
  <c r="AN53" i="2" s="1"/>
  <c r="C53" i="2"/>
  <c r="D53" i="2"/>
  <c r="F53" i="2" s="1"/>
  <c r="E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Q53" i="2"/>
  <c r="B54" i="2"/>
  <c r="AM54" i="2" s="1"/>
  <c r="C54" i="2"/>
  <c r="D54" i="2"/>
  <c r="F54" i="2" s="1"/>
  <c r="E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B55" i="2"/>
  <c r="AO55" i="2" s="1"/>
  <c r="C55" i="2"/>
  <c r="D55" i="2"/>
  <c r="F55" i="2" s="1"/>
  <c r="E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B56" i="2"/>
  <c r="AQ56" i="2" s="1"/>
  <c r="C56" i="2"/>
  <c r="D56" i="2"/>
  <c r="F56" i="2" s="1"/>
  <c r="E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B57" i="2"/>
  <c r="C57" i="2"/>
  <c r="D57" i="2"/>
  <c r="F57" i="2" s="1"/>
  <c r="E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B58" i="2"/>
  <c r="AN58" i="2" s="1"/>
  <c r="C58" i="2"/>
  <c r="D58" i="2"/>
  <c r="F58" i="2" s="1"/>
  <c r="E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B59" i="2"/>
  <c r="AP59" i="2" s="1"/>
  <c r="C59" i="2"/>
  <c r="D59" i="2"/>
  <c r="F59" i="2" s="1"/>
  <c r="E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B60" i="2"/>
  <c r="AO60" i="2" s="1"/>
  <c r="C60" i="2"/>
  <c r="D60" i="2"/>
  <c r="F60" i="2" s="1"/>
  <c r="E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B61" i="2"/>
  <c r="AQ61" i="2" s="1"/>
  <c r="C61" i="2"/>
  <c r="D61" i="2"/>
  <c r="F61" i="2" s="1"/>
  <c r="E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B62" i="2"/>
  <c r="C62" i="2"/>
  <c r="D62" i="2"/>
  <c r="F62" i="2" s="1"/>
  <c r="E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B63" i="2"/>
  <c r="AN63" i="2" s="1"/>
  <c r="C63" i="2"/>
  <c r="D63" i="2"/>
  <c r="F63" i="2" s="1"/>
  <c r="E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B64" i="2"/>
  <c r="AP64" i="2" s="1"/>
  <c r="C64" i="2"/>
  <c r="D64" i="2"/>
  <c r="F64" i="2" s="1"/>
  <c r="E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B65" i="2"/>
  <c r="AO65" i="2" s="1"/>
  <c r="C65" i="2"/>
  <c r="D65" i="2"/>
  <c r="F65" i="2" s="1"/>
  <c r="E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B66" i="2"/>
  <c r="AQ66" i="2" s="1"/>
  <c r="C66" i="2"/>
  <c r="D66" i="2"/>
  <c r="F66" i="2" s="1"/>
  <c r="E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B67" i="2"/>
  <c r="C67" i="2"/>
  <c r="D67" i="2"/>
  <c r="F67" i="2" s="1"/>
  <c r="E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B68" i="2"/>
  <c r="AN68" i="2" s="1"/>
  <c r="C68" i="2"/>
  <c r="D68" i="2"/>
  <c r="F68" i="2" s="1"/>
  <c r="E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B69" i="2"/>
  <c r="AP69" i="2" s="1"/>
  <c r="C69" i="2"/>
  <c r="D69" i="2"/>
  <c r="F69" i="2" s="1"/>
  <c r="E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B70" i="2"/>
  <c r="AO70" i="2" s="1"/>
  <c r="C70" i="2"/>
  <c r="D70" i="2"/>
  <c r="F70" i="2" s="1"/>
  <c r="E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B71" i="2"/>
  <c r="AQ71" i="2" s="1"/>
  <c r="C71" i="2"/>
  <c r="D71" i="2"/>
  <c r="F71" i="2" s="1"/>
  <c r="E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B72" i="2"/>
  <c r="AM72" i="2" s="1"/>
  <c r="C72" i="2"/>
  <c r="D72" i="2"/>
  <c r="F72" i="2" s="1"/>
  <c r="E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B73" i="2"/>
  <c r="AN73" i="2" s="1"/>
  <c r="C73" i="2"/>
  <c r="D73" i="2"/>
  <c r="F73" i="2" s="1"/>
  <c r="E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B74" i="2"/>
  <c r="AP74" i="2" s="1"/>
  <c r="C74" i="2"/>
  <c r="D74" i="2"/>
  <c r="F74" i="2" s="1"/>
  <c r="E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B75" i="2"/>
  <c r="AO75" i="2" s="1"/>
  <c r="C75" i="2"/>
  <c r="D75" i="2"/>
  <c r="F75" i="2" s="1"/>
  <c r="E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B76" i="2"/>
  <c r="AQ76" i="2" s="1"/>
  <c r="C76" i="2"/>
  <c r="D76" i="2"/>
  <c r="F76" i="2" s="1"/>
  <c r="E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B77" i="2"/>
  <c r="AM77" i="2" s="1"/>
  <c r="C77" i="2"/>
  <c r="D77" i="2"/>
  <c r="F77" i="2" s="1"/>
  <c r="E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B78" i="2"/>
  <c r="AN78" i="2" s="1"/>
  <c r="C78" i="2"/>
  <c r="D78" i="2"/>
  <c r="F78" i="2" s="1"/>
  <c r="E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B79" i="2"/>
  <c r="AP79" i="2" s="1"/>
  <c r="C79" i="2"/>
  <c r="D79" i="2"/>
  <c r="F79" i="2" s="1"/>
  <c r="E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B80" i="2"/>
  <c r="AM80" i="2" s="1"/>
  <c r="C80" i="2"/>
  <c r="D80" i="2"/>
  <c r="F80" i="2" s="1"/>
  <c r="E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B81" i="2"/>
  <c r="AP81" i="2" s="1"/>
  <c r="C81" i="2"/>
  <c r="D81" i="2"/>
  <c r="F81" i="2" s="1"/>
  <c r="E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B82" i="2"/>
  <c r="AQ82" i="2" s="1"/>
  <c r="C82" i="2"/>
  <c r="D82" i="2"/>
  <c r="F82" i="2" s="1"/>
  <c r="E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B83" i="2"/>
  <c r="AN83" i="2" s="1"/>
  <c r="C83" i="2"/>
  <c r="D83" i="2"/>
  <c r="F83" i="2" s="1"/>
  <c r="E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B84" i="2"/>
  <c r="AP84" i="2" s="1"/>
  <c r="C84" i="2"/>
  <c r="D84" i="2"/>
  <c r="F84" i="2" s="1"/>
  <c r="E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B85" i="2"/>
  <c r="C85" i="2"/>
  <c r="D85" i="2"/>
  <c r="F85" i="2" s="1"/>
  <c r="E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B86" i="2"/>
  <c r="AM86" i="2" s="1"/>
  <c r="C86" i="2"/>
  <c r="D86" i="2"/>
  <c r="F86" i="2" s="1"/>
  <c r="E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B87" i="2"/>
  <c r="AO87" i="2" s="1"/>
  <c r="C87" i="2"/>
  <c r="D87" i="2"/>
  <c r="F87" i="2" s="1"/>
  <c r="E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B88" i="2"/>
  <c r="C88" i="2"/>
  <c r="D88" i="2"/>
  <c r="F88" i="2" s="1"/>
  <c r="E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B89" i="2"/>
  <c r="AP89" i="2" s="1"/>
  <c r="C89" i="2"/>
  <c r="D89" i="2"/>
  <c r="F89" i="2" s="1"/>
  <c r="E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B90" i="2"/>
  <c r="AM90" i="2" s="1"/>
  <c r="C90" i="2"/>
  <c r="D90" i="2"/>
  <c r="F90" i="2" s="1"/>
  <c r="E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B91" i="2"/>
  <c r="C91" i="2"/>
  <c r="D91" i="2"/>
  <c r="F91" i="2" s="1"/>
  <c r="E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B92" i="2"/>
  <c r="AM92" i="2" s="1"/>
  <c r="C92" i="2"/>
  <c r="D92" i="2"/>
  <c r="F92" i="2" s="1"/>
  <c r="E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B93" i="2"/>
  <c r="C93" i="2"/>
  <c r="D93" i="2"/>
  <c r="F93" i="2" s="1"/>
  <c r="E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B94" i="2"/>
  <c r="AP94" i="2" s="1"/>
  <c r="C94" i="2"/>
  <c r="D94" i="2"/>
  <c r="F94" i="2" s="1"/>
  <c r="E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B95" i="2"/>
  <c r="AM95" i="2" s="1"/>
  <c r="C95" i="2"/>
  <c r="D95" i="2"/>
  <c r="F95" i="2" s="1"/>
  <c r="E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B96" i="2"/>
  <c r="C96" i="2"/>
  <c r="D96" i="2"/>
  <c r="F96" i="2" s="1"/>
  <c r="E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B97" i="2"/>
  <c r="AQ97" i="2" s="1"/>
  <c r="C97" i="2"/>
  <c r="D97" i="2"/>
  <c r="F97" i="2" s="1"/>
  <c r="E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O97" i="2"/>
  <c r="B98" i="2"/>
  <c r="AN98" i="2" s="1"/>
  <c r="C98" i="2"/>
  <c r="D98" i="2"/>
  <c r="F98" i="2" s="1"/>
  <c r="E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B99" i="2"/>
  <c r="AP99" i="2" s="1"/>
  <c r="C99" i="2"/>
  <c r="D99" i="2"/>
  <c r="F99" i="2" s="1"/>
  <c r="E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B100" i="2"/>
  <c r="AQ100" i="2" s="1"/>
  <c r="C100" i="2"/>
  <c r="D100" i="2"/>
  <c r="F100" i="2" s="1"/>
  <c r="E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B101" i="2"/>
  <c r="AM101" i="2" s="1"/>
  <c r="C101" i="2"/>
  <c r="D101" i="2"/>
  <c r="F101" i="2" s="1"/>
  <c r="E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B102" i="2"/>
  <c r="C102" i="2"/>
  <c r="D102" i="2"/>
  <c r="F102" i="2" s="1"/>
  <c r="E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B103" i="2"/>
  <c r="AN103" i="2" s="1"/>
  <c r="C103" i="2"/>
  <c r="D103" i="2"/>
  <c r="F103" i="2" s="1"/>
  <c r="E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B104" i="2"/>
  <c r="AP104" i="2" s="1"/>
  <c r="C104" i="2"/>
  <c r="D104" i="2"/>
  <c r="F104" i="2" s="1"/>
  <c r="E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B105" i="2"/>
  <c r="AQ105" i="2" s="1"/>
  <c r="C105" i="2"/>
  <c r="D105" i="2"/>
  <c r="F105" i="2" s="1"/>
  <c r="E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B106" i="2"/>
  <c r="AM106" i="2" s="1"/>
  <c r="C106" i="2"/>
  <c r="D106" i="2"/>
  <c r="F106" i="2" s="1"/>
  <c r="E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B107" i="2"/>
  <c r="AM107" i="2" s="1"/>
  <c r="C107" i="2"/>
  <c r="D107" i="2"/>
  <c r="F107" i="2" s="1"/>
  <c r="E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B108" i="2"/>
  <c r="AN108" i="2" s="1"/>
  <c r="C108" i="2"/>
  <c r="D108" i="2"/>
  <c r="F108" i="2" s="1"/>
  <c r="E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B109" i="2"/>
  <c r="AP109" i="2" s="1"/>
  <c r="C109" i="2"/>
  <c r="D109" i="2"/>
  <c r="F109" i="2" s="1"/>
  <c r="E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B110" i="2"/>
  <c r="AQ110" i="2" s="1"/>
  <c r="C110" i="2"/>
  <c r="D110" i="2"/>
  <c r="F110" i="2" s="1"/>
  <c r="E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B111" i="2"/>
  <c r="AM111" i="2" s="1"/>
  <c r="C111" i="2"/>
  <c r="D111" i="2"/>
  <c r="F111" i="2" s="1"/>
  <c r="E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B112" i="2"/>
  <c r="C112" i="2"/>
  <c r="D112" i="2"/>
  <c r="F112" i="2" s="1"/>
  <c r="E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B113" i="2"/>
  <c r="AN113" i="2" s="1"/>
  <c r="C113" i="2"/>
  <c r="D113" i="2"/>
  <c r="F113" i="2" s="1"/>
  <c r="E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B114" i="2"/>
  <c r="C114" i="2"/>
  <c r="D114" i="2"/>
  <c r="F114" i="2" s="1"/>
  <c r="E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B115" i="2"/>
  <c r="AO115" i="2" s="1"/>
  <c r="C115" i="2"/>
  <c r="D115" i="2"/>
  <c r="F115" i="2" s="1"/>
  <c r="E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B116" i="2"/>
  <c r="AQ116" i="2" s="1"/>
  <c r="C116" i="2"/>
  <c r="D116" i="2"/>
  <c r="F116" i="2" s="1"/>
  <c r="E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B117" i="2"/>
  <c r="C117" i="2"/>
  <c r="D117" i="2"/>
  <c r="F117" i="2" s="1"/>
  <c r="E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B118" i="2"/>
  <c r="AN118" i="2" s="1"/>
  <c r="C118" i="2"/>
  <c r="D118" i="2"/>
  <c r="F118" i="2" s="1"/>
  <c r="E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B119" i="2"/>
  <c r="C119" i="2"/>
  <c r="D119" i="2"/>
  <c r="F119" i="2" s="1"/>
  <c r="E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B120" i="2"/>
  <c r="AO120" i="2" s="1"/>
  <c r="C120" i="2"/>
  <c r="D120" i="2"/>
  <c r="F120" i="2" s="1"/>
  <c r="E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B121" i="2"/>
  <c r="AQ121" i="2" s="1"/>
  <c r="C121" i="2"/>
  <c r="D121" i="2"/>
  <c r="F121" i="2" s="1"/>
  <c r="E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O121" i="2"/>
  <c r="B122" i="2"/>
  <c r="AM122" i="2" s="1"/>
  <c r="C122" i="2"/>
  <c r="D122" i="2"/>
  <c r="F122" i="2" s="1"/>
  <c r="E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B123" i="2"/>
  <c r="AN123" i="2" s="1"/>
  <c r="C123" i="2"/>
  <c r="D123" i="2"/>
  <c r="F123" i="2" s="1"/>
  <c r="E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B124" i="2"/>
  <c r="C124" i="2"/>
  <c r="D124" i="2"/>
  <c r="F124" i="2" s="1"/>
  <c r="E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B125" i="2"/>
  <c r="AO125" i="2" s="1"/>
  <c r="C125" i="2"/>
  <c r="D125" i="2"/>
  <c r="F125" i="2" s="1"/>
  <c r="E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B126" i="2"/>
  <c r="AQ126" i="2" s="1"/>
  <c r="C126" i="2"/>
  <c r="D126" i="2"/>
  <c r="F126" i="2" s="1"/>
  <c r="E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B127" i="2"/>
  <c r="AM127" i="2" s="1"/>
  <c r="C127" i="2"/>
  <c r="D127" i="2"/>
  <c r="F127" i="2" s="1"/>
  <c r="E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B128" i="2"/>
  <c r="AN128" i="2" s="1"/>
  <c r="C128" i="2"/>
  <c r="D128" i="2"/>
  <c r="F128" i="2" s="1"/>
  <c r="E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B129" i="2"/>
  <c r="C129" i="2"/>
  <c r="D129" i="2"/>
  <c r="F129" i="2" s="1"/>
  <c r="E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B130" i="2"/>
  <c r="AN130" i="2" s="1"/>
  <c r="C130" i="2"/>
  <c r="D130" i="2"/>
  <c r="F130" i="2" s="1"/>
  <c r="E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B131" i="2"/>
  <c r="AP131" i="2" s="1"/>
  <c r="C131" i="2"/>
  <c r="D131" i="2"/>
  <c r="F131" i="2" s="1"/>
  <c r="E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B132" i="2"/>
  <c r="AO132" i="2" s="1"/>
  <c r="C132" i="2"/>
  <c r="D132" i="2"/>
  <c r="F132" i="2" s="1"/>
  <c r="E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B133" i="2"/>
  <c r="AN133" i="2" s="1"/>
  <c r="C133" i="2"/>
  <c r="D133" i="2"/>
  <c r="F133" i="2" s="1"/>
  <c r="E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B134" i="2"/>
  <c r="AP134" i="2" s="1"/>
  <c r="C134" i="2"/>
  <c r="D134" i="2"/>
  <c r="F134" i="2" s="1"/>
  <c r="E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B135" i="2"/>
  <c r="C135" i="2"/>
  <c r="D135" i="2"/>
  <c r="F135" i="2" s="1"/>
  <c r="E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B136" i="2"/>
  <c r="AM136" i="2" s="1"/>
  <c r="C136" i="2"/>
  <c r="D136" i="2"/>
  <c r="F136" i="2" s="1"/>
  <c r="E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B137" i="2"/>
  <c r="AO137" i="2" s="1"/>
  <c r="C137" i="2"/>
  <c r="D137" i="2"/>
  <c r="F137" i="2" s="1"/>
  <c r="E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B138" i="2"/>
  <c r="C138" i="2"/>
  <c r="D138" i="2"/>
  <c r="F138" i="2" s="1"/>
  <c r="E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B139" i="2"/>
  <c r="AP139" i="2" s="1"/>
  <c r="C139" i="2"/>
  <c r="D139" i="2"/>
  <c r="F139" i="2" s="1"/>
  <c r="E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B140" i="2"/>
  <c r="C140" i="2"/>
  <c r="D140" i="2"/>
  <c r="F140" i="2" s="1"/>
  <c r="E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B141" i="2"/>
  <c r="AN141" i="2" s="1"/>
  <c r="C141" i="2"/>
  <c r="D141" i="2"/>
  <c r="F141" i="2" s="1"/>
  <c r="E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B142" i="2"/>
  <c r="AN142" i="2" s="1"/>
  <c r="C142" i="2"/>
  <c r="D142" i="2"/>
  <c r="F142" i="2" s="1"/>
  <c r="E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B143" i="2"/>
  <c r="C143" i="2"/>
  <c r="D143" i="2"/>
  <c r="F143" i="2" s="1"/>
  <c r="E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B144" i="2"/>
  <c r="AP144" i="2" s="1"/>
  <c r="C144" i="2"/>
  <c r="D144" i="2"/>
  <c r="F144" i="2" s="1"/>
  <c r="E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B145" i="2"/>
  <c r="C145" i="2"/>
  <c r="D145" i="2"/>
  <c r="F145" i="2" s="1"/>
  <c r="E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B146" i="2"/>
  <c r="AN146" i="2" s="1"/>
  <c r="C146" i="2"/>
  <c r="D146" i="2"/>
  <c r="F146" i="2" s="1"/>
  <c r="E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B147" i="2"/>
  <c r="C147" i="2"/>
  <c r="D147" i="2"/>
  <c r="F147" i="2" s="1"/>
  <c r="E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B148" i="2"/>
  <c r="AM148" i="2" s="1"/>
  <c r="C148" i="2"/>
  <c r="D148" i="2"/>
  <c r="F148" i="2" s="1"/>
  <c r="E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B149" i="2"/>
  <c r="C149" i="2"/>
  <c r="D149" i="2"/>
  <c r="F149" i="2" s="1"/>
  <c r="E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B150" i="2"/>
  <c r="AM150" i="2" s="1"/>
  <c r="C150" i="2"/>
  <c r="D150" i="2"/>
  <c r="F150" i="2" s="1"/>
  <c r="E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B151" i="2"/>
  <c r="C151" i="2"/>
  <c r="D151" i="2"/>
  <c r="F151" i="2" s="1"/>
  <c r="E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B152" i="2"/>
  <c r="AN152" i="2" s="1"/>
  <c r="C152" i="2"/>
  <c r="D152" i="2"/>
  <c r="F152" i="2" s="1"/>
  <c r="E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B153" i="2"/>
  <c r="C153" i="2"/>
  <c r="D153" i="2"/>
  <c r="F153" i="2" s="1"/>
  <c r="E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B154" i="2"/>
  <c r="AP154" i="2" s="1"/>
  <c r="C154" i="2"/>
  <c r="D154" i="2"/>
  <c r="F154" i="2" s="1"/>
  <c r="E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B155" i="2"/>
  <c r="AQ155" i="2" s="1"/>
  <c r="C155" i="2"/>
  <c r="D155" i="2"/>
  <c r="F155" i="2" s="1"/>
  <c r="E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B156" i="2"/>
  <c r="AM156" i="2" s="1"/>
  <c r="C156" i="2"/>
  <c r="D156" i="2"/>
  <c r="F156" i="2" s="1"/>
  <c r="E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B157" i="2"/>
  <c r="C157" i="2"/>
  <c r="D157" i="2"/>
  <c r="F157" i="2" s="1"/>
  <c r="E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B158" i="2"/>
  <c r="AQ158" i="2" s="1"/>
  <c r="C158" i="2"/>
  <c r="D158" i="2"/>
  <c r="F158" i="2" s="1"/>
  <c r="E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B159" i="2"/>
  <c r="AM159" i="2" s="1"/>
  <c r="C159" i="2"/>
  <c r="D159" i="2"/>
  <c r="F159" i="2" s="1"/>
  <c r="E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B160" i="2"/>
  <c r="C160" i="2"/>
  <c r="D160" i="2"/>
  <c r="F160" i="2" s="1"/>
  <c r="E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B161" i="2"/>
  <c r="AP161" i="2" s="1"/>
  <c r="C161" i="2"/>
  <c r="D161" i="2"/>
  <c r="F161" i="2" s="1"/>
  <c r="E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B162" i="2"/>
  <c r="AM162" i="2" s="1"/>
  <c r="C162" i="2"/>
  <c r="D162" i="2"/>
  <c r="F162" i="2" s="1"/>
  <c r="E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B163" i="2"/>
  <c r="AQ163" i="2" s="1"/>
  <c r="C163" i="2"/>
  <c r="D163" i="2"/>
  <c r="F163" i="2" s="1"/>
  <c r="E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B164" i="2"/>
  <c r="AM164" i="2" s="1"/>
  <c r="C164" i="2"/>
  <c r="D164" i="2"/>
  <c r="F164" i="2" s="1"/>
  <c r="E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B165" i="2"/>
  <c r="C165" i="2"/>
  <c r="D165" i="2"/>
  <c r="F165" i="2" s="1"/>
  <c r="E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B166" i="2"/>
  <c r="C166" i="2"/>
  <c r="D166" i="2"/>
  <c r="F166" i="2" s="1"/>
  <c r="E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B167" i="2"/>
  <c r="AN167" i="2" s="1"/>
  <c r="C167" i="2"/>
  <c r="D167" i="2"/>
  <c r="F167" i="2" s="1"/>
  <c r="E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B168" i="2"/>
  <c r="AM168" i="2" s="1"/>
  <c r="C168" i="2"/>
  <c r="D168" i="2"/>
  <c r="F168" i="2" s="1"/>
  <c r="E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B169" i="2"/>
  <c r="C169" i="2"/>
  <c r="D169" i="2"/>
  <c r="F169" i="2" s="1"/>
  <c r="E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B170" i="2"/>
  <c r="C170" i="2"/>
  <c r="D170" i="2"/>
  <c r="F170" i="2" s="1"/>
  <c r="E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B171" i="2"/>
  <c r="AQ171" i="2" s="1"/>
  <c r="C171" i="2"/>
  <c r="D171" i="2"/>
  <c r="F171" i="2" s="1"/>
  <c r="E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B172" i="2"/>
  <c r="AM172" i="2" s="1"/>
  <c r="C172" i="2"/>
  <c r="D172" i="2"/>
  <c r="F172" i="2" s="1"/>
  <c r="E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B173" i="2"/>
  <c r="C173" i="2"/>
  <c r="D173" i="2"/>
  <c r="F173" i="2" s="1"/>
  <c r="E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B174" i="2"/>
  <c r="AM174" i="2" s="1"/>
  <c r="C174" i="2"/>
  <c r="D174" i="2"/>
  <c r="F174" i="2" s="1"/>
  <c r="E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B175" i="2"/>
  <c r="C175" i="2"/>
  <c r="D175" i="2"/>
  <c r="F175" i="2" s="1"/>
  <c r="E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B176" i="2"/>
  <c r="C176" i="2"/>
  <c r="D176" i="2"/>
  <c r="F176" i="2" s="1"/>
  <c r="E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B177" i="2"/>
  <c r="AO177" i="2" s="1"/>
  <c r="C177" i="2"/>
  <c r="D177" i="2"/>
  <c r="F177" i="2" s="1"/>
  <c r="E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B178" i="2"/>
  <c r="AQ178" i="2" s="1"/>
  <c r="C178" i="2"/>
  <c r="D178" i="2"/>
  <c r="F178" i="2" s="1"/>
  <c r="E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B179" i="2"/>
  <c r="AM179" i="2" s="1"/>
  <c r="C179" i="2"/>
  <c r="D179" i="2"/>
  <c r="F179" i="2" s="1"/>
  <c r="E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B180" i="2"/>
  <c r="C180" i="2"/>
  <c r="D180" i="2"/>
  <c r="F180" i="2" s="1"/>
  <c r="E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B181" i="2"/>
  <c r="AN181" i="2" s="1"/>
  <c r="C181" i="2"/>
  <c r="D181" i="2"/>
  <c r="F181" i="2" s="1"/>
  <c r="E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O181" i="2"/>
  <c r="B182" i="2"/>
  <c r="C182" i="2"/>
  <c r="D182" i="2"/>
  <c r="F182" i="2" s="1"/>
  <c r="E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B183" i="2"/>
  <c r="AQ183" i="2" s="1"/>
  <c r="C183" i="2"/>
  <c r="D183" i="2"/>
  <c r="F183" i="2" s="1"/>
  <c r="E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B184" i="2"/>
  <c r="AM184" i="2" s="1"/>
  <c r="C184" i="2"/>
  <c r="D184" i="2"/>
  <c r="F184" i="2" s="1"/>
  <c r="E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B185" i="2"/>
  <c r="C185" i="2"/>
  <c r="D185" i="2"/>
  <c r="F185" i="2" s="1"/>
  <c r="E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B186" i="2"/>
  <c r="AO186" i="2" s="1"/>
  <c r="C186" i="2"/>
  <c r="D186" i="2"/>
  <c r="F186" i="2" s="1"/>
  <c r="E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B187" i="2"/>
  <c r="AQ187" i="2" s="1"/>
  <c r="C187" i="2"/>
  <c r="D187" i="2"/>
  <c r="F187" i="2" s="1"/>
  <c r="E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B188" i="2"/>
  <c r="AQ188" i="2" s="1"/>
  <c r="C188" i="2"/>
  <c r="D188" i="2"/>
  <c r="F188" i="2" s="1"/>
  <c r="E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B189" i="2"/>
  <c r="AM189" i="2" s="1"/>
  <c r="C189" i="2"/>
  <c r="D189" i="2"/>
  <c r="F189" i="2" s="1"/>
  <c r="E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B190" i="2"/>
  <c r="C190" i="2"/>
  <c r="D190" i="2"/>
  <c r="F190" i="2" s="1"/>
  <c r="E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B191" i="2"/>
  <c r="AQ191" i="2" s="1"/>
  <c r="C191" i="2"/>
  <c r="D191" i="2"/>
  <c r="F191" i="2" s="1"/>
  <c r="E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B192" i="2"/>
  <c r="AO192" i="2" s="1"/>
  <c r="C192" i="2"/>
  <c r="D192" i="2"/>
  <c r="F192" i="2" s="1"/>
  <c r="E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B193" i="2"/>
  <c r="AQ193" i="2" s="1"/>
  <c r="C193" i="2"/>
  <c r="D193" i="2"/>
  <c r="F193" i="2" s="1"/>
  <c r="E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B194" i="2"/>
  <c r="AM194" i="2" s="1"/>
  <c r="C194" i="2"/>
  <c r="D194" i="2"/>
  <c r="F194" i="2" s="1"/>
  <c r="E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B195" i="2"/>
  <c r="C195" i="2"/>
  <c r="D195" i="2"/>
  <c r="F195" i="2" s="1"/>
  <c r="E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B196" i="2"/>
  <c r="AM196" i="2" s="1"/>
  <c r="C196" i="2"/>
  <c r="D196" i="2"/>
  <c r="F196" i="2" s="1"/>
  <c r="E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B197" i="2"/>
  <c r="C197" i="2"/>
  <c r="D197" i="2"/>
  <c r="F197" i="2" s="1"/>
  <c r="E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B198" i="2"/>
  <c r="AQ198" i="2" s="1"/>
  <c r="C198" i="2"/>
  <c r="D198" i="2"/>
  <c r="F198" i="2" s="1"/>
  <c r="E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B199" i="2"/>
  <c r="C199" i="2"/>
  <c r="D199" i="2"/>
  <c r="F199" i="2" s="1"/>
  <c r="E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B200" i="2"/>
  <c r="C200" i="2"/>
  <c r="D200" i="2"/>
  <c r="F200" i="2" s="1"/>
  <c r="E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B201" i="2"/>
  <c r="AQ201" i="2" s="1"/>
  <c r="C201" i="2"/>
  <c r="D201" i="2"/>
  <c r="F201" i="2" s="1"/>
  <c r="E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B202" i="2"/>
  <c r="AO202" i="2" s="1"/>
  <c r="C202" i="2"/>
  <c r="D202" i="2"/>
  <c r="F202" i="2" s="1"/>
  <c r="E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B203" i="2"/>
  <c r="AQ203" i="2" s="1"/>
  <c r="C203" i="2"/>
  <c r="D203" i="2"/>
  <c r="F203" i="2" s="1"/>
  <c r="E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B204" i="2"/>
  <c r="AQ204" i="2" s="1"/>
  <c r="C204" i="2"/>
  <c r="D204" i="2"/>
  <c r="F204" i="2" s="1"/>
  <c r="E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B205" i="2"/>
  <c r="C205" i="2"/>
  <c r="D205" i="2"/>
  <c r="F205" i="2" s="1"/>
  <c r="E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B206" i="2"/>
  <c r="AO206" i="2" s="1"/>
  <c r="C206" i="2"/>
  <c r="D206" i="2"/>
  <c r="F206" i="2" s="1"/>
  <c r="E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B207" i="2"/>
  <c r="AO207" i="2" s="1"/>
  <c r="C207" i="2"/>
  <c r="D207" i="2"/>
  <c r="F207" i="2" s="1"/>
  <c r="E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B208" i="2"/>
  <c r="C208" i="2"/>
  <c r="D208" i="2"/>
  <c r="F208" i="2" s="1"/>
  <c r="E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B209" i="2"/>
  <c r="AN209" i="2" s="1"/>
  <c r="C209" i="2"/>
  <c r="D209" i="2"/>
  <c r="F209" i="2" s="1"/>
  <c r="E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B210" i="2"/>
  <c r="AN210" i="2" s="1"/>
  <c r="C210" i="2"/>
  <c r="D210" i="2"/>
  <c r="F210" i="2" s="1"/>
  <c r="E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B211" i="2"/>
  <c r="AP211" i="2" s="1"/>
  <c r="C211" i="2"/>
  <c r="D211" i="2"/>
  <c r="F211" i="2" s="1"/>
  <c r="E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B212" i="2"/>
  <c r="C212" i="2"/>
  <c r="D212" i="2"/>
  <c r="F212" i="2" s="1"/>
  <c r="E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B213" i="2"/>
  <c r="AP213" i="2" s="1"/>
  <c r="C213" i="2"/>
  <c r="D213" i="2"/>
  <c r="F213" i="2" s="1"/>
  <c r="E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B214" i="2"/>
  <c r="AN214" i="2" s="1"/>
  <c r="C214" i="2"/>
  <c r="D214" i="2"/>
  <c r="F214" i="2" s="1"/>
  <c r="E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B215" i="2"/>
  <c r="C215" i="2"/>
  <c r="D215" i="2"/>
  <c r="F215" i="2" s="1"/>
  <c r="E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B216" i="2"/>
  <c r="C216" i="2"/>
  <c r="D216" i="2"/>
  <c r="F216" i="2" s="1"/>
  <c r="E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B217" i="2"/>
  <c r="AQ217" i="2" s="1"/>
  <c r="C217" i="2"/>
  <c r="D217" i="2"/>
  <c r="F217" i="2" s="1"/>
  <c r="E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B218" i="2"/>
  <c r="AP218" i="2" s="1"/>
  <c r="C218" i="2"/>
  <c r="D218" i="2"/>
  <c r="F218" i="2" s="1"/>
  <c r="E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B219" i="2"/>
  <c r="AN219" i="2" s="1"/>
  <c r="C219" i="2"/>
  <c r="D219" i="2"/>
  <c r="F219" i="2" s="1"/>
  <c r="E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B220" i="2"/>
  <c r="C220" i="2"/>
  <c r="D220" i="2"/>
  <c r="F220" i="2" s="1"/>
  <c r="E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B221" i="2"/>
  <c r="AN221" i="2" s="1"/>
  <c r="C221" i="2"/>
  <c r="D221" i="2"/>
  <c r="F221" i="2" s="1"/>
  <c r="E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B222" i="2"/>
  <c r="AP222" i="2" s="1"/>
  <c r="C222" i="2"/>
  <c r="D222" i="2"/>
  <c r="F222" i="2" s="1"/>
  <c r="E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B223" i="2"/>
  <c r="AP223" i="2" s="1"/>
  <c r="C223" i="2"/>
  <c r="D223" i="2"/>
  <c r="F223" i="2" s="1"/>
  <c r="E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B224" i="2"/>
  <c r="AQ224" i="2" s="1"/>
  <c r="C224" i="2"/>
  <c r="D224" i="2"/>
  <c r="F224" i="2" s="1"/>
  <c r="E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B225" i="2"/>
  <c r="AN225" i="2" s="1"/>
  <c r="C225" i="2"/>
  <c r="D225" i="2"/>
  <c r="F225" i="2" s="1"/>
  <c r="E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B226" i="2"/>
  <c r="AN226" i="2" s="1"/>
  <c r="C226" i="2"/>
  <c r="D226" i="2"/>
  <c r="F226" i="2" s="1"/>
  <c r="E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B227" i="2"/>
  <c r="AP227" i="2" s="1"/>
  <c r="C227" i="2"/>
  <c r="D227" i="2"/>
  <c r="F227" i="2" s="1"/>
  <c r="E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B228" i="2"/>
  <c r="C228" i="2"/>
  <c r="D228" i="2"/>
  <c r="F228" i="2" s="1"/>
  <c r="E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B229" i="2"/>
  <c r="AQ229" i="2" s="1"/>
  <c r="C229" i="2"/>
  <c r="D229" i="2"/>
  <c r="F229" i="2" s="1"/>
  <c r="E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B230" i="2"/>
  <c r="C230" i="2"/>
  <c r="D230" i="2"/>
  <c r="F230" i="2" s="1"/>
  <c r="E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B231" i="2"/>
  <c r="AN231" i="2" s="1"/>
  <c r="C231" i="2"/>
  <c r="D231" i="2"/>
  <c r="F231" i="2" s="1"/>
  <c r="E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B232" i="2"/>
  <c r="C232" i="2"/>
  <c r="D232" i="2"/>
  <c r="F232" i="2" s="1"/>
  <c r="E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B233" i="2"/>
  <c r="AO233" i="2" s="1"/>
  <c r="C233" i="2"/>
  <c r="D233" i="2"/>
  <c r="F233" i="2" s="1"/>
  <c r="E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B234" i="2"/>
  <c r="AM234" i="2" s="1"/>
  <c r="C234" i="2"/>
  <c r="D234" i="2"/>
  <c r="F234" i="2" s="1"/>
  <c r="E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B235" i="2"/>
  <c r="AN235" i="2" s="1"/>
  <c r="C235" i="2"/>
  <c r="D235" i="2"/>
  <c r="F235" i="2" s="1"/>
  <c r="E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B236" i="2"/>
  <c r="AQ236" i="2" s="1"/>
  <c r="C236" i="2"/>
  <c r="D236" i="2"/>
  <c r="F236" i="2" s="1"/>
  <c r="E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B237" i="2"/>
  <c r="AN237" i="2" s="1"/>
  <c r="C237" i="2"/>
  <c r="D237" i="2"/>
  <c r="F237" i="2" s="1"/>
  <c r="E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B238" i="2"/>
  <c r="AQ238" i="2" s="1"/>
  <c r="C238" i="2"/>
  <c r="D238" i="2"/>
  <c r="F238" i="2" s="1"/>
  <c r="E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B239" i="2"/>
  <c r="AM239" i="2" s="1"/>
  <c r="C239" i="2"/>
  <c r="D239" i="2"/>
  <c r="F239" i="2" s="1"/>
  <c r="E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B240" i="2"/>
  <c r="AQ240" i="2" s="1"/>
  <c r="C240" i="2"/>
  <c r="D240" i="2"/>
  <c r="F240" i="2" s="1"/>
  <c r="E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B241" i="2"/>
  <c r="AM241" i="2" s="1"/>
  <c r="C241" i="2"/>
  <c r="D241" i="2"/>
  <c r="F241" i="2" s="1"/>
  <c r="E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B242" i="2"/>
  <c r="AP242" i="2" s="1"/>
  <c r="C242" i="2"/>
  <c r="D242" i="2"/>
  <c r="F242" i="2" s="1"/>
  <c r="E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B243" i="2"/>
  <c r="C243" i="2"/>
  <c r="D243" i="2"/>
  <c r="F243" i="2" s="1"/>
  <c r="E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B244" i="2"/>
  <c r="C244" i="2"/>
  <c r="D244" i="2"/>
  <c r="F244" i="2" s="1"/>
  <c r="E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B245" i="2"/>
  <c r="C245" i="2"/>
  <c r="D245" i="2"/>
  <c r="F245" i="2" s="1"/>
  <c r="E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B246" i="2"/>
  <c r="AQ246" i="2" s="1"/>
  <c r="C246" i="2"/>
  <c r="D246" i="2"/>
  <c r="F246" i="2" s="1"/>
  <c r="E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B247" i="2"/>
  <c r="AN247" i="2" s="1"/>
  <c r="C247" i="2"/>
  <c r="D247" i="2"/>
  <c r="F247" i="2" s="1"/>
  <c r="E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B248" i="2"/>
  <c r="AM248" i="2" s="1"/>
  <c r="C248" i="2"/>
  <c r="D248" i="2"/>
  <c r="F248" i="2" s="1"/>
  <c r="E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B249" i="2"/>
  <c r="AP249" i="2" s="1"/>
  <c r="C249" i="2"/>
  <c r="D249" i="2"/>
  <c r="F249" i="2" s="1"/>
  <c r="E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B250" i="2"/>
  <c r="C250" i="2"/>
  <c r="D250" i="2"/>
  <c r="F250" i="2" s="1"/>
  <c r="E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B251" i="2"/>
  <c r="AP251" i="2" s="1"/>
  <c r="C251" i="2"/>
  <c r="D251" i="2"/>
  <c r="F251" i="2" s="1"/>
  <c r="E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B252" i="2"/>
  <c r="C252" i="2"/>
  <c r="D252" i="2"/>
  <c r="F252" i="2" s="1"/>
  <c r="E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B253" i="2"/>
  <c r="AQ253" i="2" s="1"/>
  <c r="C253" i="2"/>
  <c r="D253" i="2"/>
  <c r="F253" i="2" s="1"/>
  <c r="E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B254" i="2"/>
  <c r="AO254" i="2" s="1"/>
  <c r="C254" i="2"/>
  <c r="D254" i="2"/>
  <c r="F254" i="2" s="1"/>
  <c r="E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B255" i="2"/>
  <c r="AQ255" i="2" s="1"/>
  <c r="C255" i="2"/>
  <c r="D255" i="2"/>
  <c r="F255" i="2" s="1"/>
  <c r="E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P255" i="2"/>
  <c r="B256" i="2"/>
  <c r="AP256" i="2" s="1"/>
  <c r="C256" i="2"/>
  <c r="D256" i="2"/>
  <c r="F256" i="2" s="1"/>
  <c r="E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B257" i="2"/>
  <c r="AP257" i="2" s="1"/>
  <c r="C257" i="2"/>
  <c r="D257" i="2"/>
  <c r="F257" i="2" s="1"/>
  <c r="E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B258" i="2"/>
  <c r="AN258" i="2" s="1"/>
  <c r="C258" i="2"/>
  <c r="D258" i="2"/>
  <c r="F258" i="2" s="1"/>
  <c r="E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B259" i="2"/>
  <c r="AN259" i="2" s="1"/>
  <c r="C259" i="2"/>
  <c r="D259" i="2"/>
  <c r="F259" i="2" s="1"/>
  <c r="E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B260" i="2"/>
  <c r="AQ260" i="2" s="1"/>
  <c r="C260" i="2"/>
  <c r="D260" i="2"/>
  <c r="F260" i="2" s="1"/>
  <c r="E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B261" i="2"/>
  <c r="C261" i="2"/>
  <c r="D261" i="2"/>
  <c r="F261" i="2" s="1"/>
  <c r="E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B262" i="2"/>
  <c r="C262" i="2"/>
  <c r="D262" i="2"/>
  <c r="F262" i="2" s="1"/>
  <c r="E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B263" i="2"/>
  <c r="AO263" i="2" s="1"/>
  <c r="C263" i="2"/>
  <c r="D263" i="2"/>
  <c r="F263" i="2" s="1"/>
  <c r="E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B264" i="2"/>
  <c r="AO264" i="2" s="1"/>
  <c r="C264" i="2"/>
  <c r="D264" i="2"/>
  <c r="F264" i="2" s="1"/>
  <c r="E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B265" i="2"/>
  <c r="AO265" i="2" s="1"/>
  <c r="C265" i="2"/>
  <c r="D265" i="2"/>
  <c r="F265" i="2" s="1"/>
  <c r="E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B266" i="2"/>
  <c r="AN266" i="2" s="1"/>
  <c r="C266" i="2"/>
  <c r="D266" i="2"/>
  <c r="F266" i="2" s="1"/>
  <c r="E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B267" i="2"/>
  <c r="AP267" i="2" s="1"/>
  <c r="C267" i="2"/>
  <c r="D267" i="2"/>
  <c r="F267" i="2" s="1"/>
  <c r="E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B268" i="2"/>
  <c r="AM268" i="2" s="1"/>
  <c r="C268" i="2"/>
  <c r="D268" i="2"/>
  <c r="F268" i="2" s="1"/>
  <c r="E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B269" i="2"/>
  <c r="AM269" i="2" s="1"/>
  <c r="C269" i="2"/>
  <c r="D269" i="2"/>
  <c r="F269" i="2" s="1"/>
  <c r="E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B270" i="2"/>
  <c r="AN270" i="2" s="1"/>
  <c r="C270" i="2"/>
  <c r="D270" i="2"/>
  <c r="F270" i="2" s="1"/>
  <c r="E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B271" i="2"/>
  <c r="AM271" i="2" s="1"/>
  <c r="C271" i="2"/>
  <c r="D271" i="2"/>
  <c r="F271" i="2" s="1"/>
  <c r="E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B272" i="2"/>
  <c r="C272" i="2"/>
  <c r="D272" i="2"/>
  <c r="F272" i="2" s="1"/>
  <c r="E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B273" i="2"/>
  <c r="AO273" i="2" s="1"/>
  <c r="C273" i="2"/>
  <c r="D273" i="2"/>
  <c r="F273" i="2" s="1"/>
  <c r="E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B274" i="2"/>
  <c r="AN274" i="2" s="1"/>
  <c r="C274" i="2"/>
  <c r="D274" i="2"/>
  <c r="F274" i="2" s="1"/>
  <c r="E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B275" i="2"/>
  <c r="C275" i="2"/>
  <c r="D275" i="2"/>
  <c r="F275" i="2" s="1"/>
  <c r="E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B276" i="2"/>
  <c r="AP276" i="2" s="1"/>
  <c r="C276" i="2"/>
  <c r="D276" i="2"/>
  <c r="F276" i="2" s="1"/>
  <c r="E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B277" i="2"/>
  <c r="AQ277" i="2" s="1"/>
  <c r="C277" i="2"/>
  <c r="D277" i="2"/>
  <c r="F277" i="2" s="1"/>
  <c r="E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B278" i="2"/>
  <c r="AO278" i="2" s="1"/>
  <c r="C278" i="2"/>
  <c r="D278" i="2"/>
  <c r="F278" i="2" s="1"/>
  <c r="E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B279" i="2"/>
  <c r="AO279" i="2" s="1"/>
  <c r="C279" i="2"/>
  <c r="D279" i="2"/>
  <c r="F279" i="2" s="1"/>
  <c r="E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B280" i="2"/>
  <c r="AP280" i="2" s="1"/>
  <c r="C280" i="2"/>
  <c r="D280" i="2"/>
  <c r="F280" i="2" s="1"/>
  <c r="E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B281" i="2"/>
  <c r="AN281" i="2" s="1"/>
  <c r="C281" i="2"/>
  <c r="D281" i="2"/>
  <c r="F281" i="2" s="1"/>
  <c r="E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B282" i="2"/>
  <c r="AM282" i="2" s="1"/>
  <c r="C282" i="2"/>
  <c r="D282" i="2"/>
  <c r="F282" i="2" s="1"/>
  <c r="E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B283" i="2"/>
  <c r="AM283" i="2" s="1"/>
  <c r="C283" i="2"/>
  <c r="D283" i="2"/>
  <c r="F283" i="2" s="1"/>
  <c r="E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B284" i="2"/>
  <c r="AP284" i="2" s="1"/>
  <c r="C284" i="2"/>
  <c r="D284" i="2"/>
  <c r="F284" i="2" s="1"/>
  <c r="E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B285" i="2"/>
  <c r="AM285" i="2" s="1"/>
  <c r="C285" i="2"/>
  <c r="D285" i="2"/>
  <c r="F285" i="2" s="1"/>
  <c r="E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B286" i="2"/>
  <c r="AN286" i="2" s="1"/>
  <c r="C286" i="2"/>
  <c r="D286" i="2"/>
  <c r="F286" i="2" s="1"/>
  <c r="E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B287" i="2"/>
  <c r="AN287" i="2" s="1"/>
  <c r="C287" i="2"/>
  <c r="D287" i="2"/>
  <c r="F287" i="2" s="1"/>
  <c r="E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B288" i="2"/>
  <c r="AP288" i="2" s="1"/>
  <c r="C288" i="2"/>
  <c r="D288" i="2"/>
  <c r="F288" i="2" s="1"/>
  <c r="E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B289" i="2"/>
  <c r="AP289" i="2" s="1"/>
  <c r="C289" i="2"/>
  <c r="D289" i="2"/>
  <c r="F289" i="2" s="1"/>
  <c r="E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B290" i="2"/>
  <c r="AP290" i="2" s="1"/>
  <c r="C290" i="2"/>
  <c r="D290" i="2"/>
  <c r="F290" i="2" s="1"/>
  <c r="E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B291" i="2"/>
  <c r="C291" i="2"/>
  <c r="D291" i="2"/>
  <c r="F291" i="2" s="1"/>
  <c r="E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N291" i="2"/>
  <c r="B292" i="2"/>
  <c r="C292" i="2"/>
  <c r="D292" i="2"/>
  <c r="F292" i="2" s="1"/>
  <c r="E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B293" i="2"/>
  <c r="AP293" i="2" s="1"/>
  <c r="C293" i="2"/>
  <c r="D293" i="2"/>
  <c r="F293" i="2" s="1"/>
  <c r="E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B294" i="2"/>
  <c r="C294" i="2"/>
  <c r="D294" i="2"/>
  <c r="F294" i="2" s="1"/>
  <c r="E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B295" i="2"/>
  <c r="AN295" i="2" s="1"/>
  <c r="C295" i="2"/>
  <c r="D295" i="2"/>
  <c r="F295" i="2" s="1"/>
  <c r="E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B296" i="2"/>
  <c r="AN296" i="2" s="1"/>
  <c r="C296" i="2"/>
  <c r="D296" i="2"/>
  <c r="F296" i="2" s="1"/>
  <c r="E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B297" i="2"/>
  <c r="AN297" i="2" s="1"/>
  <c r="C297" i="2"/>
  <c r="D297" i="2"/>
  <c r="F297" i="2" s="1"/>
  <c r="E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B298" i="2"/>
  <c r="AP298" i="2" s="1"/>
  <c r="C298" i="2"/>
  <c r="D298" i="2"/>
  <c r="F298" i="2" s="1"/>
  <c r="E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B299" i="2"/>
  <c r="AQ299" i="2" s="1"/>
  <c r="C299" i="2"/>
  <c r="D299" i="2"/>
  <c r="F299" i="2" s="1"/>
  <c r="E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B300" i="2"/>
  <c r="AM300" i="2" s="1"/>
  <c r="C300" i="2"/>
  <c r="D300" i="2"/>
  <c r="F300" i="2" s="1"/>
  <c r="E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B301" i="2"/>
  <c r="AN301" i="2" s="1"/>
  <c r="C301" i="2"/>
  <c r="D301" i="2"/>
  <c r="F301" i="2" s="1"/>
  <c r="E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B302" i="2"/>
  <c r="AN302" i="2" s="1"/>
  <c r="C302" i="2"/>
  <c r="D302" i="2"/>
  <c r="F302" i="2" s="1"/>
  <c r="E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B303" i="2"/>
  <c r="AN303" i="2" s="1"/>
  <c r="C303" i="2"/>
  <c r="D303" i="2"/>
  <c r="F303" i="2" s="1"/>
  <c r="E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B304" i="2"/>
  <c r="C304" i="2"/>
  <c r="D304" i="2"/>
  <c r="F304" i="2" s="1"/>
  <c r="E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B305" i="2"/>
  <c r="AQ305" i="2" s="1"/>
  <c r="C305" i="2"/>
  <c r="D305" i="2"/>
  <c r="F305" i="2" s="1"/>
  <c r="E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B306" i="2"/>
  <c r="AN306" i="2" s="1"/>
  <c r="C306" i="2"/>
  <c r="D306" i="2"/>
  <c r="F306" i="2" s="1"/>
  <c r="E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B307" i="2"/>
  <c r="AN307" i="2" s="1"/>
  <c r="C307" i="2"/>
  <c r="D307" i="2"/>
  <c r="F307" i="2" s="1"/>
  <c r="E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B308" i="2"/>
  <c r="AN308" i="2" s="1"/>
  <c r="C308" i="2"/>
  <c r="D308" i="2"/>
  <c r="F308" i="2" s="1"/>
  <c r="E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B309" i="2"/>
  <c r="AP309" i="2" s="1"/>
  <c r="C309" i="2"/>
  <c r="D309" i="2"/>
  <c r="F309" i="2" s="1"/>
  <c r="E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B310" i="2"/>
  <c r="AN310" i="2" s="1"/>
  <c r="C310" i="2"/>
  <c r="D310" i="2"/>
  <c r="F310" i="2" s="1"/>
  <c r="E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B311" i="2"/>
  <c r="C311" i="2"/>
  <c r="D311" i="2"/>
  <c r="F311" i="2" s="1"/>
  <c r="E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B312" i="2"/>
  <c r="AN312" i="2" s="1"/>
  <c r="C312" i="2"/>
  <c r="D312" i="2"/>
  <c r="F312" i="2" s="1"/>
  <c r="E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B313" i="2"/>
  <c r="AN313" i="2" s="1"/>
  <c r="C313" i="2"/>
  <c r="D313" i="2"/>
  <c r="F313" i="2" s="1"/>
  <c r="E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B314" i="2"/>
  <c r="AN314" i="2" s="1"/>
  <c r="C314" i="2"/>
  <c r="D314" i="2"/>
  <c r="F314" i="2" s="1"/>
  <c r="E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B315" i="2"/>
  <c r="AM315" i="2" s="1"/>
  <c r="C315" i="2"/>
  <c r="D315" i="2"/>
  <c r="F315" i="2" s="1"/>
  <c r="E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B316" i="2"/>
  <c r="AN316" i="2" s="1"/>
  <c r="C316" i="2"/>
  <c r="D316" i="2"/>
  <c r="F316" i="2" s="1"/>
  <c r="E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B317" i="2"/>
  <c r="C317" i="2"/>
  <c r="D317" i="2"/>
  <c r="F317" i="2" s="1"/>
  <c r="E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B318" i="2"/>
  <c r="AN318" i="2" s="1"/>
  <c r="C318" i="2"/>
  <c r="D318" i="2"/>
  <c r="F318" i="2" s="1"/>
  <c r="E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B319" i="2"/>
  <c r="C319" i="2"/>
  <c r="D319" i="2"/>
  <c r="F319" i="2" s="1"/>
  <c r="E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B320" i="2"/>
  <c r="AM320" i="2" s="1"/>
  <c r="C320" i="2"/>
  <c r="D320" i="2"/>
  <c r="F320" i="2" s="1"/>
  <c r="E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B321" i="2"/>
  <c r="AN321" i="2" s="1"/>
  <c r="C321" i="2"/>
  <c r="D321" i="2"/>
  <c r="F321" i="2" s="1"/>
  <c r="E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B322" i="2"/>
  <c r="C322" i="2"/>
  <c r="D322" i="2"/>
  <c r="F322" i="2" s="1"/>
  <c r="E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B323" i="2"/>
  <c r="AN323" i="2" s="1"/>
  <c r="C323" i="2"/>
  <c r="D323" i="2"/>
  <c r="F323" i="2" s="1"/>
  <c r="E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B324" i="2"/>
  <c r="C324" i="2"/>
  <c r="D324" i="2"/>
  <c r="F324" i="2" s="1"/>
  <c r="E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B325" i="2"/>
  <c r="AQ325" i="2" s="1"/>
  <c r="C325" i="2"/>
  <c r="D325" i="2"/>
  <c r="F325" i="2" s="1"/>
  <c r="E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B326" i="2"/>
  <c r="AN326" i="2" s="1"/>
  <c r="C326" i="2"/>
  <c r="D326" i="2"/>
  <c r="F326" i="2" s="1"/>
  <c r="E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B327" i="2"/>
  <c r="AM327" i="2" s="1"/>
  <c r="C327" i="2"/>
  <c r="D327" i="2"/>
  <c r="F327" i="2" s="1"/>
  <c r="E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B328" i="2"/>
  <c r="C328" i="2"/>
  <c r="D328" i="2"/>
  <c r="F328" i="2" s="1"/>
  <c r="E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B329" i="2"/>
  <c r="AN329" i="2" s="1"/>
  <c r="C329" i="2"/>
  <c r="D329" i="2"/>
  <c r="F329" i="2" s="1"/>
  <c r="E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B330" i="2"/>
  <c r="C330" i="2"/>
  <c r="D330" i="2"/>
  <c r="F330" i="2" s="1"/>
  <c r="E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B331" i="2"/>
  <c r="C331" i="2"/>
  <c r="D331" i="2"/>
  <c r="F331" i="2" s="1"/>
  <c r="E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B332" i="2"/>
  <c r="AM332" i="2" s="1"/>
  <c r="C332" i="2"/>
  <c r="D332" i="2"/>
  <c r="F332" i="2" s="1"/>
  <c r="E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B333" i="2"/>
  <c r="C333" i="2"/>
  <c r="D333" i="2"/>
  <c r="F333" i="2" s="1"/>
  <c r="E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B334" i="2"/>
  <c r="AP334" i="2" s="1"/>
  <c r="C334" i="2"/>
  <c r="D334" i="2"/>
  <c r="F334" i="2" s="1"/>
  <c r="E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B335" i="2"/>
  <c r="AQ335" i="2" s="1"/>
  <c r="C335" i="2"/>
  <c r="D335" i="2"/>
  <c r="F335" i="2" s="1"/>
  <c r="E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O335" i="2"/>
  <c r="AP335" i="2"/>
  <c r="B336" i="2"/>
  <c r="C336" i="2"/>
  <c r="D336" i="2"/>
  <c r="F336" i="2" s="1"/>
  <c r="E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B337" i="2"/>
  <c r="AP337" i="2" s="1"/>
  <c r="C337" i="2"/>
  <c r="D337" i="2"/>
  <c r="F337" i="2" s="1"/>
  <c r="E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B338" i="2"/>
  <c r="AN338" i="2" s="1"/>
  <c r="C338" i="2"/>
  <c r="D338" i="2"/>
  <c r="F338" i="2" s="1"/>
  <c r="E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B339" i="2"/>
  <c r="C339" i="2"/>
  <c r="D339" i="2"/>
  <c r="F339" i="2" s="1"/>
  <c r="E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B340" i="2"/>
  <c r="AP340" i="2" s="1"/>
  <c r="C340" i="2"/>
  <c r="D340" i="2"/>
  <c r="F340" i="2" s="1"/>
  <c r="E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B341" i="2"/>
  <c r="AM341" i="2" s="1"/>
  <c r="C341" i="2"/>
  <c r="D341" i="2"/>
  <c r="F341" i="2" s="1"/>
  <c r="E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N341" i="2"/>
  <c r="B342" i="2"/>
  <c r="AM342" i="2" s="1"/>
  <c r="C342" i="2"/>
  <c r="D342" i="2"/>
  <c r="F342" i="2" s="1"/>
  <c r="E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B343" i="2"/>
  <c r="C343" i="2"/>
  <c r="D343" i="2"/>
  <c r="F343" i="2" s="1"/>
  <c r="E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B344" i="2"/>
  <c r="AO344" i="2" s="1"/>
  <c r="C344" i="2"/>
  <c r="D344" i="2"/>
  <c r="F344" i="2" s="1"/>
  <c r="E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P344" i="2"/>
  <c r="B345" i="2"/>
  <c r="AO345" i="2" s="1"/>
  <c r="C345" i="2"/>
  <c r="D345" i="2"/>
  <c r="F345" i="2" s="1"/>
  <c r="E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B346" i="2"/>
  <c r="C346" i="2"/>
  <c r="D346" i="2"/>
  <c r="F346" i="2" s="1"/>
  <c r="E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B347" i="2"/>
  <c r="AM347" i="2" s="1"/>
  <c r="C347" i="2"/>
  <c r="D347" i="2"/>
  <c r="F347" i="2" s="1"/>
  <c r="E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B348" i="2"/>
  <c r="AN348" i="2" s="1"/>
  <c r="C348" i="2"/>
  <c r="D348" i="2"/>
  <c r="F348" i="2" s="1"/>
  <c r="E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B349" i="2"/>
  <c r="AN349" i="2" s="1"/>
  <c r="C349" i="2"/>
  <c r="D349" i="2"/>
  <c r="F349" i="2" s="1"/>
  <c r="E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B350" i="2"/>
  <c r="AO350" i="2" s="1"/>
  <c r="C350" i="2"/>
  <c r="D350" i="2"/>
  <c r="F350" i="2" s="1"/>
  <c r="E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B351" i="2"/>
  <c r="AQ351" i="2" s="1"/>
  <c r="C351" i="2"/>
  <c r="D351" i="2"/>
  <c r="F351" i="2" s="1"/>
  <c r="E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B352" i="2"/>
  <c r="AN352" i="2" s="1"/>
  <c r="C352" i="2"/>
  <c r="D352" i="2"/>
  <c r="F352" i="2" s="1"/>
  <c r="E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B353" i="2"/>
  <c r="AP353" i="2" s="1"/>
  <c r="C353" i="2"/>
  <c r="D353" i="2"/>
  <c r="F353" i="2" s="1"/>
  <c r="E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B354" i="2"/>
  <c r="AQ354" i="2" s="1"/>
  <c r="C354" i="2"/>
  <c r="D354" i="2"/>
  <c r="F354" i="2" s="1"/>
  <c r="E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B355" i="2"/>
  <c r="AQ355" i="2" s="1"/>
  <c r="C355" i="2"/>
  <c r="D355" i="2"/>
  <c r="F355" i="2" s="1"/>
  <c r="E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B356" i="2"/>
  <c r="C356" i="2"/>
  <c r="D356" i="2"/>
  <c r="F356" i="2" s="1"/>
  <c r="E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B357" i="2"/>
  <c r="AN357" i="2" s="1"/>
  <c r="C357" i="2"/>
  <c r="D357" i="2"/>
  <c r="F357" i="2" s="1"/>
  <c r="E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B358" i="2"/>
  <c r="AP358" i="2" s="1"/>
  <c r="C358" i="2"/>
  <c r="D358" i="2"/>
  <c r="F358" i="2" s="1"/>
  <c r="E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B359" i="2"/>
  <c r="AQ359" i="2" s="1"/>
  <c r="C359" i="2"/>
  <c r="D359" i="2"/>
  <c r="F359" i="2" s="1"/>
  <c r="E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B360" i="2"/>
  <c r="AP360" i="2" s="1"/>
  <c r="C360" i="2"/>
  <c r="D360" i="2"/>
  <c r="F360" i="2" s="1"/>
  <c r="E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B361" i="2"/>
  <c r="AN361" i="2" s="1"/>
  <c r="C361" i="2"/>
  <c r="D361" i="2"/>
  <c r="F361" i="2" s="1"/>
  <c r="E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B362" i="2"/>
  <c r="AN362" i="2" s="1"/>
  <c r="C362" i="2"/>
  <c r="D362" i="2"/>
  <c r="F362" i="2" s="1"/>
  <c r="E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B363" i="2"/>
  <c r="C363" i="2"/>
  <c r="D363" i="2"/>
  <c r="F363" i="2" s="1"/>
  <c r="E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B364" i="2"/>
  <c r="AM364" i="2" s="1"/>
  <c r="C364" i="2"/>
  <c r="D364" i="2"/>
  <c r="F364" i="2" s="1"/>
  <c r="E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B365" i="2"/>
  <c r="AO365" i="2" s="1"/>
  <c r="C365" i="2"/>
  <c r="D365" i="2"/>
  <c r="F365" i="2" s="1"/>
  <c r="E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B366" i="2"/>
  <c r="C366" i="2"/>
  <c r="D366" i="2"/>
  <c r="F366" i="2" s="1"/>
  <c r="E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B367" i="2"/>
  <c r="AN367" i="2" s="1"/>
  <c r="C367" i="2"/>
  <c r="D367" i="2"/>
  <c r="F367" i="2" s="1"/>
  <c r="E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B368" i="2"/>
  <c r="AP368" i="2" s="1"/>
  <c r="C368" i="2"/>
  <c r="D368" i="2"/>
  <c r="F368" i="2" s="1"/>
  <c r="E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B369" i="2"/>
  <c r="AP369" i="2" s="1"/>
  <c r="C369" i="2"/>
  <c r="D369" i="2"/>
  <c r="F369" i="2" s="1"/>
  <c r="E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B370" i="2"/>
  <c r="C370" i="2"/>
  <c r="D370" i="2"/>
  <c r="F370" i="2" s="1"/>
  <c r="E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B371" i="2"/>
  <c r="C371" i="2"/>
  <c r="D371" i="2"/>
  <c r="F371" i="2" s="1"/>
  <c r="E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B372" i="2"/>
  <c r="C372" i="2"/>
  <c r="D372" i="2"/>
  <c r="F372" i="2" s="1"/>
  <c r="E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B373" i="2"/>
  <c r="C373" i="2"/>
  <c r="D373" i="2"/>
  <c r="F373" i="2" s="1"/>
  <c r="E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B374" i="2"/>
  <c r="AM374" i="2" s="1"/>
  <c r="C374" i="2"/>
  <c r="D374" i="2"/>
  <c r="F374" i="2" s="1"/>
  <c r="E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B375" i="2"/>
  <c r="C375" i="2"/>
  <c r="D375" i="2"/>
  <c r="F375" i="2" s="1"/>
  <c r="E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B376" i="2"/>
  <c r="AM376" i="2" s="1"/>
  <c r="C376" i="2"/>
  <c r="D376" i="2"/>
  <c r="F376" i="2" s="1"/>
  <c r="E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B377" i="2"/>
  <c r="AO377" i="2" s="1"/>
  <c r="C377" i="2"/>
  <c r="D377" i="2"/>
  <c r="F377" i="2" s="1"/>
  <c r="E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B378" i="2"/>
  <c r="AQ378" i="2" s="1"/>
  <c r="C378" i="2"/>
  <c r="D378" i="2"/>
  <c r="F378" i="2" s="1"/>
  <c r="E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B379" i="2"/>
  <c r="AM379" i="2" s="1"/>
  <c r="C379" i="2"/>
  <c r="D379" i="2"/>
  <c r="F379" i="2" s="1"/>
  <c r="E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B380" i="2"/>
  <c r="C380" i="2"/>
  <c r="D380" i="2"/>
  <c r="F380" i="2" s="1"/>
  <c r="E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B381" i="2"/>
  <c r="AM381" i="2" s="1"/>
  <c r="C381" i="2"/>
  <c r="D381" i="2"/>
  <c r="F381" i="2" s="1"/>
  <c r="E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B382" i="2"/>
  <c r="C382" i="2"/>
  <c r="D382" i="2"/>
  <c r="F382" i="2" s="1"/>
  <c r="E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B383" i="2"/>
  <c r="AQ383" i="2" s="1"/>
  <c r="C383" i="2"/>
  <c r="D383" i="2"/>
  <c r="F383" i="2" s="1"/>
  <c r="E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B384" i="2"/>
  <c r="C384" i="2"/>
  <c r="D384" i="2"/>
  <c r="F384" i="2" s="1"/>
  <c r="E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B385" i="2"/>
  <c r="C385" i="2"/>
  <c r="D385" i="2"/>
  <c r="F385" i="2" s="1"/>
  <c r="E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B386" i="2"/>
  <c r="AM386" i="2" s="1"/>
  <c r="C386" i="2"/>
  <c r="D386" i="2"/>
  <c r="F386" i="2" s="1"/>
  <c r="E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B387" i="2"/>
  <c r="AO387" i="2" s="1"/>
  <c r="C387" i="2"/>
  <c r="D387" i="2"/>
  <c r="F387" i="2" s="1"/>
  <c r="E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B388" i="2"/>
  <c r="AQ388" i="2" s="1"/>
  <c r="C388" i="2"/>
  <c r="D388" i="2"/>
  <c r="F388" i="2" s="1"/>
  <c r="E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B389" i="2"/>
  <c r="AM389" i="2" s="1"/>
  <c r="C389" i="2"/>
  <c r="D389" i="2"/>
  <c r="F389" i="2" s="1"/>
  <c r="E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B390" i="2"/>
  <c r="C390" i="2"/>
  <c r="D390" i="2"/>
  <c r="F390" i="2" s="1"/>
  <c r="E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B391" i="2"/>
  <c r="AM391" i="2" s="1"/>
  <c r="C391" i="2"/>
  <c r="D391" i="2"/>
  <c r="F391" i="2" s="1"/>
  <c r="E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B392" i="2"/>
  <c r="AO392" i="2" s="1"/>
  <c r="C392" i="2"/>
  <c r="D392" i="2"/>
  <c r="F392" i="2" s="1"/>
  <c r="E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B393" i="2"/>
  <c r="AQ393" i="2" s="1"/>
  <c r="C393" i="2"/>
  <c r="D393" i="2"/>
  <c r="F393" i="2" s="1"/>
  <c r="E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B394" i="2"/>
  <c r="AM394" i="2" s="1"/>
  <c r="C394" i="2"/>
  <c r="D394" i="2"/>
  <c r="F394" i="2" s="1"/>
  <c r="E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B395" i="2"/>
  <c r="C395" i="2"/>
  <c r="D395" i="2"/>
  <c r="F395" i="2" s="1"/>
  <c r="E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B396" i="2"/>
  <c r="AM396" i="2" s="1"/>
  <c r="C396" i="2"/>
  <c r="D396" i="2"/>
  <c r="F396" i="2" s="1"/>
  <c r="E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B397" i="2"/>
  <c r="C397" i="2"/>
  <c r="D397" i="2"/>
  <c r="F397" i="2" s="1"/>
  <c r="E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B398" i="2"/>
  <c r="AO398" i="2" s="1"/>
  <c r="C398" i="2"/>
  <c r="D398" i="2"/>
  <c r="F398" i="2" s="1"/>
  <c r="E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B399" i="2"/>
  <c r="AM399" i="2" s="1"/>
  <c r="C399" i="2"/>
  <c r="D399" i="2"/>
  <c r="F399" i="2" s="1"/>
  <c r="E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P399" i="2"/>
  <c r="B400" i="2"/>
  <c r="C400" i="2"/>
  <c r="D400" i="2"/>
  <c r="F400" i="2" s="1"/>
  <c r="E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B401" i="2"/>
  <c r="AM401" i="2" s="1"/>
  <c r="C401" i="2"/>
  <c r="D401" i="2"/>
  <c r="F401" i="2" s="1"/>
  <c r="E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B402" i="2"/>
  <c r="AO402" i="2" s="1"/>
  <c r="C402" i="2"/>
  <c r="D402" i="2"/>
  <c r="F402" i="2" s="1"/>
  <c r="E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B403" i="2"/>
  <c r="AO403" i="2" s="1"/>
  <c r="C403" i="2"/>
  <c r="D403" i="2"/>
  <c r="F403" i="2" s="1"/>
  <c r="E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B404" i="2"/>
  <c r="AO404" i="2" s="1"/>
  <c r="C404" i="2"/>
  <c r="D404" i="2"/>
  <c r="F404" i="2" s="1"/>
  <c r="E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B405" i="2"/>
  <c r="C405" i="2"/>
  <c r="D405" i="2"/>
  <c r="F405" i="2" s="1"/>
  <c r="E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B406" i="2"/>
  <c r="AM406" i="2" s="1"/>
  <c r="C406" i="2"/>
  <c r="D406" i="2"/>
  <c r="F406" i="2" s="1"/>
  <c r="E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B407" i="2"/>
  <c r="AO407" i="2" s="1"/>
  <c r="C407" i="2"/>
  <c r="D407" i="2"/>
  <c r="F407" i="2" s="1"/>
  <c r="E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B408" i="2"/>
  <c r="C408" i="2"/>
  <c r="D408" i="2"/>
  <c r="F408" i="2" s="1"/>
  <c r="E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B409" i="2"/>
  <c r="AM409" i="2" s="1"/>
  <c r="C409" i="2"/>
  <c r="D409" i="2"/>
  <c r="F409" i="2" s="1"/>
  <c r="E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B410" i="2"/>
  <c r="AQ410" i="2" s="1"/>
  <c r="C410" i="2"/>
  <c r="D410" i="2"/>
  <c r="F410" i="2" s="1"/>
  <c r="E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B411" i="2"/>
  <c r="C411" i="2"/>
  <c r="D411" i="2"/>
  <c r="F411" i="2" s="1"/>
  <c r="E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B412" i="2"/>
  <c r="C412" i="2"/>
  <c r="D412" i="2"/>
  <c r="F412" i="2" s="1"/>
  <c r="E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B413" i="2"/>
  <c r="AQ413" i="2" s="1"/>
  <c r="C413" i="2"/>
  <c r="D413" i="2"/>
  <c r="F413" i="2" s="1"/>
  <c r="E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B414" i="2"/>
  <c r="AM414" i="2" s="1"/>
  <c r="C414" i="2"/>
  <c r="D414" i="2"/>
  <c r="F414" i="2" s="1"/>
  <c r="E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B415" i="2"/>
  <c r="C415" i="2"/>
  <c r="D415" i="2"/>
  <c r="F415" i="2" s="1"/>
  <c r="E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B416" i="2"/>
  <c r="C416" i="2"/>
  <c r="D416" i="2"/>
  <c r="F416" i="2" s="1"/>
  <c r="E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B417" i="2"/>
  <c r="AO417" i="2" s="1"/>
  <c r="C417" i="2"/>
  <c r="D417" i="2"/>
  <c r="F417" i="2" s="1"/>
  <c r="E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B418" i="2"/>
  <c r="AQ418" i="2" s="1"/>
  <c r="C418" i="2"/>
  <c r="D418" i="2"/>
  <c r="F418" i="2" s="1"/>
  <c r="E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B419" i="2"/>
  <c r="AM419" i="2" s="1"/>
  <c r="C419" i="2"/>
  <c r="D419" i="2"/>
  <c r="F419" i="2" s="1"/>
  <c r="E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B420" i="2"/>
  <c r="AQ420" i="2" s="1"/>
  <c r="C420" i="2"/>
  <c r="D420" i="2"/>
  <c r="F420" i="2" s="1"/>
  <c r="E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B421" i="2"/>
  <c r="C421" i="2"/>
  <c r="D421" i="2"/>
  <c r="F421" i="2" s="1"/>
  <c r="E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B422" i="2"/>
  <c r="AO422" i="2" s="1"/>
  <c r="C422" i="2"/>
  <c r="D422" i="2"/>
  <c r="F422" i="2" s="1"/>
  <c r="E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B423" i="2"/>
  <c r="AQ423" i="2" s="1"/>
  <c r="C423" i="2"/>
  <c r="D423" i="2"/>
  <c r="F423" i="2" s="1"/>
  <c r="E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B424" i="2"/>
  <c r="AM424" i="2" s="1"/>
  <c r="C424" i="2"/>
  <c r="D424" i="2"/>
  <c r="F424" i="2" s="1"/>
  <c r="E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B425" i="2"/>
  <c r="C425" i="2"/>
  <c r="D425" i="2"/>
  <c r="F425" i="2" s="1"/>
  <c r="E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B426" i="2"/>
  <c r="C426" i="2"/>
  <c r="D426" i="2"/>
  <c r="F426" i="2" s="1"/>
  <c r="E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B427" i="2"/>
  <c r="C427" i="2"/>
  <c r="D427" i="2"/>
  <c r="F427" i="2" s="1"/>
  <c r="E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B428" i="2"/>
  <c r="AQ428" i="2" s="1"/>
  <c r="C428" i="2"/>
  <c r="D428" i="2"/>
  <c r="F428" i="2" s="1"/>
  <c r="E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N428" i="2"/>
  <c r="AO428" i="2"/>
  <c r="B429" i="2"/>
  <c r="AP429" i="2" s="1"/>
  <c r="C429" i="2"/>
  <c r="D429" i="2"/>
  <c r="F429" i="2" s="1"/>
  <c r="E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B430" i="2"/>
  <c r="AQ430" i="2" s="1"/>
  <c r="C430" i="2"/>
  <c r="D430" i="2"/>
  <c r="F430" i="2" s="1"/>
  <c r="E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B431" i="2"/>
  <c r="C431" i="2"/>
  <c r="D431" i="2"/>
  <c r="F431" i="2" s="1"/>
  <c r="E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B432" i="2"/>
  <c r="AO432" i="2" s="1"/>
  <c r="C432" i="2"/>
  <c r="D432" i="2"/>
  <c r="F432" i="2" s="1"/>
  <c r="E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B433" i="2"/>
  <c r="AQ433" i="2" s="1"/>
  <c r="C433" i="2"/>
  <c r="D433" i="2"/>
  <c r="F433" i="2" s="1"/>
  <c r="E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B434" i="2"/>
  <c r="AM434" i="2" s="1"/>
  <c r="C434" i="2"/>
  <c r="D434" i="2"/>
  <c r="F434" i="2" s="1"/>
  <c r="E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B435" i="2"/>
  <c r="AQ435" i="2" s="1"/>
  <c r="C435" i="2"/>
  <c r="D435" i="2"/>
  <c r="F435" i="2" s="1"/>
  <c r="E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B436" i="2"/>
  <c r="C436" i="2"/>
  <c r="D436" i="2"/>
  <c r="F436" i="2" s="1"/>
  <c r="E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B437" i="2"/>
  <c r="AO437" i="2" s="1"/>
  <c r="C437" i="2"/>
  <c r="D437" i="2"/>
  <c r="F437" i="2" s="1"/>
  <c r="E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B438" i="2"/>
  <c r="AQ438" i="2" s="1"/>
  <c r="C438" i="2"/>
  <c r="D438" i="2"/>
  <c r="F438" i="2" s="1"/>
  <c r="E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B439" i="2"/>
  <c r="C439" i="2"/>
  <c r="D439" i="2"/>
  <c r="F439" i="2" s="1"/>
  <c r="E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B440" i="2"/>
  <c r="AP440" i="2" s="1"/>
  <c r="C440" i="2"/>
  <c r="D440" i="2"/>
  <c r="F440" i="2" s="1"/>
  <c r="E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B441" i="2"/>
  <c r="C441" i="2"/>
  <c r="D441" i="2"/>
  <c r="F441" i="2" s="1"/>
  <c r="E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B442" i="2"/>
  <c r="AN442" i="2" s="1"/>
  <c r="C442" i="2"/>
  <c r="D442" i="2"/>
  <c r="F442" i="2" s="1"/>
  <c r="E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B443" i="2"/>
  <c r="C443" i="2"/>
  <c r="D443" i="2"/>
  <c r="F443" i="2" s="1"/>
  <c r="E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B444" i="2"/>
  <c r="C444" i="2"/>
  <c r="D444" i="2"/>
  <c r="F444" i="2" s="1"/>
  <c r="E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B445" i="2"/>
  <c r="AP445" i="2" s="1"/>
  <c r="C445" i="2"/>
  <c r="D445" i="2"/>
  <c r="F445" i="2" s="1"/>
  <c r="E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Q445" i="2"/>
  <c r="B446" i="2"/>
  <c r="C446" i="2"/>
  <c r="D446" i="2"/>
  <c r="F446" i="2" s="1"/>
  <c r="E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B447" i="2"/>
  <c r="AN447" i="2" s="1"/>
  <c r="C447" i="2"/>
  <c r="D447" i="2"/>
  <c r="F447" i="2" s="1"/>
  <c r="E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B448" i="2"/>
  <c r="AQ448" i="2" s="1"/>
  <c r="C448" i="2"/>
  <c r="D448" i="2"/>
  <c r="F448" i="2" s="1"/>
  <c r="E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B449" i="2"/>
  <c r="AQ449" i="2" s="1"/>
  <c r="C449" i="2"/>
  <c r="D449" i="2"/>
  <c r="F449" i="2" s="1"/>
  <c r="E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B450" i="2"/>
  <c r="AP450" i="2" s="1"/>
  <c r="C450" i="2"/>
  <c r="D450" i="2"/>
  <c r="F450" i="2" s="1"/>
  <c r="E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B451" i="2"/>
  <c r="C451" i="2"/>
  <c r="D451" i="2"/>
  <c r="F451" i="2" s="1"/>
  <c r="E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B452" i="2"/>
  <c r="AN452" i="2" s="1"/>
  <c r="C452" i="2"/>
  <c r="D452" i="2"/>
  <c r="F452" i="2" s="1"/>
  <c r="E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B453" i="2"/>
  <c r="AQ453" i="2" s="1"/>
  <c r="C453" i="2"/>
  <c r="D453" i="2"/>
  <c r="F453" i="2" s="1"/>
  <c r="E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B454" i="2"/>
  <c r="AO454" i="2" s="1"/>
  <c r="C454" i="2"/>
  <c r="D454" i="2"/>
  <c r="F454" i="2" s="1"/>
  <c r="E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B455" i="2"/>
  <c r="AN455" i="2" s="1"/>
  <c r="C455" i="2"/>
  <c r="D455" i="2"/>
  <c r="F455" i="2" s="1"/>
  <c r="E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B456" i="2"/>
  <c r="AN456" i="2" s="1"/>
  <c r="C456" i="2"/>
  <c r="D456" i="2"/>
  <c r="F456" i="2" s="1"/>
  <c r="E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B457" i="2"/>
  <c r="C457" i="2"/>
  <c r="D457" i="2"/>
  <c r="F457" i="2" s="1"/>
  <c r="E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B458" i="2"/>
  <c r="AQ458" i="2" s="1"/>
  <c r="C458" i="2"/>
  <c r="D458" i="2"/>
  <c r="F458" i="2" s="1"/>
  <c r="E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B459" i="2"/>
  <c r="C459" i="2"/>
  <c r="D459" i="2"/>
  <c r="F459" i="2" s="1"/>
  <c r="E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B460" i="2"/>
  <c r="C460" i="2"/>
  <c r="D460" i="2"/>
  <c r="F460" i="2" s="1"/>
  <c r="E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B461" i="2"/>
  <c r="AN461" i="2" s="1"/>
  <c r="C461" i="2"/>
  <c r="D461" i="2"/>
  <c r="F461" i="2" s="1"/>
  <c r="E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B462" i="2"/>
  <c r="C462" i="2"/>
  <c r="D462" i="2"/>
  <c r="F462" i="2" s="1"/>
  <c r="E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B463" i="2"/>
  <c r="AM463" i="2" s="1"/>
  <c r="C463" i="2"/>
  <c r="D463" i="2"/>
  <c r="F463" i="2" s="1"/>
  <c r="E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B464" i="2"/>
  <c r="AM464" i="2" s="1"/>
  <c r="C464" i="2"/>
  <c r="D464" i="2"/>
  <c r="F464" i="2" s="1"/>
  <c r="E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B465" i="2"/>
  <c r="C465" i="2"/>
  <c r="D465" i="2"/>
  <c r="F465" i="2" s="1"/>
  <c r="E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B466" i="2"/>
  <c r="C466" i="2"/>
  <c r="D466" i="2"/>
  <c r="F466" i="2" s="1"/>
  <c r="E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B467" i="2"/>
  <c r="C467" i="2"/>
  <c r="D467" i="2"/>
  <c r="F467" i="2" s="1"/>
  <c r="E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B468" i="2"/>
  <c r="AQ468" i="2" s="1"/>
  <c r="C468" i="2"/>
  <c r="D468" i="2"/>
  <c r="F468" i="2" s="1"/>
  <c r="E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B469" i="2"/>
  <c r="AM469" i="2" s="1"/>
  <c r="C469" i="2"/>
  <c r="D469" i="2"/>
  <c r="F469" i="2" s="1"/>
  <c r="E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B470" i="2"/>
  <c r="C470" i="2"/>
  <c r="D470" i="2"/>
  <c r="F470" i="2" s="1"/>
  <c r="E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B471" i="2"/>
  <c r="AN471" i="2" s="1"/>
  <c r="C471" i="2"/>
  <c r="D471" i="2"/>
  <c r="F471" i="2" s="1"/>
  <c r="E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B472" i="2"/>
  <c r="AP472" i="2" s="1"/>
  <c r="C472" i="2"/>
  <c r="D472" i="2"/>
  <c r="F472" i="2" s="1"/>
  <c r="E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B473" i="2"/>
  <c r="AQ473" i="2" s="1"/>
  <c r="C473" i="2"/>
  <c r="D473" i="2"/>
  <c r="F473" i="2" s="1"/>
  <c r="E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B474" i="2"/>
  <c r="AN474" i="2" s="1"/>
  <c r="C474" i="2"/>
  <c r="D474" i="2"/>
  <c r="F474" i="2" s="1"/>
  <c r="E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B475" i="2"/>
  <c r="AP475" i="2" s="1"/>
  <c r="C475" i="2"/>
  <c r="D475" i="2"/>
  <c r="F475" i="2" s="1"/>
  <c r="E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B476" i="2"/>
  <c r="AN476" i="2" s="1"/>
  <c r="C476" i="2"/>
  <c r="D476" i="2"/>
  <c r="F476" i="2" s="1"/>
  <c r="E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B477" i="2"/>
  <c r="AM477" i="2" s="1"/>
  <c r="C477" i="2"/>
  <c r="D477" i="2"/>
  <c r="F477" i="2" s="1"/>
  <c r="E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B478" i="2"/>
  <c r="AQ478" i="2" s="1"/>
  <c r="C478" i="2"/>
  <c r="D478" i="2"/>
  <c r="F478" i="2" s="1"/>
  <c r="E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B479" i="2"/>
  <c r="AN479" i="2" s="1"/>
  <c r="C479" i="2"/>
  <c r="D479" i="2"/>
  <c r="F479" i="2" s="1"/>
  <c r="E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B480" i="2"/>
  <c r="AQ480" i="2" s="1"/>
  <c r="C480" i="2"/>
  <c r="D480" i="2"/>
  <c r="F480" i="2" s="1"/>
  <c r="E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B481" i="2"/>
  <c r="C481" i="2"/>
  <c r="D481" i="2"/>
  <c r="F481" i="2" s="1"/>
  <c r="E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B482" i="2"/>
  <c r="AN482" i="2" s="1"/>
  <c r="C482" i="2"/>
  <c r="D482" i="2"/>
  <c r="F482" i="2" s="1"/>
  <c r="E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B483" i="2"/>
  <c r="C483" i="2"/>
  <c r="D483" i="2"/>
  <c r="F483" i="2" s="1"/>
  <c r="E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B484" i="2"/>
  <c r="C484" i="2"/>
  <c r="D484" i="2"/>
  <c r="F484" i="2" s="1"/>
  <c r="E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B485" i="2"/>
  <c r="C485" i="2"/>
  <c r="D485" i="2"/>
  <c r="F485" i="2" s="1"/>
  <c r="E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B486" i="2"/>
  <c r="C486" i="2"/>
  <c r="D486" i="2"/>
  <c r="F486" i="2" s="1"/>
  <c r="E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B487" i="2"/>
  <c r="C487" i="2"/>
  <c r="D487" i="2"/>
  <c r="F487" i="2" s="1"/>
  <c r="E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B488" i="2"/>
  <c r="C488" i="2"/>
  <c r="D488" i="2"/>
  <c r="F488" i="2" s="1"/>
  <c r="E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B489" i="2"/>
  <c r="AM489" i="2" s="1"/>
  <c r="C489" i="2"/>
  <c r="D489" i="2"/>
  <c r="F489" i="2" s="1"/>
  <c r="E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B490" i="2"/>
  <c r="AN490" i="2" s="1"/>
  <c r="C490" i="2"/>
  <c r="D490" i="2"/>
  <c r="F490" i="2" s="1"/>
  <c r="E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B491" i="2"/>
  <c r="C491" i="2"/>
  <c r="D491" i="2"/>
  <c r="F491" i="2" s="1"/>
  <c r="E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B492" i="2"/>
  <c r="AN492" i="2" s="1"/>
  <c r="C492" i="2"/>
  <c r="D492" i="2"/>
  <c r="F492" i="2" s="1"/>
  <c r="E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B493" i="2"/>
  <c r="AO493" i="2" s="1"/>
  <c r="C493" i="2"/>
  <c r="D493" i="2"/>
  <c r="F493" i="2" s="1"/>
  <c r="E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B494" i="2"/>
  <c r="AM494" i="2" s="1"/>
  <c r="C494" i="2"/>
  <c r="D494" i="2"/>
  <c r="F494" i="2" s="1"/>
  <c r="E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B495" i="2"/>
  <c r="C495" i="2"/>
  <c r="D495" i="2"/>
  <c r="F495" i="2" s="1"/>
  <c r="E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B496" i="2"/>
  <c r="AN496" i="2" s="1"/>
  <c r="C496" i="2"/>
  <c r="D496" i="2"/>
  <c r="F496" i="2" s="1"/>
  <c r="E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B497" i="2"/>
  <c r="AM497" i="2" s="1"/>
  <c r="C497" i="2"/>
  <c r="D497" i="2"/>
  <c r="F497" i="2" s="1"/>
  <c r="E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B498" i="2"/>
  <c r="AQ498" i="2" s="1"/>
  <c r="C498" i="2"/>
  <c r="D498" i="2"/>
  <c r="F498" i="2" s="1"/>
  <c r="E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B499" i="2"/>
  <c r="C499" i="2"/>
  <c r="D499" i="2"/>
  <c r="F499" i="2" s="1"/>
  <c r="E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B500" i="2"/>
  <c r="AM500" i="2" s="1"/>
  <c r="C500" i="2"/>
  <c r="D500" i="2"/>
  <c r="F500" i="2" s="1"/>
  <c r="E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B501" i="2"/>
  <c r="AN501" i="2" s="1"/>
  <c r="C501" i="2"/>
  <c r="D501" i="2"/>
  <c r="F501" i="2" s="1"/>
  <c r="E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B502" i="2"/>
  <c r="AN502" i="2" s="1"/>
  <c r="C502" i="2"/>
  <c r="D502" i="2"/>
  <c r="F502" i="2" s="1"/>
  <c r="E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B503" i="2"/>
  <c r="C503" i="2"/>
  <c r="D503" i="2"/>
  <c r="F503" i="2" s="1"/>
  <c r="E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B504" i="2"/>
  <c r="C504" i="2"/>
  <c r="D504" i="2"/>
  <c r="F504" i="2" s="1"/>
  <c r="E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B505" i="2"/>
  <c r="AN505" i="2" s="1"/>
  <c r="C505" i="2"/>
  <c r="D505" i="2"/>
  <c r="F505" i="2" s="1"/>
  <c r="E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B506" i="2"/>
  <c r="C506" i="2"/>
  <c r="D506" i="2"/>
  <c r="F506" i="2" s="1"/>
  <c r="E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B507" i="2"/>
  <c r="AM507" i="2" s="1"/>
  <c r="C507" i="2"/>
  <c r="D507" i="2"/>
  <c r="F507" i="2" s="1"/>
  <c r="E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B508" i="2"/>
  <c r="C508" i="2"/>
  <c r="D508" i="2"/>
  <c r="F508" i="2" s="1"/>
  <c r="E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B509" i="2"/>
  <c r="C509" i="2"/>
  <c r="D509" i="2"/>
  <c r="F509" i="2" s="1"/>
  <c r="E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B510" i="2"/>
  <c r="AP510" i="2" s="1"/>
  <c r="C510" i="2"/>
  <c r="D510" i="2"/>
  <c r="F510" i="2" s="1"/>
  <c r="E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B511" i="2"/>
  <c r="C511" i="2"/>
  <c r="D511" i="2"/>
  <c r="F511" i="2" s="1"/>
  <c r="E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B512" i="2"/>
  <c r="AP512" i="2" s="1"/>
  <c r="C512" i="2"/>
  <c r="D512" i="2"/>
  <c r="F512" i="2" s="1"/>
  <c r="E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B513" i="2"/>
  <c r="C513" i="2"/>
  <c r="D513" i="2"/>
  <c r="F513" i="2" s="1"/>
  <c r="E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B514" i="2"/>
  <c r="AN514" i="2" s="1"/>
  <c r="C514" i="2"/>
  <c r="D514" i="2"/>
  <c r="F514" i="2" s="1"/>
  <c r="E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B515" i="2"/>
  <c r="AN515" i="2" s="1"/>
  <c r="C515" i="2"/>
  <c r="D515" i="2"/>
  <c r="F515" i="2" s="1"/>
  <c r="E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B516" i="2"/>
  <c r="AP516" i="2" s="1"/>
  <c r="C516" i="2"/>
  <c r="D516" i="2"/>
  <c r="F516" i="2" s="1"/>
  <c r="E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B517" i="2"/>
  <c r="AM517" i="2" s="1"/>
  <c r="C517" i="2"/>
  <c r="D517" i="2"/>
  <c r="F517" i="2" s="1"/>
  <c r="E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B518" i="2"/>
  <c r="C518" i="2"/>
  <c r="D518" i="2"/>
  <c r="F518" i="2" s="1"/>
  <c r="E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B519" i="2"/>
  <c r="C519" i="2"/>
  <c r="D519" i="2"/>
  <c r="F519" i="2" s="1"/>
  <c r="E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B520" i="2"/>
  <c r="C520" i="2"/>
  <c r="D520" i="2"/>
  <c r="F520" i="2" s="1"/>
  <c r="E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B521" i="2"/>
  <c r="AM521" i="2" s="1"/>
  <c r="C521" i="2"/>
  <c r="D521" i="2"/>
  <c r="F521" i="2" s="1"/>
  <c r="E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B522" i="2"/>
  <c r="AM522" i="2" s="1"/>
  <c r="C522" i="2"/>
  <c r="D522" i="2"/>
  <c r="F522" i="2" s="1"/>
  <c r="E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B523" i="2"/>
  <c r="C523" i="2"/>
  <c r="D523" i="2"/>
  <c r="F523" i="2" s="1"/>
  <c r="E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B524" i="2"/>
  <c r="AN524" i="2" s="1"/>
  <c r="C524" i="2"/>
  <c r="D524" i="2"/>
  <c r="F524" i="2" s="1"/>
  <c r="E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B525" i="2"/>
  <c r="AP525" i="2" s="1"/>
  <c r="C525" i="2"/>
  <c r="D525" i="2"/>
  <c r="F525" i="2" s="1"/>
  <c r="E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B526" i="2"/>
  <c r="AO526" i="2" s="1"/>
  <c r="C526" i="2"/>
  <c r="D526" i="2"/>
  <c r="F526" i="2" s="1"/>
  <c r="E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B527" i="2"/>
  <c r="C527" i="2"/>
  <c r="D527" i="2"/>
  <c r="F527" i="2" s="1"/>
  <c r="E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B528" i="2"/>
  <c r="C528" i="2"/>
  <c r="D528" i="2"/>
  <c r="F528" i="2" s="1"/>
  <c r="E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B529" i="2"/>
  <c r="C529" i="2"/>
  <c r="D529" i="2"/>
  <c r="F529" i="2" s="1"/>
  <c r="E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B530" i="2"/>
  <c r="AP530" i="2" s="1"/>
  <c r="C530" i="2"/>
  <c r="D530" i="2"/>
  <c r="F530" i="2" s="1"/>
  <c r="E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B531" i="2"/>
  <c r="AM531" i="2" s="1"/>
  <c r="C531" i="2"/>
  <c r="D531" i="2"/>
  <c r="F531" i="2" s="1"/>
  <c r="E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B532" i="2"/>
  <c r="C532" i="2"/>
  <c r="D532" i="2"/>
  <c r="F532" i="2" s="1"/>
  <c r="E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B533" i="2"/>
  <c r="C533" i="2"/>
  <c r="D533" i="2"/>
  <c r="F533" i="2" s="1"/>
  <c r="E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B534" i="2"/>
  <c r="AN534" i="2" s="1"/>
  <c r="C534" i="2"/>
  <c r="D534" i="2"/>
  <c r="F534" i="2" s="1"/>
  <c r="E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B535" i="2"/>
  <c r="AP535" i="2" s="1"/>
  <c r="C535" i="2"/>
  <c r="D535" i="2"/>
  <c r="F535" i="2" s="1"/>
  <c r="E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B536" i="2"/>
  <c r="AP536" i="2" s="1"/>
  <c r="C536" i="2"/>
  <c r="D536" i="2"/>
  <c r="F536" i="2" s="1"/>
  <c r="E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B537" i="2"/>
  <c r="AO537" i="2" s="1"/>
  <c r="C537" i="2"/>
  <c r="D537" i="2"/>
  <c r="F537" i="2" s="1"/>
  <c r="E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B538" i="2"/>
  <c r="C538" i="2"/>
  <c r="D538" i="2"/>
  <c r="F538" i="2" s="1"/>
  <c r="E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B539" i="2"/>
  <c r="AN539" i="2" s="1"/>
  <c r="C539" i="2"/>
  <c r="D539" i="2"/>
  <c r="F539" i="2" s="1"/>
  <c r="E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B540" i="2"/>
  <c r="AN540" i="2" s="1"/>
  <c r="C540" i="2"/>
  <c r="D540" i="2"/>
  <c r="F540" i="2" s="1"/>
  <c r="E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B541" i="2"/>
  <c r="AQ541" i="2" s="1"/>
  <c r="C541" i="2"/>
  <c r="D541" i="2"/>
  <c r="F541" i="2" s="1"/>
  <c r="E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B542" i="2"/>
  <c r="AO542" i="2" s="1"/>
  <c r="C542" i="2"/>
  <c r="D542" i="2"/>
  <c r="F542" i="2" s="1"/>
  <c r="E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B543" i="2"/>
  <c r="C543" i="2"/>
  <c r="D543" i="2"/>
  <c r="F543" i="2" s="1"/>
  <c r="E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B544" i="2"/>
  <c r="AM544" i="2" s="1"/>
  <c r="C544" i="2"/>
  <c r="D544" i="2"/>
  <c r="F544" i="2" s="1"/>
  <c r="E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B545" i="2"/>
  <c r="C545" i="2"/>
  <c r="D545" i="2"/>
  <c r="F545" i="2" s="1"/>
  <c r="E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B546" i="2"/>
  <c r="AP546" i="2" s="1"/>
  <c r="C546" i="2"/>
  <c r="D546" i="2"/>
  <c r="F546" i="2" s="1"/>
  <c r="E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B547" i="2"/>
  <c r="AN547" i="2" s="1"/>
  <c r="C547" i="2"/>
  <c r="D547" i="2"/>
  <c r="F547" i="2" s="1"/>
  <c r="E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B548" i="2"/>
  <c r="C548" i="2"/>
  <c r="D548" i="2"/>
  <c r="F548" i="2" s="1"/>
  <c r="E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B549" i="2"/>
  <c r="AM549" i="2" s="1"/>
  <c r="C549" i="2"/>
  <c r="D549" i="2"/>
  <c r="F549" i="2" s="1"/>
  <c r="E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B550" i="2"/>
  <c r="AP550" i="2" s="1"/>
  <c r="C550" i="2"/>
  <c r="D550" i="2"/>
  <c r="F550" i="2" s="1"/>
  <c r="E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B551" i="2"/>
  <c r="AM551" i="2" s="1"/>
  <c r="C551" i="2"/>
  <c r="D551" i="2"/>
  <c r="F551" i="2" s="1"/>
  <c r="E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B552" i="2"/>
  <c r="AM552" i="2" s="1"/>
  <c r="C552" i="2"/>
  <c r="D552" i="2"/>
  <c r="F552" i="2" s="1"/>
  <c r="E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B553" i="2"/>
  <c r="C553" i="2"/>
  <c r="D553" i="2"/>
  <c r="F553" i="2" s="1"/>
  <c r="E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B554" i="2"/>
  <c r="AM554" i="2" s="1"/>
  <c r="C554" i="2"/>
  <c r="D554" i="2"/>
  <c r="F554" i="2" s="1"/>
  <c r="E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B555" i="2"/>
  <c r="AP555" i="2" s="1"/>
  <c r="C555" i="2"/>
  <c r="D555" i="2"/>
  <c r="F555" i="2" s="1"/>
  <c r="E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B556" i="2"/>
  <c r="AM556" i="2" s="1"/>
  <c r="C556" i="2"/>
  <c r="D556" i="2"/>
  <c r="F556" i="2" s="1"/>
  <c r="E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B557" i="2"/>
  <c r="C557" i="2"/>
  <c r="D557" i="2"/>
  <c r="F557" i="2" s="1"/>
  <c r="E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B558" i="2"/>
  <c r="C558" i="2"/>
  <c r="D558" i="2"/>
  <c r="F558" i="2" s="1"/>
  <c r="E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B559" i="2"/>
  <c r="AM559" i="2" s="1"/>
  <c r="C559" i="2"/>
  <c r="D559" i="2"/>
  <c r="F559" i="2" s="1"/>
  <c r="E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B560" i="2"/>
  <c r="AP560" i="2" s="1"/>
  <c r="C560" i="2"/>
  <c r="D560" i="2"/>
  <c r="F560" i="2" s="1"/>
  <c r="E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B561" i="2"/>
  <c r="AO561" i="2" s="1"/>
  <c r="C561" i="2"/>
  <c r="D561" i="2"/>
  <c r="F561" i="2" s="1"/>
  <c r="E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N561" i="2"/>
  <c r="B562" i="2"/>
  <c r="AQ562" i="2" s="1"/>
  <c r="C562" i="2"/>
  <c r="D562" i="2"/>
  <c r="F562" i="2" s="1"/>
  <c r="E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B563" i="2"/>
  <c r="C563" i="2"/>
  <c r="D563" i="2"/>
  <c r="F563" i="2" s="1"/>
  <c r="E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B564" i="2"/>
  <c r="C564" i="2"/>
  <c r="D564" i="2"/>
  <c r="F564" i="2" s="1"/>
  <c r="E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B565" i="2"/>
  <c r="AP565" i="2" s="1"/>
  <c r="C565" i="2"/>
  <c r="D565" i="2"/>
  <c r="F565" i="2" s="1"/>
  <c r="E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B566" i="2"/>
  <c r="AQ566" i="2" s="1"/>
  <c r="C566" i="2"/>
  <c r="D566" i="2"/>
  <c r="F566" i="2" s="1"/>
  <c r="E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B567" i="2"/>
  <c r="AO567" i="2" s="1"/>
  <c r="C567" i="2"/>
  <c r="D567" i="2"/>
  <c r="F567" i="2" s="1"/>
  <c r="E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B568" i="2"/>
  <c r="AP568" i="2" s="1"/>
  <c r="C568" i="2"/>
  <c r="D568" i="2"/>
  <c r="F568" i="2" s="1"/>
  <c r="E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B569" i="2"/>
  <c r="C569" i="2"/>
  <c r="D569" i="2"/>
  <c r="F569" i="2" s="1"/>
  <c r="E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B570" i="2"/>
  <c r="AM570" i="2" s="1"/>
  <c r="C570" i="2"/>
  <c r="D570" i="2"/>
  <c r="F570" i="2" s="1"/>
  <c r="E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B571" i="2"/>
  <c r="AN571" i="2" s="1"/>
  <c r="C571" i="2"/>
  <c r="D571" i="2"/>
  <c r="F571" i="2" s="1"/>
  <c r="E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B572" i="2"/>
  <c r="AP572" i="2" s="1"/>
  <c r="C572" i="2"/>
  <c r="D572" i="2"/>
  <c r="F572" i="2" s="1"/>
  <c r="E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B573" i="2"/>
  <c r="AP573" i="2" s="1"/>
  <c r="C573" i="2"/>
  <c r="D573" i="2"/>
  <c r="F573" i="2" s="1"/>
  <c r="E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B574" i="2"/>
  <c r="C574" i="2"/>
  <c r="D574" i="2"/>
  <c r="F574" i="2" s="1"/>
  <c r="E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B575" i="2"/>
  <c r="AM575" i="2" s="1"/>
  <c r="C575" i="2"/>
  <c r="D575" i="2"/>
  <c r="F575" i="2" s="1"/>
  <c r="E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B576" i="2"/>
  <c r="AM576" i="2" s="1"/>
  <c r="C576" i="2"/>
  <c r="D576" i="2"/>
  <c r="F576" i="2" s="1"/>
  <c r="E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B577" i="2"/>
  <c r="AM577" i="2" s="1"/>
  <c r="C577" i="2"/>
  <c r="D577" i="2"/>
  <c r="F577" i="2" s="1"/>
  <c r="E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B578" i="2"/>
  <c r="AP578" i="2" s="1"/>
  <c r="C578" i="2"/>
  <c r="D578" i="2"/>
  <c r="F578" i="2" s="1"/>
  <c r="E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B579" i="2"/>
  <c r="C579" i="2"/>
  <c r="D579" i="2"/>
  <c r="F579" i="2" s="1"/>
  <c r="E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B580" i="2"/>
  <c r="AM580" i="2" s="1"/>
  <c r="C580" i="2"/>
  <c r="D580" i="2"/>
  <c r="F580" i="2" s="1"/>
  <c r="E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B581" i="2"/>
  <c r="AO581" i="2" s="1"/>
  <c r="C581" i="2"/>
  <c r="D581" i="2"/>
  <c r="F581" i="2" s="1"/>
  <c r="E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B582" i="2"/>
  <c r="AQ582" i="2" s="1"/>
  <c r="C582" i="2"/>
  <c r="D582" i="2"/>
  <c r="F582" i="2" s="1"/>
  <c r="E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B583" i="2"/>
  <c r="AP583" i="2" s="1"/>
  <c r="C583" i="2"/>
  <c r="D583" i="2"/>
  <c r="F583" i="2" s="1"/>
  <c r="E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B584" i="2"/>
  <c r="C584" i="2"/>
  <c r="D584" i="2"/>
  <c r="F584" i="2" s="1"/>
  <c r="E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B585" i="2"/>
  <c r="AM585" i="2" s="1"/>
  <c r="C585" i="2"/>
  <c r="D585" i="2"/>
  <c r="F585" i="2" s="1"/>
  <c r="E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B586" i="2"/>
  <c r="AM586" i="2" s="1"/>
  <c r="C586" i="2"/>
  <c r="D586" i="2"/>
  <c r="F586" i="2" s="1"/>
  <c r="E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B587" i="2"/>
  <c r="AN587" i="2" s="1"/>
  <c r="C587" i="2"/>
  <c r="D587" i="2"/>
  <c r="F587" i="2" s="1"/>
  <c r="E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B588" i="2"/>
  <c r="C588" i="2"/>
  <c r="D588" i="2"/>
  <c r="F588" i="2" s="1"/>
  <c r="E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B589" i="2"/>
  <c r="C589" i="2"/>
  <c r="D589" i="2"/>
  <c r="F589" i="2" s="1"/>
  <c r="E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B590" i="2"/>
  <c r="AM590" i="2" s="1"/>
  <c r="C590" i="2"/>
  <c r="D590" i="2"/>
  <c r="F590" i="2" s="1"/>
  <c r="E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B591" i="2"/>
  <c r="AM591" i="2" s="1"/>
  <c r="C591" i="2"/>
  <c r="D591" i="2"/>
  <c r="F591" i="2" s="1"/>
  <c r="E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B592" i="2"/>
  <c r="AM592" i="2" s="1"/>
  <c r="C592" i="2"/>
  <c r="D592" i="2"/>
  <c r="F592" i="2" s="1"/>
  <c r="E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B593" i="2"/>
  <c r="AO593" i="2" s="1"/>
  <c r="C593" i="2"/>
  <c r="D593" i="2"/>
  <c r="F593" i="2" s="1"/>
  <c r="E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B594" i="2"/>
  <c r="C594" i="2"/>
  <c r="D594" i="2"/>
  <c r="F594" i="2" s="1"/>
  <c r="E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B595" i="2"/>
  <c r="AM595" i="2" s="1"/>
  <c r="C595" i="2"/>
  <c r="D595" i="2"/>
  <c r="F595" i="2" s="1"/>
  <c r="E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B596" i="2"/>
  <c r="AM596" i="2" s="1"/>
  <c r="C596" i="2"/>
  <c r="D596" i="2"/>
  <c r="F596" i="2" s="1"/>
  <c r="E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B597" i="2"/>
  <c r="AN597" i="2" s="1"/>
  <c r="C597" i="2"/>
  <c r="D597" i="2"/>
  <c r="F597" i="2" s="1"/>
  <c r="E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AM597" i="2"/>
  <c r="B598" i="2"/>
  <c r="AN598" i="2" s="1"/>
  <c r="C598" i="2"/>
  <c r="D598" i="2"/>
  <c r="F598" i="2" s="1"/>
  <c r="E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B599" i="2"/>
  <c r="AM599" i="2" s="1"/>
  <c r="C599" i="2"/>
  <c r="D599" i="2"/>
  <c r="F599" i="2" s="1"/>
  <c r="E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B600" i="2"/>
  <c r="AP600" i="2" s="1"/>
  <c r="C600" i="2"/>
  <c r="D600" i="2"/>
  <c r="F600" i="2" s="1"/>
  <c r="E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B601" i="2"/>
  <c r="AP601" i="2" s="1"/>
  <c r="C601" i="2"/>
  <c r="D601" i="2"/>
  <c r="F601" i="2" s="1"/>
  <c r="E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B602" i="2"/>
  <c r="AN602" i="2" s="1"/>
  <c r="C602" i="2"/>
  <c r="D602" i="2"/>
  <c r="F602" i="2" s="1"/>
  <c r="E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B603" i="2"/>
  <c r="AN603" i="2" s="1"/>
  <c r="C603" i="2"/>
  <c r="D603" i="2"/>
  <c r="F603" i="2" s="1"/>
  <c r="E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B604" i="2"/>
  <c r="C604" i="2"/>
  <c r="D604" i="2"/>
  <c r="F604" i="2" s="1"/>
  <c r="E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B605" i="2"/>
  <c r="AQ605" i="2" s="1"/>
  <c r="C605" i="2"/>
  <c r="D605" i="2"/>
  <c r="F605" i="2" s="1"/>
  <c r="E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B606" i="2"/>
  <c r="AN606" i="2" s="1"/>
  <c r="C606" i="2"/>
  <c r="D606" i="2"/>
  <c r="F606" i="2" s="1"/>
  <c r="E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B607" i="2"/>
  <c r="AP607" i="2" s="1"/>
  <c r="C607" i="2"/>
  <c r="D607" i="2"/>
  <c r="F607" i="2" s="1"/>
  <c r="E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B608" i="2"/>
  <c r="AN608" i="2" s="1"/>
  <c r="C608" i="2"/>
  <c r="D608" i="2"/>
  <c r="F608" i="2" s="1"/>
  <c r="E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B609" i="2"/>
  <c r="AN609" i="2" s="1"/>
  <c r="C609" i="2"/>
  <c r="D609" i="2"/>
  <c r="F609" i="2" s="1"/>
  <c r="E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B610" i="2"/>
  <c r="AP610" i="2" s="1"/>
  <c r="C610" i="2"/>
  <c r="D610" i="2"/>
  <c r="F610" i="2" s="1"/>
  <c r="E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B611" i="2"/>
  <c r="AM611" i="2" s="1"/>
  <c r="C611" i="2"/>
  <c r="D611" i="2"/>
  <c r="F611" i="2" s="1"/>
  <c r="E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B612" i="2"/>
  <c r="AQ612" i="2" s="1"/>
  <c r="C612" i="2"/>
  <c r="D612" i="2"/>
  <c r="F612" i="2" s="1"/>
  <c r="E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B613" i="2"/>
  <c r="AQ613" i="2" s="1"/>
  <c r="C613" i="2"/>
  <c r="D613" i="2"/>
  <c r="F613" i="2" s="1"/>
  <c r="E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B614" i="2"/>
  <c r="AN614" i="2" s="1"/>
  <c r="C614" i="2"/>
  <c r="D614" i="2"/>
  <c r="F614" i="2" s="1"/>
  <c r="E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B615" i="2"/>
  <c r="AP615" i="2" s="1"/>
  <c r="C615" i="2"/>
  <c r="D615" i="2"/>
  <c r="F615" i="2" s="1"/>
  <c r="E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B616" i="2"/>
  <c r="AP616" i="2" s="1"/>
  <c r="C616" i="2"/>
  <c r="D616" i="2"/>
  <c r="F616" i="2" s="1"/>
  <c r="E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B617" i="2"/>
  <c r="AM617" i="2" s="1"/>
  <c r="C617" i="2"/>
  <c r="D617" i="2"/>
  <c r="F617" i="2" s="1"/>
  <c r="E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B618" i="2"/>
  <c r="AQ618" i="2" s="1"/>
  <c r="C618" i="2"/>
  <c r="D618" i="2"/>
  <c r="F618" i="2" s="1"/>
  <c r="E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B619" i="2"/>
  <c r="C619" i="2"/>
  <c r="D619" i="2"/>
  <c r="F619" i="2" s="1"/>
  <c r="E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B620" i="2"/>
  <c r="AP620" i="2" s="1"/>
  <c r="C620" i="2"/>
  <c r="D620" i="2"/>
  <c r="F620" i="2" s="1"/>
  <c r="E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B621" i="2"/>
  <c r="AM621" i="2" s="1"/>
  <c r="C621" i="2"/>
  <c r="D621" i="2"/>
  <c r="F621" i="2" s="1"/>
  <c r="E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B622" i="2"/>
  <c r="AO622" i="2" s="1"/>
  <c r="C622" i="2"/>
  <c r="D622" i="2"/>
  <c r="F622" i="2" s="1"/>
  <c r="E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B623" i="2"/>
  <c r="AM623" i="2" s="1"/>
  <c r="C623" i="2"/>
  <c r="D623" i="2"/>
  <c r="F623" i="2" s="1"/>
  <c r="E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B624" i="2"/>
  <c r="AN624" i="2" s="1"/>
  <c r="C624" i="2"/>
  <c r="D624" i="2"/>
  <c r="F624" i="2" s="1"/>
  <c r="E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B625" i="2"/>
  <c r="AP625" i="2" s="1"/>
  <c r="C625" i="2"/>
  <c r="D625" i="2"/>
  <c r="F625" i="2" s="1"/>
  <c r="E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B626" i="2"/>
  <c r="C626" i="2"/>
  <c r="D626" i="2"/>
  <c r="F626" i="2" s="1"/>
  <c r="E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B627" i="2"/>
  <c r="AN627" i="2" s="1"/>
  <c r="C627" i="2"/>
  <c r="D627" i="2"/>
  <c r="F627" i="2" s="1"/>
  <c r="E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B628" i="2"/>
  <c r="AP628" i="2" s="1"/>
  <c r="C628" i="2"/>
  <c r="D628" i="2"/>
  <c r="F628" i="2" s="1"/>
  <c r="E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B629" i="2"/>
  <c r="AN629" i="2" s="1"/>
  <c r="C629" i="2"/>
  <c r="D629" i="2"/>
  <c r="F629" i="2" s="1"/>
  <c r="E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B630" i="2"/>
  <c r="C630" i="2"/>
  <c r="D630" i="2"/>
  <c r="F630" i="2" s="1"/>
  <c r="E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B631" i="2"/>
  <c r="AO631" i="2" s="1"/>
  <c r="C631" i="2"/>
  <c r="D631" i="2"/>
  <c r="F631" i="2" s="1"/>
  <c r="E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B632" i="2"/>
  <c r="AN632" i="2" s="1"/>
  <c r="C632" i="2"/>
  <c r="D632" i="2"/>
  <c r="F632" i="2" s="1"/>
  <c r="E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B633" i="2"/>
  <c r="AM633" i="2" s="1"/>
  <c r="C633" i="2"/>
  <c r="D633" i="2"/>
  <c r="F633" i="2" s="1"/>
  <c r="E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B634" i="2"/>
  <c r="C634" i="2"/>
  <c r="D634" i="2"/>
  <c r="F634" i="2" s="1"/>
  <c r="E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B635" i="2"/>
  <c r="AP635" i="2" s="1"/>
  <c r="C635" i="2"/>
  <c r="D635" i="2"/>
  <c r="F635" i="2" s="1"/>
  <c r="E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B636" i="2"/>
  <c r="AN636" i="2" s="1"/>
  <c r="C636" i="2"/>
  <c r="D636" i="2"/>
  <c r="F636" i="2" s="1"/>
  <c r="E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B637" i="2"/>
  <c r="AP637" i="2" s="1"/>
  <c r="C637" i="2"/>
  <c r="D637" i="2"/>
  <c r="F637" i="2" s="1"/>
  <c r="E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B638" i="2"/>
  <c r="C638" i="2"/>
  <c r="D638" i="2"/>
  <c r="F638" i="2" s="1"/>
  <c r="E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B639" i="2"/>
  <c r="AN639" i="2" s="1"/>
  <c r="C639" i="2"/>
  <c r="D639" i="2"/>
  <c r="F639" i="2" s="1"/>
  <c r="E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B640" i="2"/>
  <c r="AP640" i="2" s="1"/>
  <c r="C640" i="2"/>
  <c r="D640" i="2"/>
  <c r="F640" i="2" s="1"/>
  <c r="E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B641" i="2"/>
  <c r="C641" i="2"/>
  <c r="D641" i="2"/>
  <c r="F641" i="2" s="1"/>
  <c r="E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B642" i="2"/>
  <c r="AM642" i="2" s="1"/>
  <c r="C642" i="2"/>
  <c r="D642" i="2"/>
  <c r="F642" i="2" s="1"/>
  <c r="E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B643" i="2"/>
  <c r="AO643" i="2" s="1"/>
  <c r="C643" i="2"/>
  <c r="D643" i="2"/>
  <c r="F643" i="2" s="1"/>
  <c r="E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B644" i="2"/>
  <c r="AN644" i="2" s="1"/>
  <c r="C644" i="2"/>
  <c r="D644" i="2"/>
  <c r="F644" i="2" s="1"/>
  <c r="E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B645" i="2"/>
  <c r="AQ645" i="2" s="1"/>
  <c r="C645" i="2"/>
  <c r="D645" i="2"/>
  <c r="F645" i="2" s="1"/>
  <c r="E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B646" i="2"/>
  <c r="C646" i="2"/>
  <c r="D646" i="2"/>
  <c r="F646" i="2" s="1"/>
  <c r="E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B647" i="2"/>
  <c r="AN647" i="2" s="1"/>
  <c r="C647" i="2"/>
  <c r="D647" i="2"/>
  <c r="F647" i="2" s="1"/>
  <c r="E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B648" i="2"/>
  <c r="AP648" i="2" s="1"/>
  <c r="C648" i="2"/>
  <c r="D648" i="2"/>
  <c r="F648" i="2" s="1"/>
  <c r="E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B649" i="2"/>
  <c r="AP649" i="2" s="1"/>
  <c r="C649" i="2"/>
  <c r="D649" i="2"/>
  <c r="F649" i="2" s="1"/>
  <c r="E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B650" i="2"/>
  <c r="C650" i="2"/>
  <c r="D650" i="2"/>
  <c r="F650" i="2" s="1"/>
  <c r="E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B651" i="2"/>
  <c r="C651" i="2"/>
  <c r="D651" i="2"/>
  <c r="F651" i="2" s="1"/>
  <c r="E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B652" i="2"/>
  <c r="AN652" i="2" s="1"/>
  <c r="C652" i="2"/>
  <c r="D652" i="2"/>
  <c r="F652" i="2" s="1"/>
  <c r="E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B653" i="2"/>
  <c r="C653" i="2"/>
  <c r="D653" i="2"/>
  <c r="F653" i="2" s="1"/>
  <c r="E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B654" i="2"/>
  <c r="AM654" i="2" s="1"/>
  <c r="C654" i="2"/>
  <c r="D654" i="2"/>
  <c r="F654" i="2" s="1"/>
  <c r="E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B655" i="2"/>
  <c r="AM655" i="2" s="1"/>
  <c r="C655" i="2"/>
  <c r="D655" i="2"/>
  <c r="F655" i="2" s="1"/>
  <c r="E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B656" i="2"/>
  <c r="C656" i="2"/>
  <c r="D656" i="2"/>
  <c r="F656" i="2" s="1"/>
  <c r="E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B657" i="2"/>
  <c r="AN657" i="2" s="1"/>
  <c r="C657" i="2"/>
  <c r="D657" i="2"/>
  <c r="F657" i="2" s="1"/>
  <c r="E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B658" i="2"/>
  <c r="AP658" i="2" s="1"/>
  <c r="C658" i="2"/>
  <c r="D658" i="2"/>
  <c r="F658" i="2" s="1"/>
  <c r="E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B659" i="2"/>
  <c r="AM659" i="2" s="1"/>
  <c r="C659" i="2"/>
  <c r="D659" i="2"/>
  <c r="F659" i="2" s="1"/>
  <c r="E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B660" i="2"/>
  <c r="C660" i="2"/>
  <c r="D660" i="2"/>
  <c r="F660" i="2" s="1"/>
  <c r="E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B661" i="2"/>
  <c r="C661" i="2"/>
  <c r="D661" i="2"/>
  <c r="F661" i="2" s="1"/>
  <c r="E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B662" i="2"/>
  <c r="C662" i="2"/>
  <c r="D662" i="2"/>
  <c r="F662" i="2" s="1"/>
  <c r="E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B663" i="2"/>
  <c r="AN663" i="2" s="1"/>
  <c r="C663" i="2"/>
  <c r="D663" i="2"/>
  <c r="F663" i="2" s="1"/>
  <c r="E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B664" i="2"/>
  <c r="AM664" i="2" s="1"/>
  <c r="C664" i="2"/>
  <c r="D664" i="2"/>
  <c r="F664" i="2" s="1"/>
  <c r="E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B665" i="2"/>
  <c r="AN665" i="2" s="1"/>
  <c r="C665" i="2"/>
  <c r="D665" i="2"/>
  <c r="F665" i="2" s="1"/>
  <c r="E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B666" i="2"/>
  <c r="C666" i="2"/>
  <c r="D666" i="2"/>
  <c r="F666" i="2" s="1"/>
  <c r="E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B667" i="2"/>
  <c r="AO667" i="2" s="1"/>
  <c r="C667" i="2"/>
  <c r="D667" i="2"/>
  <c r="F667" i="2" s="1"/>
  <c r="E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B668" i="2"/>
  <c r="AP668" i="2" s="1"/>
  <c r="C668" i="2"/>
  <c r="D668" i="2"/>
  <c r="F668" i="2" s="1"/>
  <c r="E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B669" i="2"/>
  <c r="AM669" i="2" s="1"/>
  <c r="C669" i="2"/>
  <c r="D669" i="2"/>
  <c r="F669" i="2" s="1"/>
  <c r="E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B670" i="2"/>
  <c r="AQ670" i="2" s="1"/>
  <c r="C670" i="2"/>
  <c r="D670" i="2"/>
  <c r="F670" i="2" s="1"/>
  <c r="E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B671" i="2"/>
  <c r="C671" i="2"/>
  <c r="D671" i="2"/>
  <c r="F671" i="2" s="1"/>
  <c r="E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B672" i="2"/>
  <c r="AN672" i="2" s="1"/>
  <c r="C672" i="2"/>
  <c r="D672" i="2"/>
  <c r="F672" i="2" s="1"/>
  <c r="E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B673" i="2"/>
  <c r="AN673" i="2" s="1"/>
  <c r="C673" i="2"/>
  <c r="D673" i="2"/>
  <c r="F673" i="2" s="1"/>
  <c r="E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B674" i="2"/>
  <c r="C674" i="2"/>
  <c r="D674" i="2"/>
  <c r="F674" i="2" s="1"/>
  <c r="E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B675" i="2"/>
  <c r="AQ675" i="2" s="1"/>
  <c r="C675" i="2"/>
  <c r="D675" i="2"/>
  <c r="F675" i="2" s="1"/>
  <c r="E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B676" i="2"/>
  <c r="C676" i="2"/>
  <c r="D676" i="2"/>
  <c r="F676" i="2" s="1"/>
  <c r="E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B677" i="2"/>
  <c r="AN677" i="2" s="1"/>
  <c r="C677" i="2"/>
  <c r="D677" i="2"/>
  <c r="F677" i="2" s="1"/>
  <c r="E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B678" i="2"/>
  <c r="AP678" i="2" s="1"/>
  <c r="C678" i="2"/>
  <c r="D678" i="2"/>
  <c r="F678" i="2" s="1"/>
  <c r="E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B679" i="2"/>
  <c r="AQ679" i="2" s="1"/>
  <c r="C679" i="2"/>
  <c r="D679" i="2"/>
  <c r="F679" i="2" s="1"/>
  <c r="E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B680" i="2"/>
  <c r="AN680" i="2" s="1"/>
  <c r="C680" i="2"/>
  <c r="D680" i="2"/>
  <c r="F680" i="2" s="1"/>
  <c r="E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B681" i="2"/>
  <c r="C681" i="2"/>
  <c r="D681" i="2"/>
  <c r="F681" i="2" s="1"/>
  <c r="E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B682" i="2"/>
  <c r="AN682" i="2" s="1"/>
  <c r="C682" i="2"/>
  <c r="D682" i="2"/>
  <c r="F682" i="2" s="1"/>
  <c r="E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B683" i="2"/>
  <c r="AP683" i="2" s="1"/>
  <c r="C683" i="2"/>
  <c r="D683" i="2"/>
  <c r="F683" i="2" s="1"/>
  <c r="E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B684" i="2"/>
  <c r="AM684" i="2" s="1"/>
  <c r="C684" i="2"/>
  <c r="D684" i="2"/>
  <c r="F684" i="2" s="1"/>
  <c r="E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B685" i="2"/>
  <c r="AM685" i="2" s="1"/>
  <c r="C685" i="2"/>
  <c r="D685" i="2"/>
  <c r="F685" i="2" s="1"/>
  <c r="E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B686" i="2"/>
  <c r="C686" i="2"/>
  <c r="D686" i="2"/>
  <c r="F686" i="2" s="1"/>
  <c r="E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B687" i="2"/>
  <c r="AN687" i="2" s="1"/>
  <c r="C687" i="2"/>
  <c r="D687" i="2"/>
  <c r="F687" i="2" s="1"/>
  <c r="E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B688" i="2"/>
  <c r="AP688" i="2" s="1"/>
  <c r="C688" i="2"/>
  <c r="D688" i="2"/>
  <c r="F688" i="2" s="1"/>
  <c r="E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B689" i="2"/>
  <c r="AM689" i="2" s="1"/>
  <c r="C689" i="2"/>
  <c r="D689" i="2"/>
  <c r="F689" i="2" s="1"/>
  <c r="E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B690" i="2"/>
  <c r="AO690" i="2" s="1"/>
  <c r="C690" i="2"/>
  <c r="D690" i="2"/>
  <c r="F690" i="2" s="1"/>
  <c r="E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B691" i="2"/>
  <c r="C691" i="2"/>
  <c r="D691" i="2"/>
  <c r="F691" i="2" s="1"/>
  <c r="E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B692" i="2"/>
  <c r="AN692" i="2" s="1"/>
  <c r="C692" i="2"/>
  <c r="D692" i="2"/>
  <c r="F692" i="2" s="1"/>
  <c r="E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B693" i="2"/>
  <c r="AP693" i="2" s="1"/>
  <c r="C693" i="2"/>
  <c r="D693" i="2"/>
  <c r="F693" i="2" s="1"/>
  <c r="E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B694" i="2"/>
  <c r="AP694" i="2" s="1"/>
  <c r="C694" i="2"/>
  <c r="D694" i="2"/>
  <c r="F694" i="2" s="1"/>
  <c r="E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B695" i="2"/>
  <c r="AQ695" i="2" s="1"/>
  <c r="C695" i="2"/>
  <c r="D695" i="2"/>
  <c r="F695" i="2" s="1"/>
  <c r="E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B696" i="2"/>
  <c r="C696" i="2"/>
  <c r="D696" i="2"/>
  <c r="F696" i="2" s="1"/>
  <c r="E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B697" i="2"/>
  <c r="AN697" i="2" s="1"/>
  <c r="C697" i="2"/>
  <c r="D697" i="2"/>
  <c r="F697" i="2" s="1"/>
  <c r="E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B698" i="2"/>
  <c r="AP698" i="2" s="1"/>
  <c r="C698" i="2"/>
  <c r="D698" i="2"/>
  <c r="F698" i="2" s="1"/>
  <c r="E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B699" i="2"/>
  <c r="AM699" i="2" s="1"/>
  <c r="C699" i="2"/>
  <c r="D699" i="2"/>
  <c r="F699" i="2" s="1"/>
  <c r="E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B700" i="2"/>
  <c r="AM700" i="2" s="1"/>
  <c r="C700" i="2"/>
  <c r="D700" i="2"/>
  <c r="F700" i="2" s="1"/>
  <c r="E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B701" i="2"/>
  <c r="C701" i="2"/>
  <c r="D701" i="2"/>
  <c r="F701" i="2" s="1"/>
  <c r="E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B702" i="2"/>
  <c r="AN702" i="2" s="1"/>
  <c r="C702" i="2"/>
  <c r="D702" i="2"/>
  <c r="F702" i="2" s="1"/>
  <c r="E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B703" i="2"/>
  <c r="AP703" i="2" s="1"/>
  <c r="C703" i="2"/>
  <c r="D703" i="2"/>
  <c r="F703" i="2" s="1"/>
  <c r="E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B704" i="2"/>
  <c r="AN704" i="2" s="1"/>
  <c r="C704" i="2"/>
  <c r="D704" i="2"/>
  <c r="F704" i="2" s="1"/>
  <c r="E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AM704" i="2"/>
  <c r="B705" i="2"/>
  <c r="AQ705" i="2" s="1"/>
  <c r="C705" i="2"/>
  <c r="D705" i="2"/>
  <c r="F705" i="2" s="1"/>
  <c r="E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B706" i="2"/>
  <c r="C706" i="2"/>
  <c r="D706" i="2"/>
  <c r="F706" i="2" s="1"/>
  <c r="E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B707" i="2"/>
  <c r="AN707" i="2" s="1"/>
  <c r="C707" i="2"/>
  <c r="D707" i="2"/>
  <c r="F707" i="2" s="1"/>
  <c r="E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B708" i="2"/>
  <c r="AP708" i="2" s="1"/>
  <c r="C708" i="2"/>
  <c r="D708" i="2"/>
  <c r="F708" i="2" s="1"/>
  <c r="E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B709" i="2"/>
  <c r="AM709" i="2" s="1"/>
  <c r="C709" i="2"/>
  <c r="D709" i="2"/>
  <c r="F709" i="2" s="1"/>
  <c r="E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B710" i="2"/>
  <c r="AM710" i="2" s="1"/>
  <c r="C710" i="2"/>
  <c r="D710" i="2"/>
  <c r="F710" i="2" s="1"/>
  <c r="E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B711" i="2"/>
  <c r="C711" i="2"/>
  <c r="D711" i="2"/>
  <c r="F711" i="2" s="1"/>
  <c r="E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B712" i="2"/>
  <c r="AN712" i="2" s="1"/>
  <c r="C712" i="2"/>
  <c r="D712" i="2"/>
  <c r="F712" i="2" s="1"/>
  <c r="E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B713" i="2"/>
  <c r="AP713" i="2" s="1"/>
  <c r="C713" i="2"/>
  <c r="D713" i="2"/>
  <c r="F713" i="2" s="1"/>
  <c r="E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B714" i="2"/>
  <c r="AM714" i="2" s="1"/>
  <c r="C714" i="2"/>
  <c r="D714" i="2"/>
  <c r="F714" i="2" s="1"/>
  <c r="E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B715" i="2"/>
  <c r="AN715" i="2" s="1"/>
  <c r="C715" i="2"/>
  <c r="D715" i="2"/>
  <c r="F715" i="2" s="1"/>
  <c r="E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B716" i="2"/>
  <c r="C716" i="2"/>
  <c r="D716" i="2"/>
  <c r="F716" i="2" s="1"/>
  <c r="E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G5" i="2"/>
  <c r="M19" i="3"/>
  <c r="M18" i="3"/>
  <c r="M20" i="3"/>
  <c r="N7" i="3"/>
  <c r="O7" i="3" s="1"/>
  <c r="P7" i="3" s="1"/>
  <c r="N6" i="3"/>
  <c r="O6" i="3" s="1"/>
  <c r="P6" i="3" s="1"/>
  <c r="N5" i="3"/>
  <c r="O5" i="3" s="1"/>
  <c r="P5" i="3" s="1"/>
  <c r="N4" i="3"/>
  <c r="O4" i="3" s="1"/>
  <c r="P4" i="3" s="1"/>
  <c r="Q4" i="3" s="1"/>
  <c r="Q6" i="3" l="1"/>
  <c r="AN335" i="2"/>
  <c r="AO141" i="2"/>
  <c r="AQ709" i="2"/>
  <c r="AP10" i="2"/>
  <c r="AN489" i="2"/>
  <c r="AN10" i="2"/>
  <c r="AQ7" i="2"/>
  <c r="AP254" i="2"/>
  <c r="AN90" i="2"/>
  <c r="AN44" i="2"/>
  <c r="AP31" i="2"/>
  <c r="AQ181" i="2"/>
  <c r="AP116" i="2"/>
  <c r="AO351" i="2"/>
  <c r="AN351" i="2"/>
  <c r="AN84" i="2"/>
  <c r="AO510" i="2"/>
  <c r="AM351" i="2"/>
  <c r="AN120" i="2"/>
  <c r="AN86" i="2"/>
  <c r="AM512" i="2"/>
  <c r="AN290" i="2"/>
  <c r="AQ49" i="2"/>
  <c r="AO576" i="2"/>
  <c r="AQ587" i="2"/>
  <c r="AQ551" i="2"/>
  <c r="AM447" i="2"/>
  <c r="AO423" i="2"/>
  <c r="AN298" i="2"/>
  <c r="AO587" i="2"/>
  <c r="AP65" i="2"/>
  <c r="AQ46" i="2"/>
  <c r="AM587" i="2"/>
  <c r="AM516" i="2"/>
  <c r="AP490" i="2"/>
  <c r="AO359" i="2"/>
  <c r="AO352" i="2"/>
  <c r="AM302" i="2"/>
  <c r="AO227" i="2"/>
  <c r="AP171" i="2"/>
  <c r="AN65" i="2"/>
  <c r="AM46" i="2"/>
  <c r="AM39" i="2"/>
  <c r="AP18" i="2"/>
  <c r="AQ640" i="2"/>
  <c r="AM492" i="2"/>
  <c r="AM473" i="2"/>
  <c r="AM171" i="2"/>
  <c r="AO100" i="2"/>
  <c r="AP86" i="2"/>
  <c r="AQ84" i="2"/>
  <c r="AN463" i="2"/>
  <c r="AO393" i="2"/>
  <c r="AO610" i="2"/>
  <c r="AO704" i="2"/>
  <c r="AN525" i="2"/>
  <c r="AP299" i="2"/>
  <c r="AP231" i="2"/>
  <c r="AQ131" i="2"/>
  <c r="AP90" i="2"/>
  <c r="AQ704" i="2"/>
  <c r="AQ632" i="2"/>
  <c r="AQ616" i="2"/>
  <c r="AN510" i="2"/>
  <c r="AM632" i="2"/>
  <c r="AQ598" i="2"/>
  <c r="AQ578" i="2"/>
  <c r="AM555" i="2"/>
  <c r="AM510" i="2"/>
  <c r="AO418" i="2"/>
  <c r="AP352" i="2"/>
  <c r="AM335" i="2"/>
  <c r="AM295" i="2"/>
  <c r="AP187" i="2"/>
  <c r="AP46" i="2"/>
  <c r="AO598" i="2"/>
  <c r="AM643" i="2"/>
  <c r="AO606" i="2"/>
  <c r="AM598" i="2"/>
  <c r="AO566" i="2"/>
  <c r="AQ320" i="2"/>
  <c r="AN622" i="2"/>
  <c r="AM606" i="2"/>
  <c r="AN566" i="2"/>
  <c r="AO448" i="2"/>
  <c r="AO413" i="2"/>
  <c r="AN377" i="2"/>
  <c r="AP320" i="2"/>
  <c r="AO223" i="2"/>
  <c r="AN211" i="2"/>
  <c r="AQ146" i="2"/>
  <c r="AQ132" i="2"/>
  <c r="AM83" i="2"/>
  <c r="AO76" i="2"/>
  <c r="AP34" i="2"/>
  <c r="AO624" i="2"/>
  <c r="AM622" i="2"/>
  <c r="AO601" i="2"/>
  <c r="AM566" i="2"/>
  <c r="AM472" i="2"/>
  <c r="AM413" i="2"/>
  <c r="AM377" i="2"/>
  <c r="AO320" i="2"/>
  <c r="AQ241" i="2"/>
  <c r="AQ141" i="2"/>
  <c r="AQ134" i="2"/>
  <c r="AM132" i="2"/>
  <c r="AN601" i="2"/>
  <c r="AP492" i="2"/>
  <c r="AM353" i="2"/>
  <c r="AO315" i="2"/>
  <c r="AM601" i="2"/>
  <c r="AQ490" i="2"/>
  <c r="AP428" i="2"/>
  <c r="AO355" i="2"/>
  <c r="AP351" i="2"/>
  <c r="AP347" i="2"/>
  <c r="AN255" i="2"/>
  <c r="AP181" i="2"/>
  <c r="AQ172" i="2"/>
  <c r="AN80" i="2"/>
  <c r="AN49" i="2"/>
  <c r="AN6" i="2"/>
  <c r="AQ654" i="2"/>
  <c r="AP654" i="2"/>
  <c r="AQ526" i="2"/>
  <c r="AQ248" i="2"/>
  <c r="AO241" i="2"/>
  <c r="AN227" i="2"/>
  <c r="AO161" i="2"/>
  <c r="AP705" i="2"/>
  <c r="AO654" i="2"/>
  <c r="AP531" i="2"/>
  <c r="AP526" i="2"/>
  <c r="AQ419" i="2"/>
  <c r="AQ362" i="2"/>
  <c r="AP248" i="2"/>
  <c r="AP236" i="2"/>
  <c r="AP186" i="2"/>
  <c r="AM161" i="2"/>
  <c r="AM133" i="2"/>
  <c r="AM130" i="2"/>
  <c r="AN70" i="2"/>
  <c r="AP35" i="2"/>
  <c r="AM21" i="2"/>
  <c r="AO18" i="2"/>
  <c r="AN15" i="2"/>
  <c r="AM10" i="2"/>
  <c r="AO705" i="2"/>
  <c r="AN654" i="2"/>
  <c r="AQ602" i="2"/>
  <c r="AQ572" i="2"/>
  <c r="AO531" i="2"/>
  <c r="AN526" i="2"/>
  <c r="AP468" i="2"/>
  <c r="AN437" i="2"/>
  <c r="AP419" i="2"/>
  <c r="AO378" i="2"/>
  <c r="AQ367" i="2"/>
  <c r="AO362" i="2"/>
  <c r="AQ285" i="2"/>
  <c r="AN186" i="2"/>
  <c r="AP66" i="2"/>
  <c r="AQ45" i="2"/>
  <c r="AN35" i="2"/>
  <c r="AP19" i="2"/>
  <c r="AO16" i="2"/>
  <c r="AP11" i="2"/>
  <c r="AQ8" i="2"/>
  <c r="AP612" i="2"/>
  <c r="AN607" i="2"/>
  <c r="AM602" i="2"/>
  <c r="AN572" i="2"/>
  <c r="AO550" i="2"/>
  <c r="AN531" i="2"/>
  <c r="AM526" i="2"/>
  <c r="AN468" i="2"/>
  <c r="AP461" i="2"/>
  <c r="AM437" i="2"/>
  <c r="AO424" i="2"/>
  <c r="AO419" i="2"/>
  <c r="AP409" i="2"/>
  <c r="AM367" i="2"/>
  <c r="AM362" i="2"/>
  <c r="AQ345" i="2"/>
  <c r="AP329" i="2"/>
  <c r="AP307" i="2"/>
  <c r="AO285" i="2"/>
  <c r="AP264" i="2"/>
  <c r="AN242" i="2"/>
  <c r="AP225" i="2"/>
  <c r="AP191" i="2"/>
  <c r="AM186" i="2"/>
  <c r="AN177" i="2"/>
  <c r="AO155" i="2"/>
  <c r="AN136" i="2"/>
  <c r="AQ101" i="2"/>
  <c r="AQ90" i="2"/>
  <c r="AQ89" i="2"/>
  <c r="AO66" i="2"/>
  <c r="AN55" i="2"/>
  <c r="AN45" i="2"/>
  <c r="AM35" i="2"/>
  <c r="AP30" i="2"/>
  <c r="AN19" i="2"/>
  <c r="AM16" i="2"/>
  <c r="AN11" i="2"/>
  <c r="AO8" i="2"/>
  <c r="AO708" i="2"/>
  <c r="AQ694" i="2"/>
  <c r="AP679" i="2"/>
  <c r="AO637" i="2"/>
  <c r="AO628" i="2"/>
  <c r="AO612" i="2"/>
  <c r="AP581" i="2"/>
  <c r="AM572" i="2"/>
  <c r="AP551" i="2"/>
  <c r="AM550" i="2"/>
  <c r="AO502" i="2"/>
  <c r="AP471" i="2"/>
  <c r="AM468" i="2"/>
  <c r="AN419" i="2"/>
  <c r="AP414" i="2"/>
  <c r="AO409" i="2"/>
  <c r="AP398" i="2"/>
  <c r="AO389" i="2"/>
  <c r="AQ365" i="2"/>
  <c r="AP345" i="2"/>
  <c r="AN320" i="2"/>
  <c r="AO305" i="2"/>
  <c r="AM281" i="2"/>
  <c r="AP258" i="2"/>
  <c r="AN251" i="2"/>
  <c r="AQ237" i="2"/>
  <c r="AM225" i="2"/>
  <c r="AP162" i="2"/>
  <c r="AO82" i="2"/>
  <c r="AP75" i="2"/>
  <c r="AM45" i="2"/>
  <c r="AM38" i="2"/>
  <c r="AN705" i="2"/>
  <c r="AN698" i="2"/>
  <c r="AN708" i="2"/>
  <c r="AN694" i="2"/>
  <c r="AO648" i="2"/>
  <c r="AQ621" i="2"/>
  <c r="AQ552" i="2"/>
  <c r="AO551" i="2"/>
  <c r="AP469" i="2"/>
  <c r="AQ464" i="2"/>
  <c r="AN438" i="2"/>
  <c r="AN387" i="2"/>
  <c r="AN365" i="2"/>
  <c r="AN350" i="2"/>
  <c r="AO325" i="2"/>
  <c r="AO290" i="2"/>
  <c r="AO277" i="2"/>
  <c r="AP237" i="2"/>
  <c r="AN187" i="2"/>
  <c r="AN134" i="2"/>
  <c r="AN131" i="2"/>
  <c r="AM99" i="2"/>
  <c r="AO90" i="2"/>
  <c r="AP80" i="2"/>
  <c r="AM75" i="2"/>
  <c r="AO53" i="2"/>
  <c r="AP36" i="2"/>
  <c r="AQ6" i="2"/>
  <c r="AO715" i="2"/>
  <c r="AN690" i="2"/>
  <c r="AO675" i="2"/>
  <c r="AO658" i="2"/>
  <c r="AM624" i="2"/>
  <c r="AN610" i="2"/>
  <c r="AO565" i="2"/>
  <c r="AP552" i="2"/>
  <c r="AN551" i="2"/>
  <c r="AQ522" i="2"/>
  <c r="AQ496" i="2"/>
  <c r="AN469" i="2"/>
  <c r="AM438" i="2"/>
  <c r="AP383" i="2"/>
  <c r="AO348" i="2"/>
  <c r="AO196" i="2"/>
  <c r="AM715" i="2"/>
  <c r="AO688" i="2"/>
  <c r="AN658" i="2"/>
  <c r="AP622" i="2"/>
  <c r="AQ608" i="2"/>
  <c r="AQ597" i="2"/>
  <c r="AP566" i="2"/>
  <c r="AM565" i="2"/>
  <c r="AO552" i="2"/>
  <c r="AO516" i="2"/>
  <c r="AN472" i="2"/>
  <c r="AM417" i="2"/>
  <c r="AO399" i="2"/>
  <c r="AN392" i="2"/>
  <c r="AM265" i="2"/>
  <c r="AM240" i="2"/>
  <c r="AP226" i="2"/>
  <c r="AP221" i="2"/>
  <c r="AN196" i="2"/>
  <c r="AN171" i="2"/>
  <c r="AQ156" i="2"/>
  <c r="AO139" i="2"/>
  <c r="AN125" i="2"/>
  <c r="AO116" i="2"/>
  <c r="AN95" i="2"/>
  <c r="AQ78" i="2"/>
  <c r="AO56" i="2"/>
  <c r="AP49" i="2"/>
  <c r="AO39" i="2"/>
  <c r="AM31" i="2"/>
  <c r="AQ51" i="2"/>
  <c r="AP50" i="2"/>
  <c r="AO40" i="2"/>
  <c r="AO30" i="2"/>
  <c r="AO498" i="2"/>
  <c r="AO640" i="2"/>
  <c r="AQ639" i="2"/>
  <c r="AP562" i="2"/>
  <c r="AQ546" i="2"/>
  <c r="AN498" i="2"/>
  <c r="AO474" i="2"/>
  <c r="AQ434" i="2"/>
  <c r="AO433" i="2"/>
  <c r="AN432" i="2"/>
  <c r="AN383" i="2"/>
  <c r="AO379" i="2"/>
  <c r="AO369" i="2"/>
  <c r="AN345" i="2"/>
  <c r="AP207" i="2"/>
  <c r="AN206" i="2"/>
  <c r="AN202" i="2"/>
  <c r="AO201" i="2"/>
  <c r="AM177" i="2"/>
  <c r="AQ167" i="2"/>
  <c r="AO162" i="2"/>
  <c r="AQ142" i="2"/>
  <c r="AO51" i="2"/>
  <c r="AO50" i="2"/>
  <c r="AQ41" i="2"/>
  <c r="AN40" i="2"/>
  <c r="AN30" i="2"/>
  <c r="AP26" i="2"/>
  <c r="AP25" i="2"/>
  <c r="AQ13" i="2"/>
  <c r="AQ672" i="2"/>
  <c r="AN683" i="2"/>
  <c r="AO672" i="2"/>
  <c r="AN640" i="2"/>
  <c r="AM639" i="2"/>
  <c r="AQ603" i="2"/>
  <c r="AP602" i="2"/>
  <c r="AQ601" i="2"/>
  <c r="AO562" i="2"/>
  <c r="AN546" i="2"/>
  <c r="AN535" i="2"/>
  <c r="AP522" i="2"/>
  <c r="AQ521" i="2"/>
  <c r="AQ517" i="2"/>
  <c r="AO512" i="2"/>
  <c r="AM498" i="2"/>
  <c r="AQ475" i="2"/>
  <c r="AP434" i="2"/>
  <c r="AN433" i="2"/>
  <c r="AM432" i="2"/>
  <c r="AN402" i="2"/>
  <c r="AP389" i="2"/>
  <c r="AN388" i="2"/>
  <c r="AM383" i="2"/>
  <c r="AN379" i="2"/>
  <c r="AN369" i="2"/>
  <c r="AM345" i="2"/>
  <c r="AO340" i="2"/>
  <c r="AQ300" i="2"/>
  <c r="AN253" i="2"/>
  <c r="AM206" i="2"/>
  <c r="AM201" i="2"/>
  <c r="AO178" i="2"/>
  <c r="AQ168" i="2"/>
  <c r="AO167" i="2"/>
  <c r="AO163" i="2"/>
  <c r="AN162" i="2"/>
  <c r="AP142" i="2"/>
  <c r="AM137" i="2"/>
  <c r="AQ128" i="2"/>
  <c r="AM109" i="2"/>
  <c r="AQ80" i="2"/>
  <c r="AN60" i="2"/>
  <c r="AM51" i="2"/>
  <c r="AN50" i="2"/>
  <c r="AO49" i="2"/>
  <c r="AP41" i="2"/>
  <c r="AM30" i="2"/>
  <c r="AO26" i="2"/>
  <c r="AN25" i="2"/>
  <c r="AM13" i="2"/>
  <c r="AO383" i="2"/>
  <c r="AP206" i="2"/>
  <c r="AM683" i="2"/>
  <c r="AM672" i="2"/>
  <c r="AN655" i="2"/>
  <c r="AM640" i="2"/>
  <c r="AO603" i="2"/>
  <c r="AO602" i="2"/>
  <c r="AQ576" i="2"/>
  <c r="AN562" i="2"/>
  <c r="AO530" i="2"/>
  <c r="AO522" i="2"/>
  <c r="AN512" i="2"/>
  <c r="AN475" i="2"/>
  <c r="AN434" i="2"/>
  <c r="AM433" i="2"/>
  <c r="AM422" i="2"/>
  <c r="AP374" i="2"/>
  <c r="AM369" i="2"/>
  <c r="AN340" i="2"/>
  <c r="AN334" i="2"/>
  <c r="AM312" i="2"/>
  <c r="AO300" i="2"/>
  <c r="AQ189" i="2"/>
  <c r="AO168" i="2"/>
  <c r="AO128" i="2"/>
  <c r="AM26" i="2"/>
  <c r="AM536" i="2"/>
  <c r="AM530" i="2"/>
  <c r="AN522" i="2"/>
  <c r="AM287" i="2"/>
  <c r="AN279" i="2"/>
  <c r="AM254" i="2"/>
  <c r="AO198" i="2"/>
  <c r="AQ184" i="2"/>
  <c r="AQ179" i="2"/>
  <c r="AQ174" i="2"/>
  <c r="AQ164" i="2"/>
  <c r="AO110" i="2"/>
  <c r="AN81" i="2"/>
  <c r="AO80" i="2"/>
  <c r="AQ36" i="2"/>
  <c r="AO33" i="2"/>
  <c r="AP6" i="2"/>
  <c r="AP498" i="2"/>
  <c r="AO595" i="2"/>
  <c r="AP464" i="2"/>
  <c r="AP115" i="2"/>
  <c r="AP201" i="2"/>
  <c r="AN713" i="2"/>
  <c r="AO709" i="2"/>
  <c r="AO694" i="2"/>
  <c r="AQ680" i="2"/>
  <c r="AO679" i="2"/>
  <c r="AP675" i="2"/>
  <c r="AN643" i="2"/>
  <c r="AM636" i="2"/>
  <c r="AN631" i="2"/>
  <c r="AO620" i="2"/>
  <c r="AQ606" i="2"/>
  <c r="AN595" i="2"/>
  <c r="AQ591" i="2"/>
  <c r="AP582" i="2"/>
  <c r="AN581" i="2"/>
  <c r="AQ573" i="2"/>
  <c r="AO572" i="2"/>
  <c r="AO571" i="2"/>
  <c r="AN537" i="2"/>
  <c r="AO525" i="2"/>
  <c r="AM514" i="2"/>
  <c r="AP477" i="2"/>
  <c r="AM448" i="2"/>
  <c r="AM428" i="2"/>
  <c r="AN424" i="2"/>
  <c r="AN417" i="2"/>
  <c r="AO360" i="2"/>
  <c r="AM348" i="2"/>
  <c r="AM337" i="2"/>
  <c r="AP327" i="2"/>
  <c r="AO318" i="2"/>
  <c r="AO293" i="2"/>
  <c r="AN288" i="2"/>
  <c r="AN264" i="2"/>
  <c r="AO260" i="2"/>
  <c r="AQ221" i="2"/>
  <c r="AP155" i="2"/>
  <c r="AO144" i="2"/>
  <c r="AQ139" i="2"/>
  <c r="AO134" i="2"/>
  <c r="AQ133" i="2"/>
  <c r="AO131" i="2"/>
  <c r="AQ130" i="2"/>
  <c r="AP125" i="2"/>
  <c r="AM120" i="2"/>
  <c r="AN115" i="2"/>
  <c r="AQ111" i="2"/>
  <c r="AP95" i="2"/>
  <c r="AO94" i="2"/>
  <c r="AO84" i="2"/>
  <c r="AQ83" i="2"/>
  <c r="AM82" i="2"/>
  <c r="AP76" i="2"/>
  <c r="AN75" i="2"/>
  <c r="AO71" i="2"/>
  <c r="AM36" i="2"/>
  <c r="AN34" i="2"/>
  <c r="AP695" i="2"/>
  <c r="AM680" i="2"/>
  <c r="AM620" i="2"/>
  <c r="AO591" i="2"/>
  <c r="AN582" i="2"/>
  <c r="AM571" i="2"/>
  <c r="AN477" i="2"/>
  <c r="AN360" i="2"/>
  <c r="AM349" i="2"/>
  <c r="AQ314" i="2"/>
  <c r="AN9" i="2"/>
  <c r="AQ369" i="2"/>
  <c r="AM694" i="2"/>
  <c r="AP690" i="2"/>
  <c r="AP621" i="2"/>
  <c r="AP362" i="2"/>
  <c r="AM361" i="2"/>
  <c r="AP315" i="2"/>
  <c r="AP314" i="2"/>
  <c r="AQ289" i="2"/>
  <c r="AO246" i="2"/>
  <c r="AN236" i="2"/>
  <c r="AO191" i="2"/>
  <c r="AO171" i="2"/>
  <c r="AP156" i="2"/>
  <c r="AM134" i="2"/>
  <c r="AM131" i="2"/>
  <c r="AP126" i="2"/>
  <c r="AM125" i="2"/>
  <c r="AM84" i="2"/>
  <c r="AN46" i="2"/>
  <c r="AO45" i="2"/>
  <c r="AO44" i="2"/>
  <c r="AM384" i="2"/>
  <c r="AO384" i="2"/>
  <c r="AQ443" i="2"/>
  <c r="AP443" i="2"/>
  <c r="AM443" i="2"/>
  <c r="AP363" i="2"/>
  <c r="AM363" i="2"/>
  <c r="AO363" i="2"/>
  <c r="AQ275" i="2"/>
  <c r="AM275" i="2"/>
  <c r="AN688" i="2"/>
  <c r="AO674" i="2"/>
  <c r="AN674" i="2"/>
  <c r="AP653" i="2"/>
  <c r="AN653" i="2"/>
  <c r="AN699" i="2"/>
  <c r="AM698" i="2"/>
  <c r="AM697" i="2"/>
  <c r="AN695" i="2"/>
  <c r="AM692" i="2"/>
  <c r="AM690" i="2"/>
  <c r="AM688" i="2"/>
  <c r="AN675" i="2"/>
  <c r="AP674" i="2"/>
  <c r="AP673" i="2"/>
  <c r="AO673" i="2"/>
  <c r="AP670" i="2"/>
  <c r="AN670" i="2"/>
  <c r="AQ653" i="2"/>
  <c r="AN557" i="2"/>
  <c r="AM557" i="2"/>
  <c r="AM542" i="2"/>
  <c r="AM527" i="2"/>
  <c r="AN527" i="2"/>
  <c r="AN509" i="2"/>
  <c r="AM509" i="2"/>
  <c r="AO443" i="2"/>
  <c r="AP384" i="2"/>
  <c r="AN292" i="2"/>
  <c r="AM292" i="2"/>
  <c r="AN275" i="2"/>
  <c r="AN262" i="2"/>
  <c r="AM262" i="2"/>
  <c r="AN260" i="2"/>
  <c r="AQ244" i="2"/>
  <c r="AN244" i="2"/>
  <c r="AO695" i="2"/>
  <c r="AP709" i="2"/>
  <c r="AM695" i="2"/>
  <c r="AM674" i="2"/>
  <c r="AM673" i="2"/>
  <c r="AO670" i="2"/>
  <c r="AO653" i="2"/>
  <c r="AQ557" i="2"/>
  <c r="AO527" i="2"/>
  <c r="AM484" i="2"/>
  <c r="AO484" i="2"/>
  <c r="AN458" i="2"/>
  <c r="AN443" i="2"/>
  <c r="AQ403" i="2"/>
  <c r="AM403" i="2"/>
  <c r="AN403" i="2"/>
  <c r="AQ363" i="2"/>
  <c r="AQ342" i="2"/>
  <c r="AN660" i="2"/>
  <c r="AM660" i="2"/>
  <c r="AO557" i="2"/>
  <c r="AQ485" i="2"/>
  <c r="AN485" i="2"/>
  <c r="AM458" i="2"/>
  <c r="AM404" i="2"/>
  <c r="AQ404" i="2"/>
  <c r="AN404" i="2"/>
  <c r="AP342" i="2"/>
  <c r="AP292" i="2"/>
  <c r="AN709" i="2"/>
  <c r="AP704" i="2"/>
  <c r="AN662" i="2"/>
  <c r="AM662" i="2"/>
  <c r="AQ660" i="2"/>
  <c r="AP485" i="2"/>
  <c r="AP404" i="2"/>
  <c r="AN344" i="2"/>
  <c r="AM317" i="2"/>
  <c r="AP317" i="2"/>
  <c r="AM707" i="2"/>
  <c r="AN684" i="2"/>
  <c r="AM682" i="2"/>
  <c r="AP663" i="2"/>
  <c r="AM663" i="2"/>
  <c r="AO660" i="2"/>
  <c r="AN604" i="2"/>
  <c r="AM604" i="2"/>
  <c r="AP547" i="2"/>
  <c r="AQ547" i="2"/>
  <c r="AM547" i="2"/>
  <c r="AM487" i="2"/>
  <c r="AN487" i="2"/>
  <c r="AM370" i="2"/>
  <c r="AN370" i="2"/>
  <c r="AN669" i="2"/>
  <c r="AO669" i="2"/>
  <c r="AP482" i="2"/>
  <c r="AM482" i="2"/>
  <c r="AQ715" i="2"/>
  <c r="AP715" i="2"/>
  <c r="AO713" i="2"/>
  <c r="AM712" i="2"/>
  <c r="AM708" i="2"/>
  <c r="AN703" i="2"/>
  <c r="AO663" i="2"/>
  <c r="AQ662" i="2"/>
  <c r="AM650" i="2"/>
  <c r="AQ650" i="2"/>
  <c r="AQ649" i="2"/>
  <c r="AM649" i="2"/>
  <c r="AN649" i="2"/>
  <c r="AP588" i="2"/>
  <c r="AQ588" i="2"/>
  <c r="AO547" i="2"/>
  <c r="AP487" i="2"/>
  <c r="AM449" i="2"/>
  <c r="AN449" i="2"/>
  <c r="AO449" i="2"/>
  <c r="AM429" i="2"/>
  <c r="AO429" i="2"/>
  <c r="AO370" i="2"/>
  <c r="AQ272" i="2"/>
  <c r="AM272" i="2"/>
  <c r="AN542" i="2"/>
  <c r="AP605" i="2"/>
  <c r="AN605" i="2"/>
  <c r="AP567" i="2"/>
  <c r="AQ567" i="2"/>
  <c r="AM567" i="2"/>
  <c r="AM645" i="2"/>
  <c r="AN645" i="2"/>
  <c r="AO665" i="2"/>
  <c r="AM665" i="2"/>
  <c r="AN667" i="2"/>
  <c r="AM667" i="2"/>
  <c r="AP665" i="2"/>
  <c r="AN650" i="2"/>
  <c r="AO649" i="2"/>
  <c r="AN618" i="2"/>
  <c r="AM618" i="2"/>
  <c r="AO618" i="2"/>
  <c r="AO605" i="2"/>
  <c r="AN567" i="2"/>
  <c r="AP449" i="2"/>
  <c r="AQ398" i="2"/>
  <c r="AM398" i="2"/>
  <c r="AN398" i="2"/>
  <c r="AP321" i="2"/>
  <c r="AO272" i="2"/>
  <c r="AQ648" i="2"/>
  <c r="AP603" i="2"/>
  <c r="AP576" i="2"/>
  <c r="AO546" i="2"/>
  <c r="AQ531" i="2"/>
  <c r="AQ196" i="2"/>
  <c r="AO193" i="2"/>
  <c r="AN191" i="2"/>
  <c r="AP105" i="2"/>
  <c r="AO104" i="2"/>
  <c r="AM65" i="2"/>
  <c r="AM44" i="2"/>
  <c r="AM40" i="2"/>
  <c r="AQ39" i="2"/>
  <c r="AM18" i="2"/>
  <c r="AM8" i="2"/>
  <c r="AN448" i="2"/>
  <c r="AO434" i="2"/>
  <c r="AN407" i="2"/>
  <c r="AM402" i="2"/>
  <c r="AP367" i="2"/>
  <c r="AM365" i="2"/>
  <c r="AP306" i="2"/>
  <c r="AP305" i="2"/>
  <c r="AM279" i="2"/>
  <c r="AP277" i="2"/>
  <c r="AQ211" i="2"/>
  <c r="AP198" i="2"/>
  <c r="AP196" i="2"/>
  <c r="AQ194" i="2"/>
  <c r="AM191" i="2"/>
  <c r="AP177" i="2"/>
  <c r="AP163" i="2"/>
  <c r="AQ162" i="2"/>
  <c r="AQ144" i="2"/>
  <c r="AP136" i="2"/>
  <c r="AP121" i="2"/>
  <c r="AP120" i="2"/>
  <c r="AM115" i="2"/>
  <c r="AQ106" i="2"/>
  <c r="AO105" i="2"/>
  <c r="AM104" i="2"/>
  <c r="AP71" i="2"/>
  <c r="AP70" i="2"/>
  <c r="AM50" i="2"/>
  <c r="AP39" i="2"/>
  <c r="AQ31" i="2"/>
  <c r="AO6" i="2"/>
  <c r="AN648" i="2"/>
  <c r="AM603" i="2"/>
  <c r="AP591" i="2"/>
  <c r="AN576" i="2"/>
  <c r="AM561" i="2"/>
  <c r="AM546" i="2"/>
  <c r="AM537" i="2"/>
  <c r="AO535" i="2"/>
  <c r="AN516" i="2"/>
  <c r="AP359" i="2"/>
  <c r="AP355" i="2"/>
  <c r="AQ81" i="2"/>
  <c r="AQ23" i="2"/>
  <c r="AO146" i="2"/>
  <c r="AN144" i="2"/>
  <c r="AQ95" i="2"/>
  <c r="AO81" i="2"/>
  <c r="AM70" i="2"/>
  <c r="AP56" i="2"/>
  <c r="AP55" i="2"/>
  <c r="AQ38" i="2"/>
  <c r="AO31" i="2"/>
  <c r="AP23" i="2"/>
  <c r="AQ19" i="2"/>
  <c r="AQ633" i="2"/>
  <c r="AN628" i="2"/>
  <c r="AO627" i="2"/>
  <c r="AO608" i="2"/>
  <c r="AQ607" i="2"/>
  <c r="AQ593" i="2"/>
  <c r="AN591" i="2"/>
  <c r="AM535" i="2"/>
  <c r="AM534" i="2"/>
  <c r="AP454" i="2"/>
  <c r="AN453" i="2"/>
  <c r="AN409" i="2"/>
  <c r="AO394" i="2"/>
  <c r="AM388" i="2"/>
  <c r="AM387" i="2"/>
  <c r="AN359" i="2"/>
  <c r="AQ358" i="2"/>
  <c r="AN355" i="2"/>
  <c r="AP354" i="2"/>
  <c r="AO283" i="2"/>
  <c r="AN282" i="2"/>
  <c r="AO268" i="2"/>
  <c r="AN248" i="2"/>
  <c r="AM246" i="2"/>
  <c r="AO203" i="2"/>
  <c r="AP158" i="2"/>
  <c r="AN155" i="2"/>
  <c r="AQ154" i="2"/>
  <c r="AM146" i="2"/>
  <c r="AM144" i="2"/>
  <c r="AM141" i="2"/>
  <c r="AN139" i="2"/>
  <c r="AQ655" i="2"/>
  <c r="AQ637" i="2"/>
  <c r="AO632" i="2"/>
  <c r="AP631" i="2"/>
  <c r="AM627" i="2"/>
  <c r="AN612" i="2"/>
  <c r="AM610" i="2"/>
  <c r="AM608" i="2"/>
  <c r="AO607" i="2"/>
  <c r="AO582" i="2"/>
  <c r="AN552" i="2"/>
  <c r="AM525" i="2"/>
  <c r="AM524" i="2"/>
  <c r="AQ469" i="2"/>
  <c r="AM453" i="2"/>
  <c r="AO414" i="2"/>
  <c r="AP413" i="2"/>
  <c r="AN394" i="2"/>
  <c r="AN393" i="2"/>
  <c r="AO374" i="2"/>
  <c r="AM359" i="2"/>
  <c r="AO358" i="2"/>
  <c r="AM355" i="2"/>
  <c r="AO354" i="2"/>
  <c r="AP326" i="2"/>
  <c r="AP325" i="2"/>
  <c r="AO298" i="2"/>
  <c r="AN283" i="2"/>
  <c r="AO255" i="2"/>
  <c r="AQ254" i="2"/>
  <c r="AQ233" i="2"/>
  <c r="AN201" i="2"/>
  <c r="AO183" i="2"/>
  <c r="AP168" i="2"/>
  <c r="AQ161" i="2"/>
  <c r="AQ159" i="2"/>
  <c r="AO158" i="2"/>
  <c r="AM155" i="2"/>
  <c r="AO154" i="2"/>
  <c r="AQ148" i="2"/>
  <c r="AM139" i="2"/>
  <c r="AO126" i="2"/>
  <c r="AP110" i="2"/>
  <c r="AO109" i="2"/>
  <c r="AP100" i="2"/>
  <c r="AO99" i="2"/>
  <c r="AM98" i="2"/>
  <c r="AM97" i="2"/>
  <c r="AO95" i="2"/>
  <c r="AM81" i="2"/>
  <c r="AP61" i="2"/>
  <c r="AP60" i="2"/>
  <c r="AM55" i="2"/>
  <c r="AP54" i="2"/>
  <c r="AP51" i="2"/>
  <c r="AQ28" i="2"/>
  <c r="AN23" i="2"/>
  <c r="AO21" i="2"/>
  <c r="AO19" i="2"/>
  <c r="AO61" i="2"/>
  <c r="AM58" i="2"/>
  <c r="AN54" i="2"/>
  <c r="AQ44" i="2"/>
  <c r="AQ40" i="2"/>
  <c r="AM28" i="2"/>
  <c r="AO639" i="2"/>
  <c r="AN637" i="2"/>
  <c r="AO636" i="2"/>
  <c r="AM631" i="2"/>
  <c r="AM607" i="2"/>
  <c r="AO597" i="2"/>
  <c r="AM581" i="2"/>
  <c r="AO521" i="2"/>
  <c r="AP496" i="2"/>
  <c r="AO469" i="2"/>
  <c r="AN423" i="2"/>
  <c r="AN422" i="2"/>
  <c r="AN418" i="2"/>
  <c r="AN413" i="2"/>
  <c r="AN378" i="2"/>
  <c r="AM350" i="2"/>
  <c r="AQ347" i="2"/>
  <c r="AM310" i="2"/>
  <c r="AP302" i="2"/>
  <c r="AN300" i="2"/>
  <c r="AO288" i="2"/>
  <c r="AP287" i="2"/>
  <c r="AN285" i="2"/>
  <c r="AQ258" i="2"/>
  <c r="AN254" i="2"/>
  <c r="AQ239" i="2"/>
  <c r="AO236" i="2"/>
  <c r="AQ223" i="2"/>
  <c r="AN207" i="2"/>
  <c r="AO188" i="2"/>
  <c r="AO187" i="2"/>
  <c r="AP172" i="2"/>
  <c r="AM167" i="2"/>
  <c r="AN161" i="2"/>
  <c r="AO130" i="2"/>
  <c r="AM128" i="2"/>
  <c r="AQ94" i="2"/>
  <c r="AO89" i="2"/>
  <c r="AO78" i="2"/>
  <c r="AM60" i="2"/>
  <c r="AM53" i="2"/>
  <c r="AM41" i="2"/>
  <c r="AQ18" i="2"/>
  <c r="AO13" i="2"/>
  <c r="AO11" i="2"/>
  <c r="AP545" i="2"/>
  <c r="AO545" i="2"/>
  <c r="AN532" i="2"/>
  <c r="AO532" i="2"/>
  <c r="AN511" i="2"/>
  <c r="AO511" i="2"/>
  <c r="AP495" i="2"/>
  <c r="AQ495" i="2"/>
  <c r="AM459" i="2"/>
  <c r="AN459" i="2"/>
  <c r="AO459" i="2"/>
  <c r="AP459" i="2"/>
  <c r="AO397" i="2"/>
  <c r="AM397" i="2"/>
  <c r="AN397" i="2"/>
  <c r="AO339" i="2"/>
  <c r="AN339" i="2"/>
  <c r="AP339" i="2"/>
  <c r="AQ339" i="2"/>
  <c r="AQ699" i="2"/>
  <c r="AP680" i="2"/>
  <c r="AN679" i="2"/>
  <c r="AO677" i="2"/>
  <c r="AM670" i="2"/>
  <c r="AM637" i="2"/>
  <c r="AP633" i="2"/>
  <c r="AM628" i="2"/>
  <c r="AO555" i="2"/>
  <c r="AO540" i="2"/>
  <c r="AQ507" i="2"/>
  <c r="AO505" i="2"/>
  <c r="AO427" i="2"/>
  <c r="AM427" i="2"/>
  <c r="AN427" i="2"/>
  <c r="AO382" i="2"/>
  <c r="AM382" i="2"/>
  <c r="AN382" i="2"/>
  <c r="AM506" i="2"/>
  <c r="AP506" i="2"/>
  <c r="AQ506" i="2"/>
  <c r="AQ684" i="2"/>
  <c r="AM713" i="2"/>
  <c r="AQ710" i="2"/>
  <c r="AM705" i="2"/>
  <c r="AP699" i="2"/>
  <c r="AP684" i="2"/>
  <c r="AO680" i="2"/>
  <c r="AM679" i="2"/>
  <c r="AM677" i="2"/>
  <c r="AM675" i="2"/>
  <c r="AO668" i="2"/>
  <c r="AM658" i="2"/>
  <c r="AM653" i="2"/>
  <c r="AM648" i="2"/>
  <c r="AQ644" i="2"/>
  <c r="AQ635" i="2"/>
  <c r="AQ629" i="2"/>
  <c r="AO616" i="2"/>
  <c r="AP613" i="2"/>
  <c r="AM612" i="2"/>
  <c r="AQ592" i="2"/>
  <c r="AM582" i="2"/>
  <c r="AQ577" i="2"/>
  <c r="AM562" i="2"/>
  <c r="AN555" i="2"/>
  <c r="AN536" i="2"/>
  <c r="AO536" i="2"/>
  <c r="AP521" i="2"/>
  <c r="AN519" i="2"/>
  <c r="AM519" i="2"/>
  <c r="AP515" i="2"/>
  <c r="AM515" i="2"/>
  <c r="AP507" i="2"/>
  <c r="AP493" i="2"/>
  <c r="AP520" i="2"/>
  <c r="AN520" i="2"/>
  <c r="AO520" i="2"/>
  <c r="AQ714" i="2"/>
  <c r="AP710" i="2"/>
  <c r="AO703" i="2"/>
  <c r="AQ700" i="2"/>
  <c r="AO699" i="2"/>
  <c r="AQ685" i="2"/>
  <c r="AO684" i="2"/>
  <c r="AN668" i="2"/>
  <c r="AQ659" i="2"/>
  <c r="AP644" i="2"/>
  <c r="AN635" i="2"/>
  <c r="AP629" i="2"/>
  <c r="AQ617" i="2"/>
  <c r="AN616" i="2"/>
  <c r="AO613" i="2"/>
  <c r="AQ596" i="2"/>
  <c r="AP592" i="2"/>
  <c r="AQ586" i="2"/>
  <c r="AP577" i="2"/>
  <c r="AQ556" i="2"/>
  <c r="AN328" i="2"/>
  <c r="AO328" i="2"/>
  <c r="AO710" i="2"/>
  <c r="AP700" i="2"/>
  <c r="AO693" i="2"/>
  <c r="AQ689" i="2"/>
  <c r="AP685" i="2"/>
  <c r="AM668" i="2"/>
  <c r="AQ664" i="2"/>
  <c r="AP659" i="2"/>
  <c r="AO644" i="2"/>
  <c r="AQ642" i="2"/>
  <c r="AM635" i="2"/>
  <c r="AO629" i="2"/>
  <c r="AP617" i="2"/>
  <c r="AM616" i="2"/>
  <c r="AN613" i="2"/>
  <c r="AP596" i="2"/>
  <c r="AO592" i="2"/>
  <c r="AP586" i="2"/>
  <c r="AQ583" i="2"/>
  <c r="AO577" i="2"/>
  <c r="AO560" i="2"/>
  <c r="AP556" i="2"/>
  <c r="AP541" i="2"/>
  <c r="AN529" i="2"/>
  <c r="AM529" i="2"/>
  <c r="AN521" i="2"/>
  <c r="AM502" i="2"/>
  <c r="AP502" i="2"/>
  <c r="AQ502" i="2"/>
  <c r="AN480" i="2"/>
  <c r="AP480" i="2"/>
  <c r="AM439" i="2"/>
  <c r="AN439" i="2"/>
  <c r="AO439" i="2"/>
  <c r="AP439" i="2"/>
  <c r="AQ439" i="2"/>
  <c r="AM371" i="2"/>
  <c r="AN371" i="2"/>
  <c r="AO371" i="2"/>
  <c r="AP371" i="2"/>
  <c r="AQ371" i="2"/>
  <c r="AQ366" i="2"/>
  <c r="AM366" i="2"/>
  <c r="AN366" i="2"/>
  <c r="AO366" i="2"/>
  <c r="AP366" i="2"/>
  <c r="AO714" i="2"/>
  <c r="AN710" i="2"/>
  <c r="AN693" i="2"/>
  <c r="AP689" i="2"/>
  <c r="AO685" i="2"/>
  <c r="AO678" i="2"/>
  <c r="AQ669" i="2"/>
  <c r="AP664" i="2"/>
  <c r="AO659" i="2"/>
  <c r="AP655" i="2"/>
  <c r="AP650" i="2"/>
  <c r="AP645" i="2"/>
  <c r="AM644" i="2"/>
  <c r="AP642" i="2"/>
  <c r="AQ636" i="2"/>
  <c r="AM629" i="2"/>
  <c r="AQ627" i="2"/>
  <c r="AQ625" i="2"/>
  <c r="AO617" i="2"/>
  <c r="AQ609" i="2"/>
  <c r="AO596" i="2"/>
  <c r="AN592" i="2"/>
  <c r="AO586" i="2"/>
  <c r="AN577" i="2"/>
  <c r="AQ571" i="2"/>
  <c r="AN560" i="2"/>
  <c r="AO556" i="2"/>
  <c r="AN545" i="2"/>
  <c r="AO541" i="2"/>
  <c r="AP540" i="2"/>
  <c r="AM540" i="2"/>
  <c r="AQ532" i="2"/>
  <c r="AQ511" i="2"/>
  <c r="AN507" i="2"/>
  <c r="AO507" i="2"/>
  <c r="AP505" i="2"/>
  <c r="AM505" i="2"/>
  <c r="AQ501" i="2"/>
  <c r="AQ493" i="2"/>
  <c r="AM493" i="2"/>
  <c r="AN493" i="2"/>
  <c r="AP714" i="2"/>
  <c r="AO700" i="2"/>
  <c r="AN714" i="2"/>
  <c r="AN700" i="2"/>
  <c r="AM693" i="2"/>
  <c r="AQ690" i="2"/>
  <c r="AO689" i="2"/>
  <c r="AN685" i="2"/>
  <c r="AN678" i="2"/>
  <c r="AQ674" i="2"/>
  <c r="AP669" i="2"/>
  <c r="AQ665" i="2"/>
  <c r="AO664" i="2"/>
  <c r="AP660" i="2"/>
  <c r="AN659" i="2"/>
  <c r="AQ657" i="2"/>
  <c r="AO655" i="2"/>
  <c r="AQ652" i="2"/>
  <c r="AO650" i="2"/>
  <c r="AQ647" i="2"/>
  <c r="AO645" i="2"/>
  <c r="AO642" i="2"/>
  <c r="AP636" i="2"/>
  <c r="AP632" i="2"/>
  <c r="AP627" i="2"/>
  <c r="AQ622" i="2"/>
  <c r="AP618" i="2"/>
  <c r="AN617" i="2"/>
  <c r="AP609" i="2"/>
  <c r="AP606" i="2"/>
  <c r="AP597" i="2"/>
  <c r="AN596" i="2"/>
  <c r="AP587" i="2"/>
  <c r="AN586" i="2"/>
  <c r="AQ581" i="2"/>
  <c r="AP571" i="2"/>
  <c r="AQ561" i="2"/>
  <c r="AM560" i="2"/>
  <c r="AP557" i="2"/>
  <c r="AN556" i="2"/>
  <c r="AM545" i="2"/>
  <c r="AQ542" i="2"/>
  <c r="AN541" i="2"/>
  <c r="AM539" i="2"/>
  <c r="AP532" i="2"/>
  <c r="AP517" i="2"/>
  <c r="AP511" i="2"/>
  <c r="AO506" i="2"/>
  <c r="AP501" i="2"/>
  <c r="AM474" i="2"/>
  <c r="AP474" i="2"/>
  <c r="AQ474" i="2"/>
  <c r="AN466" i="2"/>
  <c r="AP466" i="2"/>
  <c r="AO412" i="2"/>
  <c r="AM412" i="2"/>
  <c r="AN412" i="2"/>
  <c r="AM444" i="2"/>
  <c r="AN444" i="2"/>
  <c r="AO444" i="2"/>
  <c r="AP444" i="2"/>
  <c r="AQ444" i="2"/>
  <c r="AN689" i="2"/>
  <c r="AM687" i="2"/>
  <c r="AM678" i="2"/>
  <c r="AN664" i="2"/>
  <c r="AO657" i="2"/>
  <c r="AO652" i="2"/>
  <c r="AO647" i="2"/>
  <c r="AN642" i="2"/>
  <c r="AO609" i="2"/>
  <c r="AP561" i="2"/>
  <c r="AP542" i="2"/>
  <c r="AM541" i="2"/>
  <c r="AP537" i="2"/>
  <c r="AQ537" i="2"/>
  <c r="AM532" i="2"/>
  <c r="AQ527" i="2"/>
  <c r="AO517" i="2"/>
  <c r="AM511" i="2"/>
  <c r="AN506" i="2"/>
  <c r="AN504" i="2"/>
  <c r="AM504" i="2"/>
  <c r="AN495" i="2"/>
  <c r="AM479" i="2"/>
  <c r="AO479" i="2"/>
  <c r="AP479" i="2"/>
  <c r="AQ459" i="2"/>
  <c r="AP456" i="2"/>
  <c r="AM454" i="2"/>
  <c r="AQ454" i="2"/>
  <c r="AN454" i="2"/>
  <c r="AM330" i="2"/>
  <c r="AN330" i="2"/>
  <c r="AO330" i="2"/>
  <c r="AP330" i="2"/>
  <c r="AQ330" i="2"/>
  <c r="AP373" i="2"/>
  <c r="AM373" i="2"/>
  <c r="AN373" i="2"/>
  <c r="AO373" i="2"/>
  <c r="AM702" i="2"/>
  <c r="AO698" i="2"/>
  <c r="AO683" i="2"/>
  <c r="AQ667" i="2"/>
  <c r="AO662" i="2"/>
  <c r="AM657" i="2"/>
  <c r="AM652" i="2"/>
  <c r="AM647" i="2"/>
  <c r="AP643" i="2"/>
  <c r="AQ628" i="2"/>
  <c r="AP624" i="2"/>
  <c r="AN620" i="2"/>
  <c r="AQ610" i="2"/>
  <c r="AM609" i="2"/>
  <c r="AP593" i="2"/>
  <c r="AN565" i="2"/>
  <c r="AN550" i="2"/>
  <c r="AQ536" i="2"/>
  <c r="AN530" i="2"/>
  <c r="AP527" i="2"/>
  <c r="AM520" i="2"/>
  <c r="AN517" i="2"/>
  <c r="AO515" i="2"/>
  <c r="AQ463" i="2"/>
  <c r="AO463" i="2"/>
  <c r="AQ408" i="2"/>
  <c r="AM408" i="2"/>
  <c r="AN408" i="2"/>
  <c r="AO408" i="2"/>
  <c r="AP408" i="2"/>
  <c r="AP261" i="2"/>
  <c r="AN261" i="2"/>
  <c r="AQ261" i="2"/>
  <c r="AQ250" i="2"/>
  <c r="AN250" i="2"/>
  <c r="AP250" i="2"/>
  <c r="AQ245" i="2"/>
  <c r="AP245" i="2"/>
  <c r="AM216" i="2"/>
  <c r="AO216" i="2"/>
  <c r="AM166" i="2"/>
  <c r="AN166" i="2"/>
  <c r="AO166" i="2"/>
  <c r="AP166" i="2"/>
  <c r="AQ166" i="2"/>
  <c r="AM138" i="2"/>
  <c r="AO138" i="2"/>
  <c r="AQ138" i="2"/>
  <c r="AM85" i="2"/>
  <c r="AN85" i="2"/>
  <c r="AO85" i="2"/>
  <c r="AP85" i="2"/>
  <c r="AQ85" i="2"/>
  <c r="AN232" i="2"/>
  <c r="AP232" i="2"/>
  <c r="AO212" i="2"/>
  <c r="AQ212" i="2"/>
  <c r="AM145" i="2"/>
  <c r="AN145" i="2"/>
  <c r="AO145" i="2"/>
  <c r="AP145" i="2"/>
  <c r="AQ145" i="2"/>
  <c r="AP458" i="2"/>
  <c r="AP438" i="2"/>
  <c r="AM407" i="2"/>
  <c r="AN389" i="2"/>
  <c r="AN374" i="2"/>
  <c r="AQ370" i="2"/>
  <c r="AP365" i="2"/>
  <c r="AM360" i="2"/>
  <c r="AM344" i="2"/>
  <c r="AM340" i="2"/>
  <c r="AN325" i="2"/>
  <c r="AM307" i="2"/>
  <c r="AN305" i="2"/>
  <c r="AM290" i="2"/>
  <c r="AN277" i="2"/>
  <c r="AM273" i="2"/>
  <c r="AN273" i="2"/>
  <c r="AO271" i="2"/>
  <c r="AN271" i="2"/>
  <c r="AM263" i="2"/>
  <c r="AP263" i="2"/>
  <c r="AO252" i="2"/>
  <c r="AM252" i="2"/>
  <c r="AM226" i="2"/>
  <c r="AO226" i="2"/>
  <c r="AQ226" i="2"/>
  <c r="AO197" i="2"/>
  <c r="AM197" i="2"/>
  <c r="AN197" i="2"/>
  <c r="AP197" i="2"/>
  <c r="AM140" i="2"/>
  <c r="AN140" i="2"/>
  <c r="AO140" i="2"/>
  <c r="AP140" i="2"/>
  <c r="AQ140" i="2"/>
  <c r="AN88" i="2"/>
  <c r="AM88" i="2"/>
  <c r="AO88" i="2"/>
  <c r="AQ88" i="2"/>
  <c r="AO458" i="2"/>
  <c r="AO438" i="2"/>
  <c r="AQ429" i="2"/>
  <c r="AP423" i="2"/>
  <c r="AQ414" i="2"/>
  <c r="AQ399" i="2"/>
  <c r="AP393" i="2"/>
  <c r="AQ384" i="2"/>
  <c r="AP378" i="2"/>
  <c r="AP370" i="2"/>
  <c r="AN363" i="2"/>
  <c r="AQ352" i="2"/>
  <c r="AM325" i="2"/>
  <c r="AQ315" i="2"/>
  <c r="AQ309" i="2"/>
  <c r="AM305" i="2"/>
  <c r="AP300" i="2"/>
  <c r="AP285" i="2"/>
  <c r="AM277" i="2"/>
  <c r="AP272" i="2"/>
  <c r="AQ265" i="2"/>
  <c r="AN265" i="2"/>
  <c r="AO249" i="2"/>
  <c r="AQ249" i="2"/>
  <c r="AN241" i="2"/>
  <c r="AP241" i="2"/>
  <c r="AM221" i="2"/>
  <c r="AO221" i="2"/>
  <c r="AN93" i="2"/>
  <c r="AM93" i="2"/>
  <c r="AO93" i="2"/>
  <c r="AQ93" i="2"/>
  <c r="AM258" i="2"/>
  <c r="AO258" i="2"/>
  <c r="AO208" i="2"/>
  <c r="AP208" i="2"/>
  <c r="AM182" i="2"/>
  <c r="AN182" i="2"/>
  <c r="AO182" i="2"/>
  <c r="AP182" i="2"/>
  <c r="AQ182" i="2"/>
  <c r="AQ173" i="2"/>
  <c r="AO173" i="2"/>
  <c r="AP173" i="2"/>
  <c r="AM157" i="2"/>
  <c r="AN157" i="2"/>
  <c r="AO157" i="2"/>
  <c r="AP157" i="2"/>
  <c r="AQ157" i="2"/>
  <c r="AP114" i="2"/>
  <c r="AM114" i="2"/>
  <c r="AN114" i="2"/>
  <c r="AO114" i="2"/>
  <c r="AQ114" i="2"/>
  <c r="AN267" i="2"/>
  <c r="AM267" i="2"/>
  <c r="AQ216" i="2"/>
  <c r="AM199" i="2"/>
  <c r="AQ199" i="2"/>
  <c r="AM151" i="2"/>
  <c r="AN151" i="2"/>
  <c r="AO151" i="2"/>
  <c r="AP151" i="2"/>
  <c r="AQ151" i="2"/>
  <c r="AQ516" i="2"/>
  <c r="AQ512" i="2"/>
  <c r="AN484" i="2"/>
  <c r="AP453" i="2"/>
  <c r="AN429" i="2"/>
  <c r="AQ424" i="2"/>
  <c r="AM423" i="2"/>
  <c r="AN414" i="2"/>
  <c r="AN399" i="2"/>
  <c r="AQ394" i="2"/>
  <c r="AM393" i="2"/>
  <c r="AP388" i="2"/>
  <c r="AN384" i="2"/>
  <c r="AQ379" i="2"/>
  <c r="AM378" i="2"/>
  <c r="AN358" i="2"/>
  <c r="AN354" i="2"/>
  <c r="AM352" i="2"/>
  <c r="AP332" i="2"/>
  <c r="AN315" i="2"/>
  <c r="AQ310" i="2"/>
  <c r="AO308" i="2"/>
  <c r="AQ295" i="2"/>
  <c r="AN293" i="2"/>
  <c r="AP269" i="2"/>
  <c r="AQ259" i="2"/>
  <c r="AM251" i="2"/>
  <c r="AO251" i="2"/>
  <c r="AQ251" i="2"/>
  <c r="AQ232" i="2"/>
  <c r="AM231" i="2"/>
  <c r="AO231" i="2"/>
  <c r="AQ231" i="2"/>
  <c r="AP216" i="2"/>
  <c r="AP119" i="2"/>
  <c r="AM119" i="2"/>
  <c r="AN119" i="2"/>
  <c r="AO119" i="2"/>
  <c r="AQ119" i="2"/>
  <c r="AO453" i="2"/>
  <c r="AP448" i="2"/>
  <c r="AP433" i="2"/>
  <c r="AP424" i="2"/>
  <c r="AP418" i="2"/>
  <c r="AQ409" i="2"/>
  <c r="AP403" i="2"/>
  <c r="AP394" i="2"/>
  <c r="AO388" i="2"/>
  <c r="AP379" i="2"/>
  <c r="AM358" i="2"/>
  <c r="AM354" i="2"/>
  <c r="AQ350" i="2"/>
  <c r="AP310" i="2"/>
  <c r="AP301" i="2"/>
  <c r="AP295" i="2"/>
  <c r="AQ282" i="2"/>
  <c r="AO261" i="2"/>
  <c r="AM253" i="2"/>
  <c r="AP253" i="2"/>
  <c r="AO250" i="2"/>
  <c r="AN246" i="2"/>
  <c r="AP246" i="2"/>
  <c r="AO232" i="2"/>
  <c r="AN224" i="2"/>
  <c r="AN216" i="2"/>
  <c r="AM211" i="2"/>
  <c r="AO211" i="2"/>
  <c r="AM176" i="2"/>
  <c r="AN176" i="2"/>
  <c r="AO176" i="2"/>
  <c r="AP176" i="2"/>
  <c r="AQ176" i="2"/>
  <c r="AQ360" i="2"/>
  <c r="AP350" i="2"/>
  <c r="AQ340" i="2"/>
  <c r="AQ334" i="2"/>
  <c r="AO323" i="2"/>
  <c r="AP316" i="2"/>
  <c r="AO310" i="2"/>
  <c r="AO303" i="2"/>
  <c r="AP297" i="2"/>
  <c r="AO295" i="2"/>
  <c r="AQ290" i="2"/>
  <c r="AP282" i="2"/>
  <c r="AQ271" i="2"/>
  <c r="AM261" i="2"/>
  <c r="AO256" i="2"/>
  <c r="AQ252" i="2"/>
  <c r="AM250" i="2"/>
  <c r="AO245" i="2"/>
  <c r="AQ235" i="2"/>
  <c r="AM235" i="2"/>
  <c r="AM232" i="2"/>
  <c r="AM169" i="2"/>
  <c r="AQ169" i="2"/>
  <c r="AM112" i="2"/>
  <c r="AO112" i="2"/>
  <c r="AQ112" i="2"/>
  <c r="AM91" i="2"/>
  <c r="AN91" i="2"/>
  <c r="AO91" i="2"/>
  <c r="AP91" i="2"/>
  <c r="AQ91" i="2"/>
  <c r="AQ389" i="2"/>
  <c r="AQ374" i="2"/>
  <c r="AQ344" i="2"/>
  <c r="AP312" i="2"/>
  <c r="AM297" i="2"/>
  <c r="AO282" i="2"/>
  <c r="AP275" i="2"/>
  <c r="AP273" i="2"/>
  <c r="AP271" i="2"/>
  <c r="AO269" i="2"/>
  <c r="AN269" i="2"/>
  <c r="AQ263" i="2"/>
  <c r="AO259" i="2"/>
  <c r="AP259" i="2"/>
  <c r="AN256" i="2"/>
  <c r="AN252" i="2"/>
  <c r="AM237" i="2"/>
  <c r="AO237" i="2"/>
  <c r="AO143" i="2"/>
  <c r="AM143" i="2"/>
  <c r="AM135" i="2"/>
  <c r="AN135" i="2"/>
  <c r="AO135" i="2"/>
  <c r="AP135" i="2"/>
  <c r="AQ135" i="2"/>
  <c r="AP129" i="2"/>
  <c r="AM129" i="2"/>
  <c r="AN129" i="2"/>
  <c r="AO129" i="2"/>
  <c r="AQ129" i="2"/>
  <c r="AP124" i="2"/>
  <c r="AM124" i="2"/>
  <c r="AN124" i="2"/>
  <c r="AO124" i="2"/>
  <c r="AQ124" i="2"/>
  <c r="AM96" i="2"/>
  <c r="AN96" i="2"/>
  <c r="AO96" i="2"/>
  <c r="AP96" i="2"/>
  <c r="AQ96" i="2"/>
  <c r="AQ150" i="2"/>
  <c r="AN126" i="2"/>
  <c r="AQ123" i="2"/>
  <c r="AN121" i="2"/>
  <c r="AQ118" i="2"/>
  <c r="AN116" i="2"/>
  <c r="AQ113" i="2"/>
  <c r="AP111" i="2"/>
  <c r="AN110" i="2"/>
  <c r="AP106" i="2"/>
  <c r="AN105" i="2"/>
  <c r="AP101" i="2"/>
  <c r="AN100" i="2"/>
  <c r="AN94" i="2"/>
  <c r="AN89" i="2"/>
  <c r="AM87" i="2"/>
  <c r="AN76" i="2"/>
  <c r="AQ73" i="2"/>
  <c r="AN71" i="2"/>
  <c r="AQ68" i="2"/>
  <c r="AN66" i="2"/>
  <c r="AQ63" i="2"/>
  <c r="AN61" i="2"/>
  <c r="AQ58" i="2"/>
  <c r="AN56" i="2"/>
  <c r="AP268" i="2"/>
  <c r="AM236" i="2"/>
  <c r="AQ209" i="2"/>
  <c r="AM207" i="2"/>
  <c r="AP202" i="2"/>
  <c r="AP193" i="2"/>
  <c r="AM187" i="2"/>
  <c r="AP178" i="2"/>
  <c r="AO172" i="2"/>
  <c r="AO156" i="2"/>
  <c r="AP150" i="2"/>
  <c r="AM126" i="2"/>
  <c r="AO123" i="2"/>
  <c r="AM121" i="2"/>
  <c r="AO118" i="2"/>
  <c r="AM116" i="2"/>
  <c r="AO113" i="2"/>
  <c r="AO111" i="2"/>
  <c r="AM110" i="2"/>
  <c r="AO106" i="2"/>
  <c r="AM105" i="2"/>
  <c r="AO101" i="2"/>
  <c r="AM100" i="2"/>
  <c r="AM94" i="2"/>
  <c r="AM89" i="2"/>
  <c r="AM78" i="2"/>
  <c r="AM76" i="2"/>
  <c r="AO73" i="2"/>
  <c r="AM71" i="2"/>
  <c r="AO68" i="2"/>
  <c r="AM66" i="2"/>
  <c r="AO63" i="2"/>
  <c r="AM61" i="2"/>
  <c r="AO58" i="2"/>
  <c r="AM56" i="2"/>
  <c r="AO41" i="2"/>
  <c r="AO36" i="2"/>
  <c r="AQ33" i="2"/>
  <c r="AO28" i="2"/>
  <c r="AQ24" i="2"/>
  <c r="AQ14" i="2"/>
  <c r="AM11" i="2"/>
  <c r="AN172" i="2"/>
  <c r="AN156" i="2"/>
  <c r="AO150" i="2"/>
  <c r="AM123" i="2"/>
  <c r="AM118" i="2"/>
  <c r="AM113" i="2"/>
  <c r="AN111" i="2"/>
  <c r="AQ108" i="2"/>
  <c r="AN106" i="2"/>
  <c r="AQ103" i="2"/>
  <c r="AN101" i="2"/>
  <c r="AQ98" i="2"/>
  <c r="AQ79" i="2"/>
  <c r="AM73" i="2"/>
  <c r="AM68" i="2"/>
  <c r="AM63" i="2"/>
  <c r="AQ48" i="2"/>
  <c r="AQ43" i="2"/>
  <c r="AQ29" i="2"/>
  <c r="AP24" i="2"/>
  <c r="AP14" i="2"/>
  <c r="AQ9" i="2"/>
  <c r="AM202" i="2"/>
  <c r="AP188" i="2"/>
  <c r="AN150" i="2"/>
  <c r="AQ136" i="2"/>
  <c r="AO108" i="2"/>
  <c r="AO103" i="2"/>
  <c r="AO98" i="2"/>
  <c r="AQ86" i="2"/>
  <c r="AO79" i="2"/>
  <c r="AQ74" i="2"/>
  <c r="AQ69" i="2"/>
  <c r="AQ64" i="2"/>
  <c r="AQ59" i="2"/>
  <c r="AQ54" i="2"/>
  <c r="AO48" i="2"/>
  <c r="AO43" i="2"/>
  <c r="AO38" i="2"/>
  <c r="AQ34" i="2"/>
  <c r="AM33" i="2"/>
  <c r="AP29" i="2"/>
  <c r="AQ25" i="2"/>
  <c r="AO24" i="2"/>
  <c r="AQ15" i="2"/>
  <c r="AO14" i="2"/>
  <c r="AO9" i="2"/>
  <c r="AQ127" i="2"/>
  <c r="AM108" i="2"/>
  <c r="AM103" i="2"/>
  <c r="AN79" i="2"/>
  <c r="AQ77" i="2"/>
  <c r="AO74" i="2"/>
  <c r="AO69" i="2"/>
  <c r="AO64" i="2"/>
  <c r="AO59" i="2"/>
  <c r="AM48" i="2"/>
  <c r="AM43" i="2"/>
  <c r="AO29" i="2"/>
  <c r="AN24" i="2"/>
  <c r="AQ20" i="2"/>
  <c r="AN14" i="2"/>
  <c r="AQ206" i="2"/>
  <c r="AP192" i="2"/>
  <c r="AQ186" i="2"/>
  <c r="AQ177" i="2"/>
  <c r="AP167" i="2"/>
  <c r="AP146" i="2"/>
  <c r="AP141" i="2"/>
  <c r="AO136" i="2"/>
  <c r="AP130" i="2"/>
  <c r="AQ125" i="2"/>
  <c r="AQ120" i="2"/>
  <c r="AQ115" i="2"/>
  <c r="AQ109" i="2"/>
  <c r="AQ104" i="2"/>
  <c r="AQ99" i="2"/>
  <c r="AO86" i="2"/>
  <c r="AM79" i="2"/>
  <c r="AQ75" i="2"/>
  <c r="AN74" i="2"/>
  <c r="AQ70" i="2"/>
  <c r="AN69" i="2"/>
  <c r="AQ65" i="2"/>
  <c r="AN64" i="2"/>
  <c r="AQ60" i="2"/>
  <c r="AN59" i="2"/>
  <c r="AQ55" i="2"/>
  <c r="AO54" i="2"/>
  <c r="AQ35" i="2"/>
  <c r="AO34" i="2"/>
  <c r="AN29" i="2"/>
  <c r="AO25" i="2"/>
  <c r="AP20" i="2"/>
  <c r="AO15" i="2"/>
  <c r="AQ10" i="2"/>
  <c r="AM9" i="2"/>
  <c r="AO7" i="2"/>
  <c r="AN192" i="2"/>
  <c r="AM74" i="2"/>
  <c r="AM69" i="2"/>
  <c r="AM64" i="2"/>
  <c r="AM59" i="2"/>
  <c r="AO20" i="2"/>
  <c r="AM7" i="2"/>
  <c r="AO242" i="2"/>
  <c r="AP203" i="2"/>
  <c r="AM192" i="2"/>
  <c r="AP183" i="2"/>
  <c r="AO133" i="2"/>
  <c r="AN109" i="2"/>
  <c r="AN104" i="2"/>
  <c r="AN99" i="2"/>
  <c r="AO83" i="2"/>
  <c r="AQ26" i="2"/>
  <c r="AM20" i="2"/>
  <c r="AQ16" i="2"/>
  <c r="AM701" i="2"/>
  <c r="AN701" i="2"/>
  <c r="AO701" i="2"/>
  <c r="AP701" i="2"/>
  <c r="AQ701" i="2"/>
  <c r="AM686" i="2"/>
  <c r="AN686" i="2"/>
  <c r="AO686" i="2"/>
  <c r="AP686" i="2"/>
  <c r="AQ686" i="2"/>
  <c r="AM641" i="2"/>
  <c r="AN641" i="2"/>
  <c r="AO641" i="2"/>
  <c r="AP641" i="2"/>
  <c r="AQ641" i="2"/>
  <c r="AM656" i="2"/>
  <c r="AN656" i="2"/>
  <c r="AO656" i="2"/>
  <c r="AP656" i="2"/>
  <c r="AQ656" i="2"/>
  <c r="AM651" i="2"/>
  <c r="AN651" i="2"/>
  <c r="AO651" i="2"/>
  <c r="AP651" i="2"/>
  <c r="AQ651" i="2"/>
  <c r="AM646" i="2"/>
  <c r="AN646" i="2"/>
  <c r="AO646" i="2"/>
  <c r="AP646" i="2"/>
  <c r="AQ646" i="2"/>
  <c r="AM716" i="2"/>
  <c r="AN716" i="2"/>
  <c r="AO716" i="2"/>
  <c r="AP716" i="2"/>
  <c r="AQ716" i="2"/>
  <c r="AM661" i="2"/>
  <c r="AN661" i="2"/>
  <c r="AO661" i="2"/>
  <c r="AP661" i="2"/>
  <c r="AQ661" i="2"/>
  <c r="AM626" i="2"/>
  <c r="AN626" i="2"/>
  <c r="AO626" i="2"/>
  <c r="AP626" i="2"/>
  <c r="AQ626" i="2"/>
  <c r="AN619" i="2"/>
  <c r="AM619" i="2"/>
  <c r="AO619" i="2"/>
  <c r="AP619" i="2"/>
  <c r="AQ619" i="2"/>
  <c r="AN564" i="2"/>
  <c r="AO564" i="2"/>
  <c r="AP564" i="2"/>
  <c r="AQ564" i="2"/>
  <c r="AM564" i="2"/>
  <c r="AM691" i="2"/>
  <c r="AN691" i="2"/>
  <c r="AO691" i="2"/>
  <c r="AP691" i="2"/>
  <c r="AQ691" i="2"/>
  <c r="AM666" i="2"/>
  <c r="AN666" i="2"/>
  <c r="AO666" i="2"/>
  <c r="AP666" i="2"/>
  <c r="AQ666" i="2"/>
  <c r="AM671" i="2"/>
  <c r="AN671" i="2"/>
  <c r="AO671" i="2"/>
  <c r="AP671" i="2"/>
  <c r="AQ671" i="2"/>
  <c r="AM638" i="2"/>
  <c r="AN638" i="2"/>
  <c r="AO638" i="2"/>
  <c r="AP638" i="2"/>
  <c r="AQ638" i="2"/>
  <c r="AN594" i="2"/>
  <c r="AO594" i="2"/>
  <c r="AP594" i="2"/>
  <c r="AM594" i="2"/>
  <c r="AQ594" i="2"/>
  <c r="AM706" i="2"/>
  <c r="AN706" i="2"/>
  <c r="AO706" i="2"/>
  <c r="AP706" i="2"/>
  <c r="AQ706" i="2"/>
  <c r="AM676" i="2"/>
  <c r="AN676" i="2"/>
  <c r="AO676" i="2"/>
  <c r="AP676" i="2"/>
  <c r="AQ676" i="2"/>
  <c r="AM696" i="2"/>
  <c r="AN696" i="2"/>
  <c r="AO696" i="2"/>
  <c r="AP696" i="2"/>
  <c r="AQ696" i="2"/>
  <c r="AM681" i="2"/>
  <c r="AN681" i="2"/>
  <c r="AO681" i="2"/>
  <c r="AP681" i="2"/>
  <c r="AQ681" i="2"/>
  <c r="AN634" i="2"/>
  <c r="AM634" i="2"/>
  <c r="AO634" i="2"/>
  <c r="AP634" i="2"/>
  <c r="AQ634" i="2"/>
  <c r="AM711" i="2"/>
  <c r="AN711" i="2"/>
  <c r="AO711" i="2"/>
  <c r="AP711" i="2"/>
  <c r="AQ711" i="2"/>
  <c r="AP630" i="2"/>
  <c r="AM630" i="2"/>
  <c r="AN630" i="2"/>
  <c r="AO630" i="2"/>
  <c r="AQ630" i="2"/>
  <c r="AQ483" i="2"/>
  <c r="AM483" i="2"/>
  <c r="AN483" i="2"/>
  <c r="AO483" i="2"/>
  <c r="AP483" i="2"/>
  <c r="AM415" i="2"/>
  <c r="AN415" i="2"/>
  <c r="AO415" i="2"/>
  <c r="AP415" i="2"/>
  <c r="AQ415" i="2"/>
  <c r="AM400" i="2"/>
  <c r="AN400" i="2"/>
  <c r="AO400" i="2"/>
  <c r="AP400" i="2"/>
  <c r="AQ400" i="2"/>
  <c r="AM385" i="2"/>
  <c r="AN385" i="2"/>
  <c r="AO385" i="2"/>
  <c r="AP385" i="2"/>
  <c r="AQ385" i="2"/>
  <c r="AN589" i="2"/>
  <c r="AO589" i="2"/>
  <c r="AP589" i="2"/>
  <c r="AQ589" i="2"/>
  <c r="AN584" i="2"/>
  <c r="AO584" i="2"/>
  <c r="AP584" i="2"/>
  <c r="AQ584" i="2"/>
  <c r="AN579" i="2"/>
  <c r="AO579" i="2"/>
  <c r="AP579" i="2"/>
  <c r="AQ579" i="2"/>
  <c r="AN574" i="2"/>
  <c r="AO574" i="2"/>
  <c r="AP574" i="2"/>
  <c r="AQ574" i="2"/>
  <c r="AN569" i="2"/>
  <c r="AO569" i="2"/>
  <c r="AP569" i="2"/>
  <c r="AQ569" i="2"/>
  <c r="AM558" i="2"/>
  <c r="AN558" i="2"/>
  <c r="AO558" i="2"/>
  <c r="AP558" i="2"/>
  <c r="AQ558" i="2"/>
  <c r="AM533" i="2"/>
  <c r="AN533" i="2"/>
  <c r="AO533" i="2"/>
  <c r="AP533" i="2"/>
  <c r="AQ533" i="2"/>
  <c r="AM508" i="2"/>
  <c r="AN508" i="2"/>
  <c r="AO508" i="2"/>
  <c r="AP508" i="2"/>
  <c r="AQ508" i="2"/>
  <c r="AM465" i="2"/>
  <c r="AO465" i="2"/>
  <c r="AN465" i="2"/>
  <c r="AP465" i="2"/>
  <c r="AQ465" i="2"/>
  <c r="AM703" i="2"/>
  <c r="AN544" i="2"/>
  <c r="AO544" i="2"/>
  <c r="AP544" i="2"/>
  <c r="AQ544" i="2"/>
  <c r="AO633" i="2"/>
  <c r="AO625" i="2"/>
  <c r="AO621" i="2"/>
  <c r="AQ614" i="2"/>
  <c r="AM613" i="2"/>
  <c r="AM605" i="2"/>
  <c r="AQ599" i="2"/>
  <c r="AO590" i="2"/>
  <c r="AO585" i="2"/>
  <c r="AO580" i="2"/>
  <c r="AO575" i="2"/>
  <c r="AO570" i="2"/>
  <c r="AM563" i="2"/>
  <c r="AN563" i="2"/>
  <c r="AO563" i="2"/>
  <c r="AP563" i="2"/>
  <c r="AQ563" i="2"/>
  <c r="AM538" i="2"/>
  <c r="AN538" i="2"/>
  <c r="AO538" i="2"/>
  <c r="AP538" i="2"/>
  <c r="AQ538" i="2"/>
  <c r="AM513" i="2"/>
  <c r="AN513" i="2"/>
  <c r="AO513" i="2"/>
  <c r="AP513" i="2"/>
  <c r="AQ513" i="2"/>
  <c r="AO467" i="2"/>
  <c r="AQ467" i="2"/>
  <c r="AM467" i="2"/>
  <c r="AN467" i="2"/>
  <c r="AP467" i="2"/>
  <c r="AM425" i="2"/>
  <c r="AN425" i="2"/>
  <c r="AO425" i="2"/>
  <c r="AP425" i="2"/>
  <c r="AQ425" i="2"/>
  <c r="AN633" i="2"/>
  <c r="AN625" i="2"/>
  <c r="AN621" i="2"/>
  <c r="AP614" i="2"/>
  <c r="AO599" i="2"/>
  <c r="AN590" i="2"/>
  <c r="AN585" i="2"/>
  <c r="AN580" i="2"/>
  <c r="AN575" i="2"/>
  <c r="AN570" i="2"/>
  <c r="AN549" i="2"/>
  <c r="AO549" i="2"/>
  <c r="AP549" i="2"/>
  <c r="AQ549" i="2"/>
  <c r="AM625" i="2"/>
  <c r="AQ623" i="2"/>
  <c r="AO614" i="2"/>
  <c r="AQ611" i="2"/>
  <c r="AM568" i="2"/>
  <c r="AN568" i="2"/>
  <c r="AO568" i="2"/>
  <c r="AQ568" i="2"/>
  <c r="AM543" i="2"/>
  <c r="AN543" i="2"/>
  <c r="AO543" i="2"/>
  <c r="AP543" i="2"/>
  <c r="AQ543" i="2"/>
  <c r="AM518" i="2"/>
  <c r="AN518" i="2"/>
  <c r="AO518" i="2"/>
  <c r="AP518" i="2"/>
  <c r="AQ518" i="2"/>
  <c r="AO462" i="2"/>
  <c r="AQ462" i="2"/>
  <c r="AM462" i="2"/>
  <c r="AN462" i="2"/>
  <c r="AP462" i="2"/>
  <c r="AQ712" i="2"/>
  <c r="AQ707" i="2"/>
  <c r="AQ702" i="2"/>
  <c r="AQ697" i="2"/>
  <c r="AQ692" i="2"/>
  <c r="AQ687" i="2"/>
  <c r="AQ682" i="2"/>
  <c r="AQ677" i="2"/>
  <c r="AP623" i="2"/>
  <c r="AQ615" i="2"/>
  <c r="AM614" i="2"/>
  <c r="AP611" i="2"/>
  <c r="AQ600" i="2"/>
  <c r="AP595" i="2"/>
  <c r="AQ595" i="2"/>
  <c r="AM593" i="2"/>
  <c r="AN593" i="2"/>
  <c r="AM588" i="2"/>
  <c r="AN588" i="2"/>
  <c r="AO588" i="2"/>
  <c r="AM583" i="2"/>
  <c r="AN583" i="2"/>
  <c r="AO583" i="2"/>
  <c r="AM578" i="2"/>
  <c r="AN578" i="2"/>
  <c r="AO578" i="2"/>
  <c r="AM573" i="2"/>
  <c r="AN573" i="2"/>
  <c r="AO573" i="2"/>
  <c r="AN554" i="2"/>
  <c r="AO554" i="2"/>
  <c r="AP554" i="2"/>
  <c r="AQ554" i="2"/>
  <c r="AM491" i="2"/>
  <c r="AO491" i="2"/>
  <c r="AQ491" i="2"/>
  <c r="AN491" i="2"/>
  <c r="AP491" i="2"/>
  <c r="AM486" i="2"/>
  <c r="AO486" i="2"/>
  <c r="AQ486" i="2"/>
  <c r="AN486" i="2"/>
  <c r="AP486" i="2"/>
  <c r="AP712" i="2"/>
  <c r="AP707" i="2"/>
  <c r="AP702" i="2"/>
  <c r="AP697" i="2"/>
  <c r="AP692" i="2"/>
  <c r="AP687" i="2"/>
  <c r="AP682" i="2"/>
  <c r="AP677" i="2"/>
  <c r="AP672" i="2"/>
  <c r="AP667" i="2"/>
  <c r="AP662" i="2"/>
  <c r="AP657" i="2"/>
  <c r="AP652" i="2"/>
  <c r="AP647" i="2"/>
  <c r="AQ643" i="2"/>
  <c r="AQ631" i="2"/>
  <c r="AO623" i="2"/>
  <c r="AO615" i="2"/>
  <c r="AO611" i="2"/>
  <c r="AP608" i="2"/>
  <c r="AQ604" i="2"/>
  <c r="AO600" i="2"/>
  <c r="AN599" i="2"/>
  <c r="AP599" i="2"/>
  <c r="AM548" i="2"/>
  <c r="AN548" i="2"/>
  <c r="AO548" i="2"/>
  <c r="AP548" i="2"/>
  <c r="AQ548" i="2"/>
  <c r="AM523" i="2"/>
  <c r="AN523" i="2"/>
  <c r="AO523" i="2"/>
  <c r="AP523" i="2"/>
  <c r="AQ523" i="2"/>
  <c r="AM499" i="2"/>
  <c r="AN499" i="2"/>
  <c r="AO499" i="2"/>
  <c r="AP499" i="2"/>
  <c r="AQ499" i="2"/>
  <c r="AQ488" i="2"/>
  <c r="AM488" i="2"/>
  <c r="AN488" i="2"/>
  <c r="AO488" i="2"/>
  <c r="AP488" i="2"/>
  <c r="AQ713" i="2"/>
  <c r="AO712" i="2"/>
  <c r="AQ708" i="2"/>
  <c r="AO707" i="2"/>
  <c r="AQ703" i="2"/>
  <c r="AO702" i="2"/>
  <c r="AQ698" i="2"/>
  <c r="AO697" i="2"/>
  <c r="AQ693" i="2"/>
  <c r="AO692" i="2"/>
  <c r="AQ688" i="2"/>
  <c r="AO687" i="2"/>
  <c r="AQ683" i="2"/>
  <c r="AO682" i="2"/>
  <c r="AQ678" i="2"/>
  <c r="AQ673" i="2"/>
  <c r="AQ668" i="2"/>
  <c r="AQ663" i="2"/>
  <c r="AQ658" i="2"/>
  <c r="AN623" i="2"/>
  <c r="AN615" i="2"/>
  <c r="AN611" i="2"/>
  <c r="AP604" i="2"/>
  <c r="AN600" i="2"/>
  <c r="AP590" i="2"/>
  <c r="AQ590" i="2"/>
  <c r="AP585" i="2"/>
  <c r="AQ585" i="2"/>
  <c r="AP580" i="2"/>
  <c r="AQ580" i="2"/>
  <c r="AP575" i="2"/>
  <c r="AQ575" i="2"/>
  <c r="AP570" i="2"/>
  <c r="AQ570" i="2"/>
  <c r="AN559" i="2"/>
  <c r="AO559" i="2"/>
  <c r="AP559" i="2"/>
  <c r="AQ559" i="2"/>
  <c r="AM470" i="2"/>
  <c r="AO470" i="2"/>
  <c r="AN470" i="2"/>
  <c r="AP470" i="2"/>
  <c r="AQ470" i="2"/>
  <c r="AP639" i="2"/>
  <c r="AO635" i="2"/>
  <c r="AQ624" i="2"/>
  <c r="AQ620" i="2"/>
  <c r="AM615" i="2"/>
  <c r="AO604" i="2"/>
  <c r="AM600" i="2"/>
  <c r="AP598" i="2"/>
  <c r="AM589" i="2"/>
  <c r="AM584" i="2"/>
  <c r="AM579" i="2"/>
  <c r="AM574" i="2"/>
  <c r="AM569" i="2"/>
  <c r="AM553" i="2"/>
  <c r="AN553" i="2"/>
  <c r="AO553" i="2"/>
  <c r="AP553" i="2"/>
  <c r="AQ553" i="2"/>
  <c r="AM528" i="2"/>
  <c r="AN528" i="2"/>
  <c r="AO528" i="2"/>
  <c r="AP528" i="2"/>
  <c r="AQ528" i="2"/>
  <c r="AM503" i="2"/>
  <c r="AN503" i="2"/>
  <c r="AO503" i="2"/>
  <c r="AP503" i="2"/>
  <c r="AQ503" i="2"/>
  <c r="AM411" i="2"/>
  <c r="AN411" i="2"/>
  <c r="AO411" i="2"/>
  <c r="AP411" i="2"/>
  <c r="AQ411" i="2"/>
  <c r="AN372" i="2"/>
  <c r="AM372" i="2"/>
  <c r="AO372" i="2"/>
  <c r="AP372" i="2"/>
  <c r="AQ372" i="2"/>
  <c r="AM481" i="2"/>
  <c r="AO481" i="2"/>
  <c r="AQ481" i="2"/>
  <c r="AM460" i="2"/>
  <c r="AO460" i="2"/>
  <c r="AO457" i="2"/>
  <c r="AQ457" i="2"/>
  <c r="AO452" i="2"/>
  <c r="AP452" i="2"/>
  <c r="AQ452" i="2"/>
  <c r="AO442" i="2"/>
  <c r="AP442" i="2"/>
  <c r="AQ442" i="2"/>
  <c r="AM421" i="2"/>
  <c r="AN421" i="2"/>
  <c r="AO421" i="2"/>
  <c r="AP421" i="2"/>
  <c r="AQ421" i="2"/>
  <c r="AN322" i="2"/>
  <c r="AO322" i="2"/>
  <c r="AQ322" i="2"/>
  <c r="AM322" i="2"/>
  <c r="AP322" i="2"/>
  <c r="AO497" i="2"/>
  <c r="AQ497" i="2"/>
  <c r="AM476" i="2"/>
  <c r="AO476" i="2"/>
  <c r="AQ476" i="2"/>
  <c r="AM455" i="2"/>
  <c r="AO455" i="2"/>
  <c r="AM445" i="2"/>
  <c r="AN445" i="2"/>
  <c r="AO445" i="2"/>
  <c r="AM435" i="2"/>
  <c r="AN435" i="2"/>
  <c r="AO435" i="2"/>
  <c r="AP435" i="2"/>
  <c r="AM395" i="2"/>
  <c r="AN395" i="2"/>
  <c r="AO395" i="2"/>
  <c r="AP395" i="2"/>
  <c r="AQ395" i="2"/>
  <c r="AM380" i="2"/>
  <c r="AN380" i="2"/>
  <c r="AO380" i="2"/>
  <c r="AP380" i="2"/>
  <c r="AQ380" i="2"/>
  <c r="AM356" i="2"/>
  <c r="AN356" i="2"/>
  <c r="AO356" i="2"/>
  <c r="AP356" i="2"/>
  <c r="AQ356" i="2"/>
  <c r="AP333" i="2"/>
  <c r="AQ333" i="2"/>
  <c r="AM333" i="2"/>
  <c r="AN333" i="2"/>
  <c r="AO333" i="2"/>
  <c r="AM471" i="2"/>
  <c r="AO471" i="2"/>
  <c r="AQ471" i="2"/>
  <c r="AO464" i="2"/>
  <c r="AM451" i="2"/>
  <c r="AN451" i="2"/>
  <c r="AO451" i="2"/>
  <c r="AP451" i="2"/>
  <c r="AQ451" i="2"/>
  <c r="AM441" i="2"/>
  <c r="AN441" i="2"/>
  <c r="AO441" i="2"/>
  <c r="AP441" i="2"/>
  <c r="AQ441" i="2"/>
  <c r="AM431" i="2"/>
  <c r="AN431" i="2"/>
  <c r="AO431" i="2"/>
  <c r="AP431" i="2"/>
  <c r="AQ431" i="2"/>
  <c r="AM410" i="2"/>
  <c r="AN410" i="2"/>
  <c r="AO410" i="2"/>
  <c r="AP410" i="2"/>
  <c r="AM501" i="2"/>
  <c r="AO501" i="2"/>
  <c r="AM495" i="2"/>
  <c r="AO495" i="2"/>
  <c r="AO492" i="2"/>
  <c r="AQ492" i="2"/>
  <c r="AM466" i="2"/>
  <c r="AO466" i="2"/>
  <c r="AQ466" i="2"/>
  <c r="AN464" i="2"/>
  <c r="AQ450" i="2"/>
  <c r="AQ440" i="2"/>
  <c r="AQ539" i="2"/>
  <c r="AQ534" i="2"/>
  <c r="AQ529" i="2"/>
  <c r="AQ524" i="2"/>
  <c r="AQ519" i="2"/>
  <c r="AQ514" i="2"/>
  <c r="AQ509" i="2"/>
  <c r="AQ504" i="2"/>
  <c r="AQ500" i="2"/>
  <c r="AQ494" i="2"/>
  <c r="AM490" i="2"/>
  <c r="AO490" i="2"/>
  <c r="AO487" i="2"/>
  <c r="AQ487" i="2"/>
  <c r="AP478" i="2"/>
  <c r="AM461" i="2"/>
  <c r="AO461" i="2"/>
  <c r="AQ461" i="2"/>
  <c r="AM420" i="2"/>
  <c r="AN420" i="2"/>
  <c r="AO420" i="2"/>
  <c r="AP420" i="2"/>
  <c r="AM390" i="2"/>
  <c r="AN390" i="2"/>
  <c r="AO390" i="2"/>
  <c r="AP390" i="2"/>
  <c r="AQ390" i="2"/>
  <c r="AM375" i="2"/>
  <c r="AN375" i="2"/>
  <c r="AO375" i="2"/>
  <c r="AP375" i="2"/>
  <c r="AQ375" i="2"/>
  <c r="AP343" i="2"/>
  <c r="AQ343" i="2"/>
  <c r="AM343" i="2"/>
  <c r="AN343" i="2"/>
  <c r="AO343" i="2"/>
  <c r="AP539" i="2"/>
  <c r="AP534" i="2"/>
  <c r="AP529" i="2"/>
  <c r="AP524" i="2"/>
  <c r="AP519" i="2"/>
  <c r="AP514" i="2"/>
  <c r="AP509" i="2"/>
  <c r="AP504" i="2"/>
  <c r="AP500" i="2"/>
  <c r="AP494" i="2"/>
  <c r="AQ489" i="2"/>
  <c r="AM485" i="2"/>
  <c r="AO485" i="2"/>
  <c r="AO482" i="2"/>
  <c r="AQ482" i="2"/>
  <c r="AO478" i="2"/>
  <c r="AP473" i="2"/>
  <c r="AQ460" i="2"/>
  <c r="AP457" i="2"/>
  <c r="AM456" i="2"/>
  <c r="AO456" i="2"/>
  <c r="AQ456" i="2"/>
  <c r="AO447" i="2"/>
  <c r="AP447" i="2"/>
  <c r="AQ447" i="2"/>
  <c r="AM430" i="2"/>
  <c r="AN430" i="2"/>
  <c r="AO430" i="2"/>
  <c r="AP430" i="2"/>
  <c r="AM416" i="2"/>
  <c r="AN416" i="2"/>
  <c r="AO416" i="2"/>
  <c r="AP416" i="2"/>
  <c r="AQ416" i="2"/>
  <c r="AM405" i="2"/>
  <c r="AN405" i="2"/>
  <c r="AO405" i="2"/>
  <c r="AP405" i="2"/>
  <c r="AQ405" i="2"/>
  <c r="AQ565" i="2"/>
  <c r="AQ560" i="2"/>
  <c r="AQ555" i="2"/>
  <c r="AQ550" i="2"/>
  <c r="AQ545" i="2"/>
  <c r="AQ540" i="2"/>
  <c r="AO539" i="2"/>
  <c r="AQ535" i="2"/>
  <c r="AO534" i="2"/>
  <c r="AQ530" i="2"/>
  <c r="AO529" i="2"/>
  <c r="AQ525" i="2"/>
  <c r="AO524" i="2"/>
  <c r="AQ520" i="2"/>
  <c r="AO519" i="2"/>
  <c r="AQ515" i="2"/>
  <c r="AO514" i="2"/>
  <c r="AQ510" i="2"/>
  <c r="AO509" i="2"/>
  <c r="AQ505" i="2"/>
  <c r="AO504" i="2"/>
  <c r="AO500" i="2"/>
  <c r="AP497" i="2"/>
  <c r="AO494" i="2"/>
  <c r="AP489" i="2"/>
  <c r="AQ484" i="2"/>
  <c r="AP481" i="2"/>
  <c r="AM480" i="2"/>
  <c r="AO480" i="2"/>
  <c r="AN478" i="2"/>
  <c r="AO477" i="2"/>
  <c r="AQ477" i="2"/>
  <c r="AO473" i="2"/>
  <c r="AP460" i="2"/>
  <c r="AN457" i="2"/>
  <c r="AQ455" i="2"/>
  <c r="AM450" i="2"/>
  <c r="AN450" i="2"/>
  <c r="AO450" i="2"/>
  <c r="AM440" i="2"/>
  <c r="AN440" i="2"/>
  <c r="AO440" i="2"/>
  <c r="AM426" i="2"/>
  <c r="AN426" i="2"/>
  <c r="AO426" i="2"/>
  <c r="AP426" i="2"/>
  <c r="AQ426" i="2"/>
  <c r="AM346" i="2"/>
  <c r="AN346" i="2"/>
  <c r="AO346" i="2"/>
  <c r="AP346" i="2"/>
  <c r="AQ346" i="2"/>
  <c r="AN500" i="2"/>
  <c r="AN497" i="2"/>
  <c r="AM496" i="2"/>
  <c r="AO496" i="2"/>
  <c r="AN494" i="2"/>
  <c r="AO489" i="2"/>
  <c r="AP484" i="2"/>
  <c r="AN481" i="2"/>
  <c r="AQ479" i="2"/>
  <c r="AM478" i="2"/>
  <c r="AP476" i="2"/>
  <c r="AM475" i="2"/>
  <c r="AO475" i="2"/>
  <c r="AN473" i="2"/>
  <c r="AO472" i="2"/>
  <c r="AQ472" i="2"/>
  <c r="AO468" i="2"/>
  <c r="AP463" i="2"/>
  <c r="AN460" i="2"/>
  <c r="AM457" i="2"/>
  <c r="AP455" i="2"/>
  <c r="AM452" i="2"/>
  <c r="AM446" i="2"/>
  <c r="AN446" i="2"/>
  <c r="AO446" i="2"/>
  <c r="AP446" i="2"/>
  <c r="AQ446" i="2"/>
  <c r="AM442" i="2"/>
  <c r="AM436" i="2"/>
  <c r="AN436" i="2"/>
  <c r="AO436" i="2"/>
  <c r="AP436" i="2"/>
  <c r="AQ436" i="2"/>
  <c r="AM331" i="2"/>
  <c r="AO331" i="2"/>
  <c r="AQ331" i="2"/>
  <c r="AM319" i="2"/>
  <c r="AO319" i="2"/>
  <c r="AM304" i="2"/>
  <c r="AN304" i="2"/>
  <c r="AO304" i="2"/>
  <c r="AM294" i="2"/>
  <c r="AN294" i="2"/>
  <c r="AO294" i="2"/>
  <c r="AO220" i="2"/>
  <c r="AQ220" i="2"/>
  <c r="AM220" i="2"/>
  <c r="AP220" i="2"/>
  <c r="AO215" i="2"/>
  <c r="AQ215" i="2"/>
  <c r="AM215" i="2"/>
  <c r="AP215" i="2"/>
  <c r="AM190" i="2"/>
  <c r="AN190" i="2"/>
  <c r="AO190" i="2"/>
  <c r="AP190" i="2"/>
  <c r="AQ190" i="2"/>
  <c r="AN153" i="2"/>
  <c r="AP153" i="2"/>
  <c r="AM153" i="2"/>
  <c r="AO153" i="2"/>
  <c r="AQ153" i="2"/>
  <c r="AM336" i="2"/>
  <c r="AO336" i="2"/>
  <c r="AQ336" i="2"/>
  <c r="AM324" i="2"/>
  <c r="AO324" i="2"/>
  <c r="AM311" i="2"/>
  <c r="AO311" i="2"/>
  <c r="AQ311" i="2"/>
  <c r="AO230" i="2"/>
  <c r="AQ230" i="2"/>
  <c r="AM230" i="2"/>
  <c r="AN230" i="2"/>
  <c r="AP230" i="2"/>
  <c r="AP338" i="2"/>
  <c r="AQ338" i="2"/>
  <c r="AM338" i="2"/>
  <c r="AN327" i="2"/>
  <c r="AO327" i="2"/>
  <c r="AQ327" i="2"/>
  <c r="AP313" i="2"/>
  <c r="AQ313" i="2"/>
  <c r="AM313" i="2"/>
  <c r="AM291" i="2"/>
  <c r="AO291" i="2"/>
  <c r="AP291" i="2"/>
  <c r="AQ291" i="2"/>
  <c r="AM266" i="2"/>
  <c r="AO266" i="2"/>
  <c r="AP266" i="2"/>
  <c r="AQ266" i="2"/>
  <c r="AN347" i="2"/>
  <c r="AO347" i="2"/>
  <c r="AM329" i="2"/>
  <c r="AO329" i="2"/>
  <c r="AM316" i="2"/>
  <c r="AO316" i="2"/>
  <c r="AQ316" i="2"/>
  <c r="AM309" i="2"/>
  <c r="AN309" i="2"/>
  <c r="AO309" i="2"/>
  <c r="AM301" i="2"/>
  <c r="AO301" i="2"/>
  <c r="AQ301" i="2"/>
  <c r="AM289" i="2"/>
  <c r="AN289" i="2"/>
  <c r="AO289" i="2"/>
  <c r="AM278" i="2"/>
  <c r="AN278" i="2"/>
  <c r="AP278" i="2"/>
  <c r="AQ278" i="2"/>
  <c r="AM276" i="2"/>
  <c r="AN276" i="2"/>
  <c r="AO276" i="2"/>
  <c r="AQ276" i="2"/>
  <c r="AO274" i="2"/>
  <c r="AM274" i="2"/>
  <c r="AP274" i="2"/>
  <c r="AQ274" i="2"/>
  <c r="AQ406" i="2"/>
  <c r="AQ401" i="2"/>
  <c r="AQ396" i="2"/>
  <c r="AQ391" i="2"/>
  <c r="AQ386" i="2"/>
  <c r="AQ381" i="2"/>
  <c r="AQ376" i="2"/>
  <c r="AO367" i="2"/>
  <c r="AQ364" i="2"/>
  <c r="AM339" i="2"/>
  <c r="AN332" i="2"/>
  <c r="AO332" i="2"/>
  <c r="AQ332" i="2"/>
  <c r="AQ319" i="2"/>
  <c r="AP318" i="2"/>
  <c r="AQ318" i="2"/>
  <c r="AM318" i="2"/>
  <c r="AP303" i="2"/>
  <c r="AQ303" i="2"/>
  <c r="AM303" i="2"/>
  <c r="AQ280" i="2"/>
  <c r="AM280" i="2"/>
  <c r="AN280" i="2"/>
  <c r="AO280" i="2"/>
  <c r="AQ270" i="2"/>
  <c r="AM270" i="2"/>
  <c r="AO270" i="2"/>
  <c r="AP270" i="2"/>
  <c r="AP406" i="2"/>
  <c r="AP401" i="2"/>
  <c r="AP396" i="2"/>
  <c r="AP391" i="2"/>
  <c r="AP386" i="2"/>
  <c r="AP381" i="2"/>
  <c r="AP376" i="2"/>
  <c r="AQ368" i="2"/>
  <c r="AP364" i="2"/>
  <c r="AQ361" i="2"/>
  <c r="AQ349" i="2"/>
  <c r="AN342" i="2"/>
  <c r="AO342" i="2"/>
  <c r="AM334" i="2"/>
  <c r="AO334" i="2"/>
  <c r="AP331" i="2"/>
  <c r="AM321" i="2"/>
  <c r="AO321" i="2"/>
  <c r="AQ321" i="2"/>
  <c r="AP319" i="2"/>
  <c r="AM299" i="2"/>
  <c r="AN299" i="2"/>
  <c r="AO299" i="2"/>
  <c r="AM243" i="2"/>
  <c r="AN243" i="2"/>
  <c r="AO243" i="2"/>
  <c r="AP243" i="2"/>
  <c r="AQ243" i="2"/>
  <c r="AQ437" i="2"/>
  <c r="AQ432" i="2"/>
  <c r="AQ427" i="2"/>
  <c r="AQ422" i="2"/>
  <c r="AQ417" i="2"/>
  <c r="AQ412" i="2"/>
  <c r="AQ407" i="2"/>
  <c r="AO406" i="2"/>
  <c r="AQ402" i="2"/>
  <c r="AO401" i="2"/>
  <c r="AQ397" i="2"/>
  <c r="AO396" i="2"/>
  <c r="AQ392" i="2"/>
  <c r="AO391" i="2"/>
  <c r="AQ387" i="2"/>
  <c r="AO386" i="2"/>
  <c r="AQ382" i="2"/>
  <c r="AO381" i="2"/>
  <c r="AQ377" i="2"/>
  <c r="AO376" i="2"/>
  <c r="AO368" i="2"/>
  <c r="AO364" i="2"/>
  <c r="AP361" i="2"/>
  <c r="AQ357" i="2"/>
  <c r="AQ353" i="2"/>
  <c r="AP349" i="2"/>
  <c r="AQ341" i="2"/>
  <c r="AN337" i="2"/>
  <c r="AO337" i="2"/>
  <c r="AQ337" i="2"/>
  <c r="AN331" i="2"/>
  <c r="AQ324" i="2"/>
  <c r="AP323" i="2"/>
  <c r="AQ323" i="2"/>
  <c r="AM323" i="2"/>
  <c r="AN319" i="2"/>
  <c r="AQ304" i="2"/>
  <c r="AQ294" i="2"/>
  <c r="AM286" i="2"/>
  <c r="AO286" i="2"/>
  <c r="AP286" i="2"/>
  <c r="AQ286" i="2"/>
  <c r="AM284" i="2"/>
  <c r="AN284" i="2"/>
  <c r="AO284" i="2"/>
  <c r="AQ284" i="2"/>
  <c r="AM257" i="2"/>
  <c r="AN257" i="2"/>
  <c r="AO257" i="2"/>
  <c r="AQ257" i="2"/>
  <c r="AM228" i="2"/>
  <c r="AN228" i="2"/>
  <c r="AO228" i="2"/>
  <c r="AP228" i="2"/>
  <c r="AQ228" i="2"/>
  <c r="AN220" i="2"/>
  <c r="AP437" i="2"/>
  <c r="AP432" i="2"/>
  <c r="AP427" i="2"/>
  <c r="AP422" i="2"/>
  <c r="AP417" i="2"/>
  <c r="AP412" i="2"/>
  <c r="AP407" i="2"/>
  <c r="AN406" i="2"/>
  <c r="AP402" i="2"/>
  <c r="AN401" i="2"/>
  <c r="AP397" i="2"/>
  <c r="AN396" i="2"/>
  <c r="AP392" i="2"/>
  <c r="AN391" i="2"/>
  <c r="AP387" i="2"/>
  <c r="AN386" i="2"/>
  <c r="AP382" i="2"/>
  <c r="AN381" i="2"/>
  <c r="AP377" i="2"/>
  <c r="AN376" i="2"/>
  <c r="AN368" i="2"/>
  <c r="AN364" i="2"/>
  <c r="AO361" i="2"/>
  <c r="AP357" i="2"/>
  <c r="AO353" i="2"/>
  <c r="AO349" i="2"/>
  <c r="AP341" i="2"/>
  <c r="AP336" i="2"/>
  <c r="AM326" i="2"/>
  <c r="AO326" i="2"/>
  <c r="AQ326" i="2"/>
  <c r="AP324" i="2"/>
  <c r="AM314" i="2"/>
  <c r="AO314" i="2"/>
  <c r="AP311" i="2"/>
  <c r="AM306" i="2"/>
  <c r="AO306" i="2"/>
  <c r="AQ306" i="2"/>
  <c r="AP304" i="2"/>
  <c r="AP294" i="2"/>
  <c r="AM238" i="2"/>
  <c r="AN238" i="2"/>
  <c r="AO238" i="2"/>
  <c r="AP238" i="2"/>
  <c r="AM222" i="2"/>
  <c r="AN222" i="2"/>
  <c r="AO222" i="2"/>
  <c r="AQ222" i="2"/>
  <c r="AN215" i="2"/>
  <c r="AQ373" i="2"/>
  <c r="AM368" i="2"/>
  <c r="AO357" i="2"/>
  <c r="AN353" i="2"/>
  <c r="AP348" i="2"/>
  <c r="AQ348" i="2"/>
  <c r="AO341" i="2"/>
  <c r="AO338" i="2"/>
  <c r="AN336" i="2"/>
  <c r="AQ329" i="2"/>
  <c r="AP328" i="2"/>
  <c r="AQ328" i="2"/>
  <c r="AM328" i="2"/>
  <c r="AN324" i="2"/>
  <c r="AN317" i="2"/>
  <c r="AO317" i="2"/>
  <c r="AQ317" i="2"/>
  <c r="AO313" i="2"/>
  <c r="AN311" i="2"/>
  <c r="AP308" i="2"/>
  <c r="AQ308" i="2"/>
  <c r="AM308" i="2"/>
  <c r="AM296" i="2"/>
  <c r="AO296" i="2"/>
  <c r="AP296" i="2"/>
  <c r="AQ296" i="2"/>
  <c r="AM247" i="2"/>
  <c r="AO247" i="2"/>
  <c r="AP247" i="2"/>
  <c r="AQ247" i="2"/>
  <c r="AO217" i="2"/>
  <c r="AM217" i="2"/>
  <c r="AN217" i="2"/>
  <c r="AP217" i="2"/>
  <c r="AO234" i="2"/>
  <c r="AP234" i="2"/>
  <c r="AQ218" i="2"/>
  <c r="AM218" i="2"/>
  <c r="AN218" i="2"/>
  <c r="AQ213" i="2"/>
  <c r="AM213" i="2"/>
  <c r="AN213" i="2"/>
  <c r="AM210" i="2"/>
  <c r="AO210" i="2"/>
  <c r="AQ210" i="2"/>
  <c r="AP149" i="2"/>
  <c r="AM149" i="2"/>
  <c r="AN149" i="2"/>
  <c r="AO149" i="2"/>
  <c r="AQ149" i="2"/>
  <c r="AM298" i="2"/>
  <c r="AM293" i="2"/>
  <c r="AM288" i="2"/>
  <c r="AQ273" i="2"/>
  <c r="AN272" i="2"/>
  <c r="AQ269" i="2"/>
  <c r="AN268" i="2"/>
  <c r="AP265" i="2"/>
  <c r="AM264" i="2"/>
  <c r="AM260" i="2"/>
  <c r="AM256" i="2"/>
  <c r="AO253" i="2"/>
  <c r="AN249" i="2"/>
  <c r="AN245" i="2"/>
  <c r="AO244" i="2"/>
  <c r="AP244" i="2"/>
  <c r="AM242" i="2"/>
  <c r="AN239" i="2"/>
  <c r="AP233" i="2"/>
  <c r="AM229" i="2"/>
  <c r="AO229" i="2"/>
  <c r="AP229" i="2"/>
  <c r="AM227" i="2"/>
  <c r="AQ219" i="2"/>
  <c r="AQ214" i="2"/>
  <c r="AP212" i="2"/>
  <c r="AM165" i="2"/>
  <c r="AN165" i="2"/>
  <c r="AO165" i="2"/>
  <c r="AP165" i="2"/>
  <c r="AQ165" i="2"/>
  <c r="AQ281" i="2"/>
  <c r="AQ262" i="2"/>
  <c r="AM249" i="2"/>
  <c r="AM245" i="2"/>
  <c r="AN212" i="2"/>
  <c r="AM175" i="2"/>
  <c r="AN175" i="2"/>
  <c r="AO175" i="2"/>
  <c r="AP175" i="2"/>
  <c r="AQ175" i="2"/>
  <c r="AP281" i="2"/>
  <c r="AP262" i="2"/>
  <c r="AP240" i="2"/>
  <c r="AM224" i="2"/>
  <c r="AO224" i="2"/>
  <c r="AP224" i="2"/>
  <c r="AM212" i="2"/>
  <c r="AO281" i="2"/>
  <c r="AO262" i="2"/>
  <c r="AO240" i="2"/>
  <c r="AQ234" i="2"/>
  <c r="AM233" i="2"/>
  <c r="AN233" i="2"/>
  <c r="AM209" i="2"/>
  <c r="AO209" i="2"/>
  <c r="AP209" i="2"/>
  <c r="AM205" i="2"/>
  <c r="AN205" i="2"/>
  <c r="AO205" i="2"/>
  <c r="AP205" i="2"/>
  <c r="AQ205" i="2"/>
  <c r="AM185" i="2"/>
  <c r="AN185" i="2"/>
  <c r="AO185" i="2"/>
  <c r="AP185" i="2"/>
  <c r="AQ185" i="2"/>
  <c r="AN147" i="2"/>
  <c r="AM147" i="2"/>
  <c r="AO147" i="2"/>
  <c r="AP147" i="2"/>
  <c r="AQ147" i="2"/>
  <c r="AQ312" i="2"/>
  <c r="AQ307" i="2"/>
  <c r="AQ302" i="2"/>
  <c r="AQ297" i="2"/>
  <c r="AQ292" i="2"/>
  <c r="AQ287" i="2"/>
  <c r="AQ267" i="2"/>
  <c r="AN240" i="2"/>
  <c r="AO239" i="2"/>
  <c r="AP239" i="2"/>
  <c r="AN234" i="2"/>
  <c r="AM219" i="2"/>
  <c r="AO219" i="2"/>
  <c r="AP219" i="2"/>
  <c r="AM214" i="2"/>
  <c r="AO214" i="2"/>
  <c r="AP214" i="2"/>
  <c r="AP210" i="2"/>
  <c r="AM160" i="2"/>
  <c r="AN160" i="2"/>
  <c r="AO160" i="2"/>
  <c r="AP160" i="2"/>
  <c r="AQ160" i="2"/>
  <c r="AM200" i="2"/>
  <c r="AN200" i="2"/>
  <c r="AO200" i="2"/>
  <c r="AP200" i="2"/>
  <c r="AQ200" i="2"/>
  <c r="AM170" i="2"/>
  <c r="AN170" i="2"/>
  <c r="AO170" i="2"/>
  <c r="AP170" i="2"/>
  <c r="AQ170" i="2"/>
  <c r="AO312" i="2"/>
  <c r="AO307" i="2"/>
  <c r="AO302" i="2"/>
  <c r="AQ298" i="2"/>
  <c r="AO297" i="2"/>
  <c r="AQ293" i="2"/>
  <c r="AO292" i="2"/>
  <c r="AQ288" i="2"/>
  <c r="AO287" i="2"/>
  <c r="AQ283" i="2"/>
  <c r="AQ279" i="2"/>
  <c r="AO267" i="2"/>
  <c r="AQ256" i="2"/>
  <c r="AP252" i="2"/>
  <c r="AQ242" i="2"/>
  <c r="AP235" i="2"/>
  <c r="AQ227" i="2"/>
  <c r="AO218" i="2"/>
  <c r="AO213" i="2"/>
  <c r="AM204" i="2"/>
  <c r="AN204" i="2"/>
  <c r="AO204" i="2"/>
  <c r="AP204" i="2"/>
  <c r="AN117" i="2"/>
  <c r="AP117" i="2"/>
  <c r="AM117" i="2"/>
  <c r="AO117" i="2"/>
  <c r="AQ117" i="2"/>
  <c r="AP283" i="2"/>
  <c r="AP279" i="2"/>
  <c r="AO275" i="2"/>
  <c r="AQ268" i="2"/>
  <c r="AQ264" i="2"/>
  <c r="AN263" i="2"/>
  <c r="AP260" i="2"/>
  <c r="AM259" i="2"/>
  <c r="AM255" i="2"/>
  <c r="AO248" i="2"/>
  <c r="AM244" i="2"/>
  <c r="AO235" i="2"/>
  <c r="AN229" i="2"/>
  <c r="AO225" i="2"/>
  <c r="AQ225" i="2"/>
  <c r="AM223" i="2"/>
  <c r="AN223" i="2"/>
  <c r="AQ208" i="2"/>
  <c r="AM208" i="2"/>
  <c r="AN208" i="2"/>
  <c r="AM195" i="2"/>
  <c r="AN195" i="2"/>
  <c r="AO195" i="2"/>
  <c r="AP195" i="2"/>
  <c r="AQ195" i="2"/>
  <c r="AM180" i="2"/>
  <c r="AN180" i="2"/>
  <c r="AO180" i="2"/>
  <c r="AP180" i="2"/>
  <c r="AQ180" i="2"/>
  <c r="AN102" i="2"/>
  <c r="AP102" i="2"/>
  <c r="AM47" i="2"/>
  <c r="AN47" i="2"/>
  <c r="AO47" i="2"/>
  <c r="AP47" i="2"/>
  <c r="AQ47" i="2"/>
  <c r="AM42" i="2"/>
  <c r="AN42" i="2"/>
  <c r="AO42" i="2"/>
  <c r="AP42" i="2"/>
  <c r="AQ42" i="2"/>
  <c r="AM37" i="2"/>
  <c r="AN37" i="2"/>
  <c r="AO37" i="2"/>
  <c r="AP37" i="2"/>
  <c r="AQ37" i="2"/>
  <c r="AN203" i="2"/>
  <c r="AP199" i="2"/>
  <c r="AN198" i="2"/>
  <c r="AP194" i="2"/>
  <c r="AN193" i="2"/>
  <c r="AP189" i="2"/>
  <c r="AN188" i="2"/>
  <c r="AP184" i="2"/>
  <c r="AN183" i="2"/>
  <c r="AP179" i="2"/>
  <c r="AN178" i="2"/>
  <c r="AP174" i="2"/>
  <c r="AN173" i="2"/>
  <c r="AP169" i="2"/>
  <c r="AN168" i="2"/>
  <c r="AP164" i="2"/>
  <c r="AN163" i="2"/>
  <c r="AP159" i="2"/>
  <c r="AN158" i="2"/>
  <c r="AN154" i="2"/>
  <c r="AQ152" i="2"/>
  <c r="AO148" i="2"/>
  <c r="AO142" i="2"/>
  <c r="AN132" i="2"/>
  <c r="AP132" i="2"/>
  <c r="AO127" i="2"/>
  <c r="AQ92" i="2"/>
  <c r="AN82" i="2"/>
  <c r="AP82" i="2"/>
  <c r="AO77" i="2"/>
  <c r="AM203" i="2"/>
  <c r="AO199" i="2"/>
  <c r="AM198" i="2"/>
  <c r="AO194" i="2"/>
  <c r="AM193" i="2"/>
  <c r="AO189" i="2"/>
  <c r="AM188" i="2"/>
  <c r="AO184" i="2"/>
  <c r="AM183" i="2"/>
  <c r="AO179" i="2"/>
  <c r="AM178" i="2"/>
  <c r="AO174" i="2"/>
  <c r="AM173" i="2"/>
  <c r="AO169" i="2"/>
  <c r="AO164" i="2"/>
  <c r="AM163" i="2"/>
  <c r="AO159" i="2"/>
  <c r="AM158" i="2"/>
  <c r="AM154" i="2"/>
  <c r="AP152" i="2"/>
  <c r="AM142" i="2"/>
  <c r="AQ107" i="2"/>
  <c r="AN97" i="2"/>
  <c r="AP97" i="2"/>
  <c r="AO92" i="2"/>
  <c r="AN199" i="2"/>
  <c r="AN194" i="2"/>
  <c r="AN189" i="2"/>
  <c r="AN184" i="2"/>
  <c r="AN179" i="2"/>
  <c r="AN174" i="2"/>
  <c r="AN169" i="2"/>
  <c r="AN164" i="2"/>
  <c r="AN159" i="2"/>
  <c r="AO152" i="2"/>
  <c r="AN138" i="2"/>
  <c r="AP138" i="2"/>
  <c r="AQ122" i="2"/>
  <c r="AN112" i="2"/>
  <c r="AP112" i="2"/>
  <c r="AO107" i="2"/>
  <c r="AQ72" i="2"/>
  <c r="AM152" i="2"/>
  <c r="AN148" i="2"/>
  <c r="AP148" i="2"/>
  <c r="AQ143" i="2"/>
  <c r="AQ137" i="2"/>
  <c r="AN127" i="2"/>
  <c r="AP127" i="2"/>
  <c r="AO122" i="2"/>
  <c r="AQ87" i="2"/>
  <c r="AN77" i="2"/>
  <c r="AP77" i="2"/>
  <c r="AO72" i="2"/>
  <c r="AQ102" i="2"/>
  <c r="AN92" i="2"/>
  <c r="AP92" i="2"/>
  <c r="AQ207" i="2"/>
  <c r="AQ202" i="2"/>
  <c r="AQ197" i="2"/>
  <c r="AQ192" i="2"/>
  <c r="AN107" i="2"/>
  <c r="AP107" i="2"/>
  <c r="AO102" i="2"/>
  <c r="AN122" i="2"/>
  <c r="AP122" i="2"/>
  <c r="AM102" i="2"/>
  <c r="AN72" i="2"/>
  <c r="AP72" i="2"/>
  <c r="AM67" i="2"/>
  <c r="AN67" i="2"/>
  <c r="AO67" i="2"/>
  <c r="AP67" i="2"/>
  <c r="AQ67" i="2"/>
  <c r="AM62" i="2"/>
  <c r="AN62" i="2"/>
  <c r="AO62" i="2"/>
  <c r="AP62" i="2"/>
  <c r="AQ62" i="2"/>
  <c r="AM57" i="2"/>
  <c r="AN57" i="2"/>
  <c r="AO57" i="2"/>
  <c r="AP57" i="2"/>
  <c r="AQ57" i="2"/>
  <c r="AM27" i="2"/>
  <c r="AN27" i="2"/>
  <c r="AO27" i="2"/>
  <c r="AP27" i="2"/>
  <c r="AQ27" i="2"/>
  <c r="AN143" i="2"/>
  <c r="AP143" i="2"/>
  <c r="AN137" i="2"/>
  <c r="AP137" i="2"/>
  <c r="AN87" i="2"/>
  <c r="AP87" i="2"/>
  <c r="AM52" i="2"/>
  <c r="AN52" i="2"/>
  <c r="AO52" i="2"/>
  <c r="AP52" i="2"/>
  <c r="AQ52" i="2"/>
  <c r="AM32" i="2"/>
  <c r="AN32" i="2"/>
  <c r="AO32" i="2"/>
  <c r="AP32" i="2"/>
  <c r="AQ32" i="2"/>
  <c r="AP21" i="2"/>
  <c r="AP16" i="2"/>
  <c r="AQ22" i="2"/>
  <c r="AQ17" i="2"/>
  <c r="AQ12" i="2"/>
  <c r="AP22" i="2"/>
  <c r="AP17" i="2"/>
  <c r="AP12" i="2"/>
  <c r="AP7" i="2"/>
  <c r="AO22" i="2"/>
  <c r="AO17" i="2"/>
  <c r="AO12" i="2"/>
  <c r="AP133" i="2"/>
  <c r="AP128" i="2"/>
  <c r="AP123" i="2"/>
  <c r="AP118" i="2"/>
  <c r="AP113" i="2"/>
  <c r="AP108" i="2"/>
  <c r="AP103" i="2"/>
  <c r="AP98" i="2"/>
  <c r="AP93" i="2"/>
  <c r="AP88" i="2"/>
  <c r="AP83" i="2"/>
  <c r="AP78" i="2"/>
  <c r="AP73" i="2"/>
  <c r="AP68" i="2"/>
  <c r="AP63" i="2"/>
  <c r="AP58" i="2"/>
  <c r="AP53" i="2"/>
  <c r="AP48" i="2"/>
  <c r="AP43" i="2"/>
  <c r="AP38" i="2"/>
  <c r="AP33" i="2"/>
  <c r="AP28" i="2"/>
  <c r="AN22" i="2"/>
  <c r="AN17" i="2"/>
  <c r="AP13" i="2"/>
  <c r="AN12" i="2"/>
  <c r="AP8" i="2"/>
  <c r="Q5" i="3"/>
  <c r="Q7" i="3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E5" i="2"/>
  <c r="D5" i="2"/>
  <c r="F5" i="2" s="1"/>
  <c r="C5" i="2"/>
  <c r="B5" i="2"/>
  <c r="AQ5" i="2" s="1"/>
  <c r="AM5" i="2" l="1"/>
  <c r="AN5" i="2"/>
  <c r="AO5" i="2"/>
  <c r="AP5" i="2"/>
</calcChain>
</file>

<file path=xl/sharedStrings.xml><?xml version="1.0" encoding="utf-8"?>
<sst xmlns="http://schemas.openxmlformats.org/spreadsheetml/2006/main" count="7210" uniqueCount="252">
  <si>
    <t>24h subdial</t>
  </si>
  <si>
    <t>Check Chronos for bezel</t>
  </si>
  <si>
    <t>Check back stamps and logos (differentiate between stores and stamps) (FINISH!!)</t>
  </si>
  <si>
    <t>TRUE</t>
  </si>
  <si>
    <t>e.g. Patek Philippe, Rolex, Cartier, Vacheron Constantin, Audemars Piguet, Omega IWC, Jaeger Le Coultre (No Piaget because too close to jewelery)</t>
  </si>
  <si>
    <t>1980s is cutoff</t>
  </si>
  <si>
    <t>Gold Plate/Capped, Stainless steel and chrom plate together</t>
  </si>
  <si>
    <t>e.g. Round, Square, Rectangle, Tonneau, Cushion, Creative</t>
  </si>
  <si>
    <t>e.g. Colors, Gem Set, Stone, Mother of Pearl, Enamel, Cloisonné, Lacquer (not including subdial color)</t>
  </si>
  <si>
    <t>In mm</t>
  </si>
  <si>
    <r>
      <t xml:space="preserve">e.g. Stainless Steel, Yellow Gold, Rose Gold, White Gold, Platinum, Two-tone, Ceramic, Titaniumm </t>
    </r>
    <r>
      <rPr>
        <b/>
        <sz val="12"/>
        <color theme="1"/>
        <rFont val="Calibri"/>
        <family val="2"/>
        <scheme val="minor"/>
      </rPr>
      <t>(CHECK FOR DEPLOYANT)</t>
    </r>
    <r>
      <rPr>
        <sz val="12"/>
        <color theme="1"/>
        <rFont val="Calibri"/>
        <family val="2"/>
        <scheme val="minor"/>
      </rPr>
      <t>. Other: Leather, NATO, Rubber</t>
    </r>
  </si>
  <si>
    <t>No-date, Date, Big Date, Chronograph, Jumping hands, Retrograde</t>
  </si>
  <si>
    <t>Basically a moon phase?</t>
  </si>
  <si>
    <r>
      <t xml:space="preserve">Truly designed as an antimagnetic watch. e.g. Inngenieur/Millgauss </t>
    </r>
    <r>
      <rPr>
        <b/>
        <sz val="12"/>
        <color theme="1"/>
        <rFont val="Calibri"/>
        <family val="2"/>
        <scheme val="minor"/>
      </rPr>
      <t>ARE RAILMASTERS THERE TOO?</t>
    </r>
  </si>
  <si>
    <t>Internal or external</t>
  </si>
  <si>
    <t>Check all</t>
  </si>
  <si>
    <t>Single gem does not count</t>
  </si>
  <si>
    <t>Tiffany, Beyer, etc</t>
  </si>
  <si>
    <t>Needs the engraving</t>
  </si>
  <si>
    <t>Antiquorum has a special grade system. It incorporates condition, quality, technical and historical interest, age and rarity</t>
  </si>
  <si>
    <t>General Information</t>
  </si>
  <si>
    <t>!Hedonic Characteristics</t>
  </si>
  <si>
    <t xml:space="preserve">Complications </t>
  </si>
  <si>
    <r>
      <t>Always has moonphase</t>
    </r>
    <r>
      <rPr>
        <b/>
        <sz val="12"/>
        <color theme="1"/>
        <rFont val="Calibri"/>
        <family val="2"/>
        <scheme val="minor"/>
      </rPr>
      <t xml:space="preserve"> LEAP YEAR INDICATOR</t>
    </r>
    <r>
      <rPr>
        <sz val="12"/>
        <color theme="1"/>
        <rFont val="Calibri"/>
        <family val="2"/>
        <scheme val="minor"/>
      </rPr>
      <t>?</t>
    </r>
  </si>
  <si>
    <t>Data#</t>
  </si>
  <si>
    <t>Date</t>
  </si>
  <si>
    <t xml:space="preserve">Lot Number  </t>
  </si>
  <si>
    <t>Hammer Price</t>
  </si>
  <si>
    <t>Premium Price</t>
  </si>
  <si>
    <t>!Brand</t>
  </si>
  <si>
    <t>Decade Produced</t>
  </si>
  <si>
    <t>Case Material</t>
  </si>
  <si>
    <t>Dial Shape</t>
  </si>
  <si>
    <t>Dial Color/ Material</t>
  </si>
  <si>
    <t>Case Diameter</t>
  </si>
  <si>
    <t>Bracelet Material</t>
  </si>
  <si>
    <t>Integrated bracelet</t>
  </si>
  <si>
    <t>Time Only</t>
  </si>
  <si>
    <t>Double Seconds</t>
  </si>
  <si>
    <t>Manual</t>
  </si>
  <si>
    <t>Self-windng</t>
  </si>
  <si>
    <t>24h main</t>
  </si>
  <si>
    <t>Date only</t>
  </si>
  <si>
    <t>Day and date</t>
  </si>
  <si>
    <t>Triple Date</t>
  </si>
  <si>
    <t>Moonphase</t>
  </si>
  <si>
    <t>Tide indication</t>
  </si>
  <si>
    <t>Dive</t>
  </si>
  <si>
    <t>Anti-magnetic</t>
  </si>
  <si>
    <t>GMT (24h or 12/frixed or adjustable)</t>
  </si>
  <si>
    <t>Second reference time recorder (fixed)</t>
  </si>
  <si>
    <t>Two Movements</t>
  </si>
  <si>
    <t>Worldtime</t>
  </si>
  <si>
    <t>Power Reserve Indicator</t>
  </si>
  <si>
    <t>Rotating Bezel</t>
  </si>
  <si>
    <t>Chrono</t>
  </si>
  <si>
    <t>Flyback Chrono</t>
  </si>
  <si>
    <t>Rattrapante</t>
  </si>
  <si>
    <t>Minutecreeper</t>
  </si>
  <si>
    <t>Perpetual Calendar</t>
  </si>
  <si>
    <t xml:space="preserve">Leap year indicator </t>
  </si>
  <si>
    <t>Year Indicator</t>
  </si>
  <si>
    <t>Jump Hour</t>
  </si>
  <si>
    <t>High Comlication: Minute Repeater or Tourbillon</t>
  </si>
  <si>
    <t>Reversilbe</t>
  </si>
  <si>
    <t>Alarm</t>
  </si>
  <si>
    <t>Unusual</t>
  </si>
  <si>
    <t>Gemset Dial</t>
  </si>
  <si>
    <t>Gemset Case/Bezel</t>
  </si>
  <si>
    <t>Gemset Bracelet</t>
  </si>
  <si>
    <t>Retail Signature</t>
  </si>
  <si>
    <t>Company/Logo/Special Stamp</t>
  </si>
  <si>
    <t>Tropical Dial?</t>
  </si>
  <si>
    <t>Military</t>
  </si>
  <si>
    <t>Prototype</t>
  </si>
  <si>
    <t>NOS</t>
  </si>
  <si>
    <t>Provenance</t>
  </si>
  <si>
    <t>Grade</t>
  </si>
  <si>
    <t>Notes</t>
  </si>
  <si>
    <t>AAA</t>
  </si>
  <si>
    <t>AA</t>
  </si>
  <si>
    <t>AAAA</t>
  </si>
  <si>
    <t>A</t>
  </si>
  <si>
    <t>Bracelet Material and Integration</t>
  </si>
  <si>
    <t>Gem Setting</t>
  </si>
  <si>
    <t>Signature or Logo/Symbol</t>
  </si>
  <si>
    <t>Special</t>
  </si>
  <si>
    <t>Grading</t>
  </si>
  <si>
    <t>Complications</t>
  </si>
  <si>
    <t>Index Dummies</t>
  </si>
  <si>
    <t>Lot_Number</t>
  </si>
  <si>
    <t>Hammer_Price</t>
  </si>
  <si>
    <t>Premium_Price</t>
  </si>
  <si>
    <t>Log_Hammer_Price</t>
  </si>
  <si>
    <t>CM_SS</t>
  </si>
  <si>
    <t>CM_TT</t>
  </si>
  <si>
    <t>CM_Gold</t>
  </si>
  <si>
    <t>CM_Platinum</t>
  </si>
  <si>
    <t>CM_PVD_GP_Other</t>
  </si>
  <si>
    <t>BM_SS</t>
  </si>
  <si>
    <t>BM_Strap_None</t>
  </si>
  <si>
    <t>BM_TT</t>
  </si>
  <si>
    <t>BM_Gold</t>
  </si>
  <si>
    <t>Gem_Setting</t>
  </si>
  <si>
    <t>Retailer_Logo_Symbol</t>
  </si>
  <si>
    <t>Tropical_Dial</t>
  </si>
  <si>
    <t>Time_Only</t>
  </si>
  <si>
    <t>Jump_Hour</t>
  </si>
  <si>
    <t>Date_All_Types</t>
  </si>
  <si>
    <t>Moon_Phase_Tide</t>
  </si>
  <si>
    <t>Anti_Magnetic</t>
  </si>
  <si>
    <t>GMT</t>
  </si>
  <si>
    <t>Chronograph</t>
  </si>
  <si>
    <t>Flyback_Chronograph</t>
  </si>
  <si>
    <t>Perpetual_Calendar</t>
  </si>
  <si>
    <t>High_Complication</t>
  </si>
  <si>
    <t>Y2018</t>
  </si>
  <si>
    <t>Y2019</t>
  </si>
  <si>
    <t>Y2020</t>
  </si>
  <si>
    <t>Y2021</t>
  </si>
  <si>
    <t>Y2022</t>
  </si>
  <si>
    <t>Characteristic</t>
  </si>
  <si>
    <t>Coefficient</t>
  </si>
  <si>
    <t>Std. Error</t>
  </si>
  <si>
    <t>t-value</t>
  </si>
  <si>
    <t>Significance</t>
  </si>
  <si>
    <t>Year</t>
  </si>
  <si>
    <t>COEF</t>
  </si>
  <si>
    <t>INDEX</t>
  </si>
  <si>
    <t>Return</t>
  </si>
  <si>
    <t>Corrected Index</t>
  </si>
  <si>
    <t>***</t>
  </si>
  <si>
    <t>**</t>
  </si>
  <si>
    <t>n/a</t>
  </si>
  <si>
    <t>.</t>
  </si>
  <si>
    <t>Arithmetic Mean</t>
  </si>
  <si>
    <t>&lt;2.20E-16</t>
  </si>
  <si>
    <t>Standard Deviation of Annual Returns</t>
  </si>
  <si>
    <t>CM_SS#</t>
  </si>
  <si>
    <t>BM_Strap_None#</t>
  </si>
  <si>
    <t>Miscellaneous</t>
  </si>
  <si>
    <t>A#</t>
  </si>
  <si>
    <t>Complication</t>
  </si>
  <si>
    <t>Time_Only#</t>
  </si>
  <si>
    <t>Index Year</t>
  </si>
  <si>
    <t>Y2018#</t>
  </si>
  <si>
    <t>Intercept</t>
  </si>
  <si>
    <t>Observations</t>
  </si>
  <si>
    <t>R Squated</t>
  </si>
  <si>
    <t>Adjusted R Squared</t>
  </si>
  <si>
    <t>Residual Standard Error</t>
  </si>
  <si>
    <t>F Statstic</t>
  </si>
  <si>
    <t>p-value</t>
  </si>
  <si>
    <t>&lt; 2.2e-16</t>
  </si>
  <si>
    <t>Total Return Over 5 Years</t>
  </si>
  <si>
    <t>AP</t>
  </si>
  <si>
    <t>WG 18K</t>
  </si>
  <si>
    <t>Cushion</t>
  </si>
  <si>
    <t>White/Silver</t>
  </si>
  <si>
    <t>Leather</t>
  </si>
  <si>
    <t>Yes</t>
  </si>
  <si>
    <t>Oval</t>
  </si>
  <si>
    <t>Black</t>
  </si>
  <si>
    <t>Rolex</t>
  </si>
  <si>
    <t>PG 18K</t>
  </si>
  <si>
    <t>Round</t>
  </si>
  <si>
    <t>Gold</t>
  </si>
  <si>
    <t>Stainless Steel</t>
  </si>
  <si>
    <t>White/Silver (Tropical)</t>
  </si>
  <si>
    <t>YG 18K</t>
  </si>
  <si>
    <t>Cherry Wood</t>
  </si>
  <si>
    <t>Onyx</t>
  </si>
  <si>
    <t>Two-tone</t>
  </si>
  <si>
    <t>White/Silver (Tropical subdials)</t>
  </si>
  <si>
    <t>Patek</t>
  </si>
  <si>
    <t>Blue</t>
  </si>
  <si>
    <t>Brown</t>
  </si>
  <si>
    <t>American Heritage "3000$"</t>
  </si>
  <si>
    <t>Enamel</t>
  </si>
  <si>
    <t>Gold/Pink</t>
  </si>
  <si>
    <t>Freccero</t>
  </si>
  <si>
    <t>Cuervo Y Sobrinos</t>
  </si>
  <si>
    <t>Rectangle</t>
  </si>
  <si>
    <t>Gubelin</t>
  </si>
  <si>
    <t>Hausmann</t>
  </si>
  <si>
    <t>Tropical</t>
  </si>
  <si>
    <t>Grey</t>
  </si>
  <si>
    <t>Salmon/Pink</t>
  </si>
  <si>
    <t>Gold Plate</t>
  </si>
  <si>
    <t>Red (Burgundy)</t>
  </si>
  <si>
    <t>Octagonal</t>
  </si>
  <si>
    <t>Square</t>
  </si>
  <si>
    <t xml:space="preserve"> Yes</t>
  </si>
  <si>
    <t>Platinum</t>
  </si>
  <si>
    <t>Arte Suizo</t>
  </si>
  <si>
    <t>YG &lt;18K</t>
  </si>
  <si>
    <t>Eaton</t>
  </si>
  <si>
    <t>Tide Indication</t>
  </si>
  <si>
    <t>Abercrombie &amp; Fitch</t>
  </si>
  <si>
    <t>Double Seconds (center seconds and sub center seconds)</t>
  </si>
  <si>
    <t>Mixes &lt;18K</t>
  </si>
  <si>
    <t>Tiffany &amp; Co.</t>
  </si>
  <si>
    <t>Mixes of 18K</t>
  </si>
  <si>
    <t>Salmon</t>
  </si>
  <si>
    <t>Beyer</t>
  </si>
  <si>
    <t>Serpico Y Laino</t>
  </si>
  <si>
    <t>Hafiz al Assad</t>
  </si>
  <si>
    <t>Lapis</t>
  </si>
  <si>
    <t>Blue (Tropical Brown)</t>
  </si>
  <si>
    <t>FALSE</t>
  </si>
  <si>
    <t>Cartier</t>
  </si>
  <si>
    <t>Iraq Arab Eagle</t>
  </si>
  <si>
    <t>Coca Cola</t>
  </si>
  <si>
    <t>Abu Dhabi Police</t>
  </si>
  <si>
    <t>Trucchi</t>
  </si>
  <si>
    <t>Skeleton (White/Silver)</t>
  </si>
  <si>
    <t>Iraqi Eagle</t>
  </si>
  <si>
    <t>COMEX</t>
  </si>
  <si>
    <t>Tiger eye</t>
  </si>
  <si>
    <t>Gold (Cream)</t>
  </si>
  <si>
    <t>JOYERIA RIVIERA</t>
  </si>
  <si>
    <t>Diamonds (Gold)</t>
  </si>
  <si>
    <t>Gold (Pink)</t>
  </si>
  <si>
    <t>Tonneau</t>
  </si>
  <si>
    <t>Other</t>
  </si>
  <si>
    <t>Brock &amp; Co</t>
  </si>
  <si>
    <t>Dead second</t>
  </si>
  <si>
    <t>Wood</t>
  </si>
  <si>
    <t>Green</t>
  </si>
  <si>
    <t>Red Omani Sword</t>
  </si>
  <si>
    <t>GREEN KHANJAR</t>
  </si>
  <si>
    <t>UAE</t>
  </si>
  <si>
    <t>Pink</t>
  </si>
  <si>
    <t>Kelz-Bloch</t>
  </si>
  <si>
    <t>Philippe Beguin</t>
  </si>
  <si>
    <t>Gold/Pink Salmon</t>
  </si>
  <si>
    <t>Blue (tropical: Purple aged)</t>
  </si>
  <si>
    <t>Barbie Pink</t>
  </si>
  <si>
    <t>Red</t>
  </si>
  <si>
    <t>Oman: Swords of Khanjar</t>
  </si>
  <si>
    <t>Khanjar Swords</t>
  </si>
  <si>
    <t>PG &lt;18K</t>
  </si>
  <si>
    <t>Gold/Beige</t>
  </si>
  <si>
    <t>Audemars_Piguet</t>
  </si>
  <si>
    <t>Patek_Philippe</t>
  </si>
  <si>
    <t>*</t>
  </si>
  <si>
    <t>&lt;2.2E-16</t>
  </si>
  <si>
    <t>Brand</t>
  </si>
  <si>
    <t>Audemars_Piguet#</t>
  </si>
  <si>
    <t>on 680 degrees of freedom</t>
  </si>
  <si>
    <t>on 31 and 680 DF</t>
  </si>
  <si>
    <t>Big Three Subindex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</si>
</sst>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#,##0.00000"/>
    <numFmt numFmtId="166" formatCode="0.000"/>
    <numFmt numFmtId="167" formatCode="0.0%"/>
    <numFmt numFmtId="168" formatCode="0.0000"/>
    <numFmt numFmtId="169" formatCode="0.0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3" fontId="0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/>
    <xf numFmtId="0" fontId="0" fillId="2" borderId="0" xfId="0" applyFill="1"/>
    <xf numFmtId="0" fontId="4" fillId="7" borderId="0" xfId="0" applyFont="1" applyFill="1" applyAlignment="1">
      <alignment horizontal="center" vertical="top" wrapText="1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6" borderId="0" xfId="0" applyFill="1"/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6" borderId="0" xfId="0" applyFont="1" applyFill="1"/>
    <xf numFmtId="0" fontId="6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right"/>
    </xf>
    <xf numFmtId="0" fontId="6" fillId="6" borderId="1" xfId="0" applyFont="1" applyFill="1" applyBorder="1"/>
    <xf numFmtId="0" fontId="7" fillId="6" borderId="1" xfId="0" applyFont="1" applyFill="1" applyBorder="1"/>
    <xf numFmtId="0" fontId="8" fillId="6" borderId="0" xfId="0" applyFont="1" applyFill="1"/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right"/>
    </xf>
    <xf numFmtId="166" fontId="6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166" fontId="6" fillId="6" borderId="0" xfId="0" applyNumberFormat="1" applyFont="1" applyFill="1"/>
    <xf numFmtId="11" fontId="6" fillId="6" borderId="0" xfId="0" applyNumberFormat="1" applyFont="1" applyFill="1" applyAlignment="1">
      <alignment horizontal="right"/>
    </xf>
    <xf numFmtId="167" fontId="6" fillId="6" borderId="0" xfId="2" applyNumberFormat="1" applyFont="1" applyFill="1" applyAlignment="1">
      <alignment horizontal="right"/>
    </xf>
    <xf numFmtId="10" fontId="6" fillId="6" borderId="0" xfId="2" applyNumberFormat="1" applyFont="1" applyFill="1" applyAlignment="1">
      <alignment horizontal="right"/>
    </xf>
    <xf numFmtId="168" fontId="6" fillId="6" borderId="0" xfId="0" applyNumberFormat="1" applyFont="1" applyFill="1" applyAlignment="1">
      <alignment horizontal="right"/>
    </xf>
    <xf numFmtId="10" fontId="6" fillId="6" borderId="1" xfId="2" applyNumberFormat="1" applyFont="1" applyFill="1" applyBorder="1" applyAlignment="1">
      <alignment horizontal="right"/>
    </xf>
    <xf numFmtId="2" fontId="6" fillId="6" borderId="0" xfId="0" applyNumberFormat="1" applyFont="1" applyFill="1"/>
    <xf numFmtId="166" fontId="6" fillId="6" borderId="1" xfId="0" applyNumberFormat="1" applyFont="1" applyFill="1" applyBorder="1"/>
    <xf numFmtId="0" fontId="7" fillId="6" borderId="0" xfId="0" applyFont="1" applyFill="1" applyAlignment="1">
      <alignment horizontal="right"/>
    </xf>
    <xf numFmtId="0" fontId="7" fillId="6" borderId="1" xfId="0" applyFont="1" applyFill="1" applyBorder="1" applyAlignment="1">
      <alignment horizontal="left" indent="1"/>
    </xf>
    <xf numFmtId="0" fontId="6" fillId="6" borderId="0" xfId="0" applyFont="1" applyFill="1" applyAlignment="1">
      <alignment horizontal="left" indent="1"/>
    </xf>
    <xf numFmtId="0" fontId="6" fillId="6" borderId="1" xfId="0" applyFont="1" applyFill="1" applyBorder="1" applyAlignment="1">
      <alignment horizontal="left" indent="1"/>
    </xf>
    <xf numFmtId="0" fontId="6" fillId="6" borderId="2" xfId="0" applyFont="1" applyFill="1" applyBorder="1" applyAlignment="1">
      <alignment horizontal="left" indent="2"/>
    </xf>
    <xf numFmtId="0" fontId="6" fillId="6" borderId="2" xfId="0" applyFont="1" applyFill="1" applyBorder="1"/>
    <xf numFmtId="10" fontId="6" fillId="6" borderId="2" xfId="2" applyNumberFormat="1" applyFont="1" applyFill="1" applyBorder="1"/>
    <xf numFmtId="10" fontId="6" fillId="6" borderId="0" xfId="2" applyNumberFormat="1" applyFont="1" applyFill="1" applyBorder="1"/>
    <xf numFmtId="0" fontId="6" fillId="6" borderId="3" xfId="0" applyFont="1" applyFill="1" applyBorder="1" applyAlignment="1">
      <alignment horizontal="left" indent="2"/>
    </xf>
    <xf numFmtId="0" fontId="6" fillId="6" borderId="3" xfId="0" applyFont="1" applyFill="1" applyBorder="1"/>
    <xf numFmtId="10" fontId="6" fillId="6" borderId="3" xfId="2" applyNumberFormat="1" applyFont="1" applyFill="1" applyBorder="1"/>
    <xf numFmtId="0" fontId="6" fillId="6" borderId="0" xfId="0" applyFont="1" applyFill="1" applyAlignment="1">
      <alignment horizontal="left" indent="2"/>
    </xf>
    <xf numFmtId="0" fontId="0" fillId="8" borderId="0" xfId="0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164" fontId="0" fillId="9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1" fontId="6" fillId="6" borderId="0" xfId="0" applyNumberFormat="1" applyFont="1" applyFill="1"/>
    <xf numFmtId="169" fontId="6" fillId="6" borderId="0" xfId="0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Percent 2" xfId="2" xr:uid="{CD9D3F67-03D5-BB41-8074-79A2A29767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Three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Three RESULTS AND INDEX'!$L$12</c:f>
              <c:strCache>
                <c:ptCount val="1"/>
                <c:pt idx="0">
                  <c:v>Big Three Subindex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620019910693547E-2"/>
                  <c:y val="-2.9787234042553193E-2"/>
                </c:manualLayout>
              </c:layout>
              <c:tx>
                <c:rich>
                  <a:bodyPr/>
                  <a:lstStyle/>
                  <a:p>
                    <a:fld id="{E619D3B5-8462-3B41-9BE0-96B0DC6F8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AC4-B346-92BF-4C1ACEE83CC0}"/>
                </c:ext>
              </c:extLst>
            </c:dLbl>
            <c:dLbl>
              <c:idx val="1"/>
              <c:layout>
                <c:manualLayout>
                  <c:x val="-4.0165765484640549E-2"/>
                  <c:y val="4.6808510638297794E-2"/>
                </c:manualLayout>
              </c:layout>
              <c:tx>
                <c:rich>
                  <a:bodyPr/>
                  <a:lstStyle/>
                  <a:p>
                    <a:fld id="{8A049D51-DD22-744C-AC5B-546ADD6E2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AC4-B346-92BF-4C1ACEE83CC0}"/>
                </c:ext>
              </c:extLst>
            </c:dLbl>
            <c:dLbl>
              <c:idx val="2"/>
              <c:layout>
                <c:manualLayout>
                  <c:x val="-4.2397196900453994E-2"/>
                  <c:y val="-4.2553191489361701E-2"/>
                </c:manualLayout>
              </c:layout>
              <c:tx>
                <c:rich>
                  <a:bodyPr/>
                  <a:lstStyle/>
                  <a:p>
                    <a:fld id="{F745CF46-0C77-504E-98FF-C2D6063D4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AC4-B346-92BF-4C1ACEE83CC0}"/>
                </c:ext>
              </c:extLst>
            </c:dLbl>
            <c:dLbl>
              <c:idx val="3"/>
              <c:layout>
                <c:manualLayout>
                  <c:x val="-4.4628628316267356E-2"/>
                  <c:y val="7.2340425531914887E-2"/>
                </c:manualLayout>
              </c:layout>
              <c:tx>
                <c:rich>
                  <a:bodyPr/>
                  <a:lstStyle/>
                  <a:p>
                    <a:fld id="{5FA273CE-9A47-3449-9292-6CB0AE4AF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C4-B346-92BF-4C1ACEE83CC0}"/>
                </c:ext>
              </c:extLst>
            </c:dLbl>
            <c:dLbl>
              <c:idx val="4"/>
              <c:layout>
                <c:manualLayout>
                  <c:x val="-4.4628628316267439E-2"/>
                  <c:y val="7.2340425531914887E-2"/>
                </c:manualLayout>
              </c:layout>
              <c:tx>
                <c:rich>
                  <a:bodyPr/>
                  <a:lstStyle/>
                  <a:p>
                    <a:fld id="{44D90E58-7A6E-9446-9B67-37363C9C4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AC4-B346-92BF-4C1ACEE83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'Big Three RESULTS AND INDEX'!$K$13:$K$17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'Big Three RESULTS AND INDEX'!$L$13:$L$17</c:f>
              <c:numCache>
                <c:formatCode>General</c:formatCode>
                <c:ptCount val="5"/>
                <c:pt idx="0">
                  <c:v>100</c:v>
                </c:pt>
                <c:pt idx="1">
                  <c:v>123.2603555799741</c:v>
                </c:pt>
                <c:pt idx="2">
                  <c:v>108.21011313848729</c:v>
                </c:pt>
                <c:pt idx="3">
                  <c:v>111.55462311488235</c:v>
                </c:pt>
                <c:pt idx="4">
                  <c:v>118.17673474595762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'Big Three RESULTS AND INDEX'!$M$13:$M$17</c15:f>
                <c15:dlblRangeCache>
                  <c:ptCount val="5"/>
                  <c:pt idx="1">
                    <c:v>23.26%</c:v>
                  </c:pt>
                  <c:pt idx="2">
                    <c:v>-12.21%</c:v>
                  </c:pt>
                  <c:pt idx="3">
                    <c:v>3.09%</c:v>
                  </c:pt>
                  <c:pt idx="4">
                    <c:v>5.94%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AC4-B346-92BF-4C1ACEE8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280320"/>
        <c:axId val="1150282048"/>
      </c:lineChart>
      <c:catAx>
        <c:axId val="11502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82048"/>
        <c:crosses val="autoZero"/>
        <c:auto val="1"/>
        <c:lblAlgn val="ctr"/>
        <c:lblOffset val="100"/>
        <c:noMultiLvlLbl val="0"/>
      </c:catAx>
      <c:valAx>
        <c:axId val="115028204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23</xdr:row>
      <xdr:rowOff>10886</xdr:rowOff>
    </xdr:from>
    <xdr:to>
      <xdr:col>16</xdr:col>
      <xdr:colOff>0</xdr:colOff>
      <xdr:row>38</xdr:row>
      <xdr:rowOff>1815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C135C-816F-5546-B070-3B17E9BC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96D7-398A-A346-AEF5-8152545FDECF}">
  <dimension ref="B1:BH716"/>
  <sheetViews>
    <sheetView topLeftCell="M1" workbookViewId="0">
      <selection activeCell="AT8" sqref="AT8"/>
    </sheetView>
  </sheetViews>
  <sheetFormatPr baseColWidth="10" defaultRowHeight="16" x14ac:dyDescent="0.2"/>
  <cols>
    <col min="3" max="3" width="20.6640625" customWidth="1"/>
  </cols>
  <sheetData>
    <row r="1" spans="2:60" x14ac:dyDescent="0.2">
      <c r="D1" s="1"/>
      <c r="E1" s="1"/>
      <c r="F1" s="1"/>
      <c r="G1" s="1"/>
      <c r="H1" s="1"/>
      <c r="I1" s="1"/>
      <c r="J1" s="2"/>
      <c r="K1" s="3"/>
      <c r="L1" s="4"/>
      <c r="M1" s="4"/>
      <c r="N1" s="4"/>
      <c r="O1" s="3"/>
      <c r="P1" s="4"/>
      <c r="Q1" s="4"/>
      <c r="R1" s="3"/>
      <c r="S1" s="3"/>
      <c r="T1" s="3"/>
      <c r="U1" s="3"/>
      <c r="V1" s="3"/>
      <c r="W1" s="3" t="s">
        <v>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 t="s">
        <v>1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5" t="s">
        <v>2</v>
      </c>
      <c r="BA1" s="3"/>
      <c r="BB1" s="3"/>
      <c r="BC1" s="3"/>
      <c r="BD1" s="3"/>
    </row>
    <row r="2" spans="2:60" ht="36" customHeight="1" x14ac:dyDescent="0.2">
      <c r="C2" s="6"/>
      <c r="D2" s="7"/>
      <c r="E2" s="7"/>
      <c r="F2" s="6" t="s">
        <v>3</v>
      </c>
      <c r="G2" s="6"/>
      <c r="H2" s="6"/>
      <c r="I2" s="6"/>
      <c r="J2" s="8" t="s">
        <v>4</v>
      </c>
      <c r="K2" s="9" t="s">
        <v>5</v>
      </c>
      <c r="L2" s="10" t="s">
        <v>6</v>
      </c>
      <c r="M2" s="10" t="s">
        <v>7</v>
      </c>
      <c r="N2" s="10" t="s">
        <v>8</v>
      </c>
      <c r="O2" s="9" t="s">
        <v>9</v>
      </c>
      <c r="P2" s="10" t="s">
        <v>10</v>
      </c>
      <c r="Q2" s="10"/>
      <c r="R2" s="9" t="s">
        <v>11</v>
      </c>
      <c r="S2" s="9"/>
      <c r="T2" s="9"/>
      <c r="U2" s="9"/>
      <c r="V2" s="9"/>
      <c r="W2" s="9"/>
      <c r="X2" s="9"/>
      <c r="Y2" s="9"/>
      <c r="Z2" s="9"/>
      <c r="AA2" s="9"/>
      <c r="AB2" s="9" t="s">
        <v>12</v>
      </c>
      <c r="AC2" s="9"/>
      <c r="AD2" s="9" t="s">
        <v>13</v>
      </c>
      <c r="AE2" s="9"/>
      <c r="AF2" s="9"/>
      <c r="AG2" s="9"/>
      <c r="AH2" s="9"/>
      <c r="AI2" s="9"/>
      <c r="AJ2" s="9" t="s">
        <v>14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1" t="s">
        <v>15</v>
      </c>
      <c r="AW2" s="9" t="s">
        <v>16</v>
      </c>
      <c r="AX2" s="9"/>
      <c r="AY2" s="9"/>
      <c r="AZ2" s="9" t="s">
        <v>17</v>
      </c>
      <c r="BA2" s="9"/>
      <c r="BB2" s="9"/>
      <c r="BC2" s="9" t="s">
        <v>18</v>
      </c>
      <c r="BD2" s="9"/>
      <c r="BE2" s="6"/>
      <c r="BF2" s="6"/>
      <c r="BG2" s="6" t="s">
        <v>19</v>
      </c>
      <c r="BH2" s="6"/>
    </row>
    <row r="3" spans="2:60" x14ac:dyDescent="0.2">
      <c r="C3" t="s">
        <v>20</v>
      </c>
      <c r="D3" s="1"/>
      <c r="E3" s="1"/>
      <c r="F3" s="1"/>
      <c r="G3" s="1"/>
      <c r="H3" s="1"/>
      <c r="I3" s="1"/>
      <c r="J3" s="2" t="s">
        <v>21</v>
      </c>
      <c r="K3" s="3"/>
      <c r="L3" s="4"/>
      <c r="M3" s="12"/>
      <c r="N3" s="4"/>
      <c r="O3" s="3"/>
      <c r="P3" s="4"/>
      <c r="Q3" s="4"/>
      <c r="R3" s="13" t="s">
        <v>22</v>
      </c>
      <c r="S3" s="13"/>
      <c r="T3" s="13"/>
      <c r="U3" s="13"/>
      <c r="V3" s="13"/>
      <c r="W3" s="1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3"/>
      <c r="AL3" s="3"/>
      <c r="AM3" s="3"/>
      <c r="AN3" s="3"/>
      <c r="AO3" s="3" t="s">
        <v>23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2:60" ht="85" x14ac:dyDescent="0.2">
      <c r="B4" s="14" t="s">
        <v>24</v>
      </c>
      <c r="C4" s="15" t="s">
        <v>25</v>
      </c>
      <c r="D4" s="16" t="s">
        <v>26</v>
      </c>
      <c r="E4" s="16" t="s">
        <v>27</v>
      </c>
      <c r="F4" s="16" t="s">
        <v>28</v>
      </c>
      <c r="G4" s="16"/>
      <c r="H4" s="16"/>
      <c r="I4" s="16"/>
      <c r="J4" s="17" t="s">
        <v>29</v>
      </c>
      <c r="K4" s="15" t="s">
        <v>30</v>
      </c>
      <c r="L4" s="18" t="s">
        <v>31</v>
      </c>
      <c r="M4" s="18" t="s">
        <v>32</v>
      </c>
      <c r="N4" s="18" t="s">
        <v>33</v>
      </c>
      <c r="O4" s="15" t="s">
        <v>34</v>
      </c>
      <c r="P4" s="18" t="s">
        <v>35</v>
      </c>
      <c r="Q4" s="18" t="s">
        <v>36</v>
      </c>
      <c r="R4" s="15" t="s">
        <v>37</v>
      </c>
      <c r="S4" s="19" t="s">
        <v>38</v>
      </c>
      <c r="T4" s="15" t="s">
        <v>39</v>
      </c>
      <c r="U4" s="15" t="s">
        <v>40</v>
      </c>
      <c r="V4" s="15" t="s">
        <v>41</v>
      </c>
      <c r="W4" s="15" t="s">
        <v>0</v>
      </c>
      <c r="X4" s="15" t="s">
        <v>42</v>
      </c>
      <c r="Y4" s="15" t="s">
        <v>43</v>
      </c>
      <c r="Z4" s="15" t="s">
        <v>44</v>
      </c>
      <c r="AA4" s="15" t="s">
        <v>45</v>
      </c>
      <c r="AB4" s="19" t="s">
        <v>46</v>
      </c>
      <c r="AC4" s="15" t="s">
        <v>47</v>
      </c>
      <c r="AD4" s="15" t="s">
        <v>48</v>
      </c>
      <c r="AE4" s="15" t="s">
        <v>49</v>
      </c>
      <c r="AF4" s="19" t="s">
        <v>50</v>
      </c>
      <c r="AG4" s="19" t="s">
        <v>51</v>
      </c>
      <c r="AH4" s="15" t="s">
        <v>52</v>
      </c>
      <c r="AI4" s="15" t="s">
        <v>53</v>
      </c>
      <c r="AJ4" s="15" t="s">
        <v>54</v>
      </c>
      <c r="AK4" s="15" t="s">
        <v>55</v>
      </c>
      <c r="AL4" s="15" t="s">
        <v>56</v>
      </c>
      <c r="AM4" s="15" t="s">
        <v>57</v>
      </c>
      <c r="AN4" s="19" t="s">
        <v>58</v>
      </c>
      <c r="AO4" s="15" t="s">
        <v>59</v>
      </c>
      <c r="AP4" s="15" t="s">
        <v>60</v>
      </c>
      <c r="AQ4" s="15" t="s">
        <v>61</v>
      </c>
      <c r="AR4" s="19" t="s">
        <v>62</v>
      </c>
      <c r="AS4" s="15" t="s">
        <v>63</v>
      </c>
      <c r="AT4" s="15" t="s">
        <v>64</v>
      </c>
      <c r="AU4" s="15" t="s">
        <v>65</v>
      </c>
      <c r="AV4" s="20" t="s">
        <v>66</v>
      </c>
      <c r="AW4" s="15" t="s">
        <v>67</v>
      </c>
      <c r="AX4" s="15" t="s">
        <v>68</v>
      </c>
      <c r="AY4" s="15" t="s">
        <v>69</v>
      </c>
      <c r="AZ4" s="15" t="s">
        <v>70</v>
      </c>
      <c r="BA4" s="15" t="s">
        <v>71</v>
      </c>
      <c r="BB4" s="15" t="s">
        <v>72</v>
      </c>
      <c r="BC4" s="15" t="s">
        <v>73</v>
      </c>
      <c r="BD4" s="15" t="s">
        <v>74</v>
      </c>
      <c r="BE4" s="15" t="s">
        <v>75</v>
      </c>
      <c r="BF4" s="15" t="s">
        <v>76</v>
      </c>
      <c r="BG4" s="15" t="s">
        <v>77</v>
      </c>
      <c r="BH4" s="21" t="s">
        <v>78</v>
      </c>
    </row>
    <row r="5" spans="2:60" x14ac:dyDescent="0.2">
      <c r="B5" s="1">
        <v>1</v>
      </c>
      <c r="C5" s="31">
        <v>44870</v>
      </c>
      <c r="D5" s="1">
        <v>90</v>
      </c>
      <c r="E5" s="22">
        <v>2400</v>
      </c>
      <c r="F5" s="32">
        <v>3000</v>
      </c>
      <c r="G5" s="32">
        <v>3000</v>
      </c>
      <c r="H5" s="32" t="s">
        <v>3</v>
      </c>
      <c r="I5" s="33">
        <v>7.7832240163360371</v>
      </c>
      <c r="J5" s="2" t="s">
        <v>155</v>
      </c>
      <c r="K5" s="3">
        <v>70</v>
      </c>
      <c r="L5" s="4" t="s">
        <v>156</v>
      </c>
      <c r="M5" s="4" t="s">
        <v>157</v>
      </c>
      <c r="N5" s="4" t="s">
        <v>158</v>
      </c>
      <c r="O5" s="34">
        <v>34</v>
      </c>
      <c r="P5" s="4" t="s">
        <v>159</v>
      </c>
      <c r="Q5" s="4"/>
      <c r="R5" s="35" t="s">
        <v>160</v>
      </c>
      <c r="S5" s="35"/>
      <c r="T5" s="35" t="s">
        <v>160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1"/>
      <c r="BF5" s="1"/>
      <c r="BG5" s="3" t="s">
        <v>80</v>
      </c>
      <c r="BH5" s="1"/>
    </row>
    <row r="6" spans="2:60" x14ac:dyDescent="0.2">
      <c r="B6" s="1">
        <v>2</v>
      </c>
      <c r="C6" s="31">
        <v>44870</v>
      </c>
      <c r="D6" s="1">
        <v>97</v>
      </c>
      <c r="E6" s="22">
        <v>2000</v>
      </c>
      <c r="F6" s="32">
        <v>2500</v>
      </c>
      <c r="G6" s="32">
        <v>2500</v>
      </c>
      <c r="H6" s="32" t="s">
        <v>3</v>
      </c>
      <c r="I6" s="33">
        <v>7.6009024595420822</v>
      </c>
      <c r="J6" s="2" t="s">
        <v>155</v>
      </c>
      <c r="K6" s="3">
        <v>80</v>
      </c>
      <c r="L6" s="4" t="s">
        <v>156</v>
      </c>
      <c r="M6" s="4" t="s">
        <v>161</v>
      </c>
      <c r="N6" s="4" t="s">
        <v>162</v>
      </c>
      <c r="O6" s="34">
        <v>28</v>
      </c>
      <c r="P6" s="4" t="s">
        <v>156</v>
      </c>
      <c r="Q6" s="35" t="s">
        <v>160</v>
      </c>
      <c r="R6" s="35" t="s">
        <v>160</v>
      </c>
      <c r="S6" s="35"/>
      <c r="T6" s="35" t="s">
        <v>160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 t="s">
        <v>80</v>
      </c>
      <c r="BH6" s="1"/>
    </row>
    <row r="7" spans="2:60" x14ac:dyDescent="0.2">
      <c r="B7" s="1">
        <v>3</v>
      </c>
      <c r="C7" s="31">
        <v>44870</v>
      </c>
      <c r="D7" s="1">
        <v>99</v>
      </c>
      <c r="E7" s="22">
        <v>6500</v>
      </c>
      <c r="F7" s="32">
        <v>8125</v>
      </c>
      <c r="G7" s="32">
        <v>8125</v>
      </c>
      <c r="H7" s="32" t="s">
        <v>3</v>
      </c>
      <c r="I7" s="33">
        <v>8.7795574558837277</v>
      </c>
      <c r="J7" s="2" t="s">
        <v>163</v>
      </c>
      <c r="K7" s="3">
        <v>50</v>
      </c>
      <c r="L7" s="4" t="s">
        <v>164</v>
      </c>
      <c r="M7" s="4" t="s">
        <v>165</v>
      </c>
      <c r="N7" s="4" t="s">
        <v>166</v>
      </c>
      <c r="O7" s="34">
        <v>35</v>
      </c>
      <c r="P7" s="4" t="s">
        <v>159</v>
      </c>
      <c r="Q7" s="4"/>
      <c r="R7" s="35" t="s">
        <v>160</v>
      </c>
      <c r="S7" s="35"/>
      <c r="T7" s="35" t="s">
        <v>160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 t="s">
        <v>79</v>
      </c>
      <c r="BH7" s="1"/>
    </row>
    <row r="8" spans="2:60" x14ac:dyDescent="0.2">
      <c r="B8" s="1">
        <v>4</v>
      </c>
      <c r="C8" s="31">
        <v>44870</v>
      </c>
      <c r="D8" s="1">
        <v>100</v>
      </c>
      <c r="E8" s="22">
        <v>13000</v>
      </c>
      <c r="F8" s="32">
        <v>16250</v>
      </c>
      <c r="G8" s="32">
        <v>16250</v>
      </c>
      <c r="H8" s="32" t="s">
        <v>3</v>
      </c>
      <c r="I8" s="33">
        <v>9.4727046364436731</v>
      </c>
      <c r="J8" s="2" t="s">
        <v>163</v>
      </c>
      <c r="K8" s="3">
        <v>50</v>
      </c>
      <c r="L8" s="4" t="s">
        <v>167</v>
      </c>
      <c r="M8" s="4" t="s">
        <v>165</v>
      </c>
      <c r="N8" s="4" t="s">
        <v>168</v>
      </c>
      <c r="O8" s="34">
        <v>36</v>
      </c>
      <c r="P8" s="4" t="s">
        <v>159</v>
      </c>
      <c r="Q8" s="4"/>
      <c r="R8" s="3"/>
      <c r="S8" s="3"/>
      <c r="T8" s="3"/>
      <c r="U8" s="35" t="s">
        <v>160</v>
      </c>
      <c r="V8" s="3"/>
      <c r="W8" s="3"/>
      <c r="X8" s="35" t="s">
        <v>160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5" t="s">
        <v>160</v>
      </c>
      <c r="BC8" s="3"/>
      <c r="BD8" s="3"/>
      <c r="BE8" s="3"/>
      <c r="BF8" s="3"/>
      <c r="BG8" s="3" t="s">
        <v>79</v>
      </c>
      <c r="BH8" s="1"/>
    </row>
    <row r="9" spans="2:60" x14ac:dyDescent="0.2">
      <c r="B9" s="1">
        <v>5</v>
      </c>
      <c r="C9" s="31">
        <v>44870</v>
      </c>
      <c r="D9" s="1">
        <v>101</v>
      </c>
      <c r="E9" s="22">
        <v>8500</v>
      </c>
      <c r="F9" s="32">
        <v>10625</v>
      </c>
      <c r="G9" s="32">
        <v>10625</v>
      </c>
      <c r="H9" s="32" t="s">
        <v>3</v>
      </c>
      <c r="I9" s="33">
        <v>9.0478214424784085</v>
      </c>
      <c r="J9" s="2" t="s">
        <v>163</v>
      </c>
      <c r="K9" s="3">
        <v>50</v>
      </c>
      <c r="L9" s="4" t="s">
        <v>167</v>
      </c>
      <c r="M9" s="4" t="s">
        <v>165</v>
      </c>
      <c r="N9" s="4" t="s">
        <v>162</v>
      </c>
      <c r="O9" s="34">
        <v>38</v>
      </c>
      <c r="P9" s="4" t="s">
        <v>167</v>
      </c>
      <c r="Q9" s="4"/>
      <c r="R9" s="35" t="s">
        <v>160</v>
      </c>
      <c r="S9" s="35"/>
      <c r="T9" s="3"/>
      <c r="U9" s="35" t="s">
        <v>160</v>
      </c>
      <c r="V9" s="3"/>
      <c r="W9" s="3"/>
      <c r="X9" s="3"/>
      <c r="Y9" s="3"/>
      <c r="Z9" s="3"/>
      <c r="AA9" s="3"/>
      <c r="AB9" s="3"/>
      <c r="AC9" s="35" t="s">
        <v>160</v>
      </c>
      <c r="AD9" s="3"/>
      <c r="AE9" s="3"/>
      <c r="AF9" s="3"/>
      <c r="AG9" s="3"/>
      <c r="AH9" s="3"/>
      <c r="AI9" s="3"/>
      <c r="AJ9" s="35" t="s">
        <v>160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1"/>
      <c r="BF9" s="1"/>
      <c r="BG9" s="3" t="s">
        <v>80</v>
      </c>
      <c r="BH9" s="1"/>
    </row>
    <row r="10" spans="2:60" x14ac:dyDescent="0.2">
      <c r="B10" s="1">
        <v>6</v>
      </c>
      <c r="C10" s="31">
        <v>44870</v>
      </c>
      <c r="D10" s="1">
        <v>111</v>
      </c>
      <c r="E10" s="32">
        <v>18000</v>
      </c>
      <c r="F10" s="32">
        <v>22500</v>
      </c>
      <c r="G10" s="32">
        <v>22500</v>
      </c>
      <c r="H10" s="32" t="s">
        <v>3</v>
      </c>
      <c r="I10" s="33">
        <v>9.7981270368783022</v>
      </c>
      <c r="J10" s="2" t="s">
        <v>163</v>
      </c>
      <c r="K10" s="3">
        <v>80</v>
      </c>
      <c r="L10" s="4" t="s">
        <v>169</v>
      </c>
      <c r="M10" s="4" t="s">
        <v>165</v>
      </c>
      <c r="N10" s="4" t="s">
        <v>170</v>
      </c>
      <c r="O10" s="34">
        <v>36</v>
      </c>
      <c r="P10" s="4" t="s">
        <v>169</v>
      </c>
      <c r="Q10" s="4"/>
      <c r="R10" s="3"/>
      <c r="S10" s="3"/>
      <c r="T10" s="3"/>
      <c r="U10" s="35" t="s">
        <v>160</v>
      </c>
      <c r="V10" s="3"/>
      <c r="W10" s="3"/>
      <c r="X10" s="3"/>
      <c r="Y10" s="35" t="s">
        <v>160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5" t="s">
        <v>160</v>
      </c>
      <c r="AX10" s="35"/>
      <c r="AY10" s="35"/>
      <c r="AZ10" s="3"/>
      <c r="BA10" s="3"/>
      <c r="BB10" s="3"/>
      <c r="BC10" s="3"/>
      <c r="BD10" s="3"/>
      <c r="BE10" s="1"/>
      <c r="BF10" s="1"/>
      <c r="BG10" s="3" t="s">
        <v>79</v>
      </c>
      <c r="BH10" s="1"/>
    </row>
    <row r="11" spans="2:60" x14ac:dyDescent="0.2">
      <c r="B11" s="1">
        <v>7</v>
      </c>
      <c r="C11" s="31">
        <v>44870</v>
      </c>
      <c r="D11" s="1">
        <v>117</v>
      </c>
      <c r="E11" s="32">
        <v>34000</v>
      </c>
      <c r="F11" s="32">
        <v>42500</v>
      </c>
      <c r="G11" s="32">
        <v>42500</v>
      </c>
      <c r="H11" s="32" t="s">
        <v>3</v>
      </c>
      <c r="I11" s="33">
        <v>10.434115803598299</v>
      </c>
      <c r="J11" s="2" t="s">
        <v>163</v>
      </c>
      <c r="K11" s="3">
        <v>80</v>
      </c>
      <c r="L11" s="4" t="s">
        <v>169</v>
      </c>
      <c r="M11" s="4" t="s">
        <v>165</v>
      </c>
      <c r="N11" s="4" t="s">
        <v>171</v>
      </c>
      <c r="O11" s="34">
        <v>36</v>
      </c>
      <c r="P11" s="4" t="s">
        <v>169</v>
      </c>
      <c r="Q11" s="4"/>
      <c r="R11" s="3"/>
      <c r="S11" s="3"/>
      <c r="T11" s="3"/>
      <c r="U11" s="35" t="s">
        <v>160</v>
      </c>
      <c r="V11" s="3"/>
      <c r="W11" s="3"/>
      <c r="X11" s="3"/>
      <c r="Y11" s="35" t="s">
        <v>160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1"/>
      <c r="BF11" s="1"/>
      <c r="BG11" s="3" t="s">
        <v>79</v>
      </c>
      <c r="BH11" s="1"/>
    </row>
    <row r="12" spans="2:60" x14ac:dyDescent="0.2">
      <c r="B12" s="1">
        <v>8</v>
      </c>
      <c r="C12" s="31">
        <v>44870</v>
      </c>
      <c r="D12" s="1">
        <v>139</v>
      </c>
      <c r="E12" s="32">
        <v>60000</v>
      </c>
      <c r="F12" s="32">
        <v>75000</v>
      </c>
      <c r="G12" s="32">
        <v>75000</v>
      </c>
      <c r="H12" s="32" t="s">
        <v>3</v>
      </c>
      <c r="I12" s="33">
        <v>11.002099841204238</v>
      </c>
      <c r="J12" s="2" t="s">
        <v>155</v>
      </c>
      <c r="K12" s="3">
        <v>70</v>
      </c>
      <c r="L12" s="4" t="s">
        <v>167</v>
      </c>
      <c r="M12" s="4" t="s">
        <v>165</v>
      </c>
      <c r="N12" s="4" t="s">
        <v>162</v>
      </c>
      <c r="O12" s="34">
        <v>39</v>
      </c>
      <c r="P12" s="4" t="s">
        <v>167</v>
      </c>
      <c r="Q12" s="35" t="s">
        <v>160</v>
      </c>
      <c r="R12" s="35"/>
      <c r="S12" s="35"/>
      <c r="T12" s="3"/>
      <c r="U12" s="35" t="s">
        <v>160</v>
      </c>
      <c r="V12" s="3"/>
      <c r="W12" s="3"/>
      <c r="X12" s="35" t="s">
        <v>160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1"/>
      <c r="BF12" s="1"/>
      <c r="BG12" s="3" t="s">
        <v>79</v>
      </c>
      <c r="BH12" s="1"/>
    </row>
    <row r="13" spans="2:60" x14ac:dyDescent="0.2">
      <c r="B13" s="1">
        <v>9</v>
      </c>
      <c r="C13" s="31">
        <v>44870</v>
      </c>
      <c r="D13" s="1">
        <v>150</v>
      </c>
      <c r="E13" s="32">
        <v>8000</v>
      </c>
      <c r="F13" s="32">
        <v>10000</v>
      </c>
      <c r="G13" s="32">
        <v>10000</v>
      </c>
      <c r="H13" s="32" t="s">
        <v>3</v>
      </c>
      <c r="I13" s="33">
        <v>8.987196820661973</v>
      </c>
      <c r="J13" s="2" t="s">
        <v>163</v>
      </c>
      <c r="K13" s="3">
        <v>70</v>
      </c>
      <c r="L13" s="4" t="s">
        <v>172</v>
      </c>
      <c r="M13" s="4" t="s">
        <v>165</v>
      </c>
      <c r="N13" s="4" t="s">
        <v>162</v>
      </c>
      <c r="O13" s="34">
        <v>39</v>
      </c>
      <c r="P13" s="4" t="s">
        <v>172</v>
      </c>
      <c r="Q13" s="4"/>
      <c r="R13" s="3"/>
      <c r="S13" s="3"/>
      <c r="T13" s="3"/>
      <c r="U13" s="35" t="s">
        <v>160</v>
      </c>
      <c r="V13" s="3"/>
      <c r="W13" s="3"/>
      <c r="X13" s="35" t="s">
        <v>160</v>
      </c>
      <c r="Y13" s="3"/>
      <c r="Z13" s="3"/>
      <c r="AA13" s="3"/>
      <c r="AB13" s="3"/>
      <c r="AC13" s="3"/>
      <c r="AD13" s="3"/>
      <c r="AE13" s="35" t="s">
        <v>160</v>
      </c>
      <c r="AF13" s="3"/>
      <c r="AG13" s="3"/>
      <c r="AH13" s="3"/>
      <c r="AI13" s="3"/>
      <c r="AJ13" s="35" t="s">
        <v>160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1"/>
      <c r="BF13" s="1"/>
      <c r="BG13" s="3" t="s">
        <v>80</v>
      </c>
      <c r="BH13" s="1"/>
    </row>
    <row r="14" spans="2:60" x14ac:dyDescent="0.2">
      <c r="B14" s="1">
        <v>10</v>
      </c>
      <c r="C14" s="31">
        <v>44870</v>
      </c>
      <c r="D14" s="1">
        <v>152</v>
      </c>
      <c r="E14" s="32">
        <v>10000</v>
      </c>
      <c r="F14" s="32">
        <v>12500</v>
      </c>
      <c r="G14" s="32">
        <v>12500</v>
      </c>
      <c r="H14" s="32" t="s">
        <v>3</v>
      </c>
      <c r="I14" s="33">
        <v>9.2103403719761836</v>
      </c>
      <c r="J14" s="2" t="s">
        <v>163</v>
      </c>
      <c r="K14" s="3">
        <v>70</v>
      </c>
      <c r="L14" s="4" t="s">
        <v>167</v>
      </c>
      <c r="M14" s="4" t="s">
        <v>165</v>
      </c>
      <c r="N14" s="4" t="s">
        <v>162</v>
      </c>
      <c r="O14" s="34">
        <v>38</v>
      </c>
      <c r="P14" s="4" t="s">
        <v>167</v>
      </c>
      <c r="Q14" s="4"/>
      <c r="R14" s="3"/>
      <c r="S14" s="3"/>
      <c r="T14" s="3"/>
      <c r="U14" s="35" t="s">
        <v>160</v>
      </c>
      <c r="V14" s="3"/>
      <c r="W14" s="3"/>
      <c r="X14" s="35" t="s">
        <v>160</v>
      </c>
      <c r="Y14" s="3"/>
      <c r="Z14" s="3"/>
      <c r="AA14" s="3"/>
      <c r="AB14" s="3"/>
      <c r="AC14" s="3"/>
      <c r="AD14" s="3"/>
      <c r="AE14" s="35" t="s">
        <v>160</v>
      </c>
      <c r="AF14" s="3"/>
      <c r="AG14" s="3"/>
      <c r="AH14" s="3"/>
      <c r="AI14" s="3"/>
      <c r="AJ14" s="35" t="s">
        <v>160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1"/>
      <c r="BF14" s="1"/>
      <c r="BG14" s="3" t="s">
        <v>80</v>
      </c>
      <c r="BH14" s="1"/>
    </row>
    <row r="15" spans="2:60" x14ac:dyDescent="0.2">
      <c r="B15" s="1">
        <v>11</v>
      </c>
      <c r="C15" s="31">
        <v>44870</v>
      </c>
      <c r="D15" s="1">
        <v>157</v>
      </c>
      <c r="E15" s="32">
        <v>95000</v>
      </c>
      <c r="F15" s="32">
        <v>118750</v>
      </c>
      <c r="G15" s="32">
        <v>118750</v>
      </c>
      <c r="H15" s="32" t="s">
        <v>3</v>
      </c>
      <c r="I15" s="33">
        <v>11.461632170582678</v>
      </c>
      <c r="J15" s="2" t="s">
        <v>163</v>
      </c>
      <c r="K15" s="3">
        <v>80</v>
      </c>
      <c r="L15" s="4" t="s">
        <v>167</v>
      </c>
      <c r="M15" s="4" t="s">
        <v>165</v>
      </c>
      <c r="N15" s="4" t="s">
        <v>158</v>
      </c>
      <c r="O15" s="34">
        <v>40</v>
      </c>
      <c r="P15" s="4" t="s">
        <v>167</v>
      </c>
      <c r="Q15" s="4"/>
      <c r="R15" s="3"/>
      <c r="S15" s="3"/>
      <c r="T15" s="3"/>
      <c r="U15" s="35" t="s">
        <v>160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5" t="s">
        <v>160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1"/>
      <c r="BF15" s="1"/>
      <c r="BG15" s="3" t="s">
        <v>81</v>
      </c>
      <c r="BH15" s="1"/>
    </row>
    <row r="16" spans="2:60" x14ac:dyDescent="0.2">
      <c r="B16" s="1">
        <v>12</v>
      </c>
      <c r="C16" s="31">
        <v>44870</v>
      </c>
      <c r="D16" s="1">
        <v>159</v>
      </c>
      <c r="E16" s="32">
        <v>90000</v>
      </c>
      <c r="F16" s="32">
        <v>112500</v>
      </c>
      <c r="G16" s="32">
        <v>112500</v>
      </c>
      <c r="H16" s="32" t="s">
        <v>3</v>
      </c>
      <c r="I16" s="33">
        <v>11.407564949312402</v>
      </c>
      <c r="J16" s="2" t="s">
        <v>163</v>
      </c>
      <c r="K16" s="3">
        <v>70</v>
      </c>
      <c r="L16" s="4" t="s">
        <v>167</v>
      </c>
      <c r="M16" s="4" t="s">
        <v>165</v>
      </c>
      <c r="N16" s="4" t="s">
        <v>173</v>
      </c>
      <c r="O16" s="34">
        <v>37</v>
      </c>
      <c r="P16" s="4" t="s">
        <v>167</v>
      </c>
      <c r="Q16" s="4"/>
      <c r="R16" s="3"/>
      <c r="S16" s="3"/>
      <c r="T16" s="35" t="s">
        <v>160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5" t="s">
        <v>160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5" t="s">
        <v>160</v>
      </c>
      <c r="BC16" s="3"/>
      <c r="BD16" s="3"/>
      <c r="BE16" s="1"/>
      <c r="BF16" s="1"/>
      <c r="BG16" s="3" t="s">
        <v>79</v>
      </c>
      <c r="BH16" s="1"/>
    </row>
    <row r="17" spans="2:60" x14ac:dyDescent="0.2">
      <c r="B17" s="1">
        <v>13</v>
      </c>
      <c r="C17" s="31">
        <v>44870</v>
      </c>
      <c r="D17" s="1">
        <v>171</v>
      </c>
      <c r="E17" s="32">
        <v>11000</v>
      </c>
      <c r="F17" s="32">
        <v>13750</v>
      </c>
      <c r="G17" s="32">
        <v>13750</v>
      </c>
      <c r="H17" s="32" t="s">
        <v>3</v>
      </c>
      <c r="I17" s="33">
        <v>9.3056505517805075</v>
      </c>
      <c r="J17" s="2" t="s">
        <v>155</v>
      </c>
      <c r="K17" s="3">
        <v>80</v>
      </c>
      <c r="L17" s="4" t="s">
        <v>169</v>
      </c>
      <c r="M17" s="4" t="s">
        <v>165</v>
      </c>
      <c r="N17" s="4" t="s">
        <v>158</v>
      </c>
      <c r="O17" s="34">
        <v>36</v>
      </c>
      <c r="P17" s="4" t="s">
        <v>159</v>
      </c>
      <c r="Q17" s="4"/>
      <c r="R17" s="3"/>
      <c r="S17" s="3"/>
      <c r="T17" s="3"/>
      <c r="U17" s="35" t="s">
        <v>160</v>
      </c>
      <c r="V17" s="3"/>
      <c r="W17" s="3"/>
      <c r="X17" s="3"/>
      <c r="Y17" s="3"/>
      <c r="Z17" s="69"/>
      <c r="AA17" s="69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5" t="s">
        <v>160</v>
      </c>
      <c r="AP17" s="35"/>
      <c r="AQ17" s="35"/>
      <c r="AR17" s="35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1"/>
      <c r="BF17" s="1"/>
      <c r="BG17" s="3" t="s">
        <v>79</v>
      </c>
      <c r="BH17" s="1"/>
    </row>
    <row r="18" spans="2:60" x14ac:dyDescent="0.2">
      <c r="B18" s="1">
        <v>14</v>
      </c>
      <c r="C18" s="31">
        <v>44870</v>
      </c>
      <c r="D18" s="1">
        <v>196</v>
      </c>
      <c r="E18" s="32">
        <v>42000</v>
      </c>
      <c r="F18" s="32">
        <v>52500</v>
      </c>
      <c r="G18" s="32">
        <v>52500</v>
      </c>
      <c r="H18" s="32" t="s">
        <v>3</v>
      </c>
      <c r="I18" s="33">
        <v>10.645424897265505</v>
      </c>
      <c r="J18" s="2" t="s">
        <v>174</v>
      </c>
      <c r="K18" s="3">
        <v>80</v>
      </c>
      <c r="L18" s="4" t="s">
        <v>156</v>
      </c>
      <c r="M18" s="4" t="s">
        <v>165</v>
      </c>
      <c r="N18" s="4" t="s">
        <v>158</v>
      </c>
      <c r="O18" s="34">
        <v>36</v>
      </c>
      <c r="P18" s="4" t="s">
        <v>159</v>
      </c>
      <c r="Q18" s="4"/>
      <c r="R18" s="3"/>
      <c r="S18" s="3"/>
      <c r="T18" s="3"/>
      <c r="U18" s="35" t="s">
        <v>160</v>
      </c>
      <c r="V18" s="3"/>
      <c r="W18" s="35" t="s">
        <v>160</v>
      </c>
      <c r="X18" s="3"/>
      <c r="Y18" s="3"/>
      <c r="Z18" s="69"/>
      <c r="AA18" s="70"/>
      <c r="AB18" s="35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5" t="s">
        <v>160</v>
      </c>
      <c r="AP18" s="35" t="s">
        <v>160</v>
      </c>
      <c r="AQ18" s="35"/>
      <c r="AR18" s="35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1"/>
      <c r="BF18" s="1"/>
      <c r="BG18" s="3" t="s">
        <v>80</v>
      </c>
      <c r="BH18" s="1"/>
    </row>
    <row r="19" spans="2:60" x14ac:dyDescent="0.2">
      <c r="B19" s="1">
        <v>15</v>
      </c>
      <c r="C19" s="31">
        <v>44870</v>
      </c>
      <c r="D19" s="1">
        <v>199</v>
      </c>
      <c r="E19" s="32">
        <v>90000</v>
      </c>
      <c r="F19" s="32">
        <v>112500</v>
      </c>
      <c r="G19" s="32">
        <v>112500</v>
      </c>
      <c r="H19" s="32" t="s">
        <v>3</v>
      </c>
      <c r="I19" s="33">
        <v>11.407564949312402</v>
      </c>
      <c r="J19" s="2" t="s">
        <v>174</v>
      </c>
      <c r="K19" s="3">
        <v>70</v>
      </c>
      <c r="L19" s="4" t="s">
        <v>167</v>
      </c>
      <c r="M19" s="4" t="s">
        <v>161</v>
      </c>
      <c r="N19" s="4" t="s">
        <v>175</v>
      </c>
      <c r="O19" s="34">
        <v>40</v>
      </c>
      <c r="P19" s="4" t="s">
        <v>167</v>
      </c>
      <c r="Q19" s="35" t="s">
        <v>160</v>
      </c>
      <c r="R19" s="3"/>
      <c r="S19" s="3"/>
      <c r="T19" s="3"/>
      <c r="U19" s="35" t="s">
        <v>160</v>
      </c>
      <c r="V19" s="3"/>
      <c r="W19" s="3"/>
      <c r="X19" s="35" t="s">
        <v>160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1"/>
      <c r="BF19" s="1"/>
      <c r="BG19" s="3" t="s">
        <v>81</v>
      </c>
      <c r="BH19" s="1"/>
    </row>
    <row r="20" spans="2:60" x14ac:dyDescent="0.2">
      <c r="B20" s="1">
        <v>16</v>
      </c>
      <c r="C20" s="31">
        <v>44870</v>
      </c>
      <c r="D20" s="1">
        <v>200</v>
      </c>
      <c r="E20" s="32">
        <v>380000</v>
      </c>
      <c r="F20" s="32">
        <v>475000</v>
      </c>
      <c r="G20" s="32">
        <v>475000</v>
      </c>
      <c r="H20" s="32" t="s">
        <v>3</v>
      </c>
      <c r="I20" s="33">
        <v>12.847926531702569</v>
      </c>
      <c r="J20" s="2" t="s">
        <v>174</v>
      </c>
      <c r="K20" s="3">
        <v>50</v>
      </c>
      <c r="L20" s="4" t="s">
        <v>167</v>
      </c>
      <c r="M20" s="4" t="s">
        <v>165</v>
      </c>
      <c r="N20" s="4" t="s">
        <v>158</v>
      </c>
      <c r="O20" s="34">
        <v>35</v>
      </c>
      <c r="P20" s="4" t="s">
        <v>159</v>
      </c>
      <c r="Q20" s="4"/>
      <c r="R20" s="3"/>
      <c r="S20" s="3"/>
      <c r="T20" s="35" t="s">
        <v>160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5" t="s">
        <v>160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1"/>
      <c r="BF20" s="1"/>
      <c r="BG20" s="3" t="s">
        <v>81</v>
      </c>
    </row>
    <row r="21" spans="2:60" x14ac:dyDescent="0.2">
      <c r="B21" s="1">
        <v>17</v>
      </c>
      <c r="C21" s="31">
        <v>44871</v>
      </c>
      <c r="D21" s="1">
        <v>289</v>
      </c>
      <c r="E21" s="32">
        <v>13500</v>
      </c>
      <c r="F21" s="32">
        <v>16875</v>
      </c>
      <c r="G21" s="32">
        <v>16875</v>
      </c>
      <c r="H21" s="32" t="s">
        <v>3</v>
      </c>
      <c r="I21" s="33">
        <v>9.5104449644265205</v>
      </c>
      <c r="J21" s="2" t="s">
        <v>163</v>
      </c>
      <c r="K21" s="3">
        <v>70</v>
      </c>
      <c r="L21" s="4" t="s">
        <v>167</v>
      </c>
      <c r="M21" s="4" t="s">
        <v>165</v>
      </c>
      <c r="N21" s="4" t="s">
        <v>162</v>
      </c>
      <c r="O21" s="34">
        <v>36</v>
      </c>
      <c r="P21" s="4" t="s">
        <v>167</v>
      </c>
      <c r="Q21" s="4"/>
      <c r="R21" s="35" t="s">
        <v>160</v>
      </c>
      <c r="S21" s="35"/>
      <c r="T21" s="3"/>
      <c r="U21" s="35" t="s">
        <v>160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1"/>
      <c r="BF21" s="1"/>
      <c r="BG21" s="3" t="s">
        <v>79</v>
      </c>
      <c r="BH21" s="1"/>
    </row>
    <row r="22" spans="2:60" x14ac:dyDescent="0.2">
      <c r="B22" s="1">
        <v>18</v>
      </c>
      <c r="C22" s="31">
        <v>44871</v>
      </c>
      <c r="D22" s="1">
        <v>293</v>
      </c>
      <c r="E22" s="32">
        <v>14000</v>
      </c>
      <c r="F22" s="32">
        <v>17500</v>
      </c>
      <c r="G22" s="32">
        <v>17500</v>
      </c>
      <c r="H22" s="32" t="s">
        <v>3</v>
      </c>
      <c r="I22" s="33">
        <v>9.5468126085973957</v>
      </c>
      <c r="J22" s="2" t="s">
        <v>163</v>
      </c>
      <c r="K22" s="3">
        <v>60</v>
      </c>
      <c r="L22" s="4" t="s">
        <v>167</v>
      </c>
      <c r="M22" s="4" t="s">
        <v>165</v>
      </c>
      <c r="N22" s="4" t="s">
        <v>162</v>
      </c>
      <c r="O22" s="34">
        <v>39</v>
      </c>
      <c r="P22" s="4" t="s">
        <v>167</v>
      </c>
      <c r="Q22" s="4"/>
      <c r="R22" s="3"/>
      <c r="S22" s="3"/>
      <c r="T22" s="3"/>
      <c r="U22" s="35" t="s">
        <v>160</v>
      </c>
      <c r="V22" s="3"/>
      <c r="W22" s="3"/>
      <c r="X22" s="35" t="s">
        <v>160</v>
      </c>
      <c r="Y22" s="3"/>
      <c r="Z22" s="3"/>
      <c r="AA22" s="3"/>
      <c r="AB22" s="3"/>
      <c r="AC22" s="3"/>
      <c r="AD22" s="3"/>
      <c r="AE22" s="35" t="s">
        <v>160</v>
      </c>
      <c r="AF22" s="3"/>
      <c r="AG22" s="3"/>
      <c r="AH22" s="3"/>
      <c r="AI22" s="3"/>
      <c r="AJ22" s="35" t="s">
        <v>160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1"/>
      <c r="BF22" s="1"/>
      <c r="BG22" s="3" t="s">
        <v>79</v>
      </c>
      <c r="BH22" s="1"/>
    </row>
    <row r="23" spans="2:60" x14ac:dyDescent="0.2">
      <c r="B23" s="1">
        <v>19</v>
      </c>
      <c r="C23" s="31">
        <v>44871</v>
      </c>
      <c r="D23" s="1">
        <v>295</v>
      </c>
      <c r="E23" s="32">
        <v>20000</v>
      </c>
      <c r="F23" s="32">
        <v>25000</v>
      </c>
      <c r="G23" s="32">
        <v>25000</v>
      </c>
      <c r="H23" s="32" t="s">
        <v>3</v>
      </c>
      <c r="I23" s="33">
        <v>9.9034875525361272</v>
      </c>
      <c r="J23" s="2" t="s">
        <v>163</v>
      </c>
      <c r="K23" s="3">
        <v>70</v>
      </c>
      <c r="L23" s="4" t="s">
        <v>169</v>
      </c>
      <c r="M23" s="4" t="s">
        <v>165</v>
      </c>
      <c r="N23" s="4" t="s">
        <v>176</v>
      </c>
      <c r="O23" s="34">
        <v>39</v>
      </c>
      <c r="P23" s="4" t="s">
        <v>159</v>
      </c>
      <c r="Q23" s="4"/>
      <c r="R23" s="3"/>
      <c r="S23" s="3"/>
      <c r="T23" s="3"/>
      <c r="U23" s="35" t="s">
        <v>160</v>
      </c>
      <c r="V23" s="3"/>
      <c r="W23" s="3"/>
      <c r="X23" s="35" t="s">
        <v>160</v>
      </c>
      <c r="Y23" s="3"/>
      <c r="Z23" s="3"/>
      <c r="AA23" s="3"/>
      <c r="AB23" s="3"/>
      <c r="AC23" s="3"/>
      <c r="AD23" s="3"/>
      <c r="AE23" s="35" t="s">
        <v>160</v>
      </c>
      <c r="AF23" s="3"/>
      <c r="AG23" s="3"/>
      <c r="AH23" s="3"/>
      <c r="AI23" s="3"/>
      <c r="AJ23" s="35" t="s">
        <v>160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1"/>
      <c r="BF23" s="1"/>
      <c r="BG23" s="3" t="s">
        <v>80</v>
      </c>
      <c r="BH23" s="1"/>
    </row>
    <row r="24" spans="2:60" x14ac:dyDescent="0.2">
      <c r="B24" s="1">
        <v>20</v>
      </c>
      <c r="C24" s="31">
        <v>44871</v>
      </c>
      <c r="D24" s="1">
        <v>296</v>
      </c>
      <c r="E24" s="32">
        <v>19000</v>
      </c>
      <c r="F24" s="32">
        <v>23750</v>
      </c>
      <c r="G24" s="32">
        <v>23750</v>
      </c>
      <c r="H24" s="32" t="s">
        <v>3</v>
      </c>
      <c r="I24" s="33">
        <v>9.8521942581485771</v>
      </c>
      <c r="J24" s="2" t="s">
        <v>163</v>
      </c>
      <c r="K24" s="3">
        <v>70</v>
      </c>
      <c r="L24" s="4" t="s">
        <v>167</v>
      </c>
      <c r="M24" s="4" t="s">
        <v>165</v>
      </c>
      <c r="N24" s="4" t="s">
        <v>162</v>
      </c>
      <c r="O24" s="34">
        <v>40</v>
      </c>
      <c r="P24" s="4" t="s">
        <v>167</v>
      </c>
      <c r="Q24" s="4"/>
      <c r="R24" s="3"/>
      <c r="S24" s="3"/>
      <c r="T24" s="3"/>
      <c r="U24" s="35" t="s">
        <v>160</v>
      </c>
      <c r="V24" s="3"/>
      <c r="W24" s="3"/>
      <c r="X24" s="35" t="s">
        <v>160</v>
      </c>
      <c r="Y24" s="3"/>
      <c r="Z24" s="3"/>
      <c r="AA24" s="3"/>
      <c r="AB24" s="3"/>
      <c r="AC24" s="3"/>
      <c r="AD24" s="3"/>
      <c r="AE24" s="35" t="s">
        <v>160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1"/>
      <c r="BF24" s="1"/>
      <c r="BG24" s="3" t="s">
        <v>80</v>
      </c>
      <c r="BH24" s="1"/>
    </row>
    <row r="25" spans="2:60" x14ac:dyDescent="0.2">
      <c r="B25" s="1">
        <v>21</v>
      </c>
      <c r="C25" s="31">
        <v>44871</v>
      </c>
      <c r="D25" s="1">
        <v>298</v>
      </c>
      <c r="E25" s="32">
        <v>22000</v>
      </c>
      <c r="F25" s="32">
        <v>27500</v>
      </c>
      <c r="G25" s="32">
        <v>27500</v>
      </c>
      <c r="H25" s="32" t="s">
        <v>3</v>
      </c>
      <c r="I25" s="33">
        <v>9.9987977323404529</v>
      </c>
      <c r="J25" s="2" t="s">
        <v>163</v>
      </c>
      <c r="K25" s="3">
        <v>80</v>
      </c>
      <c r="L25" s="4" t="s">
        <v>167</v>
      </c>
      <c r="M25" s="4" t="s">
        <v>165</v>
      </c>
      <c r="N25" s="4" t="s">
        <v>162</v>
      </c>
      <c r="O25" s="34">
        <v>39</v>
      </c>
      <c r="P25" s="4" t="s">
        <v>167</v>
      </c>
      <c r="Q25" s="4"/>
      <c r="R25" s="3"/>
      <c r="S25" s="3"/>
      <c r="T25" s="3"/>
      <c r="U25" s="35" t="s">
        <v>160</v>
      </c>
      <c r="V25" s="3"/>
      <c r="W25" s="3"/>
      <c r="X25" s="35" t="s">
        <v>160</v>
      </c>
      <c r="Y25" s="3"/>
      <c r="Z25" s="3"/>
      <c r="AA25" s="3"/>
      <c r="AB25" s="3"/>
      <c r="AC25" s="3"/>
      <c r="AD25" s="3"/>
      <c r="AE25" s="35" t="s">
        <v>160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1"/>
      <c r="BF25" s="1"/>
      <c r="BG25" s="3" t="s">
        <v>79</v>
      </c>
      <c r="BH25" s="1"/>
    </row>
    <row r="26" spans="2:60" x14ac:dyDescent="0.2">
      <c r="B26" s="1">
        <v>22</v>
      </c>
      <c r="C26" s="31">
        <v>44871</v>
      </c>
      <c r="D26" s="1">
        <v>301</v>
      </c>
      <c r="E26" s="32">
        <v>9500</v>
      </c>
      <c r="F26" s="32">
        <v>11875</v>
      </c>
      <c r="G26" s="32">
        <v>11875</v>
      </c>
      <c r="H26" s="32" t="s">
        <v>3</v>
      </c>
      <c r="I26" s="33">
        <v>9.1590470775886317</v>
      </c>
      <c r="J26" s="2" t="s">
        <v>163</v>
      </c>
      <c r="K26" s="3">
        <v>60</v>
      </c>
      <c r="L26" s="4" t="s">
        <v>167</v>
      </c>
      <c r="M26" s="4" t="s">
        <v>165</v>
      </c>
      <c r="N26" s="4" t="s">
        <v>158</v>
      </c>
      <c r="O26" s="34">
        <v>34</v>
      </c>
      <c r="P26" s="4" t="s">
        <v>167</v>
      </c>
      <c r="Q26" s="4"/>
      <c r="R26" s="35" t="s">
        <v>160</v>
      </c>
      <c r="S26" s="35"/>
      <c r="T26" s="3"/>
      <c r="U26" s="35" t="s">
        <v>160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1"/>
      <c r="BF26" s="1"/>
      <c r="BG26" s="3" t="s">
        <v>79</v>
      </c>
      <c r="BH26" s="1"/>
    </row>
    <row r="27" spans="2:60" x14ac:dyDescent="0.2">
      <c r="B27" s="1">
        <v>23</v>
      </c>
      <c r="C27" s="31">
        <v>44871</v>
      </c>
      <c r="D27" s="1">
        <v>302</v>
      </c>
      <c r="E27" s="32">
        <v>3500</v>
      </c>
      <c r="F27" s="32">
        <v>4375</v>
      </c>
      <c r="G27" s="32">
        <v>4375</v>
      </c>
      <c r="H27" s="32" t="s">
        <v>3</v>
      </c>
      <c r="I27" s="33">
        <v>8.1605182474775049</v>
      </c>
      <c r="J27" s="2" t="s">
        <v>163</v>
      </c>
      <c r="K27" s="3">
        <v>60</v>
      </c>
      <c r="L27" s="4" t="s">
        <v>167</v>
      </c>
      <c r="M27" s="4" t="s">
        <v>165</v>
      </c>
      <c r="N27" s="4" t="s">
        <v>158</v>
      </c>
      <c r="O27" s="34">
        <v>34</v>
      </c>
      <c r="P27" s="4" t="s">
        <v>167</v>
      </c>
      <c r="Q27" s="4"/>
      <c r="R27" s="35" t="s">
        <v>160</v>
      </c>
      <c r="S27" s="35"/>
      <c r="T27" s="3"/>
      <c r="U27" s="35" t="s">
        <v>160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BA27" t="s">
        <v>177</v>
      </c>
      <c r="BC27" s="3"/>
      <c r="BD27" s="3"/>
      <c r="BE27" s="1"/>
      <c r="BF27" s="1"/>
      <c r="BG27" s="3" t="s">
        <v>79</v>
      </c>
      <c r="BH27" s="1"/>
    </row>
    <row r="28" spans="2:60" x14ac:dyDescent="0.2">
      <c r="B28" s="1">
        <v>24</v>
      </c>
      <c r="C28" s="31">
        <v>44871</v>
      </c>
      <c r="D28" s="1">
        <v>303</v>
      </c>
      <c r="E28" s="32">
        <v>28000</v>
      </c>
      <c r="F28" s="32">
        <v>35000</v>
      </c>
      <c r="G28" s="32">
        <v>35000</v>
      </c>
      <c r="H28" s="32" t="s">
        <v>3</v>
      </c>
      <c r="I28" s="33">
        <v>10.239959789157341</v>
      </c>
      <c r="J28" s="2" t="s">
        <v>163</v>
      </c>
      <c r="K28" s="3">
        <v>60</v>
      </c>
      <c r="L28" s="4" t="s">
        <v>167</v>
      </c>
      <c r="M28" s="4" t="s">
        <v>165</v>
      </c>
      <c r="N28" s="4" t="s">
        <v>158</v>
      </c>
      <c r="O28" s="34">
        <v>37</v>
      </c>
      <c r="P28" s="4" t="s">
        <v>167</v>
      </c>
      <c r="Q28" s="4"/>
      <c r="R28" s="3"/>
      <c r="S28" s="3"/>
      <c r="T28" s="35" t="s">
        <v>160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5" t="s">
        <v>160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1"/>
      <c r="BF28" s="1"/>
      <c r="BG28" s="3" t="s">
        <v>79</v>
      </c>
      <c r="BH28" s="1"/>
    </row>
    <row r="29" spans="2:60" x14ac:dyDescent="0.2">
      <c r="B29" s="1">
        <v>25</v>
      </c>
      <c r="C29" s="31">
        <v>44871</v>
      </c>
      <c r="D29" s="1">
        <v>315</v>
      </c>
      <c r="E29" s="32">
        <v>15000</v>
      </c>
      <c r="F29" s="32">
        <v>18750</v>
      </c>
      <c r="G29" s="32">
        <v>18750</v>
      </c>
      <c r="H29" s="32" t="s">
        <v>3</v>
      </c>
      <c r="I29" s="33">
        <v>9.6158054800843473</v>
      </c>
      <c r="J29" s="2" t="s">
        <v>163</v>
      </c>
      <c r="K29" s="3">
        <v>70</v>
      </c>
      <c r="L29" s="4" t="s">
        <v>167</v>
      </c>
      <c r="M29" s="4" t="s">
        <v>165</v>
      </c>
      <c r="N29" s="4" t="s">
        <v>162</v>
      </c>
      <c r="O29" s="34">
        <v>39</v>
      </c>
      <c r="P29" s="4" t="s">
        <v>167</v>
      </c>
      <c r="Q29" s="4"/>
      <c r="R29" s="3"/>
      <c r="S29" s="3"/>
      <c r="T29" s="3"/>
      <c r="U29" s="35" t="s">
        <v>160</v>
      </c>
      <c r="V29" s="3"/>
      <c r="W29" s="3"/>
      <c r="X29" s="35" t="s">
        <v>160</v>
      </c>
      <c r="Y29" s="3"/>
      <c r="Z29" s="3"/>
      <c r="AA29" s="3"/>
      <c r="AB29" s="3"/>
      <c r="AC29" s="35" t="s">
        <v>160</v>
      </c>
      <c r="AD29" s="3"/>
      <c r="AE29" s="3"/>
      <c r="AF29" s="3"/>
      <c r="AG29" s="3"/>
      <c r="AH29" s="3"/>
      <c r="AI29" s="3"/>
      <c r="AJ29" s="35" t="s">
        <v>160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1"/>
      <c r="BF29" s="1"/>
      <c r="BG29" s="3" t="s">
        <v>79</v>
      </c>
      <c r="BH29" s="1"/>
    </row>
    <row r="30" spans="2:60" x14ac:dyDescent="0.2">
      <c r="B30" s="1">
        <v>26</v>
      </c>
      <c r="C30" s="31">
        <v>44871</v>
      </c>
      <c r="D30" s="1">
        <v>316</v>
      </c>
      <c r="E30" s="32">
        <v>22000</v>
      </c>
      <c r="F30" s="32">
        <v>27500</v>
      </c>
      <c r="G30" s="32">
        <v>27500</v>
      </c>
      <c r="H30" s="32" t="s">
        <v>3</v>
      </c>
      <c r="I30" s="33">
        <v>9.9987977323404529</v>
      </c>
      <c r="J30" s="2" t="s">
        <v>163</v>
      </c>
      <c r="K30" s="3">
        <v>70</v>
      </c>
      <c r="L30" s="4" t="s">
        <v>167</v>
      </c>
      <c r="M30" s="4" t="s">
        <v>165</v>
      </c>
      <c r="N30" s="4" t="s">
        <v>162</v>
      </c>
      <c r="O30" s="34">
        <v>39</v>
      </c>
      <c r="P30" s="4" t="s">
        <v>167</v>
      </c>
      <c r="Q30" s="4"/>
      <c r="R30" s="3"/>
      <c r="S30" s="3"/>
      <c r="T30" s="3"/>
      <c r="U30" s="35" t="s">
        <v>160</v>
      </c>
      <c r="V30" s="3"/>
      <c r="W30" s="3"/>
      <c r="X30" s="35" t="s">
        <v>160</v>
      </c>
      <c r="Y30" s="3"/>
      <c r="Z30" s="3"/>
      <c r="AA30" s="3"/>
      <c r="AB30" s="3"/>
      <c r="AC30" s="35" t="s">
        <v>160</v>
      </c>
      <c r="AD30" s="3"/>
      <c r="AE30" s="3"/>
      <c r="AF30" s="3"/>
      <c r="AG30" s="3"/>
      <c r="AH30" s="3"/>
      <c r="AI30" s="3"/>
      <c r="AJ30" s="35" t="s">
        <v>160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1"/>
      <c r="BF30" s="1"/>
      <c r="BG30" s="3" t="s">
        <v>81</v>
      </c>
      <c r="BH30" s="1"/>
    </row>
    <row r="31" spans="2:60" x14ac:dyDescent="0.2">
      <c r="B31" s="1">
        <v>27</v>
      </c>
      <c r="C31" s="31">
        <v>44871</v>
      </c>
      <c r="D31" s="1">
        <v>317</v>
      </c>
      <c r="E31" s="32">
        <v>7500</v>
      </c>
      <c r="F31" s="32">
        <v>9375</v>
      </c>
      <c r="G31" s="32">
        <v>9375</v>
      </c>
      <c r="H31" s="32" t="s">
        <v>3</v>
      </c>
      <c r="I31" s="33">
        <v>8.9226582995244019</v>
      </c>
      <c r="J31" s="2" t="s">
        <v>174</v>
      </c>
      <c r="K31" s="3">
        <v>20</v>
      </c>
      <c r="L31" s="4" t="s">
        <v>169</v>
      </c>
      <c r="M31" s="4" t="s">
        <v>165</v>
      </c>
      <c r="N31" s="4" t="s">
        <v>178</v>
      </c>
      <c r="O31" s="34">
        <v>30</v>
      </c>
      <c r="P31" s="4" t="s">
        <v>159</v>
      </c>
      <c r="Q31" s="4"/>
      <c r="R31" s="35" t="s">
        <v>160</v>
      </c>
      <c r="S31" s="35"/>
      <c r="T31" s="35" t="s">
        <v>160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1"/>
      <c r="BF31" s="1"/>
      <c r="BG31" s="3" t="s">
        <v>80</v>
      </c>
      <c r="BH31" s="1"/>
    </row>
    <row r="32" spans="2:60" x14ac:dyDescent="0.2">
      <c r="B32" s="1">
        <v>28</v>
      </c>
      <c r="C32" s="31">
        <v>44871</v>
      </c>
      <c r="D32" s="1">
        <v>318</v>
      </c>
      <c r="E32" s="32">
        <v>6000</v>
      </c>
      <c r="F32" s="32">
        <v>7500</v>
      </c>
      <c r="G32" s="32">
        <v>7500</v>
      </c>
      <c r="H32" s="32" t="s">
        <v>3</v>
      </c>
      <c r="I32" s="33">
        <v>8.6995147482101913</v>
      </c>
      <c r="J32" s="2" t="s">
        <v>174</v>
      </c>
      <c r="K32" s="3">
        <v>40</v>
      </c>
      <c r="L32" s="4" t="s">
        <v>164</v>
      </c>
      <c r="M32" s="4" t="s">
        <v>165</v>
      </c>
      <c r="N32" s="4" t="s">
        <v>179</v>
      </c>
      <c r="O32" s="34">
        <v>30</v>
      </c>
      <c r="P32" s="4" t="s">
        <v>159</v>
      </c>
      <c r="Q32" s="4"/>
      <c r="R32" s="35" t="s">
        <v>160</v>
      </c>
      <c r="S32" s="35"/>
      <c r="T32" s="35" t="s">
        <v>160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 t="s">
        <v>180</v>
      </c>
      <c r="BA32" s="3"/>
      <c r="BB32" s="3"/>
      <c r="BC32" s="3"/>
      <c r="BD32" s="3"/>
      <c r="BE32" s="1"/>
      <c r="BF32" s="1"/>
      <c r="BG32" s="3" t="s">
        <v>79</v>
      </c>
      <c r="BH32" s="1"/>
    </row>
    <row r="33" spans="2:60" x14ac:dyDescent="0.2">
      <c r="B33" s="1">
        <v>29</v>
      </c>
      <c r="C33" s="31">
        <v>44871</v>
      </c>
      <c r="D33" s="1">
        <v>319</v>
      </c>
      <c r="E33" s="32">
        <v>26000</v>
      </c>
      <c r="F33" s="32">
        <v>32500</v>
      </c>
      <c r="G33" s="32">
        <v>32500</v>
      </c>
      <c r="H33" s="32" t="s">
        <v>3</v>
      </c>
      <c r="I33" s="33">
        <v>10.165851817003619</v>
      </c>
      <c r="J33" s="2" t="s">
        <v>174</v>
      </c>
      <c r="K33" s="3">
        <v>50</v>
      </c>
      <c r="L33" s="4" t="s">
        <v>169</v>
      </c>
      <c r="M33" s="4" t="s">
        <v>165</v>
      </c>
      <c r="N33" s="4" t="s">
        <v>178</v>
      </c>
      <c r="O33" s="34">
        <v>35</v>
      </c>
      <c r="P33" s="4" t="s">
        <v>159</v>
      </c>
      <c r="Q33" s="4"/>
      <c r="R33" s="35" t="s">
        <v>160</v>
      </c>
      <c r="S33" s="35"/>
      <c r="T33" s="3"/>
      <c r="U33" s="35" t="s">
        <v>160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181</v>
      </c>
      <c r="BA33" s="3"/>
      <c r="BB33" s="3"/>
      <c r="BC33" s="3"/>
      <c r="BD33" s="3"/>
      <c r="BE33" s="1"/>
      <c r="BF33" s="1"/>
      <c r="BG33" s="3" t="s">
        <v>81</v>
      </c>
      <c r="BH33" s="1"/>
    </row>
    <row r="34" spans="2:60" x14ac:dyDescent="0.2">
      <c r="B34" s="1">
        <v>30</v>
      </c>
      <c r="C34" s="31">
        <v>44871</v>
      </c>
      <c r="D34" s="1">
        <v>323</v>
      </c>
      <c r="E34" s="32">
        <v>4000</v>
      </c>
      <c r="F34" s="32">
        <v>5000</v>
      </c>
      <c r="G34" s="32">
        <v>5000</v>
      </c>
      <c r="H34" s="32" t="s">
        <v>3</v>
      </c>
      <c r="I34" s="33">
        <v>8.2940496401020276</v>
      </c>
      <c r="J34" s="2" t="s">
        <v>174</v>
      </c>
      <c r="K34" s="3">
        <v>40</v>
      </c>
      <c r="L34" s="4" t="s">
        <v>169</v>
      </c>
      <c r="M34" s="4" t="s">
        <v>182</v>
      </c>
      <c r="N34" s="4" t="s">
        <v>162</v>
      </c>
      <c r="O34" s="34">
        <v>20.2</v>
      </c>
      <c r="P34" s="4" t="s">
        <v>159</v>
      </c>
      <c r="Q34" s="4"/>
      <c r="R34" s="35" t="s">
        <v>160</v>
      </c>
      <c r="S34" s="35"/>
      <c r="T34" s="35" t="s">
        <v>160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1"/>
      <c r="BF34" s="1"/>
      <c r="BG34" s="3" t="s">
        <v>80</v>
      </c>
      <c r="BH34" s="1"/>
    </row>
    <row r="35" spans="2:60" x14ac:dyDescent="0.2">
      <c r="B35" s="1">
        <v>31</v>
      </c>
      <c r="C35" s="31">
        <v>44871</v>
      </c>
      <c r="D35" s="71">
        <v>325</v>
      </c>
      <c r="E35" s="32">
        <v>125000</v>
      </c>
      <c r="F35" s="32">
        <v>156250</v>
      </c>
      <c r="G35" s="32">
        <v>156250</v>
      </c>
      <c r="H35" s="32" t="s">
        <v>3</v>
      </c>
      <c r="I35" s="33">
        <v>11.736069016284437</v>
      </c>
      <c r="J35" s="2" t="s">
        <v>174</v>
      </c>
      <c r="K35" s="3">
        <v>80</v>
      </c>
      <c r="L35" s="4" t="s">
        <v>169</v>
      </c>
      <c r="M35" s="4" t="s">
        <v>161</v>
      </c>
      <c r="N35" s="4" t="s">
        <v>175</v>
      </c>
      <c r="O35" s="34">
        <v>40</v>
      </c>
      <c r="P35" s="4" t="s">
        <v>169</v>
      </c>
      <c r="Q35" s="35" t="s">
        <v>160</v>
      </c>
      <c r="R35" s="3"/>
      <c r="S35" s="3"/>
      <c r="T35" s="35"/>
      <c r="U35" s="35" t="s">
        <v>160</v>
      </c>
      <c r="V35" s="3"/>
      <c r="W35" s="3"/>
      <c r="X35" s="35" t="s">
        <v>160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1"/>
      <c r="BF35" s="1"/>
      <c r="BG35" s="3" t="s">
        <v>81</v>
      </c>
      <c r="BH35" s="1"/>
    </row>
    <row r="36" spans="2:60" x14ac:dyDescent="0.2">
      <c r="B36" s="1">
        <v>32</v>
      </c>
      <c r="C36" s="31">
        <v>44871</v>
      </c>
      <c r="D36" s="1">
        <v>329</v>
      </c>
      <c r="E36" s="32">
        <v>4500</v>
      </c>
      <c r="F36" s="32">
        <v>5625</v>
      </c>
      <c r="G36" s="32">
        <v>5625</v>
      </c>
      <c r="H36" s="32" t="s">
        <v>3</v>
      </c>
      <c r="I36" s="33">
        <v>8.4118326757584114</v>
      </c>
      <c r="J36" s="2" t="s">
        <v>174</v>
      </c>
      <c r="K36" s="3">
        <v>60</v>
      </c>
      <c r="L36" s="4" t="s">
        <v>169</v>
      </c>
      <c r="M36" s="4" t="s">
        <v>165</v>
      </c>
      <c r="N36" s="4" t="s">
        <v>158</v>
      </c>
      <c r="O36" s="34">
        <v>33</v>
      </c>
      <c r="P36" s="4" t="s">
        <v>169</v>
      </c>
      <c r="Q36" s="4"/>
      <c r="R36" s="35" t="s">
        <v>160</v>
      </c>
      <c r="S36" s="35"/>
      <c r="T36" s="35" t="s">
        <v>160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1"/>
      <c r="BF36" s="1"/>
      <c r="BG36" s="3" t="s">
        <v>80</v>
      </c>
      <c r="BH36" s="1"/>
    </row>
    <row r="37" spans="2:60" x14ac:dyDescent="0.2">
      <c r="B37" s="1">
        <v>33</v>
      </c>
      <c r="C37" s="31">
        <v>44871</v>
      </c>
      <c r="D37" s="1">
        <v>331</v>
      </c>
      <c r="E37" s="32">
        <v>4400</v>
      </c>
      <c r="F37" s="32">
        <v>5500</v>
      </c>
      <c r="G37" s="32">
        <v>5500</v>
      </c>
      <c r="H37" s="32" t="s">
        <v>3</v>
      </c>
      <c r="I37" s="33">
        <v>8.3893598199063533</v>
      </c>
      <c r="J37" s="2" t="s">
        <v>174</v>
      </c>
      <c r="K37" s="3">
        <v>70</v>
      </c>
      <c r="L37" s="4" t="s">
        <v>156</v>
      </c>
      <c r="M37" s="4" t="s">
        <v>161</v>
      </c>
      <c r="N37" s="4" t="s">
        <v>175</v>
      </c>
      <c r="O37" s="34">
        <v>27</v>
      </c>
      <c r="P37" s="4" t="s">
        <v>156</v>
      </c>
      <c r="Q37" s="35" t="s">
        <v>160</v>
      </c>
      <c r="R37" s="35" t="s">
        <v>160</v>
      </c>
      <c r="S37" s="35"/>
      <c r="T37" s="35" t="s">
        <v>160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1"/>
      <c r="BF37" s="1"/>
      <c r="BG37" s="3" t="s">
        <v>80</v>
      </c>
      <c r="BH37" s="1"/>
    </row>
    <row r="38" spans="2:60" x14ac:dyDescent="0.2">
      <c r="B38" s="1">
        <v>34</v>
      </c>
      <c r="C38" s="31">
        <v>44871</v>
      </c>
      <c r="D38" s="1">
        <v>332</v>
      </c>
      <c r="E38" s="32">
        <v>8000</v>
      </c>
      <c r="F38" s="32">
        <v>10000</v>
      </c>
      <c r="G38" s="32">
        <v>10000</v>
      </c>
      <c r="H38" s="32" t="s">
        <v>3</v>
      </c>
      <c r="I38" s="33">
        <v>8.987196820661973</v>
      </c>
      <c r="J38" s="2" t="s">
        <v>174</v>
      </c>
      <c r="K38" s="3">
        <v>70</v>
      </c>
      <c r="L38" s="4" t="s">
        <v>169</v>
      </c>
      <c r="M38" s="4" t="s">
        <v>161</v>
      </c>
      <c r="N38" s="4" t="s">
        <v>166</v>
      </c>
      <c r="O38" s="34">
        <v>26</v>
      </c>
      <c r="P38" s="4" t="s">
        <v>169</v>
      </c>
      <c r="Q38" s="35" t="s">
        <v>160</v>
      </c>
      <c r="R38" s="35" t="s">
        <v>160</v>
      </c>
      <c r="S38" s="35"/>
      <c r="T38" s="35" t="s">
        <v>160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 t="s">
        <v>183</v>
      </c>
      <c r="BA38" s="3"/>
      <c r="BB38" s="3"/>
      <c r="BC38" s="3"/>
      <c r="BD38" s="3"/>
      <c r="BE38" s="1"/>
      <c r="BF38" s="1"/>
      <c r="BG38" s="3" t="s">
        <v>80</v>
      </c>
      <c r="BH38" s="1"/>
    </row>
    <row r="39" spans="2:60" x14ac:dyDescent="0.2">
      <c r="B39" s="1">
        <v>35</v>
      </c>
      <c r="C39" s="31">
        <v>44871</v>
      </c>
      <c r="D39" s="1">
        <v>335</v>
      </c>
      <c r="E39" s="32">
        <v>13000</v>
      </c>
      <c r="F39" s="32">
        <v>16250</v>
      </c>
      <c r="G39" s="32">
        <v>16250</v>
      </c>
      <c r="H39" s="32" t="s">
        <v>3</v>
      </c>
      <c r="I39" s="33">
        <v>9.4727046364436731</v>
      </c>
      <c r="J39" s="2" t="s">
        <v>163</v>
      </c>
      <c r="K39" s="3">
        <v>50</v>
      </c>
      <c r="L39" s="4" t="s">
        <v>167</v>
      </c>
      <c r="M39" s="4" t="s">
        <v>165</v>
      </c>
      <c r="N39" s="4" t="s">
        <v>162</v>
      </c>
      <c r="O39" s="34">
        <v>37</v>
      </c>
      <c r="P39" s="4" t="s">
        <v>167</v>
      </c>
      <c r="Q39" s="4"/>
      <c r="R39" s="35" t="s">
        <v>160</v>
      </c>
      <c r="S39" s="35"/>
      <c r="T39" s="35"/>
      <c r="U39" s="35" t="s">
        <v>160</v>
      </c>
      <c r="V39" s="3"/>
      <c r="W39" s="3"/>
      <c r="X39" s="3"/>
      <c r="Y39" s="3"/>
      <c r="Z39" s="3"/>
      <c r="AA39" s="3"/>
      <c r="AB39" s="3"/>
      <c r="AC39" s="35" t="s">
        <v>160</v>
      </c>
      <c r="AD39" s="3"/>
      <c r="AE39" s="3"/>
      <c r="AF39" s="3"/>
      <c r="AG39" s="3"/>
      <c r="AH39" s="3"/>
      <c r="AI39" s="3"/>
      <c r="AJ39" s="35" t="s">
        <v>160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1"/>
      <c r="BF39" s="1"/>
      <c r="BG39" s="3" t="s">
        <v>80</v>
      </c>
      <c r="BH39" s="1"/>
    </row>
    <row r="40" spans="2:60" x14ac:dyDescent="0.2">
      <c r="B40" s="1">
        <v>36</v>
      </c>
      <c r="C40" s="31">
        <v>44871</v>
      </c>
      <c r="D40" s="1">
        <v>336</v>
      </c>
      <c r="E40" s="32">
        <v>17000</v>
      </c>
      <c r="F40" s="32">
        <v>21250</v>
      </c>
      <c r="G40" s="32">
        <v>21250</v>
      </c>
      <c r="H40" s="32" t="s">
        <v>3</v>
      </c>
      <c r="I40" s="33">
        <v>9.7409686230383539</v>
      </c>
      <c r="J40" s="2" t="s">
        <v>163</v>
      </c>
      <c r="K40" s="3">
        <v>50</v>
      </c>
      <c r="L40" s="4" t="s">
        <v>167</v>
      </c>
      <c r="M40" s="4" t="s">
        <v>165</v>
      </c>
      <c r="N40" s="4" t="s">
        <v>162</v>
      </c>
      <c r="O40" s="34">
        <v>38</v>
      </c>
      <c r="P40" s="4" t="s">
        <v>167</v>
      </c>
      <c r="Q40" s="4"/>
      <c r="R40" s="35" t="s">
        <v>160</v>
      </c>
      <c r="S40" s="35"/>
      <c r="T40" s="3"/>
      <c r="U40" s="35" t="s">
        <v>160</v>
      </c>
      <c r="V40" s="3"/>
      <c r="W40" s="3"/>
      <c r="X40" s="3"/>
      <c r="Y40" s="3"/>
      <c r="Z40" s="3"/>
      <c r="AA40" s="3"/>
      <c r="AB40" s="3"/>
      <c r="AC40" s="35" t="s">
        <v>160</v>
      </c>
      <c r="AD40" s="3"/>
      <c r="AE40" s="3"/>
      <c r="AF40" s="3"/>
      <c r="AG40" s="3"/>
      <c r="AH40" s="3"/>
      <c r="AI40" s="3"/>
      <c r="AJ40" s="35" t="s">
        <v>160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1"/>
      <c r="BF40" s="1"/>
      <c r="BG40" s="3" t="s">
        <v>80</v>
      </c>
      <c r="BH40" s="1"/>
    </row>
    <row r="41" spans="2:60" x14ac:dyDescent="0.2">
      <c r="B41" s="1">
        <v>37</v>
      </c>
      <c r="C41" s="31">
        <v>44871</v>
      </c>
      <c r="D41" s="1">
        <v>337</v>
      </c>
      <c r="E41" s="32">
        <v>8500</v>
      </c>
      <c r="F41" s="32">
        <v>10625</v>
      </c>
      <c r="G41" s="32">
        <v>10625</v>
      </c>
      <c r="H41" s="32" t="s">
        <v>3</v>
      </c>
      <c r="I41" s="33">
        <v>9.0478214424784085</v>
      </c>
      <c r="J41" s="2" t="s">
        <v>163</v>
      </c>
      <c r="K41" s="3">
        <v>60</v>
      </c>
      <c r="L41" s="4" t="s">
        <v>167</v>
      </c>
      <c r="M41" s="4" t="s">
        <v>165</v>
      </c>
      <c r="N41" s="4" t="s">
        <v>162</v>
      </c>
      <c r="O41" s="34">
        <v>39</v>
      </c>
      <c r="P41" s="4" t="s">
        <v>167</v>
      </c>
      <c r="Q41" s="4"/>
      <c r="R41" s="3"/>
      <c r="S41" s="3"/>
      <c r="T41" s="3"/>
      <c r="U41" s="35" t="s">
        <v>160</v>
      </c>
      <c r="V41" s="3"/>
      <c r="W41" s="3"/>
      <c r="X41" s="35" t="s">
        <v>160</v>
      </c>
      <c r="Y41" s="3"/>
      <c r="Z41" s="3"/>
      <c r="AA41" s="3"/>
      <c r="AB41" s="3"/>
      <c r="AC41" s="35"/>
      <c r="AD41" s="3"/>
      <c r="AE41" s="35" t="s">
        <v>160</v>
      </c>
      <c r="AF41" s="3"/>
      <c r="AG41" s="3"/>
      <c r="AH41" s="3"/>
      <c r="AI41" s="3"/>
      <c r="AJ41" s="35" t="s">
        <v>160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1"/>
      <c r="BF41" s="1"/>
      <c r="BG41" s="3" t="s">
        <v>80</v>
      </c>
      <c r="BH41" s="1"/>
    </row>
    <row r="42" spans="2:60" x14ac:dyDescent="0.2">
      <c r="B42" s="1">
        <v>38</v>
      </c>
      <c r="C42" s="31">
        <v>44871</v>
      </c>
      <c r="D42" s="1">
        <v>338</v>
      </c>
      <c r="E42" s="32">
        <v>12000</v>
      </c>
      <c r="F42" s="32">
        <v>15000</v>
      </c>
      <c r="G42" s="32">
        <v>15000</v>
      </c>
      <c r="H42" s="32" t="s">
        <v>3</v>
      </c>
      <c r="I42" s="33">
        <v>9.3926619287701367</v>
      </c>
      <c r="J42" s="2" t="s">
        <v>163</v>
      </c>
      <c r="K42" s="3">
        <v>70</v>
      </c>
      <c r="L42" s="4" t="s">
        <v>167</v>
      </c>
      <c r="M42" s="4" t="s">
        <v>165</v>
      </c>
      <c r="N42" s="4" t="s">
        <v>162</v>
      </c>
      <c r="O42" s="34">
        <v>39</v>
      </c>
      <c r="P42" s="4" t="s">
        <v>167</v>
      </c>
      <c r="Q42" s="4"/>
      <c r="R42" s="3"/>
      <c r="S42" s="3"/>
      <c r="T42" s="35"/>
      <c r="U42" s="35" t="s">
        <v>160</v>
      </c>
      <c r="V42" s="3"/>
      <c r="W42" s="3"/>
      <c r="X42" s="35" t="s">
        <v>160</v>
      </c>
      <c r="Y42" s="3"/>
      <c r="Z42" s="3"/>
      <c r="AA42" s="3"/>
      <c r="AB42" s="3"/>
      <c r="AC42" s="35" t="s">
        <v>160</v>
      </c>
      <c r="AD42" s="3"/>
      <c r="AE42" s="3"/>
      <c r="AF42" s="3"/>
      <c r="AG42" s="3"/>
      <c r="AH42" s="3"/>
      <c r="AI42" s="3"/>
      <c r="AJ42" s="35" t="s">
        <v>160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1"/>
      <c r="BF42" s="1"/>
      <c r="BG42" s="3" t="s">
        <v>79</v>
      </c>
      <c r="BH42" s="1"/>
    </row>
    <row r="43" spans="2:60" x14ac:dyDescent="0.2">
      <c r="B43" s="1">
        <v>39</v>
      </c>
      <c r="C43" s="31">
        <v>44871</v>
      </c>
      <c r="D43" s="1">
        <v>344</v>
      </c>
      <c r="E43" s="32">
        <v>28000</v>
      </c>
      <c r="F43" s="32">
        <v>35000</v>
      </c>
      <c r="G43" s="32">
        <v>35000</v>
      </c>
      <c r="H43" s="32" t="s">
        <v>3</v>
      </c>
      <c r="I43" s="33">
        <v>10.239959789157341</v>
      </c>
      <c r="J43" s="2" t="s">
        <v>163</v>
      </c>
      <c r="K43" s="3">
        <v>70</v>
      </c>
      <c r="L43" s="4" t="s">
        <v>169</v>
      </c>
      <c r="M43" s="4" t="s">
        <v>165</v>
      </c>
      <c r="N43" s="4" t="s">
        <v>171</v>
      </c>
      <c r="O43" s="34">
        <v>36</v>
      </c>
      <c r="P43" s="4" t="s">
        <v>169</v>
      </c>
      <c r="Q43" s="4"/>
      <c r="R43" s="3"/>
      <c r="S43" s="3"/>
      <c r="T43" s="3"/>
      <c r="U43" s="35" t="s">
        <v>160</v>
      </c>
      <c r="V43" s="3"/>
      <c r="W43" s="3"/>
      <c r="X43" s="35"/>
      <c r="Y43" s="35" t="s">
        <v>160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1"/>
      <c r="BF43" s="1"/>
      <c r="BG43" s="3" t="s">
        <v>79</v>
      </c>
      <c r="BH43" s="1"/>
    </row>
    <row r="44" spans="2:60" x14ac:dyDescent="0.2">
      <c r="B44" s="1">
        <v>40</v>
      </c>
      <c r="C44" s="31">
        <v>44871</v>
      </c>
      <c r="D44" s="1">
        <v>345</v>
      </c>
      <c r="E44" s="32">
        <v>3400</v>
      </c>
      <c r="F44" s="32">
        <v>4250</v>
      </c>
      <c r="G44" s="32">
        <v>4250</v>
      </c>
      <c r="H44" s="32" t="s">
        <v>3</v>
      </c>
      <c r="I44" s="33">
        <v>8.1315307106042525</v>
      </c>
      <c r="J44" s="2" t="s">
        <v>163</v>
      </c>
      <c r="K44" s="3">
        <v>80</v>
      </c>
      <c r="L44" s="4" t="s">
        <v>167</v>
      </c>
      <c r="M44" s="4" t="s">
        <v>165</v>
      </c>
      <c r="N44" s="4" t="s">
        <v>162</v>
      </c>
      <c r="O44" s="34">
        <v>36</v>
      </c>
      <c r="P44" s="4" t="s">
        <v>159</v>
      </c>
      <c r="Q44" s="4"/>
      <c r="R44" s="3"/>
      <c r="S44" s="3"/>
      <c r="T44" s="3"/>
      <c r="U44" s="35" t="s">
        <v>160</v>
      </c>
      <c r="V44" s="3"/>
      <c r="W44" s="3"/>
      <c r="X44" s="35" t="s">
        <v>160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1"/>
      <c r="BF44" s="1"/>
      <c r="BG44" s="3" t="s">
        <v>79</v>
      </c>
      <c r="BH44" s="1"/>
    </row>
    <row r="45" spans="2:60" x14ac:dyDescent="0.2">
      <c r="B45" s="1">
        <v>41</v>
      </c>
      <c r="C45" s="31">
        <v>44871</v>
      </c>
      <c r="D45" s="71">
        <v>346</v>
      </c>
      <c r="E45" s="32">
        <v>20000</v>
      </c>
      <c r="F45" s="32">
        <v>25000</v>
      </c>
      <c r="G45" s="32">
        <v>25000</v>
      </c>
      <c r="H45" s="32" t="s">
        <v>3</v>
      </c>
      <c r="I45" s="33">
        <v>9.9034875525361272</v>
      </c>
      <c r="J45" s="2" t="s">
        <v>163</v>
      </c>
      <c r="K45" s="3">
        <v>60</v>
      </c>
      <c r="L45" s="4" t="s">
        <v>169</v>
      </c>
      <c r="M45" s="4" t="s">
        <v>165</v>
      </c>
      <c r="N45" s="4" t="s">
        <v>176</v>
      </c>
      <c r="O45" s="34">
        <v>36</v>
      </c>
      <c r="P45" s="4" t="s">
        <v>169</v>
      </c>
      <c r="Q45" s="4"/>
      <c r="R45" s="3"/>
      <c r="S45" s="3"/>
      <c r="T45" s="3"/>
      <c r="U45" s="35" t="s">
        <v>160</v>
      </c>
      <c r="V45" s="3"/>
      <c r="W45" s="3"/>
      <c r="X45" s="3"/>
      <c r="Y45" s="35" t="s">
        <v>160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1"/>
      <c r="BF45" s="1"/>
      <c r="BG45" s="3" t="s">
        <v>79</v>
      </c>
      <c r="BH45" s="1"/>
    </row>
    <row r="46" spans="2:60" x14ac:dyDescent="0.2">
      <c r="B46" s="1">
        <v>42</v>
      </c>
      <c r="C46" s="31">
        <v>44871</v>
      </c>
      <c r="D46" s="1">
        <v>403</v>
      </c>
      <c r="E46" s="32">
        <v>3800</v>
      </c>
      <c r="F46" s="32">
        <v>4750</v>
      </c>
      <c r="G46" s="32">
        <v>4750</v>
      </c>
      <c r="H46" s="32" t="s">
        <v>3</v>
      </c>
      <c r="I46" s="33">
        <v>8.2427563457144775</v>
      </c>
      <c r="J46" s="2" t="s">
        <v>174</v>
      </c>
      <c r="K46" s="3">
        <v>30</v>
      </c>
      <c r="L46" s="4" t="s">
        <v>169</v>
      </c>
      <c r="M46" s="4" t="s">
        <v>182</v>
      </c>
      <c r="N46" s="4" t="s">
        <v>158</v>
      </c>
      <c r="O46" s="34">
        <v>20</v>
      </c>
      <c r="P46" s="4" t="s">
        <v>159</v>
      </c>
      <c r="Q46" s="4"/>
      <c r="R46" s="35" t="s">
        <v>160</v>
      </c>
      <c r="S46" s="35"/>
      <c r="T46" s="35" t="s">
        <v>160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1"/>
      <c r="BF46" s="1"/>
      <c r="BG46" s="3" t="s">
        <v>80</v>
      </c>
      <c r="BH46" s="1"/>
    </row>
    <row r="47" spans="2:60" x14ac:dyDescent="0.2">
      <c r="B47" s="1">
        <v>43</v>
      </c>
      <c r="C47" s="31">
        <v>44871</v>
      </c>
      <c r="D47" s="1">
        <v>404</v>
      </c>
      <c r="E47" s="32">
        <v>6500</v>
      </c>
      <c r="F47" s="32">
        <v>8125</v>
      </c>
      <c r="G47" s="32">
        <v>8125</v>
      </c>
      <c r="H47" s="32" t="s">
        <v>3</v>
      </c>
      <c r="I47" s="33">
        <v>8.7795574558837277</v>
      </c>
      <c r="J47" s="2" t="s">
        <v>174</v>
      </c>
      <c r="K47" s="3">
        <v>50</v>
      </c>
      <c r="L47" s="4" t="s">
        <v>169</v>
      </c>
      <c r="M47" s="4" t="s">
        <v>165</v>
      </c>
      <c r="N47" s="4" t="s">
        <v>158</v>
      </c>
      <c r="O47" s="34">
        <v>36</v>
      </c>
      <c r="P47" s="4" t="s">
        <v>159</v>
      </c>
      <c r="Q47" s="4"/>
      <c r="R47" s="35" t="s">
        <v>160</v>
      </c>
      <c r="S47" s="35"/>
      <c r="T47" s="3"/>
      <c r="U47" s="35" t="s">
        <v>160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1"/>
      <c r="BF47" s="1"/>
      <c r="BG47" s="3" t="s">
        <v>80</v>
      </c>
      <c r="BH47" s="1"/>
    </row>
    <row r="48" spans="2:60" x14ac:dyDescent="0.2">
      <c r="B48" s="1">
        <v>44</v>
      </c>
      <c r="C48" s="31">
        <v>44871</v>
      </c>
      <c r="D48" s="1">
        <v>405</v>
      </c>
      <c r="E48" s="32">
        <v>8500</v>
      </c>
      <c r="F48" s="32">
        <v>10625</v>
      </c>
      <c r="G48" s="32">
        <v>10625</v>
      </c>
      <c r="H48" s="32" t="s">
        <v>3</v>
      </c>
      <c r="I48" s="33">
        <v>9.0478214424784085</v>
      </c>
      <c r="J48" s="2" t="s">
        <v>174</v>
      </c>
      <c r="K48" s="3">
        <v>40</v>
      </c>
      <c r="L48" s="4" t="s">
        <v>169</v>
      </c>
      <c r="M48" s="4" t="s">
        <v>165</v>
      </c>
      <c r="N48" s="4" t="s">
        <v>158</v>
      </c>
      <c r="O48" s="34">
        <v>31</v>
      </c>
      <c r="P48" s="4" t="s">
        <v>159</v>
      </c>
      <c r="Q48" s="4"/>
      <c r="R48" s="35" t="s">
        <v>160</v>
      </c>
      <c r="S48" s="35"/>
      <c r="T48" s="35" t="s">
        <v>160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1"/>
      <c r="BF48" s="1"/>
      <c r="BG48" s="3" t="s">
        <v>80</v>
      </c>
      <c r="BH48" s="1"/>
    </row>
    <row r="49" spans="2:60" x14ac:dyDescent="0.2">
      <c r="B49" s="1">
        <v>45</v>
      </c>
      <c r="C49" s="31">
        <v>44871</v>
      </c>
      <c r="D49" s="1">
        <v>406</v>
      </c>
      <c r="E49" s="32">
        <v>8500</v>
      </c>
      <c r="F49" s="32">
        <v>10625</v>
      </c>
      <c r="G49" s="32">
        <v>10625</v>
      </c>
      <c r="H49" s="32" t="s">
        <v>3</v>
      </c>
      <c r="I49" s="33">
        <v>9.0478214424784085</v>
      </c>
      <c r="J49" s="2" t="s">
        <v>174</v>
      </c>
      <c r="K49" s="3">
        <v>50</v>
      </c>
      <c r="L49" s="4" t="s">
        <v>164</v>
      </c>
      <c r="M49" s="4" t="s">
        <v>165</v>
      </c>
      <c r="N49" s="4" t="s">
        <v>158</v>
      </c>
      <c r="O49" s="34">
        <v>36</v>
      </c>
      <c r="P49" s="4" t="s">
        <v>159</v>
      </c>
      <c r="Q49" s="4"/>
      <c r="R49" s="35" t="s">
        <v>160</v>
      </c>
      <c r="S49" s="35"/>
      <c r="T49" s="35" t="s">
        <v>160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184</v>
      </c>
      <c r="BA49" s="3"/>
      <c r="BB49" s="3"/>
      <c r="BC49" s="3"/>
      <c r="BD49" s="3"/>
      <c r="BE49" s="1"/>
      <c r="BF49" s="1"/>
      <c r="BG49" s="3" t="s">
        <v>80</v>
      </c>
      <c r="BH49" s="1"/>
    </row>
    <row r="50" spans="2:60" x14ac:dyDescent="0.2">
      <c r="B50" s="1">
        <v>46</v>
      </c>
      <c r="C50" s="31">
        <v>44871</v>
      </c>
      <c r="D50" s="1">
        <v>407</v>
      </c>
      <c r="E50" s="32">
        <v>8500</v>
      </c>
      <c r="F50" s="32">
        <v>10625</v>
      </c>
      <c r="G50" s="32">
        <v>10625</v>
      </c>
      <c r="H50" s="32" t="s">
        <v>3</v>
      </c>
      <c r="I50" s="33">
        <v>9.0478214424784085</v>
      </c>
      <c r="J50" s="2" t="s">
        <v>174</v>
      </c>
      <c r="K50" s="3">
        <v>60</v>
      </c>
      <c r="L50" s="4" t="s">
        <v>164</v>
      </c>
      <c r="M50" s="4" t="s">
        <v>165</v>
      </c>
      <c r="N50" s="4" t="s">
        <v>158</v>
      </c>
      <c r="O50" s="34">
        <v>34</v>
      </c>
      <c r="P50" s="4" t="s">
        <v>164</v>
      </c>
      <c r="Q50" s="3" t="s">
        <v>160</v>
      </c>
      <c r="R50" s="3" t="s">
        <v>160</v>
      </c>
      <c r="S50" s="3"/>
      <c r="T50" s="35" t="s">
        <v>160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1"/>
      <c r="BF50" s="1"/>
      <c r="BG50" s="3" t="s">
        <v>80</v>
      </c>
      <c r="BH50" s="1"/>
    </row>
    <row r="51" spans="2:60" x14ac:dyDescent="0.2">
      <c r="B51" s="1">
        <v>47</v>
      </c>
      <c r="C51" s="31">
        <v>44871</v>
      </c>
      <c r="D51" s="1">
        <v>410</v>
      </c>
      <c r="E51" s="32">
        <v>6500</v>
      </c>
      <c r="F51" s="32">
        <v>8125</v>
      </c>
      <c r="G51" s="32">
        <v>8125</v>
      </c>
      <c r="H51" s="32" t="s">
        <v>3</v>
      </c>
      <c r="I51" s="33">
        <v>8.7795574558837277</v>
      </c>
      <c r="J51" s="2" t="s">
        <v>155</v>
      </c>
      <c r="K51" s="3">
        <v>40</v>
      </c>
      <c r="L51" s="4" t="s">
        <v>164</v>
      </c>
      <c r="M51" s="4" t="s">
        <v>165</v>
      </c>
      <c r="N51" s="4" t="s">
        <v>179</v>
      </c>
      <c r="O51" s="34">
        <v>33</v>
      </c>
      <c r="P51" s="4" t="s">
        <v>159</v>
      </c>
      <c r="Q51" s="4"/>
      <c r="R51" s="35" t="s">
        <v>160</v>
      </c>
      <c r="S51" s="35"/>
      <c r="T51" s="35" t="s">
        <v>160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1"/>
      <c r="BF51" s="1"/>
      <c r="BG51" s="3" t="s">
        <v>81</v>
      </c>
      <c r="BH51" s="1"/>
    </row>
    <row r="52" spans="2:60" x14ac:dyDescent="0.2">
      <c r="B52" s="1">
        <v>48</v>
      </c>
      <c r="C52" s="31">
        <v>44871</v>
      </c>
      <c r="D52" s="1">
        <v>428</v>
      </c>
      <c r="E52" s="32">
        <v>4000</v>
      </c>
      <c r="F52" s="32">
        <v>5000</v>
      </c>
      <c r="G52" s="32">
        <v>5000</v>
      </c>
      <c r="H52" s="32" t="s">
        <v>3</v>
      </c>
      <c r="I52" s="33">
        <v>8.2940496401020276</v>
      </c>
      <c r="J52" s="2" t="s">
        <v>163</v>
      </c>
      <c r="K52" s="3">
        <v>70</v>
      </c>
      <c r="L52" s="4" t="s">
        <v>167</v>
      </c>
      <c r="M52" s="4" t="s">
        <v>165</v>
      </c>
      <c r="N52" s="4" t="s">
        <v>158</v>
      </c>
      <c r="O52" s="34">
        <v>36</v>
      </c>
      <c r="P52" s="4" t="s">
        <v>167</v>
      </c>
      <c r="Q52" s="4"/>
      <c r="R52" s="3"/>
      <c r="S52" s="3"/>
      <c r="T52" s="3"/>
      <c r="U52" s="35" t="s">
        <v>160</v>
      </c>
      <c r="V52" s="3"/>
      <c r="W52" s="3"/>
      <c r="X52" s="35" t="s">
        <v>160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1"/>
      <c r="BF52" s="1"/>
      <c r="BG52" s="3" t="s">
        <v>80</v>
      </c>
      <c r="BH52" s="1"/>
    </row>
    <row r="53" spans="2:60" x14ac:dyDescent="0.2">
      <c r="B53" s="1">
        <v>49</v>
      </c>
      <c r="C53" s="31">
        <v>44871</v>
      </c>
      <c r="D53" s="1">
        <v>435</v>
      </c>
      <c r="E53" s="32">
        <v>9000</v>
      </c>
      <c r="F53" s="32">
        <v>11250</v>
      </c>
      <c r="G53" s="32">
        <v>11250</v>
      </c>
      <c r="H53" s="32" t="s">
        <v>3</v>
      </c>
      <c r="I53" s="33">
        <v>9.1049798563183568</v>
      </c>
      <c r="J53" s="2" t="s">
        <v>163</v>
      </c>
      <c r="K53" s="3">
        <v>60</v>
      </c>
      <c r="L53" s="4" t="s">
        <v>167</v>
      </c>
      <c r="M53" s="4" t="s">
        <v>165</v>
      </c>
      <c r="N53" s="4" t="s">
        <v>185</v>
      </c>
      <c r="O53" s="34">
        <v>38</v>
      </c>
      <c r="P53" s="4" t="s">
        <v>167</v>
      </c>
      <c r="Q53" s="4"/>
      <c r="R53" s="35" t="s">
        <v>160</v>
      </c>
      <c r="S53" s="35"/>
      <c r="T53" s="3"/>
      <c r="U53" s="35" t="s">
        <v>160</v>
      </c>
      <c r="V53" s="3"/>
      <c r="W53" s="3"/>
      <c r="X53" s="3"/>
      <c r="Y53" s="3"/>
      <c r="Z53" s="3"/>
      <c r="AA53" s="3"/>
      <c r="AB53" s="3"/>
      <c r="AC53" s="35" t="s">
        <v>160</v>
      </c>
      <c r="AD53" s="3"/>
      <c r="AE53" s="3"/>
      <c r="AF53" s="3"/>
      <c r="AG53" s="3"/>
      <c r="AH53" s="3"/>
      <c r="AI53" s="3"/>
      <c r="AJ53" s="35" t="s">
        <v>160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5" t="s">
        <v>160</v>
      </c>
      <c r="BC53" s="3"/>
      <c r="BD53" s="3"/>
      <c r="BE53" s="1"/>
      <c r="BF53" s="1"/>
      <c r="BG53" s="3" t="s">
        <v>80</v>
      </c>
      <c r="BH53" s="1"/>
    </row>
    <row r="54" spans="2:60" x14ac:dyDescent="0.2">
      <c r="B54" s="1">
        <v>50</v>
      </c>
      <c r="C54" s="31">
        <v>44871</v>
      </c>
      <c r="D54" s="1">
        <v>436</v>
      </c>
      <c r="E54" s="32">
        <v>9500</v>
      </c>
      <c r="F54" s="32">
        <v>11875</v>
      </c>
      <c r="G54" s="32">
        <v>11875</v>
      </c>
      <c r="H54" s="32" t="s">
        <v>3</v>
      </c>
      <c r="I54" s="33">
        <v>9.1590470775886317</v>
      </c>
      <c r="J54" s="2" t="s">
        <v>163</v>
      </c>
      <c r="K54" s="3">
        <v>80</v>
      </c>
      <c r="L54" s="4" t="s">
        <v>167</v>
      </c>
      <c r="M54" s="4" t="s">
        <v>165</v>
      </c>
      <c r="N54" s="4" t="s">
        <v>162</v>
      </c>
      <c r="O54" s="34">
        <v>39</v>
      </c>
      <c r="P54" s="4" t="s">
        <v>167</v>
      </c>
      <c r="Q54" s="4"/>
      <c r="R54" s="3"/>
      <c r="S54" s="3"/>
      <c r="T54" s="3"/>
      <c r="U54" s="35" t="s">
        <v>160</v>
      </c>
      <c r="V54" s="3"/>
      <c r="W54" s="3"/>
      <c r="X54" s="35" t="s">
        <v>160</v>
      </c>
      <c r="Y54" s="3"/>
      <c r="Z54" s="3"/>
      <c r="AA54" s="3"/>
      <c r="AB54" s="3"/>
      <c r="AC54" s="35" t="s">
        <v>160</v>
      </c>
      <c r="AD54" s="3"/>
      <c r="AE54" s="3"/>
      <c r="AF54" s="3"/>
      <c r="AG54" s="3"/>
      <c r="AH54" s="3"/>
      <c r="AI54" s="3"/>
      <c r="AJ54" s="35" t="s">
        <v>160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1"/>
      <c r="BF54" s="1"/>
      <c r="BG54" s="3" t="s">
        <v>79</v>
      </c>
      <c r="BH54" s="1"/>
    </row>
    <row r="55" spans="2:60" x14ac:dyDescent="0.2">
      <c r="B55" s="1">
        <v>51</v>
      </c>
      <c r="C55" s="31">
        <v>44871</v>
      </c>
      <c r="D55" s="1">
        <v>437</v>
      </c>
      <c r="E55" s="32">
        <v>7500</v>
      </c>
      <c r="F55" s="32">
        <v>9375</v>
      </c>
      <c r="G55" s="32">
        <v>9375</v>
      </c>
      <c r="H55" s="32" t="s">
        <v>3</v>
      </c>
      <c r="I55" s="33">
        <v>8.9226582995244019</v>
      </c>
      <c r="J55" s="2" t="s">
        <v>163</v>
      </c>
      <c r="K55" s="3">
        <v>60</v>
      </c>
      <c r="L55" s="4" t="s">
        <v>167</v>
      </c>
      <c r="M55" s="4" t="s">
        <v>165</v>
      </c>
      <c r="N55" s="4" t="s">
        <v>162</v>
      </c>
      <c r="O55" s="34">
        <v>38</v>
      </c>
      <c r="P55" s="4" t="s">
        <v>159</v>
      </c>
      <c r="Q55" s="4"/>
      <c r="R55" s="35" t="s">
        <v>160</v>
      </c>
      <c r="S55" s="35"/>
      <c r="T55" s="3"/>
      <c r="U55" s="35" t="s">
        <v>160</v>
      </c>
      <c r="V55" s="3"/>
      <c r="W55" s="3"/>
      <c r="X55" s="3"/>
      <c r="Y55" s="3"/>
      <c r="Z55" s="3"/>
      <c r="AA55" s="3"/>
      <c r="AB55" s="3"/>
      <c r="AC55" s="35" t="s">
        <v>160</v>
      </c>
      <c r="AD55" s="3"/>
      <c r="AE55" s="3"/>
      <c r="AF55" s="3"/>
      <c r="AG55" s="3"/>
      <c r="AH55" s="3"/>
      <c r="AI55" s="3"/>
      <c r="AJ55" s="35" t="s">
        <v>160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1"/>
      <c r="BF55" s="1"/>
      <c r="BG55" s="3" t="s">
        <v>80</v>
      </c>
      <c r="BH55" s="1"/>
    </row>
    <row r="56" spans="2:60" x14ac:dyDescent="0.2">
      <c r="B56" s="1">
        <v>52</v>
      </c>
      <c r="C56" s="31">
        <v>44871</v>
      </c>
      <c r="D56" s="1">
        <v>439</v>
      </c>
      <c r="E56" s="32">
        <v>28000</v>
      </c>
      <c r="F56" s="32">
        <v>35000</v>
      </c>
      <c r="G56" s="32">
        <v>35000</v>
      </c>
      <c r="H56" s="32" t="s">
        <v>3</v>
      </c>
      <c r="I56" s="33">
        <v>10.239959789157341</v>
      </c>
      <c r="J56" s="2" t="s">
        <v>163</v>
      </c>
      <c r="K56" s="3">
        <v>60</v>
      </c>
      <c r="L56" s="4" t="s">
        <v>167</v>
      </c>
      <c r="M56" s="4" t="s">
        <v>165</v>
      </c>
      <c r="N56" s="4" t="s">
        <v>185</v>
      </c>
      <c r="O56" s="34">
        <v>39</v>
      </c>
      <c r="P56" s="4" t="s">
        <v>167</v>
      </c>
      <c r="Q56" s="4"/>
      <c r="R56" s="35" t="s">
        <v>160</v>
      </c>
      <c r="S56" s="35"/>
      <c r="T56" s="3"/>
      <c r="U56" s="35" t="s">
        <v>160</v>
      </c>
      <c r="V56" s="3"/>
      <c r="W56" s="3"/>
      <c r="X56" s="3"/>
      <c r="Y56" s="3"/>
      <c r="Z56" s="3"/>
      <c r="AA56" s="3"/>
      <c r="AB56" s="3"/>
      <c r="AC56" s="35" t="s">
        <v>160</v>
      </c>
      <c r="AD56" s="3"/>
      <c r="AE56" s="3"/>
      <c r="AF56" s="3"/>
      <c r="AG56" s="3"/>
      <c r="AH56" s="3"/>
      <c r="AI56" s="3"/>
      <c r="AJ56" s="35" t="s">
        <v>160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5" t="s">
        <v>160</v>
      </c>
      <c r="BC56" s="3"/>
      <c r="BD56" s="3"/>
      <c r="BE56" s="1"/>
      <c r="BF56" s="1"/>
      <c r="BG56" s="3" t="s">
        <v>79</v>
      </c>
      <c r="BH56" s="1"/>
    </row>
    <row r="57" spans="2:60" x14ac:dyDescent="0.2">
      <c r="B57" s="1">
        <v>53</v>
      </c>
      <c r="C57" s="31">
        <v>44871</v>
      </c>
      <c r="D57" s="1">
        <v>445</v>
      </c>
      <c r="E57" s="32">
        <v>70000</v>
      </c>
      <c r="F57" s="32">
        <v>87500</v>
      </c>
      <c r="G57" s="32">
        <v>87500</v>
      </c>
      <c r="H57" s="32" t="s">
        <v>3</v>
      </c>
      <c r="I57" s="33">
        <v>11.156250521031495</v>
      </c>
      <c r="J57" s="2" t="s">
        <v>155</v>
      </c>
      <c r="K57" s="3">
        <v>80</v>
      </c>
      <c r="L57" s="4" t="s">
        <v>169</v>
      </c>
      <c r="M57" s="4" t="s">
        <v>165</v>
      </c>
      <c r="N57" s="4" t="s">
        <v>166</v>
      </c>
      <c r="O57" s="34">
        <v>39</v>
      </c>
      <c r="P57" s="4" t="s">
        <v>169</v>
      </c>
      <c r="Q57" s="35" t="s">
        <v>160</v>
      </c>
      <c r="R57" s="3"/>
      <c r="S57" s="3"/>
      <c r="T57" s="35"/>
      <c r="U57" s="35" t="s">
        <v>160</v>
      </c>
      <c r="V57" s="3"/>
      <c r="W57" s="35" t="s">
        <v>160</v>
      </c>
      <c r="X57" s="3"/>
      <c r="Y57" s="3"/>
      <c r="Z57" s="69"/>
      <c r="AA57" s="70"/>
      <c r="AB57" s="35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5" t="s">
        <v>160</v>
      </c>
      <c r="AP57" s="35"/>
      <c r="AQ57" s="35"/>
      <c r="AR57" s="35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1"/>
      <c r="BF57" s="1"/>
      <c r="BG57" s="3" t="s">
        <v>81</v>
      </c>
      <c r="BH57" s="1"/>
    </row>
    <row r="58" spans="2:60" x14ac:dyDescent="0.2">
      <c r="B58" s="1">
        <v>54</v>
      </c>
      <c r="C58" s="31">
        <v>44871</v>
      </c>
      <c r="D58" s="1">
        <v>449</v>
      </c>
      <c r="E58" s="32">
        <v>110000</v>
      </c>
      <c r="F58" s="32">
        <v>137500</v>
      </c>
      <c r="G58" s="32">
        <v>137500</v>
      </c>
      <c r="H58" s="32" t="s">
        <v>3</v>
      </c>
      <c r="I58" s="33">
        <v>11.608235644774552</v>
      </c>
      <c r="J58" s="2" t="s">
        <v>155</v>
      </c>
      <c r="K58" s="3">
        <v>70</v>
      </c>
      <c r="L58" s="4" t="s">
        <v>169</v>
      </c>
      <c r="M58" s="4" t="s">
        <v>165</v>
      </c>
      <c r="N58" s="4" t="s">
        <v>186</v>
      </c>
      <c r="O58" s="34">
        <v>39</v>
      </c>
      <c r="P58" s="4" t="s">
        <v>169</v>
      </c>
      <c r="Q58" s="35" t="s">
        <v>160</v>
      </c>
      <c r="R58" s="3"/>
      <c r="S58" s="3"/>
      <c r="T58" s="3"/>
      <c r="U58" s="35" t="s">
        <v>160</v>
      </c>
      <c r="V58" s="3"/>
      <c r="W58" s="3"/>
      <c r="X58" s="35" t="s">
        <v>160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1"/>
      <c r="BF58" s="1"/>
      <c r="BG58" s="3" t="s">
        <v>81</v>
      </c>
      <c r="BH58" s="1"/>
    </row>
    <row r="59" spans="2:60" x14ac:dyDescent="0.2">
      <c r="B59" s="1">
        <v>55</v>
      </c>
      <c r="C59" s="31">
        <v>44871</v>
      </c>
      <c r="D59" s="1">
        <v>456</v>
      </c>
      <c r="E59" s="32">
        <v>2000</v>
      </c>
      <c r="F59" s="32">
        <v>2500</v>
      </c>
      <c r="G59" s="32">
        <v>2500</v>
      </c>
      <c r="H59" s="32" t="s">
        <v>3</v>
      </c>
      <c r="I59" s="33">
        <v>7.6009024595420822</v>
      </c>
      <c r="J59" s="2" t="s">
        <v>163</v>
      </c>
      <c r="K59" s="3">
        <v>30</v>
      </c>
      <c r="L59" s="4" t="s">
        <v>169</v>
      </c>
      <c r="M59" s="4" t="s">
        <v>165</v>
      </c>
      <c r="N59" s="4" t="s">
        <v>166</v>
      </c>
      <c r="O59" s="34">
        <v>33</v>
      </c>
      <c r="P59" s="4" t="s">
        <v>159</v>
      </c>
      <c r="Q59" s="4"/>
      <c r="R59" s="35" t="s">
        <v>160</v>
      </c>
      <c r="S59" s="35"/>
      <c r="T59" s="35" t="s">
        <v>160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1"/>
      <c r="BF59" s="1"/>
      <c r="BG59" s="3" t="s">
        <v>79</v>
      </c>
      <c r="BH59" s="1"/>
    </row>
    <row r="60" spans="2:60" x14ac:dyDescent="0.2">
      <c r="B60" s="1">
        <v>56</v>
      </c>
      <c r="C60" s="31">
        <v>44871</v>
      </c>
      <c r="D60" s="1">
        <v>459</v>
      </c>
      <c r="E60" s="32">
        <v>9000</v>
      </c>
      <c r="F60" s="32">
        <v>11250</v>
      </c>
      <c r="G60" s="32">
        <v>11250</v>
      </c>
      <c r="H60" s="32" t="s">
        <v>3</v>
      </c>
      <c r="I60" s="33">
        <v>9.1049798563183568</v>
      </c>
      <c r="J60" s="2" t="s">
        <v>163</v>
      </c>
      <c r="K60" s="3">
        <v>70</v>
      </c>
      <c r="L60" s="4" t="s">
        <v>167</v>
      </c>
      <c r="M60" s="4" t="s">
        <v>165</v>
      </c>
      <c r="N60" s="4" t="s">
        <v>162</v>
      </c>
      <c r="O60" s="34">
        <v>40</v>
      </c>
      <c r="P60" s="4" t="s">
        <v>159</v>
      </c>
      <c r="Q60" s="4"/>
      <c r="R60" s="3"/>
      <c r="S60" s="3"/>
      <c r="T60" s="3"/>
      <c r="U60" s="35" t="s">
        <v>160</v>
      </c>
      <c r="V60" s="3"/>
      <c r="W60" s="3"/>
      <c r="X60" s="35" t="s">
        <v>160</v>
      </c>
      <c r="Y60" s="3"/>
      <c r="Z60" s="3"/>
      <c r="AA60" s="3"/>
      <c r="AB60" s="3"/>
      <c r="AC60" s="3"/>
      <c r="AD60" s="3"/>
      <c r="AE60" s="35" t="s">
        <v>160</v>
      </c>
      <c r="AF60" s="3"/>
      <c r="AG60" s="3"/>
      <c r="AH60" s="3"/>
      <c r="AI60" s="3"/>
      <c r="AJ60" s="35" t="s">
        <v>160</v>
      </c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1"/>
      <c r="BF60" s="1"/>
      <c r="BG60" s="3" t="s">
        <v>80</v>
      </c>
      <c r="BH60" s="1"/>
    </row>
    <row r="61" spans="2:60" x14ac:dyDescent="0.2">
      <c r="B61" s="1">
        <v>57</v>
      </c>
      <c r="C61" s="31">
        <v>44871</v>
      </c>
      <c r="D61" s="1">
        <v>461</v>
      </c>
      <c r="E61" s="32">
        <v>3600</v>
      </c>
      <c r="F61" s="32">
        <v>4500</v>
      </c>
      <c r="G61" s="32">
        <v>4500</v>
      </c>
      <c r="H61" s="32" t="s">
        <v>3</v>
      </c>
      <c r="I61" s="33">
        <v>8.1886891244442008</v>
      </c>
      <c r="J61" s="2" t="s">
        <v>163</v>
      </c>
      <c r="K61" s="3">
        <v>70</v>
      </c>
      <c r="L61" s="4" t="s">
        <v>167</v>
      </c>
      <c r="M61" s="4" t="s">
        <v>165</v>
      </c>
      <c r="N61" s="4" t="s">
        <v>186</v>
      </c>
      <c r="O61" s="34">
        <v>35</v>
      </c>
      <c r="P61" s="4" t="s">
        <v>167</v>
      </c>
      <c r="Q61" s="4"/>
      <c r="R61" s="3"/>
      <c r="S61" s="3"/>
      <c r="T61" s="3"/>
      <c r="U61" s="35" t="s">
        <v>160</v>
      </c>
      <c r="V61" s="3"/>
      <c r="W61" s="3"/>
      <c r="X61" s="35" t="s">
        <v>160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1"/>
      <c r="BF61" s="1"/>
      <c r="BG61" s="3" t="s">
        <v>80</v>
      </c>
      <c r="BH61" s="1"/>
    </row>
    <row r="62" spans="2:60" x14ac:dyDescent="0.2">
      <c r="B62" s="1">
        <v>58</v>
      </c>
      <c r="C62" s="31">
        <v>44871</v>
      </c>
      <c r="D62" s="1">
        <v>465</v>
      </c>
      <c r="E62" s="32">
        <v>9000</v>
      </c>
      <c r="F62" s="32">
        <v>11250</v>
      </c>
      <c r="G62" s="32">
        <v>11250</v>
      </c>
      <c r="H62" s="32" t="s">
        <v>3</v>
      </c>
      <c r="I62" s="33">
        <v>9.1049798563183568</v>
      </c>
      <c r="J62" s="2" t="s">
        <v>163</v>
      </c>
      <c r="K62" s="3">
        <v>60</v>
      </c>
      <c r="L62" s="4" t="s">
        <v>167</v>
      </c>
      <c r="M62" s="4" t="s">
        <v>165</v>
      </c>
      <c r="N62" s="4" t="s">
        <v>162</v>
      </c>
      <c r="O62" s="34">
        <v>40</v>
      </c>
      <c r="P62" s="4" t="s">
        <v>167</v>
      </c>
      <c r="Q62" s="4"/>
      <c r="R62" s="35" t="s">
        <v>160</v>
      </c>
      <c r="S62" s="35"/>
      <c r="T62" s="3"/>
      <c r="U62" s="35" t="s">
        <v>160</v>
      </c>
      <c r="V62" s="3"/>
      <c r="W62" s="3"/>
      <c r="X62" s="3"/>
      <c r="Y62" s="3"/>
      <c r="Z62" s="3"/>
      <c r="AA62" s="3"/>
      <c r="AB62" s="3"/>
      <c r="AC62" s="35" t="s">
        <v>160</v>
      </c>
      <c r="AD62" s="3"/>
      <c r="AE62" s="35"/>
      <c r="AF62" s="3"/>
      <c r="AG62" s="3"/>
      <c r="AH62" s="3"/>
      <c r="AI62" s="3"/>
      <c r="AJ62" s="35" t="s">
        <v>160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1"/>
      <c r="BF62" s="1"/>
      <c r="BG62" s="3" t="s">
        <v>80</v>
      </c>
      <c r="BH62" s="1"/>
    </row>
    <row r="63" spans="2:60" x14ac:dyDescent="0.2">
      <c r="B63" s="1">
        <v>59</v>
      </c>
      <c r="C63" s="31">
        <v>44871</v>
      </c>
      <c r="D63" s="1">
        <v>469</v>
      </c>
      <c r="E63" s="32">
        <v>115000</v>
      </c>
      <c r="F63" s="32">
        <v>143750</v>
      </c>
      <c r="G63" s="32">
        <v>143750</v>
      </c>
      <c r="H63" s="32" t="s">
        <v>3</v>
      </c>
      <c r="I63" s="33">
        <v>11.652687407345388</v>
      </c>
      <c r="J63" s="2" t="s">
        <v>163</v>
      </c>
      <c r="K63" s="3">
        <v>80</v>
      </c>
      <c r="L63" s="4" t="s">
        <v>169</v>
      </c>
      <c r="M63" s="4" t="s">
        <v>165</v>
      </c>
      <c r="N63" s="4" t="s">
        <v>166</v>
      </c>
      <c r="O63" s="34">
        <v>37</v>
      </c>
      <c r="P63" s="4" t="s">
        <v>169</v>
      </c>
      <c r="Q63" s="4"/>
      <c r="R63" s="3"/>
      <c r="S63" s="3"/>
      <c r="T63" s="35" t="s">
        <v>160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5" t="s">
        <v>160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1"/>
      <c r="BF63" s="1"/>
      <c r="BG63" s="3" t="s">
        <v>81</v>
      </c>
      <c r="BH63" s="1"/>
    </row>
    <row r="64" spans="2:60" x14ac:dyDescent="0.2">
      <c r="B64" s="1">
        <v>60</v>
      </c>
      <c r="C64" s="31">
        <v>44871</v>
      </c>
      <c r="D64" s="1">
        <v>470</v>
      </c>
      <c r="E64" s="32">
        <v>390000</v>
      </c>
      <c r="F64" s="32">
        <v>487500</v>
      </c>
      <c r="G64" s="32">
        <v>487500</v>
      </c>
      <c r="H64" s="32" t="s">
        <v>3</v>
      </c>
      <c r="I64" s="33">
        <v>12.873902018105829</v>
      </c>
      <c r="J64" s="2" t="s">
        <v>163</v>
      </c>
      <c r="K64" s="3">
        <v>60</v>
      </c>
      <c r="L64" s="4" t="s">
        <v>167</v>
      </c>
      <c r="M64" s="4" t="s">
        <v>165</v>
      </c>
      <c r="N64" s="4" t="s">
        <v>162</v>
      </c>
      <c r="O64" s="34">
        <v>36</v>
      </c>
      <c r="P64" s="4" t="s">
        <v>167</v>
      </c>
      <c r="Q64" s="4"/>
      <c r="R64" s="3"/>
      <c r="S64" s="3"/>
      <c r="T64" s="35" t="s">
        <v>160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5" t="s">
        <v>160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1"/>
      <c r="BF64" s="1"/>
      <c r="BG64" s="3" t="s">
        <v>81</v>
      </c>
      <c r="BH64" s="1"/>
    </row>
    <row r="65" spans="2:60" x14ac:dyDescent="0.2">
      <c r="B65" s="1">
        <v>61</v>
      </c>
      <c r="C65" s="31">
        <v>44688</v>
      </c>
      <c r="D65" s="1">
        <v>104</v>
      </c>
      <c r="E65" s="32">
        <v>4800</v>
      </c>
      <c r="F65" s="32">
        <v>6000</v>
      </c>
      <c r="G65" s="32">
        <v>6000</v>
      </c>
      <c r="H65" s="32" t="s">
        <v>3</v>
      </c>
      <c r="I65" s="33">
        <v>8.4763711968959825</v>
      </c>
      <c r="J65" s="2" t="s">
        <v>163</v>
      </c>
      <c r="K65" s="3">
        <v>50</v>
      </c>
      <c r="L65" s="4" t="s">
        <v>167</v>
      </c>
      <c r="M65" s="4" t="s">
        <v>165</v>
      </c>
      <c r="N65" s="4" t="s">
        <v>187</v>
      </c>
      <c r="O65" s="34">
        <v>37</v>
      </c>
      <c r="P65" s="4" t="s">
        <v>159</v>
      </c>
      <c r="Q65" s="4"/>
      <c r="R65" s="35" t="s">
        <v>160</v>
      </c>
      <c r="S65" s="35"/>
      <c r="T65" s="35" t="s">
        <v>160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1"/>
      <c r="BF65" s="1"/>
      <c r="BG65" s="3" t="s">
        <v>81</v>
      </c>
      <c r="BH65" s="1"/>
    </row>
    <row r="66" spans="2:60" x14ac:dyDescent="0.2">
      <c r="B66" s="1">
        <v>62</v>
      </c>
      <c r="C66" s="31">
        <v>44688</v>
      </c>
      <c r="D66" s="1">
        <v>105</v>
      </c>
      <c r="E66" s="32">
        <v>2800</v>
      </c>
      <c r="F66" s="32">
        <v>3500</v>
      </c>
      <c r="G66" s="32">
        <v>3500</v>
      </c>
      <c r="H66" s="32" t="s">
        <v>3</v>
      </c>
      <c r="I66" s="33">
        <v>7.9373746961632952</v>
      </c>
      <c r="J66" s="2" t="s">
        <v>163</v>
      </c>
      <c r="K66" s="3">
        <v>40</v>
      </c>
      <c r="L66" s="4" t="s">
        <v>188</v>
      </c>
      <c r="M66" s="4" t="s">
        <v>165</v>
      </c>
      <c r="N66" s="4" t="s">
        <v>158</v>
      </c>
      <c r="O66" s="34">
        <v>32</v>
      </c>
      <c r="P66" s="4" t="s">
        <v>159</v>
      </c>
      <c r="Q66" s="4"/>
      <c r="R66" s="35" t="s">
        <v>160</v>
      </c>
      <c r="S66" s="35"/>
      <c r="T66" s="3"/>
      <c r="U66" s="35" t="s">
        <v>160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1"/>
      <c r="BF66" s="1"/>
      <c r="BG66" s="3" t="s">
        <v>80</v>
      </c>
      <c r="BH66" s="1"/>
    </row>
    <row r="67" spans="2:60" x14ac:dyDescent="0.2">
      <c r="B67" s="1">
        <v>63</v>
      </c>
      <c r="C67" s="31">
        <v>44688</v>
      </c>
      <c r="D67" s="1">
        <v>106</v>
      </c>
      <c r="E67" s="32">
        <v>54000</v>
      </c>
      <c r="F67" s="32">
        <v>67500</v>
      </c>
      <c r="G67" s="32">
        <v>67500</v>
      </c>
      <c r="H67" s="32" t="s">
        <v>3</v>
      </c>
      <c r="I67" s="33">
        <v>10.896739325546411</v>
      </c>
      <c r="J67" s="2" t="s">
        <v>163</v>
      </c>
      <c r="K67" s="3">
        <v>40</v>
      </c>
      <c r="L67" s="4" t="s">
        <v>167</v>
      </c>
      <c r="M67" s="4" t="s">
        <v>165</v>
      </c>
      <c r="N67" s="4" t="s">
        <v>168</v>
      </c>
      <c r="O67" s="34">
        <v>29.5</v>
      </c>
      <c r="P67" s="4" t="s">
        <v>159</v>
      </c>
      <c r="Q67" s="4"/>
      <c r="R67" s="3"/>
      <c r="S67" s="3"/>
      <c r="T67" s="35" t="s">
        <v>160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5" t="s">
        <v>160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5" t="s">
        <v>160</v>
      </c>
      <c r="BC67" s="3"/>
      <c r="BD67" s="3"/>
      <c r="BE67" s="1"/>
      <c r="BF67" s="1"/>
      <c r="BG67" s="3" t="s">
        <v>82</v>
      </c>
      <c r="BH67" s="1"/>
    </row>
    <row r="68" spans="2:60" x14ac:dyDescent="0.2">
      <c r="B68" s="1">
        <v>64</v>
      </c>
      <c r="C68" s="31">
        <v>44688</v>
      </c>
      <c r="D68" s="1">
        <v>107</v>
      </c>
      <c r="E68" s="32">
        <v>9000</v>
      </c>
      <c r="F68" s="32">
        <v>11250</v>
      </c>
      <c r="G68" s="32">
        <v>11250</v>
      </c>
      <c r="H68" s="32" t="s">
        <v>3</v>
      </c>
      <c r="I68" s="33">
        <v>9.1049798563183568</v>
      </c>
      <c r="J68" s="2" t="s">
        <v>163</v>
      </c>
      <c r="K68" s="3">
        <v>60</v>
      </c>
      <c r="L68" s="4" t="s">
        <v>169</v>
      </c>
      <c r="M68" s="4" t="s">
        <v>165</v>
      </c>
      <c r="N68" s="4" t="s">
        <v>162</v>
      </c>
      <c r="O68" s="34">
        <v>36</v>
      </c>
      <c r="P68" s="4" t="s">
        <v>159</v>
      </c>
      <c r="Q68" s="4"/>
      <c r="R68" s="3"/>
      <c r="S68" s="3"/>
      <c r="T68" s="3"/>
      <c r="U68" s="35" t="s">
        <v>160</v>
      </c>
      <c r="V68" s="3"/>
      <c r="W68" s="3"/>
      <c r="X68" s="3"/>
      <c r="Y68" s="35" t="s">
        <v>160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1"/>
      <c r="BF68" s="1"/>
      <c r="BG68" s="3" t="s">
        <v>79</v>
      </c>
      <c r="BH68" s="1"/>
    </row>
    <row r="69" spans="2:60" x14ac:dyDescent="0.2">
      <c r="B69" s="1">
        <v>65</v>
      </c>
      <c r="C69" s="31">
        <v>44688</v>
      </c>
      <c r="D69" s="1">
        <v>108</v>
      </c>
      <c r="E69" s="32">
        <v>7500</v>
      </c>
      <c r="F69" s="32">
        <v>9375</v>
      </c>
      <c r="G69" s="32">
        <v>9375</v>
      </c>
      <c r="H69" s="32" t="s">
        <v>3</v>
      </c>
      <c r="I69" s="33">
        <v>8.9226582995244019</v>
      </c>
      <c r="J69" s="2" t="s">
        <v>163</v>
      </c>
      <c r="K69" s="3">
        <v>70</v>
      </c>
      <c r="L69" s="4" t="s">
        <v>169</v>
      </c>
      <c r="M69" s="4" t="s">
        <v>165</v>
      </c>
      <c r="N69" s="4" t="s">
        <v>186</v>
      </c>
      <c r="O69" s="34">
        <v>36</v>
      </c>
      <c r="P69" s="4" t="s">
        <v>159</v>
      </c>
      <c r="Q69" s="4"/>
      <c r="R69" s="3"/>
      <c r="S69" s="3"/>
      <c r="T69" s="3"/>
      <c r="U69" s="35" t="s">
        <v>160</v>
      </c>
      <c r="V69" s="3"/>
      <c r="W69" s="3"/>
      <c r="X69" s="3"/>
      <c r="Y69" s="35" t="s">
        <v>160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1"/>
      <c r="BF69" s="1"/>
      <c r="BG69" s="3" t="s">
        <v>80</v>
      </c>
      <c r="BH69" s="1"/>
    </row>
    <row r="70" spans="2:60" x14ac:dyDescent="0.2">
      <c r="B70" s="1">
        <v>66</v>
      </c>
      <c r="C70" s="31">
        <v>44688</v>
      </c>
      <c r="D70" s="1">
        <v>109</v>
      </c>
      <c r="E70" s="32">
        <v>28000</v>
      </c>
      <c r="F70" s="32">
        <v>35000</v>
      </c>
      <c r="G70" s="32">
        <v>35000</v>
      </c>
      <c r="H70" s="32" t="s">
        <v>3</v>
      </c>
      <c r="I70" s="33">
        <v>10.239959789157341</v>
      </c>
      <c r="J70" s="2" t="s">
        <v>163</v>
      </c>
      <c r="K70" s="3">
        <v>60</v>
      </c>
      <c r="L70" s="4" t="s">
        <v>169</v>
      </c>
      <c r="M70" s="4" t="s">
        <v>165</v>
      </c>
      <c r="N70" s="4" t="s">
        <v>189</v>
      </c>
      <c r="O70" s="34">
        <v>36</v>
      </c>
      <c r="P70" s="4" t="s">
        <v>169</v>
      </c>
      <c r="Q70" s="4"/>
      <c r="R70" s="3"/>
      <c r="S70" s="3"/>
      <c r="T70" s="3"/>
      <c r="U70" s="35" t="s">
        <v>160</v>
      </c>
      <c r="V70" s="3"/>
      <c r="W70" s="3"/>
      <c r="X70" s="3"/>
      <c r="Y70" s="35" t="s">
        <v>160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1"/>
      <c r="BF70" s="1"/>
      <c r="BG70" s="3" t="s">
        <v>79</v>
      </c>
      <c r="BH70" s="1"/>
    </row>
    <row r="71" spans="2:60" x14ac:dyDescent="0.2">
      <c r="B71" s="1">
        <v>67</v>
      </c>
      <c r="C71" s="31">
        <v>44688</v>
      </c>
      <c r="D71" s="1">
        <v>113</v>
      </c>
      <c r="E71" s="32">
        <v>34000</v>
      </c>
      <c r="F71" s="32">
        <v>42500</v>
      </c>
      <c r="G71" s="32">
        <v>42500</v>
      </c>
      <c r="H71" s="32" t="s">
        <v>3</v>
      </c>
      <c r="I71" s="33">
        <v>10.434115803598299</v>
      </c>
      <c r="J71" s="2" t="s">
        <v>163</v>
      </c>
      <c r="K71" s="3">
        <v>70</v>
      </c>
      <c r="L71" s="4" t="s">
        <v>167</v>
      </c>
      <c r="M71" s="4" t="s">
        <v>165</v>
      </c>
      <c r="N71" s="4" t="s">
        <v>162</v>
      </c>
      <c r="O71" s="34">
        <v>41</v>
      </c>
      <c r="P71" s="4" t="s">
        <v>167</v>
      </c>
      <c r="Q71" s="4"/>
      <c r="R71" s="3"/>
      <c r="S71" s="3"/>
      <c r="T71" s="3"/>
      <c r="U71" s="35" t="s">
        <v>160</v>
      </c>
      <c r="V71" s="3"/>
      <c r="W71" s="3"/>
      <c r="X71" s="35" t="s">
        <v>160</v>
      </c>
      <c r="Y71" s="3"/>
      <c r="Z71" s="3"/>
      <c r="AA71" s="3"/>
      <c r="AB71" s="3"/>
      <c r="AC71" s="35" t="s">
        <v>160</v>
      </c>
      <c r="AD71" s="3"/>
      <c r="AE71" s="3"/>
      <c r="AF71" s="3"/>
      <c r="AG71" s="3"/>
      <c r="AH71" s="3"/>
      <c r="AI71" s="3"/>
      <c r="AJ71" s="35" t="s">
        <v>160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1"/>
      <c r="BF71" s="1"/>
      <c r="BG71" s="3" t="s">
        <v>79</v>
      </c>
      <c r="BH71" s="1"/>
    </row>
    <row r="72" spans="2:60" x14ac:dyDescent="0.2">
      <c r="B72" s="1">
        <v>68</v>
      </c>
      <c r="C72" s="31">
        <v>44688</v>
      </c>
      <c r="D72" s="1">
        <v>141</v>
      </c>
      <c r="E72" s="32">
        <v>28000</v>
      </c>
      <c r="F72" s="32">
        <v>35000</v>
      </c>
      <c r="G72" s="32">
        <v>35000</v>
      </c>
      <c r="H72" s="32" t="s">
        <v>3</v>
      </c>
      <c r="I72" s="33">
        <v>10.239959789157341</v>
      </c>
      <c r="J72" s="2" t="s">
        <v>163</v>
      </c>
      <c r="K72" s="3">
        <v>40</v>
      </c>
      <c r="L72" s="4" t="s">
        <v>169</v>
      </c>
      <c r="M72" s="4" t="s">
        <v>165</v>
      </c>
      <c r="N72" s="4" t="s">
        <v>185</v>
      </c>
      <c r="O72" s="34">
        <v>36</v>
      </c>
      <c r="P72" s="4" t="s">
        <v>159</v>
      </c>
      <c r="Q72" s="4"/>
      <c r="R72" s="3"/>
      <c r="S72" s="3"/>
      <c r="T72" s="35" t="s">
        <v>160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5" t="s">
        <v>160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5" t="s">
        <v>160</v>
      </c>
      <c r="BC72" s="3"/>
      <c r="BD72" s="3"/>
      <c r="BE72" s="1"/>
      <c r="BF72" s="1"/>
      <c r="BG72" s="3" t="s">
        <v>81</v>
      </c>
      <c r="BH72" s="1"/>
    </row>
    <row r="73" spans="2:60" x14ac:dyDescent="0.2">
      <c r="B73" s="1">
        <v>69</v>
      </c>
      <c r="C73" s="31">
        <v>44688</v>
      </c>
      <c r="D73" s="1">
        <v>146</v>
      </c>
      <c r="E73" s="32">
        <v>70000</v>
      </c>
      <c r="F73" s="32">
        <v>87500</v>
      </c>
      <c r="G73" s="32">
        <v>87500</v>
      </c>
      <c r="H73" s="32" t="s">
        <v>3</v>
      </c>
      <c r="I73" s="33">
        <v>11.156250521031495</v>
      </c>
      <c r="J73" s="2" t="s">
        <v>163</v>
      </c>
      <c r="K73" s="3">
        <v>60</v>
      </c>
      <c r="L73" s="4" t="s">
        <v>169</v>
      </c>
      <c r="M73" s="4" t="s">
        <v>165</v>
      </c>
      <c r="N73" s="4" t="s">
        <v>176</v>
      </c>
      <c r="O73" s="34">
        <v>38</v>
      </c>
      <c r="P73" s="4" t="s">
        <v>169</v>
      </c>
      <c r="Q73" s="4"/>
      <c r="R73" s="3"/>
      <c r="S73" s="3"/>
      <c r="T73" s="3"/>
      <c r="U73" s="35" t="s">
        <v>160</v>
      </c>
      <c r="V73" s="3"/>
      <c r="W73" s="3"/>
      <c r="X73" s="35" t="s">
        <v>160</v>
      </c>
      <c r="Y73" s="3"/>
      <c r="Z73" s="3"/>
      <c r="AA73" s="3"/>
      <c r="AB73" s="3"/>
      <c r="AC73" s="3"/>
      <c r="AD73" s="3"/>
      <c r="AE73" s="35" t="s">
        <v>160</v>
      </c>
      <c r="AF73" s="3"/>
      <c r="AG73" s="3"/>
      <c r="AH73" s="3"/>
      <c r="AI73" s="3"/>
      <c r="AJ73" s="35" t="s">
        <v>160</v>
      </c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1"/>
      <c r="BF73" s="1"/>
      <c r="BG73" s="3" t="s">
        <v>79</v>
      </c>
      <c r="BH73" s="1"/>
    </row>
    <row r="74" spans="2:60" x14ac:dyDescent="0.2">
      <c r="B74" s="1">
        <v>70</v>
      </c>
      <c r="C74" s="31">
        <v>44688</v>
      </c>
      <c r="D74" s="1">
        <v>147</v>
      </c>
      <c r="E74" s="32">
        <v>70000</v>
      </c>
      <c r="F74" s="32">
        <v>87500</v>
      </c>
      <c r="G74" s="32">
        <v>87500</v>
      </c>
      <c r="H74" s="32" t="s">
        <v>3</v>
      </c>
      <c r="I74" s="33">
        <v>11.156250521031495</v>
      </c>
      <c r="J74" s="2" t="s">
        <v>163</v>
      </c>
      <c r="K74" s="3">
        <v>50</v>
      </c>
      <c r="L74" s="4" t="s">
        <v>167</v>
      </c>
      <c r="M74" s="4" t="s">
        <v>165</v>
      </c>
      <c r="N74" s="4" t="s">
        <v>162</v>
      </c>
      <c r="O74" s="34">
        <v>38</v>
      </c>
      <c r="P74" s="4" t="s">
        <v>167</v>
      </c>
      <c r="Q74" s="4"/>
      <c r="R74" s="3"/>
      <c r="S74" s="3"/>
      <c r="T74" s="3"/>
      <c r="U74" s="35" t="s">
        <v>160</v>
      </c>
      <c r="V74" s="3"/>
      <c r="W74" s="3"/>
      <c r="X74" s="35" t="s">
        <v>160</v>
      </c>
      <c r="Y74" s="3"/>
      <c r="Z74" s="3"/>
      <c r="AA74" s="3"/>
      <c r="AB74" s="3"/>
      <c r="AC74" s="3"/>
      <c r="AD74" s="3"/>
      <c r="AE74" s="35" t="s">
        <v>160</v>
      </c>
      <c r="AF74" s="3"/>
      <c r="AG74" s="3"/>
      <c r="AH74" s="3"/>
      <c r="AI74" s="3"/>
      <c r="AJ74" s="35" t="s">
        <v>160</v>
      </c>
      <c r="AK74" s="35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1"/>
      <c r="BF74" s="1"/>
      <c r="BG74" s="3" t="s">
        <v>81</v>
      </c>
      <c r="BH74" s="1"/>
    </row>
    <row r="75" spans="2:60" x14ac:dyDescent="0.2">
      <c r="B75" s="1">
        <v>71</v>
      </c>
      <c r="C75" s="31">
        <v>44688</v>
      </c>
      <c r="D75" s="1">
        <v>149</v>
      </c>
      <c r="E75" s="32">
        <v>22000</v>
      </c>
      <c r="F75" s="32">
        <v>27500</v>
      </c>
      <c r="G75" s="32">
        <v>27500</v>
      </c>
      <c r="H75" s="32" t="s">
        <v>3</v>
      </c>
      <c r="I75" s="33">
        <v>9.9987977323404529</v>
      </c>
      <c r="J75" s="2" t="s">
        <v>163</v>
      </c>
      <c r="K75" s="3">
        <v>60</v>
      </c>
      <c r="L75" s="4" t="s">
        <v>167</v>
      </c>
      <c r="M75" s="4" t="s">
        <v>165</v>
      </c>
      <c r="N75" s="4" t="s">
        <v>185</v>
      </c>
      <c r="O75" s="34">
        <v>39</v>
      </c>
      <c r="P75" s="4" t="s">
        <v>167</v>
      </c>
      <c r="Q75" s="4"/>
      <c r="R75" s="3"/>
      <c r="S75" s="3"/>
      <c r="T75" s="3"/>
      <c r="U75" s="35" t="s">
        <v>160</v>
      </c>
      <c r="V75" s="3"/>
      <c r="W75" s="3"/>
      <c r="X75" s="35" t="s">
        <v>160</v>
      </c>
      <c r="Y75" s="3"/>
      <c r="Z75" s="3"/>
      <c r="AA75" s="3"/>
      <c r="AB75" s="3"/>
      <c r="AC75" s="3"/>
      <c r="AD75" s="3"/>
      <c r="AE75" s="35" t="s">
        <v>160</v>
      </c>
      <c r="AF75" s="3"/>
      <c r="AG75" s="3"/>
      <c r="AH75" s="3"/>
      <c r="AI75" s="3"/>
      <c r="AJ75" s="35" t="s">
        <v>160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5" t="s">
        <v>160</v>
      </c>
      <c r="BC75" s="3"/>
      <c r="BD75" s="3"/>
      <c r="BE75" s="1"/>
      <c r="BF75" s="1"/>
      <c r="BG75" s="3" t="s">
        <v>80</v>
      </c>
      <c r="BH75" s="1"/>
    </row>
    <row r="76" spans="2:60" x14ac:dyDescent="0.2">
      <c r="B76" s="1">
        <v>72</v>
      </c>
      <c r="C76" s="31">
        <v>44688</v>
      </c>
      <c r="D76" s="1">
        <v>151</v>
      </c>
      <c r="E76" s="32">
        <v>16000</v>
      </c>
      <c r="F76" s="32">
        <v>20000</v>
      </c>
      <c r="G76" s="32">
        <v>20000</v>
      </c>
      <c r="H76" s="32" t="s">
        <v>3</v>
      </c>
      <c r="I76" s="33">
        <v>9.6803440012219184</v>
      </c>
      <c r="J76" s="2" t="s">
        <v>163</v>
      </c>
      <c r="K76" s="3">
        <v>80</v>
      </c>
      <c r="L76" s="4" t="s">
        <v>167</v>
      </c>
      <c r="M76" s="4" t="s">
        <v>165</v>
      </c>
      <c r="N76" s="4" t="s">
        <v>162</v>
      </c>
      <c r="O76" s="34">
        <v>39</v>
      </c>
      <c r="P76" s="4" t="s">
        <v>167</v>
      </c>
      <c r="Q76" s="4"/>
      <c r="R76" s="3"/>
      <c r="S76" s="3"/>
      <c r="T76" s="3"/>
      <c r="U76" s="35" t="s">
        <v>160</v>
      </c>
      <c r="V76" s="3"/>
      <c r="W76" s="3"/>
      <c r="X76" s="35" t="s">
        <v>160</v>
      </c>
      <c r="Y76" s="3"/>
      <c r="Z76" s="3"/>
      <c r="AA76" s="3"/>
      <c r="AB76" s="3"/>
      <c r="AC76" s="3"/>
      <c r="AD76" s="3"/>
      <c r="AE76" s="35" t="s">
        <v>160</v>
      </c>
      <c r="AF76" s="3"/>
      <c r="AG76" s="3"/>
      <c r="AH76" s="3"/>
      <c r="AI76" s="3"/>
      <c r="AJ76" s="35" t="s">
        <v>160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1"/>
      <c r="BF76" s="1"/>
      <c r="BG76" s="3" t="s">
        <v>79</v>
      </c>
      <c r="BH76" s="1"/>
    </row>
    <row r="77" spans="2:60" x14ac:dyDescent="0.2">
      <c r="B77" s="1">
        <v>73</v>
      </c>
      <c r="C77" s="31">
        <v>44688</v>
      </c>
      <c r="D77" s="1">
        <v>153</v>
      </c>
      <c r="E77" s="32">
        <v>7000</v>
      </c>
      <c r="F77" s="32">
        <v>8750</v>
      </c>
      <c r="G77" s="32">
        <v>8750</v>
      </c>
      <c r="H77" s="32" t="s">
        <v>3</v>
      </c>
      <c r="I77" s="33">
        <v>8.8536654280374503</v>
      </c>
      <c r="J77" s="2" t="s">
        <v>163</v>
      </c>
      <c r="K77" s="3">
        <v>50</v>
      </c>
      <c r="L77" s="4" t="s">
        <v>164</v>
      </c>
      <c r="M77" s="4" t="s">
        <v>165</v>
      </c>
      <c r="N77" s="4" t="s">
        <v>162</v>
      </c>
      <c r="O77" s="34">
        <v>36</v>
      </c>
      <c r="P77" s="4" t="s">
        <v>159</v>
      </c>
      <c r="Q77" s="4"/>
      <c r="R77" s="3"/>
      <c r="S77" s="3"/>
      <c r="T77" s="3"/>
      <c r="U77" s="35" t="s">
        <v>160</v>
      </c>
      <c r="V77" s="3"/>
      <c r="W77" s="3"/>
      <c r="X77" s="35" t="s">
        <v>160</v>
      </c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1"/>
      <c r="BF77" s="1"/>
      <c r="BG77" s="3" t="s">
        <v>80</v>
      </c>
      <c r="BH77" s="1"/>
    </row>
    <row r="78" spans="2:60" x14ac:dyDescent="0.2">
      <c r="B78" s="1">
        <v>74</v>
      </c>
      <c r="C78" s="31">
        <v>44688</v>
      </c>
      <c r="D78" s="1">
        <v>158</v>
      </c>
      <c r="E78" s="32">
        <v>18000</v>
      </c>
      <c r="F78" s="32">
        <v>22500</v>
      </c>
      <c r="G78" s="32">
        <v>22500</v>
      </c>
      <c r="H78" s="32" t="s">
        <v>3</v>
      </c>
      <c r="I78" s="33">
        <v>9.7981270368783022</v>
      </c>
      <c r="J78" s="2" t="s">
        <v>163</v>
      </c>
      <c r="K78" s="3">
        <v>60</v>
      </c>
      <c r="L78" s="4" t="s">
        <v>169</v>
      </c>
      <c r="M78" s="4" t="s">
        <v>165</v>
      </c>
      <c r="N78" s="4" t="s">
        <v>162</v>
      </c>
      <c r="O78" s="34">
        <v>36</v>
      </c>
      <c r="P78" s="4" t="s">
        <v>169</v>
      </c>
      <c r="Q78" s="4"/>
      <c r="R78" s="3"/>
      <c r="S78" s="3"/>
      <c r="T78" s="3"/>
      <c r="U78" s="35" t="s">
        <v>160</v>
      </c>
      <c r="V78" s="3"/>
      <c r="W78" s="3"/>
      <c r="X78" s="3"/>
      <c r="Y78" s="35" t="s">
        <v>160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1"/>
      <c r="BF78" s="1"/>
      <c r="BG78" s="3" t="s">
        <v>80</v>
      </c>
      <c r="BH78" s="1"/>
    </row>
    <row r="79" spans="2:60" x14ac:dyDescent="0.2">
      <c r="B79" s="1">
        <v>75</v>
      </c>
      <c r="C79" s="31">
        <v>44688</v>
      </c>
      <c r="D79" s="1">
        <v>159</v>
      </c>
      <c r="E79" s="32">
        <v>12000</v>
      </c>
      <c r="F79" s="32">
        <v>15000</v>
      </c>
      <c r="G79" s="32">
        <v>15000</v>
      </c>
      <c r="H79" s="32" t="s">
        <v>3</v>
      </c>
      <c r="I79" s="33">
        <v>9.3926619287701367</v>
      </c>
      <c r="J79" s="2" t="s">
        <v>163</v>
      </c>
      <c r="K79" s="3">
        <v>80</v>
      </c>
      <c r="L79" s="4" t="s">
        <v>169</v>
      </c>
      <c r="M79" s="4" t="s">
        <v>165</v>
      </c>
      <c r="N79" s="4" t="s">
        <v>166</v>
      </c>
      <c r="O79" s="34">
        <v>36</v>
      </c>
      <c r="P79" s="4" t="s">
        <v>169</v>
      </c>
      <c r="Q79" s="4"/>
      <c r="R79" s="3"/>
      <c r="S79" s="3"/>
      <c r="T79" s="3"/>
      <c r="U79" s="35" t="s">
        <v>160</v>
      </c>
      <c r="V79" s="3"/>
      <c r="W79" s="3"/>
      <c r="X79" s="3"/>
      <c r="Y79" s="35" t="s">
        <v>160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1"/>
      <c r="BF79" s="1"/>
      <c r="BG79" s="3" t="s">
        <v>80</v>
      </c>
      <c r="BH79" s="1"/>
    </row>
    <row r="80" spans="2:60" x14ac:dyDescent="0.2">
      <c r="B80" s="1">
        <v>76</v>
      </c>
      <c r="C80" s="31">
        <v>44688</v>
      </c>
      <c r="D80" s="1">
        <v>174</v>
      </c>
      <c r="E80" s="32">
        <v>29000</v>
      </c>
      <c r="F80" s="32">
        <v>36250</v>
      </c>
      <c r="G80" s="32">
        <v>36250</v>
      </c>
      <c r="H80" s="32" t="s">
        <v>3</v>
      </c>
      <c r="I80" s="33">
        <v>10.275051108968611</v>
      </c>
      <c r="J80" s="2" t="s">
        <v>174</v>
      </c>
      <c r="K80" s="3">
        <v>40</v>
      </c>
      <c r="L80" s="4" t="s">
        <v>169</v>
      </c>
      <c r="M80" s="4" t="s">
        <v>165</v>
      </c>
      <c r="N80" s="4" t="s">
        <v>158</v>
      </c>
      <c r="O80" s="34">
        <v>33</v>
      </c>
      <c r="P80" s="4" t="s">
        <v>159</v>
      </c>
      <c r="Q80" s="4"/>
      <c r="R80" s="3"/>
      <c r="S80" s="3"/>
      <c r="T80" s="35" t="s">
        <v>160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5" t="s">
        <v>160</v>
      </c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1"/>
      <c r="BF80" s="1"/>
      <c r="BG80" s="3" t="s">
        <v>79</v>
      </c>
      <c r="BH80" s="1"/>
    </row>
    <row r="81" spans="2:60" x14ac:dyDescent="0.2">
      <c r="B81" s="1">
        <v>77</v>
      </c>
      <c r="C81" s="31">
        <v>44688</v>
      </c>
      <c r="D81" s="1">
        <v>176</v>
      </c>
      <c r="E81" s="32">
        <v>12000</v>
      </c>
      <c r="F81" s="32">
        <v>15000</v>
      </c>
      <c r="G81" s="32">
        <v>15000</v>
      </c>
      <c r="H81" s="32" t="s">
        <v>3</v>
      </c>
      <c r="I81" s="33">
        <v>9.3926619287701367</v>
      </c>
      <c r="J81" s="2" t="s">
        <v>174</v>
      </c>
      <c r="K81" s="3">
        <v>50</v>
      </c>
      <c r="L81" s="4" t="s">
        <v>169</v>
      </c>
      <c r="M81" s="4" t="s">
        <v>182</v>
      </c>
      <c r="N81" s="4" t="s">
        <v>158</v>
      </c>
      <c r="O81" s="34">
        <v>24</v>
      </c>
      <c r="P81" s="4" t="s">
        <v>159</v>
      </c>
      <c r="Q81" s="4"/>
      <c r="R81" s="35" t="s">
        <v>160</v>
      </c>
      <c r="S81" s="35"/>
      <c r="T81" s="35" t="s">
        <v>160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1"/>
      <c r="BF81" s="1"/>
      <c r="BG81" s="3" t="s">
        <v>80</v>
      </c>
      <c r="BH81" s="1"/>
    </row>
    <row r="82" spans="2:60" x14ac:dyDescent="0.2">
      <c r="B82" s="1">
        <v>78</v>
      </c>
      <c r="C82" s="31">
        <v>44688</v>
      </c>
      <c r="D82" s="1">
        <v>178</v>
      </c>
      <c r="E82" s="32">
        <v>24000</v>
      </c>
      <c r="F82" s="32">
        <v>30000</v>
      </c>
      <c r="G82" s="32">
        <v>30000</v>
      </c>
      <c r="H82" s="32" t="s">
        <v>3</v>
      </c>
      <c r="I82" s="33">
        <v>10.085809109330082</v>
      </c>
      <c r="J82" s="2" t="s">
        <v>174</v>
      </c>
      <c r="K82" s="3">
        <v>40</v>
      </c>
      <c r="L82" s="4" t="s">
        <v>169</v>
      </c>
      <c r="M82" s="4" t="s">
        <v>165</v>
      </c>
      <c r="N82" s="4" t="s">
        <v>158</v>
      </c>
      <c r="O82" s="34">
        <v>31</v>
      </c>
      <c r="P82" s="4" t="s">
        <v>159</v>
      </c>
      <c r="Q82" s="4"/>
      <c r="R82" s="35" t="s">
        <v>160</v>
      </c>
      <c r="S82" s="35"/>
      <c r="T82" s="35" t="s">
        <v>160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1"/>
      <c r="BF82" s="1"/>
      <c r="BG82" s="3" t="s">
        <v>79</v>
      </c>
      <c r="BH82" s="1"/>
    </row>
    <row r="83" spans="2:60" x14ac:dyDescent="0.2">
      <c r="B83" s="1">
        <v>79</v>
      </c>
      <c r="C83" s="31">
        <v>44688</v>
      </c>
      <c r="D83" s="1">
        <v>183</v>
      </c>
      <c r="E83" s="32">
        <v>50000</v>
      </c>
      <c r="F83" s="32">
        <v>62500</v>
      </c>
      <c r="G83" s="32">
        <v>62500</v>
      </c>
      <c r="H83" s="32" t="s">
        <v>3</v>
      </c>
      <c r="I83" s="33">
        <v>10.819778284410283</v>
      </c>
      <c r="J83" s="2" t="s">
        <v>174</v>
      </c>
      <c r="K83" s="3">
        <v>80</v>
      </c>
      <c r="L83" s="4" t="s">
        <v>169</v>
      </c>
      <c r="M83" s="4" t="s">
        <v>165</v>
      </c>
      <c r="N83" s="4" t="s">
        <v>158</v>
      </c>
      <c r="O83" s="34">
        <v>36</v>
      </c>
      <c r="P83" s="4" t="s">
        <v>159</v>
      </c>
      <c r="Q83" s="4"/>
      <c r="R83" s="3"/>
      <c r="S83" s="3"/>
      <c r="T83" s="3"/>
      <c r="U83" s="35" t="s">
        <v>160</v>
      </c>
      <c r="V83" s="3"/>
      <c r="W83" s="35" t="s">
        <v>160</v>
      </c>
      <c r="X83" s="3"/>
      <c r="Y83" s="3"/>
      <c r="Z83" s="69"/>
      <c r="AA83" s="70"/>
      <c r="AB83" s="35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5" t="s">
        <v>160</v>
      </c>
      <c r="AP83" s="35" t="s">
        <v>160</v>
      </c>
      <c r="AQ83" s="35"/>
      <c r="AR83" s="35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1"/>
      <c r="BF83" s="1"/>
      <c r="BG83" s="3" t="s">
        <v>81</v>
      </c>
      <c r="BH83" s="1"/>
    </row>
    <row r="84" spans="2:60" x14ac:dyDescent="0.2">
      <c r="B84" s="1">
        <v>80</v>
      </c>
      <c r="C84" s="31">
        <v>44688</v>
      </c>
      <c r="D84" s="1">
        <v>186</v>
      </c>
      <c r="E84" s="32">
        <v>14000</v>
      </c>
      <c r="F84" s="32">
        <v>17500</v>
      </c>
      <c r="G84" s="32">
        <v>17500</v>
      </c>
      <c r="H84" s="32" t="s">
        <v>3</v>
      </c>
      <c r="I84" s="33">
        <v>9.5468126085973957</v>
      </c>
      <c r="J84" s="2" t="s">
        <v>174</v>
      </c>
      <c r="K84" s="3">
        <v>80</v>
      </c>
      <c r="L84" s="4" t="s">
        <v>169</v>
      </c>
      <c r="M84" s="4" t="s">
        <v>165</v>
      </c>
      <c r="N84" s="4" t="s">
        <v>158</v>
      </c>
      <c r="O84" s="34">
        <v>34</v>
      </c>
      <c r="P84" s="4" t="s">
        <v>159</v>
      </c>
      <c r="Q84" s="4"/>
      <c r="R84" s="35" t="s">
        <v>160</v>
      </c>
      <c r="S84" s="35"/>
      <c r="T84" s="35" t="s">
        <v>160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1"/>
      <c r="BF84" s="1"/>
      <c r="BG84" s="3" t="s">
        <v>79</v>
      </c>
      <c r="BH84" s="1"/>
    </row>
    <row r="85" spans="2:60" x14ac:dyDescent="0.2">
      <c r="B85" s="1">
        <v>81</v>
      </c>
      <c r="C85" s="31">
        <v>44688</v>
      </c>
      <c r="D85" s="1">
        <v>195</v>
      </c>
      <c r="E85" s="32">
        <v>140000</v>
      </c>
      <c r="F85" s="32">
        <v>175000</v>
      </c>
      <c r="G85" s="32">
        <v>175000</v>
      </c>
      <c r="H85" s="32" t="s">
        <v>3</v>
      </c>
      <c r="I85" s="33">
        <v>11.849397701591441</v>
      </c>
      <c r="J85" s="2" t="s">
        <v>174</v>
      </c>
      <c r="K85" s="3">
        <v>80</v>
      </c>
      <c r="L85" s="4" t="s">
        <v>169</v>
      </c>
      <c r="M85" s="4" t="s">
        <v>161</v>
      </c>
      <c r="N85" s="4" t="s">
        <v>175</v>
      </c>
      <c r="O85" s="34">
        <v>40</v>
      </c>
      <c r="P85" s="4" t="s">
        <v>169</v>
      </c>
      <c r="Q85" s="35" t="s">
        <v>160</v>
      </c>
      <c r="R85" s="3"/>
      <c r="S85" s="3"/>
      <c r="T85" s="3"/>
      <c r="U85" s="35" t="s">
        <v>160</v>
      </c>
      <c r="V85" s="3"/>
      <c r="W85" s="3"/>
      <c r="X85" s="35" t="s">
        <v>160</v>
      </c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1"/>
      <c r="BF85" s="1"/>
      <c r="BG85" s="3" t="s">
        <v>81</v>
      </c>
      <c r="BH85" s="1"/>
    </row>
    <row r="86" spans="2:60" x14ac:dyDescent="0.2">
      <c r="B86" s="1">
        <v>82</v>
      </c>
      <c r="C86" s="31">
        <v>44689</v>
      </c>
      <c r="D86" s="1">
        <v>221</v>
      </c>
      <c r="E86" s="32">
        <v>3000</v>
      </c>
      <c r="F86" s="32">
        <v>3750</v>
      </c>
      <c r="G86" s="32">
        <v>3750</v>
      </c>
      <c r="H86" s="32" t="s">
        <v>3</v>
      </c>
      <c r="I86" s="33">
        <v>8.0063675676502459</v>
      </c>
      <c r="J86" s="2" t="s">
        <v>155</v>
      </c>
      <c r="K86" s="3">
        <v>70</v>
      </c>
      <c r="L86" s="4" t="s">
        <v>169</v>
      </c>
      <c r="M86" s="4" t="s">
        <v>165</v>
      </c>
      <c r="N86" s="4" t="s">
        <v>166</v>
      </c>
      <c r="O86" s="34">
        <v>31</v>
      </c>
      <c r="P86" s="4" t="s">
        <v>169</v>
      </c>
      <c r="Q86" s="35" t="s">
        <v>160</v>
      </c>
      <c r="R86" s="3"/>
      <c r="S86" s="3"/>
      <c r="T86" s="3"/>
      <c r="U86" s="35" t="s">
        <v>160</v>
      </c>
      <c r="V86" s="3"/>
      <c r="W86" s="3"/>
      <c r="X86" s="35" t="s">
        <v>160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1"/>
      <c r="BF86" s="1"/>
      <c r="BG86" s="3" t="s">
        <v>80</v>
      </c>
      <c r="BH86" s="1"/>
    </row>
    <row r="87" spans="2:60" x14ac:dyDescent="0.2">
      <c r="B87" s="1">
        <v>83</v>
      </c>
      <c r="C87" s="31">
        <v>44689</v>
      </c>
      <c r="D87" s="1">
        <v>280</v>
      </c>
      <c r="E87" s="32">
        <v>3200</v>
      </c>
      <c r="F87" s="32">
        <v>4000</v>
      </c>
      <c r="G87" s="32">
        <v>4000</v>
      </c>
      <c r="H87" s="32" t="s">
        <v>3</v>
      </c>
      <c r="I87" s="33">
        <v>8.0709060887878188</v>
      </c>
      <c r="J87" s="2" t="s">
        <v>155</v>
      </c>
      <c r="K87" s="3">
        <v>80</v>
      </c>
      <c r="L87" s="4" t="s">
        <v>167</v>
      </c>
      <c r="M87" s="4" t="s">
        <v>190</v>
      </c>
      <c r="N87" s="4" t="s">
        <v>162</v>
      </c>
      <c r="O87" s="34">
        <v>34</v>
      </c>
      <c r="P87" s="4" t="s">
        <v>159</v>
      </c>
      <c r="Q87" s="4"/>
      <c r="R87" s="35" t="s">
        <v>160</v>
      </c>
      <c r="S87" s="35"/>
      <c r="T87" s="3"/>
      <c r="U87" s="35" t="s">
        <v>160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1"/>
      <c r="BF87" s="1"/>
      <c r="BG87" s="3" t="s">
        <v>80</v>
      </c>
      <c r="BH87" s="1"/>
    </row>
    <row r="88" spans="2:60" x14ac:dyDescent="0.2">
      <c r="B88" s="1">
        <v>84</v>
      </c>
      <c r="C88" s="31">
        <v>44689</v>
      </c>
      <c r="D88" s="1">
        <v>329</v>
      </c>
      <c r="E88" s="32">
        <v>6500</v>
      </c>
      <c r="F88" s="32">
        <v>8125</v>
      </c>
      <c r="G88" s="32">
        <v>8125</v>
      </c>
      <c r="H88" s="32" t="s">
        <v>3</v>
      </c>
      <c r="I88" s="33">
        <v>8.7795574558837277</v>
      </c>
      <c r="J88" s="2" t="s">
        <v>174</v>
      </c>
      <c r="K88" s="3">
        <v>80</v>
      </c>
      <c r="L88" s="4" t="s">
        <v>169</v>
      </c>
      <c r="M88" s="4" t="s">
        <v>182</v>
      </c>
      <c r="N88" s="4" t="s">
        <v>175</v>
      </c>
      <c r="O88" s="34">
        <v>28</v>
      </c>
      <c r="P88" s="4" t="s">
        <v>159</v>
      </c>
      <c r="Q88" s="4"/>
      <c r="R88" s="35" t="s">
        <v>160</v>
      </c>
      <c r="S88" s="35"/>
      <c r="T88" s="35" t="s">
        <v>160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1"/>
      <c r="BF88" s="1"/>
      <c r="BG88" s="3" t="s">
        <v>79</v>
      </c>
      <c r="BH88" s="1"/>
    </row>
    <row r="89" spans="2:60" x14ac:dyDescent="0.2">
      <c r="B89" s="1">
        <v>85</v>
      </c>
      <c r="C89" s="31">
        <v>44689</v>
      </c>
      <c r="D89" s="1">
        <v>335</v>
      </c>
      <c r="E89" s="32">
        <v>7000</v>
      </c>
      <c r="F89" s="32">
        <v>8750</v>
      </c>
      <c r="G89" s="32">
        <v>8750</v>
      </c>
      <c r="H89" s="32" t="s">
        <v>3</v>
      </c>
      <c r="I89" s="33">
        <v>8.8536654280374503</v>
      </c>
      <c r="J89" s="2" t="s">
        <v>174</v>
      </c>
      <c r="K89" s="3">
        <v>70</v>
      </c>
      <c r="L89" s="4" t="s">
        <v>169</v>
      </c>
      <c r="M89" s="4" t="s">
        <v>161</v>
      </c>
      <c r="N89" s="4" t="s">
        <v>175</v>
      </c>
      <c r="O89" s="34">
        <v>27</v>
      </c>
      <c r="P89" s="4" t="s">
        <v>159</v>
      </c>
      <c r="Q89" s="4"/>
      <c r="R89" s="35" t="s">
        <v>160</v>
      </c>
      <c r="S89" s="35"/>
      <c r="T89" s="35" t="s">
        <v>160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1"/>
      <c r="BF89" s="1"/>
      <c r="BG89" s="3" t="s">
        <v>79</v>
      </c>
      <c r="BH89" s="1"/>
    </row>
    <row r="90" spans="2:60" x14ac:dyDescent="0.2">
      <c r="B90" s="1">
        <v>86</v>
      </c>
      <c r="C90" s="31">
        <v>44689</v>
      </c>
      <c r="D90" s="1">
        <v>337</v>
      </c>
      <c r="E90" s="32">
        <v>5000</v>
      </c>
      <c r="F90" s="32">
        <v>6250</v>
      </c>
      <c r="G90" s="32">
        <v>6250</v>
      </c>
      <c r="H90" s="32" t="s">
        <v>3</v>
      </c>
      <c r="I90" s="33">
        <v>8.5171931914162382</v>
      </c>
      <c r="J90" s="2" t="s">
        <v>174</v>
      </c>
      <c r="K90" s="72">
        <v>70</v>
      </c>
      <c r="L90" s="4" t="s">
        <v>169</v>
      </c>
      <c r="M90" s="4" t="s">
        <v>161</v>
      </c>
      <c r="N90" s="4" t="s">
        <v>175</v>
      </c>
      <c r="O90" s="34">
        <v>31</v>
      </c>
      <c r="P90" s="4" t="s">
        <v>169</v>
      </c>
      <c r="Q90" s="35" t="s">
        <v>160</v>
      </c>
      <c r="R90" s="35" t="s">
        <v>160</v>
      </c>
      <c r="S90" s="35"/>
      <c r="T90" s="35" t="s">
        <v>160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1"/>
      <c r="BF90" s="1"/>
      <c r="BG90" s="3" t="s">
        <v>80</v>
      </c>
      <c r="BH90" s="1"/>
    </row>
    <row r="91" spans="2:60" x14ac:dyDescent="0.2">
      <c r="B91" s="1">
        <v>87</v>
      </c>
      <c r="C91" s="31">
        <v>44689</v>
      </c>
      <c r="D91" s="1">
        <v>339</v>
      </c>
      <c r="E91" s="32">
        <v>5500</v>
      </c>
      <c r="F91" s="32">
        <v>6875</v>
      </c>
      <c r="G91" s="32">
        <v>6875</v>
      </c>
      <c r="H91" s="32" t="s">
        <v>3</v>
      </c>
      <c r="I91" s="33">
        <v>8.6125033712205621</v>
      </c>
      <c r="J91" s="2" t="s">
        <v>174</v>
      </c>
      <c r="K91" s="3">
        <v>50</v>
      </c>
      <c r="L91" s="4" t="s">
        <v>169</v>
      </c>
      <c r="M91" s="4" t="s">
        <v>165</v>
      </c>
      <c r="N91" s="4" t="s">
        <v>158</v>
      </c>
      <c r="O91" s="34">
        <v>35</v>
      </c>
      <c r="P91" s="4" t="s">
        <v>159</v>
      </c>
      <c r="Q91" s="4"/>
      <c r="R91" s="35" t="s">
        <v>160</v>
      </c>
      <c r="S91" s="35"/>
      <c r="T91" s="35" t="s">
        <v>160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1"/>
      <c r="BF91" s="1"/>
      <c r="BG91" s="3" t="s">
        <v>80</v>
      </c>
      <c r="BH91" s="1"/>
    </row>
    <row r="92" spans="2:60" x14ac:dyDescent="0.2">
      <c r="B92" s="1">
        <v>88</v>
      </c>
      <c r="C92" s="31">
        <v>44689</v>
      </c>
      <c r="D92" s="1">
        <v>340</v>
      </c>
      <c r="E92" s="32">
        <v>9500</v>
      </c>
      <c r="F92" s="32">
        <v>11875</v>
      </c>
      <c r="G92" s="32">
        <v>11875</v>
      </c>
      <c r="H92" s="32" t="s">
        <v>3</v>
      </c>
      <c r="I92" s="33">
        <v>9.1590470775886317</v>
      </c>
      <c r="J92" s="2" t="s">
        <v>174</v>
      </c>
      <c r="K92" s="3">
        <v>50</v>
      </c>
      <c r="L92" s="4" t="s">
        <v>169</v>
      </c>
      <c r="M92" s="4" t="s">
        <v>165</v>
      </c>
      <c r="N92" s="4" t="s">
        <v>158</v>
      </c>
      <c r="O92" s="34">
        <v>36</v>
      </c>
      <c r="P92" s="4" t="s">
        <v>159</v>
      </c>
      <c r="Q92" s="4"/>
      <c r="R92" s="35" t="s">
        <v>160</v>
      </c>
      <c r="S92" s="35"/>
      <c r="T92" s="3"/>
      <c r="U92" s="35" t="s">
        <v>160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1"/>
      <c r="BF92" s="1"/>
      <c r="BG92" s="3" t="s">
        <v>80</v>
      </c>
      <c r="BH92" s="1"/>
    </row>
    <row r="93" spans="2:60" x14ac:dyDescent="0.2">
      <c r="B93" s="1">
        <v>89</v>
      </c>
      <c r="C93" s="31">
        <v>44689</v>
      </c>
      <c r="D93" s="1">
        <v>341</v>
      </c>
      <c r="E93" s="32">
        <v>3600</v>
      </c>
      <c r="F93" s="32">
        <v>4500</v>
      </c>
      <c r="G93" s="32">
        <v>4500</v>
      </c>
      <c r="H93" s="32" t="s">
        <v>3</v>
      </c>
      <c r="I93" s="33">
        <v>8.1886891244442008</v>
      </c>
      <c r="J93" s="2" t="s">
        <v>174</v>
      </c>
      <c r="K93" s="3">
        <v>40</v>
      </c>
      <c r="L93" s="4" t="s">
        <v>169</v>
      </c>
      <c r="M93" s="4" t="s">
        <v>191</v>
      </c>
      <c r="N93" s="4" t="s">
        <v>158</v>
      </c>
      <c r="O93" s="34">
        <v>25</v>
      </c>
      <c r="P93" s="4" t="s">
        <v>159</v>
      </c>
      <c r="Q93" s="4"/>
      <c r="R93" s="35" t="s">
        <v>160</v>
      </c>
      <c r="S93" s="35"/>
      <c r="T93" s="35" t="s">
        <v>160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1"/>
      <c r="BF93" s="1"/>
      <c r="BG93" s="3" t="s">
        <v>80</v>
      </c>
      <c r="BH93" s="1"/>
    </row>
    <row r="94" spans="2:60" x14ac:dyDescent="0.2">
      <c r="B94" s="1">
        <v>90</v>
      </c>
      <c r="C94" s="31">
        <v>44689</v>
      </c>
      <c r="D94" s="1">
        <v>342</v>
      </c>
      <c r="E94" s="32">
        <v>4600</v>
      </c>
      <c r="F94" s="32">
        <v>5750</v>
      </c>
      <c r="G94" s="32">
        <v>5750</v>
      </c>
      <c r="H94" s="32" t="s">
        <v>3</v>
      </c>
      <c r="I94" s="33">
        <v>8.4338115824771869</v>
      </c>
      <c r="J94" s="2" t="s">
        <v>174</v>
      </c>
      <c r="K94" s="3">
        <v>50</v>
      </c>
      <c r="L94" s="4" t="s">
        <v>169</v>
      </c>
      <c r="M94" s="4" t="s">
        <v>191</v>
      </c>
      <c r="N94" s="4" t="s">
        <v>158</v>
      </c>
      <c r="O94" s="34">
        <v>31</v>
      </c>
      <c r="P94" s="4" t="s">
        <v>159</v>
      </c>
      <c r="Q94" s="4"/>
      <c r="R94" s="35" t="s">
        <v>160</v>
      </c>
      <c r="S94" s="35"/>
      <c r="T94" s="35" t="s">
        <v>160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1"/>
      <c r="BF94" s="1"/>
      <c r="BG94" s="3" t="s">
        <v>80</v>
      </c>
      <c r="BH94" s="1"/>
    </row>
    <row r="95" spans="2:60" x14ac:dyDescent="0.2">
      <c r="B95" s="1">
        <v>91</v>
      </c>
      <c r="C95" s="31">
        <v>44689</v>
      </c>
      <c r="D95" s="1">
        <v>345</v>
      </c>
      <c r="E95" s="32">
        <v>30000</v>
      </c>
      <c r="F95" s="32">
        <v>37500</v>
      </c>
      <c r="G95" s="32">
        <v>37500</v>
      </c>
      <c r="H95" s="32" t="s">
        <v>3</v>
      </c>
      <c r="I95" s="33">
        <v>10.308952660644293</v>
      </c>
      <c r="J95" s="2" t="s">
        <v>174</v>
      </c>
      <c r="K95" s="3">
        <v>40</v>
      </c>
      <c r="L95" s="4" t="s">
        <v>169</v>
      </c>
      <c r="M95" s="4" t="s">
        <v>165</v>
      </c>
      <c r="N95" s="4" t="s">
        <v>158</v>
      </c>
      <c r="O95" s="34">
        <v>33</v>
      </c>
      <c r="P95" s="4" t="s">
        <v>159</v>
      </c>
      <c r="Q95" s="4"/>
      <c r="R95" s="3"/>
      <c r="S95" s="3"/>
      <c r="T95" s="35" t="s">
        <v>160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5" t="s">
        <v>160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1"/>
      <c r="BF95" s="1"/>
      <c r="BG95" s="3" t="s">
        <v>79</v>
      </c>
      <c r="BH95" s="1"/>
    </row>
    <row r="96" spans="2:60" x14ac:dyDescent="0.2">
      <c r="B96" s="1">
        <v>92</v>
      </c>
      <c r="C96" s="31">
        <v>44689</v>
      </c>
      <c r="D96" s="1">
        <v>346</v>
      </c>
      <c r="E96" s="32">
        <v>13000</v>
      </c>
      <c r="F96" s="32">
        <v>16250</v>
      </c>
      <c r="G96" s="32">
        <v>16250</v>
      </c>
      <c r="H96" s="32" t="s">
        <v>3</v>
      </c>
      <c r="I96" s="33">
        <v>9.4727046364436731</v>
      </c>
      <c r="J96" s="2" t="s">
        <v>174</v>
      </c>
      <c r="K96" s="3">
        <v>30</v>
      </c>
      <c r="L96" s="4" t="s">
        <v>167</v>
      </c>
      <c r="M96" s="4" t="s">
        <v>165</v>
      </c>
      <c r="N96" s="4" t="s">
        <v>158</v>
      </c>
      <c r="O96" s="34">
        <v>31</v>
      </c>
      <c r="P96" s="4" t="s">
        <v>159</v>
      </c>
      <c r="Q96" s="4"/>
      <c r="R96" s="35" t="s">
        <v>160</v>
      </c>
      <c r="S96" s="35"/>
      <c r="T96" s="35" t="s">
        <v>160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1"/>
      <c r="BF96" s="1"/>
      <c r="BG96" s="3" t="s">
        <v>79</v>
      </c>
      <c r="BH96" s="1"/>
    </row>
    <row r="97" spans="2:60" x14ac:dyDescent="0.2">
      <c r="B97" s="1">
        <v>93</v>
      </c>
      <c r="C97" s="31">
        <v>44689</v>
      </c>
      <c r="D97" s="1">
        <v>347</v>
      </c>
      <c r="E97" s="32">
        <v>12000</v>
      </c>
      <c r="F97" s="32">
        <v>15000</v>
      </c>
      <c r="G97" s="32">
        <v>15000</v>
      </c>
      <c r="H97" s="32" t="s">
        <v>3</v>
      </c>
      <c r="I97" s="33">
        <v>9.3926619287701367</v>
      </c>
      <c r="J97" s="2" t="s">
        <v>174</v>
      </c>
      <c r="K97" s="3">
        <v>60</v>
      </c>
      <c r="L97" s="4" t="s">
        <v>169</v>
      </c>
      <c r="M97" s="4" t="s">
        <v>165</v>
      </c>
      <c r="N97" s="4" t="s">
        <v>158</v>
      </c>
      <c r="O97" s="34">
        <v>35</v>
      </c>
      <c r="P97" s="4" t="s">
        <v>169</v>
      </c>
      <c r="Q97" s="4"/>
      <c r="R97" s="3"/>
      <c r="S97" s="3"/>
      <c r="T97" s="35"/>
      <c r="U97" s="35" t="s">
        <v>160</v>
      </c>
      <c r="V97" s="3"/>
      <c r="W97" s="3"/>
      <c r="X97" s="35" t="s">
        <v>160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183</v>
      </c>
      <c r="BA97" s="3"/>
      <c r="BB97" s="3"/>
      <c r="BC97" s="3"/>
      <c r="BD97" s="3"/>
      <c r="BE97" s="1"/>
      <c r="BF97" s="1"/>
      <c r="BG97" s="3" t="s">
        <v>80</v>
      </c>
      <c r="BH97" s="1"/>
    </row>
    <row r="98" spans="2:60" x14ac:dyDescent="0.2">
      <c r="B98" s="1">
        <v>94</v>
      </c>
      <c r="C98" s="31">
        <v>44689</v>
      </c>
      <c r="D98" s="1">
        <v>357</v>
      </c>
      <c r="E98" s="32">
        <v>2600</v>
      </c>
      <c r="F98" s="32">
        <v>3250</v>
      </c>
      <c r="G98" s="32">
        <v>3250</v>
      </c>
      <c r="H98" s="32" t="s">
        <v>3</v>
      </c>
      <c r="I98" s="33">
        <v>7.8632667240095735</v>
      </c>
      <c r="J98" s="2" t="s">
        <v>163</v>
      </c>
      <c r="K98" s="3">
        <v>60</v>
      </c>
      <c r="L98" s="4" t="s">
        <v>167</v>
      </c>
      <c r="M98" s="4" t="s">
        <v>165</v>
      </c>
      <c r="N98" s="4" t="s">
        <v>162</v>
      </c>
      <c r="O98" s="34">
        <v>34</v>
      </c>
      <c r="P98" s="4" t="s">
        <v>167</v>
      </c>
      <c r="Q98" s="4"/>
      <c r="R98" s="35" t="s">
        <v>160</v>
      </c>
      <c r="S98" s="35"/>
      <c r="T98" s="3"/>
      <c r="U98" s="35" t="s">
        <v>160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1"/>
      <c r="BF98" s="1"/>
      <c r="BG98" s="3" t="s">
        <v>80</v>
      </c>
      <c r="BH98" s="1"/>
    </row>
    <row r="99" spans="2:60" x14ac:dyDescent="0.2">
      <c r="B99" s="1">
        <v>95</v>
      </c>
      <c r="C99" s="31">
        <v>44689</v>
      </c>
      <c r="D99" s="1">
        <v>362</v>
      </c>
      <c r="E99" s="32">
        <v>9000</v>
      </c>
      <c r="F99" s="32">
        <v>11250</v>
      </c>
      <c r="G99" s="32">
        <v>11250</v>
      </c>
      <c r="H99" s="32" t="s">
        <v>3</v>
      </c>
      <c r="I99" s="33">
        <v>9.1049798563183568</v>
      </c>
      <c r="J99" s="2" t="s">
        <v>163</v>
      </c>
      <c r="K99" s="3">
        <v>70</v>
      </c>
      <c r="L99" s="4" t="s">
        <v>167</v>
      </c>
      <c r="M99" s="4" t="s">
        <v>165</v>
      </c>
      <c r="N99" s="4" t="s">
        <v>162</v>
      </c>
      <c r="O99" s="34">
        <v>39</v>
      </c>
      <c r="P99" s="4" t="s">
        <v>167</v>
      </c>
      <c r="Q99" s="4"/>
      <c r="R99" s="35" t="s">
        <v>160</v>
      </c>
      <c r="S99" s="35"/>
      <c r="T99" s="3"/>
      <c r="U99" s="35" t="s">
        <v>160</v>
      </c>
      <c r="V99" s="3"/>
      <c r="W99" s="3"/>
      <c r="X99" s="3"/>
      <c r="Y99" s="3"/>
      <c r="Z99" s="3"/>
      <c r="AA99" s="3"/>
      <c r="AB99" s="3"/>
      <c r="AC99" s="35" t="s">
        <v>160</v>
      </c>
      <c r="AD99" s="3"/>
      <c r="AE99" s="3"/>
      <c r="AF99" s="3"/>
      <c r="AG99" s="3"/>
      <c r="AH99" s="3"/>
      <c r="AI99" s="3"/>
      <c r="AJ99" s="35" t="s">
        <v>160</v>
      </c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1"/>
      <c r="BF99" s="1"/>
      <c r="BG99" s="3" t="s">
        <v>80</v>
      </c>
      <c r="BH99" s="1"/>
    </row>
    <row r="100" spans="2:60" x14ac:dyDescent="0.2">
      <c r="B100" s="1">
        <v>96</v>
      </c>
      <c r="C100" s="31">
        <v>44689</v>
      </c>
      <c r="D100" s="1">
        <v>363</v>
      </c>
      <c r="E100" s="32">
        <v>8500</v>
      </c>
      <c r="F100" s="32">
        <v>10625</v>
      </c>
      <c r="G100" s="32">
        <v>10625</v>
      </c>
      <c r="H100" s="32" t="s">
        <v>3</v>
      </c>
      <c r="I100" s="33">
        <v>9.0478214424784085</v>
      </c>
      <c r="J100" s="2" t="s">
        <v>163</v>
      </c>
      <c r="K100" s="3">
        <v>80</v>
      </c>
      <c r="L100" s="4" t="s">
        <v>167</v>
      </c>
      <c r="M100" s="4" t="s">
        <v>165</v>
      </c>
      <c r="N100" s="4" t="s">
        <v>162</v>
      </c>
      <c r="O100" s="34">
        <v>40</v>
      </c>
      <c r="P100" s="4" t="s">
        <v>167</v>
      </c>
      <c r="Q100" s="4"/>
      <c r="R100" s="3"/>
      <c r="S100" s="3"/>
      <c r="T100" s="3"/>
      <c r="U100" s="35" t="s">
        <v>160</v>
      </c>
      <c r="V100" s="3"/>
      <c r="W100" s="3"/>
      <c r="X100" s="35" t="s">
        <v>160</v>
      </c>
      <c r="Y100" s="3"/>
      <c r="Z100" s="3"/>
      <c r="AA100" s="3"/>
      <c r="AB100" s="3"/>
      <c r="AC100" s="35" t="s">
        <v>160</v>
      </c>
      <c r="AD100" s="3"/>
      <c r="AE100" s="3"/>
      <c r="AF100" s="3"/>
      <c r="AG100" s="3"/>
      <c r="AH100" s="3"/>
      <c r="AI100" s="3"/>
      <c r="AJ100" s="35" t="s">
        <v>160</v>
      </c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1"/>
      <c r="BF100" s="1"/>
      <c r="BG100" s="3" t="s">
        <v>79</v>
      </c>
      <c r="BH100" s="1"/>
    </row>
    <row r="101" spans="2:60" x14ac:dyDescent="0.2">
      <c r="B101" s="1">
        <v>97</v>
      </c>
      <c r="C101" s="31">
        <v>44689</v>
      </c>
      <c r="D101" s="1">
        <v>366</v>
      </c>
      <c r="E101" s="32">
        <v>11000</v>
      </c>
      <c r="F101" s="32">
        <v>13750</v>
      </c>
      <c r="G101" s="32">
        <v>13750</v>
      </c>
      <c r="H101" s="32" t="s">
        <v>3</v>
      </c>
      <c r="I101" s="33">
        <v>9.3056505517805075</v>
      </c>
      <c r="J101" s="2" t="s">
        <v>163</v>
      </c>
      <c r="K101" s="3">
        <v>60</v>
      </c>
      <c r="L101" s="4" t="s">
        <v>167</v>
      </c>
      <c r="M101" s="4" t="s">
        <v>165</v>
      </c>
      <c r="N101" s="4" t="s">
        <v>162</v>
      </c>
      <c r="O101" s="34">
        <v>36</v>
      </c>
      <c r="P101" s="4" t="s">
        <v>167</v>
      </c>
      <c r="Q101" s="4"/>
      <c r="R101" s="35" t="s">
        <v>160</v>
      </c>
      <c r="S101" s="35"/>
      <c r="T101" s="3"/>
      <c r="U101" s="35" t="s">
        <v>160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1"/>
      <c r="BF101" s="1"/>
      <c r="BG101" s="3" t="s">
        <v>79</v>
      </c>
      <c r="BH101" s="1"/>
    </row>
    <row r="102" spans="2:60" x14ac:dyDescent="0.2">
      <c r="B102" s="1">
        <v>98</v>
      </c>
      <c r="C102" s="31">
        <v>44689</v>
      </c>
      <c r="D102" s="1">
        <v>368</v>
      </c>
      <c r="E102" s="32">
        <v>17000</v>
      </c>
      <c r="F102" s="32">
        <v>21250</v>
      </c>
      <c r="G102" s="32">
        <v>21250</v>
      </c>
      <c r="H102" s="32" t="s">
        <v>3</v>
      </c>
      <c r="I102" s="33">
        <v>9.7409686230383539</v>
      </c>
      <c r="J102" s="2" t="s">
        <v>163</v>
      </c>
      <c r="K102" s="3">
        <v>60</v>
      </c>
      <c r="L102" s="4" t="s">
        <v>167</v>
      </c>
      <c r="M102" s="4" t="s">
        <v>165</v>
      </c>
      <c r="N102" s="4" t="s">
        <v>162</v>
      </c>
      <c r="O102" s="34">
        <v>39</v>
      </c>
      <c r="P102" s="4" t="s">
        <v>167</v>
      </c>
      <c r="Q102" s="4"/>
      <c r="R102" s="3"/>
      <c r="S102" s="3"/>
      <c r="T102" s="3"/>
      <c r="U102" s="35" t="s">
        <v>160</v>
      </c>
      <c r="V102" s="3"/>
      <c r="W102" s="3"/>
      <c r="X102" s="35" t="s">
        <v>160</v>
      </c>
      <c r="Y102" s="3"/>
      <c r="Z102" s="3"/>
      <c r="AA102" s="3"/>
      <c r="AB102" s="3"/>
      <c r="AC102" s="3"/>
      <c r="AD102" s="3"/>
      <c r="AE102" s="35" t="s">
        <v>160</v>
      </c>
      <c r="AF102" s="3"/>
      <c r="AG102" s="3"/>
      <c r="AH102" s="3"/>
      <c r="AI102" s="3"/>
      <c r="AJ102" s="35" t="s">
        <v>160</v>
      </c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1"/>
      <c r="BF102" s="1"/>
      <c r="BG102" s="3" t="s">
        <v>79</v>
      </c>
      <c r="BH102" s="1"/>
    </row>
    <row r="103" spans="2:60" x14ac:dyDescent="0.2">
      <c r="B103" s="1">
        <v>99</v>
      </c>
      <c r="C103" s="31">
        <v>44689</v>
      </c>
      <c r="D103" s="1">
        <v>369</v>
      </c>
      <c r="E103" s="32">
        <v>12500</v>
      </c>
      <c r="F103" s="32">
        <v>15625</v>
      </c>
      <c r="G103" s="32">
        <v>15625</v>
      </c>
      <c r="H103" s="32" t="s">
        <v>3</v>
      </c>
      <c r="I103" s="33">
        <v>9.4334839232903924</v>
      </c>
      <c r="J103" s="2" t="s">
        <v>163</v>
      </c>
      <c r="K103" s="3">
        <v>80</v>
      </c>
      <c r="L103" s="4" t="s">
        <v>167</v>
      </c>
      <c r="M103" s="4" t="s">
        <v>165</v>
      </c>
      <c r="N103" s="4" t="s">
        <v>162</v>
      </c>
      <c r="O103" s="34">
        <v>39</v>
      </c>
      <c r="P103" s="4" t="s">
        <v>167</v>
      </c>
      <c r="Q103" s="4"/>
      <c r="R103" s="3"/>
      <c r="S103" s="3"/>
      <c r="T103" s="3"/>
      <c r="U103" s="35" t="s">
        <v>160</v>
      </c>
      <c r="V103" s="3"/>
      <c r="W103" s="3"/>
      <c r="X103" s="35" t="s">
        <v>160</v>
      </c>
      <c r="Y103" s="3"/>
      <c r="Z103" s="3"/>
      <c r="AA103" s="3"/>
      <c r="AB103" s="3"/>
      <c r="AC103" s="3"/>
      <c r="AD103" s="3"/>
      <c r="AE103" s="35" t="s">
        <v>160</v>
      </c>
      <c r="AF103" s="3"/>
      <c r="AG103" s="3"/>
      <c r="AH103" s="3"/>
      <c r="AI103" s="3"/>
      <c r="AJ103" s="35" t="s">
        <v>160</v>
      </c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1"/>
      <c r="BF103" s="1"/>
      <c r="BG103" s="3" t="s">
        <v>80</v>
      </c>
      <c r="BH103" s="1"/>
    </row>
    <row r="104" spans="2:60" x14ac:dyDescent="0.2">
      <c r="B104" s="1">
        <v>100</v>
      </c>
      <c r="C104" s="31">
        <v>44689</v>
      </c>
      <c r="D104" s="1">
        <v>370</v>
      </c>
      <c r="E104" s="32">
        <v>20000</v>
      </c>
      <c r="F104" s="32">
        <v>25000</v>
      </c>
      <c r="G104" s="32">
        <v>25000</v>
      </c>
      <c r="H104" s="32" t="s">
        <v>3</v>
      </c>
      <c r="I104" s="33">
        <v>9.9034875525361272</v>
      </c>
      <c r="J104" s="2" t="s">
        <v>163</v>
      </c>
      <c r="K104" s="3">
        <v>60</v>
      </c>
      <c r="L104" s="4" t="s">
        <v>167</v>
      </c>
      <c r="M104" s="4" t="s">
        <v>165</v>
      </c>
      <c r="N104" s="4" t="s">
        <v>162</v>
      </c>
      <c r="O104" s="34">
        <v>39</v>
      </c>
      <c r="P104" s="4" t="s">
        <v>167</v>
      </c>
      <c r="Q104" s="4"/>
      <c r="R104" s="3"/>
      <c r="S104" s="3"/>
      <c r="T104" s="3"/>
      <c r="U104" s="35" t="s">
        <v>160</v>
      </c>
      <c r="V104" s="3"/>
      <c r="W104" s="3"/>
      <c r="X104" s="35" t="s">
        <v>160</v>
      </c>
      <c r="Y104" s="3"/>
      <c r="Z104" s="3"/>
      <c r="AA104" s="3"/>
      <c r="AB104" s="3"/>
      <c r="AC104" s="3"/>
      <c r="AD104" s="3"/>
      <c r="AE104" s="35" t="s">
        <v>160</v>
      </c>
      <c r="AF104" s="3"/>
      <c r="AG104" s="3"/>
      <c r="AH104" s="3"/>
      <c r="AI104" s="3"/>
      <c r="AJ104" s="35" t="s">
        <v>160</v>
      </c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1"/>
      <c r="BF104" s="1"/>
      <c r="BG104" s="3" t="s">
        <v>79</v>
      </c>
      <c r="BH104" s="1"/>
    </row>
    <row r="105" spans="2:60" x14ac:dyDescent="0.2">
      <c r="B105" s="1">
        <v>101</v>
      </c>
      <c r="C105" s="31">
        <v>44689</v>
      </c>
      <c r="D105" s="1">
        <v>375</v>
      </c>
      <c r="E105" s="32">
        <v>18000</v>
      </c>
      <c r="F105" s="32">
        <v>22500</v>
      </c>
      <c r="G105" s="32">
        <v>22500</v>
      </c>
      <c r="H105" s="32" t="s">
        <v>3</v>
      </c>
      <c r="I105" s="33">
        <v>9.7981270368783022</v>
      </c>
      <c r="J105" s="2" t="s">
        <v>163</v>
      </c>
      <c r="K105" s="3">
        <v>80</v>
      </c>
      <c r="L105" s="4" t="s">
        <v>167</v>
      </c>
      <c r="M105" s="4" t="s">
        <v>165</v>
      </c>
      <c r="N105" s="4" t="s">
        <v>158</v>
      </c>
      <c r="O105" s="34">
        <v>39</v>
      </c>
      <c r="P105" s="4" t="s">
        <v>167</v>
      </c>
      <c r="Q105" s="4"/>
      <c r="R105" s="3"/>
      <c r="S105" s="3"/>
      <c r="T105" s="3"/>
      <c r="U105" s="35" t="s">
        <v>160</v>
      </c>
      <c r="V105" s="3"/>
      <c r="W105" s="3"/>
      <c r="X105" s="35" t="s">
        <v>160</v>
      </c>
      <c r="Y105" s="3"/>
      <c r="Z105" s="3"/>
      <c r="AA105" s="3"/>
      <c r="AB105" s="3"/>
      <c r="AC105" s="3"/>
      <c r="AD105" s="3"/>
      <c r="AE105" s="35" t="s">
        <v>160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1"/>
      <c r="BF105" s="1"/>
      <c r="BG105" s="3" t="s">
        <v>79</v>
      </c>
      <c r="BH105" s="1"/>
    </row>
    <row r="106" spans="2:60" x14ac:dyDescent="0.2">
      <c r="B106" s="1">
        <v>102</v>
      </c>
      <c r="C106" s="31">
        <v>44689</v>
      </c>
      <c r="D106" s="1">
        <v>377</v>
      </c>
      <c r="E106" s="32">
        <v>8500</v>
      </c>
      <c r="F106" s="32">
        <v>10625</v>
      </c>
      <c r="G106" s="32">
        <v>10625</v>
      </c>
      <c r="H106" s="32" t="s">
        <v>3</v>
      </c>
      <c r="I106" s="33">
        <v>9.0478214424784085</v>
      </c>
      <c r="J106" s="2" t="s">
        <v>163</v>
      </c>
      <c r="K106" s="3">
        <v>60</v>
      </c>
      <c r="L106" s="4" t="s">
        <v>167</v>
      </c>
      <c r="M106" s="4" t="s">
        <v>165</v>
      </c>
      <c r="N106" s="4" t="s">
        <v>162</v>
      </c>
      <c r="O106" s="34">
        <v>39</v>
      </c>
      <c r="P106" s="4" t="s">
        <v>167</v>
      </c>
      <c r="Q106" s="4"/>
      <c r="R106" s="35" t="s">
        <v>160</v>
      </c>
      <c r="S106" s="35"/>
      <c r="T106" s="3"/>
      <c r="U106" s="35" t="s">
        <v>160</v>
      </c>
      <c r="V106" s="3"/>
      <c r="W106" s="3"/>
      <c r="X106" s="3"/>
      <c r="Y106" s="3"/>
      <c r="Z106" s="3"/>
      <c r="AA106" s="3"/>
      <c r="AB106" s="3"/>
      <c r="AC106" s="35" t="s">
        <v>160</v>
      </c>
      <c r="AD106" s="3"/>
      <c r="AE106" s="3"/>
      <c r="AF106" s="3"/>
      <c r="AG106" s="3"/>
      <c r="AH106" s="3"/>
      <c r="AI106" s="3"/>
      <c r="AJ106" s="35" t="s">
        <v>160</v>
      </c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1"/>
      <c r="BF106" s="1"/>
      <c r="BG106" s="3" t="s">
        <v>80</v>
      </c>
      <c r="BH106" s="1"/>
    </row>
    <row r="107" spans="2:60" x14ac:dyDescent="0.2">
      <c r="B107" s="1">
        <v>103</v>
      </c>
      <c r="C107" s="31">
        <v>44689</v>
      </c>
      <c r="D107" s="1">
        <v>378</v>
      </c>
      <c r="E107" s="32">
        <v>11000</v>
      </c>
      <c r="F107" s="32">
        <v>13750</v>
      </c>
      <c r="G107" s="32">
        <v>13750</v>
      </c>
      <c r="H107" s="32" t="s">
        <v>3</v>
      </c>
      <c r="I107" s="33">
        <v>9.3056505517805075</v>
      </c>
      <c r="J107" s="2" t="s">
        <v>163</v>
      </c>
      <c r="K107" s="3">
        <v>80</v>
      </c>
      <c r="L107" s="4" t="s">
        <v>172</v>
      </c>
      <c r="M107" s="4" t="s">
        <v>165</v>
      </c>
      <c r="N107" s="4" t="s">
        <v>162</v>
      </c>
      <c r="O107" s="34">
        <v>39</v>
      </c>
      <c r="P107" s="4" t="s">
        <v>172</v>
      </c>
      <c r="Q107" s="4"/>
      <c r="R107" s="3"/>
      <c r="S107" s="3"/>
      <c r="T107" s="3"/>
      <c r="U107" s="35" t="s">
        <v>160</v>
      </c>
      <c r="V107" s="3"/>
      <c r="W107" s="3"/>
      <c r="X107" s="35" t="s">
        <v>160</v>
      </c>
      <c r="Y107" s="3"/>
      <c r="Z107" s="3"/>
      <c r="AA107" s="3"/>
      <c r="AB107" s="3"/>
      <c r="AC107" s="3"/>
      <c r="AD107" s="3"/>
      <c r="AE107" s="35" t="s">
        <v>160</v>
      </c>
      <c r="AF107" s="3"/>
      <c r="AG107" s="3"/>
      <c r="AH107" s="3"/>
      <c r="AI107" s="3"/>
      <c r="AJ107" s="35" t="s">
        <v>160</v>
      </c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1"/>
      <c r="BF107" s="1"/>
      <c r="BG107" s="3" t="s">
        <v>80</v>
      </c>
      <c r="BH107" s="1"/>
    </row>
    <row r="108" spans="2:60" x14ac:dyDescent="0.2">
      <c r="B108" s="1">
        <v>104</v>
      </c>
      <c r="C108" s="31">
        <v>44689</v>
      </c>
      <c r="D108" s="1">
        <v>381</v>
      </c>
      <c r="E108" s="32">
        <v>20000</v>
      </c>
      <c r="F108" s="32">
        <v>25000</v>
      </c>
      <c r="G108" s="32">
        <v>25000</v>
      </c>
      <c r="H108" s="32" t="s">
        <v>3</v>
      </c>
      <c r="I108" s="33">
        <v>9.9034875525361272</v>
      </c>
      <c r="J108" s="2" t="s">
        <v>163</v>
      </c>
      <c r="K108" s="3">
        <v>70</v>
      </c>
      <c r="L108" s="4" t="s">
        <v>167</v>
      </c>
      <c r="M108" s="4" t="s">
        <v>165</v>
      </c>
      <c r="N108" s="4" t="s">
        <v>162</v>
      </c>
      <c r="O108" s="34">
        <v>39</v>
      </c>
      <c r="P108" s="4" t="s">
        <v>167</v>
      </c>
      <c r="Q108" s="4"/>
      <c r="R108" s="3"/>
      <c r="S108" s="3"/>
      <c r="T108" s="3"/>
      <c r="U108" s="35" t="s">
        <v>160</v>
      </c>
      <c r="V108" s="3"/>
      <c r="W108" s="3"/>
      <c r="X108" s="35" t="s">
        <v>160</v>
      </c>
      <c r="Y108" s="3"/>
      <c r="Z108" s="3"/>
      <c r="AA108" s="3"/>
      <c r="AB108" s="3"/>
      <c r="AC108" s="35" t="s">
        <v>160</v>
      </c>
      <c r="AD108" s="3"/>
      <c r="AE108" s="3"/>
      <c r="AF108" s="3"/>
      <c r="AG108" s="3"/>
      <c r="AH108" s="3"/>
      <c r="AI108" s="3"/>
      <c r="AJ108" s="35" t="s">
        <v>160</v>
      </c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1"/>
      <c r="BF108" s="1"/>
      <c r="BG108" s="3" t="s">
        <v>79</v>
      </c>
      <c r="BH108" s="1"/>
    </row>
    <row r="109" spans="2:60" x14ac:dyDescent="0.2">
      <c r="B109" s="1">
        <v>105</v>
      </c>
      <c r="C109" s="31">
        <v>44689</v>
      </c>
      <c r="D109" s="1">
        <v>382</v>
      </c>
      <c r="E109" s="32">
        <v>9000</v>
      </c>
      <c r="F109" s="32">
        <v>11250</v>
      </c>
      <c r="G109" s="32">
        <v>11250</v>
      </c>
      <c r="H109" s="32" t="s">
        <v>3</v>
      </c>
      <c r="I109" s="33">
        <v>9.1049798563183568</v>
      </c>
      <c r="J109" s="2" t="s">
        <v>163</v>
      </c>
      <c r="K109" s="3">
        <v>80</v>
      </c>
      <c r="L109" s="4" t="s">
        <v>167</v>
      </c>
      <c r="M109" s="4" t="s">
        <v>165</v>
      </c>
      <c r="N109" s="4" t="s">
        <v>162</v>
      </c>
      <c r="O109" s="34">
        <v>40</v>
      </c>
      <c r="P109" s="4" t="s">
        <v>167</v>
      </c>
      <c r="Q109" s="4"/>
      <c r="R109" s="3"/>
      <c r="S109" s="3"/>
      <c r="T109" s="3"/>
      <c r="U109" s="35" t="s">
        <v>160</v>
      </c>
      <c r="V109" s="3"/>
      <c r="W109" s="3"/>
      <c r="X109" s="35" t="s">
        <v>160</v>
      </c>
      <c r="Y109" s="3"/>
      <c r="Z109" s="3"/>
      <c r="AA109" s="3"/>
      <c r="AB109" s="3"/>
      <c r="AC109" s="35" t="s">
        <v>160</v>
      </c>
      <c r="AD109" s="3"/>
      <c r="AE109" s="3"/>
      <c r="AF109" s="3"/>
      <c r="AG109" s="3"/>
      <c r="AH109" s="3"/>
      <c r="AI109" s="3"/>
      <c r="AJ109" s="35" t="s">
        <v>160</v>
      </c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1"/>
      <c r="BF109" s="1"/>
      <c r="BG109" s="3" t="s">
        <v>79</v>
      </c>
      <c r="BH109" s="1"/>
    </row>
    <row r="110" spans="2:60" x14ac:dyDescent="0.2">
      <c r="B110" s="1">
        <v>106</v>
      </c>
      <c r="C110" s="31">
        <v>44689</v>
      </c>
      <c r="D110" s="1">
        <v>384</v>
      </c>
      <c r="E110" s="32">
        <v>5500</v>
      </c>
      <c r="F110" s="32">
        <v>6875</v>
      </c>
      <c r="G110" s="32">
        <v>6875</v>
      </c>
      <c r="H110" s="32" t="s">
        <v>3</v>
      </c>
      <c r="I110" s="33">
        <v>8.6125033712205621</v>
      </c>
      <c r="J110" s="2" t="s">
        <v>163</v>
      </c>
      <c r="K110" s="3">
        <v>80</v>
      </c>
      <c r="L110" s="4" t="s">
        <v>169</v>
      </c>
      <c r="M110" s="4" t="s">
        <v>165</v>
      </c>
      <c r="N110" s="4" t="s">
        <v>166</v>
      </c>
      <c r="O110" s="34">
        <v>34</v>
      </c>
      <c r="P110" s="4" t="s">
        <v>159</v>
      </c>
      <c r="Q110" s="4"/>
      <c r="R110" s="3"/>
      <c r="S110" s="3"/>
      <c r="T110" s="3"/>
      <c r="U110" s="35" t="s">
        <v>160</v>
      </c>
      <c r="V110" s="3"/>
      <c r="W110" s="3"/>
      <c r="X110" s="35" t="s">
        <v>160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1"/>
      <c r="BF110" s="1"/>
      <c r="BG110" s="3" t="s">
        <v>80</v>
      </c>
      <c r="BH110" s="1"/>
    </row>
    <row r="111" spans="2:60" x14ac:dyDescent="0.2">
      <c r="B111" s="1">
        <v>107</v>
      </c>
      <c r="C111" s="31">
        <v>44689</v>
      </c>
      <c r="D111" s="1">
        <v>385</v>
      </c>
      <c r="E111" s="32">
        <v>11000</v>
      </c>
      <c r="F111" s="32">
        <v>13750</v>
      </c>
      <c r="G111" s="32">
        <v>13750</v>
      </c>
      <c r="H111" s="32" t="s">
        <v>3</v>
      </c>
      <c r="I111" s="33">
        <v>9.3056505517805075</v>
      </c>
      <c r="J111" s="2" t="s">
        <v>163</v>
      </c>
      <c r="K111" s="3">
        <v>70</v>
      </c>
      <c r="L111" s="4" t="s">
        <v>169</v>
      </c>
      <c r="M111" s="4" t="s">
        <v>165</v>
      </c>
      <c r="N111" s="4" t="s">
        <v>166</v>
      </c>
      <c r="O111" s="34">
        <v>36</v>
      </c>
      <c r="P111" s="4" t="s">
        <v>169</v>
      </c>
      <c r="Q111" s="4"/>
      <c r="R111" s="3"/>
      <c r="S111" s="3"/>
      <c r="T111" s="3"/>
      <c r="U111" s="35" t="s">
        <v>160</v>
      </c>
      <c r="V111" s="3"/>
      <c r="W111" s="3"/>
      <c r="X111" s="3"/>
      <c r="Y111" s="35" t="s">
        <v>160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1"/>
      <c r="BF111" s="1"/>
      <c r="BG111" s="3" t="s">
        <v>79</v>
      </c>
      <c r="BH111" s="1"/>
    </row>
    <row r="112" spans="2:60" x14ac:dyDescent="0.2">
      <c r="B112" s="1">
        <v>108</v>
      </c>
      <c r="C112" s="31">
        <v>44689</v>
      </c>
      <c r="D112" s="1">
        <v>469</v>
      </c>
      <c r="E112" s="32">
        <v>13000</v>
      </c>
      <c r="F112" s="32">
        <v>16250</v>
      </c>
      <c r="G112" s="32">
        <v>16250</v>
      </c>
      <c r="H112" s="32" t="s">
        <v>3</v>
      </c>
      <c r="I112" s="33">
        <v>9.4727046364436731</v>
      </c>
      <c r="J112" s="2" t="s">
        <v>174</v>
      </c>
      <c r="K112" s="3">
        <v>60</v>
      </c>
      <c r="L112" s="4" t="s">
        <v>169</v>
      </c>
      <c r="M112" s="4" t="s">
        <v>165</v>
      </c>
      <c r="N112" s="4" t="s">
        <v>158</v>
      </c>
      <c r="O112" s="34">
        <v>35</v>
      </c>
      <c r="P112" s="4" t="s">
        <v>159</v>
      </c>
      <c r="Q112" s="4"/>
      <c r="R112" s="3"/>
      <c r="S112" s="3"/>
      <c r="T112" s="35"/>
      <c r="U112" s="35" t="s">
        <v>160</v>
      </c>
      <c r="V112" s="3"/>
      <c r="W112" s="3"/>
      <c r="X112" s="35" t="s">
        <v>160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1"/>
      <c r="BF112" s="1"/>
      <c r="BG112" s="3" t="s">
        <v>79</v>
      </c>
      <c r="BH112" s="1"/>
    </row>
    <row r="113" spans="2:60" x14ac:dyDescent="0.2">
      <c r="B113" s="1">
        <v>109</v>
      </c>
      <c r="C113" s="31">
        <v>44689</v>
      </c>
      <c r="D113" s="1">
        <v>470</v>
      </c>
      <c r="E113" s="32">
        <v>4500</v>
      </c>
      <c r="F113" s="32">
        <v>5625</v>
      </c>
      <c r="G113" s="32">
        <v>5625</v>
      </c>
      <c r="H113" s="32" t="s">
        <v>3</v>
      </c>
      <c r="I113" s="33">
        <v>8.4118326757584114</v>
      </c>
      <c r="J113" s="2" t="s">
        <v>174</v>
      </c>
      <c r="K113" s="3">
        <v>50</v>
      </c>
      <c r="L113" s="4" t="s">
        <v>169</v>
      </c>
      <c r="M113" s="4" t="s">
        <v>165</v>
      </c>
      <c r="N113" s="4" t="s">
        <v>158</v>
      </c>
      <c r="O113" s="34">
        <v>31</v>
      </c>
      <c r="P113" s="4" t="s">
        <v>159</v>
      </c>
      <c r="Q113" s="4"/>
      <c r="R113" s="35" t="s">
        <v>160</v>
      </c>
      <c r="S113" s="35"/>
      <c r="T113" s="35" t="s">
        <v>160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1"/>
      <c r="BF113" s="1"/>
      <c r="BG113" s="3" t="s">
        <v>79</v>
      </c>
      <c r="BH113" s="1"/>
    </row>
    <row r="114" spans="2:60" x14ac:dyDescent="0.2">
      <c r="B114" s="1">
        <v>110</v>
      </c>
      <c r="C114" s="31">
        <v>44689</v>
      </c>
      <c r="D114" s="1">
        <v>471</v>
      </c>
      <c r="E114" s="32">
        <v>13000</v>
      </c>
      <c r="F114" s="32">
        <v>16250</v>
      </c>
      <c r="G114" s="32">
        <v>16250</v>
      </c>
      <c r="H114" s="32" t="s">
        <v>3</v>
      </c>
      <c r="I114" s="33">
        <v>9.4727046364436731</v>
      </c>
      <c r="J114" s="2" t="s">
        <v>174</v>
      </c>
      <c r="K114" s="3">
        <v>40</v>
      </c>
      <c r="L114" s="4" t="s">
        <v>169</v>
      </c>
      <c r="M114" s="4" t="s">
        <v>165</v>
      </c>
      <c r="N114" s="4" t="s">
        <v>158</v>
      </c>
      <c r="O114" s="34">
        <v>35</v>
      </c>
      <c r="P114" s="4" t="s">
        <v>169</v>
      </c>
      <c r="Q114" s="4"/>
      <c r="R114" s="35" t="s">
        <v>160</v>
      </c>
      <c r="S114" s="35"/>
      <c r="T114" s="35" t="s">
        <v>160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1"/>
      <c r="BF114" s="1"/>
      <c r="BG114" s="3" t="s">
        <v>79</v>
      </c>
      <c r="BH114" s="1"/>
    </row>
    <row r="115" spans="2:60" x14ac:dyDescent="0.2">
      <c r="B115" s="1">
        <v>111</v>
      </c>
      <c r="C115" s="31">
        <v>44689</v>
      </c>
      <c r="D115" s="1">
        <v>481</v>
      </c>
      <c r="E115" s="32">
        <v>180000</v>
      </c>
      <c r="F115" s="32">
        <v>225000</v>
      </c>
      <c r="G115" s="32">
        <v>225000</v>
      </c>
      <c r="H115" s="32" t="s">
        <v>3</v>
      </c>
      <c r="I115" s="33">
        <v>12.100712129872347</v>
      </c>
      <c r="J115" s="2" t="s">
        <v>174</v>
      </c>
      <c r="K115" s="3">
        <v>80</v>
      </c>
      <c r="L115" s="4" t="s">
        <v>169</v>
      </c>
      <c r="M115" s="4" t="s">
        <v>165</v>
      </c>
      <c r="N115" s="4" t="s">
        <v>158</v>
      </c>
      <c r="O115" s="34">
        <v>36</v>
      </c>
      <c r="P115" s="4" t="s">
        <v>159</v>
      </c>
      <c r="Q115" s="4"/>
      <c r="R115" s="3"/>
      <c r="S115" s="3"/>
      <c r="T115" s="35" t="s">
        <v>160</v>
      </c>
      <c r="U115" s="3"/>
      <c r="V115" s="3"/>
      <c r="W115" s="35" t="s">
        <v>160</v>
      </c>
      <c r="X115" s="3"/>
      <c r="Y115" s="3"/>
      <c r="Z115" s="69"/>
      <c r="AA115" s="70"/>
      <c r="AB115" s="35"/>
      <c r="AC115" s="3"/>
      <c r="AD115" s="3"/>
      <c r="AE115" s="3"/>
      <c r="AF115" s="3"/>
      <c r="AG115" s="3"/>
      <c r="AH115" s="3"/>
      <c r="AI115" s="3"/>
      <c r="AJ115" s="3"/>
      <c r="AK115" s="35" t="s">
        <v>160</v>
      </c>
      <c r="AL115" s="3"/>
      <c r="AM115" s="3"/>
      <c r="AN115" s="3"/>
      <c r="AO115" s="3" t="s">
        <v>192</v>
      </c>
      <c r="AP115" s="35" t="s">
        <v>160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1"/>
      <c r="BF115" s="1"/>
      <c r="BG115" s="3" t="s">
        <v>81</v>
      </c>
      <c r="BH115" s="1"/>
    </row>
    <row r="116" spans="2:60" x14ac:dyDescent="0.2">
      <c r="B116" s="1">
        <v>112</v>
      </c>
      <c r="C116" s="31">
        <v>44689</v>
      </c>
      <c r="D116" s="1">
        <v>482</v>
      </c>
      <c r="E116" s="32">
        <v>160000</v>
      </c>
      <c r="F116" s="32">
        <v>200000</v>
      </c>
      <c r="G116" s="32">
        <v>200000</v>
      </c>
      <c r="H116" s="32" t="s">
        <v>3</v>
      </c>
      <c r="I116" s="33">
        <v>11.982929094215963</v>
      </c>
      <c r="J116" s="2" t="s">
        <v>174</v>
      </c>
      <c r="K116" s="3">
        <v>80</v>
      </c>
      <c r="L116" s="4" t="s">
        <v>167</v>
      </c>
      <c r="M116" s="4" t="s">
        <v>161</v>
      </c>
      <c r="N116" s="4" t="s">
        <v>175</v>
      </c>
      <c r="O116" s="34">
        <v>40</v>
      </c>
      <c r="P116" s="4" t="s">
        <v>167</v>
      </c>
      <c r="Q116" s="35" t="s">
        <v>160</v>
      </c>
      <c r="R116" s="3"/>
      <c r="S116" s="3"/>
      <c r="T116" s="3"/>
      <c r="U116" s="35" t="s">
        <v>160</v>
      </c>
      <c r="V116" s="3"/>
      <c r="W116" s="3"/>
      <c r="X116" s="35" t="s">
        <v>160</v>
      </c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1"/>
      <c r="BF116" s="1"/>
      <c r="BG116" s="3" t="s">
        <v>81</v>
      </c>
      <c r="BH116" s="1"/>
    </row>
    <row r="117" spans="2:60" x14ac:dyDescent="0.2">
      <c r="B117" s="1">
        <v>113</v>
      </c>
      <c r="C117" s="31">
        <v>44689</v>
      </c>
      <c r="D117" s="1">
        <v>483</v>
      </c>
      <c r="E117" s="32">
        <v>90000</v>
      </c>
      <c r="F117" s="32">
        <v>112500</v>
      </c>
      <c r="G117" s="32">
        <v>112500</v>
      </c>
      <c r="H117" s="32" t="s">
        <v>3</v>
      </c>
      <c r="I117" s="33">
        <v>11.407564949312402</v>
      </c>
      <c r="J117" s="2" t="s">
        <v>174</v>
      </c>
      <c r="K117" s="3">
        <v>80</v>
      </c>
      <c r="L117" s="4" t="s">
        <v>172</v>
      </c>
      <c r="M117" s="4" t="s">
        <v>161</v>
      </c>
      <c r="N117" s="4" t="s">
        <v>175</v>
      </c>
      <c r="O117" s="34">
        <v>40</v>
      </c>
      <c r="P117" s="4" t="s">
        <v>172</v>
      </c>
      <c r="Q117" s="35" t="s">
        <v>160</v>
      </c>
      <c r="R117" s="3"/>
      <c r="S117" s="3"/>
      <c r="T117" s="3"/>
      <c r="U117" s="35" t="s">
        <v>160</v>
      </c>
      <c r="V117" s="3"/>
      <c r="W117" s="3"/>
      <c r="X117" s="35" t="s">
        <v>160</v>
      </c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1"/>
      <c r="BF117" s="1"/>
      <c r="BG117" s="3" t="s">
        <v>81</v>
      </c>
      <c r="BH117" s="1"/>
    </row>
    <row r="118" spans="2:60" x14ac:dyDescent="0.2">
      <c r="B118" s="1">
        <v>114</v>
      </c>
      <c r="C118" s="31">
        <v>44689</v>
      </c>
      <c r="D118" s="1">
        <v>489</v>
      </c>
      <c r="E118" s="32">
        <v>38000</v>
      </c>
      <c r="F118" s="32">
        <v>47500</v>
      </c>
      <c r="G118" s="32">
        <v>47500</v>
      </c>
      <c r="H118" s="32" t="s">
        <v>3</v>
      </c>
      <c r="I118" s="33">
        <v>10.545341438708522</v>
      </c>
      <c r="J118" s="2" t="s">
        <v>155</v>
      </c>
      <c r="K118" s="3">
        <v>70</v>
      </c>
      <c r="L118" s="4" t="s">
        <v>167</v>
      </c>
      <c r="M118" s="4" t="s">
        <v>165</v>
      </c>
      <c r="N118" s="4" t="s">
        <v>186</v>
      </c>
      <c r="O118" s="34">
        <v>39</v>
      </c>
      <c r="P118" s="4" t="s">
        <v>167</v>
      </c>
      <c r="Q118" s="35" t="s">
        <v>160</v>
      </c>
      <c r="R118" s="3"/>
      <c r="S118" s="3"/>
      <c r="T118" s="3"/>
      <c r="U118" s="35" t="s">
        <v>160</v>
      </c>
      <c r="V118" s="3"/>
      <c r="W118" s="3"/>
      <c r="X118" s="35" t="s">
        <v>160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1"/>
      <c r="BF118" s="1"/>
      <c r="BG118" s="3" t="s">
        <v>79</v>
      </c>
      <c r="BH118" s="1"/>
    </row>
    <row r="119" spans="2:60" x14ac:dyDescent="0.2">
      <c r="B119" s="1">
        <v>115</v>
      </c>
      <c r="C119" s="31">
        <v>44689</v>
      </c>
      <c r="D119" s="1">
        <v>492</v>
      </c>
      <c r="E119" s="32">
        <v>80000</v>
      </c>
      <c r="F119" s="32">
        <v>100000</v>
      </c>
      <c r="G119" s="32">
        <v>100000</v>
      </c>
      <c r="H119" s="32" t="s">
        <v>3</v>
      </c>
      <c r="I119" s="33">
        <v>11.289781913656018</v>
      </c>
      <c r="J119" s="2" t="s">
        <v>155</v>
      </c>
      <c r="K119" s="3">
        <v>80</v>
      </c>
      <c r="L119" s="4" t="s">
        <v>169</v>
      </c>
      <c r="M119" s="4" t="s">
        <v>165</v>
      </c>
      <c r="N119" s="4" t="s">
        <v>158</v>
      </c>
      <c r="O119" s="34">
        <v>39</v>
      </c>
      <c r="P119" s="4" t="s">
        <v>169</v>
      </c>
      <c r="Q119" s="35" t="s">
        <v>160</v>
      </c>
      <c r="R119" s="3"/>
      <c r="S119" s="3"/>
      <c r="T119" s="3"/>
      <c r="U119" s="3" t="s">
        <v>160</v>
      </c>
      <c r="V119" s="3"/>
      <c r="W119" s="3"/>
      <c r="X119" s="3"/>
      <c r="Y119" s="3"/>
      <c r="Z119" s="69"/>
      <c r="AA119" s="70"/>
      <c r="AB119" s="35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5" t="s">
        <v>160</v>
      </c>
      <c r="AP119" s="35"/>
      <c r="AQ119" s="35"/>
      <c r="AR119" s="35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1"/>
      <c r="BF119" s="1"/>
      <c r="BG119" s="3" t="s">
        <v>81</v>
      </c>
      <c r="BH119" s="1"/>
    </row>
    <row r="120" spans="2:60" x14ac:dyDescent="0.2">
      <c r="B120" s="1">
        <v>116</v>
      </c>
      <c r="C120" s="31">
        <v>44689</v>
      </c>
      <c r="D120" s="1">
        <v>503</v>
      </c>
      <c r="E120" s="32">
        <v>20000</v>
      </c>
      <c r="F120" s="32">
        <v>25000</v>
      </c>
      <c r="G120" s="32">
        <v>25000</v>
      </c>
      <c r="H120" s="32" t="s">
        <v>3</v>
      </c>
      <c r="I120" s="33">
        <v>9.9034875525361272</v>
      </c>
      <c r="J120" s="2" t="s">
        <v>163</v>
      </c>
      <c r="K120" s="3">
        <v>70</v>
      </c>
      <c r="L120" s="4" t="s">
        <v>167</v>
      </c>
      <c r="M120" s="4" t="s">
        <v>165</v>
      </c>
      <c r="N120" s="4" t="s">
        <v>162</v>
      </c>
      <c r="O120" s="34">
        <v>39</v>
      </c>
      <c r="P120" s="4" t="s">
        <v>167</v>
      </c>
      <c r="Q120" s="4"/>
      <c r="R120" s="3"/>
      <c r="S120" s="3"/>
      <c r="T120" s="3"/>
      <c r="U120" s="35" t="s">
        <v>160</v>
      </c>
      <c r="V120" s="3"/>
      <c r="W120" s="3"/>
      <c r="X120" s="35" t="s">
        <v>160</v>
      </c>
      <c r="Y120" s="3"/>
      <c r="Z120" s="3"/>
      <c r="AA120" s="3"/>
      <c r="AB120" s="3"/>
      <c r="AC120" s="35" t="s">
        <v>160</v>
      </c>
      <c r="AD120" s="3"/>
      <c r="AE120" s="3"/>
      <c r="AF120" s="3"/>
      <c r="AG120" s="3"/>
      <c r="AH120" s="3"/>
      <c r="AI120" s="3"/>
      <c r="AJ120" s="35" t="s">
        <v>160</v>
      </c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1"/>
      <c r="BF120" s="1"/>
      <c r="BG120" s="3" t="s">
        <v>79</v>
      </c>
      <c r="BH120" s="1"/>
    </row>
    <row r="121" spans="2:60" x14ac:dyDescent="0.2">
      <c r="B121" s="1">
        <v>117</v>
      </c>
      <c r="C121" s="31">
        <v>44689</v>
      </c>
      <c r="D121" s="1">
        <v>504</v>
      </c>
      <c r="E121" s="32">
        <v>19000</v>
      </c>
      <c r="F121" s="32">
        <v>23750</v>
      </c>
      <c r="G121" s="32">
        <v>23750</v>
      </c>
      <c r="H121" s="32" t="s">
        <v>3</v>
      </c>
      <c r="I121" s="33">
        <v>9.8521942581485771</v>
      </c>
      <c r="J121" s="2" t="s">
        <v>163</v>
      </c>
      <c r="K121" s="3">
        <v>70</v>
      </c>
      <c r="L121" s="4" t="s">
        <v>167</v>
      </c>
      <c r="M121" s="4" t="s">
        <v>165</v>
      </c>
      <c r="N121" s="4" t="s">
        <v>162</v>
      </c>
      <c r="O121" s="34">
        <v>39</v>
      </c>
      <c r="P121" s="4" t="s">
        <v>167</v>
      </c>
      <c r="Q121" s="4"/>
      <c r="R121" s="3"/>
      <c r="S121" s="3"/>
      <c r="T121" s="3"/>
      <c r="U121" s="35" t="s">
        <v>160</v>
      </c>
      <c r="V121" s="3"/>
      <c r="W121" s="3"/>
      <c r="X121" s="35" t="s">
        <v>160</v>
      </c>
      <c r="Y121" s="3"/>
      <c r="Z121" s="3"/>
      <c r="AA121" s="3"/>
      <c r="AB121" s="3"/>
      <c r="AC121" s="35" t="s">
        <v>160</v>
      </c>
      <c r="AD121" s="3"/>
      <c r="AE121" s="3"/>
      <c r="AF121" s="3"/>
      <c r="AG121" s="3"/>
      <c r="AH121" s="3"/>
      <c r="AI121" s="3"/>
      <c r="AJ121" s="35" t="s">
        <v>160</v>
      </c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1"/>
      <c r="BF121" s="1"/>
      <c r="BG121" s="3" t="s">
        <v>79</v>
      </c>
      <c r="BH121" s="1"/>
    </row>
    <row r="122" spans="2:60" x14ac:dyDescent="0.2">
      <c r="B122" s="1">
        <v>118</v>
      </c>
      <c r="C122" s="31">
        <v>44689</v>
      </c>
      <c r="D122" s="1">
        <v>507</v>
      </c>
      <c r="E122" s="32">
        <v>22000</v>
      </c>
      <c r="F122" s="32">
        <v>27500</v>
      </c>
      <c r="G122" s="32">
        <v>27500</v>
      </c>
      <c r="H122" s="32" t="s">
        <v>3</v>
      </c>
      <c r="I122" s="33">
        <v>9.9987977323404529</v>
      </c>
      <c r="J122" s="2" t="s">
        <v>163</v>
      </c>
      <c r="K122" s="3">
        <v>70</v>
      </c>
      <c r="L122" s="4" t="s">
        <v>167</v>
      </c>
      <c r="M122" s="4" t="s">
        <v>165</v>
      </c>
      <c r="N122" s="4" t="s">
        <v>162</v>
      </c>
      <c r="O122" s="34">
        <v>38</v>
      </c>
      <c r="P122" s="4" t="s">
        <v>167</v>
      </c>
      <c r="Q122" s="4"/>
      <c r="R122" s="3"/>
      <c r="S122" s="3"/>
      <c r="T122" s="3"/>
      <c r="U122" s="35" t="s">
        <v>160</v>
      </c>
      <c r="V122" s="3"/>
      <c r="W122" s="3"/>
      <c r="X122" s="35" t="s">
        <v>160</v>
      </c>
      <c r="Y122" s="3"/>
      <c r="Z122" s="3"/>
      <c r="AA122" s="3"/>
      <c r="AB122" s="3"/>
      <c r="AC122" s="3"/>
      <c r="AD122" s="3"/>
      <c r="AE122" s="35" t="s">
        <v>160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1"/>
      <c r="BF122" s="1"/>
      <c r="BG122" s="3" t="s">
        <v>79</v>
      </c>
      <c r="BH122" s="1"/>
    </row>
    <row r="123" spans="2:60" x14ac:dyDescent="0.2">
      <c r="B123" s="1">
        <v>119</v>
      </c>
      <c r="C123" s="31">
        <v>44689</v>
      </c>
      <c r="D123" s="1">
        <v>511</v>
      </c>
      <c r="E123" s="32">
        <v>170000</v>
      </c>
      <c r="F123" s="32">
        <v>212500</v>
      </c>
      <c r="G123" s="32">
        <v>212500</v>
      </c>
      <c r="H123" s="32" t="s">
        <v>3</v>
      </c>
      <c r="I123" s="33">
        <v>12.043553716032399</v>
      </c>
      <c r="J123" s="2" t="s">
        <v>163</v>
      </c>
      <c r="K123" s="3">
        <v>70</v>
      </c>
      <c r="L123" s="4" t="s">
        <v>169</v>
      </c>
      <c r="M123" s="4" t="s">
        <v>165</v>
      </c>
      <c r="N123" s="4" t="s">
        <v>166</v>
      </c>
      <c r="O123" s="34">
        <v>36</v>
      </c>
      <c r="P123" s="4" t="s">
        <v>169</v>
      </c>
      <c r="Q123" s="4"/>
      <c r="R123" s="3"/>
      <c r="S123" s="3"/>
      <c r="T123" s="35" t="s">
        <v>160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5" t="s">
        <v>160</v>
      </c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1"/>
      <c r="BF123" s="1"/>
      <c r="BG123" s="3" t="s">
        <v>81</v>
      </c>
      <c r="BH123" s="1"/>
    </row>
    <row r="124" spans="2:60" x14ac:dyDescent="0.2">
      <c r="B124" s="1">
        <v>120</v>
      </c>
      <c r="C124" s="31">
        <v>44689</v>
      </c>
      <c r="D124" s="1">
        <v>512</v>
      </c>
      <c r="E124" s="32">
        <v>50000</v>
      </c>
      <c r="F124" s="32">
        <v>62500</v>
      </c>
      <c r="G124" s="32">
        <v>62500</v>
      </c>
      <c r="H124" s="32" t="s">
        <v>3</v>
      </c>
      <c r="I124" s="33">
        <v>10.819778284410283</v>
      </c>
      <c r="J124" s="2" t="s">
        <v>163</v>
      </c>
      <c r="K124" s="3">
        <v>70</v>
      </c>
      <c r="L124" s="4" t="s">
        <v>167</v>
      </c>
      <c r="M124" s="4" t="s">
        <v>165</v>
      </c>
      <c r="N124" s="4" t="s">
        <v>158</v>
      </c>
      <c r="O124" s="34">
        <v>36</v>
      </c>
      <c r="P124" s="4" t="s">
        <v>167</v>
      </c>
      <c r="Q124" s="4"/>
      <c r="R124" s="3"/>
      <c r="S124" s="3"/>
      <c r="T124" s="35" t="s">
        <v>160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5" t="s">
        <v>160</v>
      </c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1"/>
      <c r="BF124" s="1"/>
      <c r="BG124" s="3" t="s">
        <v>79</v>
      </c>
      <c r="BH124" s="1"/>
    </row>
    <row r="125" spans="2:60" x14ac:dyDescent="0.2">
      <c r="B125" s="1">
        <v>121</v>
      </c>
      <c r="C125" s="31">
        <v>44506</v>
      </c>
      <c r="D125" s="1">
        <v>61</v>
      </c>
      <c r="E125" s="32">
        <v>8000</v>
      </c>
      <c r="F125" s="32">
        <v>10000</v>
      </c>
      <c r="G125" s="32">
        <v>10000</v>
      </c>
      <c r="H125" s="32" t="s">
        <v>3</v>
      </c>
      <c r="I125" s="33">
        <v>8.987196820661973</v>
      </c>
      <c r="J125" s="2" t="s">
        <v>174</v>
      </c>
      <c r="K125" s="3">
        <v>80</v>
      </c>
      <c r="L125" s="4" t="s">
        <v>156</v>
      </c>
      <c r="M125" s="4" t="s">
        <v>165</v>
      </c>
      <c r="N125" s="4" t="s">
        <v>158</v>
      </c>
      <c r="O125" s="34">
        <v>32</v>
      </c>
      <c r="P125" s="4" t="s">
        <v>156</v>
      </c>
      <c r="Q125" s="35" t="s">
        <v>160</v>
      </c>
      <c r="R125" s="35" t="s">
        <v>160</v>
      </c>
      <c r="S125" s="35"/>
      <c r="T125" s="35" t="s">
        <v>160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1"/>
      <c r="BF125" s="1"/>
      <c r="BG125" s="3" t="s">
        <v>80</v>
      </c>
      <c r="BH125" s="1"/>
    </row>
    <row r="126" spans="2:60" x14ac:dyDescent="0.2">
      <c r="B126" s="1">
        <v>122</v>
      </c>
      <c r="C126" s="31">
        <v>44506</v>
      </c>
      <c r="D126" s="1">
        <v>84</v>
      </c>
      <c r="E126" s="32">
        <v>420000</v>
      </c>
      <c r="F126" s="32">
        <v>525000</v>
      </c>
      <c r="G126" s="32">
        <v>525000</v>
      </c>
      <c r="H126" s="32" t="s">
        <v>3</v>
      </c>
      <c r="I126" s="33">
        <v>12.948009990259552</v>
      </c>
      <c r="J126" s="2" t="s">
        <v>155</v>
      </c>
      <c r="K126" s="3">
        <v>20</v>
      </c>
      <c r="L126" s="4" t="s">
        <v>193</v>
      </c>
      <c r="M126" s="4" t="s">
        <v>157</v>
      </c>
      <c r="N126" s="4" t="s">
        <v>158</v>
      </c>
      <c r="O126" s="34">
        <v>29</v>
      </c>
      <c r="P126" s="4" t="s">
        <v>159</v>
      </c>
      <c r="Q126" s="4"/>
      <c r="R126" s="3"/>
      <c r="S126" s="3"/>
      <c r="T126" s="35" t="s">
        <v>160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5" t="s">
        <v>160</v>
      </c>
      <c r="AT126" s="35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1"/>
      <c r="BF126" s="1"/>
      <c r="BG126" s="3" t="s">
        <v>81</v>
      </c>
      <c r="BH126" s="1"/>
    </row>
    <row r="127" spans="2:60" x14ac:dyDescent="0.2">
      <c r="B127" s="1">
        <v>123</v>
      </c>
      <c r="C127" s="31">
        <v>44506</v>
      </c>
      <c r="D127" s="1">
        <v>104</v>
      </c>
      <c r="E127" s="32">
        <v>24000</v>
      </c>
      <c r="F127" s="32">
        <v>30000</v>
      </c>
      <c r="G127" s="32">
        <v>30000</v>
      </c>
      <c r="H127" s="32" t="s">
        <v>3</v>
      </c>
      <c r="I127" s="33">
        <v>10.085809109330082</v>
      </c>
      <c r="J127" s="2" t="s">
        <v>174</v>
      </c>
      <c r="K127" s="3">
        <v>30</v>
      </c>
      <c r="L127" s="4" t="s">
        <v>164</v>
      </c>
      <c r="M127" s="4" t="s">
        <v>182</v>
      </c>
      <c r="N127" s="4" t="s">
        <v>158</v>
      </c>
      <c r="O127" s="34">
        <v>21</v>
      </c>
      <c r="P127" s="4" t="s">
        <v>159</v>
      </c>
      <c r="Q127" s="4"/>
      <c r="R127" s="35" t="s">
        <v>160</v>
      </c>
      <c r="S127" s="35"/>
      <c r="T127" s="35" t="s">
        <v>160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1"/>
      <c r="BF127" s="1"/>
      <c r="BG127" s="3" t="s">
        <v>80</v>
      </c>
      <c r="BH127" s="1"/>
    </row>
    <row r="128" spans="2:60" x14ac:dyDescent="0.2">
      <c r="B128" s="1">
        <v>124</v>
      </c>
      <c r="C128" s="31">
        <v>44506</v>
      </c>
      <c r="D128" s="1">
        <v>105</v>
      </c>
      <c r="E128" s="32">
        <v>19000</v>
      </c>
      <c r="F128" s="32">
        <v>23750</v>
      </c>
      <c r="G128" s="32">
        <v>23750</v>
      </c>
      <c r="H128" s="32" t="s">
        <v>3</v>
      </c>
      <c r="I128" s="33">
        <v>9.8521942581485771</v>
      </c>
      <c r="J128" s="2" t="s">
        <v>174</v>
      </c>
      <c r="K128" s="3">
        <v>50</v>
      </c>
      <c r="L128" s="4" t="s">
        <v>164</v>
      </c>
      <c r="M128" s="4" t="s">
        <v>182</v>
      </c>
      <c r="N128" s="4" t="s">
        <v>158</v>
      </c>
      <c r="O128" s="34">
        <v>26</v>
      </c>
      <c r="P128" s="4" t="s">
        <v>159</v>
      </c>
      <c r="Q128" s="4"/>
      <c r="R128" s="35" t="s">
        <v>160</v>
      </c>
      <c r="S128" s="35"/>
      <c r="T128" s="35" t="s">
        <v>160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1"/>
      <c r="BF128" s="1"/>
      <c r="BG128" s="3" t="s">
        <v>79</v>
      </c>
      <c r="BH128" s="1"/>
    </row>
    <row r="129" spans="2:60" x14ac:dyDescent="0.2">
      <c r="B129" s="1">
        <v>125</v>
      </c>
      <c r="C129" s="31">
        <v>44506</v>
      </c>
      <c r="D129" s="1">
        <v>106</v>
      </c>
      <c r="E129" s="32">
        <v>8500</v>
      </c>
      <c r="F129" s="32">
        <v>10625</v>
      </c>
      <c r="G129" s="32">
        <v>10625</v>
      </c>
      <c r="H129" s="32" t="s">
        <v>3</v>
      </c>
      <c r="I129" s="33">
        <v>9.0478214424784085</v>
      </c>
      <c r="J129" s="2" t="s">
        <v>174</v>
      </c>
      <c r="K129" s="3">
        <v>40</v>
      </c>
      <c r="L129" s="4" t="s">
        <v>169</v>
      </c>
      <c r="M129" s="4" t="s">
        <v>165</v>
      </c>
      <c r="N129" s="4" t="s">
        <v>166</v>
      </c>
      <c r="O129" s="34">
        <v>34</v>
      </c>
      <c r="P129" s="4" t="s">
        <v>159</v>
      </c>
      <c r="Q129" s="4"/>
      <c r="R129" s="35" t="s">
        <v>160</v>
      </c>
      <c r="S129" s="35"/>
      <c r="T129" s="35" t="s">
        <v>160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1"/>
      <c r="BF129" s="1"/>
      <c r="BG129" s="3" t="s">
        <v>80</v>
      </c>
      <c r="BH129" s="1"/>
    </row>
    <row r="130" spans="2:60" x14ac:dyDescent="0.2">
      <c r="B130" s="1">
        <v>126</v>
      </c>
      <c r="C130" s="31">
        <v>44506</v>
      </c>
      <c r="D130" s="1">
        <v>107</v>
      </c>
      <c r="E130" s="32">
        <v>22000</v>
      </c>
      <c r="F130" s="32">
        <v>27500</v>
      </c>
      <c r="G130" s="32">
        <v>27500</v>
      </c>
      <c r="H130" s="32" t="s">
        <v>3</v>
      </c>
      <c r="I130" s="33">
        <v>9.9987977323404529</v>
      </c>
      <c r="J130" s="2" t="s">
        <v>174</v>
      </c>
      <c r="K130" s="3">
        <v>50</v>
      </c>
      <c r="L130" s="4" t="s">
        <v>164</v>
      </c>
      <c r="M130" s="4" t="s">
        <v>165</v>
      </c>
      <c r="N130" s="4" t="s">
        <v>158</v>
      </c>
      <c r="O130" s="34">
        <v>34</v>
      </c>
      <c r="P130" s="4" t="s">
        <v>159</v>
      </c>
      <c r="Q130" s="4"/>
      <c r="R130" s="35" t="s">
        <v>160</v>
      </c>
      <c r="S130" s="35"/>
      <c r="T130" s="35" t="s">
        <v>160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1"/>
      <c r="BF130" s="1"/>
      <c r="BG130" s="3" t="s">
        <v>79</v>
      </c>
      <c r="BH130" s="1"/>
    </row>
    <row r="131" spans="2:60" x14ac:dyDescent="0.2">
      <c r="B131" s="1">
        <v>127</v>
      </c>
      <c r="C131" s="31">
        <v>44506</v>
      </c>
      <c r="D131" s="1">
        <v>109</v>
      </c>
      <c r="E131" s="32">
        <v>40000</v>
      </c>
      <c r="F131" s="32">
        <v>50000</v>
      </c>
      <c r="G131" s="32">
        <v>50000</v>
      </c>
      <c r="H131" s="32" t="s">
        <v>3</v>
      </c>
      <c r="I131" s="33">
        <v>10.596634733096073</v>
      </c>
      <c r="J131" s="2" t="s">
        <v>174</v>
      </c>
      <c r="K131" s="3">
        <v>50</v>
      </c>
      <c r="L131" s="4" t="s">
        <v>169</v>
      </c>
      <c r="M131" s="4" t="s">
        <v>165</v>
      </c>
      <c r="N131" s="4" t="s">
        <v>178</v>
      </c>
      <c r="O131" s="34">
        <v>36</v>
      </c>
      <c r="P131" s="4" t="s">
        <v>169</v>
      </c>
      <c r="Q131" s="4"/>
      <c r="R131" s="35" t="s">
        <v>160</v>
      </c>
      <c r="S131" s="35"/>
      <c r="T131" s="3"/>
      <c r="U131" s="35" t="s">
        <v>160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1"/>
      <c r="BF131" s="1"/>
      <c r="BG131" s="3" t="s">
        <v>81</v>
      </c>
      <c r="BH131" s="1"/>
    </row>
    <row r="132" spans="2:60" x14ac:dyDescent="0.2">
      <c r="B132" s="1">
        <v>128</v>
      </c>
      <c r="C132" s="31">
        <v>44506</v>
      </c>
      <c r="D132" s="1">
        <v>110</v>
      </c>
      <c r="E132" s="32">
        <v>95000</v>
      </c>
      <c r="F132" s="32">
        <v>118750</v>
      </c>
      <c r="G132" s="32">
        <v>118750</v>
      </c>
      <c r="H132" s="32" t="s">
        <v>3</v>
      </c>
      <c r="I132" s="33">
        <v>11.461632170582678</v>
      </c>
      <c r="J132" s="2" t="s">
        <v>174</v>
      </c>
      <c r="K132" s="3">
        <v>40</v>
      </c>
      <c r="L132" s="4" t="s">
        <v>169</v>
      </c>
      <c r="M132" s="4" t="s">
        <v>165</v>
      </c>
      <c r="N132" s="4" t="s">
        <v>158</v>
      </c>
      <c r="O132" s="34">
        <v>35</v>
      </c>
      <c r="P132" s="4" t="s">
        <v>159</v>
      </c>
      <c r="Q132" s="4"/>
      <c r="R132" s="3"/>
      <c r="S132" s="3"/>
      <c r="T132" s="35" t="s">
        <v>160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5" t="s">
        <v>160</v>
      </c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1"/>
      <c r="BF132" s="1"/>
      <c r="BG132" s="3" t="s">
        <v>81</v>
      </c>
      <c r="BH132" s="1"/>
    </row>
    <row r="133" spans="2:60" x14ac:dyDescent="0.2">
      <c r="B133" s="1">
        <v>129</v>
      </c>
      <c r="C133" s="31">
        <v>44506</v>
      </c>
      <c r="D133" s="71">
        <v>111</v>
      </c>
      <c r="E133" s="32">
        <v>170000</v>
      </c>
      <c r="F133" s="32">
        <v>212500</v>
      </c>
      <c r="G133" s="32">
        <v>212500</v>
      </c>
      <c r="H133" s="32" t="s">
        <v>3</v>
      </c>
      <c r="I133" s="33">
        <v>12.043553716032399</v>
      </c>
      <c r="J133" s="2" t="s">
        <v>174</v>
      </c>
      <c r="K133" s="3">
        <v>60</v>
      </c>
      <c r="L133" s="4" t="s">
        <v>169</v>
      </c>
      <c r="M133" s="4" t="s">
        <v>165</v>
      </c>
      <c r="N133" s="4" t="s">
        <v>158</v>
      </c>
      <c r="O133" s="34">
        <v>37</v>
      </c>
      <c r="P133" s="4" t="s">
        <v>159</v>
      </c>
      <c r="Q133" s="4"/>
      <c r="R133" s="3"/>
      <c r="S133" s="3"/>
      <c r="T133" s="3"/>
      <c r="U133" s="35" t="s">
        <v>160</v>
      </c>
      <c r="V133" s="3"/>
      <c r="W133" s="3"/>
      <c r="X133" s="3"/>
      <c r="Y133" s="3"/>
      <c r="Z133" s="69"/>
      <c r="AA133" s="70"/>
      <c r="AB133" s="35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 t="s">
        <v>160</v>
      </c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 t="s">
        <v>194</v>
      </c>
      <c r="BA133" s="3"/>
      <c r="BB133" s="3"/>
      <c r="BC133" s="3"/>
      <c r="BD133" s="3"/>
      <c r="BE133" s="1"/>
      <c r="BF133" s="1"/>
      <c r="BG133" s="3" t="s">
        <v>81</v>
      </c>
      <c r="BH133" s="1"/>
    </row>
    <row r="134" spans="2:60" x14ac:dyDescent="0.2">
      <c r="B134" s="1">
        <v>130</v>
      </c>
      <c r="C134" s="31">
        <v>44506</v>
      </c>
      <c r="D134" s="1">
        <v>114</v>
      </c>
      <c r="E134" s="32">
        <v>125000</v>
      </c>
      <c r="F134" s="32">
        <v>156250</v>
      </c>
      <c r="G134" s="32">
        <v>156250</v>
      </c>
      <c r="H134" s="32" t="s">
        <v>3</v>
      </c>
      <c r="I134" s="33">
        <v>11.736069016284437</v>
      </c>
      <c r="J134" s="2" t="s">
        <v>174</v>
      </c>
      <c r="K134" s="3">
        <v>70</v>
      </c>
      <c r="L134" s="4" t="s">
        <v>167</v>
      </c>
      <c r="M134" s="4" t="s">
        <v>161</v>
      </c>
      <c r="N134" s="4" t="s">
        <v>175</v>
      </c>
      <c r="O134" s="34">
        <v>42</v>
      </c>
      <c r="P134" s="4" t="s">
        <v>167</v>
      </c>
      <c r="Q134" s="35" t="s">
        <v>160</v>
      </c>
      <c r="R134" s="3"/>
      <c r="S134" s="3"/>
      <c r="T134" s="3"/>
      <c r="U134" s="35" t="s">
        <v>160</v>
      </c>
      <c r="V134" s="3"/>
      <c r="W134" s="3"/>
      <c r="X134" s="35" t="s">
        <v>160</v>
      </c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1"/>
      <c r="BF134" s="1"/>
      <c r="BG134" s="3" t="s">
        <v>81</v>
      </c>
      <c r="BH134" s="1"/>
    </row>
    <row r="135" spans="2:60" x14ac:dyDescent="0.2">
      <c r="B135" s="1">
        <v>131</v>
      </c>
      <c r="C135" s="31">
        <v>44506</v>
      </c>
      <c r="D135" s="1">
        <v>143</v>
      </c>
      <c r="E135" s="32">
        <v>34000</v>
      </c>
      <c r="F135" s="32">
        <v>42500</v>
      </c>
      <c r="G135" s="32">
        <v>42500</v>
      </c>
      <c r="H135" s="32" t="s">
        <v>3</v>
      </c>
      <c r="I135" s="33">
        <v>10.434115803598299</v>
      </c>
      <c r="J135" s="2" t="s">
        <v>174</v>
      </c>
      <c r="K135" s="3">
        <v>40</v>
      </c>
      <c r="L135" s="4" t="s">
        <v>169</v>
      </c>
      <c r="M135" s="4" t="s">
        <v>165</v>
      </c>
      <c r="N135" s="4" t="s">
        <v>158</v>
      </c>
      <c r="O135" s="34">
        <v>33</v>
      </c>
      <c r="P135" s="4" t="s">
        <v>169</v>
      </c>
      <c r="Q135" s="4"/>
      <c r="R135" s="3"/>
      <c r="S135" s="3"/>
      <c r="T135" s="35" t="s">
        <v>160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5" t="s">
        <v>160</v>
      </c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 t="s">
        <v>183</v>
      </c>
      <c r="BA135" s="3"/>
      <c r="BB135" s="3"/>
      <c r="BC135" s="3"/>
      <c r="BD135" s="3"/>
      <c r="BE135" s="1"/>
      <c r="BF135" s="1"/>
      <c r="BG135" s="3" t="s">
        <v>79</v>
      </c>
      <c r="BH135" s="1"/>
    </row>
    <row r="136" spans="2:60" x14ac:dyDescent="0.2">
      <c r="B136" s="1">
        <v>132</v>
      </c>
      <c r="C136" s="31">
        <v>44506</v>
      </c>
      <c r="D136" s="1">
        <v>147</v>
      </c>
      <c r="E136" s="32">
        <v>500000</v>
      </c>
      <c r="F136" s="32">
        <v>625000</v>
      </c>
      <c r="G136" s="32">
        <v>625000</v>
      </c>
      <c r="H136" s="32" t="s">
        <v>3</v>
      </c>
      <c r="I136" s="33">
        <v>13.122363377404328</v>
      </c>
      <c r="J136" s="2" t="s">
        <v>174</v>
      </c>
      <c r="K136" s="3">
        <v>80</v>
      </c>
      <c r="L136" s="4" t="s">
        <v>169</v>
      </c>
      <c r="M136" s="4" t="s">
        <v>165</v>
      </c>
      <c r="N136" s="4" t="s">
        <v>158</v>
      </c>
      <c r="O136" s="34">
        <v>38</v>
      </c>
      <c r="P136" s="4" t="s">
        <v>159</v>
      </c>
      <c r="Q136" s="4"/>
      <c r="R136" s="3"/>
      <c r="S136" s="3"/>
      <c r="T136" s="35" t="s">
        <v>160</v>
      </c>
      <c r="U136" s="3"/>
      <c r="V136" s="3"/>
      <c r="W136" s="3"/>
      <c r="X136" s="3"/>
      <c r="Y136" s="3"/>
      <c r="Z136" s="69"/>
      <c r="AA136" s="70"/>
      <c r="AB136" s="35"/>
      <c r="AC136" s="3"/>
      <c r="AD136" s="3"/>
      <c r="AE136" s="3"/>
      <c r="AF136" s="3"/>
      <c r="AG136" s="3"/>
      <c r="AH136" s="3"/>
      <c r="AI136" s="3"/>
      <c r="AJ136" s="3"/>
      <c r="AK136" s="35" t="s">
        <v>160</v>
      </c>
      <c r="AL136" s="3"/>
      <c r="AM136" s="3"/>
      <c r="AN136" s="3"/>
      <c r="AO136" s="35" t="s">
        <v>160</v>
      </c>
      <c r="AP136" s="35"/>
      <c r="AQ136" s="35"/>
      <c r="AR136" s="35"/>
      <c r="AS136" s="3"/>
      <c r="AT136" s="3"/>
      <c r="AU136" s="3"/>
      <c r="AV136" s="3"/>
      <c r="AW136" s="3"/>
      <c r="AX136" s="3"/>
      <c r="AY136" s="3"/>
      <c r="AZ136" s="3" t="s">
        <v>183</v>
      </c>
      <c r="BA136" s="3"/>
      <c r="BB136" s="3"/>
      <c r="BC136" s="3"/>
      <c r="BD136" s="3"/>
      <c r="BE136" s="1"/>
      <c r="BF136" s="1"/>
      <c r="BG136" s="3" t="s">
        <v>81</v>
      </c>
      <c r="BH136" s="1"/>
    </row>
    <row r="137" spans="2:60" x14ac:dyDescent="0.2">
      <c r="B137" s="1">
        <v>133</v>
      </c>
      <c r="C137" s="31">
        <v>44507</v>
      </c>
      <c r="D137" s="1">
        <v>202</v>
      </c>
      <c r="E137" s="32">
        <v>3700</v>
      </c>
      <c r="F137" s="32">
        <v>4625</v>
      </c>
      <c r="G137" s="32">
        <v>4625</v>
      </c>
      <c r="H137" s="32" t="s">
        <v>3</v>
      </c>
      <c r="I137" s="33">
        <v>8.2160880986323157</v>
      </c>
      <c r="J137" s="2" t="s">
        <v>174</v>
      </c>
      <c r="K137" s="3">
        <v>20</v>
      </c>
      <c r="L137" s="4" t="s">
        <v>195</v>
      </c>
      <c r="M137" s="4" t="s">
        <v>165</v>
      </c>
      <c r="N137" s="4" t="s">
        <v>178</v>
      </c>
      <c r="O137" s="34">
        <v>31</v>
      </c>
      <c r="P137" s="4" t="s">
        <v>159</v>
      </c>
      <c r="Q137" s="4"/>
      <c r="R137" s="35" t="s">
        <v>160</v>
      </c>
      <c r="S137" s="35"/>
      <c r="T137" s="35" t="s">
        <v>160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1"/>
      <c r="BF137" s="1"/>
      <c r="BG137" s="3" t="s">
        <v>80</v>
      </c>
      <c r="BH137" s="1"/>
    </row>
    <row r="138" spans="2:60" x14ac:dyDescent="0.2">
      <c r="B138" s="1">
        <v>134</v>
      </c>
      <c r="C138" s="31">
        <v>44507</v>
      </c>
      <c r="D138" s="1">
        <v>204</v>
      </c>
      <c r="E138" s="32">
        <v>3300</v>
      </c>
      <c r="F138" s="32">
        <v>4125</v>
      </c>
      <c r="G138" s="32">
        <v>4125</v>
      </c>
      <c r="H138" s="32" t="s">
        <v>3</v>
      </c>
      <c r="I138" s="33">
        <v>8.1016777474545716</v>
      </c>
      <c r="J138" s="2" t="s">
        <v>163</v>
      </c>
      <c r="K138" s="3">
        <v>30</v>
      </c>
      <c r="L138" s="4" t="s">
        <v>195</v>
      </c>
      <c r="M138" s="4" t="s">
        <v>182</v>
      </c>
      <c r="N138" s="4" t="s">
        <v>158</v>
      </c>
      <c r="O138" s="34">
        <v>22</v>
      </c>
      <c r="P138" s="4" t="s">
        <v>159</v>
      </c>
      <c r="Q138" s="4"/>
      <c r="R138" s="35" t="s">
        <v>160</v>
      </c>
      <c r="S138" s="35"/>
      <c r="T138" s="35" t="s">
        <v>160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 t="s">
        <v>196</v>
      </c>
      <c r="BA138" s="3"/>
      <c r="BB138" s="3"/>
      <c r="BC138" s="3"/>
      <c r="BD138" s="3"/>
      <c r="BE138" s="1"/>
      <c r="BF138" s="1"/>
      <c r="BG138" s="3" t="s">
        <v>80</v>
      </c>
      <c r="BH138" s="1"/>
    </row>
    <row r="139" spans="2:60" x14ac:dyDescent="0.2">
      <c r="B139" s="1">
        <v>135</v>
      </c>
      <c r="C139" s="31">
        <v>44507</v>
      </c>
      <c r="D139" s="1">
        <v>206</v>
      </c>
      <c r="E139" s="32">
        <v>4200</v>
      </c>
      <c r="F139" s="32">
        <v>5250</v>
      </c>
      <c r="G139" s="32">
        <v>5250</v>
      </c>
      <c r="H139" s="32" t="s">
        <v>3</v>
      </c>
      <c r="I139" s="33">
        <v>8.3428398042714598</v>
      </c>
      <c r="J139" s="2" t="s">
        <v>163</v>
      </c>
      <c r="K139" s="3">
        <v>40</v>
      </c>
      <c r="L139" s="4" t="s">
        <v>195</v>
      </c>
      <c r="M139" s="4" t="s">
        <v>165</v>
      </c>
      <c r="N139" s="4" t="s">
        <v>158</v>
      </c>
      <c r="O139" s="34">
        <v>32</v>
      </c>
      <c r="P139" s="4" t="s">
        <v>159</v>
      </c>
      <c r="Q139" s="4"/>
      <c r="R139" s="35" t="s">
        <v>160</v>
      </c>
      <c r="S139" s="35"/>
      <c r="T139" s="3"/>
      <c r="U139" s="35" t="s">
        <v>160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1"/>
      <c r="BF139" s="1"/>
      <c r="BG139" s="3" t="s">
        <v>80</v>
      </c>
      <c r="BH139" s="1"/>
    </row>
    <row r="140" spans="2:60" x14ac:dyDescent="0.2">
      <c r="B140" s="1">
        <v>136</v>
      </c>
      <c r="C140" s="31">
        <v>44507</v>
      </c>
      <c r="D140" s="1">
        <v>207</v>
      </c>
      <c r="E140" s="32">
        <v>3200</v>
      </c>
      <c r="F140" s="32">
        <v>4000</v>
      </c>
      <c r="G140" s="32">
        <v>4000</v>
      </c>
      <c r="H140" s="32" t="s">
        <v>3</v>
      </c>
      <c r="I140" s="33">
        <v>8.0709060887878188</v>
      </c>
      <c r="J140" s="2" t="s">
        <v>163</v>
      </c>
      <c r="K140" s="3">
        <v>50</v>
      </c>
      <c r="L140" s="4" t="s">
        <v>167</v>
      </c>
      <c r="M140" s="4" t="s">
        <v>165</v>
      </c>
      <c r="N140" s="4" t="s">
        <v>158</v>
      </c>
      <c r="O140" s="34">
        <v>36</v>
      </c>
      <c r="P140" s="4" t="s">
        <v>159</v>
      </c>
      <c r="Q140" s="4"/>
      <c r="R140" s="3"/>
      <c r="S140" s="3"/>
      <c r="T140" s="35" t="s">
        <v>160</v>
      </c>
      <c r="U140" s="3"/>
      <c r="V140" s="3"/>
      <c r="W140" s="3"/>
      <c r="X140" s="3"/>
      <c r="Y140" s="3"/>
      <c r="Z140" s="3"/>
      <c r="AA140" s="3"/>
      <c r="AB140" s="73" t="s">
        <v>160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74" t="s">
        <v>197</v>
      </c>
      <c r="AW140" s="3"/>
      <c r="AX140" s="3"/>
      <c r="AY140" s="3"/>
      <c r="AZ140" s="3" t="s">
        <v>198</v>
      </c>
      <c r="BA140" s="3"/>
      <c r="BB140" s="3"/>
      <c r="BC140" s="3"/>
      <c r="BD140" s="3"/>
      <c r="BE140" s="1"/>
      <c r="BF140" s="1"/>
      <c r="BG140" s="3" t="s">
        <v>80</v>
      </c>
      <c r="BH140" s="1"/>
    </row>
    <row r="141" spans="2:60" x14ac:dyDescent="0.2">
      <c r="B141" s="1">
        <v>137</v>
      </c>
      <c r="C141" s="31">
        <v>44507</v>
      </c>
      <c r="D141" s="1">
        <v>220</v>
      </c>
      <c r="E141" s="32">
        <v>2200</v>
      </c>
      <c r="F141" s="32">
        <v>2750</v>
      </c>
      <c r="G141" s="32">
        <v>2750</v>
      </c>
      <c r="H141" s="32" t="s">
        <v>3</v>
      </c>
      <c r="I141" s="33">
        <v>7.696212639346407</v>
      </c>
      <c r="J141" s="2" t="s">
        <v>155</v>
      </c>
      <c r="K141" s="3">
        <v>60</v>
      </c>
      <c r="L141" s="4" t="s">
        <v>193</v>
      </c>
      <c r="M141" s="4" t="s">
        <v>165</v>
      </c>
      <c r="N141" s="4" t="s">
        <v>158</v>
      </c>
      <c r="O141" s="34">
        <v>32</v>
      </c>
      <c r="P141" s="4" t="s">
        <v>159</v>
      </c>
      <c r="Q141" s="4"/>
      <c r="R141" s="35" t="s">
        <v>160</v>
      </c>
      <c r="S141" s="35"/>
      <c r="T141" s="35" t="s">
        <v>160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1"/>
      <c r="BF141" s="1"/>
      <c r="BG141" s="3" t="s">
        <v>79</v>
      </c>
      <c r="BH141" s="1"/>
    </row>
    <row r="142" spans="2:60" x14ac:dyDescent="0.2">
      <c r="B142" s="1">
        <v>138</v>
      </c>
      <c r="C142" s="31">
        <v>44507</v>
      </c>
      <c r="D142" s="1">
        <v>236</v>
      </c>
      <c r="E142" s="32">
        <v>3600</v>
      </c>
      <c r="F142" s="32">
        <v>4500</v>
      </c>
      <c r="G142" s="32">
        <v>4500</v>
      </c>
      <c r="H142" s="32" t="s">
        <v>3</v>
      </c>
      <c r="I142" s="33">
        <v>8.1886891244442008</v>
      </c>
      <c r="J142" s="2" t="s">
        <v>155</v>
      </c>
      <c r="K142" s="3">
        <v>60</v>
      </c>
      <c r="L142" s="4" t="s">
        <v>169</v>
      </c>
      <c r="M142" s="4" t="s">
        <v>165</v>
      </c>
      <c r="N142" s="4" t="s">
        <v>158</v>
      </c>
      <c r="O142" s="34">
        <v>32</v>
      </c>
      <c r="P142" s="4" t="s">
        <v>159</v>
      </c>
      <c r="Q142" s="4"/>
      <c r="R142" s="35" t="s">
        <v>160</v>
      </c>
      <c r="S142" s="35"/>
      <c r="T142" s="35" t="s">
        <v>160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 t="s">
        <v>183</v>
      </c>
      <c r="BA142" s="3"/>
      <c r="BB142" s="3"/>
      <c r="BC142" s="3"/>
      <c r="BD142" s="3"/>
      <c r="BE142" s="1"/>
      <c r="BF142" s="1"/>
      <c r="BG142" s="3" t="s">
        <v>80</v>
      </c>
      <c r="BH142" s="1"/>
    </row>
    <row r="143" spans="2:60" x14ac:dyDescent="0.2">
      <c r="B143" s="1">
        <v>139</v>
      </c>
      <c r="C143" s="31">
        <v>44507</v>
      </c>
      <c r="D143" s="1">
        <v>237</v>
      </c>
      <c r="E143" s="32">
        <v>1500</v>
      </c>
      <c r="F143" s="32">
        <v>1875</v>
      </c>
      <c r="G143" s="32">
        <v>1875</v>
      </c>
      <c r="H143" s="32" t="s">
        <v>3</v>
      </c>
      <c r="I143" s="33">
        <v>7.3132203870903014</v>
      </c>
      <c r="J143" s="2" t="s">
        <v>155</v>
      </c>
      <c r="K143" s="3">
        <v>60</v>
      </c>
      <c r="L143" s="4" t="s">
        <v>169</v>
      </c>
      <c r="M143" s="4" t="s">
        <v>165</v>
      </c>
      <c r="N143" s="4" t="s">
        <v>166</v>
      </c>
      <c r="O143" s="34">
        <v>32</v>
      </c>
      <c r="P143" s="4" t="s">
        <v>159</v>
      </c>
      <c r="Q143" s="4"/>
      <c r="R143" s="35" t="s">
        <v>160</v>
      </c>
      <c r="S143" s="35"/>
      <c r="T143" s="35"/>
      <c r="U143" s="35" t="s">
        <v>160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1"/>
      <c r="BF143" s="1"/>
      <c r="BG143" s="3" t="s">
        <v>80</v>
      </c>
      <c r="BH143" s="1"/>
    </row>
    <row r="144" spans="2:60" x14ac:dyDescent="0.2">
      <c r="B144" s="1">
        <v>140</v>
      </c>
      <c r="C144" s="31">
        <v>44507</v>
      </c>
      <c r="D144" s="71">
        <v>290</v>
      </c>
      <c r="E144" s="32">
        <v>18000</v>
      </c>
      <c r="F144" s="32">
        <v>22500</v>
      </c>
      <c r="G144" s="32">
        <v>22500</v>
      </c>
      <c r="H144" s="32" t="s">
        <v>3</v>
      </c>
      <c r="I144" s="33">
        <v>9.7981270368783022</v>
      </c>
      <c r="J144" s="2" t="s">
        <v>163</v>
      </c>
      <c r="K144" s="3">
        <v>50</v>
      </c>
      <c r="L144" s="4" t="s">
        <v>167</v>
      </c>
      <c r="M144" s="4" t="s">
        <v>165</v>
      </c>
      <c r="N144" s="4" t="s">
        <v>158</v>
      </c>
      <c r="O144" s="34">
        <v>37</v>
      </c>
      <c r="P144" s="4" t="s">
        <v>159</v>
      </c>
      <c r="Q144" s="4"/>
      <c r="R144" s="73" t="s">
        <v>160</v>
      </c>
      <c r="S144" s="73" t="s">
        <v>160</v>
      </c>
      <c r="T144" s="35" t="s">
        <v>160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72" t="s">
        <v>199</v>
      </c>
      <c r="AW144" s="3"/>
      <c r="AX144" s="3"/>
      <c r="AY144" s="3"/>
      <c r="AZ144" s="3"/>
      <c r="BA144" s="3"/>
      <c r="BB144" s="3"/>
      <c r="BC144" s="3"/>
      <c r="BD144" s="3"/>
      <c r="BE144" s="1"/>
      <c r="BF144" s="1"/>
      <c r="BG144" s="3" t="s">
        <v>81</v>
      </c>
      <c r="BH144" s="1"/>
    </row>
    <row r="145" spans="2:60" x14ac:dyDescent="0.2">
      <c r="B145" s="1">
        <v>141</v>
      </c>
      <c r="C145" s="31">
        <v>44507</v>
      </c>
      <c r="D145" s="1">
        <v>291</v>
      </c>
      <c r="E145" s="32">
        <v>15000</v>
      </c>
      <c r="F145" s="32">
        <v>18750</v>
      </c>
      <c r="G145" s="32">
        <v>18750</v>
      </c>
      <c r="H145" s="32" t="s">
        <v>3</v>
      </c>
      <c r="I145" s="33">
        <v>9.6158054800843473</v>
      </c>
      <c r="J145" s="2" t="s">
        <v>163</v>
      </c>
      <c r="K145" s="3">
        <v>50</v>
      </c>
      <c r="L145" s="4" t="s">
        <v>167</v>
      </c>
      <c r="M145" s="4" t="s">
        <v>165</v>
      </c>
      <c r="N145" s="4" t="s">
        <v>158</v>
      </c>
      <c r="O145" s="34">
        <v>38</v>
      </c>
      <c r="P145" s="4" t="s">
        <v>167</v>
      </c>
      <c r="Q145" s="4"/>
      <c r="R145" s="35" t="s">
        <v>160</v>
      </c>
      <c r="S145" s="35"/>
      <c r="T145" s="35" t="s">
        <v>160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1"/>
      <c r="BF145" s="1"/>
      <c r="BG145" s="3" t="s">
        <v>79</v>
      </c>
      <c r="BH145" s="1"/>
    </row>
    <row r="146" spans="2:60" x14ac:dyDescent="0.2">
      <c r="B146" s="1">
        <v>142</v>
      </c>
      <c r="C146" s="31">
        <v>44507</v>
      </c>
      <c r="D146" s="1">
        <v>292</v>
      </c>
      <c r="E146" s="32">
        <v>38000</v>
      </c>
      <c r="F146" s="32">
        <v>47500</v>
      </c>
      <c r="G146" s="32">
        <v>47500</v>
      </c>
      <c r="H146" s="32" t="s">
        <v>3</v>
      </c>
      <c r="I146" s="33">
        <v>10.545341438708522</v>
      </c>
      <c r="J146" s="2" t="s">
        <v>163</v>
      </c>
      <c r="K146" s="3">
        <v>30</v>
      </c>
      <c r="L146" s="4" t="s">
        <v>169</v>
      </c>
      <c r="M146" s="4" t="s">
        <v>165</v>
      </c>
      <c r="N146" s="4" t="s">
        <v>162</v>
      </c>
      <c r="O146" s="34">
        <v>40</v>
      </c>
      <c r="P146" s="4" t="s">
        <v>159</v>
      </c>
      <c r="Q146" s="4"/>
      <c r="R146" s="3"/>
      <c r="S146" s="3"/>
      <c r="T146" s="35" t="s">
        <v>160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5" t="s">
        <v>160</v>
      </c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1"/>
      <c r="BF146" s="1"/>
      <c r="BG146" s="3" t="s">
        <v>79</v>
      </c>
      <c r="BH146" s="1"/>
    </row>
    <row r="147" spans="2:60" x14ac:dyDescent="0.2">
      <c r="B147" s="1">
        <v>143</v>
      </c>
      <c r="C147" s="31">
        <v>44507</v>
      </c>
      <c r="D147" s="1">
        <v>293</v>
      </c>
      <c r="E147" s="32">
        <v>6000</v>
      </c>
      <c r="F147" s="32">
        <v>7500</v>
      </c>
      <c r="G147" s="32">
        <v>7500</v>
      </c>
      <c r="H147" s="32" t="s">
        <v>3</v>
      </c>
      <c r="I147" s="33">
        <v>8.6995147482101913</v>
      </c>
      <c r="J147" s="2" t="s">
        <v>163</v>
      </c>
      <c r="K147" s="3">
        <v>30</v>
      </c>
      <c r="L147" s="4" t="s">
        <v>200</v>
      </c>
      <c r="M147" s="4" t="s">
        <v>182</v>
      </c>
      <c r="N147" s="4" t="s">
        <v>158</v>
      </c>
      <c r="O147" s="34">
        <v>24</v>
      </c>
      <c r="P147" s="4" t="s">
        <v>159</v>
      </c>
      <c r="Q147" s="4"/>
      <c r="R147" s="35" t="s">
        <v>160</v>
      </c>
      <c r="S147" s="35"/>
      <c r="T147" s="35" t="s">
        <v>160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1"/>
      <c r="BF147" s="1"/>
      <c r="BG147" s="3" t="s">
        <v>80</v>
      </c>
      <c r="BH147" s="1"/>
    </row>
    <row r="148" spans="2:60" x14ac:dyDescent="0.2">
      <c r="B148" s="1">
        <v>144</v>
      </c>
      <c r="C148" s="31">
        <v>44507</v>
      </c>
      <c r="D148" s="1">
        <v>294</v>
      </c>
      <c r="E148" s="32">
        <v>3300</v>
      </c>
      <c r="F148" s="32">
        <v>4125</v>
      </c>
      <c r="G148" s="32">
        <v>4125</v>
      </c>
      <c r="H148" s="32" t="s">
        <v>3</v>
      </c>
      <c r="I148" s="33">
        <v>8.1016777474545716</v>
      </c>
      <c r="J148" s="2" t="s">
        <v>163</v>
      </c>
      <c r="K148" s="3">
        <v>40</v>
      </c>
      <c r="L148" s="4" t="s">
        <v>172</v>
      </c>
      <c r="M148" s="4" t="s">
        <v>165</v>
      </c>
      <c r="N148" s="4" t="s">
        <v>166</v>
      </c>
      <c r="O148" s="34">
        <v>33</v>
      </c>
      <c r="P148" s="4" t="s">
        <v>159</v>
      </c>
      <c r="Q148" s="4"/>
      <c r="R148" s="35" t="s">
        <v>160</v>
      </c>
      <c r="S148" s="35"/>
      <c r="T148" s="3"/>
      <c r="U148" s="35" t="s">
        <v>160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1"/>
      <c r="BF148" s="1"/>
      <c r="BG148" s="3" t="s">
        <v>79</v>
      </c>
      <c r="BH148" s="1"/>
    </row>
    <row r="149" spans="2:60" x14ac:dyDescent="0.2">
      <c r="B149" s="1">
        <v>145</v>
      </c>
      <c r="C149" s="31">
        <v>44507</v>
      </c>
      <c r="D149" s="1">
        <v>295</v>
      </c>
      <c r="E149" s="32">
        <v>4100</v>
      </c>
      <c r="F149" s="32">
        <v>5125</v>
      </c>
      <c r="G149" s="32">
        <v>5125</v>
      </c>
      <c r="H149" s="32" t="s">
        <v>3</v>
      </c>
      <c r="I149" s="33">
        <v>8.3187422526923989</v>
      </c>
      <c r="J149" s="2" t="s">
        <v>163</v>
      </c>
      <c r="K149" s="3">
        <v>40</v>
      </c>
      <c r="L149" s="4" t="s">
        <v>167</v>
      </c>
      <c r="M149" s="4" t="s">
        <v>165</v>
      </c>
      <c r="N149" s="4" t="s">
        <v>162</v>
      </c>
      <c r="O149" s="34">
        <v>31</v>
      </c>
      <c r="P149" s="4" t="s">
        <v>159</v>
      </c>
      <c r="Q149" s="4"/>
      <c r="R149" s="35" t="s">
        <v>160</v>
      </c>
      <c r="S149" s="35"/>
      <c r="T149" s="3"/>
      <c r="U149" s="35" t="s">
        <v>160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1"/>
      <c r="BF149" s="1"/>
      <c r="BG149" s="3" t="s">
        <v>79</v>
      </c>
      <c r="BH149" s="1"/>
    </row>
    <row r="150" spans="2:60" x14ac:dyDescent="0.2">
      <c r="B150" s="1">
        <v>146</v>
      </c>
      <c r="C150" s="31">
        <v>44507</v>
      </c>
      <c r="D150" s="1">
        <v>296</v>
      </c>
      <c r="E150" s="32">
        <v>3000</v>
      </c>
      <c r="F150" s="32">
        <v>3750</v>
      </c>
      <c r="G150" s="32">
        <v>3750</v>
      </c>
      <c r="H150" s="32" t="s">
        <v>3</v>
      </c>
      <c r="I150" s="33">
        <v>8.0063675676502459</v>
      </c>
      <c r="J150" s="2" t="s">
        <v>163</v>
      </c>
      <c r="K150" s="3">
        <v>40</v>
      </c>
      <c r="L150" s="4" t="s">
        <v>167</v>
      </c>
      <c r="M150" s="4" t="s">
        <v>165</v>
      </c>
      <c r="N150" s="4" t="s">
        <v>158</v>
      </c>
      <c r="O150" s="34">
        <v>32</v>
      </c>
      <c r="P150" s="4" t="s">
        <v>159</v>
      </c>
      <c r="Q150" s="4"/>
      <c r="R150" s="35" t="s">
        <v>160</v>
      </c>
      <c r="S150" s="35"/>
      <c r="T150" s="3"/>
      <c r="U150" s="35" t="s">
        <v>160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1"/>
      <c r="BF150" s="1"/>
      <c r="BG150" s="3" t="s">
        <v>80</v>
      </c>
      <c r="BH150" s="1"/>
    </row>
    <row r="151" spans="2:60" x14ac:dyDescent="0.2">
      <c r="B151" s="1">
        <v>147</v>
      </c>
      <c r="C151" s="31">
        <v>44507</v>
      </c>
      <c r="D151" s="1">
        <v>297</v>
      </c>
      <c r="E151" s="32">
        <v>2800</v>
      </c>
      <c r="F151" s="32">
        <v>3500</v>
      </c>
      <c r="G151" s="32">
        <v>3500</v>
      </c>
      <c r="H151" s="32" t="s">
        <v>3</v>
      </c>
      <c r="I151" s="33">
        <v>7.9373746961632952</v>
      </c>
      <c r="J151" s="2" t="s">
        <v>163</v>
      </c>
      <c r="K151" s="3">
        <v>50</v>
      </c>
      <c r="L151" s="4" t="s">
        <v>167</v>
      </c>
      <c r="M151" s="4" t="s">
        <v>165</v>
      </c>
      <c r="N151" s="4" t="s">
        <v>158</v>
      </c>
      <c r="O151" s="34">
        <v>33</v>
      </c>
      <c r="P151" s="4" t="s">
        <v>159</v>
      </c>
      <c r="Q151" s="4"/>
      <c r="R151" s="35" t="s">
        <v>160</v>
      </c>
      <c r="S151" s="35"/>
      <c r="T151" s="3"/>
      <c r="U151" s="35" t="s">
        <v>160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1"/>
      <c r="BF151" s="1"/>
      <c r="BG151" s="3" t="s">
        <v>80</v>
      </c>
      <c r="BH151" s="1"/>
    </row>
    <row r="152" spans="2:60" x14ac:dyDescent="0.2">
      <c r="B152" s="1">
        <v>148</v>
      </c>
      <c r="C152" s="31">
        <v>44507</v>
      </c>
      <c r="D152" s="1">
        <v>299</v>
      </c>
      <c r="E152" s="32">
        <v>1600</v>
      </c>
      <c r="F152" s="32">
        <v>2000</v>
      </c>
      <c r="G152" s="32">
        <v>2000</v>
      </c>
      <c r="H152" s="32" t="s">
        <v>3</v>
      </c>
      <c r="I152" s="33">
        <v>7.3777589082278725</v>
      </c>
      <c r="J152" s="2" t="s">
        <v>163</v>
      </c>
      <c r="K152" s="3">
        <v>50</v>
      </c>
      <c r="L152" s="4" t="s">
        <v>167</v>
      </c>
      <c r="M152" s="4" t="s">
        <v>165</v>
      </c>
      <c r="N152" s="4" t="s">
        <v>158</v>
      </c>
      <c r="O152" s="34">
        <v>34</v>
      </c>
      <c r="P152" s="4" t="s">
        <v>159</v>
      </c>
      <c r="Q152" s="4"/>
      <c r="R152" s="35" t="s">
        <v>160</v>
      </c>
      <c r="S152" s="35"/>
      <c r="T152" s="3"/>
      <c r="U152" s="35" t="s">
        <v>160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1"/>
      <c r="BF152" s="1"/>
      <c r="BG152" s="3" t="s">
        <v>80</v>
      </c>
      <c r="BH152" s="1"/>
    </row>
    <row r="153" spans="2:60" x14ac:dyDescent="0.2">
      <c r="B153" s="1">
        <v>149</v>
      </c>
      <c r="C153" s="31">
        <v>44507</v>
      </c>
      <c r="D153" s="1">
        <v>300</v>
      </c>
      <c r="E153" s="32">
        <v>3000</v>
      </c>
      <c r="F153" s="32">
        <v>3750</v>
      </c>
      <c r="G153" s="32">
        <v>3750</v>
      </c>
      <c r="H153" s="32" t="s">
        <v>3</v>
      </c>
      <c r="I153" s="33">
        <v>8.0063675676502459</v>
      </c>
      <c r="J153" s="2" t="s">
        <v>163</v>
      </c>
      <c r="K153" s="3">
        <v>60</v>
      </c>
      <c r="L153" s="4" t="s">
        <v>172</v>
      </c>
      <c r="M153" s="4" t="s">
        <v>165</v>
      </c>
      <c r="N153" s="4" t="s">
        <v>168</v>
      </c>
      <c r="O153" s="34">
        <v>36</v>
      </c>
      <c r="P153" s="4" t="s">
        <v>159</v>
      </c>
      <c r="Q153" s="4"/>
      <c r="R153" s="35"/>
      <c r="S153" s="35"/>
      <c r="T153" s="3"/>
      <c r="U153" s="35" t="s">
        <v>160</v>
      </c>
      <c r="V153" s="3"/>
      <c r="W153" s="3"/>
      <c r="X153" s="35" t="s">
        <v>160</v>
      </c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5" t="s">
        <v>160</v>
      </c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5" t="s">
        <v>160</v>
      </c>
      <c r="BC153" s="3"/>
      <c r="BD153" s="3"/>
      <c r="BE153" s="1"/>
      <c r="BF153" s="1"/>
      <c r="BG153" s="3" t="s">
        <v>80</v>
      </c>
      <c r="BH153" s="1"/>
    </row>
    <row r="154" spans="2:60" x14ac:dyDescent="0.2">
      <c r="B154" s="1">
        <v>150</v>
      </c>
      <c r="C154" s="31">
        <v>44507</v>
      </c>
      <c r="D154" s="1">
        <v>303</v>
      </c>
      <c r="E154" s="32">
        <v>10000</v>
      </c>
      <c r="F154" s="32">
        <v>12500</v>
      </c>
      <c r="G154" s="32">
        <v>12500</v>
      </c>
      <c r="H154" s="32" t="s">
        <v>3</v>
      </c>
      <c r="I154" s="33">
        <v>9.2103403719761836</v>
      </c>
      <c r="J154" s="2" t="s">
        <v>163</v>
      </c>
      <c r="K154" s="3">
        <v>60</v>
      </c>
      <c r="L154" s="4" t="s">
        <v>169</v>
      </c>
      <c r="M154" s="4" t="s">
        <v>165</v>
      </c>
      <c r="N154" s="4" t="s">
        <v>166</v>
      </c>
      <c r="O154" s="34">
        <v>35</v>
      </c>
      <c r="P154" s="4" t="s">
        <v>169</v>
      </c>
      <c r="Q154" s="4"/>
      <c r="R154" s="3"/>
      <c r="S154" s="3"/>
      <c r="T154" s="3"/>
      <c r="U154" s="35" t="s">
        <v>160</v>
      </c>
      <c r="V154" s="3"/>
      <c r="W154" s="3"/>
      <c r="X154" s="35" t="s">
        <v>160</v>
      </c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1"/>
      <c r="BF154" s="1"/>
      <c r="BG154" s="3" t="s">
        <v>80</v>
      </c>
      <c r="BH154" s="1"/>
    </row>
    <row r="155" spans="2:60" x14ac:dyDescent="0.2">
      <c r="B155" s="1">
        <v>151</v>
      </c>
      <c r="C155" s="31">
        <v>44507</v>
      </c>
      <c r="D155" s="1">
        <v>304</v>
      </c>
      <c r="E155" s="32">
        <v>3200</v>
      </c>
      <c r="F155" s="32">
        <v>4000</v>
      </c>
      <c r="G155" s="32">
        <v>4000</v>
      </c>
      <c r="H155" s="32" t="s">
        <v>3</v>
      </c>
      <c r="I155" s="33">
        <v>8.0709060887878188</v>
      </c>
      <c r="J155" s="2" t="s">
        <v>163</v>
      </c>
      <c r="K155" s="3">
        <v>70</v>
      </c>
      <c r="L155" s="4" t="s">
        <v>167</v>
      </c>
      <c r="M155" s="4" t="s">
        <v>165</v>
      </c>
      <c r="N155" s="4" t="s">
        <v>158</v>
      </c>
      <c r="O155" s="34">
        <v>35</v>
      </c>
      <c r="P155" s="4" t="s">
        <v>167</v>
      </c>
      <c r="Q155" s="4"/>
      <c r="R155" s="3"/>
      <c r="S155" s="3"/>
      <c r="T155" s="3"/>
      <c r="U155" s="35" t="s">
        <v>160</v>
      </c>
      <c r="V155" s="3"/>
      <c r="W155" s="3"/>
      <c r="X155" s="35" t="s">
        <v>160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1"/>
      <c r="BF155" s="1"/>
      <c r="BG155" s="3" t="s">
        <v>80</v>
      </c>
      <c r="BH155" s="1"/>
    </row>
    <row r="156" spans="2:60" x14ac:dyDescent="0.2">
      <c r="B156" s="1">
        <v>152</v>
      </c>
      <c r="C156" s="31">
        <v>44507</v>
      </c>
      <c r="D156" s="1">
        <v>305</v>
      </c>
      <c r="E156" s="32">
        <v>16000</v>
      </c>
      <c r="F156" s="32">
        <v>20000</v>
      </c>
      <c r="G156" s="32">
        <v>20000</v>
      </c>
      <c r="H156" s="32" t="s">
        <v>3</v>
      </c>
      <c r="I156" s="33">
        <v>9.6803440012219184</v>
      </c>
      <c r="J156" s="2" t="s">
        <v>163</v>
      </c>
      <c r="K156" s="3">
        <v>60</v>
      </c>
      <c r="L156" s="4" t="s">
        <v>167</v>
      </c>
      <c r="M156" s="4" t="s">
        <v>165</v>
      </c>
      <c r="N156" s="4" t="s">
        <v>185</v>
      </c>
      <c r="O156" s="34">
        <v>35</v>
      </c>
      <c r="P156" s="4" t="s">
        <v>167</v>
      </c>
      <c r="Q156" s="4"/>
      <c r="R156" s="3"/>
      <c r="S156" s="3"/>
      <c r="T156" s="3"/>
      <c r="U156" s="35" t="s">
        <v>160</v>
      </c>
      <c r="V156" s="3"/>
      <c r="W156" s="3"/>
      <c r="X156" s="35" t="s">
        <v>160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5" t="s">
        <v>160</v>
      </c>
      <c r="BC156" s="3"/>
      <c r="BD156" s="3"/>
      <c r="BE156" s="1"/>
      <c r="BF156" s="1"/>
      <c r="BG156" s="3" t="s">
        <v>79</v>
      </c>
      <c r="BH156" s="1"/>
    </row>
    <row r="157" spans="2:60" x14ac:dyDescent="0.2">
      <c r="B157" s="1">
        <v>153</v>
      </c>
      <c r="C157" s="31">
        <v>44507</v>
      </c>
      <c r="D157" s="1">
        <v>306</v>
      </c>
      <c r="E157" s="32">
        <v>5400</v>
      </c>
      <c r="F157" s="32">
        <v>6750</v>
      </c>
      <c r="G157" s="32">
        <v>6750</v>
      </c>
      <c r="H157" s="32" t="s">
        <v>3</v>
      </c>
      <c r="I157" s="33">
        <v>8.5941542325523663</v>
      </c>
      <c r="J157" s="2" t="s">
        <v>163</v>
      </c>
      <c r="K157" s="3">
        <v>50</v>
      </c>
      <c r="L157" s="4" t="s">
        <v>164</v>
      </c>
      <c r="M157" s="4" t="s">
        <v>165</v>
      </c>
      <c r="N157" s="4" t="s">
        <v>158</v>
      </c>
      <c r="O157" s="34">
        <v>34</v>
      </c>
      <c r="P157" s="4" t="s">
        <v>159</v>
      </c>
      <c r="Q157" s="4"/>
      <c r="R157" s="35" t="s">
        <v>160</v>
      </c>
      <c r="S157" s="35"/>
      <c r="T157" s="3"/>
      <c r="U157" s="35" t="s">
        <v>160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1"/>
      <c r="BF157" s="1"/>
      <c r="BG157" s="3" t="s">
        <v>79</v>
      </c>
      <c r="BH157" s="1"/>
    </row>
    <row r="158" spans="2:60" x14ac:dyDescent="0.2">
      <c r="B158" s="1">
        <v>154</v>
      </c>
      <c r="C158" s="31">
        <v>44507</v>
      </c>
      <c r="D158" s="1">
        <v>308</v>
      </c>
      <c r="E158" s="32">
        <v>6500</v>
      </c>
      <c r="F158" s="32">
        <v>8125</v>
      </c>
      <c r="G158" s="32">
        <v>8125</v>
      </c>
      <c r="H158" s="32" t="s">
        <v>3</v>
      </c>
      <c r="I158" s="33">
        <v>8.7795574558837277</v>
      </c>
      <c r="J158" s="2" t="s">
        <v>163</v>
      </c>
      <c r="K158" s="3">
        <v>70</v>
      </c>
      <c r="L158" s="4" t="s">
        <v>169</v>
      </c>
      <c r="M158" s="4" t="s">
        <v>165</v>
      </c>
      <c r="N158" s="4" t="s">
        <v>158</v>
      </c>
      <c r="O158" s="34">
        <v>36</v>
      </c>
      <c r="P158" s="4" t="s">
        <v>159</v>
      </c>
      <c r="Q158" s="4"/>
      <c r="R158" s="3"/>
      <c r="S158" s="3"/>
      <c r="T158" s="3"/>
      <c r="U158" s="35" t="s">
        <v>160</v>
      </c>
      <c r="V158" s="3"/>
      <c r="W158" s="3"/>
      <c r="X158" s="3"/>
      <c r="Y158" s="35" t="s">
        <v>160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1"/>
      <c r="BF158" s="1"/>
      <c r="BG158" s="3" t="s">
        <v>80</v>
      </c>
      <c r="BH158" s="1"/>
    </row>
    <row r="159" spans="2:60" x14ac:dyDescent="0.2">
      <c r="B159" s="1">
        <v>155</v>
      </c>
      <c r="C159" s="31">
        <v>44507</v>
      </c>
      <c r="D159" s="1">
        <v>314</v>
      </c>
      <c r="E159" s="32">
        <v>80000</v>
      </c>
      <c r="F159" s="32">
        <v>100000</v>
      </c>
      <c r="G159" s="32">
        <v>100000</v>
      </c>
      <c r="H159" s="32" t="s">
        <v>3</v>
      </c>
      <c r="I159" s="33">
        <v>11.289781913656018</v>
      </c>
      <c r="J159" s="2" t="s">
        <v>163</v>
      </c>
      <c r="K159" s="3">
        <v>80</v>
      </c>
      <c r="L159" s="4" t="s">
        <v>169</v>
      </c>
      <c r="M159" s="4" t="s">
        <v>165</v>
      </c>
      <c r="N159" s="4" t="s">
        <v>158</v>
      </c>
      <c r="O159" s="34">
        <v>38</v>
      </c>
      <c r="P159" s="4" t="s">
        <v>169</v>
      </c>
      <c r="Q159" s="4"/>
      <c r="R159" s="3"/>
      <c r="S159" s="3"/>
      <c r="T159" s="3"/>
      <c r="U159" s="35" t="s">
        <v>160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5" t="s">
        <v>160</v>
      </c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5" t="s">
        <v>160</v>
      </c>
      <c r="AX159" s="3"/>
      <c r="AY159" s="3"/>
      <c r="AZ159" s="3"/>
      <c r="BA159" s="3"/>
      <c r="BB159" s="3"/>
      <c r="BC159" s="3"/>
      <c r="BD159" s="3"/>
      <c r="BE159" s="1"/>
      <c r="BF159" s="1"/>
      <c r="BG159" s="3" t="s">
        <v>81</v>
      </c>
      <c r="BH159" s="1"/>
    </row>
    <row r="160" spans="2:60" x14ac:dyDescent="0.2">
      <c r="B160" s="1">
        <v>156</v>
      </c>
      <c r="C160" s="31">
        <v>44507</v>
      </c>
      <c r="D160" s="1">
        <v>317</v>
      </c>
      <c r="E160" s="32">
        <v>140000</v>
      </c>
      <c r="F160" s="32">
        <v>175000</v>
      </c>
      <c r="G160" s="32">
        <v>175000</v>
      </c>
      <c r="H160" s="32" t="s">
        <v>3</v>
      </c>
      <c r="I160" s="33">
        <v>11.849397701591441</v>
      </c>
      <c r="J160" s="2" t="s">
        <v>163</v>
      </c>
      <c r="K160" s="3">
        <v>80</v>
      </c>
      <c r="L160" s="4" t="s">
        <v>169</v>
      </c>
      <c r="M160" s="4" t="s">
        <v>165</v>
      </c>
      <c r="N160" s="4" t="s">
        <v>162</v>
      </c>
      <c r="O160" s="34">
        <v>36</v>
      </c>
      <c r="P160" s="4" t="s">
        <v>159</v>
      </c>
      <c r="Q160" s="4"/>
      <c r="R160" s="3"/>
      <c r="S160" s="3"/>
      <c r="T160" s="35" t="s">
        <v>160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5" t="s">
        <v>160</v>
      </c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1"/>
      <c r="BF160" s="1"/>
      <c r="BG160" s="3" t="s">
        <v>81</v>
      </c>
      <c r="BH160" s="1"/>
    </row>
    <row r="161" spans="2:60" x14ac:dyDescent="0.2">
      <c r="B161" s="1">
        <v>157</v>
      </c>
      <c r="C161" s="31">
        <v>44507</v>
      </c>
      <c r="D161" s="1">
        <v>355</v>
      </c>
      <c r="E161" s="32">
        <v>110000</v>
      </c>
      <c r="F161" s="32">
        <v>137500</v>
      </c>
      <c r="G161" s="32">
        <v>137500</v>
      </c>
      <c r="H161" s="32" t="s">
        <v>3</v>
      </c>
      <c r="I161" s="33">
        <v>11.608235644774552</v>
      </c>
      <c r="J161" s="2" t="s">
        <v>163</v>
      </c>
      <c r="K161" s="3">
        <v>60</v>
      </c>
      <c r="L161" s="4" t="s">
        <v>167</v>
      </c>
      <c r="M161" s="4" t="s">
        <v>165</v>
      </c>
      <c r="N161" s="4" t="s">
        <v>185</v>
      </c>
      <c r="O161" s="34">
        <v>39</v>
      </c>
      <c r="P161" s="4" t="s">
        <v>167</v>
      </c>
      <c r="Q161" s="4"/>
      <c r="R161" s="3"/>
      <c r="S161" s="3"/>
      <c r="T161" s="3"/>
      <c r="U161" s="35" t="s">
        <v>160</v>
      </c>
      <c r="V161" s="3"/>
      <c r="W161" s="3"/>
      <c r="X161" s="35" t="s">
        <v>160</v>
      </c>
      <c r="Y161" s="3"/>
      <c r="Z161" s="3"/>
      <c r="AA161" s="3"/>
      <c r="AB161" s="3"/>
      <c r="AC161" s="35" t="s">
        <v>160</v>
      </c>
      <c r="AD161" s="3"/>
      <c r="AE161" s="3"/>
      <c r="AF161" s="3"/>
      <c r="AG161" s="3"/>
      <c r="AH161" s="3"/>
      <c r="AI161" s="3"/>
      <c r="AJ161" s="35" t="s">
        <v>160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5" t="s">
        <v>160</v>
      </c>
      <c r="BC161" s="3"/>
      <c r="BD161" s="3"/>
      <c r="BE161" s="1"/>
      <c r="BF161" s="1"/>
      <c r="BG161" s="3" t="s">
        <v>81</v>
      </c>
      <c r="BH161" s="1"/>
    </row>
    <row r="162" spans="2:60" x14ac:dyDescent="0.2">
      <c r="B162" s="1">
        <v>158</v>
      </c>
      <c r="C162" s="31">
        <v>44507</v>
      </c>
      <c r="D162" s="1">
        <v>411</v>
      </c>
      <c r="E162" s="32">
        <v>32000</v>
      </c>
      <c r="F162" s="32">
        <v>40000</v>
      </c>
      <c r="G162" s="32">
        <v>40000</v>
      </c>
      <c r="H162" s="32" t="s">
        <v>3</v>
      </c>
      <c r="I162" s="33">
        <v>10.373491181781864</v>
      </c>
      <c r="J162" s="2" t="s">
        <v>163</v>
      </c>
      <c r="K162" s="3">
        <v>80</v>
      </c>
      <c r="L162" s="4" t="s">
        <v>167</v>
      </c>
      <c r="M162" s="4" t="s">
        <v>165</v>
      </c>
      <c r="N162" s="4" t="s">
        <v>162</v>
      </c>
      <c r="O162" s="34">
        <v>40</v>
      </c>
      <c r="P162" s="4" t="s">
        <v>167</v>
      </c>
      <c r="Q162" s="4"/>
      <c r="R162" s="3"/>
      <c r="S162" s="3"/>
      <c r="T162" s="3"/>
      <c r="U162" s="35" t="s">
        <v>160</v>
      </c>
      <c r="V162" s="3"/>
      <c r="W162" s="3"/>
      <c r="X162" s="35" t="s">
        <v>160</v>
      </c>
      <c r="Y162" s="3"/>
      <c r="Z162" s="3"/>
      <c r="AA162" s="3"/>
      <c r="AB162" s="3"/>
      <c r="AC162" s="3"/>
      <c r="AD162" s="3"/>
      <c r="AE162" s="35" t="s">
        <v>160</v>
      </c>
      <c r="AF162" s="3"/>
      <c r="AG162" s="3"/>
      <c r="AH162" s="3"/>
      <c r="AI162" s="3"/>
      <c r="AJ162" s="35" t="s">
        <v>160</v>
      </c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 t="s">
        <v>201</v>
      </c>
      <c r="BA162" s="3"/>
      <c r="BB162" s="3"/>
      <c r="BC162" s="3"/>
      <c r="BD162" s="3"/>
      <c r="BE162" s="1"/>
      <c r="BF162" s="1"/>
      <c r="BG162" s="3" t="s">
        <v>79</v>
      </c>
      <c r="BH162" s="1"/>
    </row>
    <row r="163" spans="2:60" x14ac:dyDescent="0.2">
      <c r="B163" s="1">
        <v>159</v>
      </c>
      <c r="C163" s="31">
        <v>44507</v>
      </c>
      <c r="D163" s="1">
        <v>413</v>
      </c>
      <c r="E163" s="32">
        <v>14000</v>
      </c>
      <c r="F163" s="32">
        <v>17500</v>
      </c>
      <c r="G163" s="32">
        <v>17500</v>
      </c>
      <c r="H163" s="32" t="s">
        <v>3</v>
      </c>
      <c r="I163" s="33">
        <v>9.5468126085973957</v>
      </c>
      <c r="J163" s="2" t="s">
        <v>163</v>
      </c>
      <c r="K163" s="3">
        <v>60</v>
      </c>
      <c r="L163" s="4" t="s">
        <v>167</v>
      </c>
      <c r="M163" s="4" t="s">
        <v>165</v>
      </c>
      <c r="N163" s="4" t="s">
        <v>162</v>
      </c>
      <c r="O163" s="34">
        <v>39</v>
      </c>
      <c r="P163" s="4" t="s">
        <v>167</v>
      </c>
      <c r="Q163" s="4"/>
      <c r="R163" s="3"/>
      <c r="S163" s="3"/>
      <c r="T163" s="3"/>
      <c r="U163" s="35" t="s">
        <v>160</v>
      </c>
      <c r="V163" s="3"/>
      <c r="W163" s="3"/>
      <c r="X163" s="35" t="s">
        <v>160</v>
      </c>
      <c r="Y163" s="3"/>
      <c r="Z163" s="3"/>
      <c r="AA163" s="3"/>
      <c r="AB163" s="3"/>
      <c r="AC163" s="3"/>
      <c r="AD163" s="3"/>
      <c r="AE163" s="35" t="s">
        <v>160</v>
      </c>
      <c r="AF163" s="3"/>
      <c r="AG163" s="3"/>
      <c r="AH163" s="3"/>
      <c r="AI163" s="3"/>
      <c r="AJ163" s="35" t="s">
        <v>160</v>
      </c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1"/>
      <c r="BF163" s="1"/>
      <c r="BG163" s="3" t="s">
        <v>79</v>
      </c>
      <c r="BH163" s="1"/>
    </row>
    <row r="164" spans="2:60" x14ac:dyDescent="0.2">
      <c r="B164" s="1">
        <v>160</v>
      </c>
      <c r="C164" s="31">
        <v>44507</v>
      </c>
      <c r="D164" s="1">
        <v>416</v>
      </c>
      <c r="E164" s="32">
        <v>40000</v>
      </c>
      <c r="F164" s="32">
        <v>50000</v>
      </c>
      <c r="G164" s="32">
        <v>50000</v>
      </c>
      <c r="H164" s="32" t="s">
        <v>3</v>
      </c>
      <c r="I164" s="33">
        <v>10.596634733096073</v>
      </c>
      <c r="J164" s="2" t="s">
        <v>163</v>
      </c>
      <c r="K164" s="3">
        <v>50</v>
      </c>
      <c r="L164" s="4" t="s">
        <v>167</v>
      </c>
      <c r="M164" s="4" t="s">
        <v>165</v>
      </c>
      <c r="N164" s="4" t="s">
        <v>168</v>
      </c>
      <c r="O164" s="34">
        <v>36</v>
      </c>
      <c r="P164" s="4" t="s">
        <v>167</v>
      </c>
      <c r="Q164" s="4"/>
      <c r="R164" s="3"/>
      <c r="S164" s="3"/>
      <c r="T164" s="35" t="s">
        <v>160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5" t="s">
        <v>160</v>
      </c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5" t="s">
        <v>160</v>
      </c>
      <c r="BC164" s="3"/>
      <c r="BD164" s="3"/>
      <c r="BE164" s="1"/>
      <c r="BF164" s="1"/>
      <c r="BG164" s="3" t="s">
        <v>79</v>
      </c>
      <c r="BH164" s="1"/>
    </row>
    <row r="165" spans="2:60" x14ac:dyDescent="0.2">
      <c r="B165" s="1">
        <v>161</v>
      </c>
      <c r="C165" s="31">
        <v>44507</v>
      </c>
      <c r="D165" s="1">
        <v>417</v>
      </c>
      <c r="E165" s="32">
        <v>38000</v>
      </c>
      <c r="F165" s="32">
        <v>47500</v>
      </c>
      <c r="G165" s="32">
        <v>47500</v>
      </c>
      <c r="H165" s="32" t="s">
        <v>3</v>
      </c>
      <c r="I165" s="33">
        <v>10.545341438708522</v>
      </c>
      <c r="J165" s="2" t="s">
        <v>163</v>
      </c>
      <c r="K165" s="3">
        <v>60</v>
      </c>
      <c r="L165" s="4" t="s">
        <v>167</v>
      </c>
      <c r="M165" s="4" t="s">
        <v>165</v>
      </c>
      <c r="N165" s="4" t="s">
        <v>158</v>
      </c>
      <c r="O165" s="34">
        <v>36</v>
      </c>
      <c r="P165" s="4" t="s">
        <v>167</v>
      </c>
      <c r="Q165" s="4"/>
      <c r="R165" s="3"/>
      <c r="S165" s="3"/>
      <c r="T165" s="35" t="s">
        <v>160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5" t="s">
        <v>160</v>
      </c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1"/>
      <c r="BF165" s="1"/>
      <c r="BG165" s="3" t="s">
        <v>79</v>
      </c>
      <c r="BH165" s="1"/>
    </row>
    <row r="166" spans="2:60" x14ac:dyDescent="0.2">
      <c r="B166" s="1">
        <v>162</v>
      </c>
      <c r="C166" s="31">
        <v>44507</v>
      </c>
      <c r="D166" s="1">
        <v>420</v>
      </c>
      <c r="E166" s="32">
        <v>18000</v>
      </c>
      <c r="F166" s="32">
        <v>22500</v>
      </c>
      <c r="G166" s="32">
        <v>22500</v>
      </c>
      <c r="H166" s="32" t="s">
        <v>3</v>
      </c>
      <c r="I166" s="33">
        <v>9.7981270368783022</v>
      </c>
      <c r="J166" s="2" t="s">
        <v>163</v>
      </c>
      <c r="K166" s="3">
        <v>80</v>
      </c>
      <c r="L166" s="4" t="s">
        <v>167</v>
      </c>
      <c r="M166" s="4" t="s">
        <v>165</v>
      </c>
      <c r="N166" s="4" t="s">
        <v>162</v>
      </c>
      <c r="O166" s="34">
        <v>40</v>
      </c>
      <c r="P166" s="4" t="s">
        <v>167</v>
      </c>
      <c r="Q166" s="4"/>
      <c r="R166" s="3"/>
      <c r="S166" s="3"/>
      <c r="T166" s="3"/>
      <c r="U166" s="35" t="s">
        <v>160</v>
      </c>
      <c r="V166" s="3"/>
      <c r="W166" s="3"/>
      <c r="X166" s="35" t="s">
        <v>160</v>
      </c>
      <c r="Y166" s="3"/>
      <c r="Z166" s="3"/>
      <c r="AA166" s="3"/>
      <c r="AB166" s="3"/>
      <c r="AC166" s="35" t="s">
        <v>160</v>
      </c>
      <c r="AD166" s="3"/>
      <c r="AE166" s="3"/>
      <c r="AF166" s="3"/>
      <c r="AG166" s="3"/>
      <c r="AH166" s="3"/>
      <c r="AI166" s="3"/>
      <c r="AJ166" s="35" t="s">
        <v>160</v>
      </c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1"/>
      <c r="BF166" s="1"/>
      <c r="BG166" s="3" t="s">
        <v>79</v>
      </c>
      <c r="BH166" s="1"/>
    </row>
    <row r="167" spans="2:60" x14ac:dyDescent="0.2">
      <c r="B167" s="1">
        <v>163</v>
      </c>
      <c r="C167" s="31">
        <v>44507</v>
      </c>
      <c r="D167" s="1">
        <v>450</v>
      </c>
      <c r="E167" s="32">
        <v>61000</v>
      </c>
      <c r="F167" s="32">
        <v>76250</v>
      </c>
      <c r="G167" s="32">
        <v>76250</v>
      </c>
      <c r="H167" s="32" t="s">
        <v>3</v>
      </c>
      <c r="I167" s="33">
        <v>11.018629143155449</v>
      </c>
      <c r="J167" s="2" t="s">
        <v>155</v>
      </c>
      <c r="K167" s="3">
        <v>80</v>
      </c>
      <c r="L167" s="4" t="s">
        <v>169</v>
      </c>
      <c r="M167" s="4" t="s">
        <v>165</v>
      </c>
      <c r="N167" s="4" t="s">
        <v>186</v>
      </c>
      <c r="O167" s="34">
        <v>39</v>
      </c>
      <c r="P167" s="4" t="s">
        <v>169</v>
      </c>
      <c r="Q167" s="35" t="s">
        <v>160</v>
      </c>
      <c r="R167" s="3"/>
      <c r="S167" s="3"/>
      <c r="T167" s="3"/>
      <c r="U167" s="35" t="s">
        <v>160</v>
      </c>
      <c r="V167" s="3"/>
      <c r="W167" s="3"/>
      <c r="X167" s="35" t="s">
        <v>160</v>
      </c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1"/>
      <c r="BF167" s="1"/>
      <c r="BG167" s="3" t="s">
        <v>81</v>
      </c>
      <c r="BH167" s="1"/>
    </row>
    <row r="168" spans="2:60" x14ac:dyDescent="0.2">
      <c r="B168" s="1">
        <v>164</v>
      </c>
      <c r="C168" s="31">
        <v>44507</v>
      </c>
      <c r="D168" s="1">
        <v>452</v>
      </c>
      <c r="E168" s="32">
        <v>71000</v>
      </c>
      <c r="F168" s="32">
        <v>88750</v>
      </c>
      <c r="G168" s="32">
        <v>88750</v>
      </c>
      <c r="H168" s="32" t="s">
        <v>3</v>
      </c>
      <c r="I168" s="33">
        <v>11.170435156023453</v>
      </c>
      <c r="J168" s="2" t="s">
        <v>155</v>
      </c>
      <c r="K168" s="3">
        <v>70</v>
      </c>
      <c r="L168" s="4" t="s">
        <v>167</v>
      </c>
      <c r="M168" s="4" t="s">
        <v>165</v>
      </c>
      <c r="N168" s="4" t="s">
        <v>162</v>
      </c>
      <c r="O168" s="34">
        <v>40</v>
      </c>
      <c r="P168" s="4" t="s">
        <v>167</v>
      </c>
      <c r="Q168" s="35" t="s">
        <v>160</v>
      </c>
      <c r="R168" s="3"/>
      <c r="S168" s="3"/>
      <c r="T168" s="3"/>
      <c r="U168" s="35" t="s">
        <v>160</v>
      </c>
      <c r="V168" s="3"/>
      <c r="W168" s="3"/>
      <c r="X168" s="35" t="s">
        <v>160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1"/>
      <c r="BF168" s="1"/>
      <c r="BG168" s="3" t="s">
        <v>81</v>
      </c>
      <c r="BH168" s="1"/>
    </row>
    <row r="169" spans="2:60" x14ac:dyDescent="0.2">
      <c r="B169" s="1">
        <v>165</v>
      </c>
      <c r="C169" s="31">
        <v>44507</v>
      </c>
      <c r="D169" s="1">
        <v>460</v>
      </c>
      <c r="E169" s="32">
        <v>6000</v>
      </c>
      <c r="F169" s="32">
        <v>7500</v>
      </c>
      <c r="G169" s="32">
        <v>7500</v>
      </c>
      <c r="H169" s="32" t="s">
        <v>3</v>
      </c>
      <c r="I169" s="33">
        <v>8.6995147482101913</v>
      </c>
      <c r="J169" s="2" t="s">
        <v>174</v>
      </c>
      <c r="K169" s="3">
        <v>50</v>
      </c>
      <c r="L169" s="4" t="s">
        <v>169</v>
      </c>
      <c r="M169" s="4" t="s">
        <v>165</v>
      </c>
      <c r="N169" s="4" t="s">
        <v>158</v>
      </c>
      <c r="O169" s="34">
        <v>33</v>
      </c>
      <c r="P169" s="4" t="s">
        <v>159</v>
      </c>
      <c r="Q169" s="4"/>
      <c r="R169" s="35" t="s">
        <v>160</v>
      </c>
      <c r="S169" s="35"/>
      <c r="T169" s="35" t="s">
        <v>160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1"/>
      <c r="BF169" s="1"/>
      <c r="BG169" s="3" t="s">
        <v>80</v>
      </c>
      <c r="BH169" s="1"/>
    </row>
    <row r="170" spans="2:60" x14ac:dyDescent="0.2">
      <c r="B170" s="1">
        <v>166</v>
      </c>
      <c r="C170" s="31">
        <v>44507</v>
      </c>
      <c r="D170" s="1">
        <v>463</v>
      </c>
      <c r="E170" s="32">
        <v>8500</v>
      </c>
      <c r="F170" s="32">
        <v>10625</v>
      </c>
      <c r="G170" s="32">
        <v>10625</v>
      </c>
      <c r="H170" s="32" t="s">
        <v>3</v>
      </c>
      <c r="I170" s="33">
        <v>9.0478214424784085</v>
      </c>
      <c r="J170" s="2" t="s">
        <v>174</v>
      </c>
      <c r="K170" s="3">
        <v>50</v>
      </c>
      <c r="L170" s="4" t="s">
        <v>193</v>
      </c>
      <c r="M170" s="4" t="s">
        <v>182</v>
      </c>
      <c r="N170" s="4" t="s">
        <v>158</v>
      </c>
      <c r="O170" s="34">
        <v>22</v>
      </c>
      <c r="P170" s="4" t="s">
        <v>167</v>
      </c>
      <c r="Q170" s="4"/>
      <c r="R170" s="35" t="s">
        <v>160</v>
      </c>
      <c r="S170" s="35"/>
      <c r="T170" s="35" t="s">
        <v>160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5" t="s">
        <v>160</v>
      </c>
      <c r="AX170" s="3"/>
      <c r="AY170" s="3"/>
      <c r="AZ170" s="3"/>
      <c r="BA170" s="3"/>
      <c r="BB170" s="3"/>
      <c r="BC170" s="3"/>
      <c r="BD170" s="3"/>
      <c r="BE170" s="1"/>
      <c r="BF170" s="1"/>
      <c r="BG170" s="3" t="s">
        <v>79</v>
      </c>
      <c r="BH170" s="1"/>
    </row>
    <row r="171" spans="2:60" x14ac:dyDescent="0.2">
      <c r="B171" s="1">
        <v>167</v>
      </c>
      <c r="C171" s="31">
        <v>44507</v>
      </c>
      <c r="D171" s="1">
        <v>464</v>
      </c>
      <c r="E171" s="32">
        <v>5100</v>
      </c>
      <c r="F171" s="32">
        <v>6375</v>
      </c>
      <c r="G171" s="32">
        <v>6375</v>
      </c>
      <c r="H171" s="32" t="s">
        <v>3</v>
      </c>
      <c r="I171" s="33">
        <v>8.536995818712418</v>
      </c>
      <c r="J171" s="2" t="s">
        <v>174</v>
      </c>
      <c r="K171" s="3">
        <v>40</v>
      </c>
      <c r="L171" s="4" t="s">
        <v>164</v>
      </c>
      <c r="M171" s="4" t="s">
        <v>182</v>
      </c>
      <c r="N171" s="4" t="s">
        <v>166</v>
      </c>
      <c r="O171" s="34">
        <v>24</v>
      </c>
      <c r="P171" s="4" t="s">
        <v>159</v>
      </c>
      <c r="Q171" s="4"/>
      <c r="R171" s="35" t="s">
        <v>160</v>
      </c>
      <c r="S171" s="35"/>
      <c r="T171" s="35" t="s">
        <v>160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1"/>
      <c r="BF171" s="1"/>
      <c r="BG171" s="3" t="s">
        <v>79</v>
      </c>
      <c r="BH171" s="1"/>
    </row>
    <row r="172" spans="2:60" x14ac:dyDescent="0.2">
      <c r="B172" s="1">
        <v>168</v>
      </c>
      <c r="C172" s="31">
        <v>44507</v>
      </c>
      <c r="D172" s="1">
        <v>465</v>
      </c>
      <c r="E172" s="32">
        <v>9500</v>
      </c>
      <c r="F172" s="32">
        <v>11875</v>
      </c>
      <c r="G172" s="32">
        <v>11875</v>
      </c>
      <c r="H172" s="32" t="s">
        <v>3</v>
      </c>
      <c r="I172" s="33">
        <v>9.1590470775886317</v>
      </c>
      <c r="J172" s="2" t="s">
        <v>174</v>
      </c>
      <c r="K172" s="3">
        <v>70</v>
      </c>
      <c r="L172" s="4" t="s">
        <v>167</v>
      </c>
      <c r="M172" s="4" t="s">
        <v>165</v>
      </c>
      <c r="N172" s="4" t="s">
        <v>158</v>
      </c>
      <c r="O172" s="34">
        <v>35</v>
      </c>
      <c r="P172" s="4" t="s">
        <v>159</v>
      </c>
      <c r="Q172" s="4"/>
      <c r="R172" s="35" t="s">
        <v>160</v>
      </c>
      <c r="S172" s="35"/>
      <c r="T172" s="3"/>
      <c r="U172" s="35" t="s">
        <v>160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1"/>
      <c r="BF172" s="1"/>
      <c r="BG172" s="3" t="s">
        <v>79</v>
      </c>
      <c r="BH172" s="1"/>
    </row>
    <row r="173" spans="2:60" x14ac:dyDescent="0.2">
      <c r="B173" s="1">
        <v>169</v>
      </c>
      <c r="C173" s="31">
        <v>44507</v>
      </c>
      <c r="D173" s="1">
        <v>467</v>
      </c>
      <c r="E173" s="32">
        <v>4800</v>
      </c>
      <c r="F173" s="32">
        <v>6000</v>
      </c>
      <c r="G173" s="32">
        <v>6000</v>
      </c>
      <c r="H173" s="32" t="s">
        <v>3</v>
      </c>
      <c r="I173" s="33">
        <v>8.4763711968959825</v>
      </c>
      <c r="J173" s="2" t="s">
        <v>174</v>
      </c>
      <c r="K173" s="72">
        <v>60</v>
      </c>
      <c r="L173" s="4" t="s">
        <v>156</v>
      </c>
      <c r="M173" s="4" t="s">
        <v>165</v>
      </c>
      <c r="N173" s="4" t="s">
        <v>158</v>
      </c>
      <c r="O173" s="34">
        <v>32</v>
      </c>
      <c r="P173" s="4" t="s">
        <v>156</v>
      </c>
      <c r="Q173" s="35" t="s">
        <v>160</v>
      </c>
      <c r="R173" s="35" t="s">
        <v>160</v>
      </c>
      <c r="S173" s="35"/>
      <c r="T173" s="35" t="s">
        <v>160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1"/>
      <c r="BF173" s="1"/>
      <c r="BG173" s="3" t="s">
        <v>80</v>
      </c>
      <c r="BH173" s="1"/>
    </row>
    <row r="174" spans="2:60" x14ac:dyDescent="0.2">
      <c r="B174" s="1">
        <v>170</v>
      </c>
      <c r="C174" s="31">
        <v>44507</v>
      </c>
      <c r="D174" s="1">
        <v>474</v>
      </c>
      <c r="E174" s="32">
        <v>130000</v>
      </c>
      <c r="F174" s="32">
        <v>162500</v>
      </c>
      <c r="G174" s="32">
        <v>162500</v>
      </c>
      <c r="H174" s="32" t="s">
        <v>3</v>
      </c>
      <c r="I174" s="33">
        <v>11.77528972943772</v>
      </c>
      <c r="J174" s="2" t="s">
        <v>174</v>
      </c>
      <c r="K174" s="3">
        <v>70</v>
      </c>
      <c r="L174" s="4" t="s">
        <v>167</v>
      </c>
      <c r="M174" s="4" t="s">
        <v>161</v>
      </c>
      <c r="N174" s="4" t="s">
        <v>175</v>
      </c>
      <c r="O174" s="34">
        <v>42</v>
      </c>
      <c r="P174" s="4" t="s">
        <v>167</v>
      </c>
      <c r="Q174" s="35" t="s">
        <v>160</v>
      </c>
      <c r="R174" s="3"/>
      <c r="S174" s="3"/>
      <c r="T174" s="3"/>
      <c r="U174" s="35" t="s">
        <v>160</v>
      </c>
      <c r="V174" s="3"/>
      <c r="W174" s="3"/>
      <c r="X174" s="35" t="s">
        <v>160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 t="s">
        <v>183</v>
      </c>
      <c r="BA174" s="3"/>
      <c r="BB174" s="3"/>
      <c r="BC174" s="3"/>
      <c r="BD174" s="3"/>
      <c r="BE174" s="1"/>
      <c r="BF174" s="1"/>
      <c r="BG174" s="3" t="s">
        <v>81</v>
      </c>
      <c r="BH174" s="1"/>
    </row>
    <row r="175" spans="2:60" x14ac:dyDescent="0.2">
      <c r="B175" s="1">
        <v>171</v>
      </c>
      <c r="C175" s="31">
        <v>44507</v>
      </c>
      <c r="D175" s="1">
        <v>485</v>
      </c>
      <c r="E175" s="32">
        <v>5000</v>
      </c>
      <c r="F175" s="32">
        <v>6250</v>
      </c>
      <c r="G175" s="32">
        <v>6250</v>
      </c>
      <c r="H175" s="32" t="s">
        <v>3</v>
      </c>
      <c r="I175" s="33">
        <v>8.5171931914162382</v>
      </c>
      <c r="J175" s="2" t="s">
        <v>155</v>
      </c>
      <c r="K175" s="3">
        <v>50</v>
      </c>
      <c r="L175" s="4" t="s">
        <v>202</v>
      </c>
      <c r="M175" s="4" t="s">
        <v>165</v>
      </c>
      <c r="N175" s="4" t="s">
        <v>158</v>
      </c>
      <c r="O175" s="34">
        <v>29</v>
      </c>
      <c r="P175" s="4" t="s">
        <v>159</v>
      </c>
      <c r="Q175" s="4"/>
      <c r="R175" s="35" t="s">
        <v>160</v>
      </c>
      <c r="S175" s="35"/>
      <c r="T175" s="35" t="s">
        <v>160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5" t="s">
        <v>160</v>
      </c>
      <c r="AY175" s="35"/>
      <c r="AZ175" s="3"/>
      <c r="BA175" s="3"/>
      <c r="BB175" s="3"/>
      <c r="BC175" s="3"/>
      <c r="BD175" s="3"/>
      <c r="BE175" s="1"/>
      <c r="BF175" s="1"/>
      <c r="BG175" s="3" t="s">
        <v>79</v>
      </c>
      <c r="BH175" s="1"/>
    </row>
    <row r="176" spans="2:60" x14ac:dyDescent="0.2">
      <c r="B176" s="1">
        <v>172</v>
      </c>
      <c r="C176" s="31">
        <v>44507</v>
      </c>
      <c r="D176" s="1">
        <v>514</v>
      </c>
      <c r="E176" s="32">
        <v>9600</v>
      </c>
      <c r="F176" s="32">
        <v>12000</v>
      </c>
      <c r="G176" s="32">
        <v>12000</v>
      </c>
      <c r="H176" s="32" t="s">
        <v>3</v>
      </c>
      <c r="I176" s="33">
        <v>9.1695183774559279</v>
      </c>
      <c r="J176" s="2" t="s">
        <v>163</v>
      </c>
      <c r="K176" s="3">
        <v>50</v>
      </c>
      <c r="L176" s="4" t="s">
        <v>167</v>
      </c>
      <c r="M176" s="4" t="s">
        <v>165</v>
      </c>
      <c r="N176" s="4" t="s">
        <v>203</v>
      </c>
      <c r="O176" s="34">
        <v>36</v>
      </c>
      <c r="P176" s="4" t="s">
        <v>159</v>
      </c>
      <c r="Q176" s="4"/>
      <c r="R176" s="3"/>
      <c r="S176" s="3"/>
      <c r="T176" s="35" t="s">
        <v>160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5" t="s">
        <v>160</v>
      </c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1"/>
      <c r="BF176" s="1"/>
      <c r="BG176" s="3" t="s">
        <v>80</v>
      </c>
      <c r="BH176" s="1"/>
    </row>
    <row r="177" spans="2:60" x14ac:dyDescent="0.2">
      <c r="B177" s="1">
        <v>173</v>
      </c>
      <c r="C177" s="31">
        <v>44507</v>
      </c>
      <c r="D177" s="1">
        <v>515</v>
      </c>
      <c r="E177" s="32">
        <v>7000</v>
      </c>
      <c r="F177" s="32">
        <v>8750</v>
      </c>
      <c r="G177" s="32">
        <v>8750</v>
      </c>
      <c r="H177" s="32" t="s">
        <v>3</v>
      </c>
      <c r="I177" s="33">
        <v>8.8536654280374503</v>
      </c>
      <c r="J177" s="2" t="s">
        <v>163</v>
      </c>
      <c r="K177" s="3">
        <v>70</v>
      </c>
      <c r="L177" s="4" t="s">
        <v>167</v>
      </c>
      <c r="M177" s="4" t="s">
        <v>165</v>
      </c>
      <c r="N177" s="4" t="s">
        <v>162</v>
      </c>
      <c r="O177" s="34">
        <v>34</v>
      </c>
      <c r="P177" s="4" t="s">
        <v>159</v>
      </c>
      <c r="Q177" s="4"/>
      <c r="R177" s="35" t="s">
        <v>160</v>
      </c>
      <c r="S177" s="35"/>
      <c r="T177" s="3"/>
      <c r="U177" s="35" t="s">
        <v>160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1"/>
      <c r="BF177" s="1"/>
      <c r="BG177" s="3" t="s">
        <v>80</v>
      </c>
      <c r="BH177" s="1"/>
    </row>
    <row r="178" spans="2:60" x14ac:dyDescent="0.2">
      <c r="B178" s="1">
        <v>174</v>
      </c>
      <c r="C178" s="31">
        <v>44507</v>
      </c>
      <c r="D178" s="1">
        <v>516</v>
      </c>
      <c r="E178" s="32">
        <v>13000</v>
      </c>
      <c r="F178" s="32">
        <v>16250</v>
      </c>
      <c r="G178" s="32">
        <v>16250</v>
      </c>
      <c r="H178" s="32" t="s">
        <v>3</v>
      </c>
      <c r="I178" s="33">
        <v>9.4727046364436731</v>
      </c>
      <c r="J178" s="2" t="s">
        <v>163</v>
      </c>
      <c r="K178" s="3">
        <v>50</v>
      </c>
      <c r="L178" s="4" t="s">
        <v>167</v>
      </c>
      <c r="M178" s="4" t="s">
        <v>165</v>
      </c>
      <c r="N178" s="4" t="s">
        <v>162</v>
      </c>
      <c r="O178" s="34">
        <v>36</v>
      </c>
      <c r="P178" s="4" t="s">
        <v>159</v>
      </c>
      <c r="Q178" s="4"/>
      <c r="R178" s="35" t="s">
        <v>160</v>
      </c>
      <c r="S178" s="35"/>
      <c r="T178" s="3"/>
      <c r="U178" s="35" t="s">
        <v>160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1"/>
      <c r="BF178" s="1"/>
      <c r="BG178" s="3" t="s">
        <v>79</v>
      </c>
      <c r="BH178" s="1"/>
    </row>
    <row r="179" spans="2:60" x14ac:dyDescent="0.2">
      <c r="B179" s="1">
        <v>175</v>
      </c>
      <c r="C179" s="31">
        <v>44507</v>
      </c>
      <c r="D179" s="1">
        <v>517</v>
      </c>
      <c r="E179" s="32">
        <v>13000</v>
      </c>
      <c r="F179" s="32">
        <v>16250</v>
      </c>
      <c r="G179" s="32">
        <v>16250</v>
      </c>
      <c r="H179" s="32" t="s">
        <v>3</v>
      </c>
      <c r="I179" s="33">
        <v>9.4727046364436731</v>
      </c>
      <c r="J179" s="2" t="s">
        <v>163</v>
      </c>
      <c r="K179" s="3">
        <v>60</v>
      </c>
      <c r="L179" s="4" t="s">
        <v>195</v>
      </c>
      <c r="M179" s="4" t="s">
        <v>165</v>
      </c>
      <c r="N179" s="4" t="s">
        <v>162</v>
      </c>
      <c r="O179" s="34">
        <v>33</v>
      </c>
      <c r="P179" s="4" t="s">
        <v>159</v>
      </c>
      <c r="Q179" s="4"/>
      <c r="R179" s="35" t="s">
        <v>160</v>
      </c>
      <c r="S179" s="35"/>
      <c r="T179" s="3"/>
      <c r="U179" s="35" t="s">
        <v>160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5" t="s">
        <v>160</v>
      </c>
      <c r="AX179" s="3"/>
      <c r="AY179" s="3"/>
      <c r="AZ179" s="3"/>
      <c r="BA179" s="3"/>
      <c r="BB179" s="3"/>
      <c r="BC179" s="3"/>
      <c r="BD179" s="3"/>
      <c r="BE179" s="1"/>
      <c r="BF179" s="1"/>
      <c r="BG179" s="3" t="s">
        <v>79</v>
      </c>
      <c r="BH179" s="1"/>
    </row>
    <row r="180" spans="2:60" x14ac:dyDescent="0.2">
      <c r="B180" s="1">
        <v>176</v>
      </c>
      <c r="C180" s="31">
        <v>44507</v>
      </c>
      <c r="D180" s="1">
        <v>518</v>
      </c>
      <c r="E180" s="32">
        <v>37000</v>
      </c>
      <c r="F180" s="32">
        <v>46250</v>
      </c>
      <c r="G180" s="32">
        <v>46250</v>
      </c>
      <c r="H180" s="32" t="s">
        <v>3</v>
      </c>
      <c r="I180" s="33">
        <v>10.518673191626361</v>
      </c>
      <c r="J180" s="2" t="s">
        <v>163</v>
      </c>
      <c r="K180" s="3">
        <v>60</v>
      </c>
      <c r="L180" s="4" t="s">
        <v>156</v>
      </c>
      <c r="M180" s="4" t="s">
        <v>165</v>
      </c>
      <c r="N180" s="4" t="s">
        <v>185</v>
      </c>
      <c r="O180" s="34">
        <v>36</v>
      </c>
      <c r="P180" s="4" t="s">
        <v>156</v>
      </c>
      <c r="Q180" s="4"/>
      <c r="R180" s="3"/>
      <c r="S180" s="3"/>
      <c r="T180" s="3"/>
      <c r="U180" s="35" t="s">
        <v>160</v>
      </c>
      <c r="V180" s="3"/>
      <c r="W180" s="3"/>
      <c r="X180" s="35" t="s">
        <v>160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5" t="s">
        <v>160</v>
      </c>
      <c r="AX180" s="3"/>
      <c r="AY180" s="3"/>
      <c r="AZ180" s="3"/>
      <c r="BA180" s="3"/>
      <c r="BB180" s="35" t="s">
        <v>160</v>
      </c>
      <c r="BC180" s="3"/>
      <c r="BD180" s="3"/>
      <c r="BE180" s="1"/>
      <c r="BF180" s="1"/>
      <c r="BG180" s="3" t="s">
        <v>81</v>
      </c>
      <c r="BH180" s="1"/>
    </row>
    <row r="181" spans="2:60" x14ac:dyDescent="0.2">
      <c r="B181" s="1">
        <v>177</v>
      </c>
      <c r="C181" s="31">
        <v>44507</v>
      </c>
      <c r="D181" s="1">
        <v>519</v>
      </c>
      <c r="E181" s="32">
        <v>16000</v>
      </c>
      <c r="F181" s="32">
        <v>20000</v>
      </c>
      <c r="G181" s="32">
        <v>20000</v>
      </c>
      <c r="H181" s="32" t="s">
        <v>3</v>
      </c>
      <c r="I181" s="33">
        <v>9.6803440012219184</v>
      </c>
      <c r="J181" s="2" t="s">
        <v>163</v>
      </c>
      <c r="K181" s="3">
        <v>50</v>
      </c>
      <c r="L181" s="4" t="s">
        <v>167</v>
      </c>
      <c r="M181" s="4" t="s">
        <v>165</v>
      </c>
      <c r="N181" s="4" t="s">
        <v>162</v>
      </c>
      <c r="O181" s="34">
        <v>37</v>
      </c>
      <c r="P181" s="4" t="s">
        <v>159</v>
      </c>
      <c r="Q181" s="4"/>
      <c r="R181" s="35" t="s">
        <v>160</v>
      </c>
      <c r="S181" s="35"/>
      <c r="T181" s="3"/>
      <c r="U181" s="35" t="s">
        <v>160</v>
      </c>
      <c r="V181" s="3"/>
      <c r="W181" s="3"/>
      <c r="X181" s="3"/>
      <c r="Y181" s="3"/>
      <c r="Z181" s="3"/>
      <c r="AA181" s="3"/>
      <c r="AB181" s="3"/>
      <c r="AC181" s="35" t="s">
        <v>160</v>
      </c>
      <c r="AD181" s="3"/>
      <c r="AE181" s="3"/>
      <c r="AF181" s="3"/>
      <c r="AG181" s="3"/>
      <c r="AH181" s="3"/>
      <c r="AI181" s="3"/>
      <c r="AJ181" s="35" t="s">
        <v>160</v>
      </c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1"/>
      <c r="BF181" s="1"/>
      <c r="BG181" s="3" t="s">
        <v>79</v>
      </c>
      <c r="BH181" s="1"/>
    </row>
    <row r="182" spans="2:60" x14ac:dyDescent="0.2">
      <c r="B182" s="1">
        <v>178</v>
      </c>
      <c r="C182" s="31">
        <v>44507</v>
      </c>
      <c r="D182" s="1">
        <v>520</v>
      </c>
      <c r="E182" s="32">
        <v>15000</v>
      </c>
      <c r="F182" s="32">
        <v>18750</v>
      </c>
      <c r="G182" s="32">
        <v>18750</v>
      </c>
      <c r="H182" s="32" t="s">
        <v>3</v>
      </c>
      <c r="I182" s="33">
        <v>9.6158054800843473</v>
      </c>
      <c r="J182" s="2" t="s">
        <v>163</v>
      </c>
      <c r="K182" s="3">
        <v>60</v>
      </c>
      <c r="L182" s="4" t="s">
        <v>167</v>
      </c>
      <c r="M182" s="4" t="s">
        <v>165</v>
      </c>
      <c r="N182" s="4" t="s">
        <v>162</v>
      </c>
      <c r="O182" s="34">
        <v>38</v>
      </c>
      <c r="P182" s="4" t="s">
        <v>159</v>
      </c>
      <c r="Q182" s="4"/>
      <c r="R182" s="35" t="s">
        <v>160</v>
      </c>
      <c r="S182" s="35"/>
      <c r="T182" s="3"/>
      <c r="U182" s="35" t="s">
        <v>160</v>
      </c>
      <c r="V182" s="3"/>
      <c r="W182" s="3"/>
      <c r="X182" s="3"/>
      <c r="Y182" s="3"/>
      <c r="Z182" s="3"/>
      <c r="AA182" s="3"/>
      <c r="AB182" s="3"/>
      <c r="AC182" s="35" t="s">
        <v>160</v>
      </c>
      <c r="AD182" s="3"/>
      <c r="AE182" s="3"/>
      <c r="AF182" s="3"/>
      <c r="AG182" s="3"/>
      <c r="AH182" s="3"/>
      <c r="AI182" s="3"/>
      <c r="AJ182" s="35" t="s">
        <v>160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1"/>
      <c r="BF182" s="1"/>
      <c r="BG182" s="3" t="s">
        <v>79</v>
      </c>
      <c r="BH182" s="1"/>
    </row>
    <row r="183" spans="2:60" x14ac:dyDescent="0.2">
      <c r="B183" s="1">
        <v>179</v>
      </c>
      <c r="C183" s="31">
        <v>44507</v>
      </c>
      <c r="D183" s="1">
        <v>522</v>
      </c>
      <c r="E183" s="32">
        <v>90000</v>
      </c>
      <c r="F183" s="32">
        <v>112500</v>
      </c>
      <c r="G183" s="32">
        <v>112500</v>
      </c>
      <c r="H183" s="32" t="s">
        <v>3</v>
      </c>
      <c r="I183" s="33">
        <v>11.407564949312402</v>
      </c>
      <c r="J183" s="2" t="s">
        <v>163</v>
      </c>
      <c r="K183" s="3">
        <v>60</v>
      </c>
      <c r="L183" s="4" t="s">
        <v>167</v>
      </c>
      <c r="M183" s="4" t="s">
        <v>165</v>
      </c>
      <c r="N183" s="4" t="s">
        <v>162</v>
      </c>
      <c r="O183" s="34">
        <v>40</v>
      </c>
      <c r="P183" s="4" t="s">
        <v>167</v>
      </c>
      <c r="Q183" s="4"/>
      <c r="R183" s="35" t="s">
        <v>160</v>
      </c>
      <c r="S183" s="35"/>
      <c r="T183" s="3"/>
      <c r="U183" s="35" t="s">
        <v>160</v>
      </c>
      <c r="V183" s="3"/>
      <c r="W183" s="3"/>
      <c r="X183" s="3"/>
      <c r="Y183" s="3"/>
      <c r="Z183" s="3"/>
      <c r="AA183" s="3"/>
      <c r="AB183" s="3"/>
      <c r="AC183" s="35" t="s">
        <v>160</v>
      </c>
      <c r="AD183" s="3"/>
      <c r="AE183" s="3"/>
      <c r="AF183" s="3"/>
      <c r="AG183" s="3"/>
      <c r="AH183" s="3"/>
      <c r="AI183" s="3"/>
      <c r="AJ183" s="35" t="s">
        <v>160</v>
      </c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1"/>
      <c r="BF183" s="1"/>
      <c r="BG183" s="3" t="s">
        <v>81</v>
      </c>
      <c r="BH183" s="1"/>
    </row>
    <row r="184" spans="2:60" x14ac:dyDescent="0.2">
      <c r="B184" s="1">
        <v>180</v>
      </c>
      <c r="C184" s="31">
        <v>44507</v>
      </c>
      <c r="D184" s="1">
        <v>523</v>
      </c>
      <c r="E184" s="32">
        <v>15000</v>
      </c>
      <c r="F184" s="32">
        <v>18750</v>
      </c>
      <c r="G184" s="32">
        <v>18750</v>
      </c>
      <c r="H184" s="32" t="s">
        <v>3</v>
      </c>
      <c r="I184" s="33">
        <v>9.6158054800843473</v>
      </c>
      <c r="J184" s="2" t="s">
        <v>163</v>
      </c>
      <c r="K184" s="3">
        <v>70</v>
      </c>
      <c r="L184" s="4" t="s">
        <v>167</v>
      </c>
      <c r="M184" s="4" t="s">
        <v>165</v>
      </c>
      <c r="N184" s="4" t="s">
        <v>176</v>
      </c>
      <c r="O184" s="34">
        <v>39</v>
      </c>
      <c r="P184" s="4" t="s">
        <v>167</v>
      </c>
      <c r="Q184" s="4"/>
      <c r="R184" s="3"/>
      <c r="S184" s="3"/>
      <c r="T184" s="3"/>
      <c r="U184" s="35" t="s">
        <v>160</v>
      </c>
      <c r="V184" s="3"/>
      <c r="W184" s="3"/>
      <c r="X184" s="35" t="s">
        <v>160</v>
      </c>
      <c r="Y184" s="3"/>
      <c r="Z184" s="3"/>
      <c r="AA184" s="3"/>
      <c r="AB184" s="3"/>
      <c r="AC184" s="3"/>
      <c r="AD184" s="3"/>
      <c r="AE184" s="35" t="s">
        <v>160</v>
      </c>
      <c r="AF184" s="3"/>
      <c r="AG184" s="3"/>
      <c r="AH184" s="3"/>
      <c r="AI184" s="3"/>
      <c r="AJ184" s="35" t="s">
        <v>160</v>
      </c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1"/>
      <c r="BF184" s="1"/>
      <c r="BG184" s="3" t="s">
        <v>79</v>
      </c>
      <c r="BH184" s="1"/>
    </row>
    <row r="185" spans="2:60" x14ac:dyDescent="0.2">
      <c r="B185" s="1">
        <v>181</v>
      </c>
      <c r="C185" s="31">
        <v>44507</v>
      </c>
      <c r="D185" s="1">
        <v>524</v>
      </c>
      <c r="E185" s="32">
        <v>11000</v>
      </c>
      <c r="F185" s="32">
        <v>13750</v>
      </c>
      <c r="G185" s="32">
        <v>13750</v>
      </c>
      <c r="H185" s="32" t="s">
        <v>3</v>
      </c>
      <c r="I185" s="33">
        <v>9.3056505517805075</v>
      </c>
      <c r="J185" s="2" t="s">
        <v>163</v>
      </c>
      <c r="K185" s="3">
        <v>70</v>
      </c>
      <c r="L185" s="4" t="s">
        <v>167</v>
      </c>
      <c r="M185" s="4" t="s">
        <v>165</v>
      </c>
      <c r="N185" s="4" t="s">
        <v>162</v>
      </c>
      <c r="O185" s="34">
        <v>39</v>
      </c>
      <c r="P185" s="4" t="s">
        <v>167</v>
      </c>
      <c r="Q185" s="4"/>
      <c r="R185" s="3"/>
      <c r="S185" s="3"/>
      <c r="T185" s="3"/>
      <c r="U185" s="35" t="s">
        <v>160</v>
      </c>
      <c r="V185" s="3"/>
      <c r="W185" s="3"/>
      <c r="X185" s="35" t="s">
        <v>160</v>
      </c>
      <c r="Y185" s="3"/>
      <c r="Z185" s="3"/>
      <c r="AA185" s="3"/>
      <c r="AB185" s="3"/>
      <c r="AC185" s="3"/>
      <c r="AD185" s="3"/>
      <c r="AE185" s="35" t="s">
        <v>160</v>
      </c>
      <c r="AF185" s="3"/>
      <c r="AG185" s="3"/>
      <c r="AH185" s="3"/>
      <c r="AI185" s="3"/>
      <c r="AJ185" s="35" t="s">
        <v>160</v>
      </c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1"/>
      <c r="BF185" s="1"/>
      <c r="BG185" s="3" t="s">
        <v>79</v>
      </c>
      <c r="BH185" s="1"/>
    </row>
    <row r="186" spans="2:60" x14ac:dyDescent="0.2">
      <c r="B186" s="1">
        <v>182</v>
      </c>
      <c r="C186" s="31">
        <v>44507</v>
      </c>
      <c r="D186" s="1">
        <v>525</v>
      </c>
      <c r="E186" s="32">
        <v>29000</v>
      </c>
      <c r="F186" s="32">
        <v>36250</v>
      </c>
      <c r="G186" s="32">
        <v>36250</v>
      </c>
      <c r="H186" s="32" t="s">
        <v>3</v>
      </c>
      <c r="I186" s="33">
        <v>10.275051108968611</v>
      </c>
      <c r="J186" s="2" t="s">
        <v>163</v>
      </c>
      <c r="K186" s="3">
        <v>60</v>
      </c>
      <c r="L186" s="4" t="s">
        <v>167</v>
      </c>
      <c r="M186" s="4" t="s">
        <v>165</v>
      </c>
      <c r="N186" s="4" t="s">
        <v>162</v>
      </c>
      <c r="O186" s="34">
        <v>40</v>
      </c>
      <c r="P186" s="4" t="s">
        <v>167</v>
      </c>
      <c r="Q186" s="4"/>
      <c r="R186" s="3"/>
      <c r="S186" s="3"/>
      <c r="T186" s="3"/>
      <c r="U186" s="35" t="s">
        <v>160</v>
      </c>
      <c r="V186" s="3"/>
      <c r="W186" s="3"/>
      <c r="X186" s="35" t="s">
        <v>160</v>
      </c>
      <c r="Y186" s="3"/>
      <c r="Z186" s="3"/>
      <c r="AA186" s="3"/>
      <c r="AB186" s="3"/>
      <c r="AC186" s="3"/>
      <c r="AD186" s="3"/>
      <c r="AE186" s="35" t="s">
        <v>160</v>
      </c>
      <c r="AF186" s="3"/>
      <c r="AG186" s="3"/>
      <c r="AH186" s="3"/>
      <c r="AI186" s="3"/>
      <c r="AJ186" s="35" t="s">
        <v>160</v>
      </c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1"/>
      <c r="BF186" s="1"/>
      <c r="BG186" s="3" t="s">
        <v>79</v>
      </c>
      <c r="BH186" s="1"/>
    </row>
    <row r="187" spans="2:60" x14ac:dyDescent="0.2">
      <c r="B187" s="1">
        <v>183</v>
      </c>
      <c r="C187" s="31">
        <v>44507</v>
      </c>
      <c r="D187" s="71">
        <v>535</v>
      </c>
      <c r="E187" s="32">
        <v>60000</v>
      </c>
      <c r="F187" s="32">
        <v>75000</v>
      </c>
      <c r="G187" s="32">
        <v>75000</v>
      </c>
      <c r="H187" s="32" t="s">
        <v>3</v>
      </c>
      <c r="I187" s="33">
        <v>11.002099841204238</v>
      </c>
      <c r="J187" s="2" t="s">
        <v>174</v>
      </c>
      <c r="K187" s="3">
        <v>80</v>
      </c>
      <c r="L187" s="4" t="s">
        <v>169</v>
      </c>
      <c r="M187" s="4" t="s">
        <v>165</v>
      </c>
      <c r="N187" s="4" t="s">
        <v>158</v>
      </c>
      <c r="O187" s="34">
        <v>36</v>
      </c>
      <c r="P187" s="4" t="s">
        <v>159</v>
      </c>
      <c r="Q187" s="4"/>
      <c r="R187" s="3"/>
      <c r="S187" s="3"/>
      <c r="T187" s="3"/>
      <c r="U187" s="35" t="s">
        <v>160</v>
      </c>
      <c r="V187" s="3"/>
      <c r="W187" s="35" t="s">
        <v>160</v>
      </c>
      <c r="X187" s="3"/>
      <c r="Y187" s="3"/>
      <c r="Z187" s="69"/>
      <c r="AA187" s="70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5" t="s">
        <v>160</v>
      </c>
      <c r="AP187" s="35" t="s">
        <v>160</v>
      </c>
      <c r="AQ187" s="35"/>
      <c r="AR187" s="35"/>
      <c r="AS187" s="3"/>
      <c r="AT187" s="3"/>
      <c r="AU187" s="3"/>
      <c r="AV187" s="3"/>
      <c r="AW187" s="3"/>
      <c r="AX187" s="3"/>
      <c r="AY187" s="3"/>
      <c r="AZ187" s="3" t="s">
        <v>204</v>
      </c>
      <c r="BA187" s="3"/>
      <c r="BB187" s="3"/>
      <c r="BC187" s="3"/>
      <c r="BD187" s="3"/>
      <c r="BE187" s="1"/>
      <c r="BF187" s="1"/>
      <c r="BG187" s="3" t="s">
        <v>79</v>
      </c>
      <c r="BH187" s="1"/>
    </row>
    <row r="188" spans="2:60" x14ac:dyDescent="0.2">
      <c r="B188" s="1">
        <v>184</v>
      </c>
      <c r="C188" s="31">
        <v>44507</v>
      </c>
      <c r="D188" s="1">
        <v>543</v>
      </c>
      <c r="E188" s="32">
        <v>120000</v>
      </c>
      <c r="F188" s="32">
        <v>150000</v>
      </c>
      <c r="G188" s="32">
        <v>150000</v>
      </c>
      <c r="H188" s="32" t="s">
        <v>3</v>
      </c>
      <c r="I188" s="33">
        <v>11.695247021764184</v>
      </c>
      <c r="J188" s="2" t="s">
        <v>174</v>
      </c>
      <c r="K188" s="3">
        <v>80</v>
      </c>
      <c r="L188" s="4" t="s">
        <v>169</v>
      </c>
      <c r="M188" s="4" t="s">
        <v>165</v>
      </c>
      <c r="N188" s="4" t="s">
        <v>158</v>
      </c>
      <c r="O188" s="34">
        <v>36</v>
      </c>
      <c r="P188" s="4" t="s">
        <v>159</v>
      </c>
      <c r="Q188" s="4"/>
      <c r="R188" s="3"/>
      <c r="S188" s="3"/>
      <c r="T188" s="35" t="s">
        <v>160</v>
      </c>
      <c r="U188" s="3"/>
      <c r="V188" s="3"/>
      <c r="W188" s="35" t="s">
        <v>160</v>
      </c>
      <c r="X188" s="3"/>
      <c r="Y188" s="3"/>
      <c r="Z188" s="69"/>
      <c r="AA188" s="70"/>
      <c r="AB188" s="3"/>
      <c r="AC188" s="3"/>
      <c r="AD188" s="3"/>
      <c r="AE188" s="3"/>
      <c r="AF188" s="3"/>
      <c r="AG188" s="3"/>
      <c r="AH188" s="3"/>
      <c r="AI188" s="3"/>
      <c r="AJ188" s="3"/>
      <c r="AK188" s="35" t="s">
        <v>160</v>
      </c>
      <c r="AL188" s="3"/>
      <c r="AM188" s="3"/>
      <c r="AN188" s="3"/>
      <c r="AO188" s="35" t="s">
        <v>160</v>
      </c>
      <c r="AP188" s="35" t="s">
        <v>160</v>
      </c>
      <c r="AQ188" s="35"/>
      <c r="AR188" s="35"/>
      <c r="AS188" s="3"/>
      <c r="AT188" s="3"/>
      <c r="AU188" s="3"/>
      <c r="AV188" s="35"/>
      <c r="AW188" s="3"/>
      <c r="AX188" s="3"/>
      <c r="AY188" s="3"/>
      <c r="AZ188" s="3"/>
      <c r="BA188" s="3"/>
      <c r="BB188" s="3"/>
      <c r="BC188" s="3"/>
      <c r="BD188" s="3"/>
      <c r="BE188" s="1"/>
      <c r="BF188" s="1"/>
      <c r="BG188" s="3" t="s">
        <v>81</v>
      </c>
      <c r="BH188" s="1"/>
    </row>
    <row r="189" spans="2:60" x14ac:dyDescent="0.2">
      <c r="B189" s="1">
        <v>185</v>
      </c>
      <c r="C189" s="31">
        <v>44507</v>
      </c>
      <c r="D189" s="1">
        <v>544</v>
      </c>
      <c r="E189" s="32">
        <v>37000</v>
      </c>
      <c r="F189" s="32">
        <v>46250</v>
      </c>
      <c r="G189" s="32">
        <v>46250</v>
      </c>
      <c r="H189" s="32" t="s">
        <v>3</v>
      </c>
      <c r="I189" s="33">
        <v>10.518673191626361</v>
      </c>
      <c r="J189" s="2" t="s">
        <v>174</v>
      </c>
      <c r="K189" s="3">
        <v>40</v>
      </c>
      <c r="L189" s="4" t="s">
        <v>164</v>
      </c>
      <c r="M189" s="4" t="s">
        <v>165</v>
      </c>
      <c r="N189" s="4" t="s">
        <v>158</v>
      </c>
      <c r="O189" s="34">
        <v>33</v>
      </c>
      <c r="P189" s="4" t="s">
        <v>159</v>
      </c>
      <c r="Q189" s="4"/>
      <c r="R189" s="3"/>
      <c r="S189" s="3"/>
      <c r="T189" s="35" t="s">
        <v>160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5" t="s">
        <v>160</v>
      </c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1"/>
      <c r="BF189" s="1"/>
      <c r="BG189" s="3" t="s">
        <v>81</v>
      </c>
      <c r="BH189" s="1"/>
    </row>
    <row r="190" spans="2:60" x14ac:dyDescent="0.2">
      <c r="B190" s="1">
        <v>186</v>
      </c>
      <c r="C190" s="31">
        <v>44507</v>
      </c>
      <c r="D190" s="1">
        <v>546</v>
      </c>
      <c r="E190" s="32">
        <v>24000</v>
      </c>
      <c r="F190" s="32">
        <v>30000</v>
      </c>
      <c r="G190" s="32">
        <v>30000</v>
      </c>
      <c r="H190" s="32" t="s">
        <v>3</v>
      </c>
      <c r="I190" s="33">
        <v>10.085809109330082</v>
      </c>
      <c r="J190" s="2" t="s">
        <v>174</v>
      </c>
      <c r="K190" s="3">
        <v>40</v>
      </c>
      <c r="L190" s="4" t="s">
        <v>167</v>
      </c>
      <c r="M190" s="4" t="s">
        <v>165</v>
      </c>
      <c r="N190" s="4" t="s">
        <v>158</v>
      </c>
      <c r="O190" s="34">
        <v>35</v>
      </c>
      <c r="P190" s="4" t="s">
        <v>159</v>
      </c>
      <c r="Q190" s="4"/>
      <c r="R190" s="35" t="s">
        <v>160</v>
      </c>
      <c r="S190" s="35"/>
      <c r="T190" s="35" t="s">
        <v>160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1"/>
      <c r="BF190" s="1"/>
      <c r="BG190" s="3" t="s">
        <v>79</v>
      </c>
      <c r="BH190" s="1"/>
    </row>
    <row r="191" spans="2:60" x14ac:dyDescent="0.2">
      <c r="B191" s="1">
        <v>187</v>
      </c>
      <c r="C191" s="31">
        <v>44507</v>
      </c>
      <c r="D191" s="1">
        <v>552</v>
      </c>
      <c r="E191" s="32">
        <v>95000</v>
      </c>
      <c r="F191" s="32">
        <v>118750</v>
      </c>
      <c r="G191" s="32">
        <v>118750</v>
      </c>
      <c r="H191" s="32" t="s">
        <v>3</v>
      </c>
      <c r="I191" s="33">
        <v>11.461632170582678</v>
      </c>
      <c r="J191" s="2" t="s">
        <v>174</v>
      </c>
      <c r="K191" s="3">
        <v>80</v>
      </c>
      <c r="L191" s="4" t="s">
        <v>167</v>
      </c>
      <c r="M191" s="4" t="s">
        <v>161</v>
      </c>
      <c r="N191" s="4" t="s">
        <v>175</v>
      </c>
      <c r="O191" s="34">
        <v>42</v>
      </c>
      <c r="P191" s="4" t="s">
        <v>167</v>
      </c>
      <c r="Q191" s="35" t="s">
        <v>160</v>
      </c>
      <c r="R191" s="3"/>
      <c r="S191" s="3"/>
      <c r="T191" s="3"/>
      <c r="U191" s="35" t="s">
        <v>160</v>
      </c>
      <c r="V191" s="3"/>
      <c r="W191" s="3"/>
      <c r="X191" s="35" t="s">
        <v>160</v>
      </c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1"/>
      <c r="BF191" s="1"/>
      <c r="BG191" s="3" t="s">
        <v>81</v>
      </c>
      <c r="BH191" s="1"/>
    </row>
    <row r="192" spans="2:60" x14ac:dyDescent="0.2">
      <c r="B192" s="1">
        <v>188</v>
      </c>
      <c r="C192" s="31">
        <v>44507</v>
      </c>
      <c r="D192" s="1">
        <v>553</v>
      </c>
      <c r="E192" s="32">
        <v>95000</v>
      </c>
      <c r="F192" s="32">
        <v>118750</v>
      </c>
      <c r="G192" s="32">
        <v>118750</v>
      </c>
      <c r="H192" s="32" t="s">
        <v>3</v>
      </c>
      <c r="I192" s="33">
        <v>11.461632170582678</v>
      </c>
      <c r="J192" s="2" t="s">
        <v>155</v>
      </c>
      <c r="K192" s="3">
        <v>70</v>
      </c>
      <c r="L192" s="4" t="s">
        <v>167</v>
      </c>
      <c r="M192" s="4" t="s">
        <v>165</v>
      </c>
      <c r="N192" s="4" t="s">
        <v>162</v>
      </c>
      <c r="O192" s="34">
        <v>40</v>
      </c>
      <c r="P192" s="4" t="s">
        <v>167</v>
      </c>
      <c r="Q192" s="35" t="s">
        <v>160</v>
      </c>
      <c r="R192" s="3"/>
      <c r="S192" s="3"/>
      <c r="T192" s="3"/>
      <c r="U192" s="35" t="s">
        <v>160</v>
      </c>
      <c r="V192" s="3"/>
      <c r="W192" s="3"/>
      <c r="X192" s="35" t="s">
        <v>160</v>
      </c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1"/>
      <c r="BF192" s="1"/>
      <c r="BG192" s="3" t="s">
        <v>81</v>
      </c>
      <c r="BH192" s="1"/>
    </row>
    <row r="193" spans="2:60" x14ac:dyDescent="0.2">
      <c r="B193" s="1">
        <v>189</v>
      </c>
      <c r="C193" s="31">
        <v>44507</v>
      </c>
      <c r="D193" s="1">
        <v>557</v>
      </c>
      <c r="E193" s="32">
        <v>40000</v>
      </c>
      <c r="F193" s="32">
        <v>50000</v>
      </c>
      <c r="G193" s="32">
        <v>50000</v>
      </c>
      <c r="H193" s="32" t="s">
        <v>3</v>
      </c>
      <c r="I193" s="33">
        <v>10.596634733096073</v>
      </c>
      <c r="J193" s="2" t="s">
        <v>163</v>
      </c>
      <c r="K193" s="3">
        <v>40</v>
      </c>
      <c r="L193" s="4" t="s">
        <v>172</v>
      </c>
      <c r="M193" s="4" t="s">
        <v>165</v>
      </c>
      <c r="N193" s="4" t="s">
        <v>158</v>
      </c>
      <c r="O193" s="34">
        <v>35</v>
      </c>
      <c r="P193" s="4" t="s">
        <v>159</v>
      </c>
      <c r="Q193" s="4"/>
      <c r="R193" s="3"/>
      <c r="S193" s="3"/>
      <c r="T193" s="35" t="s">
        <v>160</v>
      </c>
      <c r="U193" s="3"/>
      <c r="V193" s="3"/>
      <c r="W193" s="3"/>
      <c r="X193" s="3"/>
      <c r="Y193" s="3"/>
      <c r="Z193" s="35" t="s">
        <v>160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5" t="s">
        <v>160</v>
      </c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1"/>
      <c r="BF193" s="1"/>
      <c r="BG193" s="3" t="s">
        <v>81</v>
      </c>
      <c r="BH193" s="1"/>
    </row>
    <row r="194" spans="2:60" x14ac:dyDescent="0.2">
      <c r="B194" s="1">
        <v>190</v>
      </c>
      <c r="C194" s="31">
        <v>44507</v>
      </c>
      <c r="D194" s="1">
        <v>558</v>
      </c>
      <c r="E194" s="32">
        <v>25000</v>
      </c>
      <c r="F194" s="32">
        <v>31250</v>
      </c>
      <c r="G194" s="32">
        <v>31250</v>
      </c>
      <c r="H194" s="32" t="s">
        <v>3</v>
      </c>
      <c r="I194" s="33">
        <v>10.126631103850338</v>
      </c>
      <c r="J194" s="2" t="s">
        <v>163</v>
      </c>
      <c r="K194" s="3">
        <v>50</v>
      </c>
      <c r="L194" s="4" t="s">
        <v>167</v>
      </c>
      <c r="M194" s="4" t="s">
        <v>165</v>
      </c>
      <c r="N194" s="4" t="s">
        <v>158</v>
      </c>
      <c r="O194" s="34">
        <v>35</v>
      </c>
      <c r="P194" s="4" t="s">
        <v>159</v>
      </c>
      <c r="Q194" s="4"/>
      <c r="R194" s="3"/>
      <c r="S194" s="3"/>
      <c r="T194" s="35" t="s">
        <v>160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5" t="s">
        <v>160</v>
      </c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1"/>
      <c r="BF194" s="1"/>
      <c r="BG194" s="3" t="s">
        <v>79</v>
      </c>
      <c r="BH194" s="1"/>
    </row>
    <row r="195" spans="2:60" x14ac:dyDescent="0.2">
      <c r="B195" s="1">
        <v>191</v>
      </c>
      <c r="C195" s="31">
        <v>44507</v>
      </c>
      <c r="D195" s="1">
        <v>559</v>
      </c>
      <c r="E195" s="32">
        <v>15000</v>
      </c>
      <c r="F195" s="32">
        <v>18750</v>
      </c>
      <c r="G195" s="32">
        <v>18750</v>
      </c>
      <c r="H195" s="32" t="s">
        <v>3</v>
      </c>
      <c r="I195" s="33">
        <v>9.6158054800843473</v>
      </c>
      <c r="J195" s="2" t="s">
        <v>163</v>
      </c>
      <c r="K195" s="3">
        <v>50</v>
      </c>
      <c r="L195" s="4" t="s">
        <v>172</v>
      </c>
      <c r="M195" s="4" t="s">
        <v>165</v>
      </c>
      <c r="N195" s="4" t="s">
        <v>158</v>
      </c>
      <c r="O195" s="34">
        <v>37</v>
      </c>
      <c r="P195" s="4" t="s">
        <v>159</v>
      </c>
      <c r="Q195" s="4"/>
      <c r="R195" s="3"/>
      <c r="S195" s="3"/>
      <c r="T195" s="35" t="s">
        <v>160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5" t="s">
        <v>160</v>
      </c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1"/>
      <c r="BF195" s="1"/>
      <c r="BG195" s="3" t="s">
        <v>79</v>
      </c>
      <c r="BH195" s="1"/>
    </row>
    <row r="196" spans="2:60" x14ac:dyDescent="0.2">
      <c r="B196" s="1">
        <v>192</v>
      </c>
      <c r="C196" s="31">
        <v>44507</v>
      </c>
      <c r="D196" s="1">
        <v>563</v>
      </c>
      <c r="E196" s="32">
        <v>460000</v>
      </c>
      <c r="F196" s="32">
        <v>575000</v>
      </c>
      <c r="G196" s="32">
        <v>575000</v>
      </c>
      <c r="H196" s="32" t="s">
        <v>3</v>
      </c>
      <c r="I196" s="33">
        <v>13.038981768465277</v>
      </c>
      <c r="J196" s="2" t="s">
        <v>174</v>
      </c>
      <c r="K196" s="3">
        <v>40</v>
      </c>
      <c r="L196" s="4" t="s">
        <v>169</v>
      </c>
      <c r="M196" s="4" t="s">
        <v>165</v>
      </c>
      <c r="N196" s="75" t="s">
        <v>158</v>
      </c>
      <c r="O196" s="34">
        <v>35</v>
      </c>
      <c r="P196" s="4" t="s">
        <v>169</v>
      </c>
      <c r="Q196" s="4"/>
      <c r="R196" s="3"/>
      <c r="S196" s="3"/>
      <c r="T196" s="35" t="s">
        <v>160</v>
      </c>
      <c r="U196" s="3"/>
      <c r="V196" s="3"/>
      <c r="W196" s="3"/>
      <c r="X196" s="3"/>
      <c r="Y196" s="3"/>
      <c r="Z196" s="69"/>
      <c r="AA196" s="70"/>
      <c r="AB196" s="3"/>
      <c r="AC196" s="3"/>
      <c r="AD196" s="3"/>
      <c r="AE196" s="3"/>
      <c r="AF196" s="3"/>
      <c r="AG196" s="3"/>
      <c r="AH196" s="3"/>
      <c r="AI196" s="3"/>
      <c r="AJ196" s="3"/>
      <c r="AK196" s="35" t="s">
        <v>160</v>
      </c>
      <c r="AL196" s="3"/>
      <c r="AM196" s="3"/>
      <c r="AN196" s="3"/>
      <c r="AO196" s="35" t="s">
        <v>160</v>
      </c>
      <c r="AP196" s="35"/>
      <c r="AQ196" s="35"/>
      <c r="AR196" s="35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1"/>
      <c r="BF196" s="1"/>
      <c r="BG196" s="3" t="s">
        <v>81</v>
      </c>
      <c r="BH196" s="1"/>
    </row>
    <row r="197" spans="2:60" x14ac:dyDescent="0.2">
      <c r="B197" s="1">
        <v>193</v>
      </c>
      <c r="C197" s="31">
        <v>44325</v>
      </c>
      <c r="D197" s="1">
        <v>142</v>
      </c>
      <c r="E197" s="32">
        <v>7500</v>
      </c>
      <c r="F197" s="32">
        <v>9375</v>
      </c>
      <c r="G197" s="32">
        <v>9375</v>
      </c>
      <c r="H197" s="32" t="s">
        <v>3</v>
      </c>
      <c r="I197" s="33">
        <v>8.9226582995244019</v>
      </c>
      <c r="J197" s="2" t="s">
        <v>163</v>
      </c>
      <c r="K197" s="3">
        <v>30</v>
      </c>
      <c r="L197" s="4" t="s">
        <v>200</v>
      </c>
      <c r="M197" s="4" t="s">
        <v>182</v>
      </c>
      <c r="N197" s="4" t="s">
        <v>158</v>
      </c>
      <c r="O197" s="34">
        <v>22</v>
      </c>
      <c r="P197" s="4" t="s">
        <v>159</v>
      </c>
      <c r="Q197" s="4"/>
      <c r="R197" s="35" t="s">
        <v>160</v>
      </c>
      <c r="S197" s="35"/>
      <c r="T197" s="35" t="s">
        <v>160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1"/>
      <c r="BF197" s="1"/>
      <c r="BG197" s="3" t="s">
        <v>80</v>
      </c>
      <c r="BH197" s="1"/>
    </row>
    <row r="198" spans="2:60" x14ac:dyDescent="0.2">
      <c r="B198" s="1">
        <v>194</v>
      </c>
      <c r="C198" s="31">
        <v>44325</v>
      </c>
      <c r="D198" s="1">
        <v>146</v>
      </c>
      <c r="E198" s="32">
        <v>5500</v>
      </c>
      <c r="F198" s="32">
        <v>6875</v>
      </c>
      <c r="G198" s="32">
        <v>6875</v>
      </c>
      <c r="H198" s="32" t="s">
        <v>3</v>
      </c>
      <c r="I198" s="33">
        <v>8.6125033712205621</v>
      </c>
      <c r="J198" s="2" t="s">
        <v>163</v>
      </c>
      <c r="K198" s="3">
        <v>50</v>
      </c>
      <c r="L198" s="4" t="s">
        <v>167</v>
      </c>
      <c r="M198" s="4" t="s">
        <v>165</v>
      </c>
      <c r="N198" s="4" t="s">
        <v>168</v>
      </c>
      <c r="O198" s="34">
        <v>36</v>
      </c>
      <c r="P198" s="4" t="s">
        <v>159</v>
      </c>
      <c r="Q198" s="4"/>
      <c r="R198" s="35" t="s">
        <v>160</v>
      </c>
      <c r="S198" s="35"/>
      <c r="T198" s="3"/>
      <c r="U198" s="35" t="s">
        <v>160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5" t="s">
        <v>160</v>
      </c>
      <c r="BC198" s="3"/>
      <c r="BD198" s="3"/>
      <c r="BE198" s="1"/>
      <c r="BF198" s="1"/>
      <c r="BG198" s="3" t="s">
        <v>79</v>
      </c>
      <c r="BH198" s="1"/>
    </row>
    <row r="199" spans="2:60" x14ac:dyDescent="0.2">
      <c r="B199" s="1">
        <v>195</v>
      </c>
      <c r="C199" s="31">
        <v>44325</v>
      </c>
      <c r="D199" s="1">
        <v>147</v>
      </c>
      <c r="E199" s="32">
        <v>3800</v>
      </c>
      <c r="F199" s="32">
        <v>4750</v>
      </c>
      <c r="G199" s="32">
        <v>4750</v>
      </c>
      <c r="H199" s="32" t="s">
        <v>3</v>
      </c>
      <c r="I199" s="33">
        <v>8.2427563457144775</v>
      </c>
      <c r="J199" s="2" t="s">
        <v>163</v>
      </c>
      <c r="K199" s="3">
        <v>50</v>
      </c>
      <c r="L199" s="4" t="s">
        <v>169</v>
      </c>
      <c r="M199" s="4" t="s">
        <v>165</v>
      </c>
      <c r="N199" s="4" t="s">
        <v>158</v>
      </c>
      <c r="O199" s="34">
        <v>36</v>
      </c>
      <c r="P199" s="4" t="s">
        <v>159</v>
      </c>
      <c r="Q199" s="4"/>
      <c r="R199" s="3"/>
      <c r="S199" s="3"/>
      <c r="T199" s="3"/>
      <c r="U199" s="35" t="s">
        <v>160</v>
      </c>
      <c r="V199" s="3"/>
      <c r="W199" s="3"/>
      <c r="X199" s="35" t="s">
        <v>160</v>
      </c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1"/>
      <c r="BF199" s="1"/>
      <c r="BG199" s="3" t="s">
        <v>80</v>
      </c>
      <c r="BH199" s="1"/>
    </row>
    <row r="200" spans="2:60" x14ac:dyDescent="0.2">
      <c r="B200" s="1">
        <v>196</v>
      </c>
      <c r="C200" s="31">
        <v>44325</v>
      </c>
      <c r="D200" s="1">
        <v>148</v>
      </c>
      <c r="E200" s="32">
        <v>42000</v>
      </c>
      <c r="F200" s="32">
        <v>52500</v>
      </c>
      <c r="G200" s="32">
        <v>52500</v>
      </c>
      <c r="H200" s="32" t="s">
        <v>3</v>
      </c>
      <c r="I200" s="33">
        <v>10.645424897265505</v>
      </c>
      <c r="J200" s="2" t="s">
        <v>163</v>
      </c>
      <c r="K200" s="3">
        <v>50</v>
      </c>
      <c r="L200" s="4" t="s">
        <v>167</v>
      </c>
      <c r="M200" s="4" t="s">
        <v>165</v>
      </c>
      <c r="N200" s="4" t="s">
        <v>158</v>
      </c>
      <c r="O200" s="34">
        <v>38</v>
      </c>
      <c r="P200" s="4" t="s">
        <v>167</v>
      </c>
      <c r="Q200" s="4"/>
      <c r="R200" s="35" t="s">
        <v>160</v>
      </c>
      <c r="S200" s="35"/>
      <c r="T200" s="35" t="s">
        <v>160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69" t="s">
        <v>205</v>
      </c>
      <c r="BA200" s="3"/>
      <c r="BB200" s="3"/>
      <c r="BC200" s="3"/>
      <c r="BD200" s="3"/>
      <c r="BE200" s="1"/>
      <c r="BF200" s="1"/>
      <c r="BG200" s="3" t="s">
        <v>81</v>
      </c>
      <c r="BH200" s="1"/>
    </row>
    <row r="201" spans="2:60" x14ac:dyDescent="0.2">
      <c r="B201" s="1">
        <v>197</v>
      </c>
      <c r="C201" s="31">
        <v>44325</v>
      </c>
      <c r="D201" s="1">
        <v>150</v>
      </c>
      <c r="E201" s="32">
        <v>4800</v>
      </c>
      <c r="F201" s="32">
        <v>6000</v>
      </c>
      <c r="G201" s="32">
        <v>6000</v>
      </c>
      <c r="H201" s="32" t="s">
        <v>3</v>
      </c>
      <c r="I201" s="33">
        <v>8.4763711968959825</v>
      </c>
      <c r="J201" s="2" t="s">
        <v>163</v>
      </c>
      <c r="K201" s="3">
        <v>70</v>
      </c>
      <c r="L201" s="4" t="s">
        <v>167</v>
      </c>
      <c r="M201" s="4" t="s">
        <v>165</v>
      </c>
      <c r="N201" s="4" t="s">
        <v>158</v>
      </c>
      <c r="O201" s="34">
        <v>36</v>
      </c>
      <c r="P201" s="4" t="s">
        <v>159</v>
      </c>
      <c r="Q201" s="4"/>
      <c r="R201" s="3"/>
      <c r="S201" s="3"/>
      <c r="T201" s="3"/>
      <c r="U201" s="35" t="s">
        <v>160</v>
      </c>
      <c r="V201" s="3"/>
      <c r="W201" s="3"/>
      <c r="X201" s="35" t="s">
        <v>160</v>
      </c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 t="s">
        <v>206</v>
      </c>
      <c r="BB201" s="3"/>
      <c r="BC201" s="3"/>
      <c r="BD201" s="3"/>
      <c r="BE201" s="1"/>
      <c r="BF201" s="1"/>
      <c r="BG201" s="3" t="s">
        <v>79</v>
      </c>
      <c r="BH201" s="1"/>
    </row>
    <row r="202" spans="2:60" x14ac:dyDescent="0.2">
      <c r="B202" s="1">
        <v>198</v>
      </c>
      <c r="C202" s="31">
        <v>44325</v>
      </c>
      <c r="D202" s="1">
        <v>151</v>
      </c>
      <c r="E202" s="32">
        <v>50000</v>
      </c>
      <c r="F202" s="32">
        <v>62500</v>
      </c>
      <c r="G202" s="32">
        <v>62500</v>
      </c>
      <c r="H202" s="32" t="s">
        <v>3</v>
      </c>
      <c r="I202" s="33">
        <v>10.819778284410283</v>
      </c>
      <c r="J202" s="2" t="s">
        <v>163</v>
      </c>
      <c r="K202" s="3">
        <v>70</v>
      </c>
      <c r="L202" s="4" t="s">
        <v>156</v>
      </c>
      <c r="M202" s="4" t="s">
        <v>165</v>
      </c>
      <c r="N202" s="4" t="s">
        <v>207</v>
      </c>
      <c r="O202" s="34">
        <v>36</v>
      </c>
      <c r="P202" s="4" t="s">
        <v>156</v>
      </c>
      <c r="Q202" s="4"/>
      <c r="R202" s="3"/>
      <c r="S202" s="3"/>
      <c r="T202" s="3"/>
      <c r="U202" s="35" t="s">
        <v>160</v>
      </c>
      <c r="V202" s="3"/>
      <c r="W202" s="3"/>
      <c r="X202" s="35" t="s">
        <v>160</v>
      </c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1"/>
      <c r="BF202" s="1"/>
      <c r="BG202" s="3" t="s">
        <v>81</v>
      </c>
      <c r="BH202" s="1"/>
    </row>
    <row r="203" spans="2:60" x14ac:dyDescent="0.2">
      <c r="B203" s="1">
        <v>199</v>
      </c>
      <c r="C203" s="31">
        <v>44325</v>
      </c>
      <c r="D203" s="1">
        <v>152</v>
      </c>
      <c r="E203" s="32">
        <v>14000</v>
      </c>
      <c r="F203" s="32">
        <v>17500</v>
      </c>
      <c r="G203" s="32">
        <v>17500</v>
      </c>
      <c r="H203" s="32" t="s">
        <v>3</v>
      </c>
      <c r="I203" s="33">
        <v>9.5468126085973957</v>
      </c>
      <c r="J203" s="2" t="s">
        <v>163</v>
      </c>
      <c r="K203" s="3">
        <v>60</v>
      </c>
      <c r="L203" s="4" t="s">
        <v>169</v>
      </c>
      <c r="M203" s="4" t="s">
        <v>165</v>
      </c>
      <c r="N203" s="4" t="s">
        <v>175</v>
      </c>
      <c r="O203" s="34">
        <v>36</v>
      </c>
      <c r="P203" s="4" t="s">
        <v>169</v>
      </c>
      <c r="Q203" s="4"/>
      <c r="R203" s="3"/>
      <c r="S203" s="3"/>
      <c r="T203" s="3"/>
      <c r="U203" s="35" t="s">
        <v>160</v>
      </c>
      <c r="V203" s="3"/>
      <c r="W203" s="3"/>
      <c r="X203" s="3"/>
      <c r="Y203" s="35" t="s">
        <v>160</v>
      </c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5" t="s">
        <v>160</v>
      </c>
      <c r="AX203" s="3"/>
      <c r="AY203" s="3"/>
      <c r="AZ203" s="3"/>
      <c r="BA203" s="3"/>
      <c r="BB203" s="3"/>
      <c r="BC203" s="3"/>
      <c r="BD203" s="3"/>
      <c r="BE203" s="1"/>
      <c r="BF203" s="1"/>
      <c r="BG203" s="3" t="s">
        <v>80</v>
      </c>
      <c r="BH203" s="1"/>
    </row>
    <row r="204" spans="2:60" x14ac:dyDescent="0.2">
      <c r="B204" s="1">
        <v>200</v>
      </c>
      <c r="C204" s="31">
        <v>44325</v>
      </c>
      <c r="D204" s="1">
        <v>153</v>
      </c>
      <c r="E204" s="32">
        <v>5000</v>
      </c>
      <c r="F204" s="32">
        <v>6250</v>
      </c>
      <c r="G204" s="32">
        <v>6250</v>
      </c>
      <c r="H204" s="32" t="s">
        <v>3</v>
      </c>
      <c r="I204" s="33">
        <v>8.5171931914162382</v>
      </c>
      <c r="J204" s="2" t="s">
        <v>163</v>
      </c>
      <c r="K204" s="3">
        <v>50</v>
      </c>
      <c r="L204" s="4" t="s">
        <v>169</v>
      </c>
      <c r="M204" s="4" t="s">
        <v>165</v>
      </c>
      <c r="N204" s="4" t="s">
        <v>175</v>
      </c>
      <c r="O204" s="34">
        <v>36</v>
      </c>
      <c r="P204" s="4" t="s">
        <v>159</v>
      </c>
      <c r="Q204" s="4"/>
      <c r="R204" s="3"/>
      <c r="S204" s="3"/>
      <c r="T204" s="3"/>
      <c r="U204" s="35" t="s">
        <v>160</v>
      </c>
      <c r="V204" s="3"/>
      <c r="W204" s="3"/>
      <c r="X204" s="3"/>
      <c r="Y204" s="35" t="s">
        <v>160</v>
      </c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1"/>
      <c r="BF204" s="1"/>
      <c r="BG204" s="3" t="s">
        <v>80</v>
      </c>
      <c r="BH204" s="1"/>
    </row>
    <row r="205" spans="2:60" x14ac:dyDescent="0.2">
      <c r="B205" s="1">
        <v>201</v>
      </c>
      <c r="C205" s="31">
        <v>44325</v>
      </c>
      <c r="D205" s="1">
        <v>154</v>
      </c>
      <c r="E205" s="32">
        <v>16000</v>
      </c>
      <c r="F205" s="32">
        <v>20000</v>
      </c>
      <c r="G205" s="32">
        <v>20000</v>
      </c>
      <c r="H205" s="32" t="s">
        <v>3</v>
      </c>
      <c r="I205" s="33">
        <v>9.6803440012219184</v>
      </c>
      <c r="J205" s="2" t="s">
        <v>163</v>
      </c>
      <c r="K205" s="3">
        <v>60</v>
      </c>
      <c r="L205" s="4" t="s">
        <v>156</v>
      </c>
      <c r="M205" s="4" t="s">
        <v>165</v>
      </c>
      <c r="N205" s="4" t="s">
        <v>158</v>
      </c>
      <c r="O205" s="34">
        <v>36</v>
      </c>
      <c r="P205" s="4" t="s">
        <v>159</v>
      </c>
      <c r="Q205" s="4"/>
      <c r="R205" s="3"/>
      <c r="S205" s="3"/>
      <c r="T205" s="3"/>
      <c r="U205" s="35" t="s">
        <v>160</v>
      </c>
      <c r="V205" s="3"/>
      <c r="W205" s="3"/>
      <c r="X205" s="3"/>
      <c r="Y205" s="35" t="s">
        <v>160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5" t="s">
        <v>160</v>
      </c>
      <c r="AX205" s="35" t="s">
        <v>160</v>
      </c>
      <c r="AY205" s="35"/>
      <c r="AZ205" s="3"/>
      <c r="BA205" s="3"/>
      <c r="BB205" s="3"/>
      <c r="BC205" s="3"/>
      <c r="BD205" s="3"/>
      <c r="BE205" s="1"/>
      <c r="BF205" s="1"/>
      <c r="BG205" s="3" t="s">
        <v>81</v>
      </c>
      <c r="BH205" s="1"/>
    </row>
    <row r="206" spans="2:60" x14ac:dyDescent="0.2">
      <c r="B206" s="1">
        <v>202</v>
      </c>
      <c r="C206" s="31">
        <v>44325</v>
      </c>
      <c r="D206" s="1">
        <v>155</v>
      </c>
      <c r="E206" s="32">
        <v>75000</v>
      </c>
      <c r="F206" s="32">
        <v>93750</v>
      </c>
      <c r="G206" s="32">
        <v>93750</v>
      </c>
      <c r="H206" s="32" t="s">
        <v>3</v>
      </c>
      <c r="I206" s="33">
        <v>11.225243392518447</v>
      </c>
      <c r="J206" s="2" t="s">
        <v>163</v>
      </c>
      <c r="K206" s="3">
        <v>70</v>
      </c>
      <c r="L206" s="4" t="s">
        <v>167</v>
      </c>
      <c r="M206" s="4" t="s">
        <v>165</v>
      </c>
      <c r="N206" s="4" t="s">
        <v>158</v>
      </c>
      <c r="O206" s="34">
        <v>36</v>
      </c>
      <c r="P206" s="4" t="s">
        <v>159</v>
      </c>
      <c r="Q206" s="4"/>
      <c r="R206" s="3"/>
      <c r="S206" s="3"/>
      <c r="T206" s="35" t="s">
        <v>160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5" t="s">
        <v>160</v>
      </c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1"/>
      <c r="BF206" s="1"/>
      <c r="BG206" s="3" t="s">
        <v>79</v>
      </c>
      <c r="BH206" s="1"/>
    </row>
    <row r="207" spans="2:60" x14ac:dyDescent="0.2">
      <c r="B207" s="1">
        <v>203</v>
      </c>
      <c r="C207" s="31">
        <v>44325</v>
      </c>
      <c r="D207" s="1">
        <v>156</v>
      </c>
      <c r="E207" s="32">
        <v>32000</v>
      </c>
      <c r="F207" s="32">
        <v>40000</v>
      </c>
      <c r="G207" s="32">
        <v>40000</v>
      </c>
      <c r="H207" s="32" t="s">
        <v>3</v>
      </c>
      <c r="I207" s="33">
        <v>10.373491181781864</v>
      </c>
      <c r="J207" s="2" t="s">
        <v>163</v>
      </c>
      <c r="K207" s="3">
        <v>50</v>
      </c>
      <c r="L207" s="4" t="s">
        <v>167</v>
      </c>
      <c r="M207" s="4" t="s">
        <v>165</v>
      </c>
      <c r="N207" s="4" t="s">
        <v>168</v>
      </c>
      <c r="O207" s="34">
        <v>36</v>
      </c>
      <c r="P207" s="4" t="s">
        <v>167</v>
      </c>
      <c r="Q207" s="4"/>
      <c r="R207" s="3"/>
      <c r="S207" s="3"/>
      <c r="T207" s="35" t="s">
        <v>160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5" t="s">
        <v>160</v>
      </c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5" t="s">
        <v>160</v>
      </c>
      <c r="BC207" s="3"/>
      <c r="BD207" s="3"/>
      <c r="BE207" s="1"/>
      <c r="BF207" s="1"/>
      <c r="BG207" s="3" t="s">
        <v>79</v>
      </c>
      <c r="BH207" s="1"/>
    </row>
    <row r="208" spans="2:60" x14ac:dyDescent="0.2">
      <c r="B208" s="1">
        <v>204</v>
      </c>
      <c r="C208" s="31">
        <v>44325</v>
      </c>
      <c r="D208" s="1">
        <v>157</v>
      </c>
      <c r="E208" s="32">
        <v>70000</v>
      </c>
      <c r="F208" s="32">
        <v>87500</v>
      </c>
      <c r="G208" s="32">
        <v>87500</v>
      </c>
      <c r="H208" s="32" t="s">
        <v>3</v>
      </c>
      <c r="I208" s="33">
        <v>11.156250521031495</v>
      </c>
      <c r="J208" s="2" t="s">
        <v>163</v>
      </c>
      <c r="K208" s="3">
        <v>80</v>
      </c>
      <c r="L208" s="4" t="s">
        <v>167</v>
      </c>
      <c r="M208" s="4" t="s">
        <v>165</v>
      </c>
      <c r="N208" s="4" t="s">
        <v>158</v>
      </c>
      <c r="O208" s="34">
        <v>37</v>
      </c>
      <c r="P208" s="4" t="s">
        <v>167</v>
      </c>
      <c r="Q208" s="4"/>
      <c r="R208" s="3"/>
      <c r="S208" s="3"/>
      <c r="T208" s="35" t="s">
        <v>160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5" t="s">
        <v>160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1"/>
      <c r="BF208" s="1"/>
      <c r="BG208" s="3" t="s">
        <v>79</v>
      </c>
      <c r="BH208" s="1"/>
    </row>
    <row r="209" spans="2:60" x14ac:dyDescent="0.2">
      <c r="B209" s="1">
        <v>205</v>
      </c>
      <c r="C209" s="31">
        <v>44325</v>
      </c>
      <c r="D209" s="1">
        <v>166</v>
      </c>
      <c r="E209" s="32">
        <v>12100</v>
      </c>
      <c r="F209" s="32">
        <v>15125</v>
      </c>
      <c r="G209" s="32">
        <v>15125</v>
      </c>
      <c r="H209" s="32" t="s">
        <v>3</v>
      </c>
      <c r="I209" s="33">
        <v>9.4009607315848331</v>
      </c>
      <c r="J209" s="2" t="s">
        <v>163</v>
      </c>
      <c r="K209" s="3">
        <v>80</v>
      </c>
      <c r="L209" s="4" t="s">
        <v>167</v>
      </c>
      <c r="M209" s="4" t="s">
        <v>165</v>
      </c>
      <c r="N209" s="4" t="s">
        <v>162</v>
      </c>
      <c r="O209" s="34">
        <v>40</v>
      </c>
      <c r="P209" s="4" t="s">
        <v>167</v>
      </c>
      <c r="Q209" s="4"/>
      <c r="R209" s="3"/>
      <c r="S209" s="3"/>
      <c r="T209" s="3"/>
      <c r="U209" s="35" t="s">
        <v>160</v>
      </c>
      <c r="V209" s="3"/>
      <c r="W209" s="3"/>
      <c r="X209" s="35" t="s">
        <v>160</v>
      </c>
      <c r="Y209" s="3"/>
      <c r="Z209" s="3"/>
      <c r="AA209" s="3"/>
      <c r="AB209" s="3"/>
      <c r="AC209" s="3"/>
      <c r="AD209" s="3"/>
      <c r="AE209" s="35" t="s">
        <v>160</v>
      </c>
      <c r="AF209" s="3"/>
      <c r="AG209" s="3"/>
      <c r="AH209" s="3"/>
      <c r="AI209" s="3"/>
      <c r="AJ209" s="35" t="s">
        <v>160</v>
      </c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1"/>
      <c r="BF209" s="1"/>
      <c r="BG209" s="3" t="s">
        <v>79</v>
      </c>
      <c r="BH209" s="1"/>
    </row>
    <row r="210" spans="2:60" x14ac:dyDescent="0.2">
      <c r="B210" s="1">
        <v>206</v>
      </c>
      <c r="C210" s="31">
        <v>44325</v>
      </c>
      <c r="D210" s="1">
        <v>167</v>
      </c>
      <c r="E210" s="32">
        <v>7300</v>
      </c>
      <c r="F210" s="32">
        <v>9125</v>
      </c>
      <c r="G210" s="32">
        <v>9125</v>
      </c>
      <c r="H210" s="32" t="s">
        <v>3</v>
      </c>
      <c r="I210" s="33">
        <v>8.8956296271364828</v>
      </c>
      <c r="J210" s="2" t="s">
        <v>174</v>
      </c>
      <c r="K210" s="3">
        <v>30</v>
      </c>
      <c r="L210" s="4" t="s">
        <v>169</v>
      </c>
      <c r="M210" s="4" t="s">
        <v>182</v>
      </c>
      <c r="N210" s="4" t="s">
        <v>166</v>
      </c>
      <c r="O210" s="34">
        <v>26</v>
      </c>
      <c r="P210" s="4" t="s">
        <v>159</v>
      </c>
      <c r="Q210" s="4"/>
      <c r="R210" s="35" t="s">
        <v>160</v>
      </c>
      <c r="S210" s="35"/>
      <c r="T210" s="35" t="s">
        <v>160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1"/>
      <c r="BF210" s="1"/>
      <c r="BG210" s="3" t="s">
        <v>80</v>
      </c>
      <c r="BH210" s="1"/>
    </row>
    <row r="211" spans="2:60" x14ac:dyDescent="0.2">
      <c r="B211" s="1">
        <v>207</v>
      </c>
      <c r="C211" s="31">
        <v>44325</v>
      </c>
      <c r="D211" s="1">
        <v>172</v>
      </c>
      <c r="E211" s="32">
        <v>11000</v>
      </c>
      <c r="F211" s="32">
        <v>13750</v>
      </c>
      <c r="G211" s="32">
        <v>13750</v>
      </c>
      <c r="H211" s="32" t="s">
        <v>3</v>
      </c>
      <c r="I211" s="33">
        <v>9.3056505517805075</v>
      </c>
      <c r="J211" s="2" t="s">
        <v>174</v>
      </c>
      <c r="K211" s="3">
        <v>30</v>
      </c>
      <c r="L211" s="4" t="s">
        <v>169</v>
      </c>
      <c r="M211" s="4" t="s">
        <v>182</v>
      </c>
      <c r="N211" s="4" t="s">
        <v>158</v>
      </c>
      <c r="O211" s="34">
        <v>27.5</v>
      </c>
      <c r="P211" s="4" t="s">
        <v>159</v>
      </c>
      <c r="Q211" s="4"/>
      <c r="R211" s="35" t="s">
        <v>160</v>
      </c>
      <c r="S211" s="35"/>
      <c r="T211" s="35" t="s">
        <v>160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1"/>
      <c r="BF211" s="1"/>
      <c r="BG211" s="3" t="s">
        <v>79</v>
      </c>
      <c r="BH211" s="1"/>
    </row>
    <row r="212" spans="2:60" x14ac:dyDescent="0.2">
      <c r="B212" s="1">
        <v>208</v>
      </c>
      <c r="C212" s="31">
        <v>44325</v>
      </c>
      <c r="D212" s="1">
        <v>173</v>
      </c>
      <c r="E212" s="32">
        <v>13000</v>
      </c>
      <c r="F212" s="32">
        <v>16250</v>
      </c>
      <c r="G212" s="32">
        <v>16250</v>
      </c>
      <c r="H212" s="32" t="s">
        <v>3</v>
      </c>
      <c r="I212" s="33">
        <v>9.4727046364436731</v>
      </c>
      <c r="J212" s="2" t="s">
        <v>174</v>
      </c>
      <c r="K212" s="3">
        <v>40</v>
      </c>
      <c r="L212" s="4" t="s">
        <v>169</v>
      </c>
      <c r="M212" s="4" t="s">
        <v>165</v>
      </c>
      <c r="N212" s="4" t="s">
        <v>158</v>
      </c>
      <c r="O212" s="34">
        <v>34</v>
      </c>
      <c r="P212" s="4" t="s">
        <v>159</v>
      </c>
      <c r="Q212" s="4"/>
      <c r="R212" s="35" t="s">
        <v>160</v>
      </c>
      <c r="S212" s="35"/>
      <c r="T212" s="35" t="s">
        <v>160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1"/>
      <c r="BF212" s="1"/>
      <c r="BG212" s="3" t="s">
        <v>80</v>
      </c>
      <c r="BH212" s="1"/>
    </row>
    <row r="213" spans="2:60" x14ac:dyDescent="0.2">
      <c r="B213" s="1">
        <v>209</v>
      </c>
      <c r="C213" s="31">
        <v>44325</v>
      </c>
      <c r="D213" s="1">
        <v>175</v>
      </c>
      <c r="E213" s="32">
        <v>15000</v>
      </c>
      <c r="F213" s="32">
        <v>18750</v>
      </c>
      <c r="G213" s="32">
        <v>18750</v>
      </c>
      <c r="H213" s="32" t="s">
        <v>3</v>
      </c>
      <c r="I213" s="33">
        <v>9.6158054800843473</v>
      </c>
      <c r="J213" s="2" t="s">
        <v>174</v>
      </c>
      <c r="K213" s="3">
        <v>50</v>
      </c>
      <c r="L213" s="4" t="s">
        <v>164</v>
      </c>
      <c r="M213" s="4" t="s">
        <v>191</v>
      </c>
      <c r="N213" s="4" t="s">
        <v>158</v>
      </c>
      <c r="O213" s="34">
        <v>30</v>
      </c>
      <c r="P213" s="4" t="s">
        <v>164</v>
      </c>
      <c r="Q213" s="4"/>
      <c r="R213" s="35" t="s">
        <v>160</v>
      </c>
      <c r="S213" s="35"/>
      <c r="T213" s="35" t="s">
        <v>160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1"/>
      <c r="BF213" s="1"/>
      <c r="BG213" s="3" t="s">
        <v>80</v>
      </c>
      <c r="BH213" s="1"/>
    </row>
    <row r="214" spans="2:60" x14ac:dyDescent="0.2">
      <c r="B214" s="1">
        <v>210</v>
      </c>
      <c r="C214" s="31">
        <v>44325</v>
      </c>
      <c r="D214" s="1">
        <v>176</v>
      </c>
      <c r="E214" s="32">
        <v>25000</v>
      </c>
      <c r="F214" s="32">
        <v>31250</v>
      </c>
      <c r="G214" s="32">
        <v>31250</v>
      </c>
      <c r="H214" s="32" t="s">
        <v>3</v>
      </c>
      <c r="I214" s="33">
        <v>10.126631103850338</v>
      </c>
      <c r="J214" s="2" t="s">
        <v>174</v>
      </c>
      <c r="K214" s="3">
        <v>30</v>
      </c>
      <c r="L214" s="4" t="s">
        <v>202</v>
      </c>
      <c r="M214" s="4" t="s">
        <v>182</v>
      </c>
      <c r="N214" s="4" t="s">
        <v>158</v>
      </c>
      <c r="O214" s="34">
        <v>25</v>
      </c>
      <c r="P214" s="76" t="s">
        <v>202</v>
      </c>
      <c r="Q214" s="4"/>
      <c r="R214" s="35" t="s">
        <v>160</v>
      </c>
      <c r="S214" s="35"/>
      <c r="T214" s="35" t="s">
        <v>160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1"/>
      <c r="BF214" s="1"/>
      <c r="BG214" s="3" t="s">
        <v>81</v>
      </c>
      <c r="BH214" s="1"/>
    </row>
    <row r="215" spans="2:60" x14ac:dyDescent="0.2">
      <c r="B215" s="1">
        <v>211</v>
      </c>
      <c r="C215" s="31">
        <v>44325</v>
      </c>
      <c r="D215" s="1">
        <v>212</v>
      </c>
      <c r="E215" s="32">
        <v>70000</v>
      </c>
      <c r="F215" s="32">
        <v>87500</v>
      </c>
      <c r="G215" s="32">
        <v>87500</v>
      </c>
      <c r="H215" s="32" t="s">
        <v>3</v>
      </c>
      <c r="I215" s="33">
        <v>11.156250521031495</v>
      </c>
      <c r="J215" s="2" t="s">
        <v>155</v>
      </c>
      <c r="K215" s="3">
        <v>70</v>
      </c>
      <c r="L215" s="4" t="s">
        <v>167</v>
      </c>
      <c r="M215" s="4" t="s">
        <v>165</v>
      </c>
      <c r="N215" s="4" t="s">
        <v>162</v>
      </c>
      <c r="O215" s="34">
        <v>40</v>
      </c>
      <c r="P215" s="4" t="s">
        <v>167</v>
      </c>
      <c r="Q215" s="4"/>
      <c r="R215" s="3"/>
      <c r="S215" s="3"/>
      <c r="T215" s="3"/>
      <c r="U215" s="35" t="s">
        <v>160</v>
      </c>
      <c r="V215" s="3"/>
      <c r="W215" s="3"/>
      <c r="X215" s="35" t="s">
        <v>160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1"/>
      <c r="BF215" s="1"/>
      <c r="BG215" s="3" t="s">
        <v>81</v>
      </c>
      <c r="BH215" s="1"/>
    </row>
    <row r="216" spans="2:60" x14ac:dyDescent="0.2">
      <c r="B216" s="1">
        <v>212</v>
      </c>
      <c r="C216" s="31">
        <v>44325</v>
      </c>
      <c r="D216" s="1">
        <v>219</v>
      </c>
      <c r="E216" s="32">
        <v>18000</v>
      </c>
      <c r="F216" s="32">
        <v>22500</v>
      </c>
      <c r="G216" s="32">
        <v>22500</v>
      </c>
      <c r="H216" s="32" t="s">
        <v>3</v>
      </c>
      <c r="I216" s="33">
        <v>9.7981270368783022</v>
      </c>
      <c r="J216" s="2" t="s">
        <v>155</v>
      </c>
      <c r="K216" s="3">
        <v>80</v>
      </c>
      <c r="L216" s="4" t="s">
        <v>167</v>
      </c>
      <c r="M216" s="4" t="s">
        <v>165</v>
      </c>
      <c r="N216" s="4" t="s">
        <v>162</v>
      </c>
      <c r="O216" s="34">
        <v>36</v>
      </c>
      <c r="P216" s="4" t="s">
        <v>167</v>
      </c>
      <c r="Q216" s="4"/>
      <c r="R216" s="3"/>
      <c r="S216" s="3"/>
      <c r="T216" s="3"/>
      <c r="U216" s="35" t="s">
        <v>160</v>
      </c>
      <c r="V216" s="3"/>
      <c r="W216" s="3"/>
      <c r="X216" s="35" t="s">
        <v>160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1"/>
      <c r="BF216" s="1"/>
      <c r="BG216" s="3" t="s">
        <v>79</v>
      </c>
      <c r="BH216" s="1"/>
    </row>
    <row r="217" spans="2:60" x14ac:dyDescent="0.2">
      <c r="B217" s="1">
        <v>213</v>
      </c>
      <c r="C217" s="31">
        <v>44325</v>
      </c>
      <c r="D217" s="1">
        <v>221</v>
      </c>
      <c r="E217" s="32">
        <v>22000</v>
      </c>
      <c r="F217" s="32">
        <v>27500</v>
      </c>
      <c r="G217" s="32">
        <v>27500</v>
      </c>
      <c r="H217" s="32" t="s">
        <v>3</v>
      </c>
      <c r="I217" s="33">
        <v>9.9987977323404529</v>
      </c>
      <c r="J217" s="2" t="s">
        <v>163</v>
      </c>
      <c r="K217" s="3">
        <v>70</v>
      </c>
      <c r="L217" s="4" t="s">
        <v>167</v>
      </c>
      <c r="M217" s="4" t="s">
        <v>165</v>
      </c>
      <c r="N217" s="4" t="s">
        <v>162</v>
      </c>
      <c r="O217" s="34">
        <v>40</v>
      </c>
      <c r="P217" s="4" t="s">
        <v>167</v>
      </c>
      <c r="Q217" s="4"/>
      <c r="R217" s="3"/>
      <c r="S217" s="3"/>
      <c r="T217" s="3"/>
      <c r="U217" s="35" t="s">
        <v>160</v>
      </c>
      <c r="V217" s="3"/>
      <c r="W217" s="3"/>
      <c r="X217" s="35" t="s">
        <v>160</v>
      </c>
      <c r="Y217" s="3"/>
      <c r="Z217" s="3"/>
      <c r="AA217" s="3"/>
      <c r="AB217" s="3"/>
      <c r="AC217" s="35" t="s">
        <v>160</v>
      </c>
      <c r="AD217" s="3"/>
      <c r="AE217" s="3"/>
      <c r="AF217" s="3"/>
      <c r="AG217" s="3"/>
      <c r="AH217" s="3"/>
      <c r="AI217" s="3"/>
      <c r="AJ217" s="35" t="s">
        <v>160</v>
      </c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1"/>
      <c r="BF217" s="1"/>
      <c r="BG217" s="3" t="s">
        <v>79</v>
      </c>
      <c r="BH217" s="1"/>
    </row>
    <row r="218" spans="2:60" x14ac:dyDescent="0.2">
      <c r="B218" s="1">
        <v>214</v>
      </c>
      <c r="C218" s="31">
        <v>44325</v>
      </c>
      <c r="D218" s="1">
        <v>222</v>
      </c>
      <c r="E218" s="32">
        <v>16000</v>
      </c>
      <c r="F218" s="32">
        <v>20000</v>
      </c>
      <c r="G218" s="32">
        <v>20000</v>
      </c>
      <c r="H218" s="32" t="s">
        <v>3</v>
      </c>
      <c r="I218" s="33">
        <v>9.6803440012219184</v>
      </c>
      <c r="J218" s="2" t="s">
        <v>163</v>
      </c>
      <c r="K218" s="3">
        <v>50</v>
      </c>
      <c r="L218" s="4" t="s">
        <v>167</v>
      </c>
      <c r="M218" s="4" t="s">
        <v>165</v>
      </c>
      <c r="N218" s="4" t="s">
        <v>162</v>
      </c>
      <c r="O218" s="34">
        <v>37</v>
      </c>
      <c r="P218" s="4" t="s">
        <v>167</v>
      </c>
      <c r="Q218" s="4"/>
      <c r="R218" s="35" t="s">
        <v>160</v>
      </c>
      <c r="S218" s="35"/>
      <c r="T218" s="3"/>
      <c r="U218" s="35" t="s">
        <v>160</v>
      </c>
      <c r="V218" s="3"/>
      <c r="W218" s="3"/>
      <c r="X218" s="3"/>
      <c r="Y218" s="3"/>
      <c r="Z218" s="3"/>
      <c r="AA218" s="3"/>
      <c r="AB218" s="3"/>
      <c r="AC218" s="35" t="s">
        <v>160</v>
      </c>
      <c r="AD218" s="3"/>
      <c r="AE218" s="3"/>
      <c r="AF218" s="3"/>
      <c r="AG218" s="3"/>
      <c r="AH218" s="3"/>
      <c r="AI218" s="3"/>
      <c r="AJ218" s="35" t="s">
        <v>160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1"/>
      <c r="BF218" s="1"/>
      <c r="BG218" s="3" t="s">
        <v>79</v>
      </c>
      <c r="BH218" s="1"/>
    </row>
    <row r="219" spans="2:60" x14ac:dyDescent="0.2">
      <c r="B219" s="1">
        <v>215</v>
      </c>
      <c r="C219" s="31">
        <v>44325</v>
      </c>
      <c r="D219" s="1">
        <v>223</v>
      </c>
      <c r="E219" s="32">
        <v>44000</v>
      </c>
      <c r="F219" s="32">
        <v>55000</v>
      </c>
      <c r="G219" s="32">
        <v>55000</v>
      </c>
      <c r="H219" s="32" t="s">
        <v>3</v>
      </c>
      <c r="I219" s="33">
        <v>10.691944912900398</v>
      </c>
      <c r="J219" s="2" t="s">
        <v>163</v>
      </c>
      <c r="K219" s="3">
        <v>50</v>
      </c>
      <c r="L219" s="4" t="s">
        <v>167</v>
      </c>
      <c r="M219" s="4" t="s">
        <v>165</v>
      </c>
      <c r="N219" s="4" t="s">
        <v>162</v>
      </c>
      <c r="O219" s="34">
        <v>36</v>
      </c>
      <c r="P219" s="4" t="s">
        <v>159</v>
      </c>
      <c r="Q219" s="4"/>
      <c r="R219" s="35" t="s">
        <v>160</v>
      </c>
      <c r="S219" s="35"/>
      <c r="T219" s="3"/>
      <c r="U219" s="35" t="s">
        <v>160</v>
      </c>
      <c r="V219" s="3"/>
      <c r="W219" s="3"/>
      <c r="X219" s="3"/>
      <c r="Y219" s="3"/>
      <c r="Z219" s="3"/>
      <c r="AA219" s="3"/>
      <c r="AB219" s="3"/>
      <c r="AC219" s="35" t="s">
        <v>160</v>
      </c>
      <c r="AD219" s="3"/>
      <c r="AE219" s="3"/>
      <c r="AF219" s="3"/>
      <c r="AG219" s="3"/>
      <c r="AH219" s="3"/>
      <c r="AI219" s="3"/>
      <c r="AJ219" s="35" t="s">
        <v>160</v>
      </c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1"/>
      <c r="BF219" s="1"/>
      <c r="BG219" s="3" t="s">
        <v>81</v>
      </c>
      <c r="BH219" s="1"/>
    </row>
    <row r="220" spans="2:60" x14ac:dyDescent="0.2">
      <c r="B220" s="1">
        <v>216</v>
      </c>
      <c r="C220" s="31">
        <v>44325</v>
      </c>
      <c r="D220" s="1">
        <v>224</v>
      </c>
      <c r="E220" s="32">
        <v>115000</v>
      </c>
      <c r="F220" s="32">
        <v>143750</v>
      </c>
      <c r="G220" s="32">
        <v>143750</v>
      </c>
      <c r="H220" s="32" t="s">
        <v>3</v>
      </c>
      <c r="I220" s="33">
        <v>11.652687407345388</v>
      </c>
      <c r="J220" s="2" t="s">
        <v>163</v>
      </c>
      <c r="K220" s="3">
        <v>70</v>
      </c>
      <c r="L220" s="4" t="s">
        <v>169</v>
      </c>
      <c r="M220" s="4" t="s">
        <v>165</v>
      </c>
      <c r="N220" s="4" t="s">
        <v>208</v>
      </c>
      <c r="O220" s="34">
        <v>40</v>
      </c>
      <c r="P220" s="4" t="s">
        <v>169</v>
      </c>
      <c r="Q220" s="4"/>
      <c r="R220" s="3"/>
      <c r="S220" s="3"/>
      <c r="T220" s="3"/>
      <c r="U220" s="35" t="s">
        <v>160</v>
      </c>
      <c r="V220" s="3"/>
      <c r="W220" s="3"/>
      <c r="X220" s="35" t="s">
        <v>160</v>
      </c>
      <c r="Y220" s="3"/>
      <c r="Z220" s="3"/>
      <c r="AA220" s="3"/>
      <c r="AB220" s="3"/>
      <c r="AC220" s="35" t="s">
        <v>160</v>
      </c>
      <c r="AD220" s="3"/>
      <c r="AE220" s="3"/>
      <c r="AF220" s="3"/>
      <c r="AG220" s="3"/>
      <c r="AH220" s="3"/>
      <c r="AI220" s="3"/>
      <c r="AJ220" s="35" t="s">
        <v>160</v>
      </c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5" t="s">
        <v>160</v>
      </c>
      <c r="BC220" s="3"/>
      <c r="BD220" s="3"/>
      <c r="BE220" s="1"/>
      <c r="BF220" s="1"/>
      <c r="BG220" s="3" t="s">
        <v>81</v>
      </c>
      <c r="BH220" s="1"/>
    </row>
    <row r="221" spans="2:60" x14ac:dyDescent="0.2">
      <c r="B221" s="1">
        <v>217</v>
      </c>
      <c r="C221" s="31">
        <v>44325</v>
      </c>
      <c r="D221" s="1">
        <v>225</v>
      </c>
      <c r="E221" s="32">
        <v>10000</v>
      </c>
      <c r="F221" s="32">
        <v>12500</v>
      </c>
      <c r="G221" s="32">
        <v>12500</v>
      </c>
      <c r="H221" s="32" t="s">
        <v>3</v>
      </c>
      <c r="I221" s="33">
        <v>9.2103403719761836</v>
      </c>
      <c r="J221" s="2" t="s">
        <v>163</v>
      </c>
      <c r="K221" s="3">
        <v>80</v>
      </c>
      <c r="L221" s="4" t="s">
        <v>167</v>
      </c>
      <c r="M221" s="4" t="s">
        <v>165</v>
      </c>
      <c r="N221" s="4" t="s">
        <v>162</v>
      </c>
      <c r="O221" s="34">
        <v>40</v>
      </c>
      <c r="P221" s="4" t="s">
        <v>167</v>
      </c>
      <c r="Q221" s="4"/>
      <c r="R221" s="3"/>
      <c r="S221" s="3"/>
      <c r="T221" s="3"/>
      <c r="U221" s="35" t="s">
        <v>160</v>
      </c>
      <c r="V221" s="3"/>
      <c r="W221" s="3"/>
      <c r="X221" s="35" t="s">
        <v>160</v>
      </c>
      <c r="Y221" s="3"/>
      <c r="Z221" s="3"/>
      <c r="AA221" s="3"/>
      <c r="AB221" s="3"/>
      <c r="AC221" s="35" t="s">
        <v>160</v>
      </c>
      <c r="AD221" s="3"/>
      <c r="AE221" s="3"/>
      <c r="AF221" s="3"/>
      <c r="AG221" s="3"/>
      <c r="AH221" s="3"/>
      <c r="AI221" s="3"/>
      <c r="AJ221" s="35" t="s">
        <v>160</v>
      </c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1"/>
      <c r="BF221" s="1"/>
      <c r="BG221" s="3" t="s">
        <v>79</v>
      </c>
      <c r="BH221" s="1"/>
    </row>
    <row r="222" spans="2:60" x14ac:dyDescent="0.2">
      <c r="B222" s="1">
        <v>218</v>
      </c>
      <c r="C222" s="31">
        <v>44325</v>
      </c>
      <c r="D222" s="1">
        <v>230</v>
      </c>
      <c r="E222" s="32">
        <v>100000</v>
      </c>
      <c r="F222" s="32">
        <v>125000</v>
      </c>
      <c r="G222" s="32">
        <v>125000</v>
      </c>
      <c r="H222" s="32" t="s">
        <v>3</v>
      </c>
      <c r="I222" s="33">
        <v>11.512925464970229</v>
      </c>
      <c r="J222" s="2" t="s">
        <v>163</v>
      </c>
      <c r="K222" s="3">
        <v>80</v>
      </c>
      <c r="L222" s="4" t="s">
        <v>167</v>
      </c>
      <c r="M222" s="4" t="s">
        <v>165</v>
      </c>
      <c r="N222" s="4" t="s">
        <v>158</v>
      </c>
      <c r="O222" s="34">
        <v>40</v>
      </c>
      <c r="P222" s="4" t="s">
        <v>167</v>
      </c>
      <c r="Q222" s="4"/>
      <c r="R222" s="3"/>
      <c r="S222" s="3"/>
      <c r="T222" s="3"/>
      <c r="U222" s="35" t="s">
        <v>160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5" t="s">
        <v>160</v>
      </c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1"/>
      <c r="BF222" s="1"/>
      <c r="BG222" s="3" t="s">
        <v>79</v>
      </c>
      <c r="BH222" s="1"/>
    </row>
    <row r="223" spans="2:60" x14ac:dyDescent="0.2">
      <c r="B223" s="1">
        <v>219</v>
      </c>
      <c r="C223" s="31">
        <v>44325</v>
      </c>
      <c r="D223" s="1">
        <v>231</v>
      </c>
      <c r="E223" s="32">
        <v>120000</v>
      </c>
      <c r="F223" s="32">
        <v>150000</v>
      </c>
      <c r="G223" s="32">
        <v>150000</v>
      </c>
      <c r="H223" s="32" t="s">
        <v>3</v>
      </c>
      <c r="I223" s="33">
        <v>11.695247021764184</v>
      </c>
      <c r="J223" s="2" t="s">
        <v>163</v>
      </c>
      <c r="K223" s="3">
        <v>30</v>
      </c>
      <c r="L223" s="4" t="s">
        <v>169</v>
      </c>
      <c r="M223" s="4" t="s">
        <v>165</v>
      </c>
      <c r="N223" s="4" t="s">
        <v>162</v>
      </c>
      <c r="O223" s="34">
        <v>35</v>
      </c>
      <c r="P223" s="4" t="s">
        <v>169</v>
      </c>
      <c r="Q223" s="4"/>
      <c r="R223" s="3"/>
      <c r="S223" s="3"/>
      <c r="T223" s="35" t="s">
        <v>160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5" t="s">
        <v>160</v>
      </c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1"/>
      <c r="BF223" s="1"/>
      <c r="BG223" s="3" t="s">
        <v>81</v>
      </c>
      <c r="BH223" s="1"/>
    </row>
    <row r="224" spans="2:60" x14ac:dyDescent="0.2">
      <c r="B224" s="1">
        <v>220</v>
      </c>
      <c r="C224" s="31">
        <v>44325</v>
      </c>
      <c r="D224" s="1">
        <v>233</v>
      </c>
      <c r="E224" s="32">
        <v>40000</v>
      </c>
      <c r="F224" s="32">
        <v>50000</v>
      </c>
      <c r="G224" s="32">
        <v>50000</v>
      </c>
      <c r="H224" s="32" t="s">
        <v>3</v>
      </c>
      <c r="I224" s="33">
        <v>10.596634733096073</v>
      </c>
      <c r="J224" s="2" t="s">
        <v>163</v>
      </c>
      <c r="K224" s="3">
        <v>40</v>
      </c>
      <c r="L224" s="4" t="s">
        <v>172</v>
      </c>
      <c r="M224" s="4" t="s">
        <v>165</v>
      </c>
      <c r="N224" s="4" t="s">
        <v>158</v>
      </c>
      <c r="O224" s="34">
        <v>37</v>
      </c>
      <c r="P224" s="4" t="s">
        <v>172</v>
      </c>
      <c r="Q224" s="4"/>
      <c r="R224" s="3"/>
      <c r="S224" s="3"/>
      <c r="T224" s="35" t="s">
        <v>160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5" t="s">
        <v>160</v>
      </c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1"/>
      <c r="BF224" s="1"/>
      <c r="BG224" s="3" t="s">
        <v>79</v>
      </c>
      <c r="BH224" s="1"/>
    </row>
    <row r="225" spans="2:60" x14ac:dyDescent="0.2">
      <c r="B225" s="1">
        <v>221</v>
      </c>
      <c r="C225" s="31">
        <v>44325</v>
      </c>
      <c r="D225" s="1">
        <v>234</v>
      </c>
      <c r="E225" s="32">
        <v>170000</v>
      </c>
      <c r="F225" s="32">
        <v>212500</v>
      </c>
      <c r="G225" s="32">
        <v>212500</v>
      </c>
      <c r="H225" s="32" t="s">
        <v>3</v>
      </c>
      <c r="I225" s="33">
        <v>12.043553716032399</v>
      </c>
      <c r="J225" s="2" t="s">
        <v>163</v>
      </c>
      <c r="K225" s="3">
        <v>70</v>
      </c>
      <c r="L225" s="4" t="s">
        <v>167</v>
      </c>
      <c r="M225" s="4" t="s">
        <v>165</v>
      </c>
      <c r="N225" s="4" t="s">
        <v>162</v>
      </c>
      <c r="O225" s="34">
        <v>36</v>
      </c>
      <c r="P225" s="4" t="s">
        <v>167</v>
      </c>
      <c r="Q225" s="4"/>
      <c r="R225" s="3"/>
      <c r="S225" s="3"/>
      <c r="T225" s="35" t="s">
        <v>160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5" t="s">
        <v>160</v>
      </c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1"/>
      <c r="BF225" s="1"/>
      <c r="BG225" s="3" t="s">
        <v>81</v>
      </c>
      <c r="BH225" s="1"/>
    </row>
    <row r="226" spans="2:60" x14ac:dyDescent="0.2">
      <c r="B226" s="1">
        <v>222</v>
      </c>
      <c r="C226" s="31">
        <v>44325</v>
      </c>
      <c r="D226" s="1">
        <v>287</v>
      </c>
      <c r="E226" s="32">
        <v>12000</v>
      </c>
      <c r="F226" s="32">
        <v>15000</v>
      </c>
      <c r="G226" s="32">
        <v>15000</v>
      </c>
      <c r="H226" s="32" t="s">
        <v>3</v>
      </c>
      <c r="I226" s="33">
        <v>9.3926619287701367</v>
      </c>
      <c r="J226" s="2" t="s">
        <v>163</v>
      </c>
      <c r="K226" s="3">
        <v>60</v>
      </c>
      <c r="L226" s="4" t="s">
        <v>167</v>
      </c>
      <c r="M226" s="4" t="s">
        <v>165</v>
      </c>
      <c r="N226" s="4" t="s">
        <v>162</v>
      </c>
      <c r="O226" s="34">
        <v>38</v>
      </c>
      <c r="P226" s="4" t="s">
        <v>167</v>
      </c>
      <c r="Q226" s="4"/>
      <c r="R226" s="3"/>
      <c r="S226" s="3"/>
      <c r="T226" s="35"/>
      <c r="U226" s="35" t="s">
        <v>160</v>
      </c>
      <c r="V226" s="3"/>
      <c r="W226" s="3"/>
      <c r="X226" s="35" t="s">
        <v>160</v>
      </c>
      <c r="Y226" s="3"/>
      <c r="Z226" s="3"/>
      <c r="AA226" s="3"/>
      <c r="AB226" s="3"/>
      <c r="AC226" s="3"/>
      <c r="AD226" s="3"/>
      <c r="AE226" s="35" t="s">
        <v>160</v>
      </c>
      <c r="AF226" s="3"/>
      <c r="AG226" s="3"/>
      <c r="AH226" s="3"/>
      <c r="AI226" s="3"/>
      <c r="AJ226" s="35" t="s">
        <v>160</v>
      </c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1"/>
      <c r="BF226" s="1"/>
      <c r="BG226" s="3" t="s">
        <v>80</v>
      </c>
      <c r="BH226" s="1"/>
    </row>
    <row r="227" spans="2:60" x14ac:dyDescent="0.2">
      <c r="B227" s="1">
        <v>223</v>
      </c>
      <c r="C227" s="31">
        <v>44325</v>
      </c>
      <c r="D227" s="1">
        <v>288</v>
      </c>
      <c r="E227" s="32">
        <v>15000</v>
      </c>
      <c r="F227" s="32">
        <v>18750</v>
      </c>
      <c r="G227" s="32">
        <v>18750</v>
      </c>
      <c r="H227" s="32" t="s">
        <v>3</v>
      </c>
      <c r="I227" s="33">
        <v>9.6158054800843473</v>
      </c>
      <c r="J227" s="2" t="s">
        <v>163</v>
      </c>
      <c r="K227" s="3">
        <v>80</v>
      </c>
      <c r="L227" s="4" t="s">
        <v>167</v>
      </c>
      <c r="M227" s="4" t="s">
        <v>165</v>
      </c>
      <c r="N227" s="4" t="s">
        <v>162</v>
      </c>
      <c r="O227" s="34">
        <v>40</v>
      </c>
      <c r="P227" s="4" t="s">
        <v>167</v>
      </c>
      <c r="Q227" s="4"/>
      <c r="R227" s="3"/>
      <c r="S227" s="3"/>
      <c r="T227" s="3"/>
      <c r="U227" s="35" t="s">
        <v>160</v>
      </c>
      <c r="V227" s="3"/>
      <c r="W227" s="3"/>
      <c r="X227" s="35" t="s">
        <v>160</v>
      </c>
      <c r="Y227" s="3"/>
      <c r="Z227" s="3"/>
      <c r="AA227" s="3"/>
      <c r="AB227" s="3"/>
      <c r="AC227" s="3"/>
      <c r="AD227" s="3"/>
      <c r="AE227" s="35" t="s">
        <v>160</v>
      </c>
      <c r="AF227" s="3"/>
      <c r="AG227" s="3"/>
      <c r="AH227" s="3"/>
      <c r="AI227" s="3"/>
      <c r="AJ227" s="35" t="s">
        <v>160</v>
      </c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1"/>
      <c r="BF227" s="1"/>
      <c r="BG227" s="3" t="s">
        <v>80</v>
      </c>
      <c r="BH227" s="1"/>
    </row>
    <row r="228" spans="2:60" x14ac:dyDescent="0.2">
      <c r="B228" s="1">
        <v>224</v>
      </c>
      <c r="C228" s="31">
        <v>44325</v>
      </c>
      <c r="D228" s="1">
        <v>289</v>
      </c>
      <c r="E228" s="32">
        <v>52000</v>
      </c>
      <c r="F228" s="32">
        <v>65000</v>
      </c>
      <c r="G228" s="32">
        <v>65000</v>
      </c>
      <c r="H228" s="32" t="s">
        <v>3</v>
      </c>
      <c r="I228" s="33">
        <v>10.858998997563564</v>
      </c>
      <c r="J228" s="2" t="s">
        <v>163</v>
      </c>
      <c r="K228" s="3">
        <v>60</v>
      </c>
      <c r="L228" s="4" t="s">
        <v>167</v>
      </c>
      <c r="M228" s="4" t="s">
        <v>165</v>
      </c>
      <c r="N228" s="4" t="s">
        <v>162</v>
      </c>
      <c r="O228" s="34">
        <v>38</v>
      </c>
      <c r="P228" s="4" t="s">
        <v>159</v>
      </c>
      <c r="Q228" s="4"/>
      <c r="R228" s="35" t="s">
        <v>160</v>
      </c>
      <c r="S228" s="35"/>
      <c r="T228" s="3"/>
      <c r="U228" s="35" t="s">
        <v>160</v>
      </c>
      <c r="V228" s="3"/>
      <c r="W228" s="3"/>
      <c r="X228" s="3"/>
      <c r="Y228" s="3"/>
      <c r="Z228" s="3"/>
      <c r="AA228" s="3"/>
      <c r="AB228" s="3"/>
      <c r="AC228" s="35" t="s">
        <v>160</v>
      </c>
      <c r="AD228" s="3"/>
      <c r="AE228" s="3"/>
      <c r="AF228" s="3"/>
      <c r="AG228" s="3"/>
      <c r="AH228" s="3"/>
      <c r="AI228" s="3"/>
      <c r="AJ228" s="35" t="s">
        <v>160</v>
      </c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1"/>
      <c r="BF228" s="1"/>
      <c r="BG228" s="3" t="s">
        <v>81</v>
      </c>
      <c r="BH228" s="1"/>
    </row>
    <row r="229" spans="2:60" x14ac:dyDescent="0.2">
      <c r="B229" s="1">
        <v>225</v>
      </c>
      <c r="C229" s="31">
        <v>44325</v>
      </c>
      <c r="D229" s="1">
        <v>290</v>
      </c>
      <c r="E229" s="32">
        <v>14000</v>
      </c>
      <c r="F229" s="32">
        <v>17500</v>
      </c>
      <c r="G229" s="32">
        <v>17500</v>
      </c>
      <c r="H229" s="32" t="s">
        <v>3</v>
      </c>
      <c r="I229" s="33">
        <v>9.5468126085973957</v>
      </c>
      <c r="J229" s="2" t="s">
        <v>163</v>
      </c>
      <c r="K229" s="3">
        <v>70</v>
      </c>
      <c r="L229" s="4" t="s">
        <v>167</v>
      </c>
      <c r="M229" s="4" t="s">
        <v>165</v>
      </c>
      <c r="N229" s="4" t="s">
        <v>162</v>
      </c>
      <c r="O229" s="34">
        <v>40</v>
      </c>
      <c r="P229" s="4" t="s">
        <v>167</v>
      </c>
      <c r="Q229" s="4"/>
      <c r="R229" s="3"/>
      <c r="S229" s="3"/>
      <c r="T229" s="3"/>
      <c r="U229" s="35" t="s">
        <v>160</v>
      </c>
      <c r="V229" s="3"/>
      <c r="W229" s="3"/>
      <c r="X229" s="35" t="s">
        <v>160</v>
      </c>
      <c r="Y229" s="3"/>
      <c r="Z229" s="3"/>
      <c r="AA229" s="3"/>
      <c r="AB229" s="3"/>
      <c r="AC229" s="35" t="s">
        <v>160</v>
      </c>
      <c r="AD229" s="3"/>
      <c r="AE229" s="3"/>
      <c r="AF229" s="3"/>
      <c r="AG229" s="3"/>
      <c r="AH229" s="3"/>
      <c r="AI229" s="3"/>
      <c r="AJ229" s="35" t="s">
        <v>160</v>
      </c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1"/>
      <c r="BF229" s="1"/>
      <c r="BG229" s="3" t="s">
        <v>79</v>
      </c>
      <c r="BH229" s="1"/>
    </row>
    <row r="230" spans="2:60" x14ac:dyDescent="0.2">
      <c r="B230" s="1">
        <v>226</v>
      </c>
      <c r="C230" s="31">
        <v>44325</v>
      </c>
      <c r="D230" s="1">
        <v>292</v>
      </c>
      <c r="E230" s="32">
        <v>180000</v>
      </c>
      <c r="F230" s="32">
        <v>225000</v>
      </c>
      <c r="G230" s="32">
        <v>225000</v>
      </c>
      <c r="H230" s="32" t="s">
        <v>3</v>
      </c>
      <c r="I230" s="33">
        <v>12.100712129872347</v>
      </c>
      <c r="J230" s="2" t="s">
        <v>163</v>
      </c>
      <c r="K230" s="3">
        <v>30</v>
      </c>
      <c r="L230" s="4" t="s">
        <v>167</v>
      </c>
      <c r="M230" s="4" t="s">
        <v>165</v>
      </c>
      <c r="N230" s="4" t="s">
        <v>158</v>
      </c>
      <c r="O230" s="34">
        <v>32</v>
      </c>
      <c r="P230" s="4" t="s">
        <v>167</v>
      </c>
      <c r="Q230" s="4"/>
      <c r="R230" s="3"/>
      <c r="S230" s="3"/>
      <c r="T230" s="35" t="s">
        <v>160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5" t="s">
        <v>160</v>
      </c>
      <c r="AK230" s="3"/>
      <c r="AL230" s="35" t="s">
        <v>160</v>
      </c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1"/>
      <c r="BF230" s="1"/>
      <c r="BG230" s="3" t="s">
        <v>81</v>
      </c>
      <c r="BH230" s="1"/>
    </row>
    <row r="231" spans="2:60" x14ac:dyDescent="0.2">
      <c r="B231" s="1">
        <v>227</v>
      </c>
      <c r="C231" s="31">
        <v>44325</v>
      </c>
      <c r="D231" s="1">
        <v>293</v>
      </c>
      <c r="E231" s="32">
        <v>700000</v>
      </c>
      <c r="F231" s="32">
        <v>865000</v>
      </c>
      <c r="G231" s="32">
        <v>875000</v>
      </c>
      <c r="H231" s="32" t="s">
        <v>209</v>
      </c>
      <c r="I231" s="33">
        <v>13.458835614025542</v>
      </c>
      <c r="J231" s="2" t="s">
        <v>163</v>
      </c>
      <c r="K231" s="3">
        <v>60</v>
      </c>
      <c r="L231" s="4" t="s">
        <v>167</v>
      </c>
      <c r="M231" s="4" t="s">
        <v>165</v>
      </c>
      <c r="N231" s="4" t="s">
        <v>158</v>
      </c>
      <c r="O231" s="34">
        <v>36</v>
      </c>
      <c r="P231" s="4" t="s">
        <v>167</v>
      </c>
      <c r="Q231" s="4"/>
      <c r="R231" s="3"/>
      <c r="S231" s="3"/>
      <c r="T231" s="35" t="s">
        <v>160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5" t="s">
        <v>160</v>
      </c>
      <c r="AL231" s="35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1"/>
      <c r="BF231" s="1"/>
      <c r="BG231" s="3" t="s">
        <v>81</v>
      </c>
      <c r="BH231" s="1"/>
    </row>
    <row r="232" spans="2:60" x14ac:dyDescent="0.2">
      <c r="B232" s="1">
        <v>228</v>
      </c>
      <c r="C232" s="31">
        <v>44325</v>
      </c>
      <c r="D232" s="1">
        <v>353</v>
      </c>
      <c r="E232" s="32">
        <v>24000</v>
      </c>
      <c r="F232" s="32">
        <v>30000</v>
      </c>
      <c r="G232" s="32">
        <v>30000</v>
      </c>
      <c r="H232" s="32" t="s">
        <v>3</v>
      </c>
      <c r="I232" s="33">
        <v>10.085809109330082</v>
      </c>
      <c r="J232" s="2" t="s">
        <v>174</v>
      </c>
      <c r="K232" s="3">
        <v>40</v>
      </c>
      <c r="L232" s="4" t="s">
        <v>164</v>
      </c>
      <c r="M232" s="4" t="s">
        <v>165</v>
      </c>
      <c r="N232" s="4" t="s">
        <v>162</v>
      </c>
      <c r="O232" s="34">
        <v>30.5</v>
      </c>
      <c r="P232" s="4" t="s">
        <v>159</v>
      </c>
      <c r="Q232" s="4"/>
      <c r="R232" s="35" t="s">
        <v>160</v>
      </c>
      <c r="S232" s="35"/>
      <c r="T232" s="35" t="s">
        <v>160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1"/>
      <c r="BF232" s="1"/>
      <c r="BG232" s="3" t="s">
        <v>79</v>
      </c>
      <c r="BH232" s="1"/>
    </row>
    <row r="233" spans="2:60" x14ac:dyDescent="0.2">
      <c r="B233" s="1">
        <v>229</v>
      </c>
      <c r="C233" s="31">
        <v>44325</v>
      </c>
      <c r="D233" s="1">
        <v>364</v>
      </c>
      <c r="E233" s="32">
        <v>18000</v>
      </c>
      <c r="F233" s="32">
        <v>22500</v>
      </c>
      <c r="G233" s="32">
        <v>22500</v>
      </c>
      <c r="H233" s="32" t="s">
        <v>3</v>
      </c>
      <c r="I233" s="33">
        <v>9.7981270368783022</v>
      </c>
      <c r="J233" s="2" t="s">
        <v>174</v>
      </c>
      <c r="K233" s="3">
        <v>50</v>
      </c>
      <c r="L233" s="4" t="s">
        <v>193</v>
      </c>
      <c r="M233" s="4" t="s">
        <v>182</v>
      </c>
      <c r="N233" s="4" t="s">
        <v>158</v>
      </c>
      <c r="O233" s="34">
        <v>22</v>
      </c>
      <c r="P233" s="4" t="s">
        <v>159</v>
      </c>
      <c r="Q233" s="4"/>
      <c r="R233" s="35" t="s">
        <v>160</v>
      </c>
      <c r="S233" s="35"/>
      <c r="T233" s="35" t="s">
        <v>160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5" t="s">
        <v>160</v>
      </c>
      <c r="AX233" s="3"/>
      <c r="AY233" s="3"/>
      <c r="AZ233" s="3"/>
      <c r="BA233" s="3"/>
      <c r="BB233" s="3"/>
      <c r="BC233" s="3"/>
      <c r="BD233" s="3"/>
      <c r="BE233" s="1"/>
      <c r="BF233" s="1"/>
      <c r="BG233" s="3" t="s">
        <v>79</v>
      </c>
      <c r="BH233" s="1"/>
    </row>
    <row r="234" spans="2:60" x14ac:dyDescent="0.2">
      <c r="B234" s="1">
        <v>230</v>
      </c>
      <c r="C234" s="31">
        <v>44325</v>
      </c>
      <c r="D234" s="1">
        <v>366</v>
      </c>
      <c r="E234" s="32">
        <v>11000</v>
      </c>
      <c r="F234" s="32">
        <v>13750</v>
      </c>
      <c r="G234" s="32">
        <v>13750</v>
      </c>
      <c r="H234" s="32" t="s">
        <v>3</v>
      </c>
      <c r="I234" s="33">
        <v>9.3056505517805075</v>
      </c>
      <c r="J234" s="2" t="s">
        <v>174</v>
      </c>
      <c r="K234" s="3">
        <v>50</v>
      </c>
      <c r="L234" s="4" t="s">
        <v>169</v>
      </c>
      <c r="M234" s="4" t="s">
        <v>182</v>
      </c>
      <c r="N234" s="4" t="s">
        <v>166</v>
      </c>
      <c r="O234" s="34">
        <v>23.2</v>
      </c>
      <c r="P234" s="4" t="s">
        <v>159</v>
      </c>
      <c r="Q234" s="4"/>
      <c r="R234" s="35" t="s">
        <v>160</v>
      </c>
      <c r="S234" s="35"/>
      <c r="T234" s="35" t="s">
        <v>160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1"/>
      <c r="BF234" s="1"/>
      <c r="BG234" s="3" t="s">
        <v>80</v>
      </c>
      <c r="BH234" s="1"/>
    </row>
    <row r="235" spans="2:60" x14ac:dyDescent="0.2">
      <c r="B235" s="1">
        <v>231</v>
      </c>
      <c r="C235" s="31">
        <v>44325</v>
      </c>
      <c r="D235" s="1">
        <v>368</v>
      </c>
      <c r="E235" s="32">
        <v>8000</v>
      </c>
      <c r="F235" s="32">
        <v>10000</v>
      </c>
      <c r="G235" s="32">
        <v>10000</v>
      </c>
      <c r="H235" s="32" t="s">
        <v>3</v>
      </c>
      <c r="I235" s="33">
        <v>8.987196820661973</v>
      </c>
      <c r="J235" s="2" t="s">
        <v>174</v>
      </c>
      <c r="K235" s="3">
        <v>40</v>
      </c>
      <c r="L235" s="4" t="s">
        <v>169</v>
      </c>
      <c r="M235" s="4" t="s">
        <v>182</v>
      </c>
      <c r="N235" s="4" t="s">
        <v>158</v>
      </c>
      <c r="O235" s="34">
        <v>25</v>
      </c>
      <c r="P235" s="4" t="s">
        <v>169</v>
      </c>
      <c r="Q235" s="4"/>
      <c r="R235" s="35" t="s">
        <v>160</v>
      </c>
      <c r="S235" s="35"/>
      <c r="T235" s="35" t="s">
        <v>160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 t="s">
        <v>210</v>
      </c>
      <c r="BA235" s="3"/>
      <c r="BB235" s="3"/>
      <c r="BC235" s="3"/>
      <c r="BD235" s="3"/>
      <c r="BE235" s="1"/>
      <c r="BF235" s="1"/>
      <c r="BG235" s="3" t="s">
        <v>80</v>
      </c>
      <c r="BH235" s="1"/>
    </row>
    <row r="236" spans="2:60" x14ac:dyDescent="0.2">
      <c r="B236" s="1">
        <v>232</v>
      </c>
      <c r="C236" s="31">
        <v>44325</v>
      </c>
      <c r="D236" s="1">
        <v>370</v>
      </c>
      <c r="E236" s="32">
        <v>16000</v>
      </c>
      <c r="F236" s="32">
        <v>20000</v>
      </c>
      <c r="G236" s="32">
        <v>20000</v>
      </c>
      <c r="H236" s="32" t="s">
        <v>3</v>
      </c>
      <c r="I236" s="33">
        <v>9.6803440012219184</v>
      </c>
      <c r="J236" s="2" t="s">
        <v>174</v>
      </c>
      <c r="K236" s="3">
        <v>40</v>
      </c>
      <c r="L236" s="4" t="s">
        <v>169</v>
      </c>
      <c r="M236" s="4" t="s">
        <v>165</v>
      </c>
      <c r="N236" s="4" t="s">
        <v>158</v>
      </c>
      <c r="O236" s="34">
        <v>35</v>
      </c>
      <c r="P236" s="4" t="s">
        <v>159</v>
      </c>
      <c r="Q236" s="4"/>
      <c r="R236" s="35" t="s">
        <v>160</v>
      </c>
      <c r="S236" s="35"/>
      <c r="T236" s="35" t="s">
        <v>160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1"/>
      <c r="BF236" s="1"/>
      <c r="BG236" s="3" t="s">
        <v>81</v>
      </c>
      <c r="BH236" s="1"/>
    </row>
    <row r="237" spans="2:60" x14ac:dyDescent="0.2">
      <c r="B237" s="1">
        <v>233</v>
      </c>
      <c r="C237" s="31">
        <v>44325</v>
      </c>
      <c r="D237" s="1">
        <v>371</v>
      </c>
      <c r="E237" s="32">
        <v>24000</v>
      </c>
      <c r="F237" s="32">
        <v>30000</v>
      </c>
      <c r="G237" s="32">
        <v>30000</v>
      </c>
      <c r="H237" s="32" t="s">
        <v>3</v>
      </c>
      <c r="I237" s="33">
        <v>10.085809109330082</v>
      </c>
      <c r="J237" s="2" t="s">
        <v>174</v>
      </c>
      <c r="K237" s="3">
        <v>50</v>
      </c>
      <c r="L237" s="4" t="s">
        <v>167</v>
      </c>
      <c r="M237" s="4" t="s">
        <v>165</v>
      </c>
      <c r="N237" s="4" t="s">
        <v>158</v>
      </c>
      <c r="O237" s="34">
        <v>35</v>
      </c>
      <c r="P237" s="4" t="s">
        <v>159</v>
      </c>
      <c r="Q237" s="4"/>
      <c r="R237" s="35" t="s">
        <v>160</v>
      </c>
      <c r="S237" s="35"/>
      <c r="T237" s="35" t="s">
        <v>160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1"/>
      <c r="BF237" s="1"/>
      <c r="BG237" s="3" t="s">
        <v>79</v>
      </c>
      <c r="BH237" s="1"/>
    </row>
    <row r="238" spans="2:60" x14ac:dyDescent="0.2">
      <c r="B238" s="1">
        <v>234</v>
      </c>
      <c r="C238" s="31">
        <v>44325</v>
      </c>
      <c r="D238" s="1">
        <v>372</v>
      </c>
      <c r="E238" s="32">
        <v>26000</v>
      </c>
      <c r="F238" s="32">
        <v>32500</v>
      </c>
      <c r="G238" s="32">
        <v>32500</v>
      </c>
      <c r="H238" s="32" t="s">
        <v>3</v>
      </c>
      <c r="I238" s="33">
        <v>10.165851817003619</v>
      </c>
      <c r="J238" s="2" t="s">
        <v>174</v>
      </c>
      <c r="K238" s="3">
        <v>60</v>
      </c>
      <c r="L238" s="4" t="s">
        <v>167</v>
      </c>
      <c r="M238" s="4" t="s">
        <v>165</v>
      </c>
      <c r="N238" s="4" t="s">
        <v>158</v>
      </c>
      <c r="O238" s="34">
        <v>35</v>
      </c>
      <c r="P238" s="4" t="s">
        <v>159</v>
      </c>
      <c r="Q238" s="4"/>
      <c r="R238" s="35" t="s">
        <v>160</v>
      </c>
      <c r="S238" s="35"/>
      <c r="T238" s="35"/>
      <c r="U238" s="35" t="s">
        <v>160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 t="s">
        <v>201</v>
      </c>
      <c r="BA238" s="3"/>
      <c r="BB238" s="3"/>
      <c r="BC238" s="3"/>
      <c r="BD238" s="3"/>
      <c r="BE238" s="1"/>
      <c r="BF238" s="1"/>
      <c r="BG238" s="3" t="s">
        <v>81</v>
      </c>
      <c r="BH238" s="1"/>
    </row>
    <row r="239" spans="2:60" x14ac:dyDescent="0.2">
      <c r="B239" s="1">
        <v>235</v>
      </c>
      <c r="C239" s="31">
        <v>44325</v>
      </c>
      <c r="D239" s="1">
        <v>373</v>
      </c>
      <c r="E239" s="32">
        <v>15000</v>
      </c>
      <c r="F239" s="32">
        <v>18750</v>
      </c>
      <c r="G239" s="32">
        <v>18750</v>
      </c>
      <c r="H239" s="32" t="s">
        <v>3</v>
      </c>
      <c r="I239" s="33">
        <v>9.6158054800843473</v>
      </c>
      <c r="J239" s="2" t="s">
        <v>174</v>
      </c>
      <c r="K239" s="3">
        <v>40</v>
      </c>
      <c r="L239" s="4" t="s">
        <v>167</v>
      </c>
      <c r="M239" s="4" t="s">
        <v>165</v>
      </c>
      <c r="N239" s="4" t="s">
        <v>158</v>
      </c>
      <c r="O239" s="34">
        <v>30.5</v>
      </c>
      <c r="P239" s="4" t="s">
        <v>159</v>
      </c>
      <c r="Q239" s="4"/>
      <c r="R239" s="35" t="s">
        <v>160</v>
      </c>
      <c r="S239" s="35"/>
      <c r="T239" s="35" t="s">
        <v>160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1"/>
      <c r="BF239" s="1"/>
      <c r="BG239" s="3" t="s">
        <v>79</v>
      </c>
      <c r="BH239" s="1"/>
    </row>
    <row r="240" spans="2:60" x14ac:dyDescent="0.2">
      <c r="B240" s="1">
        <v>236</v>
      </c>
      <c r="C240" s="31">
        <v>44325</v>
      </c>
      <c r="D240" s="1">
        <v>374</v>
      </c>
      <c r="E240" s="32">
        <v>6500</v>
      </c>
      <c r="F240" s="32">
        <v>8125</v>
      </c>
      <c r="G240" s="32">
        <v>8125</v>
      </c>
      <c r="H240" s="32" t="s">
        <v>3</v>
      </c>
      <c r="I240" s="33">
        <v>8.7795574558837277</v>
      </c>
      <c r="J240" s="2" t="s">
        <v>174</v>
      </c>
      <c r="K240" s="3">
        <v>40</v>
      </c>
      <c r="L240" s="4" t="s">
        <v>164</v>
      </c>
      <c r="M240" s="4" t="s">
        <v>165</v>
      </c>
      <c r="N240" s="4" t="s">
        <v>158</v>
      </c>
      <c r="O240" s="34">
        <v>31</v>
      </c>
      <c r="P240" s="4" t="s">
        <v>159</v>
      </c>
      <c r="Q240" s="4"/>
      <c r="R240" s="35" t="s">
        <v>160</v>
      </c>
      <c r="S240" s="35"/>
      <c r="T240" s="35" t="s">
        <v>160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1"/>
      <c r="BF240" s="1"/>
      <c r="BG240" s="3" t="s">
        <v>79</v>
      </c>
      <c r="BH240" s="1"/>
    </row>
    <row r="241" spans="2:60" x14ac:dyDescent="0.2">
      <c r="B241" s="1">
        <v>237</v>
      </c>
      <c r="C241" s="31">
        <v>44325</v>
      </c>
      <c r="D241" s="1">
        <v>375</v>
      </c>
      <c r="E241" s="32">
        <v>8000</v>
      </c>
      <c r="F241" s="32">
        <v>10000</v>
      </c>
      <c r="G241" s="32">
        <v>10000</v>
      </c>
      <c r="H241" s="32" t="s">
        <v>3</v>
      </c>
      <c r="I241" s="33">
        <v>8.987196820661973</v>
      </c>
      <c r="J241" s="2" t="s">
        <v>174</v>
      </c>
      <c r="K241" s="3">
        <v>60</v>
      </c>
      <c r="L241" s="4" t="s">
        <v>156</v>
      </c>
      <c r="M241" s="4" t="s">
        <v>165</v>
      </c>
      <c r="N241" s="4" t="s">
        <v>158</v>
      </c>
      <c r="O241" s="34">
        <v>35</v>
      </c>
      <c r="P241" s="4" t="s">
        <v>156</v>
      </c>
      <c r="Q241" s="4"/>
      <c r="R241" s="3"/>
      <c r="S241" s="3"/>
      <c r="T241" s="35"/>
      <c r="U241" s="35" t="s">
        <v>160</v>
      </c>
      <c r="V241" s="3"/>
      <c r="W241" s="3"/>
      <c r="X241" s="35" t="s">
        <v>160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 t="s">
        <v>211</v>
      </c>
      <c r="BB241" s="3"/>
      <c r="BC241" s="3"/>
      <c r="BD241" s="3"/>
      <c r="BE241" s="1"/>
      <c r="BF241" s="1"/>
      <c r="BG241" s="3" t="s">
        <v>79</v>
      </c>
      <c r="BH241" s="1"/>
    </row>
    <row r="242" spans="2:60" x14ac:dyDescent="0.2">
      <c r="B242" s="1">
        <v>238</v>
      </c>
      <c r="C242" s="31">
        <v>44325</v>
      </c>
      <c r="D242" s="1">
        <v>377</v>
      </c>
      <c r="E242" s="32">
        <v>7500</v>
      </c>
      <c r="F242" s="32">
        <v>9375</v>
      </c>
      <c r="G242" s="32">
        <v>9375</v>
      </c>
      <c r="H242" s="32" t="s">
        <v>3</v>
      </c>
      <c r="I242" s="33">
        <v>8.9226582995244019</v>
      </c>
      <c r="J242" s="2" t="s">
        <v>174</v>
      </c>
      <c r="K242" s="3">
        <v>60</v>
      </c>
      <c r="L242" s="4" t="s">
        <v>169</v>
      </c>
      <c r="M242" s="4" t="s">
        <v>165</v>
      </c>
      <c r="N242" s="4" t="s">
        <v>166</v>
      </c>
      <c r="O242" s="34">
        <v>36</v>
      </c>
      <c r="P242" s="4" t="s">
        <v>169</v>
      </c>
      <c r="Q242" s="35" t="s">
        <v>160</v>
      </c>
      <c r="R242" s="3"/>
      <c r="S242" s="3"/>
      <c r="T242" s="3"/>
      <c r="U242" s="35" t="s">
        <v>160</v>
      </c>
      <c r="V242" s="3"/>
      <c r="W242" s="3"/>
      <c r="X242" s="35" t="s">
        <v>160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1"/>
      <c r="BF242" s="1"/>
      <c r="BG242" s="3" t="s">
        <v>80</v>
      </c>
      <c r="BH242" s="1"/>
    </row>
    <row r="243" spans="2:60" x14ac:dyDescent="0.2">
      <c r="B243" s="1">
        <v>239</v>
      </c>
      <c r="C243" s="31">
        <v>44325</v>
      </c>
      <c r="D243" s="1">
        <v>390</v>
      </c>
      <c r="E243" s="32">
        <v>12000</v>
      </c>
      <c r="F243" s="32">
        <v>15000</v>
      </c>
      <c r="G243" s="32">
        <v>15000</v>
      </c>
      <c r="H243" s="32" t="s">
        <v>3</v>
      </c>
      <c r="I243" s="33">
        <v>9.3926619287701367</v>
      </c>
      <c r="J243" s="2" t="s">
        <v>163</v>
      </c>
      <c r="K243" s="3">
        <v>40</v>
      </c>
      <c r="L243" s="4" t="s">
        <v>167</v>
      </c>
      <c r="M243" s="4" t="s">
        <v>165</v>
      </c>
      <c r="N243" s="4" t="s">
        <v>158</v>
      </c>
      <c r="O243" s="34">
        <v>36</v>
      </c>
      <c r="P243" s="4" t="s">
        <v>159</v>
      </c>
      <c r="Q243" s="4"/>
      <c r="R243" s="3"/>
      <c r="S243" s="3"/>
      <c r="T243" s="35" t="s">
        <v>160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5" t="s">
        <v>160</v>
      </c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1"/>
      <c r="BF243" s="1"/>
      <c r="BG243" s="3" t="s">
        <v>81</v>
      </c>
      <c r="BH243" s="1"/>
    </row>
    <row r="244" spans="2:60" x14ac:dyDescent="0.2">
      <c r="B244" s="1">
        <v>240</v>
      </c>
      <c r="C244" s="31">
        <v>44325</v>
      </c>
      <c r="D244" s="1">
        <v>393</v>
      </c>
      <c r="E244" s="32">
        <v>6000</v>
      </c>
      <c r="F244" s="32">
        <v>7500</v>
      </c>
      <c r="G244" s="32">
        <v>7500</v>
      </c>
      <c r="H244" s="32" t="s">
        <v>3</v>
      </c>
      <c r="I244" s="33">
        <v>8.6995147482101913</v>
      </c>
      <c r="J244" s="2" t="s">
        <v>163</v>
      </c>
      <c r="K244" s="3">
        <v>60</v>
      </c>
      <c r="L244" s="4" t="s">
        <v>195</v>
      </c>
      <c r="M244" s="4" t="s">
        <v>165</v>
      </c>
      <c r="N244" s="4" t="s">
        <v>158</v>
      </c>
      <c r="O244" s="34">
        <v>34</v>
      </c>
      <c r="P244" s="4" t="s">
        <v>159</v>
      </c>
      <c r="Q244" s="4"/>
      <c r="R244" s="35" t="s">
        <v>160</v>
      </c>
      <c r="S244" s="35"/>
      <c r="T244" s="3"/>
      <c r="U244" s="35" t="s">
        <v>160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 t="s">
        <v>212</v>
      </c>
      <c r="BB244" s="3"/>
      <c r="BC244" s="3"/>
      <c r="BD244" s="3"/>
      <c r="BE244" s="1"/>
      <c r="BF244" s="1"/>
      <c r="BG244" s="3" t="s">
        <v>80</v>
      </c>
      <c r="BH244" s="1"/>
    </row>
    <row r="245" spans="2:60" x14ac:dyDescent="0.2">
      <c r="B245" s="1">
        <v>241</v>
      </c>
      <c r="C245" s="31">
        <v>44325</v>
      </c>
      <c r="D245" s="1">
        <v>394</v>
      </c>
      <c r="E245" s="32">
        <v>3800</v>
      </c>
      <c r="F245" s="32">
        <v>4750</v>
      </c>
      <c r="G245" s="32">
        <v>4750</v>
      </c>
      <c r="H245" s="32" t="s">
        <v>3</v>
      </c>
      <c r="I245" s="33">
        <v>8.2427563457144775</v>
      </c>
      <c r="J245" s="2" t="s">
        <v>163</v>
      </c>
      <c r="K245" s="3">
        <v>60</v>
      </c>
      <c r="L245" s="4" t="s">
        <v>167</v>
      </c>
      <c r="M245" s="4" t="s">
        <v>165</v>
      </c>
      <c r="N245" s="4" t="s">
        <v>158</v>
      </c>
      <c r="O245" s="34">
        <v>36</v>
      </c>
      <c r="P245" s="4" t="s">
        <v>159</v>
      </c>
      <c r="Q245" s="4"/>
      <c r="R245" s="35" t="s">
        <v>160</v>
      </c>
      <c r="S245" s="35"/>
      <c r="T245" s="3"/>
      <c r="U245" s="35" t="s">
        <v>160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1"/>
      <c r="BF245" s="1"/>
      <c r="BG245" s="3" t="s">
        <v>80</v>
      </c>
      <c r="BH245" s="1"/>
    </row>
    <row r="246" spans="2:60" x14ac:dyDescent="0.2">
      <c r="B246" s="1">
        <v>242</v>
      </c>
      <c r="C246" s="31">
        <v>44325</v>
      </c>
      <c r="D246" s="1">
        <v>395</v>
      </c>
      <c r="E246" s="32">
        <v>3900</v>
      </c>
      <c r="F246" s="32">
        <v>4875</v>
      </c>
      <c r="G246" s="32">
        <v>4875</v>
      </c>
      <c r="H246" s="32" t="s">
        <v>3</v>
      </c>
      <c r="I246" s="33">
        <v>8.2687318321177372</v>
      </c>
      <c r="J246" s="2" t="s">
        <v>163</v>
      </c>
      <c r="K246" s="3">
        <v>50</v>
      </c>
      <c r="L246" s="4" t="s">
        <v>167</v>
      </c>
      <c r="M246" s="4" t="s">
        <v>165</v>
      </c>
      <c r="N246" s="4" t="s">
        <v>158</v>
      </c>
      <c r="O246" s="34">
        <v>34</v>
      </c>
      <c r="P246" s="4" t="s">
        <v>159</v>
      </c>
      <c r="Q246" s="4"/>
      <c r="R246" s="35" t="s">
        <v>160</v>
      </c>
      <c r="S246" s="35"/>
      <c r="T246" s="3"/>
      <c r="U246" s="35" t="s">
        <v>160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1"/>
      <c r="BF246" s="1"/>
      <c r="BG246" s="3" t="s">
        <v>79</v>
      </c>
      <c r="BH246" s="1"/>
    </row>
    <row r="247" spans="2:60" x14ac:dyDescent="0.2">
      <c r="B247" s="1">
        <v>243</v>
      </c>
      <c r="C247" s="31">
        <v>44325</v>
      </c>
      <c r="D247" s="1">
        <v>396</v>
      </c>
      <c r="E247" s="32">
        <v>50000</v>
      </c>
      <c r="F247" s="32">
        <v>62500</v>
      </c>
      <c r="G247" s="32">
        <v>62500</v>
      </c>
      <c r="H247" s="32" t="s">
        <v>3</v>
      </c>
      <c r="I247" s="33">
        <v>10.819778284410283</v>
      </c>
      <c r="J247" s="2" t="s">
        <v>163</v>
      </c>
      <c r="K247" s="3">
        <v>50</v>
      </c>
      <c r="L247" s="4" t="s">
        <v>167</v>
      </c>
      <c r="M247" s="4" t="s">
        <v>165</v>
      </c>
      <c r="N247" s="4" t="s">
        <v>158</v>
      </c>
      <c r="O247" s="34">
        <v>36</v>
      </c>
      <c r="P247" s="4" t="s">
        <v>159</v>
      </c>
      <c r="Q247" s="4"/>
      <c r="R247" s="35" t="s">
        <v>160</v>
      </c>
      <c r="S247" s="35"/>
      <c r="T247" s="3"/>
      <c r="U247" s="35" t="s">
        <v>160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1"/>
      <c r="BF247" s="1"/>
      <c r="BG247" s="3" t="s">
        <v>79</v>
      </c>
      <c r="BH247" s="1"/>
    </row>
    <row r="248" spans="2:60" x14ac:dyDescent="0.2">
      <c r="B248" s="1">
        <v>244</v>
      </c>
      <c r="C248" s="31">
        <v>44325</v>
      </c>
      <c r="D248" s="1">
        <v>398</v>
      </c>
      <c r="E248" s="32">
        <v>11000</v>
      </c>
      <c r="F248" s="32">
        <v>13750</v>
      </c>
      <c r="G248" s="32">
        <v>13750</v>
      </c>
      <c r="H248" s="32" t="s">
        <v>3</v>
      </c>
      <c r="I248" s="33">
        <v>9.3056505517805075</v>
      </c>
      <c r="J248" s="2" t="s">
        <v>163</v>
      </c>
      <c r="K248" s="3">
        <v>70</v>
      </c>
      <c r="L248" s="4" t="s">
        <v>167</v>
      </c>
      <c r="M248" s="4" t="s">
        <v>165</v>
      </c>
      <c r="N248" s="4" t="s">
        <v>162</v>
      </c>
      <c r="O248" s="34">
        <v>36</v>
      </c>
      <c r="P248" s="4" t="s">
        <v>167</v>
      </c>
      <c r="Q248" s="4"/>
      <c r="R248" s="35" t="s">
        <v>160</v>
      </c>
      <c r="S248" s="35"/>
      <c r="T248" s="3"/>
      <c r="U248" s="35" t="s">
        <v>160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1"/>
      <c r="BF248" s="1"/>
      <c r="BG248" s="3" t="s">
        <v>79</v>
      </c>
      <c r="BH248" s="1"/>
    </row>
    <row r="249" spans="2:60" x14ac:dyDescent="0.2">
      <c r="B249" s="1">
        <v>245</v>
      </c>
      <c r="C249" s="31">
        <v>44325</v>
      </c>
      <c r="D249" s="1">
        <v>399</v>
      </c>
      <c r="E249" s="32">
        <v>32000</v>
      </c>
      <c r="F249" s="32">
        <v>40000</v>
      </c>
      <c r="G249" s="32">
        <v>40000</v>
      </c>
      <c r="H249" s="32" t="s">
        <v>3</v>
      </c>
      <c r="I249" s="33">
        <v>10.373491181781864</v>
      </c>
      <c r="J249" s="2" t="s">
        <v>163</v>
      </c>
      <c r="K249" s="3">
        <v>50</v>
      </c>
      <c r="L249" s="4" t="s">
        <v>167</v>
      </c>
      <c r="M249" s="4" t="s">
        <v>165</v>
      </c>
      <c r="N249" s="4" t="s">
        <v>162</v>
      </c>
      <c r="O249" s="34">
        <v>38</v>
      </c>
      <c r="P249" s="4" t="s">
        <v>167</v>
      </c>
      <c r="Q249" s="4"/>
      <c r="R249" s="3"/>
      <c r="S249" s="3"/>
      <c r="T249" s="3"/>
      <c r="U249" s="35" t="s">
        <v>160</v>
      </c>
      <c r="V249" s="3"/>
      <c r="W249" s="3"/>
      <c r="X249" s="35" t="s">
        <v>160</v>
      </c>
      <c r="Y249" s="3"/>
      <c r="Z249" s="3"/>
      <c r="AA249" s="3"/>
      <c r="AB249" s="3"/>
      <c r="AC249" s="3"/>
      <c r="AD249" s="3"/>
      <c r="AE249" s="35" t="s">
        <v>160</v>
      </c>
      <c r="AF249" s="3"/>
      <c r="AG249" s="3"/>
      <c r="AH249" s="3"/>
      <c r="AI249" s="3"/>
      <c r="AJ249" s="35" t="s">
        <v>160</v>
      </c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1"/>
      <c r="BF249" s="1"/>
      <c r="BG249" s="3" t="s">
        <v>79</v>
      </c>
      <c r="BH249" s="1"/>
    </row>
    <row r="250" spans="2:60" x14ac:dyDescent="0.2">
      <c r="B250" s="1">
        <v>246</v>
      </c>
      <c r="C250" s="31">
        <v>44325</v>
      </c>
      <c r="D250" s="1">
        <v>401</v>
      </c>
      <c r="E250" s="32">
        <v>15000</v>
      </c>
      <c r="F250" s="32">
        <v>18750</v>
      </c>
      <c r="G250" s="32">
        <v>18750</v>
      </c>
      <c r="H250" s="32" t="s">
        <v>3</v>
      </c>
      <c r="I250" s="33">
        <v>9.6158054800843473</v>
      </c>
      <c r="J250" s="2" t="s">
        <v>163</v>
      </c>
      <c r="K250" s="3">
        <v>60</v>
      </c>
      <c r="L250" s="4" t="s">
        <v>167</v>
      </c>
      <c r="M250" s="4" t="s">
        <v>165</v>
      </c>
      <c r="N250" s="4" t="s">
        <v>162</v>
      </c>
      <c r="O250" s="34">
        <v>38</v>
      </c>
      <c r="P250" s="4" t="s">
        <v>167</v>
      </c>
      <c r="Q250" s="4"/>
      <c r="R250" s="3"/>
      <c r="S250" s="3"/>
      <c r="T250" s="3"/>
      <c r="U250" s="35" t="s">
        <v>160</v>
      </c>
      <c r="V250" s="3"/>
      <c r="W250" s="3"/>
      <c r="X250" s="35" t="s">
        <v>160</v>
      </c>
      <c r="Y250" s="3"/>
      <c r="Z250" s="3"/>
      <c r="AA250" s="3"/>
      <c r="AB250" s="3"/>
      <c r="AC250" s="3"/>
      <c r="AD250" s="3"/>
      <c r="AE250" s="35" t="s">
        <v>160</v>
      </c>
      <c r="AF250" s="3"/>
      <c r="AG250" s="3"/>
      <c r="AH250" s="3"/>
      <c r="AI250" s="3"/>
      <c r="AJ250" s="35" t="s">
        <v>160</v>
      </c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1"/>
      <c r="BF250" s="1"/>
      <c r="BG250" s="3" t="s">
        <v>79</v>
      </c>
      <c r="BH250" s="1"/>
    </row>
    <row r="251" spans="2:60" x14ac:dyDescent="0.2">
      <c r="B251" s="1">
        <v>247</v>
      </c>
      <c r="C251" s="31">
        <v>44325</v>
      </c>
      <c r="D251" s="1">
        <v>402</v>
      </c>
      <c r="E251" s="32">
        <v>26000</v>
      </c>
      <c r="F251" s="32">
        <v>32500</v>
      </c>
      <c r="G251" s="32">
        <v>32500</v>
      </c>
      <c r="H251" s="32" t="s">
        <v>3</v>
      </c>
      <c r="I251" s="33">
        <v>10.165851817003619</v>
      </c>
      <c r="J251" s="2" t="s">
        <v>163</v>
      </c>
      <c r="K251" s="3">
        <v>60</v>
      </c>
      <c r="L251" s="4" t="s">
        <v>167</v>
      </c>
      <c r="M251" s="4" t="s">
        <v>165</v>
      </c>
      <c r="N251" s="4" t="s">
        <v>162</v>
      </c>
      <c r="O251" s="34">
        <v>40</v>
      </c>
      <c r="P251" s="4" t="s">
        <v>167</v>
      </c>
      <c r="Q251" s="4"/>
      <c r="R251" s="35" t="s">
        <v>160</v>
      </c>
      <c r="S251" s="35"/>
      <c r="T251" s="3"/>
      <c r="U251" s="35" t="s">
        <v>160</v>
      </c>
      <c r="V251" s="3"/>
      <c r="W251" s="3"/>
      <c r="X251" s="3"/>
      <c r="Y251" s="3"/>
      <c r="Z251" s="3"/>
      <c r="AA251" s="3"/>
      <c r="AB251" s="3"/>
      <c r="AC251" s="35" t="s">
        <v>160</v>
      </c>
      <c r="AD251" s="3"/>
      <c r="AE251" s="3"/>
      <c r="AF251" s="3"/>
      <c r="AG251" s="3"/>
      <c r="AH251" s="3"/>
      <c r="AI251" s="3"/>
      <c r="AJ251" s="35" t="s">
        <v>160</v>
      </c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1"/>
      <c r="BF251" s="1"/>
      <c r="BG251" s="3" t="s">
        <v>79</v>
      </c>
      <c r="BH251" s="1"/>
    </row>
    <row r="252" spans="2:60" x14ac:dyDescent="0.2">
      <c r="B252" s="1">
        <v>248</v>
      </c>
      <c r="C252" s="31">
        <v>44325</v>
      </c>
      <c r="D252" s="1">
        <v>403</v>
      </c>
      <c r="E252" s="32">
        <v>36000</v>
      </c>
      <c r="F252" s="32">
        <v>45000</v>
      </c>
      <c r="G252" s="32">
        <v>45000</v>
      </c>
      <c r="H252" s="32" t="s">
        <v>3</v>
      </c>
      <c r="I252" s="33">
        <v>10.491274217438248</v>
      </c>
      <c r="J252" s="2" t="s">
        <v>163</v>
      </c>
      <c r="K252" s="3">
        <v>50</v>
      </c>
      <c r="L252" s="4" t="s">
        <v>169</v>
      </c>
      <c r="M252" s="4" t="s">
        <v>165</v>
      </c>
      <c r="N252" s="4" t="s">
        <v>162</v>
      </c>
      <c r="O252" s="34">
        <v>36</v>
      </c>
      <c r="P252" s="4" t="s">
        <v>169</v>
      </c>
      <c r="Q252" s="4"/>
      <c r="R252" s="3"/>
      <c r="S252" s="3"/>
      <c r="T252" s="3"/>
      <c r="U252" s="35" t="s">
        <v>160</v>
      </c>
      <c r="V252" s="3"/>
      <c r="W252" s="3"/>
      <c r="X252" s="3"/>
      <c r="Y252" s="35" t="s">
        <v>160</v>
      </c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1"/>
      <c r="BF252" s="1"/>
      <c r="BG252" s="3" t="s">
        <v>79</v>
      </c>
      <c r="BH252" s="1"/>
    </row>
    <row r="253" spans="2:60" x14ac:dyDescent="0.2">
      <c r="B253" s="1">
        <v>249</v>
      </c>
      <c r="C253" s="31">
        <v>44325</v>
      </c>
      <c r="D253" s="1">
        <v>416</v>
      </c>
      <c r="E253" s="32">
        <v>10000</v>
      </c>
      <c r="F253" s="32">
        <v>12500</v>
      </c>
      <c r="G253" s="32">
        <v>12500</v>
      </c>
      <c r="H253" s="32" t="s">
        <v>3</v>
      </c>
      <c r="I253" s="33">
        <v>9.2103403719761836</v>
      </c>
      <c r="J253" s="2" t="s">
        <v>174</v>
      </c>
      <c r="K253" s="3">
        <v>50</v>
      </c>
      <c r="L253" s="4" t="s">
        <v>169</v>
      </c>
      <c r="M253" s="4" t="s">
        <v>165</v>
      </c>
      <c r="N253" s="4" t="s">
        <v>158</v>
      </c>
      <c r="O253" s="34">
        <v>36.799999999999997</v>
      </c>
      <c r="P253" s="4" t="s">
        <v>159</v>
      </c>
      <c r="Q253" s="4"/>
      <c r="R253" s="35" t="s">
        <v>160</v>
      </c>
      <c r="S253" s="35"/>
      <c r="T253" s="35" t="s">
        <v>160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1"/>
      <c r="BF253" s="1"/>
      <c r="BG253" s="3" t="s">
        <v>79</v>
      </c>
      <c r="BH253" s="1"/>
    </row>
    <row r="254" spans="2:60" x14ac:dyDescent="0.2">
      <c r="B254" s="1">
        <v>250</v>
      </c>
      <c r="C254" s="31">
        <v>44325</v>
      </c>
      <c r="D254" s="1">
        <v>421</v>
      </c>
      <c r="E254" s="32">
        <v>38000</v>
      </c>
      <c r="F254" s="32">
        <v>47500</v>
      </c>
      <c r="G254" s="32">
        <v>47500</v>
      </c>
      <c r="H254" s="32" t="s">
        <v>3</v>
      </c>
      <c r="I254" s="33">
        <v>10.545341438708522</v>
      </c>
      <c r="J254" s="2" t="s">
        <v>155</v>
      </c>
      <c r="K254" s="3">
        <v>70</v>
      </c>
      <c r="L254" s="4" t="s">
        <v>167</v>
      </c>
      <c r="M254" s="4" t="s">
        <v>165</v>
      </c>
      <c r="N254" s="4" t="s">
        <v>162</v>
      </c>
      <c r="O254" s="34">
        <v>39</v>
      </c>
      <c r="P254" s="4" t="s">
        <v>167</v>
      </c>
      <c r="Q254" s="35" t="s">
        <v>160</v>
      </c>
      <c r="R254" s="3"/>
      <c r="S254" s="3"/>
      <c r="T254" s="3"/>
      <c r="U254" s="35" t="s">
        <v>160</v>
      </c>
      <c r="V254" s="3"/>
      <c r="W254" s="3"/>
      <c r="X254" s="35" t="s">
        <v>160</v>
      </c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1"/>
      <c r="BF254" s="1"/>
      <c r="BG254" s="3" t="s">
        <v>79</v>
      </c>
      <c r="BH254" s="1"/>
    </row>
    <row r="255" spans="2:60" x14ac:dyDescent="0.2">
      <c r="B255" s="1">
        <v>251</v>
      </c>
      <c r="C255" s="31">
        <v>44325</v>
      </c>
      <c r="D255" s="1">
        <v>473</v>
      </c>
      <c r="E255" s="32">
        <v>6500</v>
      </c>
      <c r="F255" s="32">
        <v>8125</v>
      </c>
      <c r="G255" s="32">
        <v>8125</v>
      </c>
      <c r="H255" s="32" t="s">
        <v>3</v>
      </c>
      <c r="I255" s="33">
        <v>8.7795574558837277</v>
      </c>
      <c r="J255" s="2" t="s">
        <v>163</v>
      </c>
      <c r="K255" s="3">
        <v>40</v>
      </c>
      <c r="L255" s="4" t="s">
        <v>167</v>
      </c>
      <c r="M255" s="4" t="s">
        <v>165</v>
      </c>
      <c r="N255" s="4" t="s">
        <v>158</v>
      </c>
      <c r="O255" s="34">
        <v>33</v>
      </c>
      <c r="P255" s="4" t="s">
        <v>159</v>
      </c>
      <c r="Q255" s="4"/>
      <c r="R255" s="3"/>
      <c r="S255" s="3"/>
      <c r="T255" s="35" t="s">
        <v>160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5" t="s">
        <v>160</v>
      </c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1"/>
      <c r="BF255" s="1"/>
      <c r="BG255" s="3" t="s">
        <v>80</v>
      </c>
      <c r="BH255" s="1"/>
    </row>
    <row r="256" spans="2:60" x14ac:dyDescent="0.2">
      <c r="B256" s="1">
        <v>252</v>
      </c>
      <c r="C256" s="31">
        <v>44325</v>
      </c>
      <c r="D256" s="1">
        <v>475</v>
      </c>
      <c r="E256" s="32">
        <v>2800</v>
      </c>
      <c r="F256" s="32">
        <v>3500</v>
      </c>
      <c r="G256" s="32">
        <v>3500</v>
      </c>
      <c r="H256" s="32" t="s">
        <v>3</v>
      </c>
      <c r="I256" s="33">
        <v>7.9373746961632952</v>
      </c>
      <c r="J256" s="2" t="s">
        <v>163</v>
      </c>
      <c r="K256" s="3">
        <v>50</v>
      </c>
      <c r="L256" s="4" t="s">
        <v>167</v>
      </c>
      <c r="M256" s="4" t="s">
        <v>165</v>
      </c>
      <c r="N256" s="4" t="s">
        <v>158</v>
      </c>
      <c r="O256" s="34">
        <v>34</v>
      </c>
      <c r="P256" s="4" t="s">
        <v>159</v>
      </c>
      <c r="Q256" s="4"/>
      <c r="R256" s="35" t="s">
        <v>160</v>
      </c>
      <c r="S256" s="35"/>
      <c r="T256" s="35" t="s">
        <v>160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1"/>
      <c r="BF256" s="1"/>
      <c r="BG256" s="3" t="s">
        <v>79</v>
      </c>
      <c r="BH256" s="1"/>
    </row>
    <row r="257" spans="2:60" x14ac:dyDescent="0.2">
      <c r="B257" s="1">
        <v>253</v>
      </c>
      <c r="C257" s="31">
        <v>44325</v>
      </c>
      <c r="D257" s="1">
        <v>480</v>
      </c>
      <c r="E257" s="32">
        <v>3000</v>
      </c>
      <c r="F257" s="32">
        <v>3750</v>
      </c>
      <c r="G257" s="32">
        <v>3750</v>
      </c>
      <c r="H257" s="32" t="s">
        <v>3</v>
      </c>
      <c r="I257" s="33">
        <v>8.0063675676502459</v>
      </c>
      <c r="J257" s="2" t="s">
        <v>163</v>
      </c>
      <c r="K257" s="3">
        <v>80</v>
      </c>
      <c r="L257" s="4" t="s">
        <v>172</v>
      </c>
      <c r="M257" s="4" t="s">
        <v>165</v>
      </c>
      <c r="N257" s="4" t="s">
        <v>175</v>
      </c>
      <c r="O257" s="34">
        <v>34</v>
      </c>
      <c r="P257" s="4" t="s">
        <v>172</v>
      </c>
      <c r="Q257" s="4"/>
      <c r="R257" s="3"/>
      <c r="S257" s="3"/>
      <c r="T257" s="3"/>
      <c r="U257" s="35" t="s">
        <v>160</v>
      </c>
      <c r="V257" s="3"/>
      <c r="W257" s="3"/>
      <c r="X257" s="35" t="s">
        <v>160</v>
      </c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1"/>
      <c r="BF257" s="1"/>
      <c r="BG257" s="3" t="s">
        <v>80</v>
      </c>
      <c r="BH257" s="1"/>
    </row>
    <row r="258" spans="2:60" x14ac:dyDescent="0.2">
      <c r="B258" s="1">
        <v>254</v>
      </c>
      <c r="C258" s="31">
        <v>44325</v>
      </c>
      <c r="D258" s="1">
        <v>484</v>
      </c>
      <c r="E258" s="32">
        <v>20000</v>
      </c>
      <c r="F258" s="32">
        <v>25000</v>
      </c>
      <c r="G258" s="32">
        <v>25000</v>
      </c>
      <c r="H258" s="32" t="s">
        <v>3</v>
      </c>
      <c r="I258" s="33">
        <v>9.9034875525361272</v>
      </c>
      <c r="J258" s="2" t="s">
        <v>163</v>
      </c>
      <c r="K258" s="3">
        <v>70</v>
      </c>
      <c r="L258" s="4" t="s">
        <v>169</v>
      </c>
      <c r="M258" s="4" t="s">
        <v>165</v>
      </c>
      <c r="N258" s="4" t="s">
        <v>166</v>
      </c>
      <c r="O258" s="34">
        <v>36</v>
      </c>
      <c r="P258" s="4" t="s">
        <v>169</v>
      </c>
      <c r="Q258" s="4"/>
      <c r="R258" s="3"/>
      <c r="S258" s="3"/>
      <c r="T258" s="3"/>
      <c r="U258" s="35" t="s">
        <v>160</v>
      </c>
      <c r="V258" s="3"/>
      <c r="W258" s="3"/>
      <c r="X258" s="3"/>
      <c r="Y258" s="35" t="s">
        <v>160</v>
      </c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1"/>
      <c r="BF258" s="1"/>
      <c r="BG258" s="3" t="s">
        <v>79</v>
      </c>
      <c r="BH258" s="1"/>
    </row>
    <row r="259" spans="2:60" x14ac:dyDescent="0.2">
      <c r="B259" s="1">
        <v>255</v>
      </c>
      <c r="C259" s="31">
        <v>44325</v>
      </c>
      <c r="D259" s="1">
        <v>485</v>
      </c>
      <c r="E259" s="32">
        <v>28000</v>
      </c>
      <c r="F259" s="32">
        <v>35000</v>
      </c>
      <c r="G259" s="32">
        <v>35000</v>
      </c>
      <c r="H259" s="32" t="s">
        <v>3</v>
      </c>
      <c r="I259" s="33">
        <v>10.239959789157341</v>
      </c>
      <c r="J259" s="2" t="s">
        <v>163</v>
      </c>
      <c r="K259" s="3">
        <v>70</v>
      </c>
      <c r="L259" s="4" t="s">
        <v>169</v>
      </c>
      <c r="M259" s="4" t="s">
        <v>165</v>
      </c>
      <c r="N259" s="4" t="s">
        <v>158</v>
      </c>
      <c r="O259" s="34">
        <v>36</v>
      </c>
      <c r="P259" s="4" t="s">
        <v>169</v>
      </c>
      <c r="Q259" s="4"/>
      <c r="R259" s="3"/>
      <c r="S259" s="3"/>
      <c r="T259" s="3"/>
      <c r="U259" s="35" t="s">
        <v>160</v>
      </c>
      <c r="V259" s="3"/>
      <c r="W259" s="3"/>
      <c r="X259" s="3"/>
      <c r="Y259" s="35" t="s">
        <v>160</v>
      </c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5" t="s">
        <v>160</v>
      </c>
      <c r="AX259" s="3"/>
      <c r="AY259" s="3"/>
      <c r="AZ259" s="3" t="s">
        <v>201</v>
      </c>
      <c r="BA259" s="3"/>
      <c r="BB259" s="3"/>
      <c r="BC259" s="3"/>
      <c r="BD259" s="3"/>
      <c r="BE259" s="1"/>
      <c r="BF259" s="1"/>
      <c r="BG259" s="3" t="s">
        <v>81</v>
      </c>
      <c r="BH259" s="1"/>
    </row>
    <row r="260" spans="2:60" x14ac:dyDescent="0.2">
      <c r="B260" s="1">
        <v>256</v>
      </c>
      <c r="C260" s="31">
        <v>44325</v>
      </c>
      <c r="D260" s="1">
        <v>486</v>
      </c>
      <c r="E260" s="32">
        <v>3500</v>
      </c>
      <c r="F260" s="32">
        <v>4375</v>
      </c>
      <c r="G260" s="32">
        <v>4375</v>
      </c>
      <c r="H260" s="32" t="s">
        <v>3</v>
      </c>
      <c r="I260" s="33">
        <v>8.1605182474775049</v>
      </c>
      <c r="J260" s="2" t="s">
        <v>163</v>
      </c>
      <c r="K260" s="3">
        <v>70</v>
      </c>
      <c r="L260" s="4" t="s">
        <v>167</v>
      </c>
      <c r="M260" s="4" t="s">
        <v>165</v>
      </c>
      <c r="N260" s="4" t="s">
        <v>158</v>
      </c>
      <c r="O260" s="34">
        <v>36</v>
      </c>
      <c r="P260" s="4" t="s">
        <v>167</v>
      </c>
      <c r="Q260" s="4"/>
      <c r="R260" s="3"/>
      <c r="S260" s="3"/>
      <c r="T260" s="3"/>
      <c r="U260" s="35" t="s">
        <v>160</v>
      </c>
      <c r="V260" s="3"/>
      <c r="W260" s="3"/>
      <c r="X260" s="35" t="s">
        <v>160</v>
      </c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1"/>
      <c r="BF260" s="1"/>
      <c r="BG260" s="3" t="s">
        <v>80</v>
      </c>
      <c r="BH260" s="1"/>
    </row>
    <row r="261" spans="2:60" x14ac:dyDescent="0.2">
      <c r="B261" s="1">
        <v>257</v>
      </c>
      <c r="C261" s="31">
        <v>44325</v>
      </c>
      <c r="D261" s="1">
        <v>487</v>
      </c>
      <c r="E261" s="32">
        <v>3400</v>
      </c>
      <c r="F261" s="32">
        <v>4250</v>
      </c>
      <c r="G261" s="32">
        <v>4250</v>
      </c>
      <c r="H261" s="32" t="s">
        <v>3</v>
      </c>
      <c r="I261" s="33">
        <v>8.1315307106042525</v>
      </c>
      <c r="J261" s="2" t="s">
        <v>163</v>
      </c>
      <c r="K261" s="3">
        <v>70</v>
      </c>
      <c r="L261" s="4" t="s">
        <v>167</v>
      </c>
      <c r="M261" s="4" t="s">
        <v>165</v>
      </c>
      <c r="N261" s="4" t="s">
        <v>175</v>
      </c>
      <c r="O261" s="34">
        <v>36</v>
      </c>
      <c r="P261" s="4" t="s">
        <v>167</v>
      </c>
      <c r="Q261" s="4"/>
      <c r="R261" s="3"/>
      <c r="S261" s="3"/>
      <c r="T261" s="3"/>
      <c r="U261" s="35" t="s">
        <v>160</v>
      </c>
      <c r="V261" s="3"/>
      <c r="W261" s="3"/>
      <c r="X261" s="35" t="s">
        <v>160</v>
      </c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1"/>
      <c r="BF261" s="1"/>
      <c r="BG261" s="3" t="s">
        <v>80</v>
      </c>
      <c r="BH261" s="1"/>
    </row>
    <row r="262" spans="2:60" x14ac:dyDescent="0.2">
      <c r="B262" s="1">
        <v>258</v>
      </c>
      <c r="C262" s="31">
        <v>44325</v>
      </c>
      <c r="D262" s="1">
        <v>490</v>
      </c>
      <c r="E262" s="32">
        <v>27000</v>
      </c>
      <c r="F262" s="32">
        <v>33750</v>
      </c>
      <c r="G262" s="32">
        <v>33750</v>
      </c>
      <c r="H262" s="32" t="s">
        <v>3</v>
      </c>
      <c r="I262" s="33">
        <v>10.203592144986466</v>
      </c>
      <c r="J262" s="2" t="s">
        <v>163</v>
      </c>
      <c r="K262" s="3">
        <v>60</v>
      </c>
      <c r="L262" s="4" t="s">
        <v>167</v>
      </c>
      <c r="M262" s="4" t="s">
        <v>165</v>
      </c>
      <c r="N262" s="4" t="s">
        <v>162</v>
      </c>
      <c r="O262" s="34">
        <v>39</v>
      </c>
      <c r="P262" s="4" t="s">
        <v>167</v>
      </c>
      <c r="Q262" s="4"/>
      <c r="R262" s="35" t="s">
        <v>160</v>
      </c>
      <c r="S262" s="35"/>
      <c r="T262" s="3"/>
      <c r="U262" s="35" t="s">
        <v>160</v>
      </c>
      <c r="V262" s="3"/>
      <c r="W262" s="3"/>
      <c r="X262" s="3"/>
      <c r="Y262" s="3"/>
      <c r="Z262" s="3"/>
      <c r="AA262" s="3"/>
      <c r="AB262" s="3"/>
      <c r="AC262" s="35" t="s">
        <v>160</v>
      </c>
      <c r="AD262" s="3"/>
      <c r="AE262" s="3"/>
      <c r="AF262" s="3"/>
      <c r="AG262" s="3"/>
      <c r="AH262" s="3"/>
      <c r="AI262" s="3"/>
      <c r="AJ262" s="35" t="s">
        <v>160</v>
      </c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 t="s">
        <v>201</v>
      </c>
      <c r="BA262" s="3"/>
      <c r="BB262" s="3"/>
      <c r="BC262" s="3"/>
      <c r="BD262" s="3"/>
      <c r="BE262" s="1"/>
      <c r="BF262" s="1"/>
      <c r="BG262" s="3" t="s">
        <v>81</v>
      </c>
      <c r="BH262" s="1"/>
    </row>
    <row r="263" spans="2:60" x14ac:dyDescent="0.2">
      <c r="B263" s="1">
        <v>259</v>
      </c>
      <c r="C263" s="31">
        <v>44325</v>
      </c>
      <c r="D263" s="1">
        <v>491</v>
      </c>
      <c r="E263" s="32">
        <v>9400</v>
      </c>
      <c r="F263" s="32">
        <v>11750</v>
      </c>
      <c r="G263" s="32">
        <v>11750</v>
      </c>
      <c r="H263" s="32" t="s">
        <v>3</v>
      </c>
      <c r="I263" s="33">
        <v>9.1484649682580947</v>
      </c>
      <c r="J263" s="2" t="s">
        <v>163</v>
      </c>
      <c r="K263" s="3">
        <v>70</v>
      </c>
      <c r="L263" s="4" t="s">
        <v>167</v>
      </c>
      <c r="M263" s="4" t="s">
        <v>165</v>
      </c>
      <c r="N263" s="4" t="s">
        <v>162</v>
      </c>
      <c r="O263" s="34">
        <v>40</v>
      </c>
      <c r="P263" s="4" t="s">
        <v>167</v>
      </c>
      <c r="Q263" s="4"/>
      <c r="R263" s="3"/>
      <c r="S263" s="3"/>
      <c r="T263" s="3"/>
      <c r="U263" s="35" t="s">
        <v>160</v>
      </c>
      <c r="V263" s="3"/>
      <c r="W263" s="3"/>
      <c r="X263" s="35" t="s">
        <v>160</v>
      </c>
      <c r="Y263" s="3"/>
      <c r="Z263" s="3"/>
      <c r="AA263" s="3"/>
      <c r="AB263" s="3"/>
      <c r="AC263" s="35" t="s">
        <v>160</v>
      </c>
      <c r="AD263" s="3"/>
      <c r="AE263" s="3"/>
      <c r="AF263" s="3"/>
      <c r="AG263" s="3"/>
      <c r="AH263" s="3"/>
      <c r="AI263" s="3"/>
      <c r="AJ263" s="35" t="s">
        <v>160</v>
      </c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1"/>
      <c r="BF263" s="1"/>
      <c r="BG263" s="3" t="s">
        <v>79</v>
      </c>
      <c r="BH263" s="1"/>
    </row>
    <row r="264" spans="2:60" x14ac:dyDescent="0.2">
      <c r="B264" s="1">
        <v>260</v>
      </c>
      <c r="C264" s="31">
        <v>44325</v>
      </c>
      <c r="D264" s="1">
        <v>492</v>
      </c>
      <c r="E264" s="32">
        <v>8000</v>
      </c>
      <c r="F264" s="32">
        <v>10000</v>
      </c>
      <c r="G264" s="32">
        <v>10000</v>
      </c>
      <c r="H264" s="32" t="s">
        <v>3</v>
      </c>
      <c r="I264" s="33">
        <v>8.987196820661973</v>
      </c>
      <c r="J264" s="2" t="s">
        <v>163</v>
      </c>
      <c r="K264" s="3">
        <v>80</v>
      </c>
      <c r="L264" s="4" t="s">
        <v>167</v>
      </c>
      <c r="M264" s="4" t="s">
        <v>165</v>
      </c>
      <c r="N264" s="4" t="s">
        <v>162</v>
      </c>
      <c r="O264" s="34">
        <v>40</v>
      </c>
      <c r="P264" s="4" t="s">
        <v>167</v>
      </c>
      <c r="Q264" s="4"/>
      <c r="R264" s="3"/>
      <c r="S264" s="3"/>
      <c r="T264" s="3"/>
      <c r="U264" s="35" t="s">
        <v>160</v>
      </c>
      <c r="V264" s="3"/>
      <c r="W264" s="3"/>
      <c r="X264" s="35" t="s">
        <v>160</v>
      </c>
      <c r="Y264" s="3"/>
      <c r="Z264" s="3"/>
      <c r="AA264" s="3"/>
      <c r="AB264" s="3"/>
      <c r="AC264" s="35" t="s">
        <v>160</v>
      </c>
      <c r="AD264" s="3"/>
      <c r="AE264" s="3"/>
      <c r="AF264" s="3"/>
      <c r="AG264" s="3"/>
      <c r="AH264" s="3"/>
      <c r="AI264" s="3"/>
      <c r="AJ264" s="35" t="s">
        <v>160</v>
      </c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1"/>
      <c r="BF264" s="1"/>
      <c r="BG264" s="3" t="s">
        <v>80</v>
      </c>
      <c r="BH264" s="1"/>
    </row>
    <row r="265" spans="2:60" x14ac:dyDescent="0.2">
      <c r="B265" s="1">
        <v>261</v>
      </c>
      <c r="C265" s="31">
        <v>44325</v>
      </c>
      <c r="D265" s="1">
        <v>496</v>
      </c>
      <c r="E265" s="32">
        <v>32000</v>
      </c>
      <c r="F265" s="32">
        <v>40000</v>
      </c>
      <c r="G265" s="32">
        <v>40000</v>
      </c>
      <c r="H265" s="32" t="s">
        <v>3</v>
      </c>
      <c r="I265" s="33">
        <v>10.373491181781864</v>
      </c>
      <c r="J265" s="2" t="s">
        <v>163</v>
      </c>
      <c r="K265" s="3">
        <v>60</v>
      </c>
      <c r="L265" s="4" t="s">
        <v>167</v>
      </c>
      <c r="M265" s="4" t="s">
        <v>165</v>
      </c>
      <c r="N265" s="4" t="s">
        <v>185</v>
      </c>
      <c r="O265" s="34">
        <v>39</v>
      </c>
      <c r="P265" s="4" t="s">
        <v>167</v>
      </c>
      <c r="Q265" s="4"/>
      <c r="R265" s="3"/>
      <c r="S265" s="3"/>
      <c r="T265" s="3"/>
      <c r="U265" s="35" t="s">
        <v>160</v>
      </c>
      <c r="V265" s="3"/>
      <c r="W265" s="3"/>
      <c r="X265" s="35" t="s">
        <v>160</v>
      </c>
      <c r="Y265" s="3"/>
      <c r="Z265" s="3"/>
      <c r="AA265" s="3"/>
      <c r="AB265" s="3"/>
      <c r="AC265" s="35" t="s">
        <v>160</v>
      </c>
      <c r="AD265" s="3"/>
      <c r="AE265" s="3"/>
      <c r="AF265" s="3"/>
      <c r="AG265" s="3"/>
      <c r="AH265" s="3"/>
      <c r="AI265" s="3"/>
      <c r="AJ265" s="35" t="s">
        <v>160</v>
      </c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5" t="s">
        <v>160</v>
      </c>
      <c r="BC265" s="3"/>
      <c r="BD265" s="3"/>
      <c r="BE265" s="1"/>
      <c r="BF265" s="1"/>
      <c r="BG265" s="3" t="s">
        <v>81</v>
      </c>
      <c r="BH265" s="1"/>
    </row>
    <row r="266" spans="2:60" x14ac:dyDescent="0.2">
      <c r="B266" s="1">
        <v>262</v>
      </c>
      <c r="C266" s="31">
        <v>44325</v>
      </c>
      <c r="D266" s="1">
        <v>521</v>
      </c>
      <c r="E266" s="32">
        <v>7600</v>
      </c>
      <c r="F266" s="32">
        <v>9500</v>
      </c>
      <c r="G266" s="32">
        <v>9500</v>
      </c>
      <c r="H266" s="32" t="s">
        <v>3</v>
      </c>
      <c r="I266" s="33">
        <v>8.9359035262744229</v>
      </c>
      <c r="J266" s="2" t="s">
        <v>174</v>
      </c>
      <c r="K266" s="3">
        <v>50</v>
      </c>
      <c r="L266" s="4" t="s">
        <v>169</v>
      </c>
      <c r="M266" s="4" t="s">
        <v>165</v>
      </c>
      <c r="N266" s="4" t="s">
        <v>158</v>
      </c>
      <c r="O266" s="34">
        <v>35</v>
      </c>
      <c r="P266" s="4" t="s">
        <v>159</v>
      </c>
      <c r="Q266" s="4"/>
      <c r="R266" s="35" t="s">
        <v>160</v>
      </c>
      <c r="S266" s="35"/>
      <c r="T266" s="35" t="s">
        <v>160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1"/>
      <c r="BF266" s="1"/>
      <c r="BG266" s="3" t="s">
        <v>80</v>
      </c>
      <c r="BH266" s="1"/>
    </row>
    <row r="267" spans="2:60" x14ac:dyDescent="0.2">
      <c r="B267" s="1">
        <v>263</v>
      </c>
      <c r="C267" s="31">
        <v>44325</v>
      </c>
      <c r="D267" s="1">
        <v>522</v>
      </c>
      <c r="E267" s="32">
        <v>7500</v>
      </c>
      <c r="F267" s="32">
        <v>9375</v>
      </c>
      <c r="G267" s="32">
        <v>9375</v>
      </c>
      <c r="H267" s="32" t="s">
        <v>3</v>
      </c>
      <c r="I267" s="33">
        <v>8.9226582995244019</v>
      </c>
      <c r="J267" s="2" t="s">
        <v>174</v>
      </c>
      <c r="K267" s="3">
        <v>60</v>
      </c>
      <c r="L267" s="4" t="s">
        <v>169</v>
      </c>
      <c r="M267" s="4" t="s">
        <v>165</v>
      </c>
      <c r="N267" s="4" t="s">
        <v>158</v>
      </c>
      <c r="O267" s="34">
        <v>35</v>
      </c>
      <c r="P267" s="4" t="s">
        <v>159</v>
      </c>
      <c r="Q267" s="4"/>
      <c r="R267" s="35" t="s">
        <v>160</v>
      </c>
      <c r="S267" s="35"/>
      <c r="T267" s="3"/>
      <c r="U267" s="35" t="s">
        <v>160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1"/>
      <c r="BF267" s="1"/>
      <c r="BG267" s="3" t="s">
        <v>80</v>
      </c>
      <c r="BH267" s="1"/>
    </row>
    <row r="268" spans="2:60" x14ac:dyDescent="0.2">
      <c r="B268" s="1">
        <v>264</v>
      </c>
      <c r="C268" s="31">
        <v>44325</v>
      </c>
      <c r="D268" s="1">
        <v>523</v>
      </c>
      <c r="E268" s="32">
        <v>7500</v>
      </c>
      <c r="F268" s="32">
        <v>9375</v>
      </c>
      <c r="G268" s="32">
        <v>9375</v>
      </c>
      <c r="H268" s="32" t="s">
        <v>3</v>
      </c>
      <c r="I268" s="33">
        <v>8.9226582995244019</v>
      </c>
      <c r="J268" s="2" t="s">
        <v>174</v>
      </c>
      <c r="K268" s="3">
        <v>40</v>
      </c>
      <c r="L268" s="4" t="s">
        <v>169</v>
      </c>
      <c r="M268" s="4" t="s">
        <v>165</v>
      </c>
      <c r="N268" s="4" t="s">
        <v>158</v>
      </c>
      <c r="O268" s="34">
        <v>34.799999999999997</v>
      </c>
      <c r="P268" s="4" t="s">
        <v>159</v>
      </c>
      <c r="Q268" s="4"/>
      <c r="R268" s="35" t="s">
        <v>160</v>
      </c>
      <c r="S268" s="35"/>
      <c r="T268" s="35" t="s">
        <v>160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1"/>
      <c r="BF268" s="1"/>
      <c r="BG268" s="3" t="s">
        <v>79</v>
      </c>
      <c r="BH268" s="1"/>
    </row>
    <row r="269" spans="2:60" x14ac:dyDescent="0.2">
      <c r="B269" s="1">
        <v>265</v>
      </c>
      <c r="C269" s="31">
        <v>44325</v>
      </c>
      <c r="D269" s="1">
        <v>528</v>
      </c>
      <c r="E269" s="32">
        <v>3800</v>
      </c>
      <c r="F269" s="32">
        <v>4750</v>
      </c>
      <c r="G269" s="32">
        <v>4750</v>
      </c>
      <c r="H269" s="32" t="s">
        <v>3</v>
      </c>
      <c r="I269" s="33">
        <v>8.2427563457144775</v>
      </c>
      <c r="J269" s="2" t="s">
        <v>155</v>
      </c>
      <c r="K269" s="3">
        <v>80</v>
      </c>
      <c r="L269" s="4" t="s">
        <v>169</v>
      </c>
      <c r="M269" s="4" t="s">
        <v>165</v>
      </c>
      <c r="N269" s="4" t="s">
        <v>158</v>
      </c>
      <c r="O269" s="34">
        <v>33</v>
      </c>
      <c r="P269" s="4" t="s">
        <v>169</v>
      </c>
      <c r="Q269" s="35" t="s">
        <v>160</v>
      </c>
      <c r="R269" s="35" t="s">
        <v>160</v>
      </c>
      <c r="S269" s="35"/>
      <c r="T269" s="3"/>
      <c r="U269" s="35" t="s">
        <v>160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1"/>
      <c r="BF269" s="1"/>
      <c r="BG269" s="3" t="s">
        <v>80</v>
      </c>
      <c r="BH269" s="1"/>
    </row>
    <row r="270" spans="2:60" x14ac:dyDescent="0.2">
      <c r="B270" s="1">
        <v>266</v>
      </c>
      <c r="C270" s="31">
        <v>44143</v>
      </c>
      <c r="D270" s="1">
        <v>118</v>
      </c>
      <c r="E270" s="32">
        <v>115000</v>
      </c>
      <c r="F270" s="32">
        <v>143750</v>
      </c>
      <c r="G270" s="32">
        <v>143750</v>
      </c>
      <c r="H270" s="32" t="s">
        <v>3</v>
      </c>
      <c r="I270" s="33">
        <v>11.652687407345388</v>
      </c>
      <c r="J270" s="2" t="s">
        <v>155</v>
      </c>
      <c r="K270" s="3">
        <v>80</v>
      </c>
      <c r="L270" s="4" t="s">
        <v>167</v>
      </c>
      <c r="M270" s="4" t="s">
        <v>165</v>
      </c>
      <c r="N270" s="4" t="s">
        <v>186</v>
      </c>
      <c r="O270" s="34">
        <v>40</v>
      </c>
      <c r="P270" s="4" t="s">
        <v>167</v>
      </c>
      <c r="Q270" s="35" t="s">
        <v>160</v>
      </c>
      <c r="R270" s="3"/>
      <c r="S270" s="3"/>
      <c r="T270" s="3"/>
      <c r="U270" s="35" t="s">
        <v>160</v>
      </c>
      <c r="V270" s="3"/>
      <c r="W270" s="3"/>
      <c r="X270" s="3"/>
      <c r="Y270" s="3"/>
      <c r="Z270" s="69"/>
      <c r="AA270" s="70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5" t="s">
        <v>160</v>
      </c>
      <c r="AP270" s="35"/>
      <c r="AQ270" s="35"/>
      <c r="AR270" s="35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1"/>
      <c r="BF270" s="1"/>
      <c r="BG270" s="3" t="s">
        <v>79</v>
      </c>
      <c r="BH270" s="1"/>
    </row>
    <row r="271" spans="2:60" x14ac:dyDescent="0.2">
      <c r="B271" s="1">
        <v>267</v>
      </c>
      <c r="C271" s="31">
        <v>44143</v>
      </c>
      <c r="D271" s="1">
        <v>126</v>
      </c>
      <c r="E271" s="32">
        <v>4200</v>
      </c>
      <c r="F271" s="32">
        <v>5250</v>
      </c>
      <c r="G271" s="32">
        <v>5250</v>
      </c>
      <c r="H271" s="32" t="s">
        <v>3</v>
      </c>
      <c r="I271" s="33">
        <v>8.3428398042714598</v>
      </c>
      <c r="J271" s="2" t="s">
        <v>163</v>
      </c>
      <c r="K271" s="3">
        <v>80</v>
      </c>
      <c r="L271" s="4" t="s">
        <v>167</v>
      </c>
      <c r="M271" s="4" t="s">
        <v>165</v>
      </c>
      <c r="N271" s="4" t="s">
        <v>158</v>
      </c>
      <c r="O271" s="34">
        <v>34</v>
      </c>
      <c r="P271" s="4" t="s">
        <v>167</v>
      </c>
      <c r="Q271" s="4"/>
      <c r="R271" s="35" t="s">
        <v>160</v>
      </c>
      <c r="S271" s="35"/>
      <c r="T271" s="3"/>
      <c r="U271" s="35" t="s">
        <v>160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 t="s">
        <v>213</v>
      </c>
      <c r="BB271" s="3"/>
      <c r="BC271" s="3"/>
      <c r="BD271" s="3"/>
      <c r="BE271" s="1"/>
      <c r="BF271" s="1"/>
      <c r="BG271" s="3" t="s">
        <v>80</v>
      </c>
      <c r="BH271" s="1"/>
    </row>
    <row r="272" spans="2:60" x14ac:dyDescent="0.2">
      <c r="B272" s="1">
        <v>268</v>
      </c>
      <c r="C272" s="31">
        <v>44143</v>
      </c>
      <c r="D272" s="1">
        <v>129</v>
      </c>
      <c r="E272" s="32">
        <v>8000</v>
      </c>
      <c r="F272" s="32">
        <v>10000</v>
      </c>
      <c r="G272" s="32">
        <v>10000</v>
      </c>
      <c r="H272" s="32" t="s">
        <v>3</v>
      </c>
      <c r="I272" s="33">
        <v>8.987196820661973</v>
      </c>
      <c r="J272" s="2" t="s">
        <v>163</v>
      </c>
      <c r="K272" s="3">
        <v>80</v>
      </c>
      <c r="L272" s="4" t="s">
        <v>172</v>
      </c>
      <c r="M272" s="4" t="s">
        <v>165</v>
      </c>
      <c r="N272" s="4" t="s">
        <v>175</v>
      </c>
      <c r="O272" s="34">
        <v>40</v>
      </c>
      <c r="P272" s="4" t="s">
        <v>172</v>
      </c>
      <c r="Q272" s="4"/>
      <c r="R272" s="3"/>
      <c r="S272" s="3"/>
      <c r="T272" s="3"/>
      <c r="U272" s="35" t="s">
        <v>160</v>
      </c>
      <c r="V272" s="3"/>
      <c r="W272" s="3"/>
      <c r="X272" s="35" t="s">
        <v>160</v>
      </c>
      <c r="Y272" s="3"/>
      <c r="Z272" s="3"/>
      <c r="AA272" s="3"/>
      <c r="AB272" s="3"/>
      <c r="AC272" s="35" t="s">
        <v>160</v>
      </c>
      <c r="AD272" s="3"/>
      <c r="AE272" s="3"/>
      <c r="AF272" s="3"/>
      <c r="AG272" s="3"/>
      <c r="AH272" s="3"/>
      <c r="AI272" s="3"/>
      <c r="AJ272" s="35" t="s">
        <v>160</v>
      </c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1"/>
      <c r="BF272" s="1"/>
      <c r="BG272" s="3" t="s">
        <v>80</v>
      </c>
      <c r="BH272" s="1"/>
    </row>
    <row r="273" spans="2:60" x14ac:dyDescent="0.2">
      <c r="B273" s="1">
        <v>269</v>
      </c>
      <c r="C273" s="31">
        <v>44143</v>
      </c>
      <c r="D273" s="1">
        <v>131</v>
      </c>
      <c r="E273" s="32">
        <v>10000</v>
      </c>
      <c r="F273" s="32">
        <v>12500</v>
      </c>
      <c r="G273" s="32">
        <v>12500</v>
      </c>
      <c r="H273" s="32" t="s">
        <v>3</v>
      </c>
      <c r="I273" s="33">
        <v>9.2103403719761836</v>
      </c>
      <c r="J273" s="2" t="s">
        <v>163</v>
      </c>
      <c r="K273" s="3">
        <v>80</v>
      </c>
      <c r="L273" s="4" t="s">
        <v>156</v>
      </c>
      <c r="M273" s="4" t="s">
        <v>165</v>
      </c>
      <c r="N273" s="4" t="s">
        <v>186</v>
      </c>
      <c r="O273" s="34">
        <v>36</v>
      </c>
      <c r="P273" s="76" t="s">
        <v>202</v>
      </c>
      <c r="Q273" s="4"/>
      <c r="R273" s="3"/>
      <c r="S273" s="3"/>
      <c r="T273" s="3"/>
      <c r="U273" s="35" t="s">
        <v>160</v>
      </c>
      <c r="V273" s="3"/>
      <c r="W273" s="3"/>
      <c r="X273" s="3"/>
      <c r="Y273" s="35" t="s">
        <v>160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5" t="s">
        <v>160</v>
      </c>
      <c r="AX273" s="3"/>
      <c r="AY273" s="3"/>
      <c r="AZ273" s="3"/>
      <c r="BA273" s="3"/>
      <c r="BB273" s="3"/>
      <c r="BC273" s="3"/>
      <c r="BD273" s="3"/>
      <c r="BE273" s="1"/>
      <c r="BF273" s="1"/>
      <c r="BG273" s="3" t="s">
        <v>79</v>
      </c>
      <c r="BH273" s="1"/>
    </row>
    <row r="274" spans="2:60" x14ac:dyDescent="0.2">
      <c r="B274" s="1">
        <v>270</v>
      </c>
      <c r="C274" s="31">
        <v>44143</v>
      </c>
      <c r="D274" s="1">
        <v>134</v>
      </c>
      <c r="E274" s="32">
        <v>4000</v>
      </c>
      <c r="F274" s="32">
        <v>5000</v>
      </c>
      <c r="G274" s="32">
        <v>5000</v>
      </c>
      <c r="H274" s="32" t="s">
        <v>3</v>
      </c>
      <c r="I274" s="33">
        <v>8.2940496401020276</v>
      </c>
      <c r="J274" s="2" t="s">
        <v>163</v>
      </c>
      <c r="K274" s="3">
        <v>70</v>
      </c>
      <c r="L274" s="4" t="s">
        <v>167</v>
      </c>
      <c r="M274" s="4" t="s">
        <v>165</v>
      </c>
      <c r="N274" s="4" t="s">
        <v>158</v>
      </c>
      <c r="O274" s="34">
        <v>36</v>
      </c>
      <c r="P274" s="4" t="s">
        <v>167</v>
      </c>
      <c r="Q274" s="4"/>
      <c r="R274" s="3"/>
      <c r="S274" s="3"/>
      <c r="T274" s="3"/>
      <c r="U274" s="35" t="s">
        <v>160</v>
      </c>
      <c r="V274" s="3"/>
      <c r="W274" s="3"/>
      <c r="X274" s="35" t="s">
        <v>160</v>
      </c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1"/>
      <c r="BF274" s="1"/>
      <c r="BG274" s="3" t="s">
        <v>80</v>
      </c>
      <c r="BH274" s="1"/>
    </row>
    <row r="275" spans="2:60" x14ac:dyDescent="0.2">
      <c r="B275" s="1">
        <v>271</v>
      </c>
      <c r="C275" s="31">
        <v>44143</v>
      </c>
      <c r="D275" s="1">
        <v>135</v>
      </c>
      <c r="E275" s="32">
        <v>2800</v>
      </c>
      <c r="F275" s="32">
        <v>3500</v>
      </c>
      <c r="G275" s="32">
        <v>3500</v>
      </c>
      <c r="H275" s="32" t="s">
        <v>3</v>
      </c>
      <c r="I275" s="33">
        <v>7.9373746961632952</v>
      </c>
      <c r="J275" s="2" t="s">
        <v>163</v>
      </c>
      <c r="K275" s="3">
        <v>60</v>
      </c>
      <c r="L275" s="4" t="s">
        <v>167</v>
      </c>
      <c r="M275" s="4" t="s">
        <v>165</v>
      </c>
      <c r="N275" s="4" t="s">
        <v>158</v>
      </c>
      <c r="O275" s="34">
        <v>36</v>
      </c>
      <c r="P275" s="4" t="s">
        <v>167</v>
      </c>
      <c r="Q275" s="4"/>
      <c r="R275" s="3"/>
      <c r="S275" s="3"/>
      <c r="T275" s="3"/>
      <c r="U275" s="35" t="s">
        <v>160</v>
      </c>
      <c r="V275" s="3"/>
      <c r="W275" s="3"/>
      <c r="X275" s="35" t="s">
        <v>160</v>
      </c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5" t="s">
        <v>160</v>
      </c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1"/>
      <c r="BF275" s="1"/>
      <c r="BG275" s="3" t="s">
        <v>82</v>
      </c>
      <c r="BH275" s="1"/>
    </row>
    <row r="276" spans="2:60" x14ac:dyDescent="0.2">
      <c r="B276" s="1">
        <v>272</v>
      </c>
      <c r="C276" s="31">
        <v>44143</v>
      </c>
      <c r="D276" s="1">
        <v>137</v>
      </c>
      <c r="E276" s="32">
        <v>13500</v>
      </c>
      <c r="F276" s="32">
        <v>16875</v>
      </c>
      <c r="G276" s="32">
        <v>16875</v>
      </c>
      <c r="H276" s="32" t="s">
        <v>3</v>
      </c>
      <c r="I276" s="33">
        <v>9.5104449644265205</v>
      </c>
      <c r="J276" s="2" t="s">
        <v>163</v>
      </c>
      <c r="K276" s="3">
        <v>80</v>
      </c>
      <c r="L276" s="4" t="s">
        <v>172</v>
      </c>
      <c r="M276" s="4" t="s">
        <v>165</v>
      </c>
      <c r="N276" s="4" t="s">
        <v>162</v>
      </c>
      <c r="O276" s="34">
        <v>40</v>
      </c>
      <c r="P276" s="4" t="s">
        <v>172</v>
      </c>
      <c r="Q276" s="4"/>
      <c r="R276" s="3"/>
      <c r="S276" s="3"/>
      <c r="T276" s="3"/>
      <c r="U276" s="35" t="s">
        <v>160</v>
      </c>
      <c r="V276" s="3"/>
      <c r="W276" s="3"/>
      <c r="X276" s="35" t="s">
        <v>160</v>
      </c>
      <c r="Y276" s="3"/>
      <c r="Z276" s="3"/>
      <c r="AA276" s="3"/>
      <c r="AB276" s="3"/>
      <c r="AC276" s="3"/>
      <c r="AD276" s="3"/>
      <c r="AE276" s="35" t="s">
        <v>160</v>
      </c>
      <c r="AF276" s="3"/>
      <c r="AG276" s="3"/>
      <c r="AH276" s="3"/>
      <c r="AI276" s="3"/>
      <c r="AJ276" s="35" t="s">
        <v>160</v>
      </c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5" t="s">
        <v>160</v>
      </c>
      <c r="BF276" s="35"/>
      <c r="BG276" s="3" t="s">
        <v>81</v>
      </c>
      <c r="BH276" s="1"/>
    </row>
    <row r="277" spans="2:60" x14ac:dyDescent="0.2">
      <c r="B277" s="1">
        <v>273</v>
      </c>
      <c r="C277" s="31">
        <v>44143</v>
      </c>
      <c r="D277" s="1">
        <v>138</v>
      </c>
      <c r="E277" s="32">
        <v>32000</v>
      </c>
      <c r="F277" s="32">
        <v>40000</v>
      </c>
      <c r="G277" s="32">
        <v>40000</v>
      </c>
      <c r="H277" s="32" t="s">
        <v>3</v>
      </c>
      <c r="I277" s="33">
        <v>10.373491181781864</v>
      </c>
      <c r="J277" s="2" t="s">
        <v>163</v>
      </c>
      <c r="K277" s="3">
        <v>80</v>
      </c>
      <c r="L277" s="4" t="s">
        <v>167</v>
      </c>
      <c r="M277" s="4" t="s">
        <v>165</v>
      </c>
      <c r="N277" s="4" t="s">
        <v>162</v>
      </c>
      <c r="O277" s="34">
        <v>40</v>
      </c>
      <c r="P277" s="4" t="s">
        <v>167</v>
      </c>
      <c r="Q277" s="4"/>
      <c r="R277" s="3"/>
      <c r="S277" s="3"/>
      <c r="T277" s="3"/>
      <c r="U277" s="35" t="s">
        <v>160</v>
      </c>
      <c r="V277" s="3"/>
      <c r="W277" s="3"/>
      <c r="X277" s="35" t="s">
        <v>160</v>
      </c>
      <c r="Y277" s="3"/>
      <c r="Z277" s="3"/>
      <c r="AA277" s="3"/>
      <c r="AB277" s="3"/>
      <c r="AC277" s="35" t="s">
        <v>160</v>
      </c>
      <c r="AD277" s="3"/>
      <c r="AE277" s="3"/>
      <c r="AF277" s="3"/>
      <c r="AG277" s="3"/>
      <c r="AH277" s="3"/>
      <c r="AI277" s="3"/>
      <c r="AJ277" s="35" t="s">
        <v>160</v>
      </c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5" t="s">
        <v>160</v>
      </c>
      <c r="BF277" s="35"/>
      <c r="BG277" s="3" t="s">
        <v>81</v>
      </c>
      <c r="BH277" s="1"/>
    </row>
    <row r="278" spans="2:60" x14ac:dyDescent="0.2">
      <c r="B278" s="1">
        <v>274</v>
      </c>
      <c r="C278" s="31">
        <v>44143</v>
      </c>
      <c r="D278" s="1">
        <v>139</v>
      </c>
      <c r="E278" s="32">
        <v>110000</v>
      </c>
      <c r="F278" s="32">
        <v>137500</v>
      </c>
      <c r="G278" s="32">
        <v>137500</v>
      </c>
      <c r="H278" s="32" t="s">
        <v>3</v>
      </c>
      <c r="I278" s="33">
        <v>11.608235644774552</v>
      </c>
      <c r="J278" s="2" t="s">
        <v>163</v>
      </c>
      <c r="K278" s="3">
        <v>70</v>
      </c>
      <c r="L278" s="4" t="s">
        <v>167</v>
      </c>
      <c r="M278" s="4" t="s">
        <v>165</v>
      </c>
      <c r="N278" s="4" t="s">
        <v>162</v>
      </c>
      <c r="O278" s="34">
        <v>39</v>
      </c>
      <c r="P278" s="4" t="s">
        <v>159</v>
      </c>
      <c r="Q278" s="4"/>
      <c r="R278" s="35" t="s">
        <v>160</v>
      </c>
      <c r="S278" s="35"/>
      <c r="T278" s="3"/>
      <c r="U278" s="35" t="s">
        <v>160</v>
      </c>
      <c r="V278" s="3"/>
      <c r="W278" s="3"/>
      <c r="X278" s="3"/>
      <c r="Y278" s="3"/>
      <c r="Z278" s="3"/>
      <c r="AA278" s="3"/>
      <c r="AB278" s="3"/>
      <c r="AC278" s="35" t="s">
        <v>160</v>
      </c>
      <c r="AD278" s="3"/>
      <c r="AE278" s="3"/>
      <c r="AF278" s="3"/>
      <c r="AG278" s="3"/>
      <c r="AH278" s="3"/>
      <c r="AI278" s="3"/>
      <c r="AJ278" s="35" t="s">
        <v>160</v>
      </c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5" t="s">
        <v>160</v>
      </c>
      <c r="BD278" s="3"/>
      <c r="BE278" s="1"/>
      <c r="BF278" s="1"/>
      <c r="BG278" s="3" t="s">
        <v>81</v>
      </c>
      <c r="BH278" s="1"/>
    </row>
    <row r="279" spans="2:60" x14ac:dyDescent="0.2">
      <c r="B279" s="1">
        <v>275</v>
      </c>
      <c r="C279" s="31">
        <v>44143</v>
      </c>
      <c r="D279" s="1">
        <v>140</v>
      </c>
      <c r="E279" s="32">
        <v>19000</v>
      </c>
      <c r="F279" s="32">
        <v>23750</v>
      </c>
      <c r="G279" s="32">
        <v>23750</v>
      </c>
      <c r="H279" s="32" t="s">
        <v>3</v>
      </c>
      <c r="I279" s="33">
        <v>9.8521942581485771</v>
      </c>
      <c r="J279" s="2" t="s">
        <v>163</v>
      </c>
      <c r="K279" s="3">
        <v>70</v>
      </c>
      <c r="L279" s="4" t="s">
        <v>167</v>
      </c>
      <c r="M279" s="4" t="s">
        <v>165</v>
      </c>
      <c r="N279" s="4" t="s">
        <v>162</v>
      </c>
      <c r="O279" s="34">
        <v>39</v>
      </c>
      <c r="P279" s="4" t="s">
        <v>167</v>
      </c>
      <c r="Q279" s="4"/>
      <c r="R279" s="3"/>
      <c r="S279" s="3"/>
      <c r="T279" s="3"/>
      <c r="U279" s="35" t="s">
        <v>160</v>
      </c>
      <c r="V279" s="3"/>
      <c r="W279" s="3"/>
      <c r="X279" s="35" t="s">
        <v>160</v>
      </c>
      <c r="Y279" s="3"/>
      <c r="Z279" s="3"/>
      <c r="AA279" s="3"/>
      <c r="AB279" s="3"/>
      <c r="AC279" s="35" t="s">
        <v>160</v>
      </c>
      <c r="AD279" s="3"/>
      <c r="AE279" s="3"/>
      <c r="AF279" s="3"/>
      <c r="AG279" s="3"/>
      <c r="AH279" s="3"/>
      <c r="AI279" s="3"/>
      <c r="AJ279" s="35" t="s">
        <v>160</v>
      </c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1"/>
      <c r="BF279" s="1"/>
      <c r="BG279" s="3" t="s">
        <v>79</v>
      </c>
      <c r="BH279" s="1"/>
    </row>
    <row r="280" spans="2:60" x14ac:dyDescent="0.2">
      <c r="B280" s="1">
        <v>276</v>
      </c>
      <c r="C280" s="31">
        <v>44143</v>
      </c>
      <c r="D280" s="1">
        <v>142</v>
      </c>
      <c r="E280" s="32">
        <v>20000</v>
      </c>
      <c r="F280" s="32">
        <v>25000</v>
      </c>
      <c r="G280" s="32">
        <v>25000</v>
      </c>
      <c r="H280" s="32" t="s">
        <v>3</v>
      </c>
      <c r="I280" s="33">
        <v>9.9034875525361272</v>
      </c>
      <c r="J280" s="2" t="s">
        <v>163</v>
      </c>
      <c r="K280" s="3">
        <v>70</v>
      </c>
      <c r="L280" s="4" t="s">
        <v>167</v>
      </c>
      <c r="M280" s="4" t="s">
        <v>165</v>
      </c>
      <c r="N280" s="4" t="s">
        <v>158</v>
      </c>
      <c r="O280" s="34">
        <v>37</v>
      </c>
      <c r="P280" s="4" t="s">
        <v>167</v>
      </c>
      <c r="Q280" s="4"/>
      <c r="R280" s="35" t="s">
        <v>160</v>
      </c>
      <c r="S280" s="35"/>
      <c r="T280" s="3"/>
      <c r="U280" s="35" t="s">
        <v>160</v>
      </c>
      <c r="V280" s="3"/>
      <c r="W280" s="3"/>
      <c r="X280" s="3"/>
      <c r="Y280" s="3"/>
      <c r="Z280" s="3"/>
      <c r="AA280" s="3"/>
      <c r="AB280" s="3"/>
      <c r="AC280" s="3"/>
      <c r="AD280" s="35" t="s">
        <v>160</v>
      </c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1"/>
      <c r="BF280" s="1"/>
      <c r="BG280" s="3" t="s">
        <v>79</v>
      </c>
      <c r="BH280" s="1"/>
    </row>
    <row r="281" spans="2:60" x14ac:dyDescent="0.2">
      <c r="B281" s="1">
        <v>277</v>
      </c>
      <c r="C281" s="31">
        <v>44143</v>
      </c>
      <c r="D281" s="1">
        <v>143</v>
      </c>
      <c r="E281" s="32">
        <v>9500</v>
      </c>
      <c r="F281" s="32">
        <v>11875</v>
      </c>
      <c r="G281" s="32">
        <v>11875</v>
      </c>
      <c r="H281" s="32" t="s">
        <v>3</v>
      </c>
      <c r="I281" s="33">
        <v>9.1590470775886317</v>
      </c>
      <c r="J281" s="2" t="s">
        <v>174</v>
      </c>
      <c r="K281" s="3">
        <v>30</v>
      </c>
      <c r="L281" s="4" t="s">
        <v>167</v>
      </c>
      <c r="M281" s="4" t="s">
        <v>165</v>
      </c>
      <c r="N281" s="4" t="s">
        <v>158</v>
      </c>
      <c r="O281" s="34">
        <v>31</v>
      </c>
      <c r="P281" s="4" t="s">
        <v>159</v>
      </c>
      <c r="Q281" s="4"/>
      <c r="R281" s="35" t="s">
        <v>160</v>
      </c>
      <c r="S281" s="35"/>
      <c r="T281" s="35" t="s">
        <v>160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1"/>
      <c r="BF281" s="1"/>
      <c r="BG281" s="3" t="s">
        <v>79</v>
      </c>
      <c r="BH281" s="1"/>
    </row>
    <row r="282" spans="2:60" x14ac:dyDescent="0.2">
      <c r="B282" s="1">
        <v>278</v>
      </c>
      <c r="C282" s="31">
        <v>44143</v>
      </c>
      <c r="D282" s="1">
        <v>146</v>
      </c>
      <c r="E282" s="32">
        <v>12000</v>
      </c>
      <c r="F282" s="32">
        <v>15000</v>
      </c>
      <c r="G282" s="32">
        <v>15000</v>
      </c>
      <c r="H282" s="32" t="s">
        <v>3</v>
      </c>
      <c r="I282" s="33">
        <v>9.3926619287701367</v>
      </c>
      <c r="J282" s="2" t="s">
        <v>174</v>
      </c>
      <c r="K282" s="3">
        <v>50</v>
      </c>
      <c r="L282" s="4" t="s">
        <v>169</v>
      </c>
      <c r="M282" s="4" t="s">
        <v>165</v>
      </c>
      <c r="N282" s="4" t="s">
        <v>158</v>
      </c>
      <c r="O282" s="34">
        <v>35</v>
      </c>
      <c r="P282" s="4" t="s">
        <v>159</v>
      </c>
      <c r="Q282" s="4"/>
      <c r="R282" s="35" t="s">
        <v>160</v>
      </c>
      <c r="S282" s="35"/>
      <c r="T282" s="35" t="s">
        <v>160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1"/>
      <c r="BF282" s="1"/>
      <c r="BG282" s="3" t="s">
        <v>79</v>
      </c>
      <c r="BH282" s="1"/>
    </row>
    <row r="283" spans="2:60" x14ac:dyDescent="0.2">
      <c r="B283" s="1">
        <v>279</v>
      </c>
      <c r="C283" s="31">
        <v>44143</v>
      </c>
      <c r="D283" s="1">
        <v>147</v>
      </c>
      <c r="E283" s="32">
        <v>4000</v>
      </c>
      <c r="F283" s="32">
        <v>5000</v>
      </c>
      <c r="G283" s="32">
        <v>5000</v>
      </c>
      <c r="H283" s="32" t="s">
        <v>3</v>
      </c>
      <c r="I283" s="33">
        <v>8.2940496401020276</v>
      </c>
      <c r="J283" s="2" t="s">
        <v>174</v>
      </c>
      <c r="K283" s="3">
        <v>60</v>
      </c>
      <c r="L283" s="4" t="s">
        <v>169</v>
      </c>
      <c r="M283" s="4" t="s">
        <v>165</v>
      </c>
      <c r="N283" s="4" t="s">
        <v>158</v>
      </c>
      <c r="O283" s="34">
        <v>33</v>
      </c>
      <c r="P283" s="4" t="s">
        <v>159</v>
      </c>
      <c r="Q283" s="4"/>
      <c r="R283" s="35" t="s">
        <v>160</v>
      </c>
      <c r="S283" s="35"/>
      <c r="T283" s="35" t="s">
        <v>160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 t="s">
        <v>183</v>
      </c>
      <c r="BA283" s="3"/>
      <c r="BB283" s="3"/>
      <c r="BC283" s="3"/>
      <c r="BD283" s="3"/>
      <c r="BE283" s="1"/>
      <c r="BF283" s="1"/>
      <c r="BG283" s="3" t="s">
        <v>80</v>
      </c>
      <c r="BH283" s="1"/>
    </row>
    <row r="284" spans="2:60" x14ac:dyDescent="0.2">
      <c r="B284" s="1">
        <v>280</v>
      </c>
      <c r="C284" s="31">
        <v>44143</v>
      </c>
      <c r="D284" s="1">
        <v>148</v>
      </c>
      <c r="E284" s="32">
        <v>3800</v>
      </c>
      <c r="F284" s="32">
        <v>4750</v>
      </c>
      <c r="G284" s="32">
        <v>4750</v>
      </c>
      <c r="H284" s="32" t="s">
        <v>3</v>
      </c>
      <c r="I284" s="33">
        <v>8.2427563457144775</v>
      </c>
      <c r="J284" s="2" t="s">
        <v>174</v>
      </c>
      <c r="K284" s="3">
        <v>60</v>
      </c>
      <c r="L284" s="4" t="s">
        <v>169</v>
      </c>
      <c r="M284" s="4" t="s">
        <v>165</v>
      </c>
      <c r="N284" s="4" t="s">
        <v>166</v>
      </c>
      <c r="O284" s="34">
        <v>33</v>
      </c>
      <c r="P284" s="4" t="s">
        <v>169</v>
      </c>
      <c r="Q284" s="35" t="s">
        <v>160</v>
      </c>
      <c r="R284" s="35" t="s">
        <v>160</v>
      </c>
      <c r="S284" s="35"/>
      <c r="T284" s="35" t="s">
        <v>160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1"/>
      <c r="BF284" s="1"/>
      <c r="BG284" s="3" t="s">
        <v>80</v>
      </c>
      <c r="BH284" s="1"/>
    </row>
    <row r="285" spans="2:60" x14ac:dyDescent="0.2">
      <c r="B285" s="1">
        <v>281</v>
      </c>
      <c r="C285" s="31">
        <v>44143</v>
      </c>
      <c r="D285" s="1">
        <v>149</v>
      </c>
      <c r="E285" s="32">
        <v>7300</v>
      </c>
      <c r="F285" s="32">
        <v>9125</v>
      </c>
      <c r="G285" s="32">
        <v>9125</v>
      </c>
      <c r="H285" s="32" t="s">
        <v>3</v>
      </c>
      <c r="I285" s="33">
        <v>8.8956296271364828</v>
      </c>
      <c r="J285" s="2" t="s">
        <v>174</v>
      </c>
      <c r="K285" s="3">
        <v>60</v>
      </c>
      <c r="L285" s="4" t="s">
        <v>169</v>
      </c>
      <c r="M285" s="4" t="s">
        <v>165</v>
      </c>
      <c r="N285" s="4" t="s">
        <v>166</v>
      </c>
      <c r="O285" s="34">
        <v>34</v>
      </c>
      <c r="P285" s="4" t="s">
        <v>159</v>
      </c>
      <c r="Q285" s="4"/>
      <c r="R285" s="35" t="s">
        <v>160</v>
      </c>
      <c r="S285" s="35"/>
      <c r="T285" s="35" t="s">
        <v>160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1"/>
      <c r="BF285" s="1"/>
      <c r="BG285" s="3" t="s">
        <v>79</v>
      </c>
      <c r="BH285" s="1"/>
    </row>
    <row r="286" spans="2:60" x14ac:dyDescent="0.2">
      <c r="B286" s="1">
        <v>282</v>
      </c>
      <c r="C286" s="31">
        <v>44143</v>
      </c>
      <c r="D286" s="1">
        <v>150</v>
      </c>
      <c r="E286" s="32">
        <v>35000</v>
      </c>
      <c r="F286" s="32">
        <v>43750</v>
      </c>
      <c r="G286" s="32">
        <v>43750</v>
      </c>
      <c r="H286" s="32" t="s">
        <v>3</v>
      </c>
      <c r="I286" s="33">
        <v>10.46310334047155</v>
      </c>
      <c r="J286" s="2" t="s">
        <v>174</v>
      </c>
      <c r="K286" s="3">
        <v>50</v>
      </c>
      <c r="L286" s="4" t="s">
        <v>169</v>
      </c>
      <c r="M286" s="4" t="s">
        <v>165</v>
      </c>
      <c r="N286" s="4" t="s">
        <v>158</v>
      </c>
      <c r="O286" s="34">
        <v>35</v>
      </c>
      <c r="P286" s="4" t="s">
        <v>159</v>
      </c>
      <c r="Q286" s="4"/>
      <c r="R286" s="35" t="s">
        <v>160</v>
      </c>
      <c r="S286" s="35"/>
      <c r="T286" s="35" t="s">
        <v>160</v>
      </c>
      <c r="U286" s="3"/>
      <c r="V286" s="3"/>
      <c r="W286" s="3"/>
      <c r="X286" s="3"/>
      <c r="Y286" s="3"/>
      <c r="Z286" s="3"/>
      <c r="AA286" s="3"/>
      <c r="AB286" s="3"/>
      <c r="AC286" s="3"/>
      <c r="AD286" s="35" t="s">
        <v>160</v>
      </c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 t="s">
        <v>214</v>
      </c>
      <c r="BA286" s="3"/>
      <c r="BB286" s="3"/>
      <c r="BC286" s="3"/>
      <c r="BD286" s="3"/>
      <c r="BE286" s="1"/>
      <c r="BF286" s="1"/>
      <c r="BG286" s="3" t="s">
        <v>81</v>
      </c>
      <c r="BH286" s="1"/>
    </row>
    <row r="287" spans="2:60" x14ac:dyDescent="0.2">
      <c r="B287" s="1">
        <v>283</v>
      </c>
      <c r="C287" s="31">
        <v>44143</v>
      </c>
      <c r="D287" s="1">
        <v>185</v>
      </c>
      <c r="E287" s="32">
        <v>8000</v>
      </c>
      <c r="F287" s="32">
        <v>10000</v>
      </c>
      <c r="G287" s="32">
        <v>10000</v>
      </c>
      <c r="H287" s="32" t="s">
        <v>3</v>
      </c>
      <c r="I287" s="33">
        <v>8.987196820661973</v>
      </c>
      <c r="J287" s="2" t="s">
        <v>155</v>
      </c>
      <c r="K287" s="3">
        <v>60</v>
      </c>
      <c r="L287" s="4" t="s">
        <v>156</v>
      </c>
      <c r="M287" s="4" t="s">
        <v>165</v>
      </c>
      <c r="N287" s="4" t="s">
        <v>215</v>
      </c>
      <c r="O287" s="34">
        <v>32</v>
      </c>
      <c r="P287" s="4" t="s">
        <v>159</v>
      </c>
      <c r="Q287" s="4"/>
      <c r="R287" s="35" t="s">
        <v>160</v>
      </c>
      <c r="S287" s="35"/>
      <c r="T287" s="35" t="s">
        <v>160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1"/>
      <c r="BF287" s="1"/>
      <c r="BG287" s="3" t="s">
        <v>80</v>
      </c>
      <c r="BH287" s="1"/>
    </row>
    <row r="288" spans="2:60" x14ac:dyDescent="0.2">
      <c r="B288" s="1">
        <v>284</v>
      </c>
      <c r="C288" s="31">
        <v>44143</v>
      </c>
      <c r="D288" s="1">
        <v>192</v>
      </c>
      <c r="E288" s="32">
        <v>16000</v>
      </c>
      <c r="F288" s="32">
        <v>20000</v>
      </c>
      <c r="G288" s="32">
        <v>20000</v>
      </c>
      <c r="H288" s="32" t="s">
        <v>3</v>
      </c>
      <c r="I288" s="33">
        <v>9.6803440012219184</v>
      </c>
      <c r="J288" s="2" t="s">
        <v>155</v>
      </c>
      <c r="K288" s="3">
        <v>50</v>
      </c>
      <c r="L288" s="4" t="s">
        <v>169</v>
      </c>
      <c r="M288" s="4" t="s">
        <v>165</v>
      </c>
      <c r="N288" s="4" t="s">
        <v>158</v>
      </c>
      <c r="O288" s="34">
        <v>37</v>
      </c>
      <c r="P288" s="4" t="s">
        <v>159</v>
      </c>
      <c r="Q288" s="4"/>
      <c r="R288" s="35" t="s">
        <v>160</v>
      </c>
      <c r="S288" s="35"/>
      <c r="T288" s="35" t="s">
        <v>160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1"/>
      <c r="BF288" s="1"/>
      <c r="BG288" s="3" t="s">
        <v>79</v>
      </c>
      <c r="BH288" s="1"/>
    </row>
    <row r="289" spans="2:60" x14ac:dyDescent="0.2">
      <c r="B289" s="1">
        <v>285</v>
      </c>
      <c r="C289" s="31">
        <v>44143</v>
      </c>
      <c r="D289" s="1">
        <v>193</v>
      </c>
      <c r="E289" s="32">
        <v>2400</v>
      </c>
      <c r="F289" s="32">
        <v>3000</v>
      </c>
      <c r="G289" s="32">
        <v>3000</v>
      </c>
      <c r="H289" s="32" t="s">
        <v>3</v>
      </c>
      <c r="I289" s="33">
        <v>7.7832240163360371</v>
      </c>
      <c r="J289" s="2" t="s">
        <v>155</v>
      </c>
      <c r="K289" s="3">
        <v>50</v>
      </c>
      <c r="L289" s="4" t="s">
        <v>169</v>
      </c>
      <c r="M289" s="4" t="s">
        <v>165</v>
      </c>
      <c r="N289" s="4" t="s">
        <v>158</v>
      </c>
      <c r="O289" s="34">
        <v>34</v>
      </c>
      <c r="P289" s="4" t="s">
        <v>159</v>
      </c>
      <c r="Q289" s="4"/>
      <c r="R289" s="35" t="s">
        <v>160</v>
      </c>
      <c r="S289" s="35"/>
      <c r="T289" s="35" t="s">
        <v>160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1"/>
      <c r="BF289" s="1"/>
      <c r="BG289" s="3" t="s">
        <v>80</v>
      </c>
      <c r="BH289" s="1"/>
    </row>
    <row r="290" spans="2:60" x14ac:dyDescent="0.2">
      <c r="B290" s="1">
        <v>286</v>
      </c>
      <c r="C290" s="31">
        <v>44143</v>
      </c>
      <c r="D290" s="1">
        <v>195</v>
      </c>
      <c r="E290" s="32">
        <v>55000</v>
      </c>
      <c r="F290" s="32">
        <v>68750</v>
      </c>
      <c r="G290" s="32">
        <v>68750</v>
      </c>
      <c r="H290" s="32" t="s">
        <v>3</v>
      </c>
      <c r="I290" s="33">
        <v>10.915088464214607</v>
      </c>
      <c r="J290" s="2" t="s">
        <v>163</v>
      </c>
      <c r="K290" s="3">
        <v>50</v>
      </c>
      <c r="L290" s="4" t="s">
        <v>167</v>
      </c>
      <c r="M290" s="4" t="s">
        <v>165</v>
      </c>
      <c r="N290" s="4" t="s">
        <v>158</v>
      </c>
      <c r="O290" s="34">
        <v>36</v>
      </c>
      <c r="P290" s="4" t="s">
        <v>159</v>
      </c>
      <c r="Q290" s="4"/>
      <c r="R290" s="35" t="s">
        <v>160</v>
      </c>
      <c r="S290" s="35"/>
      <c r="T290" s="3"/>
      <c r="U290" s="35" t="s">
        <v>160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1"/>
      <c r="BF290" s="1"/>
      <c r="BG290" s="3" t="s">
        <v>79</v>
      </c>
      <c r="BH290" s="1"/>
    </row>
    <row r="291" spans="2:60" x14ac:dyDescent="0.2">
      <c r="B291" s="1">
        <v>287</v>
      </c>
      <c r="C291" s="31">
        <v>44143</v>
      </c>
      <c r="D291" s="1">
        <v>196</v>
      </c>
      <c r="E291" s="32">
        <v>18000</v>
      </c>
      <c r="F291" s="32">
        <v>22500</v>
      </c>
      <c r="G291" s="32">
        <v>22500</v>
      </c>
      <c r="H291" s="32" t="s">
        <v>3</v>
      </c>
      <c r="I291" s="33">
        <v>9.7981270368783022</v>
      </c>
      <c r="J291" s="2" t="s">
        <v>163</v>
      </c>
      <c r="K291" s="3">
        <v>50</v>
      </c>
      <c r="L291" s="4" t="s">
        <v>167</v>
      </c>
      <c r="M291" s="4" t="s">
        <v>165</v>
      </c>
      <c r="N291" s="4" t="s">
        <v>162</v>
      </c>
      <c r="O291" s="34">
        <v>36</v>
      </c>
      <c r="P291" s="4" t="s">
        <v>167</v>
      </c>
      <c r="Q291" s="4"/>
      <c r="R291" s="35" t="s">
        <v>160</v>
      </c>
      <c r="S291" s="35"/>
      <c r="T291" s="3"/>
      <c r="U291" s="35" t="s">
        <v>160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1"/>
      <c r="BF291" s="1"/>
      <c r="BG291" s="3" t="s">
        <v>79</v>
      </c>
      <c r="BH291" s="1"/>
    </row>
    <row r="292" spans="2:60" x14ac:dyDescent="0.2">
      <c r="B292" s="1">
        <v>288</v>
      </c>
      <c r="C292" s="31">
        <v>44143</v>
      </c>
      <c r="D292" s="1">
        <v>197</v>
      </c>
      <c r="E292" s="32">
        <v>28000</v>
      </c>
      <c r="F292" s="32">
        <v>35000</v>
      </c>
      <c r="G292" s="32">
        <v>35000</v>
      </c>
      <c r="H292" s="32" t="s">
        <v>3</v>
      </c>
      <c r="I292" s="33">
        <v>10.239959789157341</v>
      </c>
      <c r="J292" s="2" t="s">
        <v>163</v>
      </c>
      <c r="K292" s="3">
        <v>60</v>
      </c>
      <c r="L292" s="4" t="s">
        <v>167</v>
      </c>
      <c r="M292" s="4" t="s">
        <v>165</v>
      </c>
      <c r="N292" s="4" t="s">
        <v>158</v>
      </c>
      <c r="O292" s="34">
        <v>37</v>
      </c>
      <c r="P292" s="4" t="s">
        <v>167</v>
      </c>
      <c r="Q292" s="4"/>
      <c r="R292" s="3"/>
      <c r="S292" s="3"/>
      <c r="T292" s="35" t="s">
        <v>160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5" t="s">
        <v>160</v>
      </c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1"/>
      <c r="BF292" s="1"/>
      <c r="BG292" s="3" t="s">
        <v>79</v>
      </c>
      <c r="BH292" s="1"/>
    </row>
    <row r="293" spans="2:60" x14ac:dyDescent="0.2">
      <c r="B293" s="1">
        <v>289</v>
      </c>
      <c r="C293" s="31">
        <v>44143</v>
      </c>
      <c r="D293" s="1">
        <v>198</v>
      </c>
      <c r="E293" s="32">
        <v>65000</v>
      </c>
      <c r="F293" s="32">
        <v>81250</v>
      </c>
      <c r="G293" s="32">
        <v>81250</v>
      </c>
      <c r="H293" s="32" t="s">
        <v>3</v>
      </c>
      <c r="I293" s="33">
        <v>11.082142548877775</v>
      </c>
      <c r="J293" s="2" t="s">
        <v>174</v>
      </c>
      <c r="K293" s="3">
        <v>70</v>
      </c>
      <c r="L293" s="4" t="s">
        <v>167</v>
      </c>
      <c r="M293" s="4" t="s">
        <v>161</v>
      </c>
      <c r="N293" s="4" t="s">
        <v>175</v>
      </c>
      <c r="O293" s="34">
        <v>42</v>
      </c>
      <c r="P293" s="4" t="s">
        <v>167</v>
      </c>
      <c r="Q293" s="35" t="s">
        <v>160</v>
      </c>
      <c r="R293" s="3"/>
      <c r="S293" s="3"/>
      <c r="T293" s="3"/>
      <c r="U293" s="35" t="s">
        <v>160</v>
      </c>
      <c r="V293" s="3"/>
      <c r="W293" s="3"/>
      <c r="X293" s="35" t="s">
        <v>160</v>
      </c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1"/>
      <c r="BF293" s="1"/>
      <c r="BG293" s="3" t="s">
        <v>81</v>
      </c>
      <c r="BH293" s="1"/>
    </row>
    <row r="294" spans="2:60" x14ac:dyDescent="0.2">
      <c r="B294" s="1">
        <v>290</v>
      </c>
      <c r="C294" s="31">
        <v>44143</v>
      </c>
      <c r="D294" s="1">
        <v>203</v>
      </c>
      <c r="E294" s="32">
        <v>11000</v>
      </c>
      <c r="F294" s="32">
        <v>13750</v>
      </c>
      <c r="G294" s="32">
        <v>13750</v>
      </c>
      <c r="H294" s="32" t="s">
        <v>3</v>
      </c>
      <c r="I294" s="33">
        <v>9.3056505517805075</v>
      </c>
      <c r="J294" s="2" t="s">
        <v>174</v>
      </c>
      <c r="K294" s="3">
        <v>20</v>
      </c>
      <c r="L294" s="4" t="s">
        <v>193</v>
      </c>
      <c r="M294" s="4" t="s">
        <v>182</v>
      </c>
      <c r="N294" s="4" t="s">
        <v>158</v>
      </c>
      <c r="O294" s="34">
        <v>23</v>
      </c>
      <c r="P294" s="4" t="s">
        <v>159</v>
      </c>
      <c r="Q294" s="4"/>
      <c r="R294" s="35" t="s">
        <v>160</v>
      </c>
      <c r="S294" s="35"/>
      <c r="T294" s="35" t="s">
        <v>160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1"/>
      <c r="BF294" s="1"/>
      <c r="BG294" s="3" t="s">
        <v>80</v>
      </c>
      <c r="BH294" s="1"/>
    </row>
    <row r="295" spans="2:60" x14ac:dyDescent="0.2">
      <c r="B295" s="1">
        <v>291</v>
      </c>
      <c r="C295" s="31">
        <v>44143</v>
      </c>
      <c r="D295" s="1">
        <v>284</v>
      </c>
      <c r="E295" s="32">
        <v>10000</v>
      </c>
      <c r="F295" s="32">
        <v>12500</v>
      </c>
      <c r="G295" s="32">
        <v>12500</v>
      </c>
      <c r="H295" s="32" t="s">
        <v>3</v>
      </c>
      <c r="I295" s="33">
        <v>9.2103403719761836</v>
      </c>
      <c r="J295" s="2" t="s">
        <v>163</v>
      </c>
      <c r="K295" s="3">
        <v>50</v>
      </c>
      <c r="L295" s="4" t="s">
        <v>169</v>
      </c>
      <c r="M295" s="4" t="s">
        <v>165</v>
      </c>
      <c r="N295" s="4" t="s">
        <v>166</v>
      </c>
      <c r="O295" s="34">
        <v>36</v>
      </c>
      <c r="P295" s="4" t="s">
        <v>169</v>
      </c>
      <c r="Q295" s="4"/>
      <c r="R295" s="3"/>
      <c r="S295" s="3"/>
      <c r="T295" s="3"/>
      <c r="U295" s="35" t="s">
        <v>160</v>
      </c>
      <c r="V295" s="3"/>
      <c r="W295" s="3"/>
      <c r="X295" s="35" t="s">
        <v>160</v>
      </c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1"/>
      <c r="BF295" s="1"/>
      <c r="BG295" s="3" t="s">
        <v>81</v>
      </c>
      <c r="BH295" s="1"/>
    </row>
    <row r="296" spans="2:60" x14ac:dyDescent="0.2">
      <c r="B296" s="1">
        <v>292</v>
      </c>
      <c r="C296" s="31">
        <v>44143</v>
      </c>
      <c r="D296" s="1">
        <v>285</v>
      </c>
      <c r="E296" s="32">
        <v>9300</v>
      </c>
      <c r="F296" s="32">
        <v>11625</v>
      </c>
      <c r="G296" s="32">
        <v>11625</v>
      </c>
      <c r="H296" s="32" t="s">
        <v>3</v>
      </c>
      <c r="I296" s="33">
        <v>9.1377696791413481</v>
      </c>
      <c r="J296" s="2" t="s">
        <v>163</v>
      </c>
      <c r="K296" s="3">
        <v>50</v>
      </c>
      <c r="L296" s="4" t="s">
        <v>169</v>
      </c>
      <c r="M296" s="4" t="s">
        <v>165</v>
      </c>
      <c r="N296" s="4" t="s">
        <v>166</v>
      </c>
      <c r="O296" s="34">
        <v>36</v>
      </c>
      <c r="P296" s="4" t="s">
        <v>169</v>
      </c>
      <c r="Q296" s="4"/>
      <c r="R296" s="3"/>
      <c r="S296" s="3"/>
      <c r="T296" s="3"/>
      <c r="U296" s="35" t="s">
        <v>160</v>
      </c>
      <c r="V296" s="3"/>
      <c r="W296" s="3"/>
      <c r="X296" s="35" t="s">
        <v>160</v>
      </c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1"/>
      <c r="BF296" s="1"/>
      <c r="BG296" s="3" t="s">
        <v>80</v>
      </c>
      <c r="BH296" s="1"/>
    </row>
    <row r="297" spans="2:60" x14ac:dyDescent="0.2">
      <c r="B297" s="1">
        <v>293</v>
      </c>
      <c r="C297" s="31">
        <v>44143</v>
      </c>
      <c r="D297" s="1">
        <v>286</v>
      </c>
      <c r="E297" s="32">
        <v>10000</v>
      </c>
      <c r="F297" s="32">
        <v>12500</v>
      </c>
      <c r="G297" s="32">
        <v>12500</v>
      </c>
      <c r="H297" s="32" t="s">
        <v>3</v>
      </c>
      <c r="I297" s="33">
        <v>9.2103403719761836</v>
      </c>
      <c r="J297" s="2" t="s">
        <v>163</v>
      </c>
      <c r="K297" s="3">
        <v>60</v>
      </c>
      <c r="L297" s="4" t="s">
        <v>169</v>
      </c>
      <c r="M297" s="4" t="s">
        <v>165</v>
      </c>
      <c r="N297" s="4" t="s">
        <v>158</v>
      </c>
      <c r="O297" s="34">
        <v>36</v>
      </c>
      <c r="P297" s="4" t="s">
        <v>169</v>
      </c>
      <c r="Q297" s="4"/>
      <c r="R297" s="3"/>
      <c r="S297" s="3"/>
      <c r="T297" s="3"/>
      <c r="U297" s="35" t="s">
        <v>160</v>
      </c>
      <c r="V297" s="3"/>
      <c r="W297" s="3"/>
      <c r="X297" s="3"/>
      <c r="Y297" s="35" t="s">
        <v>160</v>
      </c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1"/>
      <c r="BF297" s="1"/>
      <c r="BG297" s="3" t="s">
        <v>80</v>
      </c>
      <c r="BH297" s="1"/>
    </row>
    <row r="298" spans="2:60" x14ac:dyDescent="0.2">
      <c r="B298" s="1">
        <v>294</v>
      </c>
      <c r="C298" s="31">
        <v>44143</v>
      </c>
      <c r="D298" s="1">
        <v>287</v>
      </c>
      <c r="E298" s="32">
        <v>9000</v>
      </c>
      <c r="F298" s="32">
        <v>11250</v>
      </c>
      <c r="G298" s="32">
        <v>11250</v>
      </c>
      <c r="H298" s="32" t="s">
        <v>3</v>
      </c>
      <c r="I298" s="33">
        <v>9.1049798563183568</v>
      </c>
      <c r="J298" s="2" t="s">
        <v>163</v>
      </c>
      <c r="K298" s="3">
        <v>70</v>
      </c>
      <c r="L298" s="4" t="s">
        <v>169</v>
      </c>
      <c r="M298" s="4" t="s">
        <v>165</v>
      </c>
      <c r="N298" s="4" t="s">
        <v>166</v>
      </c>
      <c r="O298" s="34">
        <v>36</v>
      </c>
      <c r="P298" s="4" t="s">
        <v>169</v>
      </c>
      <c r="Q298" s="4"/>
      <c r="R298" s="3"/>
      <c r="S298" s="3"/>
      <c r="T298" s="3"/>
      <c r="U298" s="35" t="s">
        <v>160</v>
      </c>
      <c r="V298" s="3"/>
      <c r="W298" s="3"/>
      <c r="X298" s="35"/>
      <c r="Y298" s="35" t="s">
        <v>160</v>
      </c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5" t="s">
        <v>160</v>
      </c>
      <c r="AX298" s="3"/>
      <c r="AY298" s="3"/>
      <c r="AZ298" s="3"/>
      <c r="BA298" s="3"/>
      <c r="BB298" s="3"/>
      <c r="BC298" s="3"/>
      <c r="BD298" s="3"/>
      <c r="BE298" s="1"/>
      <c r="BF298" s="1"/>
      <c r="BG298" s="3" t="s">
        <v>80</v>
      </c>
      <c r="BH298" s="1"/>
    </row>
    <row r="299" spans="2:60" x14ac:dyDescent="0.2">
      <c r="B299" s="1">
        <v>295</v>
      </c>
      <c r="C299" s="31">
        <v>44143</v>
      </c>
      <c r="D299" s="77">
        <v>288</v>
      </c>
      <c r="E299" s="32">
        <v>42000</v>
      </c>
      <c r="F299" s="32">
        <v>52500</v>
      </c>
      <c r="G299" s="32">
        <v>52500</v>
      </c>
      <c r="H299" s="32" t="s">
        <v>3</v>
      </c>
      <c r="I299" s="33">
        <v>10.645424897265505</v>
      </c>
      <c r="J299" s="2" t="s">
        <v>163</v>
      </c>
      <c r="K299" s="3">
        <v>50</v>
      </c>
      <c r="L299" s="4" t="s">
        <v>167</v>
      </c>
      <c r="M299" s="4" t="s">
        <v>165</v>
      </c>
      <c r="N299" s="4" t="s">
        <v>162</v>
      </c>
      <c r="O299" s="34">
        <v>39</v>
      </c>
      <c r="P299" s="4" t="s">
        <v>167</v>
      </c>
      <c r="Q299" s="4"/>
      <c r="R299" s="35" t="s">
        <v>160</v>
      </c>
      <c r="S299" s="35"/>
      <c r="T299" s="35"/>
      <c r="U299" s="35" t="s">
        <v>160</v>
      </c>
      <c r="V299" s="3"/>
      <c r="W299" s="3"/>
      <c r="X299" s="3"/>
      <c r="Y299" s="3"/>
      <c r="Z299" s="3"/>
      <c r="AA299" s="3"/>
      <c r="AB299" s="3"/>
      <c r="AC299" s="35" t="s">
        <v>160</v>
      </c>
      <c r="AD299" s="3"/>
      <c r="AE299" s="3"/>
      <c r="AF299" s="3"/>
      <c r="AG299" s="3"/>
      <c r="AH299" s="3"/>
      <c r="AI299" s="3"/>
      <c r="AJ299" s="35" t="s">
        <v>160</v>
      </c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1"/>
      <c r="BF299" s="1"/>
      <c r="BG299" s="3" t="s">
        <v>79</v>
      </c>
      <c r="BH299" s="1"/>
    </row>
    <row r="300" spans="2:60" x14ac:dyDescent="0.2">
      <c r="B300" s="1">
        <v>296</v>
      </c>
      <c r="C300" s="31">
        <v>44143</v>
      </c>
      <c r="D300" s="1">
        <v>291</v>
      </c>
      <c r="E300" s="32">
        <v>32000</v>
      </c>
      <c r="F300" s="32">
        <v>40000</v>
      </c>
      <c r="G300" s="32">
        <v>40000</v>
      </c>
      <c r="H300" s="32" t="s">
        <v>3</v>
      </c>
      <c r="I300" s="33">
        <v>10.373491181781864</v>
      </c>
      <c r="J300" s="2" t="s">
        <v>163</v>
      </c>
      <c r="K300" s="3">
        <v>60</v>
      </c>
      <c r="L300" s="4" t="s">
        <v>167</v>
      </c>
      <c r="M300" s="4" t="s">
        <v>165</v>
      </c>
      <c r="N300" s="4" t="s">
        <v>158</v>
      </c>
      <c r="O300" s="34">
        <v>36</v>
      </c>
      <c r="P300" s="4" t="s">
        <v>167</v>
      </c>
      <c r="Q300" s="4"/>
      <c r="R300" s="3"/>
      <c r="S300" s="3"/>
      <c r="T300" s="35" t="s">
        <v>160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5" t="s">
        <v>160</v>
      </c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1"/>
      <c r="BF300" s="1"/>
      <c r="BG300" s="3" t="s">
        <v>79</v>
      </c>
      <c r="BH300" s="1"/>
    </row>
    <row r="301" spans="2:60" x14ac:dyDescent="0.2">
      <c r="B301" s="1">
        <v>297</v>
      </c>
      <c r="C301" s="31">
        <v>44143</v>
      </c>
      <c r="D301" s="1">
        <v>292</v>
      </c>
      <c r="E301" s="32">
        <v>76000</v>
      </c>
      <c r="F301" s="32">
        <v>95000</v>
      </c>
      <c r="G301" s="32">
        <v>95000</v>
      </c>
      <c r="H301" s="32" t="s">
        <v>3</v>
      </c>
      <c r="I301" s="33">
        <v>11.238488619268468</v>
      </c>
      <c r="J301" s="2" t="s">
        <v>163</v>
      </c>
      <c r="K301" s="3">
        <v>70</v>
      </c>
      <c r="L301" s="4" t="s">
        <v>167</v>
      </c>
      <c r="M301" s="4" t="s">
        <v>165</v>
      </c>
      <c r="N301" s="4" t="s">
        <v>185</v>
      </c>
      <c r="O301" s="34">
        <v>36</v>
      </c>
      <c r="P301" s="4" t="s">
        <v>167</v>
      </c>
      <c r="Q301" s="4"/>
      <c r="R301" s="3"/>
      <c r="S301" s="3"/>
      <c r="T301" s="35" t="s">
        <v>160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5" t="s">
        <v>160</v>
      </c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5" t="s">
        <v>160</v>
      </c>
      <c r="BC301" s="3"/>
      <c r="BD301" s="3"/>
      <c r="BE301" s="1"/>
      <c r="BF301" s="1"/>
      <c r="BG301" s="3" t="s">
        <v>79</v>
      </c>
      <c r="BH301" s="1"/>
    </row>
    <row r="302" spans="2:60" x14ac:dyDescent="0.2">
      <c r="B302" s="1">
        <v>298</v>
      </c>
      <c r="C302" s="31">
        <v>44143</v>
      </c>
      <c r="D302" s="1">
        <v>295</v>
      </c>
      <c r="E302" s="32">
        <v>210000</v>
      </c>
      <c r="F302" s="32">
        <v>262500</v>
      </c>
      <c r="G302" s="32">
        <v>262500</v>
      </c>
      <c r="H302" s="32" t="s">
        <v>3</v>
      </c>
      <c r="I302" s="33">
        <v>12.254862809699606</v>
      </c>
      <c r="J302" s="2" t="s">
        <v>163</v>
      </c>
      <c r="K302" s="3">
        <v>70</v>
      </c>
      <c r="L302" s="4" t="s">
        <v>167</v>
      </c>
      <c r="M302" s="4" t="s">
        <v>165</v>
      </c>
      <c r="N302" s="4" t="s">
        <v>158</v>
      </c>
      <c r="O302" s="34">
        <v>36</v>
      </c>
      <c r="P302" s="4" t="s">
        <v>167</v>
      </c>
      <c r="Q302" s="4"/>
      <c r="R302" s="3"/>
      <c r="S302" s="3"/>
      <c r="T302" s="35" t="s">
        <v>160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5" t="s">
        <v>160</v>
      </c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1"/>
      <c r="BF302" s="1"/>
      <c r="BG302" s="3" t="s">
        <v>81</v>
      </c>
      <c r="BH302" s="1"/>
    </row>
    <row r="303" spans="2:60" x14ac:dyDescent="0.2">
      <c r="B303" s="1">
        <v>299</v>
      </c>
      <c r="C303" s="31">
        <v>44143</v>
      </c>
      <c r="D303" s="1">
        <v>296</v>
      </c>
      <c r="E303" s="32">
        <v>12000</v>
      </c>
      <c r="F303" s="32">
        <v>15000</v>
      </c>
      <c r="G303" s="32">
        <v>15000</v>
      </c>
      <c r="H303" s="32" t="s">
        <v>3</v>
      </c>
      <c r="I303" s="33">
        <v>9.3926619287701367</v>
      </c>
      <c r="J303" s="2" t="s">
        <v>163</v>
      </c>
      <c r="K303" s="3">
        <v>70</v>
      </c>
      <c r="L303" s="4" t="s">
        <v>167</v>
      </c>
      <c r="M303" s="4" t="s">
        <v>165</v>
      </c>
      <c r="N303" s="4" t="s">
        <v>162</v>
      </c>
      <c r="O303" s="34">
        <v>38</v>
      </c>
      <c r="P303" s="4" t="s">
        <v>167</v>
      </c>
      <c r="Q303" s="4"/>
      <c r="R303" s="3"/>
      <c r="S303" s="3"/>
      <c r="T303" s="3"/>
      <c r="U303" s="35" t="s">
        <v>160</v>
      </c>
      <c r="V303" s="3"/>
      <c r="W303" s="3"/>
      <c r="X303" s="35" t="s">
        <v>160</v>
      </c>
      <c r="Y303" s="3"/>
      <c r="Z303" s="3"/>
      <c r="AA303" s="3"/>
      <c r="AB303" s="3"/>
      <c r="AC303" s="3"/>
      <c r="AD303" s="3"/>
      <c r="AE303" s="35" t="s">
        <v>160</v>
      </c>
      <c r="AF303" s="3"/>
      <c r="AG303" s="3"/>
      <c r="AH303" s="3"/>
      <c r="AI303" s="3"/>
      <c r="AJ303" s="35" t="s">
        <v>160</v>
      </c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1"/>
      <c r="BF303" s="1"/>
      <c r="BG303" s="3" t="s">
        <v>80</v>
      </c>
      <c r="BH303" s="1"/>
    </row>
    <row r="304" spans="2:60" x14ac:dyDescent="0.2">
      <c r="B304" s="1">
        <v>300</v>
      </c>
      <c r="C304" s="31">
        <v>44143</v>
      </c>
      <c r="D304" s="1">
        <v>320</v>
      </c>
      <c r="E304" s="32">
        <v>46000</v>
      </c>
      <c r="F304" s="32">
        <v>57500</v>
      </c>
      <c r="G304" s="32">
        <v>57500</v>
      </c>
      <c r="H304" s="32" t="s">
        <v>3</v>
      </c>
      <c r="I304" s="33">
        <v>10.736396675471232</v>
      </c>
      <c r="J304" s="2" t="s">
        <v>174</v>
      </c>
      <c r="K304" s="3">
        <v>30</v>
      </c>
      <c r="L304" s="4" t="s">
        <v>169</v>
      </c>
      <c r="M304" s="4" t="s">
        <v>165</v>
      </c>
      <c r="N304" s="4" t="s">
        <v>158</v>
      </c>
      <c r="O304" s="34">
        <v>33</v>
      </c>
      <c r="P304" s="4" t="s">
        <v>169</v>
      </c>
      <c r="Q304" s="4"/>
      <c r="R304" s="3"/>
      <c r="S304" s="3"/>
      <c r="T304" s="35" t="s">
        <v>160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5" t="s">
        <v>160</v>
      </c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1"/>
      <c r="BF304" s="1"/>
      <c r="BG304" s="3" t="s">
        <v>79</v>
      </c>
      <c r="BH304" s="1"/>
    </row>
    <row r="305" spans="2:60" x14ac:dyDescent="0.2">
      <c r="B305" s="1">
        <v>301</v>
      </c>
      <c r="C305" s="31">
        <v>44143</v>
      </c>
      <c r="D305" s="1">
        <v>322</v>
      </c>
      <c r="E305" s="32">
        <v>14000</v>
      </c>
      <c r="F305" s="32">
        <v>17500</v>
      </c>
      <c r="G305" s="32">
        <v>17500</v>
      </c>
      <c r="H305" s="32" t="s">
        <v>3</v>
      </c>
      <c r="I305" s="33">
        <v>9.5468126085973957</v>
      </c>
      <c r="J305" s="2" t="s">
        <v>174</v>
      </c>
      <c r="K305" s="3">
        <v>80</v>
      </c>
      <c r="L305" s="4" t="s">
        <v>156</v>
      </c>
      <c r="M305" s="4" t="s">
        <v>161</v>
      </c>
      <c r="N305" s="4" t="s">
        <v>162</v>
      </c>
      <c r="O305" s="34">
        <v>33</v>
      </c>
      <c r="P305" s="4" t="s">
        <v>159</v>
      </c>
      <c r="Q305" s="4"/>
      <c r="R305" s="35" t="s">
        <v>160</v>
      </c>
      <c r="S305" s="35"/>
      <c r="T305" s="3"/>
      <c r="U305" s="35" t="s">
        <v>160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 t="s">
        <v>216</v>
      </c>
      <c r="BB305" s="3"/>
      <c r="BC305" s="3"/>
      <c r="BD305" s="3"/>
      <c r="BE305" s="1"/>
      <c r="BF305" s="1"/>
      <c r="BG305" s="3" t="s">
        <v>79</v>
      </c>
      <c r="BH305" s="1"/>
    </row>
    <row r="306" spans="2:60" x14ac:dyDescent="0.2">
      <c r="B306" s="1">
        <v>302</v>
      </c>
      <c r="C306" s="31">
        <v>44143</v>
      </c>
      <c r="D306" s="1">
        <v>323</v>
      </c>
      <c r="E306" s="32">
        <v>4200</v>
      </c>
      <c r="F306" s="32">
        <v>5250</v>
      </c>
      <c r="G306" s="32">
        <v>5250</v>
      </c>
      <c r="H306" s="32" t="s">
        <v>3</v>
      </c>
      <c r="I306" s="33">
        <v>8.3428398042714598</v>
      </c>
      <c r="J306" s="2" t="s">
        <v>174</v>
      </c>
      <c r="K306" s="3">
        <v>70</v>
      </c>
      <c r="L306" s="4" t="s">
        <v>169</v>
      </c>
      <c r="M306" s="4" t="s">
        <v>182</v>
      </c>
      <c r="N306" s="4" t="s">
        <v>171</v>
      </c>
      <c r="O306" s="34">
        <v>30</v>
      </c>
      <c r="P306" s="4" t="s">
        <v>159</v>
      </c>
      <c r="Q306" s="4"/>
      <c r="R306" s="35" t="s">
        <v>160</v>
      </c>
      <c r="S306" s="35"/>
      <c r="T306" s="35" t="s">
        <v>160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1"/>
      <c r="BF306" s="1"/>
      <c r="BG306" s="3" t="s">
        <v>80</v>
      </c>
      <c r="BH306" s="1"/>
    </row>
    <row r="307" spans="2:60" x14ac:dyDescent="0.2">
      <c r="B307" s="1">
        <v>303</v>
      </c>
      <c r="C307" s="31">
        <v>44143</v>
      </c>
      <c r="D307" s="1">
        <v>326</v>
      </c>
      <c r="E307" s="32">
        <v>11000</v>
      </c>
      <c r="F307" s="32">
        <v>13750</v>
      </c>
      <c r="G307" s="32">
        <v>13750</v>
      </c>
      <c r="H307" s="32" t="s">
        <v>3</v>
      </c>
      <c r="I307" s="33">
        <v>9.3056505517805075</v>
      </c>
      <c r="J307" s="2" t="s">
        <v>174</v>
      </c>
      <c r="K307" s="3">
        <v>80</v>
      </c>
      <c r="L307" s="4" t="s">
        <v>169</v>
      </c>
      <c r="M307" s="4" t="s">
        <v>161</v>
      </c>
      <c r="N307" s="4" t="s">
        <v>175</v>
      </c>
      <c r="O307" s="34">
        <v>31</v>
      </c>
      <c r="P307" s="4" t="s">
        <v>169</v>
      </c>
      <c r="Q307" s="35" t="s">
        <v>160</v>
      </c>
      <c r="R307" s="35" t="s">
        <v>160</v>
      </c>
      <c r="S307" s="35"/>
      <c r="T307" s="3"/>
      <c r="U307" s="35" t="s">
        <v>160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1"/>
      <c r="BF307" s="1"/>
      <c r="BG307" s="3" t="s">
        <v>79</v>
      </c>
      <c r="BH307" s="1"/>
    </row>
    <row r="308" spans="2:60" x14ac:dyDescent="0.2">
      <c r="B308" s="1">
        <v>304</v>
      </c>
      <c r="C308" s="31">
        <v>44143</v>
      </c>
      <c r="D308" s="1">
        <v>329</v>
      </c>
      <c r="E308" s="32">
        <v>5000</v>
      </c>
      <c r="F308" s="32">
        <v>6250</v>
      </c>
      <c r="G308" s="32">
        <v>6250</v>
      </c>
      <c r="H308" s="32" t="s">
        <v>3</v>
      </c>
      <c r="I308" s="33">
        <v>8.5171931914162382</v>
      </c>
      <c r="J308" s="2" t="s">
        <v>174</v>
      </c>
      <c r="K308" s="3">
        <v>70</v>
      </c>
      <c r="L308" s="4" t="s">
        <v>156</v>
      </c>
      <c r="M308" s="4" t="s">
        <v>157</v>
      </c>
      <c r="N308" s="4" t="s">
        <v>175</v>
      </c>
      <c r="O308" s="34">
        <v>32</v>
      </c>
      <c r="P308" s="4" t="s">
        <v>159</v>
      </c>
      <c r="Q308" s="4"/>
      <c r="R308" s="35" t="s">
        <v>160</v>
      </c>
      <c r="S308" s="35"/>
      <c r="T308" s="35" t="s">
        <v>160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1"/>
      <c r="BF308" s="1"/>
      <c r="BG308" s="3" t="s">
        <v>80</v>
      </c>
      <c r="BH308" s="1"/>
    </row>
    <row r="309" spans="2:60" x14ac:dyDescent="0.2">
      <c r="B309" s="1">
        <v>305</v>
      </c>
      <c r="C309" s="31">
        <v>44143</v>
      </c>
      <c r="D309" s="1">
        <v>330</v>
      </c>
      <c r="E309" s="32">
        <v>70000</v>
      </c>
      <c r="F309" s="32">
        <v>87500</v>
      </c>
      <c r="G309" s="32">
        <v>87500</v>
      </c>
      <c r="H309" s="32" t="s">
        <v>3</v>
      </c>
      <c r="I309" s="33">
        <v>11.156250521031495</v>
      </c>
      <c r="J309" s="2" t="s">
        <v>174</v>
      </c>
      <c r="K309" s="3">
        <v>80</v>
      </c>
      <c r="L309" s="4" t="s">
        <v>167</v>
      </c>
      <c r="M309" s="4" t="s">
        <v>161</v>
      </c>
      <c r="N309" s="4" t="s">
        <v>175</v>
      </c>
      <c r="O309" s="34">
        <v>42</v>
      </c>
      <c r="P309" s="4" t="s">
        <v>167</v>
      </c>
      <c r="Q309" s="35" t="s">
        <v>160</v>
      </c>
      <c r="R309" s="3"/>
      <c r="S309" s="3"/>
      <c r="T309" s="3"/>
      <c r="U309" s="35" t="s">
        <v>160</v>
      </c>
      <c r="V309" s="3"/>
      <c r="W309" s="3"/>
      <c r="X309" s="35" t="s">
        <v>160</v>
      </c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1"/>
      <c r="BF309" s="1"/>
      <c r="BG309" s="3" t="s">
        <v>81</v>
      </c>
      <c r="BH309" s="1"/>
    </row>
    <row r="310" spans="2:60" x14ac:dyDescent="0.2">
      <c r="B310" s="1">
        <v>306</v>
      </c>
      <c r="C310" s="31">
        <v>44143</v>
      </c>
      <c r="D310" s="1">
        <v>374</v>
      </c>
      <c r="E310" s="32">
        <v>150000</v>
      </c>
      <c r="F310" s="32">
        <v>187500</v>
      </c>
      <c r="G310" s="32">
        <v>187500</v>
      </c>
      <c r="H310" s="32" t="s">
        <v>3</v>
      </c>
      <c r="I310" s="33">
        <v>11.918390573078392</v>
      </c>
      <c r="J310" s="2" t="s">
        <v>163</v>
      </c>
      <c r="K310" s="3">
        <v>70</v>
      </c>
      <c r="L310" s="4" t="s">
        <v>167</v>
      </c>
      <c r="M310" s="4" t="s">
        <v>165</v>
      </c>
      <c r="N310" s="4" t="s">
        <v>162</v>
      </c>
      <c r="O310" s="34">
        <v>39</v>
      </c>
      <c r="P310" s="4" t="s">
        <v>167</v>
      </c>
      <c r="Q310" s="4"/>
      <c r="R310" s="35" t="s">
        <v>160</v>
      </c>
      <c r="S310" s="35"/>
      <c r="T310" s="3"/>
      <c r="U310" s="35" t="s">
        <v>160</v>
      </c>
      <c r="V310" s="3"/>
      <c r="W310" s="3"/>
      <c r="X310" s="3"/>
      <c r="Y310" s="3"/>
      <c r="Z310" s="3"/>
      <c r="AA310" s="3"/>
      <c r="AB310" s="3"/>
      <c r="AC310" s="35" t="s">
        <v>160</v>
      </c>
      <c r="AD310" s="3"/>
      <c r="AE310" s="3"/>
      <c r="AF310" s="3"/>
      <c r="AG310" s="3"/>
      <c r="AH310" s="3"/>
      <c r="AI310" s="3"/>
      <c r="AJ310" s="35" t="s">
        <v>160</v>
      </c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 t="s">
        <v>217</v>
      </c>
      <c r="BB310" s="3"/>
      <c r="BC310" s="3"/>
      <c r="BD310" s="3"/>
      <c r="BE310" s="1"/>
      <c r="BF310" s="1"/>
      <c r="BG310" s="3" t="s">
        <v>81</v>
      </c>
      <c r="BH310" s="1"/>
    </row>
    <row r="311" spans="2:60" x14ac:dyDescent="0.2">
      <c r="B311" s="1">
        <v>307</v>
      </c>
      <c r="C311" s="31">
        <v>44143</v>
      </c>
      <c r="D311" s="1">
        <v>404</v>
      </c>
      <c r="E311" s="32">
        <v>40000</v>
      </c>
      <c r="F311" s="32">
        <v>50000</v>
      </c>
      <c r="G311" s="32">
        <v>50000</v>
      </c>
      <c r="H311" s="32" t="s">
        <v>3</v>
      </c>
      <c r="I311" s="33">
        <v>10.596634733096073</v>
      </c>
      <c r="J311" s="2" t="s">
        <v>163</v>
      </c>
      <c r="K311" s="3">
        <v>80</v>
      </c>
      <c r="L311" s="4" t="s">
        <v>167</v>
      </c>
      <c r="M311" s="4" t="s">
        <v>165</v>
      </c>
      <c r="N311" s="4" t="s">
        <v>158</v>
      </c>
      <c r="O311" s="34">
        <v>37</v>
      </c>
      <c r="P311" s="4" t="s">
        <v>167</v>
      </c>
      <c r="Q311" s="4"/>
      <c r="R311" s="3"/>
      <c r="S311" s="3"/>
      <c r="T311" s="35" t="s">
        <v>160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5" t="s">
        <v>160</v>
      </c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1"/>
      <c r="BF311" s="1"/>
      <c r="BG311" s="3" t="s">
        <v>79</v>
      </c>
      <c r="BH311" s="1"/>
    </row>
    <row r="312" spans="2:60" x14ac:dyDescent="0.2">
      <c r="B312" s="1">
        <v>308</v>
      </c>
      <c r="C312" s="31">
        <v>44143</v>
      </c>
      <c r="D312" s="1">
        <v>405</v>
      </c>
      <c r="E312" s="32">
        <v>120000</v>
      </c>
      <c r="F312" s="32">
        <v>150000</v>
      </c>
      <c r="G312" s="32">
        <v>150000</v>
      </c>
      <c r="H312" s="32" t="s">
        <v>3</v>
      </c>
      <c r="I312" s="33">
        <v>11.695247021764184</v>
      </c>
      <c r="J312" s="2" t="s">
        <v>155</v>
      </c>
      <c r="K312" s="3">
        <v>70</v>
      </c>
      <c r="L312" s="4" t="s">
        <v>169</v>
      </c>
      <c r="M312" s="4" t="s">
        <v>165</v>
      </c>
      <c r="N312" s="4" t="s">
        <v>186</v>
      </c>
      <c r="O312" s="34">
        <v>39</v>
      </c>
      <c r="P312" s="4" t="s">
        <v>169</v>
      </c>
      <c r="Q312" s="35" t="s">
        <v>160</v>
      </c>
      <c r="R312" s="3"/>
      <c r="S312" s="3"/>
      <c r="T312" s="3"/>
      <c r="U312" s="35" t="s">
        <v>160</v>
      </c>
      <c r="V312" s="3"/>
      <c r="W312" s="3"/>
      <c r="X312" s="35" t="s">
        <v>160</v>
      </c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1"/>
      <c r="BF312" s="1"/>
      <c r="BG312" s="3" t="s">
        <v>81</v>
      </c>
      <c r="BH312" s="1"/>
    </row>
    <row r="313" spans="2:60" x14ac:dyDescent="0.2">
      <c r="B313" s="1">
        <v>309</v>
      </c>
      <c r="C313" s="31">
        <v>44143</v>
      </c>
      <c r="D313" s="1">
        <v>406</v>
      </c>
      <c r="E313" s="32">
        <v>57000</v>
      </c>
      <c r="F313" s="32">
        <v>71250</v>
      </c>
      <c r="G313" s="32">
        <v>71250</v>
      </c>
      <c r="H313" s="32" t="s">
        <v>3</v>
      </c>
      <c r="I313" s="33">
        <v>10.950806546816688</v>
      </c>
      <c r="J313" s="2" t="s">
        <v>155</v>
      </c>
      <c r="K313" s="3">
        <v>70</v>
      </c>
      <c r="L313" s="4" t="s">
        <v>167</v>
      </c>
      <c r="M313" s="4" t="s">
        <v>165</v>
      </c>
      <c r="N313" s="4" t="s">
        <v>186</v>
      </c>
      <c r="O313" s="34">
        <v>40</v>
      </c>
      <c r="P313" s="4" t="s">
        <v>167</v>
      </c>
      <c r="Q313" s="35" t="s">
        <v>160</v>
      </c>
      <c r="R313" s="3"/>
      <c r="S313" s="3"/>
      <c r="T313" s="3"/>
      <c r="U313" s="35" t="s">
        <v>160</v>
      </c>
      <c r="V313" s="3"/>
      <c r="W313" s="3"/>
      <c r="X313" s="35" t="s">
        <v>160</v>
      </c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1"/>
      <c r="BF313" s="1"/>
      <c r="BG313" s="3" t="s">
        <v>81</v>
      </c>
      <c r="BH313" s="1"/>
    </row>
    <row r="314" spans="2:60" x14ac:dyDescent="0.2">
      <c r="B314" s="1">
        <v>310</v>
      </c>
      <c r="C314" s="31">
        <v>44143</v>
      </c>
      <c r="D314" s="1">
        <v>416</v>
      </c>
      <c r="E314" s="32">
        <v>33000</v>
      </c>
      <c r="F314" s="32">
        <v>41250</v>
      </c>
      <c r="G314" s="32">
        <v>41250</v>
      </c>
      <c r="H314" s="32" t="s">
        <v>3</v>
      </c>
      <c r="I314" s="33">
        <v>10.404262840448617</v>
      </c>
      <c r="J314" s="2" t="s">
        <v>163</v>
      </c>
      <c r="K314" s="3">
        <v>60</v>
      </c>
      <c r="L314" s="4" t="s">
        <v>167</v>
      </c>
      <c r="M314" s="4" t="s">
        <v>165</v>
      </c>
      <c r="N314" s="4" t="s">
        <v>162</v>
      </c>
      <c r="O314" s="34">
        <v>37</v>
      </c>
      <c r="P314" s="4" t="s">
        <v>167</v>
      </c>
      <c r="Q314" s="4"/>
      <c r="R314" s="3"/>
      <c r="S314" s="3"/>
      <c r="T314" s="35" t="s">
        <v>160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5" t="s">
        <v>160</v>
      </c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1"/>
      <c r="BF314" s="1"/>
      <c r="BG314" s="3" t="s">
        <v>81</v>
      </c>
      <c r="BH314" s="1"/>
    </row>
    <row r="315" spans="2:60" x14ac:dyDescent="0.2">
      <c r="B315" s="1">
        <v>311</v>
      </c>
      <c r="C315" s="31">
        <v>44143</v>
      </c>
      <c r="D315" s="1">
        <v>417</v>
      </c>
      <c r="E315" s="32">
        <v>14000</v>
      </c>
      <c r="F315" s="32">
        <v>17500</v>
      </c>
      <c r="G315" s="32">
        <v>17500</v>
      </c>
      <c r="H315" s="32" t="s">
        <v>3</v>
      </c>
      <c r="I315" s="33">
        <v>9.5468126085973957</v>
      </c>
      <c r="J315" s="2" t="s">
        <v>163</v>
      </c>
      <c r="K315" s="3">
        <v>80</v>
      </c>
      <c r="L315" s="4" t="s">
        <v>167</v>
      </c>
      <c r="M315" s="4" t="s">
        <v>165</v>
      </c>
      <c r="N315" s="4" t="s">
        <v>162</v>
      </c>
      <c r="O315" s="34">
        <v>40</v>
      </c>
      <c r="P315" s="4" t="s">
        <v>167</v>
      </c>
      <c r="Q315" s="4"/>
      <c r="R315" s="3"/>
      <c r="S315" s="3"/>
      <c r="T315" s="3"/>
      <c r="U315" s="35" t="s">
        <v>160</v>
      </c>
      <c r="V315" s="3"/>
      <c r="W315" s="3"/>
      <c r="X315" s="35" t="s">
        <v>160</v>
      </c>
      <c r="Y315" s="3"/>
      <c r="Z315" s="3"/>
      <c r="AA315" s="3"/>
      <c r="AB315" s="3"/>
      <c r="AC315" s="3"/>
      <c r="AD315" s="3"/>
      <c r="AE315" s="35" t="s">
        <v>160</v>
      </c>
      <c r="AF315" s="3"/>
      <c r="AG315" s="3"/>
      <c r="AH315" s="3"/>
      <c r="AI315" s="3"/>
      <c r="AJ315" s="35" t="s">
        <v>160</v>
      </c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1"/>
      <c r="BF315" s="1"/>
      <c r="BG315" s="3" t="s">
        <v>79</v>
      </c>
      <c r="BH315" s="1"/>
    </row>
    <row r="316" spans="2:60" x14ac:dyDescent="0.2">
      <c r="B316" s="1">
        <v>312</v>
      </c>
      <c r="C316" s="31">
        <v>44143</v>
      </c>
      <c r="D316" s="1">
        <v>422</v>
      </c>
      <c r="E316" s="32">
        <v>45000</v>
      </c>
      <c r="F316" s="32">
        <v>56250</v>
      </c>
      <c r="G316" s="32">
        <v>56250</v>
      </c>
      <c r="H316" s="32" t="s">
        <v>3</v>
      </c>
      <c r="I316" s="33">
        <v>10.714417768752456</v>
      </c>
      <c r="J316" s="2" t="s">
        <v>163</v>
      </c>
      <c r="K316" s="3">
        <v>50</v>
      </c>
      <c r="L316" s="4" t="s">
        <v>167</v>
      </c>
      <c r="M316" s="4" t="s">
        <v>165</v>
      </c>
      <c r="N316" s="4" t="s">
        <v>162</v>
      </c>
      <c r="O316" s="34">
        <v>37</v>
      </c>
      <c r="P316" s="4" t="s">
        <v>167</v>
      </c>
      <c r="Q316" s="4"/>
      <c r="R316" s="35" t="s">
        <v>160</v>
      </c>
      <c r="S316" s="35"/>
      <c r="T316" s="3"/>
      <c r="U316" s="35" t="s">
        <v>160</v>
      </c>
      <c r="V316" s="3"/>
      <c r="W316" s="3"/>
      <c r="X316" s="3"/>
      <c r="Y316" s="3"/>
      <c r="Z316" s="3"/>
      <c r="AA316" s="3"/>
      <c r="AB316" s="3"/>
      <c r="AC316" s="35" t="s">
        <v>160</v>
      </c>
      <c r="AD316" s="3"/>
      <c r="AE316" s="3"/>
      <c r="AF316" s="3"/>
      <c r="AG316" s="3"/>
      <c r="AH316" s="3"/>
      <c r="AI316" s="3"/>
      <c r="AJ316" s="35" t="s">
        <v>160</v>
      </c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1"/>
      <c r="BF316" s="1"/>
      <c r="BG316" s="3" t="s">
        <v>79</v>
      </c>
      <c r="BH316" s="1"/>
    </row>
    <row r="317" spans="2:60" x14ac:dyDescent="0.2">
      <c r="B317" s="1">
        <v>313</v>
      </c>
      <c r="C317" s="31">
        <v>44143</v>
      </c>
      <c r="D317" s="1">
        <v>424</v>
      </c>
      <c r="E317" s="32">
        <v>12000</v>
      </c>
      <c r="F317" s="32">
        <v>15000</v>
      </c>
      <c r="G317" s="32">
        <v>15000</v>
      </c>
      <c r="H317" s="32" t="s">
        <v>3</v>
      </c>
      <c r="I317" s="33">
        <v>9.3926619287701367</v>
      </c>
      <c r="J317" s="2" t="s">
        <v>163</v>
      </c>
      <c r="K317" s="3">
        <v>60</v>
      </c>
      <c r="L317" s="4" t="s">
        <v>167</v>
      </c>
      <c r="M317" s="4" t="s">
        <v>165</v>
      </c>
      <c r="N317" s="4" t="s">
        <v>162</v>
      </c>
      <c r="O317" s="34">
        <v>39</v>
      </c>
      <c r="P317" s="4" t="s">
        <v>159</v>
      </c>
      <c r="Q317" s="4"/>
      <c r="R317" s="35" t="s">
        <v>160</v>
      </c>
      <c r="S317" s="35"/>
      <c r="T317" s="3"/>
      <c r="U317" s="35" t="s">
        <v>160</v>
      </c>
      <c r="V317" s="3"/>
      <c r="W317" s="3"/>
      <c r="X317" s="3"/>
      <c r="Y317" s="3"/>
      <c r="Z317" s="3"/>
      <c r="AA317" s="3"/>
      <c r="AB317" s="3"/>
      <c r="AC317" s="35" t="s">
        <v>160</v>
      </c>
      <c r="AD317" s="3"/>
      <c r="AE317" s="3"/>
      <c r="AF317" s="3"/>
      <c r="AG317" s="3"/>
      <c r="AH317" s="3"/>
      <c r="AI317" s="3"/>
      <c r="AJ317" s="35" t="s">
        <v>160</v>
      </c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1"/>
      <c r="BF317" s="1"/>
      <c r="BG317" s="3" t="s">
        <v>80</v>
      </c>
      <c r="BH317" s="1"/>
    </row>
    <row r="318" spans="2:60" x14ac:dyDescent="0.2">
      <c r="B318" s="1">
        <v>314</v>
      </c>
      <c r="C318" s="31">
        <v>44143</v>
      </c>
      <c r="D318" s="1">
        <v>425</v>
      </c>
      <c r="E318" s="32">
        <v>55000</v>
      </c>
      <c r="F318" s="32">
        <v>68750</v>
      </c>
      <c r="G318" s="32">
        <v>68750</v>
      </c>
      <c r="H318" s="32" t="s">
        <v>3</v>
      </c>
      <c r="I318" s="33">
        <v>10.915088464214607</v>
      </c>
      <c r="J318" s="2" t="s">
        <v>163</v>
      </c>
      <c r="K318" s="3">
        <v>60</v>
      </c>
      <c r="L318" s="4" t="s">
        <v>167</v>
      </c>
      <c r="M318" s="4" t="s">
        <v>165</v>
      </c>
      <c r="N318" s="4" t="s">
        <v>173</v>
      </c>
      <c r="O318" s="34">
        <v>38</v>
      </c>
      <c r="P318" s="4" t="s">
        <v>167</v>
      </c>
      <c r="Q318" s="4"/>
      <c r="R318" s="3"/>
      <c r="S318" s="3"/>
      <c r="T318" s="35" t="s">
        <v>160</v>
      </c>
      <c r="U318" s="35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5" t="s">
        <v>160</v>
      </c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5" t="s">
        <v>160</v>
      </c>
      <c r="BC318" s="3"/>
      <c r="BD318" s="3"/>
      <c r="BE318" s="1"/>
      <c r="BF318" s="1"/>
      <c r="BG318" s="3" t="s">
        <v>79</v>
      </c>
      <c r="BH318" s="1"/>
    </row>
    <row r="319" spans="2:60" x14ac:dyDescent="0.2">
      <c r="B319" s="1">
        <v>315</v>
      </c>
      <c r="C319" s="31">
        <v>44143</v>
      </c>
      <c r="D319" s="1">
        <v>426</v>
      </c>
      <c r="E319" s="32">
        <v>26000</v>
      </c>
      <c r="F319" s="32">
        <v>32500</v>
      </c>
      <c r="G319" s="32">
        <v>32500</v>
      </c>
      <c r="H319" s="32" t="s">
        <v>3</v>
      </c>
      <c r="I319" s="33">
        <v>10.165851817003619</v>
      </c>
      <c r="J319" s="2" t="s">
        <v>163</v>
      </c>
      <c r="K319" s="3">
        <v>70</v>
      </c>
      <c r="L319" s="4" t="s">
        <v>167</v>
      </c>
      <c r="M319" s="4" t="s">
        <v>165</v>
      </c>
      <c r="N319" s="4" t="s">
        <v>162</v>
      </c>
      <c r="O319" s="34">
        <v>36</v>
      </c>
      <c r="P319" s="4" t="s">
        <v>167</v>
      </c>
      <c r="Q319" s="4"/>
      <c r="R319" s="35" t="s">
        <v>160</v>
      </c>
      <c r="S319" s="35"/>
      <c r="T319" s="3"/>
      <c r="U319" s="35" t="s">
        <v>160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1"/>
      <c r="BF319" s="1"/>
      <c r="BG319" s="3" t="s">
        <v>81</v>
      </c>
      <c r="BH319" s="1"/>
    </row>
    <row r="320" spans="2:60" x14ac:dyDescent="0.2">
      <c r="B320" s="1">
        <v>316</v>
      </c>
      <c r="C320" s="31">
        <v>44143</v>
      </c>
      <c r="D320" s="1">
        <v>427</v>
      </c>
      <c r="E320" s="32">
        <v>11500</v>
      </c>
      <c r="F320" s="32">
        <v>14375</v>
      </c>
      <c r="G320" s="32">
        <v>14375</v>
      </c>
      <c r="H320" s="32" t="s">
        <v>3</v>
      </c>
      <c r="I320" s="33">
        <v>9.3501023143513411</v>
      </c>
      <c r="J320" s="2" t="s">
        <v>163</v>
      </c>
      <c r="K320" s="3">
        <v>50</v>
      </c>
      <c r="L320" s="4" t="s">
        <v>167</v>
      </c>
      <c r="M320" s="4" t="s">
        <v>165</v>
      </c>
      <c r="N320" s="4" t="s">
        <v>162</v>
      </c>
      <c r="O320" s="34">
        <v>38</v>
      </c>
      <c r="P320" s="4" t="s">
        <v>167</v>
      </c>
      <c r="Q320" s="4"/>
      <c r="R320" s="35" t="s">
        <v>160</v>
      </c>
      <c r="S320" s="35"/>
      <c r="T320" s="3"/>
      <c r="U320" s="35" t="s">
        <v>160</v>
      </c>
      <c r="V320" s="3"/>
      <c r="W320" s="3"/>
      <c r="X320" s="3"/>
      <c r="Y320" s="3"/>
      <c r="Z320" s="3"/>
      <c r="AA320" s="3"/>
      <c r="AB320" s="3"/>
      <c r="AC320" s="35" t="s">
        <v>160</v>
      </c>
      <c r="AD320" s="3"/>
      <c r="AE320" s="3"/>
      <c r="AF320" s="3"/>
      <c r="AG320" s="3"/>
      <c r="AH320" s="3"/>
      <c r="AI320" s="3"/>
      <c r="AJ320" s="35" t="s">
        <v>160</v>
      </c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1"/>
      <c r="BF320" s="1"/>
      <c r="BG320" s="3" t="s">
        <v>80</v>
      </c>
      <c r="BH320" s="1"/>
    </row>
    <row r="321" spans="2:60" x14ac:dyDescent="0.2">
      <c r="B321" s="1">
        <v>317</v>
      </c>
      <c r="C321" s="31">
        <v>44143</v>
      </c>
      <c r="D321" s="1">
        <v>428</v>
      </c>
      <c r="E321" s="32">
        <v>14500</v>
      </c>
      <c r="F321" s="32">
        <v>18125</v>
      </c>
      <c r="G321" s="32">
        <v>18125</v>
      </c>
      <c r="H321" s="32" t="s">
        <v>3</v>
      </c>
      <c r="I321" s="33">
        <v>9.581903928408666</v>
      </c>
      <c r="J321" s="2" t="s">
        <v>163</v>
      </c>
      <c r="K321" s="3">
        <v>70</v>
      </c>
      <c r="L321" s="4" t="s">
        <v>167</v>
      </c>
      <c r="M321" s="4" t="s">
        <v>165</v>
      </c>
      <c r="N321" s="4" t="s">
        <v>162</v>
      </c>
      <c r="O321" s="34">
        <v>39</v>
      </c>
      <c r="P321" s="4" t="s">
        <v>167</v>
      </c>
      <c r="Q321" s="4"/>
      <c r="R321" s="3"/>
      <c r="S321" s="3"/>
      <c r="T321" s="3"/>
      <c r="U321" s="35" t="s">
        <v>160</v>
      </c>
      <c r="V321" s="3"/>
      <c r="W321" s="3"/>
      <c r="X321" s="35" t="s">
        <v>160</v>
      </c>
      <c r="Y321" s="3"/>
      <c r="Z321" s="3"/>
      <c r="AA321" s="3"/>
      <c r="AB321" s="3"/>
      <c r="AC321" s="35" t="s">
        <v>160</v>
      </c>
      <c r="AD321" s="3"/>
      <c r="AE321" s="3"/>
      <c r="AF321" s="3"/>
      <c r="AG321" s="3"/>
      <c r="AH321" s="3"/>
      <c r="AI321" s="3"/>
      <c r="AJ321" s="35" t="s">
        <v>160</v>
      </c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1"/>
      <c r="BF321" s="1"/>
      <c r="BG321" s="3" t="s">
        <v>79</v>
      </c>
      <c r="BH321" s="1"/>
    </row>
    <row r="322" spans="2:60" x14ac:dyDescent="0.2">
      <c r="B322" s="1">
        <v>318</v>
      </c>
      <c r="C322" s="31">
        <v>44143</v>
      </c>
      <c r="D322" s="1">
        <v>429</v>
      </c>
      <c r="E322" s="32">
        <v>17000</v>
      </c>
      <c r="F322" s="32">
        <v>21250</v>
      </c>
      <c r="G322" s="32">
        <v>21250</v>
      </c>
      <c r="H322" s="32" t="s">
        <v>3</v>
      </c>
      <c r="I322" s="33">
        <v>9.7409686230383539</v>
      </c>
      <c r="J322" s="2" t="s">
        <v>163</v>
      </c>
      <c r="K322" s="3">
        <v>60</v>
      </c>
      <c r="L322" s="4" t="s">
        <v>167</v>
      </c>
      <c r="M322" s="4" t="s">
        <v>165</v>
      </c>
      <c r="N322" s="4" t="s">
        <v>162</v>
      </c>
      <c r="O322" s="34">
        <v>38</v>
      </c>
      <c r="P322" s="4" t="s">
        <v>167</v>
      </c>
      <c r="Q322" s="4"/>
      <c r="R322" s="3"/>
      <c r="S322" s="3"/>
      <c r="T322" s="3"/>
      <c r="U322" s="35" t="s">
        <v>160</v>
      </c>
      <c r="V322" s="3"/>
      <c r="W322" s="3"/>
      <c r="X322" s="35" t="s">
        <v>160</v>
      </c>
      <c r="Y322" s="3"/>
      <c r="Z322" s="3"/>
      <c r="AA322" s="3"/>
      <c r="AB322" s="3"/>
      <c r="AC322" s="3"/>
      <c r="AD322" s="3"/>
      <c r="AE322" s="35" t="s">
        <v>160</v>
      </c>
      <c r="AF322" s="3"/>
      <c r="AG322" s="3"/>
      <c r="AH322" s="3"/>
      <c r="AI322" s="3"/>
      <c r="AJ322" s="35" t="s">
        <v>160</v>
      </c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1"/>
      <c r="BF322" s="1"/>
      <c r="BG322" s="3" t="s">
        <v>80</v>
      </c>
      <c r="BH322" s="1"/>
    </row>
    <row r="323" spans="2:60" x14ac:dyDescent="0.2">
      <c r="B323" s="1">
        <v>319</v>
      </c>
      <c r="C323" s="31">
        <v>44143</v>
      </c>
      <c r="D323" s="1">
        <v>430</v>
      </c>
      <c r="E323" s="32">
        <v>18000</v>
      </c>
      <c r="F323" s="32">
        <v>22500</v>
      </c>
      <c r="G323" s="32">
        <v>22500</v>
      </c>
      <c r="H323" s="32" t="s">
        <v>3</v>
      </c>
      <c r="I323" s="33">
        <v>9.7981270368783022</v>
      </c>
      <c r="J323" s="2" t="s">
        <v>163</v>
      </c>
      <c r="K323" s="3">
        <v>60</v>
      </c>
      <c r="L323" s="4" t="s">
        <v>167</v>
      </c>
      <c r="M323" s="4" t="s">
        <v>165</v>
      </c>
      <c r="N323" s="4" t="s">
        <v>162</v>
      </c>
      <c r="O323" s="34">
        <v>40</v>
      </c>
      <c r="P323" s="4" t="s">
        <v>167</v>
      </c>
      <c r="Q323" s="4"/>
      <c r="R323" s="3"/>
      <c r="S323" s="3"/>
      <c r="T323" s="3"/>
      <c r="U323" s="35" t="s">
        <v>160</v>
      </c>
      <c r="V323" s="3"/>
      <c r="W323" s="3"/>
      <c r="X323" s="35" t="s">
        <v>160</v>
      </c>
      <c r="Y323" s="3"/>
      <c r="Z323" s="3"/>
      <c r="AA323" s="3"/>
      <c r="AB323" s="3"/>
      <c r="AC323" s="3"/>
      <c r="AD323" s="3"/>
      <c r="AE323" s="35" t="s">
        <v>160</v>
      </c>
      <c r="AF323" s="3"/>
      <c r="AG323" s="3"/>
      <c r="AH323" s="3"/>
      <c r="AI323" s="3"/>
      <c r="AJ323" s="35" t="s">
        <v>160</v>
      </c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1"/>
      <c r="BF323" s="1"/>
      <c r="BG323" s="3" t="s">
        <v>80</v>
      </c>
      <c r="BH323" s="1"/>
    </row>
    <row r="324" spans="2:60" x14ac:dyDescent="0.2">
      <c r="B324" s="1">
        <v>320</v>
      </c>
      <c r="C324" s="31">
        <v>44143</v>
      </c>
      <c r="D324" s="1">
        <v>431</v>
      </c>
      <c r="E324" s="32">
        <v>10000</v>
      </c>
      <c r="F324" s="32">
        <v>12500</v>
      </c>
      <c r="G324" s="32">
        <v>12500</v>
      </c>
      <c r="H324" s="32" t="s">
        <v>3</v>
      </c>
      <c r="I324" s="33">
        <v>9.2103403719761836</v>
      </c>
      <c r="J324" s="2" t="s">
        <v>163</v>
      </c>
      <c r="K324" s="3">
        <v>70</v>
      </c>
      <c r="L324" s="4" t="s">
        <v>167</v>
      </c>
      <c r="M324" s="4" t="s">
        <v>165</v>
      </c>
      <c r="N324" s="4" t="s">
        <v>162</v>
      </c>
      <c r="O324" s="34">
        <v>38</v>
      </c>
      <c r="P324" s="4" t="s">
        <v>167</v>
      </c>
      <c r="Q324" s="4"/>
      <c r="R324" s="3"/>
      <c r="S324" s="3"/>
      <c r="T324" s="3"/>
      <c r="U324" s="35" t="s">
        <v>160</v>
      </c>
      <c r="V324" s="3"/>
      <c r="W324" s="3"/>
      <c r="X324" s="35" t="s">
        <v>160</v>
      </c>
      <c r="Y324" s="3"/>
      <c r="Z324" s="3"/>
      <c r="AA324" s="3"/>
      <c r="AB324" s="3"/>
      <c r="AC324" s="3"/>
      <c r="AD324" s="3"/>
      <c r="AE324" s="35" t="s">
        <v>160</v>
      </c>
      <c r="AF324" s="3"/>
      <c r="AG324" s="3"/>
      <c r="AH324" s="3"/>
      <c r="AI324" s="3"/>
      <c r="AJ324" s="35" t="s">
        <v>160</v>
      </c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1"/>
      <c r="BF324" s="1"/>
      <c r="BG324" s="3" t="s">
        <v>80</v>
      </c>
      <c r="BH324" s="1"/>
    </row>
    <row r="325" spans="2:60" x14ac:dyDescent="0.2">
      <c r="B325" s="1">
        <v>321</v>
      </c>
      <c r="C325" s="31">
        <v>44143</v>
      </c>
      <c r="D325" s="1">
        <v>432</v>
      </c>
      <c r="E325" s="32">
        <v>16000</v>
      </c>
      <c r="F325" s="32">
        <v>20000</v>
      </c>
      <c r="G325" s="32">
        <v>20000</v>
      </c>
      <c r="H325" s="32" t="s">
        <v>3</v>
      </c>
      <c r="I325" s="33">
        <v>9.6803440012219184</v>
      </c>
      <c r="J325" s="2" t="s">
        <v>163</v>
      </c>
      <c r="K325" s="3">
        <v>70</v>
      </c>
      <c r="L325" s="4" t="s">
        <v>167</v>
      </c>
      <c r="M325" s="4" t="s">
        <v>165</v>
      </c>
      <c r="N325" s="4" t="s">
        <v>162</v>
      </c>
      <c r="O325" s="34">
        <v>38</v>
      </c>
      <c r="P325" s="4" t="s">
        <v>167</v>
      </c>
      <c r="Q325" s="4"/>
      <c r="R325" s="3"/>
      <c r="S325" s="3"/>
      <c r="T325" s="3"/>
      <c r="U325" s="35" t="s">
        <v>160</v>
      </c>
      <c r="V325" s="3"/>
      <c r="W325" s="3"/>
      <c r="X325" s="35" t="s">
        <v>160</v>
      </c>
      <c r="Y325" s="3"/>
      <c r="Z325" s="3"/>
      <c r="AA325" s="3"/>
      <c r="AB325" s="3"/>
      <c r="AC325" s="3"/>
      <c r="AD325" s="3"/>
      <c r="AE325" s="35" t="s">
        <v>160</v>
      </c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1"/>
      <c r="BF325" s="1"/>
      <c r="BG325" s="3" t="s">
        <v>79</v>
      </c>
      <c r="BH325" s="1"/>
    </row>
    <row r="326" spans="2:60" x14ac:dyDescent="0.2">
      <c r="B326" s="1">
        <v>322</v>
      </c>
      <c r="C326" s="31">
        <v>44143</v>
      </c>
      <c r="D326" s="1">
        <v>433</v>
      </c>
      <c r="E326" s="32">
        <v>8000</v>
      </c>
      <c r="F326" s="32">
        <v>10000</v>
      </c>
      <c r="G326" s="32">
        <v>10000</v>
      </c>
      <c r="H326" s="32" t="s">
        <v>3</v>
      </c>
      <c r="I326" s="33">
        <v>8.987196820661973</v>
      </c>
      <c r="J326" s="2" t="s">
        <v>163</v>
      </c>
      <c r="K326" s="3">
        <v>60</v>
      </c>
      <c r="L326" s="4" t="s">
        <v>167</v>
      </c>
      <c r="M326" s="4" t="s">
        <v>165</v>
      </c>
      <c r="N326" s="4" t="s">
        <v>162</v>
      </c>
      <c r="O326" s="34">
        <v>36</v>
      </c>
      <c r="P326" s="4" t="s">
        <v>159</v>
      </c>
      <c r="Q326" s="4"/>
      <c r="R326" s="35" t="s">
        <v>160</v>
      </c>
      <c r="S326" s="35"/>
      <c r="T326" s="3"/>
      <c r="U326" s="35" t="s">
        <v>160</v>
      </c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1"/>
      <c r="BF326" s="1"/>
      <c r="BG326" s="3" t="s">
        <v>79</v>
      </c>
      <c r="BH326" s="1"/>
    </row>
    <row r="327" spans="2:60" x14ac:dyDescent="0.2">
      <c r="B327" s="1">
        <v>323</v>
      </c>
      <c r="C327" s="31">
        <v>44143</v>
      </c>
      <c r="D327" s="1">
        <v>442</v>
      </c>
      <c r="E327" s="32">
        <v>2500</v>
      </c>
      <c r="F327" s="32">
        <v>3125</v>
      </c>
      <c r="G327" s="32">
        <v>3125</v>
      </c>
      <c r="H327" s="32" t="s">
        <v>3</v>
      </c>
      <c r="I327" s="33">
        <v>7.8240460108562919</v>
      </c>
      <c r="J327" s="2" t="s">
        <v>155</v>
      </c>
      <c r="K327" s="3">
        <v>70</v>
      </c>
      <c r="L327" s="4" t="s">
        <v>156</v>
      </c>
      <c r="M327" s="4" t="s">
        <v>157</v>
      </c>
      <c r="N327" s="4" t="s">
        <v>207</v>
      </c>
      <c r="O327" s="34">
        <v>25</v>
      </c>
      <c r="P327" s="4" t="s">
        <v>159</v>
      </c>
      <c r="Q327" s="4"/>
      <c r="R327" s="35" t="s">
        <v>160</v>
      </c>
      <c r="S327" s="35"/>
      <c r="T327" s="35" t="s">
        <v>160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1"/>
      <c r="BF327" s="1"/>
      <c r="BG327" s="3" t="s">
        <v>80</v>
      </c>
      <c r="BH327" s="1"/>
    </row>
    <row r="328" spans="2:60" x14ac:dyDescent="0.2">
      <c r="B328" s="1">
        <v>324</v>
      </c>
      <c r="C328" s="31">
        <v>44143</v>
      </c>
      <c r="D328" s="1">
        <v>453</v>
      </c>
      <c r="E328" s="32">
        <v>22000</v>
      </c>
      <c r="F328" s="32">
        <v>27500</v>
      </c>
      <c r="G328" s="32">
        <v>27500</v>
      </c>
      <c r="H328" s="32" t="s">
        <v>3</v>
      </c>
      <c r="I328" s="33">
        <v>9.9987977323404529</v>
      </c>
      <c r="J328" s="2" t="s">
        <v>174</v>
      </c>
      <c r="K328" s="3">
        <v>40</v>
      </c>
      <c r="L328" s="4" t="s">
        <v>193</v>
      </c>
      <c r="M328" s="4" t="s">
        <v>182</v>
      </c>
      <c r="N328" s="4" t="s">
        <v>158</v>
      </c>
      <c r="O328" s="34">
        <v>25</v>
      </c>
      <c r="P328" s="4" t="s">
        <v>159</v>
      </c>
      <c r="Q328" s="4"/>
      <c r="R328" s="35" t="s">
        <v>160</v>
      </c>
      <c r="S328" s="35"/>
      <c r="T328" s="35" t="s">
        <v>160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5" t="s">
        <v>160</v>
      </c>
      <c r="AX328" s="3"/>
      <c r="AY328" s="3"/>
      <c r="AZ328" s="3"/>
      <c r="BA328" s="3"/>
      <c r="BB328" s="3"/>
      <c r="BC328" s="3"/>
      <c r="BD328" s="3"/>
      <c r="BE328" s="1"/>
      <c r="BF328" s="1"/>
      <c r="BG328" s="3" t="s">
        <v>79</v>
      </c>
      <c r="BH328" s="1"/>
    </row>
    <row r="329" spans="2:60" x14ac:dyDescent="0.2">
      <c r="B329" s="1">
        <v>325</v>
      </c>
      <c r="C329" s="31">
        <v>44143</v>
      </c>
      <c r="D329" s="1">
        <v>454</v>
      </c>
      <c r="E329" s="32">
        <v>3300</v>
      </c>
      <c r="F329" s="32">
        <v>4125</v>
      </c>
      <c r="G329" s="32">
        <v>4125</v>
      </c>
      <c r="H329" s="32" t="s">
        <v>3</v>
      </c>
      <c r="I329" s="33">
        <v>8.1016777474545716</v>
      </c>
      <c r="J329" s="2" t="s">
        <v>174</v>
      </c>
      <c r="K329" s="3">
        <v>50</v>
      </c>
      <c r="L329" s="4" t="s">
        <v>169</v>
      </c>
      <c r="M329" s="4" t="s">
        <v>165</v>
      </c>
      <c r="N329" s="4" t="s">
        <v>158</v>
      </c>
      <c r="O329" s="34">
        <v>31</v>
      </c>
      <c r="P329" s="4" t="s">
        <v>159</v>
      </c>
      <c r="Q329" s="4"/>
      <c r="R329" s="35" t="s">
        <v>160</v>
      </c>
      <c r="S329" s="35"/>
      <c r="T329" s="35" t="s">
        <v>160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1"/>
      <c r="BF329" s="1"/>
      <c r="BG329" s="3" t="s">
        <v>80</v>
      </c>
      <c r="BH329" s="1"/>
    </row>
    <row r="330" spans="2:60" x14ac:dyDescent="0.2">
      <c r="B330" s="1">
        <v>326</v>
      </c>
      <c r="C330" s="31">
        <v>44143</v>
      </c>
      <c r="D330" s="1">
        <v>455</v>
      </c>
      <c r="E330" s="32">
        <v>5100</v>
      </c>
      <c r="F330" s="32">
        <v>6375</v>
      </c>
      <c r="G330" s="32">
        <v>6375</v>
      </c>
      <c r="H330" s="32" t="s">
        <v>3</v>
      </c>
      <c r="I330" s="33">
        <v>8.536995818712418</v>
      </c>
      <c r="J330" s="2" t="s">
        <v>174</v>
      </c>
      <c r="K330" s="3">
        <v>60</v>
      </c>
      <c r="L330" s="4" t="s">
        <v>169</v>
      </c>
      <c r="M330" s="4" t="s">
        <v>165</v>
      </c>
      <c r="N330" s="4" t="s">
        <v>166</v>
      </c>
      <c r="O330" s="34">
        <v>33</v>
      </c>
      <c r="P330" s="4" t="s">
        <v>159</v>
      </c>
      <c r="Q330" s="4"/>
      <c r="R330" s="35" t="s">
        <v>160</v>
      </c>
      <c r="S330" s="35"/>
      <c r="T330" s="35" t="s">
        <v>160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 t="s">
        <v>201</v>
      </c>
      <c r="BA330" s="3"/>
      <c r="BB330" s="3"/>
      <c r="BC330" s="3"/>
      <c r="BD330" s="3"/>
      <c r="BE330" s="1"/>
      <c r="BF330" s="1"/>
      <c r="BG330" s="3" t="s">
        <v>80</v>
      </c>
      <c r="BH330" s="1"/>
    </row>
    <row r="331" spans="2:60" x14ac:dyDescent="0.2">
      <c r="B331" s="1">
        <v>327</v>
      </c>
      <c r="C331" s="31">
        <v>44143</v>
      </c>
      <c r="D331" s="1">
        <v>461</v>
      </c>
      <c r="E331" s="32">
        <v>6000</v>
      </c>
      <c r="F331" s="32">
        <v>7500</v>
      </c>
      <c r="G331" s="32">
        <v>7500</v>
      </c>
      <c r="H331" s="32" t="s">
        <v>3</v>
      </c>
      <c r="I331" s="33">
        <v>8.6995147482101913</v>
      </c>
      <c r="J331" s="2" t="s">
        <v>174</v>
      </c>
      <c r="K331" s="3">
        <v>70</v>
      </c>
      <c r="L331" s="4" t="s">
        <v>169</v>
      </c>
      <c r="M331" s="4" t="s">
        <v>161</v>
      </c>
      <c r="N331" s="4" t="s">
        <v>175</v>
      </c>
      <c r="O331" s="34">
        <v>33</v>
      </c>
      <c r="P331" s="4" t="s">
        <v>169</v>
      </c>
      <c r="Q331" s="35" t="s">
        <v>160</v>
      </c>
      <c r="R331" s="35" t="s">
        <v>160</v>
      </c>
      <c r="S331" s="35"/>
      <c r="T331" s="3"/>
      <c r="U331" s="35" t="s">
        <v>160</v>
      </c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1"/>
      <c r="BF331" s="1"/>
      <c r="BG331" s="3" t="s">
        <v>80</v>
      </c>
      <c r="BH331" s="1"/>
    </row>
    <row r="332" spans="2:60" x14ac:dyDescent="0.2">
      <c r="B332" s="1">
        <v>328</v>
      </c>
      <c r="C332" s="31">
        <v>44143</v>
      </c>
      <c r="D332" s="1">
        <v>477</v>
      </c>
      <c r="E332" s="32">
        <v>3500</v>
      </c>
      <c r="F332" s="32">
        <v>4375</v>
      </c>
      <c r="G332" s="32">
        <v>4375</v>
      </c>
      <c r="H332" s="32" t="s">
        <v>3</v>
      </c>
      <c r="I332" s="33">
        <v>8.1605182474775049</v>
      </c>
      <c r="J332" s="2" t="s">
        <v>163</v>
      </c>
      <c r="K332" s="3">
        <v>80</v>
      </c>
      <c r="L332" s="4" t="s">
        <v>169</v>
      </c>
      <c r="M332" s="4" t="s">
        <v>165</v>
      </c>
      <c r="N332" s="4" t="s">
        <v>166</v>
      </c>
      <c r="O332" s="34">
        <v>34</v>
      </c>
      <c r="P332" s="4" t="s">
        <v>159</v>
      </c>
      <c r="Q332" s="4"/>
      <c r="R332" s="3"/>
      <c r="S332" s="3"/>
      <c r="T332" s="3"/>
      <c r="U332" s="35" t="s">
        <v>160</v>
      </c>
      <c r="V332" s="3"/>
      <c r="W332" s="3"/>
      <c r="X332" s="35" t="s">
        <v>160</v>
      </c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1"/>
      <c r="BF332" s="1"/>
      <c r="BG332" s="3" t="s">
        <v>80</v>
      </c>
      <c r="BH332" s="1"/>
    </row>
    <row r="333" spans="2:60" x14ac:dyDescent="0.2">
      <c r="B333" s="1">
        <v>329</v>
      </c>
      <c r="C333" s="31">
        <v>44143</v>
      </c>
      <c r="D333" s="1">
        <v>478</v>
      </c>
      <c r="E333" s="32">
        <v>2000</v>
      </c>
      <c r="F333" s="32">
        <v>2500</v>
      </c>
      <c r="G333" s="32">
        <v>2500</v>
      </c>
      <c r="H333" s="32" t="s">
        <v>3</v>
      </c>
      <c r="I333" s="33">
        <v>7.6009024595420822</v>
      </c>
      <c r="J333" s="2" t="s">
        <v>163</v>
      </c>
      <c r="K333" s="3">
        <v>40</v>
      </c>
      <c r="L333" s="4" t="s">
        <v>167</v>
      </c>
      <c r="M333" s="4" t="s">
        <v>165</v>
      </c>
      <c r="N333" s="4" t="s">
        <v>187</v>
      </c>
      <c r="O333" s="34">
        <v>32</v>
      </c>
      <c r="P333" s="4" t="s">
        <v>159</v>
      </c>
      <c r="Q333" s="4"/>
      <c r="R333" s="35" t="s">
        <v>160</v>
      </c>
      <c r="S333" s="35"/>
      <c r="T333" s="3"/>
      <c r="U333" s="35" t="s">
        <v>160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1"/>
      <c r="BF333" s="1"/>
      <c r="BG333" s="3" t="s">
        <v>82</v>
      </c>
      <c r="BH333" s="1"/>
    </row>
    <row r="334" spans="2:60" x14ac:dyDescent="0.2">
      <c r="B334" s="1">
        <v>330</v>
      </c>
      <c r="C334" s="31">
        <v>44143</v>
      </c>
      <c r="D334" s="1">
        <v>483</v>
      </c>
      <c r="E334" s="32">
        <v>2800</v>
      </c>
      <c r="F334" s="32">
        <v>3500</v>
      </c>
      <c r="G334" s="32">
        <v>3500</v>
      </c>
      <c r="H334" s="32" t="s">
        <v>3</v>
      </c>
      <c r="I334" s="33">
        <v>7.9373746961632952</v>
      </c>
      <c r="J334" s="2" t="s">
        <v>163</v>
      </c>
      <c r="K334" s="3">
        <v>80</v>
      </c>
      <c r="L334" s="4" t="s">
        <v>169</v>
      </c>
      <c r="M334" s="4" t="s">
        <v>165</v>
      </c>
      <c r="N334" s="4" t="s">
        <v>158</v>
      </c>
      <c r="O334" s="34">
        <v>32</v>
      </c>
      <c r="P334" s="4" t="s">
        <v>169</v>
      </c>
      <c r="Q334" s="35" t="s">
        <v>160</v>
      </c>
      <c r="R334" s="35" t="s">
        <v>160</v>
      </c>
      <c r="S334" s="35"/>
      <c r="T334" s="35" t="s">
        <v>160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1"/>
      <c r="BF334" s="1"/>
      <c r="BG334" s="3" t="s">
        <v>79</v>
      </c>
      <c r="BH334" s="1"/>
    </row>
    <row r="335" spans="2:60" x14ac:dyDescent="0.2">
      <c r="B335" s="1">
        <v>331</v>
      </c>
      <c r="C335" s="31">
        <v>44143</v>
      </c>
      <c r="D335" s="1">
        <v>488</v>
      </c>
      <c r="E335" s="32">
        <v>8800</v>
      </c>
      <c r="F335" s="32">
        <v>11000</v>
      </c>
      <c r="G335" s="32">
        <v>11000</v>
      </c>
      <c r="H335" s="32" t="s">
        <v>3</v>
      </c>
      <c r="I335" s="33">
        <v>9.0825070004662987</v>
      </c>
      <c r="J335" s="2" t="s">
        <v>163</v>
      </c>
      <c r="K335" s="3">
        <v>70</v>
      </c>
      <c r="L335" s="4" t="s">
        <v>167</v>
      </c>
      <c r="M335" s="4" t="s">
        <v>165</v>
      </c>
      <c r="N335" s="4" t="s">
        <v>175</v>
      </c>
      <c r="O335" s="34">
        <v>36</v>
      </c>
      <c r="P335" s="4" t="s">
        <v>159</v>
      </c>
      <c r="Q335" s="4"/>
      <c r="R335" s="3"/>
      <c r="S335" s="3"/>
      <c r="T335" s="35"/>
      <c r="U335" s="35" t="s">
        <v>160</v>
      </c>
      <c r="V335" s="3"/>
      <c r="W335" s="3"/>
      <c r="X335" s="35" t="s">
        <v>160</v>
      </c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 t="s">
        <v>201</v>
      </c>
      <c r="BA335" s="3"/>
      <c r="BB335" s="3"/>
      <c r="BC335" s="3"/>
      <c r="BD335" s="3"/>
      <c r="BE335" s="1"/>
      <c r="BF335" s="1"/>
      <c r="BG335" s="3" t="s">
        <v>80</v>
      </c>
      <c r="BH335" s="1"/>
    </row>
    <row r="336" spans="2:60" x14ac:dyDescent="0.2">
      <c r="B336" s="1">
        <v>332</v>
      </c>
      <c r="C336" s="31">
        <v>44143</v>
      </c>
      <c r="D336" s="1">
        <v>489</v>
      </c>
      <c r="E336" s="32">
        <v>9500</v>
      </c>
      <c r="F336" s="32">
        <v>11875</v>
      </c>
      <c r="G336" s="32">
        <v>11875</v>
      </c>
      <c r="H336" s="32" t="s">
        <v>3</v>
      </c>
      <c r="I336" s="33">
        <v>9.1590470775886317</v>
      </c>
      <c r="J336" s="2" t="s">
        <v>163</v>
      </c>
      <c r="K336" s="3">
        <v>70</v>
      </c>
      <c r="L336" s="4" t="s">
        <v>156</v>
      </c>
      <c r="M336" s="4" t="s">
        <v>165</v>
      </c>
      <c r="N336" s="4" t="s">
        <v>162</v>
      </c>
      <c r="O336" s="34">
        <v>36</v>
      </c>
      <c r="P336" s="4" t="s">
        <v>159</v>
      </c>
      <c r="Q336" s="4"/>
      <c r="R336" s="3"/>
      <c r="S336" s="3"/>
      <c r="T336" s="3"/>
      <c r="U336" s="35" t="s">
        <v>160</v>
      </c>
      <c r="V336" s="3"/>
      <c r="W336" s="3"/>
      <c r="X336" s="3"/>
      <c r="Y336" s="35" t="s">
        <v>160</v>
      </c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1"/>
      <c r="BF336" s="1"/>
      <c r="BG336" s="3" t="s">
        <v>80</v>
      </c>
      <c r="BH336" s="1"/>
    </row>
    <row r="337" spans="2:60" x14ac:dyDescent="0.2">
      <c r="B337" s="1">
        <v>333</v>
      </c>
      <c r="C337" s="31">
        <v>44143</v>
      </c>
      <c r="D337" s="1">
        <v>490</v>
      </c>
      <c r="E337" s="32">
        <v>34000</v>
      </c>
      <c r="F337" s="32">
        <v>42500</v>
      </c>
      <c r="G337" s="32">
        <v>42500</v>
      </c>
      <c r="H337" s="32" t="s">
        <v>3</v>
      </c>
      <c r="I337" s="33">
        <v>10.434115803598299</v>
      </c>
      <c r="J337" s="2" t="s">
        <v>163</v>
      </c>
      <c r="K337" s="3">
        <v>70</v>
      </c>
      <c r="L337" s="4" t="s">
        <v>169</v>
      </c>
      <c r="M337" s="4" t="s">
        <v>165</v>
      </c>
      <c r="N337" s="4" t="s">
        <v>218</v>
      </c>
      <c r="O337" s="34">
        <v>36</v>
      </c>
      <c r="P337" s="4" t="s">
        <v>159</v>
      </c>
      <c r="Q337" s="4"/>
      <c r="R337" s="3"/>
      <c r="S337" s="3"/>
      <c r="T337" s="3"/>
      <c r="U337" s="35" t="s">
        <v>160</v>
      </c>
      <c r="V337" s="3"/>
      <c r="W337" s="3"/>
      <c r="X337" s="35" t="s">
        <v>160</v>
      </c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1"/>
      <c r="BF337" s="1"/>
      <c r="BG337" s="3" t="s">
        <v>79</v>
      </c>
      <c r="BH337" s="1"/>
    </row>
    <row r="338" spans="2:60" x14ac:dyDescent="0.2">
      <c r="B338" s="1">
        <v>334</v>
      </c>
      <c r="C338" s="31">
        <v>44143</v>
      </c>
      <c r="D338" s="1">
        <v>530</v>
      </c>
      <c r="E338" s="32">
        <v>9500</v>
      </c>
      <c r="F338" s="32">
        <v>11875</v>
      </c>
      <c r="G338" s="32">
        <v>11875</v>
      </c>
      <c r="H338" s="32" t="s">
        <v>3</v>
      </c>
      <c r="I338" s="33">
        <v>9.1590470775886317</v>
      </c>
      <c r="J338" s="2" t="s">
        <v>163</v>
      </c>
      <c r="K338" s="3">
        <v>50</v>
      </c>
      <c r="L338" s="4" t="s">
        <v>167</v>
      </c>
      <c r="M338" s="4" t="s">
        <v>165</v>
      </c>
      <c r="N338" s="4" t="s">
        <v>162</v>
      </c>
      <c r="O338" s="34">
        <v>38</v>
      </c>
      <c r="P338" s="4" t="s">
        <v>159</v>
      </c>
      <c r="Q338" s="4"/>
      <c r="R338" s="35" t="s">
        <v>160</v>
      </c>
      <c r="S338" s="35"/>
      <c r="T338" s="3"/>
      <c r="U338" s="35" t="s">
        <v>160</v>
      </c>
      <c r="V338" s="3"/>
      <c r="W338" s="3"/>
      <c r="X338" s="3"/>
      <c r="Y338" s="3"/>
      <c r="Z338" s="3"/>
      <c r="AA338" s="3"/>
      <c r="AB338" s="3"/>
      <c r="AC338" s="35" t="s">
        <v>160</v>
      </c>
      <c r="AD338" s="3"/>
      <c r="AE338" s="3"/>
      <c r="AF338" s="3"/>
      <c r="AG338" s="3"/>
      <c r="AH338" s="3"/>
      <c r="AI338" s="3"/>
      <c r="AJ338" s="35" t="s">
        <v>160</v>
      </c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1"/>
      <c r="BF338" s="1"/>
      <c r="BG338" s="3" t="s">
        <v>80</v>
      </c>
      <c r="BH338" s="1"/>
    </row>
    <row r="339" spans="2:60" x14ac:dyDescent="0.2">
      <c r="B339" s="1">
        <v>335</v>
      </c>
      <c r="C339" s="31">
        <v>44143</v>
      </c>
      <c r="D339" s="1">
        <v>531</v>
      </c>
      <c r="E339" s="32">
        <v>19000</v>
      </c>
      <c r="F339" s="32">
        <v>23750</v>
      </c>
      <c r="G339" s="32">
        <v>23750</v>
      </c>
      <c r="H339" s="32" t="s">
        <v>3</v>
      </c>
      <c r="I339" s="33">
        <v>9.8521942581485771</v>
      </c>
      <c r="J339" s="2" t="s">
        <v>163</v>
      </c>
      <c r="K339" s="3">
        <v>80</v>
      </c>
      <c r="L339" s="4" t="s">
        <v>169</v>
      </c>
      <c r="M339" s="4" t="s">
        <v>165</v>
      </c>
      <c r="N339" s="4" t="s">
        <v>175</v>
      </c>
      <c r="O339" s="34">
        <v>39</v>
      </c>
      <c r="P339" s="4" t="s">
        <v>169</v>
      </c>
      <c r="Q339" s="4"/>
      <c r="R339" s="3"/>
      <c r="S339" s="3"/>
      <c r="T339" s="3"/>
      <c r="U339" s="35" t="s">
        <v>160</v>
      </c>
      <c r="V339" s="3"/>
      <c r="W339" s="3"/>
      <c r="X339" s="35" t="s">
        <v>160</v>
      </c>
      <c r="Y339" s="3"/>
      <c r="Z339" s="3"/>
      <c r="AA339" s="3"/>
      <c r="AB339" s="3"/>
      <c r="AC339" s="35" t="s">
        <v>160</v>
      </c>
      <c r="AD339" s="3"/>
      <c r="AE339" s="3"/>
      <c r="AF339" s="3"/>
      <c r="AG339" s="3"/>
      <c r="AH339" s="3"/>
      <c r="AI339" s="3"/>
      <c r="AJ339" s="35" t="s">
        <v>160</v>
      </c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1"/>
      <c r="BF339" s="1"/>
      <c r="BG339" s="3" t="s">
        <v>79</v>
      </c>
      <c r="BH339" s="1"/>
    </row>
    <row r="340" spans="2:60" x14ac:dyDescent="0.2">
      <c r="B340" s="1">
        <v>336</v>
      </c>
      <c r="C340" s="31">
        <v>44143</v>
      </c>
      <c r="D340" s="1">
        <v>533</v>
      </c>
      <c r="E340" s="32">
        <v>24000</v>
      </c>
      <c r="F340" s="32">
        <v>30000</v>
      </c>
      <c r="G340" s="32">
        <v>30000</v>
      </c>
      <c r="H340" s="32" t="s">
        <v>3</v>
      </c>
      <c r="I340" s="33">
        <v>10.085809109330082</v>
      </c>
      <c r="J340" s="2" t="s">
        <v>163</v>
      </c>
      <c r="K340" s="3">
        <v>60</v>
      </c>
      <c r="L340" s="4" t="s">
        <v>167</v>
      </c>
      <c r="M340" s="4" t="s">
        <v>165</v>
      </c>
      <c r="N340" s="4" t="s">
        <v>158</v>
      </c>
      <c r="O340" s="34">
        <v>36</v>
      </c>
      <c r="P340" s="4" t="s">
        <v>167</v>
      </c>
      <c r="Q340" s="4"/>
      <c r="R340" s="3"/>
      <c r="S340" s="3"/>
      <c r="T340" s="35" t="s">
        <v>160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5" t="s">
        <v>160</v>
      </c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5" t="s">
        <v>160</v>
      </c>
      <c r="BD340" s="3"/>
      <c r="BE340" s="1"/>
      <c r="BF340" s="1"/>
      <c r="BG340" s="3" t="s">
        <v>79</v>
      </c>
      <c r="BH340" s="1"/>
    </row>
    <row r="341" spans="2:60" x14ac:dyDescent="0.2">
      <c r="B341" s="1">
        <v>337</v>
      </c>
      <c r="C341" s="31">
        <v>44143</v>
      </c>
      <c r="D341" s="1">
        <v>534</v>
      </c>
      <c r="E341" s="32">
        <v>16000</v>
      </c>
      <c r="F341" s="32">
        <v>20000</v>
      </c>
      <c r="G341" s="32">
        <v>20000</v>
      </c>
      <c r="H341" s="32" t="s">
        <v>3</v>
      </c>
      <c r="I341" s="33">
        <v>9.6803440012219184</v>
      </c>
      <c r="J341" s="2" t="s">
        <v>163</v>
      </c>
      <c r="K341" s="3">
        <v>40</v>
      </c>
      <c r="L341" s="4" t="s">
        <v>167</v>
      </c>
      <c r="M341" s="4" t="s">
        <v>165</v>
      </c>
      <c r="N341" s="4" t="s">
        <v>158</v>
      </c>
      <c r="O341" s="34">
        <v>35</v>
      </c>
      <c r="P341" s="4" t="s">
        <v>159</v>
      </c>
      <c r="Q341" s="4"/>
      <c r="R341" s="3"/>
      <c r="S341" s="3"/>
      <c r="T341" s="35" t="s">
        <v>160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5" t="s">
        <v>160</v>
      </c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1"/>
      <c r="BF341" s="1"/>
      <c r="BG341" s="3" t="s">
        <v>80</v>
      </c>
      <c r="BH341" s="1"/>
    </row>
    <row r="342" spans="2:60" x14ac:dyDescent="0.2">
      <c r="B342" s="1">
        <v>338</v>
      </c>
      <c r="C342" s="31">
        <v>44143</v>
      </c>
      <c r="D342" s="1">
        <v>537</v>
      </c>
      <c r="E342" s="32">
        <v>20000</v>
      </c>
      <c r="F342" s="32">
        <v>25000</v>
      </c>
      <c r="G342" s="32">
        <v>25000</v>
      </c>
      <c r="H342" s="32" t="s">
        <v>3</v>
      </c>
      <c r="I342" s="33">
        <v>9.9034875525361272</v>
      </c>
      <c r="J342" s="2" t="s">
        <v>163</v>
      </c>
      <c r="K342" s="3">
        <v>80</v>
      </c>
      <c r="L342" s="4" t="s">
        <v>167</v>
      </c>
      <c r="M342" s="4" t="s">
        <v>165</v>
      </c>
      <c r="N342" s="4" t="s">
        <v>162</v>
      </c>
      <c r="O342" s="34">
        <v>40</v>
      </c>
      <c r="P342" s="4" t="s">
        <v>167</v>
      </c>
      <c r="Q342" s="4"/>
      <c r="R342" s="3"/>
      <c r="S342" s="3"/>
      <c r="T342" s="3"/>
      <c r="U342" s="35" t="s">
        <v>160</v>
      </c>
      <c r="V342" s="3"/>
      <c r="W342" s="3"/>
      <c r="X342" s="35" t="s">
        <v>160</v>
      </c>
      <c r="Y342" s="3"/>
      <c r="Z342" s="3"/>
      <c r="AA342" s="3"/>
      <c r="AB342" s="3"/>
      <c r="AC342" s="3"/>
      <c r="AD342" s="3"/>
      <c r="AE342" s="35" t="s">
        <v>160</v>
      </c>
      <c r="AF342" s="3"/>
      <c r="AG342" s="3"/>
      <c r="AH342" s="3"/>
      <c r="AI342" s="3"/>
      <c r="AJ342" s="35" t="s">
        <v>160</v>
      </c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1"/>
      <c r="BF342" s="1"/>
      <c r="BG342" s="3" t="s">
        <v>79</v>
      </c>
      <c r="BH342" s="1"/>
    </row>
    <row r="343" spans="2:60" x14ac:dyDescent="0.2">
      <c r="B343" s="1">
        <v>339</v>
      </c>
      <c r="C343" s="31">
        <v>44143</v>
      </c>
      <c r="D343" s="1">
        <v>538</v>
      </c>
      <c r="E343" s="32">
        <v>11000</v>
      </c>
      <c r="F343" s="32">
        <v>13750</v>
      </c>
      <c r="G343" s="32">
        <v>13750</v>
      </c>
      <c r="H343" s="32" t="s">
        <v>3</v>
      </c>
      <c r="I343" s="33">
        <v>9.3056505517805075</v>
      </c>
      <c r="J343" s="2" t="s">
        <v>163</v>
      </c>
      <c r="K343" s="3">
        <v>70</v>
      </c>
      <c r="L343" s="4" t="s">
        <v>167</v>
      </c>
      <c r="M343" s="4" t="s">
        <v>165</v>
      </c>
      <c r="N343" s="4" t="s">
        <v>162</v>
      </c>
      <c r="O343" s="34">
        <v>38</v>
      </c>
      <c r="P343" s="4" t="s">
        <v>167</v>
      </c>
      <c r="Q343" s="4"/>
      <c r="R343" s="3"/>
      <c r="S343" s="3"/>
      <c r="T343" s="3"/>
      <c r="U343" s="35" t="s">
        <v>160</v>
      </c>
      <c r="V343" s="3"/>
      <c r="W343" s="3"/>
      <c r="X343" s="35" t="s">
        <v>160</v>
      </c>
      <c r="Y343" s="3"/>
      <c r="Z343" s="3"/>
      <c r="AA343" s="3"/>
      <c r="AB343" s="3"/>
      <c r="AC343" s="3"/>
      <c r="AD343" s="3"/>
      <c r="AE343" s="35" t="s">
        <v>160</v>
      </c>
      <c r="AF343" s="3"/>
      <c r="AG343" s="3"/>
      <c r="AH343" s="3"/>
      <c r="AI343" s="3"/>
      <c r="AJ343" s="35" t="s">
        <v>160</v>
      </c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1"/>
      <c r="BF343" s="1"/>
      <c r="BG343" s="3" t="s">
        <v>80</v>
      </c>
      <c r="BH343" s="1"/>
    </row>
    <row r="344" spans="2:60" x14ac:dyDescent="0.2">
      <c r="B344" s="1">
        <v>340</v>
      </c>
      <c r="C344" s="31">
        <v>44143</v>
      </c>
      <c r="D344" s="1">
        <v>543</v>
      </c>
      <c r="E344" s="32">
        <v>42000</v>
      </c>
      <c r="F344" s="32">
        <v>52500</v>
      </c>
      <c r="G344" s="32">
        <v>52500</v>
      </c>
      <c r="H344" s="32" t="s">
        <v>3</v>
      </c>
      <c r="I344" s="33">
        <v>10.645424897265505</v>
      </c>
      <c r="J344" s="2" t="s">
        <v>163</v>
      </c>
      <c r="K344" s="3">
        <v>80</v>
      </c>
      <c r="L344" s="4" t="s">
        <v>169</v>
      </c>
      <c r="M344" s="4" t="s">
        <v>165</v>
      </c>
      <c r="N344" s="4" t="s">
        <v>158</v>
      </c>
      <c r="O344" s="34">
        <v>40</v>
      </c>
      <c r="P344" s="4" t="s">
        <v>169</v>
      </c>
      <c r="Q344" s="4"/>
      <c r="R344" s="3"/>
      <c r="S344" s="3"/>
      <c r="T344" s="3"/>
      <c r="U344" s="35" t="s">
        <v>160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5" t="s">
        <v>160</v>
      </c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5" t="s">
        <v>160</v>
      </c>
      <c r="AX344" s="3"/>
      <c r="AY344" s="3"/>
      <c r="AZ344" s="3"/>
      <c r="BA344" s="3"/>
      <c r="BB344" s="3"/>
      <c r="BC344" s="3"/>
      <c r="BD344" s="3"/>
      <c r="BE344" s="1"/>
      <c r="BF344" s="1"/>
      <c r="BG344" s="3" t="s">
        <v>81</v>
      </c>
      <c r="BH344" s="1"/>
    </row>
    <row r="345" spans="2:60" x14ac:dyDescent="0.2">
      <c r="B345" s="1">
        <v>341</v>
      </c>
      <c r="C345" s="31">
        <v>44143</v>
      </c>
      <c r="D345" s="1">
        <v>544</v>
      </c>
      <c r="E345" s="32">
        <v>49000</v>
      </c>
      <c r="F345" s="32">
        <v>61250</v>
      </c>
      <c r="G345" s="32">
        <v>61250</v>
      </c>
      <c r="H345" s="32" t="s">
        <v>3</v>
      </c>
      <c r="I345" s="33">
        <v>10.799575577092764</v>
      </c>
      <c r="J345" s="2" t="s">
        <v>163</v>
      </c>
      <c r="K345" s="3">
        <v>60</v>
      </c>
      <c r="L345" s="4" t="s">
        <v>156</v>
      </c>
      <c r="M345" s="4" t="s">
        <v>165</v>
      </c>
      <c r="N345" s="4" t="s">
        <v>175</v>
      </c>
      <c r="O345" s="34">
        <v>36</v>
      </c>
      <c r="P345" s="4" t="s">
        <v>156</v>
      </c>
      <c r="Q345" s="4"/>
      <c r="R345" s="3"/>
      <c r="S345" s="3"/>
      <c r="T345" s="3"/>
      <c r="U345" s="35" t="s">
        <v>160</v>
      </c>
      <c r="V345" s="3"/>
      <c r="W345" s="3"/>
      <c r="X345" s="3"/>
      <c r="Y345" s="35" t="s">
        <v>160</v>
      </c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5" t="s">
        <v>160</v>
      </c>
      <c r="AX345" s="3"/>
      <c r="AY345" s="35" t="s">
        <v>160</v>
      </c>
      <c r="AZ345" s="3"/>
      <c r="BA345" s="3"/>
      <c r="BB345" s="3"/>
      <c r="BC345" s="3"/>
      <c r="BD345" s="3"/>
      <c r="BE345" s="1"/>
      <c r="BF345" s="1"/>
      <c r="BG345" s="3" t="s">
        <v>81</v>
      </c>
      <c r="BH345" s="1"/>
    </row>
    <row r="346" spans="2:60" x14ac:dyDescent="0.2">
      <c r="B346" s="1">
        <v>342</v>
      </c>
      <c r="C346" s="31">
        <v>44143</v>
      </c>
      <c r="D346" s="1">
        <v>554</v>
      </c>
      <c r="E346" s="32">
        <v>290000</v>
      </c>
      <c r="F346" s="32">
        <v>362500</v>
      </c>
      <c r="G346" s="32">
        <v>362500</v>
      </c>
      <c r="H346" s="32" t="s">
        <v>3</v>
      </c>
      <c r="I346" s="33">
        <v>12.577636201962656</v>
      </c>
      <c r="J346" s="2" t="s">
        <v>163</v>
      </c>
      <c r="K346" s="3">
        <v>70</v>
      </c>
      <c r="L346" s="4" t="s">
        <v>167</v>
      </c>
      <c r="M346" s="4" t="s">
        <v>165</v>
      </c>
      <c r="N346" s="4" t="s">
        <v>173</v>
      </c>
      <c r="O346" s="34">
        <v>37</v>
      </c>
      <c r="P346" s="4" t="s">
        <v>167</v>
      </c>
      <c r="Q346" s="4"/>
      <c r="R346" s="3"/>
      <c r="S346" s="3"/>
      <c r="T346" s="35" t="s">
        <v>160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5" t="s">
        <v>160</v>
      </c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5" t="s">
        <v>160</v>
      </c>
      <c r="BC346" s="3"/>
      <c r="BD346" s="3"/>
      <c r="BE346" s="1"/>
      <c r="BF346" s="1"/>
      <c r="BG346" s="3" t="s">
        <v>81</v>
      </c>
      <c r="BH346" s="1"/>
    </row>
    <row r="347" spans="2:60" x14ac:dyDescent="0.2">
      <c r="B347" s="1">
        <v>343</v>
      </c>
      <c r="C347" s="31">
        <v>44143</v>
      </c>
      <c r="D347" s="1">
        <v>555</v>
      </c>
      <c r="E347" s="32">
        <v>280000</v>
      </c>
      <c r="F347" s="32">
        <v>350000</v>
      </c>
      <c r="G347" s="32">
        <v>350000</v>
      </c>
      <c r="H347" s="32" t="s">
        <v>3</v>
      </c>
      <c r="I347" s="33">
        <v>12.542544882151386</v>
      </c>
      <c r="J347" s="2" t="s">
        <v>163</v>
      </c>
      <c r="K347" s="3">
        <v>60</v>
      </c>
      <c r="L347" s="4" t="s">
        <v>169</v>
      </c>
      <c r="M347" s="4" t="s">
        <v>165</v>
      </c>
      <c r="N347" s="4" t="s">
        <v>219</v>
      </c>
      <c r="O347" s="34">
        <v>37</v>
      </c>
      <c r="P347" s="4" t="s">
        <v>169</v>
      </c>
      <c r="Q347" s="4"/>
      <c r="R347" s="3"/>
      <c r="S347" s="3"/>
      <c r="T347" s="35" t="s">
        <v>160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5" t="s">
        <v>160</v>
      </c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1"/>
      <c r="BF347" s="1"/>
      <c r="BG347" s="3" t="s">
        <v>81</v>
      </c>
      <c r="BH347" s="1"/>
    </row>
    <row r="348" spans="2:60" x14ac:dyDescent="0.2">
      <c r="B348" s="1">
        <v>344</v>
      </c>
      <c r="C348" s="31">
        <v>44010</v>
      </c>
      <c r="D348" s="1">
        <v>78</v>
      </c>
      <c r="E348" s="32">
        <v>7500</v>
      </c>
      <c r="F348" s="32">
        <v>9375</v>
      </c>
      <c r="G348" s="32">
        <v>9375</v>
      </c>
      <c r="H348" s="32" t="s">
        <v>3</v>
      </c>
      <c r="I348" s="33">
        <v>8.9226582995244019</v>
      </c>
      <c r="J348" s="2" t="s">
        <v>163</v>
      </c>
      <c r="K348" s="3">
        <v>80</v>
      </c>
      <c r="L348" s="4" t="s">
        <v>167</v>
      </c>
      <c r="M348" s="4" t="s">
        <v>165</v>
      </c>
      <c r="N348" s="4" t="s">
        <v>158</v>
      </c>
      <c r="O348" s="34">
        <v>40</v>
      </c>
      <c r="P348" s="4" t="s">
        <v>167</v>
      </c>
      <c r="Q348" s="4"/>
      <c r="R348" s="3"/>
      <c r="S348" s="3"/>
      <c r="T348" s="3"/>
      <c r="U348" s="35" t="s">
        <v>160</v>
      </c>
      <c r="V348" s="3"/>
      <c r="W348" s="3"/>
      <c r="X348" s="35" t="s">
        <v>160</v>
      </c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5" t="s">
        <v>160</v>
      </c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1"/>
      <c r="BF348" s="1"/>
      <c r="BG348" s="3" t="s">
        <v>80</v>
      </c>
      <c r="BH348" s="1"/>
    </row>
    <row r="349" spans="2:60" x14ac:dyDescent="0.2">
      <c r="B349" s="1">
        <v>345</v>
      </c>
      <c r="C349" s="31">
        <v>44010</v>
      </c>
      <c r="D349" s="1">
        <v>82</v>
      </c>
      <c r="E349" s="32">
        <v>23000</v>
      </c>
      <c r="F349" s="32">
        <v>28750</v>
      </c>
      <c r="G349" s="32">
        <v>28750</v>
      </c>
      <c r="H349" s="32" t="s">
        <v>3</v>
      </c>
      <c r="I349" s="33">
        <v>10.043249494911286</v>
      </c>
      <c r="J349" s="2" t="s">
        <v>163</v>
      </c>
      <c r="K349" s="3">
        <v>30</v>
      </c>
      <c r="L349" s="4" t="s">
        <v>169</v>
      </c>
      <c r="M349" s="4" t="s">
        <v>165</v>
      </c>
      <c r="N349" s="4" t="s">
        <v>162</v>
      </c>
      <c r="O349" s="34">
        <v>31</v>
      </c>
      <c r="P349" s="4" t="s">
        <v>159</v>
      </c>
      <c r="Q349" s="4"/>
      <c r="R349" s="3"/>
      <c r="S349" s="3"/>
      <c r="T349" s="35" t="s">
        <v>160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5" t="s">
        <v>160</v>
      </c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1"/>
      <c r="BF349" s="1"/>
      <c r="BG349" s="3" t="s">
        <v>81</v>
      </c>
      <c r="BH349" s="1"/>
    </row>
    <row r="350" spans="2:60" x14ac:dyDescent="0.2">
      <c r="B350" s="1">
        <v>346</v>
      </c>
      <c r="C350" s="31">
        <v>44010</v>
      </c>
      <c r="D350" s="1">
        <v>83</v>
      </c>
      <c r="E350" s="32">
        <v>8000</v>
      </c>
      <c r="F350" s="32">
        <v>10000</v>
      </c>
      <c r="G350" s="32">
        <v>10000</v>
      </c>
      <c r="H350" s="32" t="s">
        <v>3</v>
      </c>
      <c r="I350" s="33">
        <v>8.987196820661973</v>
      </c>
      <c r="J350" s="2" t="s">
        <v>163</v>
      </c>
      <c r="K350" s="3">
        <v>50</v>
      </c>
      <c r="L350" s="4" t="s">
        <v>167</v>
      </c>
      <c r="M350" s="4" t="s">
        <v>165</v>
      </c>
      <c r="N350" s="4" t="s">
        <v>168</v>
      </c>
      <c r="O350" s="34">
        <v>36</v>
      </c>
      <c r="P350" s="4" t="s">
        <v>167</v>
      </c>
      <c r="Q350" s="4"/>
      <c r="R350" s="35" t="s">
        <v>160</v>
      </c>
      <c r="S350" s="35"/>
      <c r="T350" s="3"/>
      <c r="U350" s="35" t="s">
        <v>160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5" t="s">
        <v>160</v>
      </c>
      <c r="BC350" s="3"/>
      <c r="BD350" s="3"/>
      <c r="BE350" s="1"/>
      <c r="BF350" s="1"/>
      <c r="BG350" s="3" t="s">
        <v>80</v>
      </c>
      <c r="BH350" s="1"/>
    </row>
    <row r="351" spans="2:60" x14ac:dyDescent="0.2">
      <c r="B351" s="1">
        <v>347</v>
      </c>
      <c r="C351" s="31">
        <v>44010</v>
      </c>
      <c r="D351" s="1">
        <v>84</v>
      </c>
      <c r="E351" s="32">
        <v>6000</v>
      </c>
      <c r="F351" s="32">
        <v>7500</v>
      </c>
      <c r="G351" s="32">
        <v>7500</v>
      </c>
      <c r="H351" s="32" t="s">
        <v>3</v>
      </c>
      <c r="I351" s="33">
        <v>8.6995147482101913</v>
      </c>
      <c r="J351" s="2" t="s">
        <v>163</v>
      </c>
      <c r="K351" s="3">
        <v>60</v>
      </c>
      <c r="L351" s="4" t="s">
        <v>169</v>
      </c>
      <c r="M351" s="4" t="s">
        <v>165</v>
      </c>
      <c r="N351" s="4" t="s">
        <v>166</v>
      </c>
      <c r="O351" s="34">
        <v>36</v>
      </c>
      <c r="P351" s="4" t="s">
        <v>159</v>
      </c>
      <c r="Q351" s="4"/>
      <c r="R351" s="3"/>
      <c r="S351" s="3"/>
      <c r="T351" s="3"/>
      <c r="U351" s="35" t="s">
        <v>160</v>
      </c>
      <c r="V351" s="3"/>
      <c r="W351" s="3"/>
      <c r="X351" s="35" t="s">
        <v>160</v>
      </c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5" t="s">
        <v>160</v>
      </c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1"/>
      <c r="BF351" s="1"/>
      <c r="BG351" s="3" t="s">
        <v>80</v>
      </c>
      <c r="BH351" s="1"/>
    </row>
    <row r="352" spans="2:60" x14ac:dyDescent="0.2">
      <c r="B352" s="1">
        <v>348</v>
      </c>
      <c r="C352" s="31">
        <v>44010</v>
      </c>
      <c r="D352" s="1">
        <v>85</v>
      </c>
      <c r="E352" s="32">
        <v>25000</v>
      </c>
      <c r="F352" s="32">
        <v>31250</v>
      </c>
      <c r="G352" s="32">
        <v>31250</v>
      </c>
      <c r="H352" s="32" t="s">
        <v>3</v>
      </c>
      <c r="I352" s="33">
        <v>10.126631103850338</v>
      </c>
      <c r="J352" s="2" t="s">
        <v>163</v>
      </c>
      <c r="K352" s="3">
        <v>50</v>
      </c>
      <c r="L352" s="4" t="s">
        <v>167</v>
      </c>
      <c r="M352" s="4" t="s">
        <v>165</v>
      </c>
      <c r="N352" s="4" t="s">
        <v>158</v>
      </c>
      <c r="O352" s="34">
        <v>36</v>
      </c>
      <c r="P352" s="4" t="s">
        <v>167</v>
      </c>
      <c r="Q352" s="4"/>
      <c r="R352" s="35" t="s">
        <v>160</v>
      </c>
      <c r="S352" s="35"/>
      <c r="T352" s="3"/>
      <c r="U352" s="35" t="s">
        <v>160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 t="s">
        <v>220</v>
      </c>
      <c r="BA352" s="3"/>
      <c r="BB352" s="3"/>
      <c r="BC352" s="3"/>
      <c r="BD352" s="3"/>
      <c r="BE352" s="1"/>
      <c r="BF352" s="1"/>
      <c r="BG352" s="3" t="s">
        <v>81</v>
      </c>
      <c r="BH352" s="1"/>
    </row>
    <row r="353" spans="2:60" x14ac:dyDescent="0.2">
      <c r="B353" s="1">
        <v>349</v>
      </c>
      <c r="C353" s="31">
        <v>44010</v>
      </c>
      <c r="D353" s="1">
        <v>87</v>
      </c>
      <c r="E353" s="32">
        <v>19000</v>
      </c>
      <c r="F353" s="32">
        <v>23750</v>
      </c>
      <c r="G353" s="32">
        <v>23750</v>
      </c>
      <c r="H353" s="32" t="s">
        <v>3</v>
      </c>
      <c r="I353" s="33">
        <v>9.8521942581485771</v>
      </c>
      <c r="J353" s="2" t="s">
        <v>163</v>
      </c>
      <c r="K353" s="3">
        <v>80</v>
      </c>
      <c r="L353" s="4" t="s">
        <v>169</v>
      </c>
      <c r="M353" s="4" t="s">
        <v>165</v>
      </c>
      <c r="N353" s="4" t="s">
        <v>221</v>
      </c>
      <c r="O353" s="34">
        <v>36</v>
      </c>
      <c r="P353" s="4" t="s">
        <v>169</v>
      </c>
      <c r="Q353" s="4"/>
      <c r="R353" s="3"/>
      <c r="S353" s="3"/>
      <c r="T353" s="3"/>
      <c r="U353" s="35" t="s">
        <v>160</v>
      </c>
      <c r="V353" s="3"/>
      <c r="W353" s="3"/>
      <c r="X353" s="3"/>
      <c r="Y353" s="35" t="s">
        <v>160</v>
      </c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5" t="s">
        <v>160</v>
      </c>
      <c r="AX353" s="35" t="s">
        <v>160</v>
      </c>
      <c r="AY353" s="35" t="s">
        <v>160</v>
      </c>
      <c r="AZ353" s="3"/>
      <c r="BA353" s="3"/>
      <c r="BB353" s="3"/>
      <c r="BC353" s="3"/>
      <c r="BD353" s="3"/>
      <c r="BE353" s="1"/>
      <c r="BF353" s="1"/>
      <c r="BG353" s="3" t="s">
        <v>79</v>
      </c>
      <c r="BH353" s="1"/>
    </row>
    <row r="354" spans="2:60" x14ac:dyDescent="0.2">
      <c r="B354" s="1">
        <v>350</v>
      </c>
      <c r="C354" s="31">
        <v>44010</v>
      </c>
      <c r="D354" s="1">
        <v>89</v>
      </c>
      <c r="E354" s="32">
        <v>11000</v>
      </c>
      <c r="F354" s="32">
        <v>13750</v>
      </c>
      <c r="G354" s="32">
        <v>13750</v>
      </c>
      <c r="H354" s="32" t="s">
        <v>3</v>
      </c>
      <c r="I354" s="33">
        <v>9.3056505517805075</v>
      </c>
      <c r="J354" s="2" t="s">
        <v>163</v>
      </c>
      <c r="K354" s="3">
        <v>70</v>
      </c>
      <c r="L354" s="4" t="s">
        <v>167</v>
      </c>
      <c r="M354" s="4" t="s">
        <v>165</v>
      </c>
      <c r="N354" s="4" t="s">
        <v>162</v>
      </c>
      <c r="O354" s="34">
        <v>38</v>
      </c>
      <c r="P354" s="4" t="s">
        <v>167</v>
      </c>
      <c r="Q354" s="4"/>
      <c r="R354" s="3"/>
      <c r="S354" s="3"/>
      <c r="T354" s="3"/>
      <c r="U354" s="35" t="s">
        <v>160</v>
      </c>
      <c r="V354" s="3"/>
      <c r="W354" s="3"/>
      <c r="X354" s="35" t="s">
        <v>160</v>
      </c>
      <c r="Y354" s="3"/>
      <c r="Z354" s="3"/>
      <c r="AA354" s="3"/>
      <c r="AB354" s="3"/>
      <c r="AC354" s="3"/>
      <c r="AD354" s="3"/>
      <c r="AE354" s="35" t="s">
        <v>160</v>
      </c>
      <c r="AF354" s="3"/>
      <c r="AG354" s="3"/>
      <c r="AH354" s="3"/>
      <c r="AI354" s="3"/>
      <c r="AJ354" s="35" t="s">
        <v>160</v>
      </c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1"/>
      <c r="BF354" s="1"/>
      <c r="BG354" s="3" t="s">
        <v>80</v>
      </c>
      <c r="BH354" s="1"/>
    </row>
    <row r="355" spans="2:60" x14ac:dyDescent="0.2">
      <c r="B355" s="1">
        <v>351</v>
      </c>
      <c r="C355" s="31">
        <v>44010</v>
      </c>
      <c r="D355" s="1">
        <v>91</v>
      </c>
      <c r="E355" s="32">
        <v>26000</v>
      </c>
      <c r="F355" s="32">
        <v>32500</v>
      </c>
      <c r="G355" s="32">
        <v>32500</v>
      </c>
      <c r="H355" s="32" t="s">
        <v>3</v>
      </c>
      <c r="I355" s="33">
        <v>10.165851817003619</v>
      </c>
      <c r="J355" s="2" t="s">
        <v>163</v>
      </c>
      <c r="K355" s="3">
        <v>50</v>
      </c>
      <c r="L355" s="4" t="s">
        <v>167</v>
      </c>
      <c r="M355" s="4" t="s">
        <v>165</v>
      </c>
      <c r="N355" s="4" t="s">
        <v>162</v>
      </c>
      <c r="O355" s="34">
        <v>38</v>
      </c>
      <c r="P355" s="4" t="s">
        <v>167</v>
      </c>
      <c r="Q355" s="4"/>
      <c r="R355" s="3"/>
      <c r="S355" s="3"/>
      <c r="T355" s="3"/>
      <c r="U355" s="35" t="s">
        <v>160</v>
      </c>
      <c r="V355" s="3"/>
      <c r="W355" s="3"/>
      <c r="X355" s="35" t="s">
        <v>160</v>
      </c>
      <c r="Y355" s="3"/>
      <c r="Z355" s="3"/>
      <c r="AA355" s="3"/>
      <c r="AB355" s="3"/>
      <c r="AC355" s="3"/>
      <c r="AD355" s="3"/>
      <c r="AE355" s="35" t="s">
        <v>160</v>
      </c>
      <c r="AF355" s="3"/>
      <c r="AG355" s="3"/>
      <c r="AH355" s="3"/>
      <c r="AI355" s="3"/>
      <c r="AJ355" s="35" t="s">
        <v>160</v>
      </c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1"/>
      <c r="BF355" s="1"/>
      <c r="BG355" s="3" t="s">
        <v>79</v>
      </c>
      <c r="BH355" s="1"/>
    </row>
    <row r="356" spans="2:60" x14ac:dyDescent="0.2">
      <c r="B356" s="1">
        <v>352</v>
      </c>
      <c r="C356" s="31">
        <v>44010</v>
      </c>
      <c r="D356" s="1">
        <v>127</v>
      </c>
      <c r="E356" s="32">
        <v>4600</v>
      </c>
      <c r="F356" s="32">
        <v>5750</v>
      </c>
      <c r="G356" s="32">
        <v>5750</v>
      </c>
      <c r="H356" s="32" t="s">
        <v>3</v>
      </c>
      <c r="I356" s="33">
        <v>8.4338115824771869</v>
      </c>
      <c r="J356" s="2" t="s">
        <v>174</v>
      </c>
      <c r="K356" s="3">
        <v>50</v>
      </c>
      <c r="L356" s="4" t="s">
        <v>169</v>
      </c>
      <c r="M356" s="4" t="s">
        <v>182</v>
      </c>
      <c r="N356" s="4" t="s">
        <v>158</v>
      </c>
      <c r="O356" s="34">
        <v>22</v>
      </c>
      <c r="P356" s="4" t="s">
        <v>159</v>
      </c>
      <c r="Q356" s="4"/>
      <c r="R356" s="35" t="s">
        <v>160</v>
      </c>
      <c r="S356" s="35"/>
      <c r="T356" s="35" t="s">
        <v>160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1"/>
      <c r="BF356" s="1"/>
      <c r="BG356" s="3" t="s">
        <v>80</v>
      </c>
      <c r="BH356" s="1"/>
    </row>
    <row r="357" spans="2:60" x14ac:dyDescent="0.2">
      <c r="B357" s="1">
        <v>353</v>
      </c>
      <c r="C357" s="31">
        <v>44010</v>
      </c>
      <c r="D357" s="1">
        <v>128</v>
      </c>
      <c r="E357" s="32">
        <v>3200</v>
      </c>
      <c r="F357" s="32">
        <v>4000</v>
      </c>
      <c r="G357" s="32">
        <v>4000</v>
      </c>
      <c r="H357" s="32" t="s">
        <v>3</v>
      </c>
      <c r="I357" s="33">
        <v>8.0709060887878188</v>
      </c>
      <c r="J357" s="2" t="s">
        <v>174</v>
      </c>
      <c r="K357" s="3">
        <v>50</v>
      </c>
      <c r="L357" s="4" t="s">
        <v>164</v>
      </c>
      <c r="M357" s="4" t="s">
        <v>191</v>
      </c>
      <c r="N357" s="4" t="s">
        <v>222</v>
      </c>
      <c r="O357" s="34">
        <v>27</v>
      </c>
      <c r="P357" s="4" t="s">
        <v>159</v>
      </c>
      <c r="Q357" s="4"/>
      <c r="R357" s="35" t="s">
        <v>160</v>
      </c>
      <c r="S357" s="35"/>
      <c r="T357" s="35" t="s">
        <v>160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1"/>
      <c r="BF357" s="1"/>
      <c r="BG357" s="3" t="s">
        <v>80</v>
      </c>
      <c r="BH357" s="1"/>
    </row>
    <row r="358" spans="2:60" x14ac:dyDescent="0.2">
      <c r="B358" s="1">
        <v>354</v>
      </c>
      <c r="C358" s="31">
        <v>44010</v>
      </c>
      <c r="D358" s="1">
        <v>129</v>
      </c>
      <c r="E358" s="32">
        <v>3500</v>
      </c>
      <c r="F358" s="32">
        <v>4375</v>
      </c>
      <c r="G358" s="32">
        <v>4375</v>
      </c>
      <c r="H358" s="32" t="s">
        <v>3</v>
      </c>
      <c r="I358" s="33">
        <v>8.1605182474775049</v>
      </c>
      <c r="J358" s="2" t="s">
        <v>174</v>
      </c>
      <c r="K358" s="3">
        <v>60</v>
      </c>
      <c r="L358" s="4" t="s">
        <v>169</v>
      </c>
      <c r="M358" s="4" t="s">
        <v>191</v>
      </c>
      <c r="N358" s="4" t="s">
        <v>158</v>
      </c>
      <c r="O358" s="34">
        <v>26</v>
      </c>
      <c r="P358" s="4" t="s">
        <v>169</v>
      </c>
      <c r="Q358" s="35" t="s">
        <v>160</v>
      </c>
      <c r="R358" s="35" t="s">
        <v>160</v>
      </c>
      <c r="S358" s="35"/>
      <c r="T358" s="35" t="s">
        <v>160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1"/>
      <c r="BF358" s="1"/>
      <c r="BG358" s="35" t="s">
        <v>80</v>
      </c>
      <c r="BH358" s="1"/>
    </row>
    <row r="359" spans="2:60" x14ac:dyDescent="0.2">
      <c r="B359" s="1">
        <v>355</v>
      </c>
      <c r="C359" s="31">
        <v>44010</v>
      </c>
      <c r="D359" s="1">
        <v>130</v>
      </c>
      <c r="E359" s="32">
        <v>14000</v>
      </c>
      <c r="F359" s="32">
        <v>17500</v>
      </c>
      <c r="G359" s="32">
        <v>17500</v>
      </c>
      <c r="H359" s="32" t="s">
        <v>3</v>
      </c>
      <c r="I359" s="33">
        <v>9.5468126085973957</v>
      </c>
      <c r="J359" s="2" t="s">
        <v>174</v>
      </c>
      <c r="K359" s="3">
        <v>60</v>
      </c>
      <c r="L359" s="4" t="s">
        <v>156</v>
      </c>
      <c r="M359" s="4" t="s">
        <v>165</v>
      </c>
      <c r="N359" s="4" t="s">
        <v>158</v>
      </c>
      <c r="O359" s="34">
        <v>34</v>
      </c>
      <c r="P359" s="4" t="s">
        <v>159</v>
      </c>
      <c r="Q359" s="4"/>
      <c r="R359" s="35" t="s">
        <v>160</v>
      </c>
      <c r="S359" s="35"/>
      <c r="T359" s="35" t="s">
        <v>160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5" t="s">
        <v>160</v>
      </c>
      <c r="AX359" s="3"/>
      <c r="AY359" s="3"/>
      <c r="AZ359" s="3"/>
      <c r="BA359" s="3"/>
      <c r="BB359" s="3"/>
      <c r="BC359" s="3"/>
      <c r="BD359" s="3"/>
      <c r="BE359" s="1"/>
      <c r="BF359" s="1"/>
      <c r="BG359" s="3" t="s">
        <v>79</v>
      </c>
      <c r="BH359" s="1"/>
    </row>
    <row r="360" spans="2:60" x14ac:dyDescent="0.2">
      <c r="B360" s="1">
        <v>356</v>
      </c>
      <c r="C360" s="31">
        <v>44010</v>
      </c>
      <c r="D360" s="1">
        <v>133</v>
      </c>
      <c r="E360" s="32">
        <v>5500</v>
      </c>
      <c r="F360" s="32">
        <v>6875</v>
      </c>
      <c r="G360" s="32">
        <v>6875</v>
      </c>
      <c r="H360" s="32" t="s">
        <v>3</v>
      </c>
      <c r="I360" s="33">
        <v>8.6125033712205621</v>
      </c>
      <c r="J360" s="2" t="s">
        <v>174</v>
      </c>
      <c r="K360" s="3">
        <v>70</v>
      </c>
      <c r="L360" s="4" t="s">
        <v>156</v>
      </c>
      <c r="M360" s="4" t="s">
        <v>161</v>
      </c>
      <c r="N360" s="4" t="s">
        <v>175</v>
      </c>
      <c r="O360" s="34">
        <v>27</v>
      </c>
      <c r="P360" s="4" t="s">
        <v>156</v>
      </c>
      <c r="Q360" s="35" t="s">
        <v>160</v>
      </c>
      <c r="R360" s="35" t="s">
        <v>160</v>
      </c>
      <c r="S360" s="35"/>
      <c r="T360" s="35" t="s">
        <v>160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1"/>
      <c r="BF360" s="1"/>
      <c r="BG360" s="3" t="s">
        <v>80</v>
      </c>
      <c r="BH360" s="1"/>
    </row>
    <row r="361" spans="2:60" x14ac:dyDescent="0.2">
      <c r="B361" s="1">
        <v>357</v>
      </c>
      <c r="C361" s="31">
        <v>44010</v>
      </c>
      <c r="D361" s="1">
        <v>138</v>
      </c>
      <c r="E361" s="32">
        <v>6000</v>
      </c>
      <c r="F361" s="32">
        <v>7500</v>
      </c>
      <c r="G361" s="32">
        <v>7500</v>
      </c>
      <c r="H361" s="32" t="s">
        <v>3</v>
      </c>
      <c r="I361" s="33">
        <v>8.6995147482101913</v>
      </c>
      <c r="J361" s="2" t="s">
        <v>174</v>
      </c>
      <c r="K361" s="3">
        <v>60</v>
      </c>
      <c r="L361" s="4" t="s">
        <v>156</v>
      </c>
      <c r="M361" s="4" t="s">
        <v>165</v>
      </c>
      <c r="N361" s="4" t="s">
        <v>175</v>
      </c>
      <c r="O361" s="34">
        <v>35</v>
      </c>
      <c r="P361" s="4" t="s">
        <v>159</v>
      </c>
      <c r="Q361" s="4"/>
      <c r="R361" s="35" t="s">
        <v>160</v>
      </c>
      <c r="S361" s="35"/>
      <c r="T361" s="35"/>
      <c r="U361" s="35" t="s">
        <v>160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1"/>
      <c r="BF361" s="1"/>
      <c r="BG361" s="3" t="s">
        <v>80</v>
      </c>
      <c r="BH361" s="1"/>
    </row>
    <row r="362" spans="2:60" x14ac:dyDescent="0.2">
      <c r="B362" s="1">
        <v>358</v>
      </c>
      <c r="C362" s="31">
        <v>44010</v>
      </c>
      <c r="D362" s="1">
        <v>142</v>
      </c>
      <c r="E362" s="32">
        <v>44000</v>
      </c>
      <c r="F362" s="32">
        <v>55000</v>
      </c>
      <c r="G362" s="32">
        <v>55000</v>
      </c>
      <c r="H362" s="32" t="s">
        <v>3</v>
      </c>
      <c r="I362" s="33">
        <v>10.691944912900398</v>
      </c>
      <c r="J362" s="2" t="s">
        <v>163</v>
      </c>
      <c r="K362" s="3">
        <v>80</v>
      </c>
      <c r="L362" s="4" t="s">
        <v>167</v>
      </c>
      <c r="M362" s="4" t="s">
        <v>165</v>
      </c>
      <c r="N362" s="4" t="s">
        <v>158</v>
      </c>
      <c r="O362" s="34">
        <v>37</v>
      </c>
      <c r="P362" s="4" t="s">
        <v>167</v>
      </c>
      <c r="Q362" s="4"/>
      <c r="R362" s="3"/>
      <c r="S362" s="3"/>
      <c r="T362" s="35" t="s">
        <v>160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5" t="s">
        <v>160</v>
      </c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1"/>
      <c r="BF362" s="1"/>
      <c r="BG362" s="3" t="s">
        <v>79</v>
      </c>
      <c r="BH362" s="1"/>
    </row>
    <row r="363" spans="2:60" x14ac:dyDescent="0.2">
      <c r="B363" s="1">
        <v>359</v>
      </c>
      <c r="C363" s="31">
        <v>44010</v>
      </c>
      <c r="D363" s="1">
        <v>145</v>
      </c>
      <c r="E363" s="32">
        <v>140000</v>
      </c>
      <c r="F363" s="32">
        <v>175000</v>
      </c>
      <c r="G363" s="32">
        <v>175000</v>
      </c>
      <c r="H363" s="32" t="s">
        <v>3</v>
      </c>
      <c r="I363" s="33">
        <v>11.849397701591441</v>
      </c>
      <c r="J363" s="2" t="s">
        <v>163</v>
      </c>
      <c r="K363" s="3">
        <v>60</v>
      </c>
      <c r="L363" s="4" t="s">
        <v>167</v>
      </c>
      <c r="M363" s="4" t="s">
        <v>165</v>
      </c>
      <c r="N363" s="4" t="s">
        <v>158</v>
      </c>
      <c r="O363" s="34">
        <v>37</v>
      </c>
      <c r="P363" s="4" t="s">
        <v>159</v>
      </c>
      <c r="Q363" s="4"/>
      <c r="R363" s="3"/>
      <c r="S363" s="3"/>
      <c r="T363" s="35" t="s">
        <v>160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5" t="s">
        <v>160</v>
      </c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1"/>
      <c r="BF363" s="1"/>
      <c r="BG363" s="3" t="s">
        <v>81</v>
      </c>
      <c r="BH363" s="1"/>
    </row>
    <row r="364" spans="2:60" x14ac:dyDescent="0.2">
      <c r="B364" s="1">
        <v>360</v>
      </c>
      <c r="C364" s="31">
        <v>44010</v>
      </c>
      <c r="D364" s="1">
        <v>247</v>
      </c>
      <c r="E364" s="32">
        <v>15000</v>
      </c>
      <c r="F364" s="32">
        <v>18750</v>
      </c>
      <c r="G364" s="32">
        <v>18750</v>
      </c>
      <c r="H364" s="32" t="s">
        <v>3</v>
      </c>
      <c r="I364" s="33">
        <v>9.6158054800843473</v>
      </c>
      <c r="J364" s="2" t="s">
        <v>163</v>
      </c>
      <c r="K364" s="3">
        <v>60</v>
      </c>
      <c r="L364" s="4" t="s">
        <v>169</v>
      </c>
      <c r="M364" s="4" t="s">
        <v>165</v>
      </c>
      <c r="N364" s="4" t="s">
        <v>158</v>
      </c>
      <c r="O364" s="34">
        <v>36</v>
      </c>
      <c r="P364" s="4" t="s">
        <v>169</v>
      </c>
      <c r="Q364" s="4"/>
      <c r="R364" s="3"/>
      <c r="S364" s="3"/>
      <c r="T364" s="3"/>
      <c r="U364" s="35" t="s">
        <v>160</v>
      </c>
      <c r="V364" s="3"/>
      <c r="W364" s="3"/>
      <c r="X364" s="35" t="s">
        <v>160</v>
      </c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 t="s">
        <v>210</v>
      </c>
      <c r="BA364" s="3"/>
      <c r="BB364" s="3"/>
      <c r="BC364" s="3"/>
      <c r="BD364" s="3"/>
      <c r="BE364" s="1"/>
      <c r="BF364" s="1"/>
      <c r="BG364" s="3" t="s">
        <v>80</v>
      </c>
      <c r="BH364" s="1"/>
    </row>
    <row r="365" spans="2:60" x14ac:dyDescent="0.2">
      <c r="B365" s="1">
        <v>361</v>
      </c>
      <c r="C365" s="31">
        <v>44010</v>
      </c>
      <c r="D365" s="1">
        <v>248</v>
      </c>
      <c r="E365" s="32">
        <v>3000</v>
      </c>
      <c r="F365" s="32">
        <v>3750</v>
      </c>
      <c r="G365" s="32">
        <v>3750</v>
      </c>
      <c r="H365" s="32" t="s">
        <v>3</v>
      </c>
      <c r="I365" s="33">
        <v>8.0063675676502459</v>
      </c>
      <c r="J365" s="2" t="s">
        <v>163</v>
      </c>
      <c r="K365" s="3">
        <v>70</v>
      </c>
      <c r="L365" s="4" t="s">
        <v>195</v>
      </c>
      <c r="M365" s="4" t="s">
        <v>165</v>
      </c>
      <c r="N365" s="4" t="s">
        <v>158</v>
      </c>
      <c r="O365" s="34">
        <v>36</v>
      </c>
      <c r="P365" s="4" t="s">
        <v>159</v>
      </c>
      <c r="Q365" s="4"/>
      <c r="R365" s="3"/>
      <c r="S365" s="3"/>
      <c r="T365" s="3"/>
      <c r="U365" s="35" t="s">
        <v>160</v>
      </c>
      <c r="V365" s="3"/>
      <c r="W365" s="3"/>
      <c r="X365" s="35" t="s">
        <v>160</v>
      </c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1"/>
      <c r="BF365" s="1"/>
      <c r="BG365" s="3" t="s">
        <v>80</v>
      </c>
      <c r="BH365" s="1"/>
    </row>
    <row r="366" spans="2:60" x14ac:dyDescent="0.2">
      <c r="B366" s="1">
        <v>362</v>
      </c>
      <c r="C366" s="31">
        <v>44010</v>
      </c>
      <c r="D366" s="1">
        <v>250</v>
      </c>
      <c r="E366" s="32">
        <v>44000</v>
      </c>
      <c r="F366" s="32">
        <v>55000</v>
      </c>
      <c r="G366" s="32">
        <v>55000</v>
      </c>
      <c r="H366" s="32" t="s">
        <v>3</v>
      </c>
      <c r="I366" s="33">
        <v>10.691944912900398</v>
      </c>
      <c r="J366" s="2" t="s">
        <v>163</v>
      </c>
      <c r="K366" s="3">
        <v>80</v>
      </c>
      <c r="L366" s="4" t="s">
        <v>167</v>
      </c>
      <c r="M366" s="4" t="s">
        <v>165</v>
      </c>
      <c r="N366" s="4" t="s">
        <v>162</v>
      </c>
      <c r="O366" s="34">
        <v>40</v>
      </c>
      <c r="P366" s="4" t="s">
        <v>167</v>
      </c>
      <c r="Q366" s="4"/>
      <c r="R366" s="3"/>
      <c r="S366" s="3"/>
      <c r="T366" s="3"/>
      <c r="U366" s="35" t="s">
        <v>160</v>
      </c>
      <c r="V366" s="3"/>
      <c r="W366" s="3"/>
      <c r="X366" s="35" t="s">
        <v>160</v>
      </c>
      <c r="Y366" s="3"/>
      <c r="Z366" s="3"/>
      <c r="AA366" s="3"/>
      <c r="AB366" s="3"/>
      <c r="AC366" s="3"/>
      <c r="AD366" s="3"/>
      <c r="AE366" s="35" t="s">
        <v>160</v>
      </c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5" t="s">
        <v>160</v>
      </c>
      <c r="BE366" s="1"/>
      <c r="BF366" s="1"/>
      <c r="BG366" s="3" t="s">
        <v>81</v>
      </c>
      <c r="BH366" s="1"/>
    </row>
    <row r="367" spans="2:60" x14ac:dyDescent="0.2">
      <c r="B367" s="1">
        <v>363</v>
      </c>
      <c r="C367" s="31">
        <v>44010</v>
      </c>
      <c r="D367" s="1">
        <v>251</v>
      </c>
      <c r="E367" s="32">
        <v>26000</v>
      </c>
      <c r="F367" s="32">
        <v>32500</v>
      </c>
      <c r="G367" s="32">
        <v>32500</v>
      </c>
      <c r="H367" s="32" t="s">
        <v>3</v>
      </c>
      <c r="I367" s="33">
        <v>10.165851817003619</v>
      </c>
      <c r="J367" s="2" t="s">
        <v>163</v>
      </c>
      <c r="K367" s="3">
        <v>80</v>
      </c>
      <c r="L367" s="4" t="s">
        <v>167</v>
      </c>
      <c r="M367" s="4" t="s">
        <v>165</v>
      </c>
      <c r="N367" s="4" t="s">
        <v>162</v>
      </c>
      <c r="O367" s="34">
        <v>38</v>
      </c>
      <c r="P367" s="4" t="s">
        <v>167</v>
      </c>
      <c r="Q367" s="4"/>
      <c r="R367" s="3"/>
      <c r="S367" s="3"/>
      <c r="T367" s="3"/>
      <c r="U367" s="35" t="s">
        <v>160</v>
      </c>
      <c r="V367" s="3"/>
      <c r="W367" s="3"/>
      <c r="X367" s="35" t="s">
        <v>160</v>
      </c>
      <c r="Y367" s="3"/>
      <c r="Z367" s="3"/>
      <c r="AA367" s="3"/>
      <c r="AB367" s="3"/>
      <c r="AC367" s="3"/>
      <c r="AD367" s="3"/>
      <c r="AE367" s="35" t="s">
        <v>160</v>
      </c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1"/>
      <c r="BF367" s="1"/>
      <c r="BG367" s="3" t="s">
        <v>80</v>
      </c>
      <c r="BH367" s="1"/>
    </row>
    <row r="368" spans="2:60" x14ac:dyDescent="0.2">
      <c r="B368" s="1">
        <v>364</v>
      </c>
      <c r="C368" s="31">
        <v>44010</v>
      </c>
      <c r="D368" s="1">
        <v>252</v>
      </c>
      <c r="E368" s="32">
        <v>12000</v>
      </c>
      <c r="F368" s="32">
        <v>15000</v>
      </c>
      <c r="G368" s="32">
        <v>15000</v>
      </c>
      <c r="H368" s="32" t="s">
        <v>3</v>
      </c>
      <c r="I368" s="33">
        <v>9.3926619287701367</v>
      </c>
      <c r="J368" s="2" t="s">
        <v>163</v>
      </c>
      <c r="K368" s="3">
        <v>80</v>
      </c>
      <c r="L368" s="4" t="s">
        <v>167</v>
      </c>
      <c r="M368" s="4" t="s">
        <v>165</v>
      </c>
      <c r="N368" s="4" t="s">
        <v>162</v>
      </c>
      <c r="O368" s="34">
        <v>40</v>
      </c>
      <c r="P368" s="4" t="s">
        <v>167</v>
      </c>
      <c r="Q368" s="4"/>
      <c r="R368" s="3"/>
      <c r="S368" s="3"/>
      <c r="T368" s="3"/>
      <c r="U368" s="35" t="s">
        <v>160</v>
      </c>
      <c r="V368" s="3"/>
      <c r="W368" s="3"/>
      <c r="X368" s="35" t="s">
        <v>160</v>
      </c>
      <c r="Y368" s="3"/>
      <c r="Z368" s="3"/>
      <c r="AA368" s="3"/>
      <c r="AB368" s="3"/>
      <c r="AC368" s="3"/>
      <c r="AD368" s="3"/>
      <c r="AE368" s="35" t="s">
        <v>160</v>
      </c>
      <c r="AF368" s="3"/>
      <c r="AG368" s="3"/>
      <c r="AH368" s="3"/>
      <c r="AI368" s="3"/>
      <c r="AJ368" s="35" t="s">
        <v>160</v>
      </c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1"/>
      <c r="BF368" s="1"/>
      <c r="BG368" s="3" t="s">
        <v>80</v>
      </c>
      <c r="BH368" s="1"/>
    </row>
    <row r="369" spans="2:60" x14ac:dyDescent="0.2">
      <c r="B369" s="1">
        <v>365</v>
      </c>
      <c r="C369" s="31">
        <v>44010</v>
      </c>
      <c r="D369" s="1">
        <v>255</v>
      </c>
      <c r="E369" s="32">
        <v>70000</v>
      </c>
      <c r="F369" s="32">
        <v>87500</v>
      </c>
      <c r="G369" s="32">
        <v>87500</v>
      </c>
      <c r="H369" s="32" t="s">
        <v>3</v>
      </c>
      <c r="I369" s="33">
        <v>11.156250521031495</v>
      </c>
      <c r="J369" s="2" t="s">
        <v>163</v>
      </c>
      <c r="K369" s="3">
        <v>70</v>
      </c>
      <c r="L369" s="4" t="s">
        <v>167</v>
      </c>
      <c r="M369" s="4" t="s">
        <v>165</v>
      </c>
      <c r="N369" s="4" t="s">
        <v>162</v>
      </c>
      <c r="O369" s="34">
        <v>38</v>
      </c>
      <c r="P369" s="4" t="s">
        <v>167</v>
      </c>
      <c r="Q369" s="4"/>
      <c r="R369" s="3"/>
      <c r="S369" s="3"/>
      <c r="T369" s="35" t="s">
        <v>160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5" t="s">
        <v>160</v>
      </c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1"/>
      <c r="BF369" s="1"/>
      <c r="BG369" s="3" t="s">
        <v>79</v>
      </c>
      <c r="BH369" s="1"/>
    </row>
    <row r="370" spans="2:60" x14ac:dyDescent="0.2">
      <c r="B370" s="1">
        <v>366</v>
      </c>
      <c r="C370" s="31">
        <v>44010</v>
      </c>
      <c r="D370" s="1">
        <v>277</v>
      </c>
      <c r="E370" s="32">
        <v>23000</v>
      </c>
      <c r="F370" s="32">
        <v>28750</v>
      </c>
      <c r="G370" s="32">
        <v>28750</v>
      </c>
      <c r="H370" s="32" t="s">
        <v>3</v>
      </c>
      <c r="I370" s="33">
        <v>10.043249494911286</v>
      </c>
      <c r="J370" s="2" t="s">
        <v>155</v>
      </c>
      <c r="K370" s="3">
        <v>70</v>
      </c>
      <c r="L370" s="4" t="s">
        <v>172</v>
      </c>
      <c r="M370" s="4" t="s">
        <v>165</v>
      </c>
      <c r="N370" s="4" t="s">
        <v>186</v>
      </c>
      <c r="O370" s="34">
        <v>39</v>
      </c>
      <c r="P370" s="4" t="s">
        <v>172</v>
      </c>
      <c r="Q370" s="35" t="s">
        <v>160</v>
      </c>
      <c r="R370" s="3"/>
      <c r="S370" s="3"/>
      <c r="T370" s="3"/>
      <c r="U370" s="35" t="s">
        <v>160</v>
      </c>
      <c r="V370" s="3"/>
      <c r="W370" s="3"/>
      <c r="X370" s="35" t="s">
        <v>160</v>
      </c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1"/>
      <c r="BF370" s="1"/>
      <c r="BG370" s="3" t="s">
        <v>81</v>
      </c>
      <c r="BH370" s="1"/>
    </row>
    <row r="371" spans="2:60" x14ac:dyDescent="0.2">
      <c r="B371" s="1">
        <v>367</v>
      </c>
      <c r="C371" s="31">
        <v>44010</v>
      </c>
      <c r="D371" s="1">
        <v>281</v>
      </c>
      <c r="E371" s="32">
        <v>61000</v>
      </c>
      <c r="F371" s="32">
        <v>76250</v>
      </c>
      <c r="G371" s="32">
        <v>76250</v>
      </c>
      <c r="H371" s="32" t="s">
        <v>3</v>
      </c>
      <c r="I371" s="33">
        <v>11.018629143155449</v>
      </c>
      <c r="J371" s="2" t="s">
        <v>155</v>
      </c>
      <c r="K371" s="3">
        <v>80</v>
      </c>
      <c r="L371" s="4" t="s">
        <v>169</v>
      </c>
      <c r="M371" s="4" t="s">
        <v>165</v>
      </c>
      <c r="N371" s="4" t="s">
        <v>166</v>
      </c>
      <c r="O371" s="34">
        <v>40</v>
      </c>
      <c r="P371" s="4" t="s">
        <v>169</v>
      </c>
      <c r="Q371" s="35" t="s">
        <v>160</v>
      </c>
      <c r="R371" s="3"/>
      <c r="S371" s="3"/>
      <c r="T371" s="3"/>
      <c r="U371" s="35" t="s">
        <v>160</v>
      </c>
      <c r="V371" s="3"/>
      <c r="W371" s="3"/>
      <c r="X371" s="3"/>
      <c r="Y371" s="3"/>
      <c r="Z371" s="69"/>
      <c r="AA371" s="70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5" t="s">
        <v>160</v>
      </c>
      <c r="AP371" s="35"/>
      <c r="AQ371" s="35"/>
      <c r="AR371" s="35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1"/>
      <c r="BF371" s="1"/>
      <c r="BG371" s="3" t="s">
        <v>81</v>
      </c>
    </row>
    <row r="372" spans="2:60" x14ac:dyDescent="0.2">
      <c r="B372" s="1">
        <v>368</v>
      </c>
      <c r="C372" s="31">
        <v>44010</v>
      </c>
      <c r="D372" s="1">
        <v>298</v>
      </c>
      <c r="E372" s="32">
        <v>16000</v>
      </c>
      <c r="F372" s="32">
        <v>20000</v>
      </c>
      <c r="G372" s="32">
        <v>20000</v>
      </c>
      <c r="H372" s="32" t="s">
        <v>3</v>
      </c>
      <c r="I372" s="33">
        <v>9.6803440012219184</v>
      </c>
      <c r="J372" s="2" t="s">
        <v>174</v>
      </c>
      <c r="K372" s="3">
        <v>80</v>
      </c>
      <c r="L372" s="4" t="s">
        <v>164</v>
      </c>
      <c r="M372" s="4" t="s">
        <v>223</v>
      </c>
      <c r="N372" s="4" t="s">
        <v>158</v>
      </c>
      <c r="O372" s="34">
        <v>28</v>
      </c>
      <c r="P372" s="4" t="s">
        <v>159</v>
      </c>
      <c r="Q372" s="4"/>
      <c r="R372" s="74"/>
      <c r="S372" s="3"/>
      <c r="T372" s="35" t="s">
        <v>160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73" t="s">
        <v>160</v>
      </c>
      <c r="AS372" s="3"/>
      <c r="AT372" s="3"/>
      <c r="AU372" s="3"/>
      <c r="AV372" s="74" t="s">
        <v>62</v>
      </c>
      <c r="AW372" s="3"/>
      <c r="AX372" s="3"/>
      <c r="AY372" s="3"/>
      <c r="AZ372" s="3"/>
      <c r="BA372" s="3"/>
      <c r="BB372" s="3"/>
      <c r="BC372" s="3"/>
      <c r="BD372" s="3"/>
      <c r="BE372" s="1"/>
      <c r="BF372" s="1"/>
      <c r="BG372" s="3" t="s">
        <v>79</v>
      </c>
      <c r="BH372" s="1"/>
    </row>
    <row r="373" spans="2:60" x14ac:dyDescent="0.2">
      <c r="B373" s="1">
        <v>369</v>
      </c>
      <c r="C373" s="31">
        <v>44010</v>
      </c>
      <c r="D373" s="1">
        <v>301</v>
      </c>
      <c r="E373" s="32">
        <v>100000</v>
      </c>
      <c r="F373" s="32">
        <v>125000</v>
      </c>
      <c r="G373" s="32">
        <v>125000</v>
      </c>
      <c r="H373" s="32" t="s">
        <v>3</v>
      </c>
      <c r="I373" s="33">
        <v>11.512925464970229</v>
      </c>
      <c r="J373" s="2" t="s">
        <v>174</v>
      </c>
      <c r="K373" s="3">
        <v>70</v>
      </c>
      <c r="L373" s="4" t="s">
        <v>167</v>
      </c>
      <c r="M373" s="4" t="s">
        <v>161</v>
      </c>
      <c r="N373" s="4" t="s">
        <v>175</v>
      </c>
      <c r="O373" s="34">
        <v>40</v>
      </c>
      <c r="P373" s="4" t="s">
        <v>167</v>
      </c>
      <c r="Q373" s="35" t="s">
        <v>160</v>
      </c>
      <c r="R373" s="3"/>
      <c r="S373" s="3"/>
      <c r="T373" s="3"/>
      <c r="U373" s="35" t="s">
        <v>160</v>
      </c>
      <c r="V373" s="3"/>
      <c r="W373" s="3"/>
      <c r="X373" s="35" t="s">
        <v>160</v>
      </c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1"/>
      <c r="BF373" s="1"/>
      <c r="BG373" s="3" t="s">
        <v>79</v>
      </c>
      <c r="BH373" s="1"/>
    </row>
    <row r="374" spans="2:60" x14ac:dyDescent="0.2">
      <c r="B374" s="1">
        <v>370</v>
      </c>
      <c r="C374" s="31">
        <v>44010</v>
      </c>
      <c r="D374" s="1">
        <v>302</v>
      </c>
      <c r="E374" s="32">
        <v>60000</v>
      </c>
      <c r="F374" s="32">
        <v>75000</v>
      </c>
      <c r="G374" s="32">
        <v>75000</v>
      </c>
      <c r="H374" s="32" t="s">
        <v>3</v>
      </c>
      <c r="I374" s="33">
        <v>11.002099841204238</v>
      </c>
      <c r="J374" s="2" t="s">
        <v>174</v>
      </c>
      <c r="K374" s="3">
        <v>70</v>
      </c>
      <c r="L374" s="4" t="s">
        <v>167</v>
      </c>
      <c r="M374" s="4" t="s">
        <v>161</v>
      </c>
      <c r="N374" s="4" t="s">
        <v>175</v>
      </c>
      <c r="O374" s="34">
        <v>42</v>
      </c>
      <c r="P374" s="4" t="s">
        <v>167</v>
      </c>
      <c r="Q374" s="35" t="s">
        <v>160</v>
      </c>
      <c r="R374" s="3"/>
      <c r="S374" s="3"/>
      <c r="T374" s="3"/>
      <c r="U374" s="35" t="s">
        <v>160</v>
      </c>
      <c r="V374" s="3"/>
      <c r="W374" s="3"/>
      <c r="X374" s="35" t="s">
        <v>160</v>
      </c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1"/>
      <c r="BF374" s="1"/>
      <c r="BG374" s="3" t="s">
        <v>79</v>
      </c>
      <c r="BH374" s="1"/>
    </row>
    <row r="375" spans="2:60" x14ac:dyDescent="0.2">
      <c r="B375" s="1">
        <v>371</v>
      </c>
      <c r="C375" s="31">
        <v>44010</v>
      </c>
      <c r="D375" s="1">
        <v>342</v>
      </c>
      <c r="E375" s="32">
        <v>9000</v>
      </c>
      <c r="F375" s="32">
        <v>11250</v>
      </c>
      <c r="G375" s="32">
        <v>11250</v>
      </c>
      <c r="H375" s="32" t="s">
        <v>3</v>
      </c>
      <c r="I375" s="33">
        <v>9.1049798563183568</v>
      </c>
      <c r="J375" s="2" t="s">
        <v>163</v>
      </c>
      <c r="K375" s="3">
        <v>70</v>
      </c>
      <c r="L375" s="4" t="s">
        <v>167</v>
      </c>
      <c r="M375" s="4" t="s">
        <v>165</v>
      </c>
      <c r="N375" s="4" t="s">
        <v>162</v>
      </c>
      <c r="O375" s="34">
        <v>38</v>
      </c>
      <c r="P375" s="4" t="s">
        <v>167</v>
      </c>
      <c r="Q375" s="4"/>
      <c r="R375" s="3"/>
      <c r="S375" s="3"/>
      <c r="T375" s="3"/>
      <c r="U375" s="35" t="s">
        <v>160</v>
      </c>
      <c r="V375" s="3"/>
      <c r="W375" s="3"/>
      <c r="X375" s="35" t="s">
        <v>160</v>
      </c>
      <c r="Y375" s="3"/>
      <c r="Z375" s="3"/>
      <c r="AA375" s="3"/>
      <c r="AB375" s="3"/>
      <c r="AC375" s="3"/>
      <c r="AD375" s="3"/>
      <c r="AE375" s="35" t="s">
        <v>160</v>
      </c>
      <c r="AF375" s="3"/>
      <c r="AG375" s="3"/>
      <c r="AH375" s="3"/>
      <c r="AI375" s="3"/>
      <c r="AJ375" s="35" t="s">
        <v>160</v>
      </c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1"/>
      <c r="BF375" s="1"/>
      <c r="BG375" s="3" t="s">
        <v>80</v>
      </c>
      <c r="BH375" s="1"/>
    </row>
    <row r="376" spans="2:60" x14ac:dyDescent="0.2">
      <c r="B376" s="1">
        <v>372</v>
      </c>
      <c r="C376" s="31">
        <v>44010</v>
      </c>
      <c r="D376" s="1">
        <v>345</v>
      </c>
      <c r="E376" s="32">
        <v>83000</v>
      </c>
      <c r="F376" s="32">
        <v>103750</v>
      </c>
      <c r="G376" s="32">
        <v>103750</v>
      </c>
      <c r="H376" s="32" t="s">
        <v>3</v>
      </c>
      <c r="I376" s="33">
        <v>11.326595886778735</v>
      </c>
      <c r="J376" s="2" t="s">
        <v>163</v>
      </c>
      <c r="K376" s="3">
        <v>60</v>
      </c>
      <c r="L376" s="4" t="s">
        <v>167</v>
      </c>
      <c r="M376" s="4" t="s">
        <v>165</v>
      </c>
      <c r="N376" s="4" t="s">
        <v>185</v>
      </c>
      <c r="O376" s="34">
        <v>39</v>
      </c>
      <c r="P376" s="4" t="s">
        <v>167</v>
      </c>
      <c r="Q376" s="4"/>
      <c r="R376" s="3"/>
      <c r="S376" s="3"/>
      <c r="T376" s="3"/>
      <c r="U376" s="35" t="s">
        <v>160</v>
      </c>
      <c r="V376" s="3"/>
      <c r="W376" s="3"/>
      <c r="X376" s="35" t="s">
        <v>160</v>
      </c>
      <c r="Y376" s="3"/>
      <c r="Z376" s="3"/>
      <c r="AA376" s="3"/>
      <c r="AB376" s="3"/>
      <c r="AC376" s="35" t="s">
        <v>160</v>
      </c>
      <c r="AD376" s="3"/>
      <c r="AE376" s="3"/>
      <c r="AF376" s="3"/>
      <c r="AG376" s="3"/>
      <c r="AH376" s="3"/>
      <c r="AI376" s="3"/>
      <c r="AJ376" s="35" t="s">
        <v>160</v>
      </c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5" t="s">
        <v>160</v>
      </c>
      <c r="BC376" s="3"/>
      <c r="BD376" s="3"/>
      <c r="BE376" s="1"/>
      <c r="BF376" s="1"/>
      <c r="BG376" s="3" t="s">
        <v>81</v>
      </c>
      <c r="BH376" s="1"/>
    </row>
    <row r="377" spans="2:60" x14ac:dyDescent="0.2">
      <c r="B377" s="1">
        <v>373</v>
      </c>
      <c r="C377" s="78">
        <v>44010</v>
      </c>
      <c r="D377" s="1">
        <v>346</v>
      </c>
      <c r="E377" s="32">
        <v>420000</v>
      </c>
      <c r="F377" s="32">
        <v>524000</v>
      </c>
      <c r="G377" s="32">
        <v>525000</v>
      </c>
      <c r="H377" s="32" t="s">
        <v>209</v>
      </c>
      <c r="I377" s="33">
        <v>12.948009990259552</v>
      </c>
      <c r="J377" s="2" t="s">
        <v>163</v>
      </c>
      <c r="K377" s="3">
        <v>70</v>
      </c>
      <c r="L377" s="4" t="s">
        <v>167</v>
      </c>
      <c r="M377" s="4" t="s">
        <v>165</v>
      </c>
      <c r="N377" s="4" t="s">
        <v>162</v>
      </c>
      <c r="O377" s="34">
        <v>39</v>
      </c>
      <c r="P377" s="4" t="s">
        <v>167</v>
      </c>
      <c r="Q377" s="4"/>
      <c r="R377" s="3"/>
      <c r="S377" s="3"/>
      <c r="T377" s="3"/>
      <c r="U377" s="35" t="s">
        <v>160</v>
      </c>
      <c r="V377" s="3"/>
      <c r="W377" s="3"/>
      <c r="X377" s="35" t="s">
        <v>160</v>
      </c>
      <c r="Y377" s="3"/>
      <c r="Z377" s="3"/>
      <c r="AA377" s="3"/>
      <c r="AB377" s="3"/>
      <c r="AC377" s="35" t="s">
        <v>160</v>
      </c>
      <c r="AD377" s="3"/>
      <c r="AE377" s="3"/>
      <c r="AF377" s="3"/>
      <c r="AG377" s="3"/>
      <c r="AH377" s="3"/>
      <c r="AI377" s="3"/>
      <c r="AJ377" s="35" t="s">
        <v>160</v>
      </c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 t="s">
        <v>217</v>
      </c>
      <c r="BB377" s="3"/>
      <c r="BC377" s="3"/>
      <c r="BD377" s="3"/>
      <c r="BE377" s="1"/>
      <c r="BF377" s="1"/>
      <c r="BG377" s="3" t="s">
        <v>81</v>
      </c>
      <c r="BH377" s="1"/>
    </row>
    <row r="378" spans="2:60" x14ac:dyDescent="0.2">
      <c r="B378" s="1">
        <v>374</v>
      </c>
      <c r="C378" s="31">
        <v>44010</v>
      </c>
      <c r="D378" s="1">
        <v>347</v>
      </c>
      <c r="E378" s="32">
        <v>36000</v>
      </c>
      <c r="F378" s="32">
        <v>45000</v>
      </c>
      <c r="G378" s="32">
        <v>45000</v>
      </c>
      <c r="H378" s="32" t="s">
        <v>3</v>
      </c>
      <c r="I378" s="33">
        <v>10.491274217438248</v>
      </c>
      <c r="J378" s="2" t="s">
        <v>163</v>
      </c>
      <c r="K378" s="3">
        <v>70</v>
      </c>
      <c r="L378" s="4" t="s">
        <v>167</v>
      </c>
      <c r="M378" s="4" t="s">
        <v>165</v>
      </c>
      <c r="N378" s="4" t="s">
        <v>162</v>
      </c>
      <c r="O378" s="34">
        <v>36</v>
      </c>
      <c r="P378" s="4" t="s">
        <v>167</v>
      </c>
      <c r="Q378" s="4"/>
      <c r="R378" s="3"/>
      <c r="S378" s="3"/>
      <c r="T378" s="35" t="s">
        <v>160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5" t="s">
        <v>160</v>
      </c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1"/>
      <c r="BF378" s="1"/>
      <c r="BG378" s="3" t="s">
        <v>79</v>
      </c>
      <c r="BH378" s="1"/>
    </row>
    <row r="379" spans="2:60" x14ac:dyDescent="0.2">
      <c r="B379" s="1">
        <v>375</v>
      </c>
      <c r="C379" s="31">
        <v>44010</v>
      </c>
      <c r="D379" s="1">
        <v>379</v>
      </c>
      <c r="E379" s="32">
        <v>480000</v>
      </c>
      <c r="F379" s="32">
        <v>600000</v>
      </c>
      <c r="G379" s="32">
        <v>600000</v>
      </c>
      <c r="H379" s="32" t="s">
        <v>3</v>
      </c>
      <c r="I379" s="33">
        <v>13.081541382884074</v>
      </c>
      <c r="J379" s="2" t="s">
        <v>163</v>
      </c>
      <c r="K379" s="3">
        <v>50</v>
      </c>
      <c r="L379" s="4" t="s">
        <v>164</v>
      </c>
      <c r="M379" s="4" t="s">
        <v>165</v>
      </c>
      <c r="N379" s="4" t="s">
        <v>158</v>
      </c>
      <c r="O379" s="34">
        <v>36</v>
      </c>
      <c r="P379" s="4" t="s">
        <v>164</v>
      </c>
      <c r="Q379" s="4"/>
      <c r="R379" s="3"/>
      <c r="S379" s="3"/>
      <c r="T379" s="35" t="s">
        <v>160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5" t="s">
        <v>160</v>
      </c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1"/>
      <c r="BF379" s="1"/>
      <c r="BG379" s="3" t="s">
        <v>81</v>
      </c>
      <c r="BH379" s="1"/>
    </row>
    <row r="380" spans="2:60" x14ac:dyDescent="0.2">
      <c r="B380" s="1">
        <v>376</v>
      </c>
      <c r="C380" s="31">
        <v>44010</v>
      </c>
      <c r="D380" s="1">
        <v>390</v>
      </c>
      <c r="E380" s="32">
        <v>7000</v>
      </c>
      <c r="F380" s="32">
        <v>8750</v>
      </c>
      <c r="G380" s="32">
        <v>8750</v>
      </c>
      <c r="H380" s="32" t="s">
        <v>3</v>
      </c>
      <c r="I380" s="33">
        <v>8.8536654280374503</v>
      </c>
      <c r="J380" s="2" t="s">
        <v>163</v>
      </c>
      <c r="K380" s="3">
        <v>30</v>
      </c>
      <c r="L380" s="4" t="s">
        <v>224</v>
      </c>
      <c r="M380" s="4" t="s">
        <v>182</v>
      </c>
      <c r="N380" s="4" t="s">
        <v>158</v>
      </c>
      <c r="O380" s="34">
        <v>24</v>
      </c>
      <c r="P380" s="4" t="s">
        <v>159</v>
      </c>
      <c r="Q380" s="4"/>
      <c r="R380" s="35" t="s">
        <v>160</v>
      </c>
      <c r="S380" s="35"/>
      <c r="T380" s="35" t="s">
        <v>160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1"/>
      <c r="BF380" s="1"/>
      <c r="BG380" s="3" t="s">
        <v>80</v>
      </c>
      <c r="BH380" s="1"/>
    </row>
    <row r="381" spans="2:60" x14ac:dyDescent="0.2">
      <c r="B381" s="1">
        <v>377</v>
      </c>
      <c r="C381" s="78">
        <v>44010</v>
      </c>
      <c r="D381" s="1">
        <v>398</v>
      </c>
      <c r="E381" s="32">
        <v>415000</v>
      </c>
      <c r="F381" s="32">
        <v>518000</v>
      </c>
      <c r="G381" s="32">
        <v>518750</v>
      </c>
      <c r="H381" s="32" t="s">
        <v>209</v>
      </c>
      <c r="I381" s="33">
        <v>12.936033799212835</v>
      </c>
      <c r="J381" s="2" t="s">
        <v>163</v>
      </c>
      <c r="K381" s="3">
        <v>70</v>
      </c>
      <c r="L381" s="4" t="s">
        <v>167</v>
      </c>
      <c r="M381" s="4" t="s">
        <v>165</v>
      </c>
      <c r="N381" s="4" t="s">
        <v>158</v>
      </c>
      <c r="O381" s="34">
        <v>38</v>
      </c>
      <c r="P381" s="4" t="s">
        <v>167</v>
      </c>
      <c r="Q381" s="4"/>
      <c r="R381" s="35"/>
      <c r="S381" s="35"/>
      <c r="T381" s="35" t="s">
        <v>160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5" t="s">
        <v>160</v>
      </c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1"/>
      <c r="BF381" s="1"/>
      <c r="BG381" s="3" t="s">
        <v>81</v>
      </c>
      <c r="BH381" s="1"/>
    </row>
    <row r="382" spans="2:60" x14ac:dyDescent="0.2">
      <c r="B382" s="1">
        <v>378</v>
      </c>
      <c r="C382" s="31">
        <v>43911</v>
      </c>
      <c r="D382" s="1">
        <v>94</v>
      </c>
      <c r="E382" s="32">
        <v>6500</v>
      </c>
      <c r="F382" s="32">
        <v>8125</v>
      </c>
      <c r="G382" s="32">
        <v>8125</v>
      </c>
      <c r="H382" s="32" t="s">
        <v>3</v>
      </c>
      <c r="I382" s="33">
        <v>8.7795574558837277</v>
      </c>
      <c r="J382" s="2" t="s">
        <v>163</v>
      </c>
      <c r="K382" s="3">
        <v>70</v>
      </c>
      <c r="L382" s="4" t="s">
        <v>169</v>
      </c>
      <c r="M382" s="4" t="s">
        <v>165</v>
      </c>
      <c r="N382" s="4" t="s">
        <v>166</v>
      </c>
      <c r="O382" s="34">
        <v>36</v>
      </c>
      <c r="P382" s="4" t="s">
        <v>169</v>
      </c>
      <c r="Q382" s="4"/>
      <c r="R382" s="3"/>
      <c r="S382" s="3"/>
      <c r="T382" s="3"/>
      <c r="U382" s="35" t="s">
        <v>160</v>
      </c>
      <c r="V382" s="3"/>
      <c r="W382" s="3"/>
      <c r="X382" s="3"/>
      <c r="Y382" s="35" t="s">
        <v>160</v>
      </c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1"/>
      <c r="BF382" s="1"/>
      <c r="BG382" s="3" t="s">
        <v>80</v>
      </c>
      <c r="BH382" s="1"/>
    </row>
    <row r="383" spans="2:60" x14ac:dyDescent="0.2">
      <c r="B383" s="1">
        <v>379</v>
      </c>
      <c r="C383" s="31">
        <v>43911</v>
      </c>
      <c r="D383" s="1">
        <v>95</v>
      </c>
      <c r="E383" s="32">
        <v>6900</v>
      </c>
      <c r="F383" s="32">
        <v>8625</v>
      </c>
      <c r="G383" s="32">
        <v>8625</v>
      </c>
      <c r="H383" s="32" t="s">
        <v>3</v>
      </c>
      <c r="I383" s="33">
        <v>8.8392766905853506</v>
      </c>
      <c r="J383" s="2" t="s">
        <v>163</v>
      </c>
      <c r="K383" s="3">
        <v>80</v>
      </c>
      <c r="L383" s="4" t="s">
        <v>169</v>
      </c>
      <c r="M383" s="4" t="s">
        <v>165</v>
      </c>
      <c r="N383" s="4" t="s">
        <v>175</v>
      </c>
      <c r="O383" s="34">
        <v>36</v>
      </c>
      <c r="P383" s="4" t="s">
        <v>169</v>
      </c>
      <c r="Q383" s="4"/>
      <c r="R383" s="3"/>
      <c r="S383" s="3"/>
      <c r="T383" s="3"/>
      <c r="U383" s="35" t="s">
        <v>160</v>
      </c>
      <c r="V383" s="3"/>
      <c r="W383" s="3"/>
      <c r="X383" s="3"/>
      <c r="Y383" s="35" t="s">
        <v>160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1"/>
      <c r="BF383" s="1"/>
      <c r="BG383" s="3" t="s">
        <v>82</v>
      </c>
      <c r="BH383" s="1"/>
    </row>
    <row r="384" spans="2:60" x14ac:dyDescent="0.2">
      <c r="B384" s="1">
        <v>380</v>
      </c>
      <c r="C384" s="31">
        <v>43911</v>
      </c>
      <c r="D384" s="1">
        <v>106</v>
      </c>
      <c r="E384" s="32">
        <v>6000</v>
      </c>
      <c r="F384" s="32">
        <v>7500</v>
      </c>
      <c r="G384" s="32">
        <v>7500</v>
      </c>
      <c r="H384" s="32" t="s">
        <v>3</v>
      </c>
      <c r="I384" s="33">
        <v>8.6995147482101913</v>
      </c>
      <c r="J384" s="2" t="s">
        <v>163</v>
      </c>
      <c r="K384" s="3">
        <v>60</v>
      </c>
      <c r="L384" s="4" t="s">
        <v>167</v>
      </c>
      <c r="M384" s="4" t="s">
        <v>165</v>
      </c>
      <c r="N384" s="4" t="s">
        <v>158</v>
      </c>
      <c r="O384" s="34">
        <v>36</v>
      </c>
      <c r="P384" s="4" t="s">
        <v>167</v>
      </c>
      <c r="Q384" s="4"/>
      <c r="R384" s="3"/>
      <c r="S384" s="3"/>
      <c r="T384" s="3"/>
      <c r="U384" s="35" t="s">
        <v>160</v>
      </c>
      <c r="V384" s="3"/>
      <c r="W384" s="3"/>
      <c r="X384" s="35" t="s">
        <v>160</v>
      </c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5" t="s">
        <v>160</v>
      </c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1"/>
      <c r="BF384" s="1"/>
      <c r="BG384" s="3" t="s">
        <v>80</v>
      </c>
      <c r="BH384" s="1"/>
    </row>
    <row r="385" spans="2:60" x14ac:dyDescent="0.2">
      <c r="B385" s="1">
        <v>381</v>
      </c>
      <c r="C385" s="31">
        <v>43911</v>
      </c>
      <c r="D385" s="1">
        <v>107</v>
      </c>
      <c r="E385" s="32">
        <v>3400</v>
      </c>
      <c r="F385" s="32">
        <v>4250</v>
      </c>
      <c r="G385" s="32">
        <v>4250</v>
      </c>
      <c r="H385" s="32" t="s">
        <v>3</v>
      </c>
      <c r="I385" s="33">
        <v>8.1315307106042525</v>
      </c>
      <c r="J385" s="2" t="s">
        <v>163</v>
      </c>
      <c r="K385" s="3">
        <v>50</v>
      </c>
      <c r="L385" s="4" t="s">
        <v>169</v>
      </c>
      <c r="M385" s="4" t="s">
        <v>165</v>
      </c>
      <c r="N385" s="4" t="s">
        <v>158</v>
      </c>
      <c r="O385" s="34">
        <v>34</v>
      </c>
      <c r="P385" s="4" t="s">
        <v>159</v>
      </c>
      <c r="Q385" s="4"/>
      <c r="R385" s="35" t="s">
        <v>160</v>
      </c>
      <c r="S385" s="35"/>
      <c r="T385" s="3"/>
      <c r="U385" s="35" t="s">
        <v>160</v>
      </c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 t="s">
        <v>225</v>
      </c>
      <c r="BA385" s="3"/>
      <c r="BB385" s="3"/>
      <c r="BC385" s="3"/>
      <c r="BD385" s="3"/>
      <c r="BE385" s="1"/>
      <c r="BF385" s="1"/>
      <c r="BG385" s="3" t="s">
        <v>80</v>
      </c>
      <c r="BH385" s="1"/>
    </row>
    <row r="386" spans="2:60" x14ac:dyDescent="0.2">
      <c r="B386" s="1">
        <v>382</v>
      </c>
      <c r="C386" s="31">
        <v>43911</v>
      </c>
      <c r="D386" s="1">
        <v>108</v>
      </c>
      <c r="E386" s="32">
        <v>2600</v>
      </c>
      <c r="F386" s="32">
        <v>3250</v>
      </c>
      <c r="G386" s="32">
        <v>3250</v>
      </c>
      <c r="H386" s="32" t="s">
        <v>3</v>
      </c>
      <c r="I386" s="33">
        <v>7.8632667240095735</v>
      </c>
      <c r="J386" s="2" t="s">
        <v>163</v>
      </c>
      <c r="K386" s="3">
        <v>70</v>
      </c>
      <c r="L386" s="4" t="s">
        <v>167</v>
      </c>
      <c r="M386" s="4" t="s">
        <v>165</v>
      </c>
      <c r="N386" s="4" t="s">
        <v>158</v>
      </c>
      <c r="O386" s="34">
        <v>34</v>
      </c>
      <c r="P386" s="4" t="s">
        <v>167</v>
      </c>
      <c r="Q386" s="4"/>
      <c r="R386" s="3"/>
      <c r="S386" s="3"/>
      <c r="T386" s="3"/>
      <c r="U386" s="35" t="s">
        <v>160</v>
      </c>
      <c r="V386" s="3"/>
      <c r="W386" s="3"/>
      <c r="X386" s="35" t="s">
        <v>160</v>
      </c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1"/>
      <c r="BF386" s="1"/>
      <c r="BG386" s="3" t="s">
        <v>80</v>
      </c>
      <c r="BH386" s="1"/>
    </row>
    <row r="387" spans="2:60" x14ac:dyDescent="0.2">
      <c r="B387" s="1">
        <v>383</v>
      </c>
      <c r="C387" s="31">
        <v>43911</v>
      </c>
      <c r="D387" s="1">
        <v>157</v>
      </c>
      <c r="E387" s="32">
        <v>6500</v>
      </c>
      <c r="F387" s="32">
        <v>8125</v>
      </c>
      <c r="G387" s="32">
        <v>8125</v>
      </c>
      <c r="H387" s="32" t="s">
        <v>3</v>
      </c>
      <c r="I387" s="33">
        <v>8.7795574558837277</v>
      </c>
      <c r="J387" s="2" t="s">
        <v>163</v>
      </c>
      <c r="K387" s="3">
        <v>60</v>
      </c>
      <c r="L387" s="4" t="s">
        <v>169</v>
      </c>
      <c r="M387" s="4" t="s">
        <v>165</v>
      </c>
      <c r="N387" s="4" t="s">
        <v>166</v>
      </c>
      <c r="O387" s="34">
        <v>36</v>
      </c>
      <c r="P387" s="4" t="s">
        <v>169</v>
      </c>
      <c r="Q387" s="4"/>
      <c r="R387" s="3"/>
      <c r="S387" s="3"/>
      <c r="T387" s="35" t="s">
        <v>160</v>
      </c>
      <c r="U387" s="3"/>
      <c r="V387" s="3"/>
      <c r="W387" s="3"/>
      <c r="X387" s="3"/>
      <c r="Y387" s="35" t="s">
        <v>160</v>
      </c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1"/>
      <c r="BF387" s="1"/>
      <c r="BG387" s="3" t="s">
        <v>82</v>
      </c>
      <c r="BH387" s="1"/>
    </row>
    <row r="388" spans="2:60" x14ac:dyDescent="0.2">
      <c r="B388" s="1">
        <v>384</v>
      </c>
      <c r="C388" s="31">
        <v>43911</v>
      </c>
      <c r="D388" s="1">
        <v>159</v>
      </c>
      <c r="E388" s="32">
        <v>6000</v>
      </c>
      <c r="F388" s="32">
        <v>7500</v>
      </c>
      <c r="G388" s="32">
        <v>7500</v>
      </c>
      <c r="H388" s="32" t="s">
        <v>3</v>
      </c>
      <c r="I388" s="33">
        <v>8.6995147482101913</v>
      </c>
      <c r="J388" s="2" t="s">
        <v>163</v>
      </c>
      <c r="K388" s="3">
        <v>50</v>
      </c>
      <c r="L388" s="4" t="s">
        <v>172</v>
      </c>
      <c r="M388" s="4" t="s">
        <v>165</v>
      </c>
      <c r="N388" s="4" t="s">
        <v>168</v>
      </c>
      <c r="O388" s="34">
        <v>36</v>
      </c>
      <c r="P388" s="4" t="s">
        <v>172</v>
      </c>
      <c r="Q388" s="4"/>
      <c r="R388" s="3"/>
      <c r="S388" s="3"/>
      <c r="T388" s="3"/>
      <c r="U388" s="35" t="s">
        <v>160</v>
      </c>
      <c r="V388" s="3"/>
      <c r="W388" s="3"/>
      <c r="X388" s="35" t="s">
        <v>160</v>
      </c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5" t="s">
        <v>160</v>
      </c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5" t="s">
        <v>160</v>
      </c>
      <c r="BC388" s="3"/>
      <c r="BD388" s="3"/>
      <c r="BE388" s="1"/>
      <c r="BF388" s="1"/>
      <c r="BG388" s="3" t="s">
        <v>80</v>
      </c>
      <c r="BH388" s="1"/>
    </row>
    <row r="389" spans="2:60" x14ac:dyDescent="0.2">
      <c r="B389" s="1">
        <v>385</v>
      </c>
      <c r="C389" s="31">
        <v>43911</v>
      </c>
      <c r="D389" s="1">
        <v>160</v>
      </c>
      <c r="E389" s="32">
        <v>9000</v>
      </c>
      <c r="F389" s="32">
        <v>11250</v>
      </c>
      <c r="G389" s="32">
        <v>11250</v>
      </c>
      <c r="H389" s="32" t="s">
        <v>3</v>
      </c>
      <c r="I389" s="33">
        <v>9.1049798563183568</v>
      </c>
      <c r="J389" s="2" t="s">
        <v>163</v>
      </c>
      <c r="K389" s="3">
        <v>70</v>
      </c>
      <c r="L389" s="4" t="s">
        <v>172</v>
      </c>
      <c r="M389" s="4" t="s">
        <v>165</v>
      </c>
      <c r="N389" s="4" t="s">
        <v>176</v>
      </c>
      <c r="O389" s="34">
        <v>40</v>
      </c>
      <c r="P389" s="4" t="s">
        <v>172</v>
      </c>
      <c r="Q389" s="4"/>
      <c r="R389" s="3"/>
      <c r="S389" s="3"/>
      <c r="T389" s="3"/>
      <c r="U389" s="35" t="s">
        <v>160</v>
      </c>
      <c r="V389" s="3"/>
      <c r="W389" s="3"/>
      <c r="X389" s="35" t="s">
        <v>160</v>
      </c>
      <c r="Y389" s="3"/>
      <c r="Z389" s="3"/>
      <c r="AA389" s="3"/>
      <c r="AB389" s="3"/>
      <c r="AC389" s="3"/>
      <c r="AD389" s="3"/>
      <c r="AE389" s="35" t="s">
        <v>160</v>
      </c>
      <c r="AF389" s="3"/>
      <c r="AG389" s="3"/>
      <c r="AH389" s="3"/>
      <c r="AI389" s="3"/>
      <c r="AJ389" s="35" t="s">
        <v>160</v>
      </c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1"/>
      <c r="BF389" s="1"/>
      <c r="BG389" s="3" t="s">
        <v>80</v>
      </c>
      <c r="BH389" s="1"/>
    </row>
    <row r="390" spans="2:60" x14ac:dyDescent="0.2">
      <c r="B390" s="1">
        <v>386</v>
      </c>
      <c r="C390" s="31">
        <v>43911</v>
      </c>
      <c r="D390" s="1">
        <v>161</v>
      </c>
      <c r="E390" s="32">
        <v>15000</v>
      </c>
      <c r="F390" s="32">
        <v>18750</v>
      </c>
      <c r="G390" s="32">
        <v>18750</v>
      </c>
      <c r="H390" s="32" t="s">
        <v>3</v>
      </c>
      <c r="I390" s="33">
        <v>9.6158054800843473</v>
      </c>
      <c r="J390" s="2" t="s">
        <v>163</v>
      </c>
      <c r="K390" s="3">
        <v>80</v>
      </c>
      <c r="L390" s="4" t="s">
        <v>167</v>
      </c>
      <c r="M390" s="4" t="s">
        <v>165</v>
      </c>
      <c r="N390" s="4" t="s">
        <v>162</v>
      </c>
      <c r="O390" s="34">
        <v>40</v>
      </c>
      <c r="P390" s="4" t="s">
        <v>159</v>
      </c>
      <c r="Q390" s="4"/>
      <c r="R390" s="3"/>
      <c r="S390" s="3"/>
      <c r="T390" s="3"/>
      <c r="U390" s="35" t="s">
        <v>160</v>
      </c>
      <c r="V390" s="3"/>
      <c r="W390" s="3"/>
      <c r="X390" s="35" t="s">
        <v>160</v>
      </c>
      <c r="Y390" s="3"/>
      <c r="Z390" s="3"/>
      <c r="AA390" s="3"/>
      <c r="AB390" s="3"/>
      <c r="AC390" s="3"/>
      <c r="AD390" s="3"/>
      <c r="AE390" s="35" t="s">
        <v>160</v>
      </c>
      <c r="AF390" s="3"/>
      <c r="AG390" s="3"/>
      <c r="AH390" s="3"/>
      <c r="AI390" s="3"/>
      <c r="AJ390" s="35" t="s">
        <v>160</v>
      </c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1"/>
      <c r="BF390" s="1"/>
      <c r="BG390" s="3" t="s">
        <v>79</v>
      </c>
      <c r="BH390" s="1"/>
    </row>
    <row r="391" spans="2:60" x14ac:dyDescent="0.2">
      <c r="B391" s="1">
        <v>387</v>
      </c>
      <c r="C391" s="31">
        <v>43911</v>
      </c>
      <c r="D391" s="1">
        <v>162</v>
      </c>
      <c r="E391" s="32">
        <v>32000</v>
      </c>
      <c r="F391" s="32">
        <v>40000</v>
      </c>
      <c r="G391" s="32">
        <v>40000</v>
      </c>
      <c r="H391" s="32" t="s">
        <v>3</v>
      </c>
      <c r="I391" s="33">
        <v>10.373491181781864</v>
      </c>
      <c r="J391" s="2" t="s">
        <v>163</v>
      </c>
      <c r="K391" s="3">
        <v>60</v>
      </c>
      <c r="L391" s="4" t="s">
        <v>167</v>
      </c>
      <c r="M391" s="4" t="s">
        <v>165</v>
      </c>
      <c r="N391" s="4" t="s">
        <v>162</v>
      </c>
      <c r="O391" s="34">
        <v>40</v>
      </c>
      <c r="P391" s="4" t="s">
        <v>167</v>
      </c>
      <c r="Q391" s="4"/>
      <c r="R391" s="3"/>
      <c r="S391" s="3"/>
      <c r="T391" s="3"/>
      <c r="U391" s="35" t="s">
        <v>160</v>
      </c>
      <c r="V391" s="3"/>
      <c r="W391" s="3"/>
      <c r="X391" s="35" t="s">
        <v>160</v>
      </c>
      <c r="Y391" s="3"/>
      <c r="Z391" s="3"/>
      <c r="AA391" s="3"/>
      <c r="AB391" s="3"/>
      <c r="AC391" s="3"/>
      <c r="AD391" s="3"/>
      <c r="AE391" s="35" t="s">
        <v>160</v>
      </c>
      <c r="AF391" s="3"/>
      <c r="AG391" s="3"/>
      <c r="AH391" s="3"/>
      <c r="AI391" s="3"/>
      <c r="AJ391" s="35" t="s">
        <v>160</v>
      </c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1"/>
      <c r="BF391" s="1"/>
      <c r="BG391" s="3" t="s">
        <v>79</v>
      </c>
      <c r="BH391" s="1"/>
    </row>
    <row r="392" spans="2:60" x14ac:dyDescent="0.2">
      <c r="B392" s="1">
        <v>388</v>
      </c>
      <c r="C392" s="31">
        <v>43911</v>
      </c>
      <c r="D392" s="1">
        <v>163</v>
      </c>
      <c r="E392" s="32">
        <v>20000</v>
      </c>
      <c r="F392" s="32">
        <v>25000</v>
      </c>
      <c r="G392" s="32">
        <v>25000</v>
      </c>
      <c r="H392" s="32" t="s">
        <v>3</v>
      </c>
      <c r="I392" s="33">
        <v>9.9034875525361272</v>
      </c>
      <c r="J392" s="2" t="s">
        <v>163</v>
      </c>
      <c r="K392" s="3">
        <v>70</v>
      </c>
      <c r="L392" s="4" t="s">
        <v>167</v>
      </c>
      <c r="M392" s="4" t="s">
        <v>165</v>
      </c>
      <c r="N392" s="4" t="s">
        <v>158</v>
      </c>
      <c r="O392" s="34">
        <v>37</v>
      </c>
      <c r="P392" s="4" t="s">
        <v>167</v>
      </c>
      <c r="Q392" s="4"/>
      <c r="R392" s="3"/>
      <c r="S392" s="3"/>
      <c r="T392" s="35" t="s">
        <v>160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5" t="s">
        <v>160</v>
      </c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1"/>
      <c r="BF392" s="1"/>
      <c r="BG392" s="3" t="s">
        <v>82</v>
      </c>
      <c r="BH392" s="1"/>
    </row>
    <row r="393" spans="2:60" x14ac:dyDescent="0.2">
      <c r="B393" s="1">
        <v>389</v>
      </c>
      <c r="C393" s="31">
        <v>43911</v>
      </c>
      <c r="D393" s="1">
        <v>174</v>
      </c>
      <c r="E393" s="32">
        <v>10000</v>
      </c>
      <c r="F393" s="32">
        <v>12500</v>
      </c>
      <c r="G393" s="32">
        <v>12500</v>
      </c>
      <c r="H393" s="32" t="s">
        <v>3</v>
      </c>
      <c r="I393" s="33">
        <v>9.2103403719761836</v>
      </c>
      <c r="J393" s="2" t="s">
        <v>174</v>
      </c>
      <c r="K393" s="3">
        <v>70</v>
      </c>
      <c r="L393" s="4" t="s">
        <v>167</v>
      </c>
      <c r="M393" s="4" t="s">
        <v>165</v>
      </c>
      <c r="N393" s="4" t="s">
        <v>175</v>
      </c>
      <c r="O393" s="34">
        <v>35</v>
      </c>
      <c r="P393" s="4" t="s">
        <v>159</v>
      </c>
      <c r="Q393" s="4"/>
      <c r="R393" s="35" t="s">
        <v>160</v>
      </c>
      <c r="S393" s="35"/>
      <c r="T393" s="35" t="s">
        <v>160</v>
      </c>
      <c r="U393" s="35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1"/>
      <c r="BF393" s="1"/>
      <c r="BG393" s="3" t="s">
        <v>80</v>
      </c>
      <c r="BH393" s="1"/>
    </row>
    <row r="394" spans="2:60" x14ac:dyDescent="0.2">
      <c r="B394" s="1">
        <v>390</v>
      </c>
      <c r="C394" s="31">
        <v>43911</v>
      </c>
      <c r="D394" s="1">
        <v>214</v>
      </c>
      <c r="E394" s="32">
        <v>2800</v>
      </c>
      <c r="F394" s="32">
        <v>3500</v>
      </c>
      <c r="G394" s="32">
        <v>3500</v>
      </c>
      <c r="H394" s="32" t="s">
        <v>3</v>
      </c>
      <c r="I394" s="33">
        <v>7.9373746961632952</v>
      </c>
      <c r="J394" s="2" t="s">
        <v>163</v>
      </c>
      <c r="K394" s="3">
        <v>50</v>
      </c>
      <c r="L394" s="4" t="s">
        <v>167</v>
      </c>
      <c r="M394" s="4" t="s">
        <v>165</v>
      </c>
      <c r="N394" s="4" t="s">
        <v>158</v>
      </c>
      <c r="O394" s="34">
        <v>36</v>
      </c>
      <c r="P394" s="4" t="s">
        <v>159</v>
      </c>
      <c r="Q394" s="4"/>
      <c r="R394" s="35" t="s">
        <v>160</v>
      </c>
      <c r="S394" s="35"/>
      <c r="T394" s="35"/>
      <c r="U394" s="35" t="s">
        <v>160</v>
      </c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1"/>
      <c r="BF394" s="1"/>
      <c r="BG394" s="3" t="s">
        <v>80</v>
      </c>
      <c r="BH394" s="1"/>
    </row>
    <row r="395" spans="2:60" x14ac:dyDescent="0.2">
      <c r="B395" s="1">
        <v>391</v>
      </c>
      <c r="C395" s="31">
        <v>43911</v>
      </c>
      <c r="D395" s="1">
        <v>215</v>
      </c>
      <c r="E395" s="32">
        <v>7500</v>
      </c>
      <c r="F395" s="32">
        <v>9375</v>
      </c>
      <c r="G395" s="32">
        <v>9375</v>
      </c>
      <c r="H395" s="32" t="s">
        <v>3</v>
      </c>
      <c r="I395" s="33">
        <v>8.9226582995244019</v>
      </c>
      <c r="J395" s="2" t="s">
        <v>163</v>
      </c>
      <c r="K395" s="3">
        <v>60</v>
      </c>
      <c r="L395" s="4" t="s">
        <v>167</v>
      </c>
      <c r="M395" s="4" t="s">
        <v>165</v>
      </c>
      <c r="N395" s="4" t="s">
        <v>158</v>
      </c>
      <c r="O395" s="34">
        <v>35</v>
      </c>
      <c r="P395" s="4" t="s">
        <v>159</v>
      </c>
      <c r="Q395" s="4"/>
      <c r="R395" s="79" t="s">
        <v>160</v>
      </c>
      <c r="S395" s="35"/>
      <c r="T395" s="3"/>
      <c r="U395" s="35" t="s">
        <v>160</v>
      </c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72" t="s">
        <v>226</v>
      </c>
      <c r="AW395" s="3"/>
      <c r="AX395" s="3"/>
      <c r="AY395" s="3"/>
      <c r="AZ395" s="3"/>
      <c r="BA395" s="3"/>
      <c r="BB395" s="3"/>
      <c r="BC395" s="3"/>
      <c r="BD395" s="3"/>
      <c r="BE395" s="1"/>
      <c r="BF395" s="1"/>
      <c r="BG395" s="3" t="s">
        <v>80</v>
      </c>
      <c r="BH395" s="1"/>
    </row>
    <row r="396" spans="2:60" x14ac:dyDescent="0.2">
      <c r="B396" s="1">
        <v>392</v>
      </c>
      <c r="C396" s="31">
        <v>43911</v>
      </c>
      <c r="D396" s="1">
        <v>235</v>
      </c>
      <c r="E396" s="32">
        <v>8500</v>
      </c>
      <c r="F396" s="32">
        <v>10625</v>
      </c>
      <c r="G396" s="32">
        <v>10625</v>
      </c>
      <c r="H396" s="32" t="s">
        <v>3</v>
      </c>
      <c r="I396" s="33">
        <v>9.0478214424784085</v>
      </c>
      <c r="J396" s="2" t="s">
        <v>163</v>
      </c>
      <c r="K396" s="3">
        <v>30</v>
      </c>
      <c r="L396" s="4" t="s">
        <v>200</v>
      </c>
      <c r="M396" s="4" t="s">
        <v>182</v>
      </c>
      <c r="N396" s="4" t="s">
        <v>158</v>
      </c>
      <c r="O396" s="34">
        <v>23</v>
      </c>
      <c r="P396" s="4" t="s">
        <v>159</v>
      </c>
      <c r="Q396" s="4"/>
      <c r="R396" s="35" t="s">
        <v>160</v>
      </c>
      <c r="S396" s="35"/>
      <c r="T396" s="35" t="s">
        <v>160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1"/>
      <c r="BF396" s="1"/>
      <c r="BG396" s="3" t="s">
        <v>79</v>
      </c>
      <c r="BH396" s="1"/>
    </row>
    <row r="397" spans="2:60" x14ac:dyDescent="0.2">
      <c r="B397" s="1">
        <v>393</v>
      </c>
      <c r="C397" s="31">
        <v>43911</v>
      </c>
      <c r="D397" s="1">
        <v>239</v>
      </c>
      <c r="E397" s="32">
        <v>7000</v>
      </c>
      <c r="F397" s="32">
        <v>8750</v>
      </c>
      <c r="G397" s="32">
        <v>8750</v>
      </c>
      <c r="H397" s="32" t="s">
        <v>3</v>
      </c>
      <c r="I397" s="33">
        <v>8.8536654280374503</v>
      </c>
      <c r="J397" s="2" t="s">
        <v>163</v>
      </c>
      <c r="K397" s="3">
        <v>70</v>
      </c>
      <c r="L397" s="4" t="s">
        <v>169</v>
      </c>
      <c r="M397" s="4" t="s">
        <v>165</v>
      </c>
      <c r="N397" s="4" t="s">
        <v>227</v>
      </c>
      <c r="O397" s="34">
        <v>36</v>
      </c>
      <c r="P397" s="4" t="s">
        <v>159</v>
      </c>
      <c r="Q397" s="4"/>
      <c r="R397" s="3"/>
      <c r="S397" s="3"/>
      <c r="T397" s="3"/>
      <c r="U397" s="35" t="s">
        <v>160</v>
      </c>
      <c r="V397" s="3"/>
      <c r="W397" s="3"/>
      <c r="X397" s="35" t="s">
        <v>160</v>
      </c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1"/>
      <c r="BF397" s="1"/>
      <c r="BG397" s="3" t="s">
        <v>79</v>
      </c>
      <c r="BH397" s="1"/>
    </row>
    <row r="398" spans="2:60" x14ac:dyDescent="0.2">
      <c r="B398" s="1">
        <v>394</v>
      </c>
      <c r="C398" s="31">
        <v>43911</v>
      </c>
      <c r="D398" s="1">
        <v>245</v>
      </c>
      <c r="E398" s="32">
        <v>5300</v>
      </c>
      <c r="F398" s="32">
        <v>6625</v>
      </c>
      <c r="G398" s="32">
        <v>6625</v>
      </c>
      <c r="H398" s="32" t="s">
        <v>3</v>
      </c>
      <c r="I398" s="33">
        <v>8.5754620995402124</v>
      </c>
      <c r="J398" s="2" t="s">
        <v>174</v>
      </c>
      <c r="K398" s="3">
        <v>30</v>
      </c>
      <c r="L398" s="4" t="s">
        <v>169</v>
      </c>
      <c r="M398" s="4" t="s">
        <v>165</v>
      </c>
      <c r="N398" s="4" t="s">
        <v>158</v>
      </c>
      <c r="O398" s="34">
        <v>31</v>
      </c>
      <c r="P398" s="4" t="s">
        <v>159</v>
      </c>
      <c r="Q398" s="4"/>
      <c r="R398" s="35" t="s">
        <v>160</v>
      </c>
      <c r="S398" s="35"/>
      <c r="T398" s="35" t="s">
        <v>160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1"/>
      <c r="BF398" s="1"/>
      <c r="BG398" s="3" t="s">
        <v>80</v>
      </c>
      <c r="BH398" s="1"/>
    </row>
    <row r="399" spans="2:60" x14ac:dyDescent="0.2">
      <c r="B399" s="1">
        <v>395</v>
      </c>
      <c r="C399" s="31">
        <v>43911</v>
      </c>
      <c r="D399" s="1">
        <v>247</v>
      </c>
      <c r="E399" s="32">
        <v>28000</v>
      </c>
      <c r="F399" s="32">
        <v>35000</v>
      </c>
      <c r="G399" s="32">
        <v>35000</v>
      </c>
      <c r="H399" s="32" t="s">
        <v>3</v>
      </c>
      <c r="I399" s="33">
        <v>10.239959789157341</v>
      </c>
      <c r="J399" s="2" t="s">
        <v>174</v>
      </c>
      <c r="K399" s="3">
        <v>50</v>
      </c>
      <c r="L399" s="4" t="s">
        <v>164</v>
      </c>
      <c r="M399" s="4" t="s">
        <v>165</v>
      </c>
      <c r="N399" s="4" t="s">
        <v>158</v>
      </c>
      <c r="O399" s="34">
        <v>35.5</v>
      </c>
      <c r="P399" s="4" t="s">
        <v>159</v>
      </c>
      <c r="Q399" s="4"/>
      <c r="R399" s="35" t="s">
        <v>160</v>
      </c>
      <c r="S399" s="35"/>
      <c r="T399" s="35" t="s">
        <v>160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1"/>
      <c r="BF399" s="1"/>
      <c r="BG399" s="3" t="s">
        <v>81</v>
      </c>
      <c r="BH399" s="1"/>
    </row>
    <row r="400" spans="2:60" x14ac:dyDescent="0.2">
      <c r="B400" s="1">
        <v>396</v>
      </c>
      <c r="C400" s="31">
        <v>43911</v>
      </c>
      <c r="D400" s="1">
        <v>248</v>
      </c>
      <c r="E400" s="32">
        <v>20000</v>
      </c>
      <c r="F400" s="32">
        <v>25000</v>
      </c>
      <c r="G400" s="32">
        <v>25000</v>
      </c>
      <c r="H400" s="32" t="s">
        <v>3</v>
      </c>
      <c r="I400" s="33">
        <v>9.9034875525361272</v>
      </c>
      <c r="J400" s="2" t="s">
        <v>174</v>
      </c>
      <c r="K400" s="3">
        <v>80</v>
      </c>
      <c r="L400" s="4" t="s">
        <v>164</v>
      </c>
      <c r="M400" s="4" t="s">
        <v>223</v>
      </c>
      <c r="N400" s="4" t="s">
        <v>158</v>
      </c>
      <c r="O400" s="34">
        <v>28</v>
      </c>
      <c r="P400" s="4" t="s">
        <v>159</v>
      </c>
      <c r="Q400" s="4"/>
      <c r="R400" s="74"/>
      <c r="S400" s="3"/>
      <c r="T400" s="35" t="s">
        <v>160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73" t="s">
        <v>160</v>
      </c>
      <c r="AS400" s="3"/>
      <c r="AT400" s="3"/>
      <c r="AU400" s="3"/>
      <c r="AV400" s="74" t="s">
        <v>62</v>
      </c>
      <c r="AW400" s="3"/>
      <c r="AX400" s="3"/>
      <c r="AY400" s="3"/>
      <c r="AZ400" s="3"/>
      <c r="BA400" s="3"/>
      <c r="BB400" s="3"/>
      <c r="BC400" s="3"/>
      <c r="BD400" s="3"/>
      <c r="BE400" s="1"/>
      <c r="BF400" s="1"/>
      <c r="BG400" s="3" t="s">
        <v>81</v>
      </c>
      <c r="BH400" s="1"/>
    </row>
    <row r="401" spans="2:60" x14ac:dyDescent="0.2">
      <c r="B401" s="1">
        <v>397</v>
      </c>
      <c r="C401" s="31">
        <v>43911</v>
      </c>
      <c r="D401" s="1">
        <v>250</v>
      </c>
      <c r="E401" s="32">
        <v>16000</v>
      </c>
      <c r="F401" s="32">
        <v>20000</v>
      </c>
      <c r="G401" s="32">
        <v>20000</v>
      </c>
      <c r="H401" s="32" t="s">
        <v>3</v>
      </c>
      <c r="I401" s="33">
        <v>9.6803440012219184</v>
      </c>
      <c r="J401" s="2" t="s">
        <v>163</v>
      </c>
      <c r="K401" s="3">
        <v>60</v>
      </c>
      <c r="L401" s="4" t="s">
        <v>169</v>
      </c>
      <c r="M401" s="4" t="s">
        <v>165</v>
      </c>
      <c r="N401" s="4" t="s">
        <v>158</v>
      </c>
      <c r="O401" s="34">
        <v>36</v>
      </c>
      <c r="P401" s="4" t="s">
        <v>169</v>
      </c>
      <c r="Q401" s="4"/>
      <c r="R401" s="3"/>
      <c r="S401" s="3"/>
      <c r="T401" s="3"/>
      <c r="U401" s="35" t="s">
        <v>160</v>
      </c>
      <c r="V401" s="3"/>
      <c r="W401" s="3"/>
      <c r="X401" s="3"/>
      <c r="Y401" s="35" t="s">
        <v>160</v>
      </c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1"/>
      <c r="BF401" s="1"/>
      <c r="BG401" s="3" t="s">
        <v>80</v>
      </c>
      <c r="BH401" s="1"/>
    </row>
    <row r="402" spans="2:60" x14ac:dyDescent="0.2">
      <c r="B402" s="1">
        <v>398</v>
      </c>
      <c r="C402" s="31">
        <v>43911</v>
      </c>
      <c r="D402" s="1">
        <v>251</v>
      </c>
      <c r="E402" s="32">
        <v>11000</v>
      </c>
      <c r="F402" s="32">
        <v>13750</v>
      </c>
      <c r="G402" s="32">
        <v>13750</v>
      </c>
      <c r="H402" s="32" t="s">
        <v>3</v>
      </c>
      <c r="I402" s="33">
        <v>9.3056505517805075</v>
      </c>
      <c r="J402" s="2" t="s">
        <v>163</v>
      </c>
      <c r="K402" s="3">
        <v>50</v>
      </c>
      <c r="L402" s="4" t="s">
        <v>169</v>
      </c>
      <c r="M402" s="4" t="s">
        <v>165</v>
      </c>
      <c r="N402" s="4" t="s">
        <v>166</v>
      </c>
      <c r="O402" s="34">
        <v>36</v>
      </c>
      <c r="P402" s="4" t="s">
        <v>169</v>
      </c>
      <c r="Q402" s="4"/>
      <c r="R402" s="3"/>
      <c r="S402" s="3"/>
      <c r="T402" s="3"/>
      <c r="U402" s="35" t="s">
        <v>160</v>
      </c>
      <c r="V402" s="3"/>
      <c r="W402" s="3"/>
      <c r="X402" s="35" t="s">
        <v>160</v>
      </c>
      <c r="Y402" s="35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1"/>
      <c r="BF402" s="1"/>
      <c r="BG402" s="3" t="s">
        <v>81</v>
      </c>
      <c r="BH402" s="1"/>
    </row>
    <row r="403" spans="2:60" x14ac:dyDescent="0.2">
      <c r="B403" s="1">
        <v>399</v>
      </c>
      <c r="C403" s="31">
        <v>43911</v>
      </c>
      <c r="D403" s="1">
        <v>252</v>
      </c>
      <c r="E403" s="32">
        <v>18000</v>
      </c>
      <c r="F403" s="32">
        <v>22500</v>
      </c>
      <c r="G403" s="32">
        <v>22500</v>
      </c>
      <c r="H403" s="32" t="s">
        <v>3</v>
      </c>
      <c r="I403" s="33">
        <v>9.7981270368783022</v>
      </c>
      <c r="J403" s="2" t="s">
        <v>163</v>
      </c>
      <c r="K403" s="3">
        <v>60</v>
      </c>
      <c r="L403" s="4" t="s">
        <v>200</v>
      </c>
      <c r="M403" s="4" t="s">
        <v>165</v>
      </c>
      <c r="N403" s="4" t="s">
        <v>158</v>
      </c>
      <c r="O403" s="34">
        <v>36</v>
      </c>
      <c r="P403" s="4" t="s">
        <v>156</v>
      </c>
      <c r="Q403" s="4"/>
      <c r="R403" s="3"/>
      <c r="S403" s="3"/>
      <c r="T403" s="3"/>
      <c r="U403" s="35" t="s">
        <v>160</v>
      </c>
      <c r="V403" s="3"/>
      <c r="W403" s="3"/>
      <c r="X403" s="3"/>
      <c r="Y403" s="35" t="s">
        <v>160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5" t="s">
        <v>160</v>
      </c>
      <c r="AY403" s="3"/>
      <c r="AZ403" s="3"/>
      <c r="BA403" s="3"/>
      <c r="BB403" s="3"/>
      <c r="BC403" s="3"/>
      <c r="BD403" s="3"/>
      <c r="BE403" s="1"/>
      <c r="BF403" s="1"/>
      <c r="BG403" s="3" t="s">
        <v>79</v>
      </c>
      <c r="BH403" s="1"/>
    </row>
    <row r="404" spans="2:60" x14ac:dyDescent="0.2">
      <c r="B404" s="1">
        <v>400</v>
      </c>
      <c r="C404" s="31">
        <v>43911</v>
      </c>
      <c r="D404" s="1">
        <v>255</v>
      </c>
      <c r="E404" s="32">
        <v>28000</v>
      </c>
      <c r="F404" s="32">
        <v>35000</v>
      </c>
      <c r="G404" s="32">
        <v>35000</v>
      </c>
      <c r="H404" s="32" t="s">
        <v>3</v>
      </c>
      <c r="I404" s="33">
        <v>10.239959789157341</v>
      </c>
      <c r="J404" s="2" t="s">
        <v>163</v>
      </c>
      <c r="K404" s="3">
        <v>80</v>
      </c>
      <c r="L404" s="4" t="s">
        <v>169</v>
      </c>
      <c r="M404" s="4" t="s">
        <v>165</v>
      </c>
      <c r="N404" s="4" t="s">
        <v>228</v>
      </c>
      <c r="O404" s="34">
        <v>36</v>
      </c>
      <c r="P404" s="4" t="s">
        <v>169</v>
      </c>
      <c r="Q404" s="4"/>
      <c r="R404" s="3"/>
      <c r="S404" s="3"/>
      <c r="T404" s="3"/>
      <c r="U404" s="35" t="s">
        <v>160</v>
      </c>
      <c r="V404" s="3"/>
      <c r="W404" s="3"/>
      <c r="X404" s="3"/>
      <c r="Y404" s="35" t="s">
        <v>160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5" t="s">
        <v>160</v>
      </c>
      <c r="AY404" s="3"/>
      <c r="AZ404" s="3"/>
      <c r="BA404" s="3" t="s">
        <v>229</v>
      </c>
      <c r="BB404" s="3"/>
      <c r="BC404" s="3"/>
      <c r="BD404" s="3"/>
      <c r="BE404" s="1"/>
      <c r="BF404" s="1"/>
      <c r="BG404" s="3" t="s">
        <v>79</v>
      </c>
      <c r="BH404" s="1"/>
    </row>
    <row r="405" spans="2:60" x14ac:dyDescent="0.2">
      <c r="B405" s="1">
        <v>401</v>
      </c>
      <c r="C405" s="31">
        <v>43911</v>
      </c>
      <c r="D405" s="1">
        <v>260</v>
      </c>
      <c r="E405" s="32">
        <v>4500</v>
      </c>
      <c r="F405" s="32">
        <v>5625</v>
      </c>
      <c r="G405" s="32">
        <v>5625</v>
      </c>
      <c r="H405" s="32" t="s">
        <v>3</v>
      </c>
      <c r="I405" s="33">
        <v>8.4118326757584114</v>
      </c>
      <c r="J405" s="2" t="s">
        <v>163</v>
      </c>
      <c r="K405" s="3">
        <v>50</v>
      </c>
      <c r="L405" s="4" t="s">
        <v>169</v>
      </c>
      <c r="M405" s="4" t="s">
        <v>165</v>
      </c>
      <c r="N405" s="4" t="s">
        <v>158</v>
      </c>
      <c r="O405" s="34">
        <v>36</v>
      </c>
      <c r="P405" s="4" t="s">
        <v>159</v>
      </c>
      <c r="Q405" s="4"/>
      <c r="R405" s="3"/>
      <c r="S405" s="3"/>
      <c r="T405" s="3"/>
      <c r="U405" s="35" t="s">
        <v>160</v>
      </c>
      <c r="V405" s="3"/>
      <c r="W405" s="3"/>
      <c r="X405" s="35" t="s">
        <v>160</v>
      </c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1"/>
      <c r="BF405" s="1"/>
      <c r="BG405" s="3" t="s">
        <v>80</v>
      </c>
      <c r="BH405" s="1"/>
    </row>
    <row r="406" spans="2:60" x14ac:dyDescent="0.2">
      <c r="B406" s="1">
        <v>402</v>
      </c>
      <c r="C406" s="31">
        <v>43911</v>
      </c>
      <c r="D406" s="1">
        <v>264</v>
      </c>
      <c r="E406" s="32">
        <v>27000</v>
      </c>
      <c r="F406" s="32">
        <v>33750</v>
      </c>
      <c r="G406" s="32">
        <v>33750</v>
      </c>
      <c r="H406" s="32" t="s">
        <v>3</v>
      </c>
      <c r="I406" s="33">
        <v>10.203592144986466</v>
      </c>
      <c r="J406" s="2" t="s">
        <v>163</v>
      </c>
      <c r="K406" s="3">
        <v>50</v>
      </c>
      <c r="L406" s="4" t="s">
        <v>164</v>
      </c>
      <c r="M406" s="4" t="s">
        <v>165</v>
      </c>
      <c r="N406" s="4" t="s">
        <v>162</v>
      </c>
      <c r="O406" s="34">
        <v>36</v>
      </c>
      <c r="P406" s="4" t="s">
        <v>159</v>
      </c>
      <c r="Q406" s="4"/>
      <c r="R406" s="3"/>
      <c r="S406" s="3"/>
      <c r="T406" s="35" t="s">
        <v>160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5" t="s">
        <v>160</v>
      </c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1"/>
      <c r="BF406" s="1"/>
      <c r="BG406" s="3" t="s">
        <v>81</v>
      </c>
      <c r="BH406" s="1"/>
    </row>
    <row r="407" spans="2:60" x14ac:dyDescent="0.2">
      <c r="B407" s="1">
        <v>403</v>
      </c>
      <c r="C407" s="31">
        <v>43911</v>
      </c>
      <c r="D407" s="1">
        <v>265</v>
      </c>
      <c r="E407" s="32">
        <v>76000</v>
      </c>
      <c r="F407" s="32">
        <v>95000</v>
      </c>
      <c r="G407" s="32">
        <v>95000</v>
      </c>
      <c r="H407" s="32" t="s">
        <v>3</v>
      </c>
      <c r="I407" s="33">
        <v>11.238488619268468</v>
      </c>
      <c r="J407" s="2" t="s">
        <v>163</v>
      </c>
      <c r="K407" s="3">
        <v>80</v>
      </c>
      <c r="L407" s="4" t="s">
        <v>167</v>
      </c>
      <c r="M407" s="4" t="s">
        <v>165</v>
      </c>
      <c r="N407" s="4" t="s">
        <v>162</v>
      </c>
      <c r="O407" s="34">
        <v>40</v>
      </c>
      <c r="P407" s="4" t="s">
        <v>167</v>
      </c>
      <c r="Q407" s="4"/>
      <c r="R407" s="3"/>
      <c r="S407" s="3"/>
      <c r="T407" s="3"/>
      <c r="U407" s="35" t="s">
        <v>160</v>
      </c>
      <c r="V407" s="3"/>
      <c r="W407" s="3"/>
      <c r="X407" s="35" t="s">
        <v>160</v>
      </c>
      <c r="Y407" s="3"/>
      <c r="Z407" s="3"/>
      <c r="AA407" s="3"/>
      <c r="AB407" s="3"/>
      <c r="AC407" s="35" t="s">
        <v>160</v>
      </c>
      <c r="AD407" s="3"/>
      <c r="AE407" s="3"/>
      <c r="AF407" s="3"/>
      <c r="AG407" s="3"/>
      <c r="AH407" s="3"/>
      <c r="AI407" s="3"/>
      <c r="AJ407" s="35" t="s">
        <v>160</v>
      </c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 t="s">
        <v>217</v>
      </c>
      <c r="BB407" s="3"/>
      <c r="BC407" s="3"/>
      <c r="BD407" s="3"/>
      <c r="BE407" s="1"/>
      <c r="BF407" s="1"/>
      <c r="BG407" s="3" t="s">
        <v>79</v>
      </c>
      <c r="BH407" s="1"/>
    </row>
    <row r="408" spans="2:60" x14ac:dyDescent="0.2">
      <c r="B408" s="1">
        <v>404</v>
      </c>
      <c r="C408" s="31">
        <v>43911</v>
      </c>
      <c r="D408" s="1">
        <v>266</v>
      </c>
      <c r="E408" s="32">
        <v>36000</v>
      </c>
      <c r="F408" s="32">
        <v>45000</v>
      </c>
      <c r="G408" s="32">
        <v>45000</v>
      </c>
      <c r="H408" s="32" t="s">
        <v>3</v>
      </c>
      <c r="I408" s="33">
        <v>10.491274217438248</v>
      </c>
      <c r="J408" s="2" t="s">
        <v>163</v>
      </c>
      <c r="K408" s="3">
        <v>70</v>
      </c>
      <c r="L408" s="4" t="s">
        <v>167</v>
      </c>
      <c r="M408" s="4" t="s">
        <v>165</v>
      </c>
      <c r="N408" s="4" t="s">
        <v>162</v>
      </c>
      <c r="O408" s="34">
        <v>40</v>
      </c>
      <c r="P408" s="4" t="s">
        <v>167</v>
      </c>
      <c r="Q408" s="4"/>
      <c r="R408" s="3"/>
      <c r="S408" s="3"/>
      <c r="T408" s="3"/>
      <c r="U408" s="35" t="s">
        <v>160</v>
      </c>
      <c r="V408" s="3"/>
      <c r="W408" s="3"/>
      <c r="X408" s="35" t="s">
        <v>160</v>
      </c>
      <c r="Y408" s="3"/>
      <c r="Z408" s="3"/>
      <c r="AA408" s="3"/>
      <c r="AB408" s="3"/>
      <c r="AC408" s="35" t="s">
        <v>160</v>
      </c>
      <c r="AD408" s="3"/>
      <c r="AE408" s="3"/>
      <c r="AF408" s="3"/>
      <c r="AG408" s="3"/>
      <c r="AH408" s="3"/>
      <c r="AI408" s="3"/>
      <c r="AJ408" s="35" t="s">
        <v>160</v>
      </c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1"/>
      <c r="BF408" s="1"/>
      <c r="BG408" s="3" t="s">
        <v>79</v>
      </c>
      <c r="BH408" s="1"/>
    </row>
    <row r="409" spans="2:60" x14ac:dyDescent="0.2">
      <c r="B409" s="1">
        <v>405</v>
      </c>
      <c r="C409" s="31">
        <v>43911</v>
      </c>
      <c r="D409" s="1">
        <v>267</v>
      </c>
      <c r="E409" s="32">
        <v>41000</v>
      </c>
      <c r="F409" s="32">
        <v>51250</v>
      </c>
      <c r="G409" s="32">
        <v>51250</v>
      </c>
      <c r="H409" s="32" t="s">
        <v>3</v>
      </c>
      <c r="I409" s="33">
        <v>10.621327345686446</v>
      </c>
      <c r="J409" s="2" t="s">
        <v>163</v>
      </c>
      <c r="K409" s="3">
        <v>50</v>
      </c>
      <c r="L409" s="4" t="s">
        <v>167</v>
      </c>
      <c r="M409" s="4" t="s">
        <v>165</v>
      </c>
      <c r="N409" s="4" t="s">
        <v>162</v>
      </c>
      <c r="O409" s="34">
        <v>40</v>
      </c>
      <c r="P409" s="4" t="s">
        <v>167</v>
      </c>
      <c r="Q409" s="4"/>
      <c r="R409" s="3"/>
      <c r="S409" s="3"/>
      <c r="T409" s="3"/>
      <c r="U409" s="35" t="s">
        <v>160</v>
      </c>
      <c r="V409" s="3"/>
      <c r="W409" s="3"/>
      <c r="X409" s="35" t="s">
        <v>160</v>
      </c>
      <c r="Y409" s="3"/>
      <c r="Z409" s="3"/>
      <c r="AA409" s="3"/>
      <c r="AB409" s="3"/>
      <c r="AC409" s="3"/>
      <c r="AD409" s="3"/>
      <c r="AE409" s="35" t="s">
        <v>160</v>
      </c>
      <c r="AF409" s="3"/>
      <c r="AG409" s="3"/>
      <c r="AH409" s="3"/>
      <c r="AI409" s="3"/>
      <c r="AJ409" s="35" t="s">
        <v>160</v>
      </c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1"/>
      <c r="BF409" s="1"/>
      <c r="BG409" s="3" t="s">
        <v>79</v>
      </c>
      <c r="BH409" s="1"/>
    </row>
    <row r="410" spans="2:60" x14ac:dyDescent="0.2">
      <c r="B410" s="1">
        <v>406</v>
      </c>
      <c r="C410" s="31">
        <v>43911</v>
      </c>
      <c r="D410" s="1">
        <v>268</v>
      </c>
      <c r="E410" s="32">
        <v>5100</v>
      </c>
      <c r="F410" s="32">
        <v>6375</v>
      </c>
      <c r="G410" s="32">
        <v>6375</v>
      </c>
      <c r="H410" s="32" t="s">
        <v>3</v>
      </c>
      <c r="I410" s="33">
        <v>8.536995818712418</v>
      </c>
      <c r="J410" s="2" t="s">
        <v>174</v>
      </c>
      <c r="K410" s="3">
        <v>50</v>
      </c>
      <c r="L410" s="4" t="s">
        <v>169</v>
      </c>
      <c r="M410" s="4" t="s">
        <v>165</v>
      </c>
      <c r="N410" s="4" t="s">
        <v>158</v>
      </c>
      <c r="O410" s="34">
        <v>31</v>
      </c>
      <c r="P410" s="4" t="s">
        <v>159</v>
      </c>
      <c r="Q410" s="4"/>
      <c r="R410" s="35" t="s">
        <v>160</v>
      </c>
      <c r="S410" s="35"/>
      <c r="T410" s="35" t="s">
        <v>160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1"/>
      <c r="BF410" s="1"/>
      <c r="BG410" s="3" t="s">
        <v>80</v>
      </c>
      <c r="BH410" s="1"/>
    </row>
    <row r="411" spans="2:60" x14ac:dyDescent="0.2">
      <c r="B411" s="1">
        <v>407</v>
      </c>
      <c r="C411" s="31">
        <v>43911</v>
      </c>
      <c r="D411" s="1">
        <v>271</v>
      </c>
      <c r="E411" s="32">
        <v>68000</v>
      </c>
      <c r="F411" s="32">
        <v>85000</v>
      </c>
      <c r="G411" s="32">
        <v>85000</v>
      </c>
      <c r="H411" s="32" t="s">
        <v>3</v>
      </c>
      <c r="I411" s="33">
        <v>11.127262984158243</v>
      </c>
      <c r="J411" s="2" t="s">
        <v>174</v>
      </c>
      <c r="K411" s="3">
        <v>50</v>
      </c>
      <c r="L411" s="4" t="s">
        <v>169</v>
      </c>
      <c r="M411" s="4" t="s">
        <v>165</v>
      </c>
      <c r="N411" s="4" t="s">
        <v>158</v>
      </c>
      <c r="O411" s="34">
        <v>31</v>
      </c>
      <c r="P411" s="4" t="s">
        <v>159</v>
      </c>
      <c r="Q411" s="4"/>
      <c r="R411" s="3"/>
      <c r="S411" s="3"/>
      <c r="T411" s="35" t="s">
        <v>160</v>
      </c>
      <c r="U411" s="3"/>
      <c r="V411" s="3"/>
      <c r="W411" s="3"/>
      <c r="X411" s="3"/>
      <c r="Y411" s="3"/>
      <c r="Z411" s="69"/>
      <c r="AA411" s="70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5" t="s">
        <v>160</v>
      </c>
      <c r="AP411" s="35"/>
      <c r="AQ411" s="35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1"/>
      <c r="BF411" s="1"/>
      <c r="BG411" s="3" t="s">
        <v>80</v>
      </c>
      <c r="BH411" s="1"/>
    </row>
    <row r="412" spans="2:60" x14ac:dyDescent="0.2">
      <c r="B412" s="1">
        <v>408</v>
      </c>
      <c r="C412" s="31">
        <v>43911</v>
      </c>
      <c r="D412" s="1">
        <v>277</v>
      </c>
      <c r="E412" s="32">
        <v>16000</v>
      </c>
      <c r="F412" s="32">
        <v>20000</v>
      </c>
      <c r="G412" s="32">
        <v>20000</v>
      </c>
      <c r="H412" s="32" t="s">
        <v>3</v>
      </c>
      <c r="I412" s="33">
        <v>9.6803440012219184</v>
      </c>
      <c r="J412" s="2" t="s">
        <v>155</v>
      </c>
      <c r="K412" s="3">
        <v>80</v>
      </c>
      <c r="L412" s="4" t="s">
        <v>167</v>
      </c>
      <c r="M412" s="4" t="s">
        <v>165</v>
      </c>
      <c r="N412" s="4" t="s">
        <v>158</v>
      </c>
      <c r="O412" s="34">
        <v>36</v>
      </c>
      <c r="P412" s="4" t="s">
        <v>167</v>
      </c>
      <c r="Q412" s="35" t="s">
        <v>160</v>
      </c>
      <c r="R412" s="3"/>
      <c r="S412" s="3"/>
      <c r="T412" s="3"/>
      <c r="U412" s="35" t="s">
        <v>160</v>
      </c>
      <c r="V412" s="3"/>
      <c r="W412" s="3"/>
      <c r="X412" s="3"/>
      <c r="Y412" s="35" t="s">
        <v>160</v>
      </c>
      <c r="Z412" s="3"/>
      <c r="AA412" s="35" t="s">
        <v>160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1"/>
      <c r="BF412" s="1"/>
      <c r="BG412" s="3" t="s">
        <v>80</v>
      </c>
      <c r="BH412" s="1"/>
    </row>
    <row r="413" spans="2:60" x14ac:dyDescent="0.2">
      <c r="B413" s="1">
        <v>409</v>
      </c>
      <c r="C413" s="31">
        <v>43911</v>
      </c>
      <c r="D413" s="1">
        <v>278</v>
      </c>
      <c r="E413" s="32">
        <v>18000</v>
      </c>
      <c r="F413" s="32">
        <v>22500</v>
      </c>
      <c r="G413" s="32">
        <v>22500</v>
      </c>
      <c r="H413" s="32" t="s">
        <v>3</v>
      </c>
      <c r="I413" s="33">
        <v>9.7981270368783022</v>
      </c>
      <c r="J413" s="2" t="s">
        <v>155</v>
      </c>
      <c r="K413" s="3">
        <v>80</v>
      </c>
      <c r="L413" s="4" t="s">
        <v>169</v>
      </c>
      <c r="M413" s="4" t="s">
        <v>165</v>
      </c>
      <c r="N413" s="4" t="s">
        <v>166</v>
      </c>
      <c r="O413" s="34">
        <v>36</v>
      </c>
      <c r="P413" s="4" t="s">
        <v>169</v>
      </c>
      <c r="Q413" s="35" t="s">
        <v>160</v>
      </c>
      <c r="R413" s="3"/>
      <c r="S413" s="3"/>
      <c r="T413" s="3"/>
      <c r="U413" s="35" t="s">
        <v>160</v>
      </c>
      <c r="V413" s="3"/>
      <c r="W413" s="3"/>
      <c r="X413" s="3"/>
      <c r="Y413" s="35" t="s">
        <v>160</v>
      </c>
      <c r="Z413" s="3"/>
      <c r="AA413" s="35" t="s">
        <v>160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1"/>
      <c r="BF413" s="1"/>
      <c r="BG413" s="3" t="s">
        <v>80</v>
      </c>
      <c r="BH413" s="1"/>
    </row>
    <row r="414" spans="2:60" x14ac:dyDescent="0.2">
      <c r="B414" s="1">
        <v>410</v>
      </c>
      <c r="C414" s="31">
        <v>43911</v>
      </c>
      <c r="D414" s="1">
        <v>279</v>
      </c>
      <c r="E414" s="32">
        <v>21000</v>
      </c>
      <c r="F414" s="32">
        <v>26250</v>
      </c>
      <c r="G414" s="32">
        <v>26250</v>
      </c>
      <c r="H414" s="32" t="s">
        <v>3</v>
      </c>
      <c r="I414" s="33">
        <v>9.9522777167055594</v>
      </c>
      <c r="J414" s="2" t="s">
        <v>155</v>
      </c>
      <c r="K414" s="3">
        <v>80</v>
      </c>
      <c r="L414" s="4" t="s">
        <v>172</v>
      </c>
      <c r="M414" s="4" t="s">
        <v>165</v>
      </c>
      <c r="N414" s="4" t="s">
        <v>186</v>
      </c>
      <c r="O414" s="34">
        <v>39</v>
      </c>
      <c r="P414" s="4" t="s">
        <v>172</v>
      </c>
      <c r="Q414" s="35" t="s">
        <v>160</v>
      </c>
      <c r="R414" s="3"/>
      <c r="S414" s="3"/>
      <c r="T414" s="3"/>
      <c r="U414" s="35" t="s">
        <v>160</v>
      </c>
      <c r="V414" s="3"/>
      <c r="W414" s="3"/>
      <c r="X414" s="35" t="s">
        <v>160</v>
      </c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1"/>
      <c r="BF414" s="1"/>
      <c r="BG414" s="3" t="s">
        <v>80</v>
      </c>
      <c r="BH414" s="1"/>
    </row>
    <row r="415" spans="2:60" x14ac:dyDescent="0.2">
      <c r="B415" s="1">
        <v>411</v>
      </c>
      <c r="C415" s="31">
        <v>43911</v>
      </c>
      <c r="D415" s="1">
        <v>287</v>
      </c>
      <c r="E415" s="32">
        <v>70000</v>
      </c>
      <c r="F415" s="32">
        <v>87500</v>
      </c>
      <c r="G415" s="32">
        <v>87500</v>
      </c>
      <c r="H415" s="32" t="s">
        <v>3</v>
      </c>
      <c r="I415" s="33">
        <v>11.156250521031495</v>
      </c>
      <c r="J415" s="2" t="s">
        <v>174</v>
      </c>
      <c r="K415" s="3">
        <v>70</v>
      </c>
      <c r="L415" s="4" t="s">
        <v>167</v>
      </c>
      <c r="M415" s="4" t="s">
        <v>161</v>
      </c>
      <c r="N415" s="4" t="s">
        <v>175</v>
      </c>
      <c r="O415" s="34">
        <v>42</v>
      </c>
      <c r="P415" s="4" t="s">
        <v>167</v>
      </c>
      <c r="Q415" s="35" t="s">
        <v>160</v>
      </c>
      <c r="R415" s="3"/>
      <c r="S415" s="3"/>
      <c r="T415" s="3"/>
      <c r="U415" s="35" t="s">
        <v>160</v>
      </c>
      <c r="V415" s="3"/>
      <c r="W415" s="3"/>
      <c r="X415" s="35" t="s">
        <v>160</v>
      </c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1"/>
      <c r="BF415" s="1"/>
      <c r="BG415" s="3" t="s">
        <v>79</v>
      </c>
      <c r="BH415" s="1"/>
    </row>
    <row r="416" spans="2:60" x14ac:dyDescent="0.2">
      <c r="B416" s="1">
        <v>412</v>
      </c>
      <c r="C416" s="31">
        <v>43911</v>
      </c>
      <c r="D416" s="1">
        <v>295</v>
      </c>
      <c r="E416" s="32">
        <v>145000</v>
      </c>
      <c r="F416" s="32">
        <v>181250</v>
      </c>
      <c r="G416" s="32">
        <v>181250</v>
      </c>
      <c r="H416" s="32" t="s">
        <v>3</v>
      </c>
      <c r="I416" s="33">
        <v>11.884489021402711</v>
      </c>
      <c r="J416" s="2" t="s">
        <v>163</v>
      </c>
      <c r="K416" s="3">
        <v>60</v>
      </c>
      <c r="L416" s="4" t="s">
        <v>167</v>
      </c>
      <c r="M416" s="4" t="s">
        <v>165</v>
      </c>
      <c r="N416" s="4" t="s">
        <v>162</v>
      </c>
      <c r="O416" s="34">
        <v>37</v>
      </c>
      <c r="P416" s="4" t="s">
        <v>167</v>
      </c>
      <c r="Q416" s="4"/>
      <c r="R416" s="3"/>
      <c r="S416" s="3"/>
      <c r="T416" s="35" t="s">
        <v>160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5" t="s">
        <v>160</v>
      </c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1"/>
      <c r="BF416" s="1"/>
      <c r="BG416" s="3" t="s">
        <v>81</v>
      </c>
      <c r="BH416" s="1"/>
    </row>
    <row r="417" spans="2:60" x14ac:dyDescent="0.2">
      <c r="B417" s="1">
        <v>413</v>
      </c>
      <c r="C417" s="31">
        <v>43779</v>
      </c>
      <c r="D417" s="1">
        <v>155</v>
      </c>
      <c r="E417" s="32">
        <v>2000</v>
      </c>
      <c r="F417" s="32">
        <v>2500</v>
      </c>
      <c r="G417" s="32">
        <v>2500</v>
      </c>
      <c r="H417" s="32" t="s">
        <v>3</v>
      </c>
      <c r="I417" s="33">
        <v>7.6009024595420822</v>
      </c>
      <c r="J417" s="2" t="s">
        <v>163</v>
      </c>
      <c r="K417" s="3">
        <v>70</v>
      </c>
      <c r="L417" s="4" t="s">
        <v>156</v>
      </c>
      <c r="M417" s="4" t="s">
        <v>157</v>
      </c>
      <c r="N417" s="4" t="s">
        <v>175</v>
      </c>
      <c r="O417" s="34">
        <v>36</v>
      </c>
      <c r="P417" s="4" t="s">
        <v>156</v>
      </c>
      <c r="Q417" s="35" t="s">
        <v>160</v>
      </c>
      <c r="R417" s="35" t="s">
        <v>160</v>
      </c>
      <c r="S417" s="35"/>
      <c r="T417" s="35" t="s">
        <v>160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1"/>
      <c r="BF417" s="1"/>
      <c r="BG417" s="3" t="s">
        <v>80</v>
      </c>
      <c r="BH417" s="1"/>
    </row>
    <row r="418" spans="2:60" x14ac:dyDescent="0.2">
      <c r="B418" s="1">
        <v>414</v>
      </c>
      <c r="C418" s="31">
        <v>43779</v>
      </c>
      <c r="D418" s="1">
        <v>160</v>
      </c>
      <c r="E418" s="32">
        <v>4000</v>
      </c>
      <c r="F418" s="32">
        <v>5000</v>
      </c>
      <c r="G418" s="32">
        <v>5000</v>
      </c>
      <c r="H418" s="32" t="s">
        <v>3</v>
      </c>
      <c r="I418" s="33">
        <v>8.2940496401020276</v>
      </c>
      <c r="J418" s="2" t="s">
        <v>163</v>
      </c>
      <c r="K418" s="3">
        <v>60</v>
      </c>
      <c r="L418" s="4" t="s">
        <v>195</v>
      </c>
      <c r="M418" s="4" t="s">
        <v>165</v>
      </c>
      <c r="N418" s="4" t="s">
        <v>158</v>
      </c>
      <c r="O418" s="34">
        <v>33</v>
      </c>
      <c r="P418" s="4" t="s">
        <v>159</v>
      </c>
      <c r="Q418" s="4"/>
      <c r="R418" s="35" t="s">
        <v>160</v>
      </c>
      <c r="S418" s="35"/>
      <c r="T418" s="3"/>
      <c r="U418" s="35" t="s">
        <v>160</v>
      </c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 t="s">
        <v>196</v>
      </c>
      <c r="BA418" s="3"/>
      <c r="BB418" s="3"/>
      <c r="BC418" s="3"/>
      <c r="BD418" s="3"/>
      <c r="BE418" s="1"/>
      <c r="BF418" s="1"/>
      <c r="BG418" s="3" t="s">
        <v>80</v>
      </c>
      <c r="BH418" s="1"/>
    </row>
    <row r="419" spans="2:60" x14ac:dyDescent="0.2">
      <c r="B419" s="1">
        <v>415</v>
      </c>
      <c r="C419" s="31">
        <v>43779</v>
      </c>
      <c r="D419" s="1">
        <v>162</v>
      </c>
      <c r="E419" s="32">
        <v>7500</v>
      </c>
      <c r="F419" s="32">
        <v>9375</v>
      </c>
      <c r="G419" s="32">
        <v>9375</v>
      </c>
      <c r="H419" s="32" t="s">
        <v>3</v>
      </c>
      <c r="I419" s="33">
        <v>8.9226582995244019</v>
      </c>
      <c r="J419" s="2" t="s">
        <v>163</v>
      </c>
      <c r="K419" s="3">
        <v>60</v>
      </c>
      <c r="L419" s="4" t="s">
        <v>169</v>
      </c>
      <c r="M419" s="4" t="s">
        <v>165</v>
      </c>
      <c r="N419" s="4" t="s">
        <v>158</v>
      </c>
      <c r="O419" s="34">
        <v>36</v>
      </c>
      <c r="P419" s="4" t="s">
        <v>169</v>
      </c>
      <c r="Q419" s="4"/>
      <c r="R419" s="3"/>
      <c r="S419" s="3"/>
      <c r="T419" s="3"/>
      <c r="U419" s="35" t="s">
        <v>160</v>
      </c>
      <c r="V419" s="3"/>
      <c r="W419" s="3"/>
      <c r="X419" s="3"/>
      <c r="Y419" s="35" t="s">
        <v>160</v>
      </c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1"/>
      <c r="BF419" s="1"/>
      <c r="BG419" s="3" t="s">
        <v>80</v>
      </c>
      <c r="BH419" s="1"/>
    </row>
    <row r="420" spans="2:60" x14ac:dyDescent="0.2">
      <c r="B420" s="1">
        <v>416</v>
      </c>
      <c r="C420" s="31">
        <v>43779</v>
      </c>
      <c r="D420" s="1">
        <v>163</v>
      </c>
      <c r="E420" s="32">
        <v>10000</v>
      </c>
      <c r="F420" s="32">
        <v>12500</v>
      </c>
      <c r="G420" s="32">
        <v>12500</v>
      </c>
      <c r="H420" s="32" t="s">
        <v>3</v>
      </c>
      <c r="I420" s="33">
        <v>9.2103403719761836</v>
      </c>
      <c r="J420" s="2" t="s">
        <v>163</v>
      </c>
      <c r="K420" s="3">
        <v>80</v>
      </c>
      <c r="L420" s="4" t="s">
        <v>169</v>
      </c>
      <c r="M420" s="4" t="s">
        <v>165</v>
      </c>
      <c r="N420" s="4" t="s">
        <v>166</v>
      </c>
      <c r="O420" s="34">
        <v>36</v>
      </c>
      <c r="P420" s="4" t="s">
        <v>159</v>
      </c>
      <c r="Q420" s="4"/>
      <c r="R420" s="3"/>
      <c r="S420" s="3"/>
      <c r="T420" s="3"/>
      <c r="U420" s="35" t="s">
        <v>160</v>
      </c>
      <c r="V420" s="3"/>
      <c r="W420" s="3"/>
      <c r="X420" s="3"/>
      <c r="Y420" s="35" t="s">
        <v>160</v>
      </c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 t="s">
        <v>230</v>
      </c>
      <c r="BB420" s="3"/>
      <c r="BC420" s="3"/>
      <c r="BD420" s="3"/>
      <c r="BE420" s="1"/>
      <c r="BF420" s="1"/>
      <c r="BG420" s="3" t="s">
        <v>81</v>
      </c>
      <c r="BH420" s="1"/>
    </row>
    <row r="421" spans="2:60" x14ac:dyDescent="0.2">
      <c r="B421" s="1">
        <v>417</v>
      </c>
      <c r="C421" s="31">
        <v>43779</v>
      </c>
      <c r="D421" s="1">
        <v>164</v>
      </c>
      <c r="E421" s="32">
        <v>4000</v>
      </c>
      <c r="F421" s="32">
        <v>5000</v>
      </c>
      <c r="G421" s="32">
        <v>5000</v>
      </c>
      <c r="H421" s="32" t="s">
        <v>3</v>
      </c>
      <c r="I421" s="33">
        <v>8.2940496401020276</v>
      </c>
      <c r="J421" s="2" t="s">
        <v>163</v>
      </c>
      <c r="K421" s="3">
        <v>80</v>
      </c>
      <c r="L421" s="4" t="s">
        <v>167</v>
      </c>
      <c r="M421" s="4" t="s">
        <v>165</v>
      </c>
      <c r="N421" s="4" t="s">
        <v>166</v>
      </c>
      <c r="O421" s="34">
        <v>36</v>
      </c>
      <c r="P421" s="4" t="s">
        <v>167</v>
      </c>
      <c r="Q421" s="4"/>
      <c r="R421" s="3"/>
      <c r="S421" s="3"/>
      <c r="T421" s="3"/>
      <c r="U421" s="35" t="s">
        <v>160</v>
      </c>
      <c r="V421" s="3"/>
      <c r="W421" s="3"/>
      <c r="X421" s="35" t="s">
        <v>160</v>
      </c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 t="s">
        <v>231</v>
      </c>
      <c r="BB421" s="3"/>
      <c r="BC421" s="3"/>
      <c r="BD421" s="3"/>
      <c r="BE421" s="1"/>
      <c r="BF421" s="1"/>
      <c r="BG421" s="3" t="s">
        <v>80</v>
      </c>
      <c r="BH421" s="1"/>
    </row>
    <row r="422" spans="2:60" x14ac:dyDescent="0.2">
      <c r="B422" s="1">
        <v>418</v>
      </c>
      <c r="C422" s="31">
        <v>43779</v>
      </c>
      <c r="D422" s="1">
        <v>167</v>
      </c>
      <c r="E422" s="32">
        <v>3000</v>
      </c>
      <c r="F422" s="32">
        <v>3750</v>
      </c>
      <c r="G422" s="32">
        <v>3750</v>
      </c>
      <c r="H422" s="32" t="s">
        <v>3</v>
      </c>
      <c r="I422" s="33">
        <v>8.0063675676502459</v>
      </c>
      <c r="J422" s="2" t="s">
        <v>163</v>
      </c>
      <c r="K422" s="3">
        <v>80</v>
      </c>
      <c r="L422" s="4" t="s">
        <v>169</v>
      </c>
      <c r="M422" s="4" t="s">
        <v>165</v>
      </c>
      <c r="N422" s="4" t="s">
        <v>166</v>
      </c>
      <c r="O422" s="34">
        <v>35</v>
      </c>
      <c r="P422" s="4" t="s">
        <v>159</v>
      </c>
      <c r="Q422" s="4"/>
      <c r="R422" s="3"/>
      <c r="S422" s="3"/>
      <c r="T422" s="3"/>
      <c r="U422" s="35" t="s">
        <v>160</v>
      </c>
      <c r="V422" s="3"/>
      <c r="W422" s="3"/>
      <c r="X422" s="35" t="s">
        <v>160</v>
      </c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1"/>
      <c r="BF422" s="1"/>
      <c r="BG422" s="3" t="s">
        <v>80</v>
      </c>
      <c r="BH422" s="1"/>
    </row>
    <row r="423" spans="2:60" x14ac:dyDescent="0.2">
      <c r="B423" s="1">
        <v>419</v>
      </c>
      <c r="C423" s="31">
        <v>43779</v>
      </c>
      <c r="D423" s="1">
        <v>168</v>
      </c>
      <c r="E423" s="32">
        <v>8500</v>
      </c>
      <c r="F423" s="32">
        <v>10625</v>
      </c>
      <c r="G423" s="32">
        <v>10625</v>
      </c>
      <c r="H423" s="32" t="s">
        <v>3</v>
      </c>
      <c r="I423" s="33">
        <v>9.0478214424784085</v>
      </c>
      <c r="J423" s="2" t="s">
        <v>163</v>
      </c>
      <c r="K423" s="3">
        <v>80</v>
      </c>
      <c r="L423" s="4" t="s">
        <v>169</v>
      </c>
      <c r="M423" s="4" t="s">
        <v>165</v>
      </c>
      <c r="N423" s="4" t="s">
        <v>166</v>
      </c>
      <c r="O423" s="34">
        <v>36</v>
      </c>
      <c r="P423" s="4" t="s">
        <v>169</v>
      </c>
      <c r="Q423" s="4"/>
      <c r="R423" s="3"/>
      <c r="S423" s="3"/>
      <c r="T423" s="3"/>
      <c r="U423" s="35" t="s">
        <v>160</v>
      </c>
      <c r="V423" s="3"/>
      <c r="W423" s="3"/>
      <c r="X423" s="35" t="s">
        <v>160</v>
      </c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1"/>
      <c r="BF423" s="1"/>
      <c r="BG423" s="3" t="s">
        <v>80</v>
      </c>
      <c r="BH423" s="1"/>
    </row>
    <row r="424" spans="2:60" x14ac:dyDescent="0.2">
      <c r="B424" s="1">
        <v>420</v>
      </c>
      <c r="C424" s="31">
        <v>43779</v>
      </c>
      <c r="D424" s="1">
        <v>170</v>
      </c>
      <c r="E424" s="32">
        <v>6500</v>
      </c>
      <c r="F424" s="32">
        <v>8125</v>
      </c>
      <c r="G424" s="32">
        <v>8125</v>
      </c>
      <c r="H424" s="32" t="s">
        <v>3</v>
      </c>
      <c r="I424" s="33">
        <v>8.7795574558837277</v>
      </c>
      <c r="J424" s="2" t="s">
        <v>163</v>
      </c>
      <c r="K424" s="3">
        <v>70</v>
      </c>
      <c r="L424" s="4" t="s">
        <v>169</v>
      </c>
      <c r="M424" s="4" t="s">
        <v>165</v>
      </c>
      <c r="N424" s="4" t="s">
        <v>186</v>
      </c>
      <c r="O424" s="34">
        <v>36</v>
      </c>
      <c r="P424" s="4" t="s">
        <v>159</v>
      </c>
      <c r="Q424" s="4"/>
      <c r="R424" s="3"/>
      <c r="S424" s="3"/>
      <c r="T424" s="3"/>
      <c r="U424" s="35" t="s">
        <v>160</v>
      </c>
      <c r="V424" s="3"/>
      <c r="W424" s="3"/>
      <c r="X424" s="3"/>
      <c r="Y424" s="35" t="s">
        <v>160</v>
      </c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1"/>
      <c r="BF424" s="1"/>
      <c r="BG424" s="3" t="s">
        <v>80</v>
      </c>
      <c r="BH424" s="1"/>
    </row>
    <row r="425" spans="2:60" x14ac:dyDescent="0.2">
      <c r="B425" s="1">
        <v>421</v>
      </c>
      <c r="C425" s="31">
        <v>43779</v>
      </c>
      <c r="D425" s="1">
        <v>171</v>
      </c>
      <c r="E425" s="32">
        <v>8500</v>
      </c>
      <c r="F425" s="32">
        <v>10625</v>
      </c>
      <c r="G425" s="32">
        <v>10625</v>
      </c>
      <c r="H425" s="32" t="s">
        <v>3</v>
      </c>
      <c r="I425" s="33">
        <v>9.0478214424784085</v>
      </c>
      <c r="J425" s="2" t="s">
        <v>163</v>
      </c>
      <c r="K425" s="3">
        <v>70</v>
      </c>
      <c r="L425" s="4" t="s">
        <v>156</v>
      </c>
      <c r="M425" s="4" t="s">
        <v>165</v>
      </c>
      <c r="N425" s="4" t="s">
        <v>232</v>
      </c>
      <c r="O425" s="34">
        <v>36</v>
      </c>
      <c r="P425" s="4" t="s">
        <v>156</v>
      </c>
      <c r="Q425" s="4"/>
      <c r="R425" s="3"/>
      <c r="S425" s="3"/>
      <c r="T425" s="3"/>
      <c r="U425" s="35" t="s">
        <v>160</v>
      </c>
      <c r="V425" s="3"/>
      <c r="W425" s="3"/>
      <c r="X425" s="3"/>
      <c r="Y425" s="35" t="s">
        <v>160</v>
      </c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1"/>
      <c r="BF425" s="1"/>
      <c r="BG425" s="3" t="s">
        <v>80</v>
      </c>
      <c r="BH425" s="1"/>
    </row>
    <row r="426" spans="2:60" x14ac:dyDescent="0.2">
      <c r="B426" s="1">
        <v>422</v>
      </c>
      <c r="C426" s="31">
        <v>43779</v>
      </c>
      <c r="D426" s="1">
        <v>173</v>
      </c>
      <c r="E426" s="32">
        <v>30000</v>
      </c>
      <c r="F426" s="32">
        <v>37500</v>
      </c>
      <c r="G426" s="32">
        <v>37500</v>
      </c>
      <c r="H426" s="32" t="s">
        <v>3</v>
      </c>
      <c r="I426" s="33">
        <v>10.308952660644293</v>
      </c>
      <c r="J426" s="2" t="s">
        <v>163</v>
      </c>
      <c r="K426" s="3">
        <v>60</v>
      </c>
      <c r="L426" s="4" t="s">
        <v>167</v>
      </c>
      <c r="M426" s="4" t="s">
        <v>165</v>
      </c>
      <c r="N426" s="4" t="s">
        <v>162</v>
      </c>
      <c r="O426" s="34">
        <v>38</v>
      </c>
      <c r="P426" s="4" t="s">
        <v>167</v>
      </c>
      <c r="Q426" s="4"/>
      <c r="R426" s="3"/>
      <c r="S426" s="3"/>
      <c r="T426" s="3"/>
      <c r="U426" s="35" t="s">
        <v>160</v>
      </c>
      <c r="V426" s="3"/>
      <c r="W426" s="3"/>
      <c r="X426" s="35" t="s">
        <v>160</v>
      </c>
      <c r="Y426" s="3"/>
      <c r="Z426" s="3"/>
      <c r="AA426" s="3"/>
      <c r="AB426" s="3"/>
      <c r="AC426" s="3"/>
      <c r="AD426" s="3"/>
      <c r="AE426" s="35" t="s">
        <v>160</v>
      </c>
      <c r="AF426" s="3"/>
      <c r="AG426" s="3"/>
      <c r="AH426" s="3"/>
      <c r="AI426" s="3"/>
      <c r="AJ426" s="35" t="s">
        <v>160</v>
      </c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1"/>
      <c r="BF426" s="1"/>
      <c r="BG426" s="3" t="s">
        <v>79</v>
      </c>
      <c r="BH426" s="1"/>
    </row>
    <row r="427" spans="2:60" x14ac:dyDescent="0.2">
      <c r="B427" s="1">
        <v>423</v>
      </c>
      <c r="C427" s="31">
        <v>43779</v>
      </c>
      <c r="D427" s="1">
        <v>174</v>
      </c>
      <c r="E427" s="32">
        <v>24000</v>
      </c>
      <c r="F427" s="32">
        <v>30000</v>
      </c>
      <c r="G427" s="32">
        <v>30000</v>
      </c>
      <c r="H427" s="32" t="s">
        <v>3</v>
      </c>
      <c r="I427" s="33">
        <v>10.085809109330082</v>
      </c>
      <c r="J427" s="2" t="s">
        <v>163</v>
      </c>
      <c r="K427" s="3">
        <v>70</v>
      </c>
      <c r="L427" s="4" t="s">
        <v>167</v>
      </c>
      <c r="M427" s="4" t="s">
        <v>165</v>
      </c>
      <c r="N427" s="4" t="s">
        <v>162</v>
      </c>
      <c r="O427" s="34">
        <v>39</v>
      </c>
      <c r="P427" s="4" t="s">
        <v>167</v>
      </c>
      <c r="Q427" s="4"/>
      <c r="R427" s="3"/>
      <c r="S427" s="3"/>
      <c r="T427" s="3"/>
      <c r="U427" s="35" t="s">
        <v>160</v>
      </c>
      <c r="V427" s="3"/>
      <c r="W427" s="3"/>
      <c r="X427" s="35" t="s">
        <v>160</v>
      </c>
      <c r="Y427" s="3"/>
      <c r="Z427" s="3"/>
      <c r="AA427" s="3"/>
      <c r="AB427" s="3"/>
      <c r="AC427" s="35" t="s">
        <v>160</v>
      </c>
      <c r="AD427" s="3"/>
      <c r="AE427" s="3"/>
      <c r="AF427" s="3"/>
      <c r="AG427" s="3"/>
      <c r="AH427" s="3"/>
      <c r="AI427" s="3"/>
      <c r="AJ427" s="35" t="s">
        <v>160</v>
      </c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1"/>
      <c r="BF427" s="1"/>
      <c r="BG427" s="3" t="s">
        <v>81</v>
      </c>
      <c r="BH427" s="1"/>
    </row>
    <row r="428" spans="2:60" x14ac:dyDescent="0.2">
      <c r="B428" s="1">
        <v>424</v>
      </c>
      <c r="C428" s="31">
        <v>43779</v>
      </c>
      <c r="D428" s="1">
        <v>184</v>
      </c>
      <c r="E428" s="32">
        <v>7000</v>
      </c>
      <c r="F428" s="32">
        <v>8750</v>
      </c>
      <c r="G428" s="32">
        <v>8750</v>
      </c>
      <c r="H428" s="32" t="s">
        <v>3</v>
      </c>
      <c r="I428" s="33">
        <v>8.8536654280374503</v>
      </c>
      <c r="J428" s="2" t="s">
        <v>174</v>
      </c>
      <c r="K428" s="3">
        <v>30</v>
      </c>
      <c r="L428" s="4" t="s">
        <v>169</v>
      </c>
      <c r="M428" s="4" t="s">
        <v>165</v>
      </c>
      <c r="N428" s="4" t="s">
        <v>158</v>
      </c>
      <c r="O428" s="34">
        <v>30</v>
      </c>
      <c r="P428" s="4" t="s">
        <v>159</v>
      </c>
      <c r="Q428" s="4"/>
      <c r="R428" s="35" t="s">
        <v>160</v>
      </c>
      <c r="S428" s="35"/>
      <c r="T428" s="35" t="s">
        <v>160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1"/>
      <c r="BF428" s="1"/>
      <c r="BG428" s="3" t="s">
        <v>80</v>
      </c>
      <c r="BH428" s="1"/>
    </row>
    <row r="429" spans="2:60" x14ac:dyDescent="0.2">
      <c r="B429" s="1">
        <v>425</v>
      </c>
      <c r="C429" s="31">
        <v>43779</v>
      </c>
      <c r="D429" s="1">
        <v>192</v>
      </c>
      <c r="E429" s="32">
        <v>4300</v>
      </c>
      <c r="F429" s="32">
        <v>5375</v>
      </c>
      <c r="G429" s="32">
        <v>5375</v>
      </c>
      <c r="H429" s="32" t="s">
        <v>3</v>
      </c>
      <c r="I429" s="33">
        <v>8.3663703016816537</v>
      </c>
      <c r="J429" s="2" t="s">
        <v>174</v>
      </c>
      <c r="K429" s="3">
        <v>50</v>
      </c>
      <c r="L429" s="4" t="s">
        <v>169</v>
      </c>
      <c r="M429" s="4" t="s">
        <v>165</v>
      </c>
      <c r="N429" s="4" t="s">
        <v>158</v>
      </c>
      <c r="O429" s="34">
        <v>30</v>
      </c>
      <c r="P429" s="4" t="s">
        <v>159</v>
      </c>
      <c r="Q429" s="4"/>
      <c r="R429" s="35" t="s">
        <v>160</v>
      </c>
      <c r="S429" s="35"/>
      <c r="T429" s="35" t="s">
        <v>160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1"/>
      <c r="BF429" s="1"/>
      <c r="BG429" s="3" t="s">
        <v>80</v>
      </c>
      <c r="BH429" s="1"/>
    </row>
    <row r="430" spans="2:60" x14ac:dyDescent="0.2">
      <c r="B430" s="1">
        <v>426</v>
      </c>
      <c r="C430" s="31">
        <v>43779</v>
      </c>
      <c r="D430" s="1">
        <v>193</v>
      </c>
      <c r="E430" s="32">
        <v>6000</v>
      </c>
      <c r="F430" s="32">
        <v>7500</v>
      </c>
      <c r="G430" s="32">
        <v>7500</v>
      </c>
      <c r="H430" s="32" t="s">
        <v>3</v>
      </c>
      <c r="I430" s="33">
        <v>8.6995147482101913</v>
      </c>
      <c r="J430" s="2" t="s">
        <v>174</v>
      </c>
      <c r="K430" s="72">
        <v>50</v>
      </c>
      <c r="L430" s="4" t="s">
        <v>169</v>
      </c>
      <c r="M430" s="4" t="s">
        <v>165</v>
      </c>
      <c r="N430" s="4" t="s">
        <v>158</v>
      </c>
      <c r="O430" s="34">
        <v>36</v>
      </c>
      <c r="P430" s="4" t="s">
        <v>159</v>
      </c>
      <c r="Q430" s="4"/>
      <c r="R430" s="35" t="s">
        <v>160</v>
      </c>
      <c r="S430" s="35"/>
      <c r="T430" s="35" t="s">
        <v>160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1"/>
      <c r="BF430" s="1"/>
      <c r="BG430" s="3" t="s">
        <v>80</v>
      </c>
      <c r="BH430" s="1"/>
    </row>
    <row r="431" spans="2:60" x14ac:dyDescent="0.2">
      <c r="B431" s="1">
        <v>427</v>
      </c>
      <c r="C431" s="31">
        <v>43779</v>
      </c>
      <c r="D431" s="1">
        <v>194</v>
      </c>
      <c r="E431" s="32">
        <v>11000</v>
      </c>
      <c r="F431" s="32">
        <v>13750</v>
      </c>
      <c r="G431" s="32">
        <v>13750</v>
      </c>
      <c r="H431" s="32" t="s">
        <v>3</v>
      </c>
      <c r="I431" s="33">
        <v>9.3056505517805075</v>
      </c>
      <c r="J431" s="2" t="s">
        <v>174</v>
      </c>
      <c r="K431" s="3">
        <v>40</v>
      </c>
      <c r="L431" s="4" t="s">
        <v>167</v>
      </c>
      <c r="M431" s="4" t="s">
        <v>165</v>
      </c>
      <c r="N431" s="4" t="s">
        <v>158</v>
      </c>
      <c r="O431" s="34">
        <v>35</v>
      </c>
      <c r="P431" s="4" t="s">
        <v>159</v>
      </c>
      <c r="Q431" s="4"/>
      <c r="R431" s="35" t="s">
        <v>160</v>
      </c>
      <c r="S431" s="35"/>
      <c r="T431" s="35" t="s">
        <v>160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1"/>
      <c r="BF431" s="1"/>
      <c r="BG431" s="3" t="s">
        <v>79</v>
      </c>
      <c r="BH431" s="1"/>
    </row>
    <row r="432" spans="2:60" x14ac:dyDescent="0.2">
      <c r="B432" s="1">
        <v>428</v>
      </c>
      <c r="C432" s="31">
        <v>43779</v>
      </c>
      <c r="D432" s="1">
        <v>195</v>
      </c>
      <c r="E432" s="32">
        <v>4300</v>
      </c>
      <c r="F432" s="32">
        <v>5375</v>
      </c>
      <c r="G432" s="32">
        <v>5375</v>
      </c>
      <c r="H432" s="32" t="s">
        <v>3</v>
      </c>
      <c r="I432" s="33">
        <v>8.3663703016816537</v>
      </c>
      <c r="J432" s="2" t="s">
        <v>174</v>
      </c>
      <c r="K432" s="3">
        <v>70</v>
      </c>
      <c r="L432" s="4" t="s">
        <v>169</v>
      </c>
      <c r="M432" s="4" t="s">
        <v>161</v>
      </c>
      <c r="N432" s="4" t="s">
        <v>166</v>
      </c>
      <c r="O432" s="34">
        <v>36</v>
      </c>
      <c r="P432" s="4" t="s">
        <v>169</v>
      </c>
      <c r="Q432" s="35" t="s">
        <v>160</v>
      </c>
      <c r="R432" s="35" t="s">
        <v>160</v>
      </c>
      <c r="S432" s="35"/>
      <c r="T432" s="3"/>
      <c r="U432" s="35" t="s">
        <v>160</v>
      </c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 t="s">
        <v>183</v>
      </c>
      <c r="BA432" s="3"/>
      <c r="BB432" s="3"/>
      <c r="BC432" s="3"/>
      <c r="BD432" s="3"/>
      <c r="BE432" s="1"/>
      <c r="BF432" s="1"/>
      <c r="BG432" s="3" t="s">
        <v>80</v>
      </c>
      <c r="BH432" s="1"/>
    </row>
    <row r="433" spans="2:60" x14ac:dyDescent="0.2">
      <c r="B433" s="1">
        <v>429</v>
      </c>
      <c r="C433" s="31">
        <v>43779</v>
      </c>
      <c r="D433" s="1">
        <v>196</v>
      </c>
      <c r="E433" s="32">
        <v>4000</v>
      </c>
      <c r="F433" s="32">
        <v>5000</v>
      </c>
      <c r="G433" s="32">
        <v>5000</v>
      </c>
      <c r="H433" s="32" t="s">
        <v>3</v>
      </c>
      <c r="I433" s="33">
        <v>8.2940496401020276</v>
      </c>
      <c r="J433" s="2" t="s">
        <v>174</v>
      </c>
      <c r="K433" s="3">
        <v>60</v>
      </c>
      <c r="L433" s="4" t="s">
        <v>169</v>
      </c>
      <c r="M433" s="4" t="s">
        <v>165</v>
      </c>
      <c r="N433" s="4" t="s">
        <v>166</v>
      </c>
      <c r="O433" s="34">
        <v>33</v>
      </c>
      <c r="P433" s="4" t="s">
        <v>169</v>
      </c>
      <c r="Q433" s="35" t="s">
        <v>160</v>
      </c>
      <c r="R433" s="35" t="s">
        <v>160</v>
      </c>
      <c r="S433" s="35"/>
      <c r="T433" s="35" t="s">
        <v>160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1"/>
      <c r="BF433" s="1"/>
      <c r="BG433" s="3" t="s">
        <v>80</v>
      </c>
      <c r="BH433" s="1"/>
    </row>
    <row r="434" spans="2:60" x14ac:dyDescent="0.2">
      <c r="B434" s="1">
        <v>430</v>
      </c>
      <c r="C434" s="31">
        <v>43779</v>
      </c>
      <c r="D434" s="1">
        <v>200</v>
      </c>
      <c r="E434" s="32">
        <v>5500</v>
      </c>
      <c r="F434" s="32">
        <v>6875</v>
      </c>
      <c r="G434" s="32">
        <v>6875</v>
      </c>
      <c r="H434" s="32" t="s">
        <v>3</v>
      </c>
      <c r="I434" s="33">
        <v>8.6125033712205621</v>
      </c>
      <c r="J434" s="2" t="s">
        <v>174</v>
      </c>
      <c r="K434" s="3">
        <v>80</v>
      </c>
      <c r="L434" s="4" t="s">
        <v>169</v>
      </c>
      <c r="M434" s="4" t="s">
        <v>165</v>
      </c>
      <c r="N434" s="4" t="s">
        <v>158</v>
      </c>
      <c r="O434" s="34">
        <v>32</v>
      </c>
      <c r="P434" s="4" t="s">
        <v>159</v>
      </c>
      <c r="Q434" s="4"/>
      <c r="R434" s="35" t="s">
        <v>160</v>
      </c>
      <c r="S434" s="35"/>
      <c r="T434" s="35" t="s">
        <v>160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1"/>
      <c r="BF434" s="1"/>
      <c r="BG434" s="3" t="s">
        <v>80</v>
      </c>
      <c r="BH434" s="1"/>
    </row>
    <row r="435" spans="2:60" x14ac:dyDescent="0.2">
      <c r="B435" s="1">
        <v>431</v>
      </c>
      <c r="C435" s="31">
        <v>43779</v>
      </c>
      <c r="D435" s="1">
        <v>246</v>
      </c>
      <c r="E435" s="32">
        <v>9000</v>
      </c>
      <c r="F435" s="32">
        <v>11250</v>
      </c>
      <c r="G435" s="32">
        <v>11250</v>
      </c>
      <c r="H435" s="32" t="s">
        <v>3</v>
      </c>
      <c r="I435" s="33">
        <v>9.1049798563183568</v>
      </c>
      <c r="J435" s="2" t="s">
        <v>163</v>
      </c>
      <c r="K435" s="3">
        <v>70</v>
      </c>
      <c r="L435" s="4" t="s">
        <v>167</v>
      </c>
      <c r="M435" s="4" t="s">
        <v>165</v>
      </c>
      <c r="N435" s="4" t="s">
        <v>162</v>
      </c>
      <c r="O435" s="34">
        <v>38</v>
      </c>
      <c r="P435" s="4" t="s">
        <v>167</v>
      </c>
      <c r="Q435" s="4"/>
      <c r="R435" s="3"/>
      <c r="S435" s="3"/>
      <c r="T435" s="3"/>
      <c r="U435" s="35" t="s">
        <v>160</v>
      </c>
      <c r="V435" s="3"/>
      <c r="W435" s="3"/>
      <c r="X435" s="35" t="s">
        <v>160</v>
      </c>
      <c r="Y435" s="3"/>
      <c r="Z435" s="3"/>
      <c r="AA435" s="3"/>
      <c r="AB435" s="3"/>
      <c r="AC435" s="3"/>
      <c r="AD435" s="3"/>
      <c r="AE435" s="35" t="s">
        <v>160</v>
      </c>
      <c r="AF435" s="3"/>
      <c r="AG435" s="3"/>
      <c r="AH435" s="3"/>
      <c r="AI435" s="3"/>
      <c r="AJ435" s="35" t="s">
        <v>160</v>
      </c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1"/>
      <c r="BF435" s="1"/>
      <c r="BG435" s="3" t="s">
        <v>79</v>
      </c>
      <c r="BH435" s="1"/>
    </row>
    <row r="436" spans="2:60" x14ac:dyDescent="0.2">
      <c r="B436" s="1">
        <v>432</v>
      </c>
      <c r="C436" s="31">
        <v>43779</v>
      </c>
      <c r="D436" s="1">
        <v>248</v>
      </c>
      <c r="E436" s="32">
        <v>6000</v>
      </c>
      <c r="F436" s="32">
        <v>7500</v>
      </c>
      <c r="G436" s="32">
        <v>7500</v>
      </c>
      <c r="H436" s="32" t="s">
        <v>3</v>
      </c>
      <c r="I436" s="33">
        <v>8.6995147482101913</v>
      </c>
      <c r="J436" s="2" t="s">
        <v>163</v>
      </c>
      <c r="K436" s="3">
        <v>50</v>
      </c>
      <c r="L436" s="4" t="s">
        <v>167</v>
      </c>
      <c r="M436" s="4" t="s">
        <v>165</v>
      </c>
      <c r="N436" s="4" t="s">
        <v>158</v>
      </c>
      <c r="O436" s="34">
        <v>36</v>
      </c>
      <c r="P436" s="4" t="s">
        <v>159</v>
      </c>
      <c r="Q436" s="4"/>
      <c r="R436" s="3"/>
      <c r="S436" s="3"/>
      <c r="T436" s="3"/>
      <c r="U436" s="35" t="s">
        <v>160</v>
      </c>
      <c r="V436" s="3"/>
      <c r="W436" s="3"/>
      <c r="X436" s="35" t="s">
        <v>160</v>
      </c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1"/>
      <c r="BF436" s="1"/>
      <c r="BG436" s="3" t="s">
        <v>79</v>
      </c>
      <c r="BH436" s="1"/>
    </row>
    <row r="437" spans="2:60" x14ac:dyDescent="0.2">
      <c r="B437" s="1">
        <v>433</v>
      </c>
      <c r="C437" s="31">
        <v>43779</v>
      </c>
      <c r="D437" s="1">
        <v>249</v>
      </c>
      <c r="E437" s="32">
        <v>2700</v>
      </c>
      <c r="F437" s="32">
        <v>3375</v>
      </c>
      <c r="G437" s="32">
        <v>3375</v>
      </c>
      <c r="H437" s="32" t="s">
        <v>3</v>
      </c>
      <c r="I437" s="33">
        <v>7.90100705199242</v>
      </c>
      <c r="J437" s="2" t="s">
        <v>163</v>
      </c>
      <c r="K437" s="3">
        <v>70</v>
      </c>
      <c r="L437" s="4" t="s">
        <v>167</v>
      </c>
      <c r="M437" s="4" t="s">
        <v>165</v>
      </c>
      <c r="N437" s="4" t="s">
        <v>162</v>
      </c>
      <c r="O437" s="34">
        <v>36</v>
      </c>
      <c r="P437" s="4" t="s">
        <v>167</v>
      </c>
      <c r="Q437" s="4"/>
      <c r="R437" s="3"/>
      <c r="S437" s="3"/>
      <c r="T437" s="3"/>
      <c r="U437" s="35" t="s">
        <v>160</v>
      </c>
      <c r="V437" s="3"/>
      <c r="W437" s="3"/>
      <c r="X437" s="35" t="s">
        <v>160</v>
      </c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1"/>
      <c r="BF437" s="1"/>
      <c r="BG437" s="3" t="s">
        <v>80</v>
      </c>
      <c r="BH437" s="1"/>
    </row>
    <row r="438" spans="2:60" x14ac:dyDescent="0.2">
      <c r="B438" s="1">
        <v>434</v>
      </c>
      <c r="C438" s="31">
        <v>43779</v>
      </c>
      <c r="D438" s="1">
        <v>251</v>
      </c>
      <c r="E438" s="32">
        <v>5000</v>
      </c>
      <c r="F438" s="32">
        <v>6250</v>
      </c>
      <c r="G438" s="32">
        <v>6250</v>
      </c>
      <c r="H438" s="32" t="s">
        <v>3</v>
      </c>
      <c r="I438" s="33">
        <v>8.5171931914162382</v>
      </c>
      <c r="J438" s="2" t="s">
        <v>163</v>
      </c>
      <c r="K438" s="3">
        <v>80</v>
      </c>
      <c r="L438" s="4" t="s">
        <v>167</v>
      </c>
      <c r="M438" s="4" t="s">
        <v>165</v>
      </c>
      <c r="N438" s="4" t="s">
        <v>158</v>
      </c>
      <c r="O438" s="34">
        <v>36</v>
      </c>
      <c r="P438" s="4" t="s">
        <v>167</v>
      </c>
      <c r="Q438" s="4"/>
      <c r="R438" s="3"/>
      <c r="S438" s="3"/>
      <c r="T438" s="3"/>
      <c r="U438" s="35" t="s">
        <v>160</v>
      </c>
      <c r="V438" s="3"/>
      <c r="W438" s="3"/>
      <c r="X438" s="35" t="s">
        <v>160</v>
      </c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1"/>
      <c r="BF438" s="1"/>
      <c r="BG438" s="3" t="s">
        <v>80</v>
      </c>
      <c r="BH438" s="1"/>
    </row>
    <row r="439" spans="2:60" x14ac:dyDescent="0.2">
      <c r="B439" s="1">
        <v>435</v>
      </c>
      <c r="C439" s="31">
        <v>43779</v>
      </c>
      <c r="D439" s="1">
        <v>252</v>
      </c>
      <c r="E439" s="32">
        <v>4600</v>
      </c>
      <c r="F439" s="32">
        <v>5750</v>
      </c>
      <c r="G439" s="32">
        <v>5750</v>
      </c>
      <c r="H439" s="32" t="s">
        <v>3</v>
      </c>
      <c r="I439" s="33">
        <v>8.4338115824771869</v>
      </c>
      <c r="J439" s="2" t="s">
        <v>163</v>
      </c>
      <c r="K439" s="3">
        <v>70</v>
      </c>
      <c r="L439" s="4" t="s">
        <v>167</v>
      </c>
      <c r="M439" s="4" t="s">
        <v>165</v>
      </c>
      <c r="N439" s="4" t="s">
        <v>158</v>
      </c>
      <c r="O439" s="34">
        <v>36</v>
      </c>
      <c r="P439" s="4" t="s">
        <v>167</v>
      </c>
      <c r="Q439" s="4"/>
      <c r="R439" s="3"/>
      <c r="S439" s="3"/>
      <c r="T439" s="3"/>
      <c r="U439" s="35" t="s">
        <v>160</v>
      </c>
      <c r="V439" s="35"/>
      <c r="W439" s="3"/>
      <c r="X439" s="35" t="s">
        <v>160</v>
      </c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1"/>
      <c r="BF439" s="1"/>
      <c r="BG439" s="3" t="s">
        <v>80</v>
      </c>
      <c r="BH439" s="1"/>
    </row>
    <row r="440" spans="2:60" x14ac:dyDescent="0.2">
      <c r="B440" s="1">
        <v>436</v>
      </c>
      <c r="C440" s="78">
        <v>43779</v>
      </c>
      <c r="D440" s="1">
        <v>261</v>
      </c>
      <c r="E440" s="32">
        <v>900000</v>
      </c>
      <c r="F440" s="32">
        <v>1100000</v>
      </c>
      <c r="G440" s="32">
        <v>1125000</v>
      </c>
      <c r="H440" s="32" t="s">
        <v>209</v>
      </c>
      <c r="I440" s="33">
        <v>13.710150042306449</v>
      </c>
      <c r="J440" s="2" t="s">
        <v>163</v>
      </c>
      <c r="K440" s="3">
        <v>60</v>
      </c>
      <c r="L440" s="4" t="s">
        <v>167</v>
      </c>
      <c r="M440" s="4" t="s">
        <v>165</v>
      </c>
      <c r="N440" s="4" t="s">
        <v>162</v>
      </c>
      <c r="O440" s="34">
        <v>36</v>
      </c>
      <c r="P440" s="4" t="s">
        <v>167</v>
      </c>
      <c r="Q440" s="4"/>
      <c r="R440" s="3"/>
      <c r="S440" s="3"/>
      <c r="T440" s="35" t="s">
        <v>160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5" t="s">
        <v>160</v>
      </c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1"/>
      <c r="BF440" s="1"/>
      <c r="BG440" s="3" t="s">
        <v>81</v>
      </c>
      <c r="BH440" s="1"/>
    </row>
    <row r="441" spans="2:60" x14ac:dyDescent="0.2">
      <c r="B441" s="1">
        <v>437</v>
      </c>
      <c r="C441" s="31">
        <v>43779</v>
      </c>
      <c r="D441" s="1">
        <v>262</v>
      </c>
      <c r="E441" s="32">
        <v>175000</v>
      </c>
      <c r="F441" s="32">
        <v>218750</v>
      </c>
      <c r="G441" s="32">
        <v>218750</v>
      </c>
      <c r="H441" s="32" t="s">
        <v>3</v>
      </c>
      <c r="I441" s="33">
        <v>12.072541252905651</v>
      </c>
      <c r="J441" s="2" t="s">
        <v>163</v>
      </c>
      <c r="K441" s="3">
        <v>60</v>
      </c>
      <c r="L441" s="4" t="s">
        <v>167</v>
      </c>
      <c r="M441" s="4" t="s">
        <v>165</v>
      </c>
      <c r="N441" s="4" t="s">
        <v>158</v>
      </c>
      <c r="O441" s="34">
        <v>37</v>
      </c>
      <c r="P441" s="4" t="s">
        <v>167</v>
      </c>
      <c r="Q441" s="4"/>
      <c r="R441" s="3"/>
      <c r="S441" s="3"/>
      <c r="T441" s="35" t="s">
        <v>160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5" t="s">
        <v>160</v>
      </c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1"/>
      <c r="BF441" s="1"/>
      <c r="BG441" s="3" t="s">
        <v>81</v>
      </c>
      <c r="BH441" s="1"/>
    </row>
    <row r="442" spans="2:60" x14ac:dyDescent="0.2">
      <c r="B442" s="1">
        <v>438</v>
      </c>
      <c r="C442" s="31">
        <v>43779</v>
      </c>
      <c r="D442" s="1">
        <v>382</v>
      </c>
      <c r="E442" s="32">
        <v>3500</v>
      </c>
      <c r="F442" s="32">
        <v>4375</v>
      </c>
      <c r="G442" s="32">
        <v>4375</v>
      </c>
      <c r="H442" s="32" t="s">
        <v>3</v>
      </c>
      <c r="I442" s="33">
        <v>8.1605182474775049</v>
      </c>
      <c r="J442" s="2" t="s">
        <v>174</v>
      </c>
      <c r="K442" s="3">
        <v>30</v>
      </c>
      <c r="L442" s="4" t="s">
        <v>169</v>
      </c>
      <c r="M442" s="4" t="s">
        <v>165</v>
      </c>
      <c r="N442" s="4" t="s">
        <v>168</v>
      </c>
      <c r="O442" s="34">
        <v>31</v>
      </c>
      <c r="P442" s="4" t="s">
        <v>159</v>
      </c>
      <c r="Q442" s="4"/>
      <c r="R442" s="35" t="s">
        <v>160</v>
      </c>
      <c r="S442" s="35"/>
      <c r="T442" s="35" t="s">
        <v>160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 t="s">
        <v>205</v>
      </c>
      <c r="BA442" s="3"/>
      <c r="BB442" s="35" t="s">
        <v>160</v>
      </c>
      <c r="BC442" s="3"/>
      <c r="BD442" s="3"/>
      <c r="BE442" s="1"/>
      <c r="BF442" s="1"/>
      <c r="BG442" s="3" t="s">
        <v>80</v>
      </c>
      <c r="BH442" s="1"/>
    </row>
    <row r="443" spans="2:60" x14ac:dyDescent="0.2">
      <c r="B443" s="1">
        <v>439</v>
      </c>
      <c r="C443" s="31">
        <v>43779</v>
      </c>
      <c r="D443" s="1">
        <v>384</v>
      </c>
      <c r="E443" s="32">
        <v>6000</v>
      </c>
      <c r="F443" s="32">
        <v>7500</v>
      </c>
      <c r="G443" s="32">
        <v>7500</v>
      </c>
      <c r="H443" s="32" t="s">
        <v>3</v>
      </c>
      <c r="I443" s="33">
        <v>8.6995147482101913</v>
      </c>
      <c r="J443" s="2" t="s">
        <v>174</v>
      </c>
      <c r="K443" s="3">
        <v>40</v>
      </c>
      <c r="L443" s="4" t="s">
        <v>169</v>
      </c>
      <c r="M443" s="4" t="s">
        <v>165</v>
      </c>
      <c r="N443" s="4" t="s">
        <v>158</v>
      </c>
      <c r="O443" s="34">
        <v>35</v>
      </c>
      <c r="P443" s="4" t="s">
        <v>159</v>
      </c>
      <c r="Q443" s="4"/>
      <c r="R443" s="35" t="s">
        <v>160</v>
      </c>
      <c r="S443" s="35"/>
      <c r="T443" s="35" t="s">
        <v>160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1"/>
      <c r="BF443" s="1"/>
      <c r="BG443" s="3" t="s">
        <v>79</v>
      </c>
      <c r="BH443" s="1"/>
    </row>
    <row r="444" spans="2:60" x14ac:dyDescent="0.2">
      <c r="B444" s="1">
        <v>440</v>
      </c>
      <c r="C444" s="31">
        <v>43779</v>
      </c>
      <c r="D444" s="1">
        <v>388</v>
      </c>
      <c r="E444" s="32">
        <v>40000</v>
      </c>
      <c r="F444" s="32">
        <v>50000</v>
      </c>
      <c r="G444" s="32">
        <v>50000</v>
      </c>
      <c r="H444" s="32" t="s">
        <v>3</v>
      </c>
      <c r="I444" s="33">
        <v>10.596634733096073</v>
      </c>
      <c r="J444" s="2" t="s">
        <v>174</v>
      </c>
      <c r="K444" s="3">
        <v>50</v>
      </c>
      <c r="L444" s="4" t="s">
        <v>169</v>
      </c>
      <c r="M444" s="4" t="s">
        <v>165</v>
      </c>
      <c r="N444" s="4" t="s">
        <v>178</v>
      </c>
      <c r="O444" s="34">
        <v>36</v>
      </c>
      <c r="P444" s="4" t="s">
        <v>159</v>
      </c>
      <c r="Q444" s="4"/>
      <c r="R444" s="35" t="s">
        <v>160</v>
      </c>
      <c r="S444" s="35"/>
      <c r="T444" s="3"/>
      <c r="U444" s="35" t="s">
        <v>160</v>
      </c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 t="s">
        <v>183</v>
      </c>
      <c r="BA444" s="3"/>
      <c r="BB444" s="3"/>
      <c r="BC444" s="3"/>
      <c r="BD444" s="3"/>
      <c r="BE444" s="1"/>
      <c r="BF444" s="1"/>
      <c r="BG444" s="3" t="s">
        <v>81</v>
      </c>
      <c r="BH444" s="1"/>
    </row>
    <row r="445" spans="2:60" x14ac:dyDescent="0.2">
      <c r="B445" s="1">
        <v>441</v>
      </c>
      <c r="C445" s="31">
        <v>43779</v>
      </c>
      <c r="D445" s="1">
        <v>391</v>
      </c>
      <c r="E445" s="32">
        <v>4800</v>
      </c>
      <c r="F445" s="32">
        <v>6000</v>
      </c>
      <c r="G445" s="32">
        <v>6000</v>
      </c>
      <c r="H445" s="32" t="s">
        <v>3</v>
      </c>
      <c r="I445" s="33">
        <v>8.4763711968959825</v>
      </c>
      <c r="J445" s="2" t="s">
        <v>174</v>
      </c>
      <c r="K445" s="3">
        <v>50</v>
      </c>
      <c r="L445" s="4" t="s">
        <v>169</v>
      </c>
      <c r="M445" s="4" t="s">
        <v>165</v>
      </c>
      <c r="N445" s="4" t="s">
        <v>158</v>
      </c>
      <c r="O445" s="34">
        <v>32</v>
      </c>
      <c r="P445" s="4" t="s">
        <v>159</v>
      </c>
      <c r="Q445" s="4"/>
      <c r="R445" s="35" t="s">
        <v>160</v>
      </c>
      <c r="S445" s="35"/>
      <c r="T445" s="35" t="s">
        <v>160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1"/>
      <c r="BF445" s="1"/>
      <c r="BG445" s="3" t="s">
        <v>80</v>
      </c>
      <c r="BH445" s="1"/>
    </row>
    <row r="446" spans="2:60" x14ac:dyDescent="0.2">
      <c r="B446" s="1">
        <v>442</v>
      </c>
      <c r="C446" s="31">
        <v>43779</v>
      </c>
      <c r="D446" s="1">
        <v>393</v>
      </c>
      <c r="E446" s="32">
        <v>3200</v>
      </c>
      <c r="F446" s="32">
        <v>4000</v>
      </c>
      <c r="G446" s="32">
        <v>4000</v>
      </c>
      <c r="H446" s="32" t="s">
        <v>3</v>
      </c>
      <c r="I446" s="33">
        <v>8.0709060887878188</v>
      </c>
      <c r="J446" s="2" t="s">
        <v>174</v>
      </c>
      <c r="K446" s="72">
        <v>60</v>
      </c>
      <c r="L446" s="4" t="s">
        <v>156</v>
      </c>
      <c r="M446" s="4" t="s">
        <v>165</v>
      </c>
      <c r="N446" s="4" t="s">
        <v>158</v>
      </c>
      <c r="O446" s="34">
        <v>29</v>
      </c>
      <c r="P446" s="4" t="s">
        <v>159</v>
      </c>
      <c r="Q446" s="4"/>
      <c r="R446" s="35" t="s">
        <v>160</v>
      </c>
      <c r="S446" s="35"/>
      <c r="T446" s="35" t="s">
        <v>160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1"/>
      <c r="BF446" s="1"/>
      <c r="BG446" s="3" t="s">
        <v>80</v>
      </c>
      <c r="BH446" s="1"/>
    </row>
    <row r="447" spans="2:60" x14ac:dyDescent="0.2">
      <c r="B447" s="1">
        <v>443</v>
      </c>
      <c r="C447" s="31">
        <v>43779</v>
      </c>
      <c r="D447" s="1">
        <v>394</v>
      </c>
      <c r="E447" s="32">
        <v>5000</v>
      </c>
      <c r="F447" s="32">
        <v>6250</v>
      </c>
      <c r="G447" s="32">
        <v>6250</v>
      </c>
      <c r="H447" s="32" t="s">
        <v>3</v>
      </c>
      <c r="I447" s="33">
        <v>8.5171931914162382</v>
      </c>
      <c r="J447" s="2" t="s">
        <v>174</v>
      </c>
      <c r="K447" s="3">
        <v>70</v>
      </c>
      <c r="L447" s="4" t="s">
        <v>156</v>
      </c>
      <c r="M447" s="4" t="s">
        <v>182</v>
      </c>
      <c r="N447" s="4" t="s">
        <v>175</v>
      </c>
      <c r="O447" s="34">
        <v>26</v>
      </c>
      <c r="P447" s="4" t="s">
        <v>156</v>
      </c>
      <c r="Q447" s="35" t="s">
        <v>160</v>
      </c>
      <c r="R447" s="35" t="s">
        <v>160</v>
      </c>
      <c r="S447" s="35"/>
      <c r="T447" s="35" t="s">
        <v>160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1"/>
      <c r="BF447" s="1"/>
      <c r="BG447" s="3" t="s">
        <v>80</v>
      </c>
      <c r="BH447" s="1"/>
    </row>
    <row r="448" spans="2:60" x14ac:dyDescent="0.2">
      <c r="B448" s="1">
        <v>444</v>
      </c>
      <c r="C448" s="31">
        <v>43779</v>
      </c>
      <c r="D448" s="1">
        <v>395</v>
      </c>
      <c r="E448" s="32">
        <v>2400</v>
      </c>
      <c r="F448" s="32">
        <v>3000</v>
      </c>
      <c r="G448" s="32">
        <v>3000</v>
      </c>
      <c r="H448" s="32" t="s">
        <v>3</v>
      </c>
      <c r="I448" s="33">
        <v>7.7832240163360371</v>
      </c>
      <c r="J448" s="2" t="s">
        <v>174</v>
      </c>
      <c r="K448" s="3">
        <v>70</v>
      </c>
      <c r="L448" s="4" t="s">
        <v>169</v>
      </c>
      <c r="M448" s="4" t="s">
        <v>182</v>
      </c>
      <c r="N448" s="4" t="s">
        <v>158</v>
      </c>
      <c r="O448" s="34">
        <v>28</v>
      </c>
      <c r="P448" s="4" t="s">
        <v>159</v>
      </c>
      <c r="Q448" s="4"/>
      <c r="R448" s="35" t="s">
        <v>160</v>
      </c>
      <c r="S448" s="35"/>
      <c r="T448" s="35" t="s">
        <v>160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1"/>
      <c r="BF448" s="1"/>
      <c r="BG448" s="3" t="s">
        <v>80</v>
      </c>
      <c r="BH448" s="1"/>
    </row>
    <row r="449" spans="2:60" x14ac:dyDescent="0.2">
      <c r="B449" s="1">
        <v>445</v>
      </c>
      <c r="C449" s="31">
        <v>43779</v>
      </c>
      <c r="D449" s="1">
        <v>396</v>
      </c>
      <c r="E449" s="32">
        <v>5500</v>
      </c>
      <c r="F449" s="32">
        <v>6875</v>
      </c>
      <c r="G449" s="32">
        <v>6875</v>
      </c>
      <c r="H449" s="32" t="s">
        <v>3</v>
      </c>
      <c r="I449" s="33">
        <v>8.6125033712205621</v>
      </c>
      <c r="J449" s="2" t="s">
        <v>174</v>
      </c>
      <c r="K449" s="3">
        <v>70</v>
      </c>
      <c r="L449" s="4" t="s">
        <v>169</v>
      </c>
      <c r="M449" s="4" t="s">
        <v>165</v>
      </c>
      <c r="N449" s="4" t="s">
        <v>166</v>
      </c>
      <c r="O449" s="34">
        <v>35</v>
      </c>
      <c r="P449" s="4" t="s">
        <v>159</v>
      </c>
      <c r="Q449" s="4"/>
      <c r="R449" s="35" t="s">
        <v>160</v>
      </c>
      <c r="S449" s="35"/>
      <c r="T449" s="35"/>
      <c r="U449" s="35" t="s">
        <v>160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1"/>
      <c r="BF449" s="1"/>
      <c r="BG449" s="3" t="s">
        <v>80</v>
      </c>
      <c r="BH449" s="1"/>
    </row>
    <row r="450" spans="2:60" x14ac:dyDescent="0.2">
      <c r="B450" s="1">
        <v>446</v>
      </c>
      <c r="C450" s="31">
        <v>43779</v>
      </c>
      <c r="D450" s="1">
        <v>449</v>
      </c>
      <c r="E450" s="32">
        <v>3600</v>
      </c>
      <c r="F450" s="32">
        <v>4500</v>
      </c>
      <c r="G450" s="32">
        <v>4500</v>
      </c>
      <c r="H450" s="32" t="s">
        <v>3</v>
      </c>
      <c r="I450" s="33">
        <v>8.1886891244442008</v>
      </c>
      <c r="J450" s="2" t="s">
        <v>163</v>
      </c>
      <c r="K450" s="3">
        <v>40</v>
      </c>
      <c r="L450" s="4" t="s">
        <v>169</v>
      </c>
      <c r="M450" s="4" t="s">
        <v>182</v>
      </c>
      <c r="N450" s="4" t="s">
        <v>162</v>
      </c>
      <c r="O450" s="34">
        <v>19</v>
      </c>
      <c r="P450" s="4" t="s">
        <v>159</v>
      </c>
      <c r="Q450" s="4"/>
      <c r="R450" s="35" t="s">
        <v>160</v>
      </c>
      <c r="S450" s="35"/>
      <c r="T450" s="35" t="s">
        <v>160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1"/>
      <c r="BF450" s="1"/>
      <c r="BG450" s="3" t="s">
        <v>79</v>
      </c>
      <c r="BH450" s="1"/>
    </row>
    <row r="451" spans="2:60" x14ac:dyDescent="0.2">
      <c r="B451" s="1">
        <v>447</v>
      </c>
      <c r="C451" s="31">
        <v>43779</v>
      </c>
      <c r="D451" s="1">
        <v>451</v>
      </c>
      <c r="E451" s="32">
        <v>48000</v>
      </c>
      <c r="F451" s="32">
        <v>60000</v>
      </c>
      <c r="G451" s="32">
        <v>60000</v>
      </c>
      <c r="H451" s="32" t="s">
        <v>3</v>
      </c>
      <c r="I451" s="33">
        <v>10.778956289890028</v>
      </c>
      <c r="J451" s="2" t="s">
        <v>163</v>
      </c>
      <c r="K451" s="3">
        <v>60</v>
      </c>
      <c r="L451" s="4" t="s">
        <v>167</v>
      </c>
      <c r="M451" s="4" t="s">
        <v>165</v>
      </c>
      <c r="N451" s="4" t="s">
        <v>158</v>
      </c>
      <c r="O451" s="34">
        <v>36</v>
      </c>
      <c r="P451" s="4" t="s">
        <v>167</v>
      </c>
      <c r="Q451" s="4"/>
      <c r="R451" s="3"/>
      <c r="S451" s="3"/>
      <c r="T451" s="35" t="s">
        <v>160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5" t="s">
        <v>160</v>
      </c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1"/>
      <c r="BF451" s="1"/>
      <c r="BG451" s="3" t="s">
        <v>81</v>
      </c>
      <c r="BH451" s="1"/>
    </row>
    <row r="452" spans="2:60" x14ac:dyDescent="0.2">
      <c r="B452" s="1">
        <v>448</v>
      </c>
      <c r="C452" s="31">
        <v>43779</v>
      </c>
      <c r="D452" s="1">
        <v>452</v>
      </c>
      <c r="E452" s="32">
        <v>8000</v>
      </c>
      <c r="F452" s="32">
        <v>10000</v>
      </c>
      <c r="G452" s="32">
        <v>10000</v>
      </c>
      <c r="H452" s="32" t="s">
        <v>3</v>
      </c>
      <c r="I452" s="33">
        <v>8.987196820661973</v>
      </c>
      <c r="J452" s="2" t="s">
        <v>163</v>
      </c>
      <c r="K452" s="3">
        <v>60</v>
      </c>
      <c r="L452" s="4" t="s">
        <v>167</v>
      </c>
      <c r="M452" s="4" t="s">
        <v>165</v>
      </c>
      <c r="N452" s="4" t="s">
        <v>162</v>
      </c>
      <c r="O452" s="34">
        <v>39</v>
      </c>
      <c r="P452" s="4" t="s">
        <v>167</v>
      </c>
      <c r="Q452" s="4"/>
      <c r="R452" s="35" t="s">
        <v>160</v>
      </c>
      <c r="S452" s="35"/>
      <c r="T452" s="3"/>
      <c r="U452" s="35" t="s">
        <v>160</v>
      </c>
      <c r="V452" s="3"/>
      <c r="W452" s="3"/>
      <c r="X452" s="3"/>
      <c r="Y452" s="3"/>
      <c r="Z452" s="3"/>
      <c r="AA452" s="3"/>
      <c r="AB452" s="3"/>
      <c r="AC452" s="35" t="s">
        <v>160</v>
      </c>
      <c r="AD452" s="3"/>
      <c r="AE452" s="3"/>
      <c r="AF452" s="3"/>
      <c r="AG452" s="3"/>
      <c r="AH452" s="3"/>
      <c r="AI452" s="3"/>
      <c r="AJ452" s="35" t="s">
        <v>160</v>
      </c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1"/>
      <c r="BF452" s="1"/>
      <c r="BG452" s="3" t="s">
        <v>80</v>
      </c>
      <c r="BH452" s="1"/>
    </row>
    <row r="453" spans="2:60" x14ac:dyDescent="0.2">
      <c r="B453" s="1">
        <v>449</v>
      </c>
      <c r="C453" s="31">
        <v>43779</v>
      </c>
      <c r="D453" s="1">
        <v>453</v>
      </c>
      <c r="E453" s="32">
        <v>20000</v>
      </c>
      <c r="F453" s="32">
        <v>25000</v>
      </c>
      <c r="G453" s="32">
        <v>25000</v>
      </c>
      <c r="H453" s="32" t="s">
        <v>3</v>
      </c>
      <c r="I453" s="33">
        <v>9.9034875525361272</v>
      </c>
      <c r="J453" s="2" t="s">
        <v>163</v>
      </c>
      <c r="K453" s="3">
        <v>70</v>
      </c>
      <c r="L453" s="4" t="s">
        <v>167</v>
      </c>
      <c r="M453" s="4" t="s">
        <v>165</v>
      </c>
      <c r="N453" s="4" t="s">
        <v>162</v>
      </c>
      <c r="O453" s="34">
        <v>39</v>
      </c>
      <c r="P453" s="4" t="s">
        <v>167</v>
      </c>
      <c r="Q453" s="4"/>
      <c r="R453" s="3"/>
      <c r="S453" s="3"/>
      <c r="T453" s="3"/>
      <c r="U453" s="35" t="s">
        <v>160</v>
      </c>
      <c r="V453" s="3"/>
      <c r="W453" s="3"/>
      <c r="X453" s="35" t="s">
        <v>160</v>
      </c>
      <c r="Y453" s="3"/>
      <c r="Z453" s="3"/>
      <c r="AA453" s="3"/>
      <c r="AB453" s="3"/>
      <c r="AC453" s="35" t="s">
        <v>160</v>
      </c>
      <c r="AD453" s="3"/>
      <c r="AE453" s="3"/>
      <c r="AF453" s="3"/>
      <c r="AG453" s="3"/>
      <c r="AH453" s="3"/>
      <c r="AI453" s="3"/>
      <c r="AJ453" s="35" t="s">
        <v>160</v>
      </c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1"/>
      <c r="BF453" s="1"/>
      <c r="BG453" s="3" t="s">
        <v>81</v>
      </c>
      <c r="BH453" s="1"/>
    </row>
    <row r="454" spans="2:60" x14ac:dyDescent="0.2">
      <c r="B454" s="1">
        <v>450</v>
      </c>
      <c r="C454" s="31">
        <v>43779</v>
      </c>
      <c r="D454" s="1">
        <v>454</v>
      </c>
      <c r="E454" s="32">
        <v>13000</v>
      </c>
      <c r="F454" s="32">
        <v>16250</v>
      </c>
      <c r="G454" s="32">
        <v>16250</v>
      </c>
      <c r="H454" s="32" t="s">
        <v>3</v>
      </c>
      <c r="I454" s="33">
        <v>9.4727046364436731</v>
      </c>
      <c r="J454" s="2" t="s">
        <v>163</v>
      </c>
      <c r="K454" s="3">
        <v>70</v>
      </c>
      <c r="L454" s="4" t="s">
        <v>167</v>
      </c>
      <c r="M454" s="4" t="s">
        <v>165</v>
      </c>
      <c r="N454" s="4" t="s">
        <v>162</v>
      </c>
      <c r="O454" s="34">
        <v>39</v>
      </c>
      <c r="P454" s="4" t="s">
        <v>167</v>
      </c>
      <c r="Q454" s="4"/>
      <c r="R454" s="3"/>
      <c r="S454" s="3"/>
      <c r="T454" s="3"/>
      <c r="U454" s="35" t="s">
        <v>160</v>
      </c>
      <c r="V454" s="3"/>
      <c r="W454" s="3"/>
      <c r="X454" s="35" t="s">
        <v>160</v>
      </c>
      <c r="Y454" s="3"/>
      <c r="Z454" s="3"/>
      <c r="AA454" s="3"/>
      <c r="AB454" s="3"/>
      <c r="AC454" s="35" t="s">
        <v>160</v>
      </c>
      <c r="AD454" s="3"/>
      <c r="AE454" s="3"/>
      <c r="AF454" s="3"/>
      <c r="AG454" s="3"/>
      <c r="AH454" s="3"/>
      <c r="AI454" s="3"/>
      <c r="AJ454" s="35" t="s">
        <v>160</v>
      </c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1"/>
      <c r="BF454" s="1"/>
      <c r="BG454" s="3" t="s">
        <v>81</v>
      </c>
      <c r="BH454" s="1"/>
    </row>
    <row r="455" spans="2:60" x14ac:dyDescent="0.2">
      <c r="B455" s="1">
        <v>451</v>
      </c>
      <c r="C455" s="31">
        <v>43779</v>
      </c>
      <c r="D455" s="1">
        <v>455</v>
      </c>
      <c r="E455" s="32">
        <v>12000</v>
      </c>
      <c r="F455" s="32">
        <v>15000</v>
      </c>
      <c r="G455" s="32">
        <v>15000</v>
      </c>
      <c r="H455" s="32" t="s">
        <v>3</v>
      </c>
      <c r="I455" s="33">
        <v>9.3926619287701367</v>
      </c>
      <c r="J455" s="2" t="s">
        <v>163</v>
      </c>
      <c r="K455" s="3">
        <v>60</v>
      </c>
      <c r="L455" s="4" t="s">
        <v>167</v>
      </c>
      <c r="M455" s="4" t="s">
        <v>165</v>
      </c>
      <c r="N455" s="4" t="s">
        <v>162</v>
      </c>
      <c r="O455" s="34">
        <v>38</v>
      </c>
      <c r="P455" s="4" t="s">
        <v>159</v>
      </c>
      <c r="Q455" s="4"/>
      <c r="R455" s="3"/>
      <c r="S455" s="3"/>
      <c r="T455" s="3"/>
      <c r="U455" s="35" t="s">
        <v>160</v>
      </c>
      <c r="V455" s="3"/>
      <c r="W455" s="3"/>
      <c r="X455" s="35" t="s">
        <v>160</v>
      </c>
      <c r="Y455" s="3"/>
      <c r="Z455" s="3"/>
      <c r="AA455" s="3"/>
      <c r="AB455" s="3"/>
      <c r="AC455" s="3"/>
      <c r="AD455" s="3"/>
      <c r="AE455" s="35" t="s">
        <v>160</v>
      </c>
      <c r="AF455" s="3"/>
      <c r="AG455" s="3"/>
      <c r="AH455" s="3"/>
      <c r="AI455" s="3"/>
      <c r="AJ455" s="35" t="s">
        <v>160</v>
      </c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1"/>
      <c r="BF455" s="1"/>
      <c r="BG455" s="3" t="s">
        <v>80</v>
      </c>
      <c r="BH455" s="1"/>
    </row>
    <row r="456" spans="2:60" x14ac:dyDescent="0.2">
      <c r="B456" s="1">
        <v>452</v>
      </c>
      <c r="C456" s="31">
        <v>43779</v>
      </c>
      <c r="D456" s="1">
        <v>458</v>
      </c>
      <c r="E456" s="32">
        <v>900</v>
      </c>
      <c r="F456" s="32">
        <v>1125</v>
      </c>
      <c r="G456" s="32">
        <v>1125</v>
      </c>
      <c r="H456" s="32" t="s">
        <v>3</v>
      </c>
      <c r="I456" s="33">
        <v>6.8023947633243109</v>
      </c>
      <c r="J456" s="2" t="s">
        <v>163</v>
      </c>
      <c r="K456" s="3">
        <v>40</v>
      </c>
      <c r="L456" s="4" t="s">
        <v>172</v>
      </c>
      <c r="M456" s="4" t="s">
        <v>165</v>
      </c>
      <c r="N456" s="4" t="s">
        <v>162</v>
      </c>
      <c r="O456" s="34">
        <v>28</v>
      </c>
      <c r="P456" s="4" t="s">
        <v>159</v>
      </c>
      <c r="Q456" s="4"/>
      <c r="R456" s="35" t="s">
        <v>160</v>
      </c>
      <c r="S456" s="35"/>
      <c r="T456" s="35" t="s">
        <v>160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1"/>
      <c r="BF456" s="1"/>
      <c r="BG456" s="3" t="s">
        <v>80</v>
      </c>
      <c r="BH456" s="37"/>
    </row>
    <row r="457" spans="2:60" x14ac:dyDescent="0.2">
      <c r="B457" s="1">
        <v>453</v>
      </c>
      <c r="C457" s="31">
        <v>43779</v>
      </c>
      <c r="D457" s="1">
        <v>459</v>
      </c>
      <c r="E457" s="32">
        <v>1600</v>
      </c>
      <c r="F457" s="32">
        <v>2000</v>
      </c>
      <c r="G457" s="32">
        <v>2000</v>
      </c>
      <c r="H457" s="32" t="s">
        <v>3</v>
      </c>
      <c r="I457" s="33">
        <v>7.3777589082278725</v>
      </c>
      <c r="J457" s="2" t="s">
        <v>163</v>
      </c>
      <c r="K457" s="3">
        <v>40</v>
      </c>
      <c r="L457" s="4" t="s">
        <v>164</v>
      </c>
      <c r="M457" s="4" t="s">
        <v>165</v>
      </c>
      <c r="N457" s="4" t="s">
        <v>166</v>
      </c>
      <c r="O457" s="34">
        <v>33</v>
      </c>
      <c r="P457" s="4" t="s">
        <v>159</v>
      </c>
      <c r="Q457" s="4"/>
      <c r="R457" s="35" t="s">
        <v>160</v>
      </c>
      <c r="S457" s="35"/>
      <c r="T457" s="3"/>
      <c r="U457" s="35" t="s">
        <v>160</v>
      </c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1"/>
      <c r="BF457" s="1"/>
      <c r="BG457" s="3" t="s">
        <v>79</v>
      </c>
      <c r="BH457" s="37"/>
    </row>
    <row r="458" spans="2:60" x14ac:dyDescent="0.2">
      <c r="B458" s="1">
        <v>454</v>
      </c>
      <c r="C458" s="31">
        <v>43779</v>
      </c>
      <c r="D458" s="1">
        <v>460</v>
      </c>
      <c r="E458" s="32">
        <v>4200</v>
      </c>
      <c r="F458" s="32">
        <v>5250</v>
      </c>
      <c r="G458" s="32">
        <v>5250</v>
      </c>
      <c r="H458" s="32" t="s">
        <v>3</v>
      </c>
      <c r="I458" s="33">
        <v>8.3428398042714598</v>
      </c>
      <c r="J458" s="2" t="s">
        <v>163</v>
      </c>
      <c r="K458" s="3">
        <v>40</v>
      </c>
      <c r="L458" s="4" t="s">
        <v>172</v>
      </c>
      <c r="M458" s="4" t="s">
        <v>165</v>
      </c>
      <c r="N458" s="4" t="s">
        <v>158</v>
      </c>
      <c r="O458" s="34">
        <v>32</v>
      </c>
      <c r="P458" s="4" t="s">
        <v>172</v>
      </c>
      <c r="Q458" s="4"/>
      <c r="R458" s="35" t="s">
        <v>160</v>
      </c>
      <c r="S458" s="35"/>
      <c r="T458" s="3"/>
      <c r="U458" s="35" t="s">
        <v>160</v>
      </c>
      <c r="V458" s="35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1"/>
      <c r="BF458" s="1"/>
      <c r="BG458" s="3" t="s">
        <v>79</v>
      </c>
      <c r="BH458" s="37"/>
    </row>
    <row r="459" spans="2:60" x14ac:dyDescent="0.2">
      <c r="B459" s="1">
        <v>455</v>
      </c>
      <c r="C459" s="31">
        <v>43779</v>
      </c>
      <c r="D459" s="1">
        <v>461</v>
      </c>
      <c r="E459" s="32">
        <v>28000</v>
      </c>
      <c r="F459" s="32">
        <v>35000</v>
      </c>
      <c r="G459" s="32">
        <v>35000</v>
      </c>
      <c r="H459" s="32" t="s">
        <v>3</v>
      </c>
      <c r="I459" s="33">
        <v>10.239959789157341</v>
      </c>
      <c r="J459" s="2" t="s">
        <v>163</v>
      </c>
      <c r="K459" s="3">
        <v>70</v>
      </c>
      <c r="L459" s="4" t="s">
        <v>167</v>
      </c>
      <c r="M459" s="4" t="s">
        <v>165</v>
      </c>
      <c r="N459" s="4" t="s">
        <v>162</v>
      </c>
      <c r="O459" s="34">
        <v>40</v>
      </c>
      <c r="P459" s="4" t="s">
        <v>167</v>
      </c>
      <c r="Q459" s="4"/>
      <c r="R459" s="3"/>
      <c r="S459" s="3"/>
      <c r="T459" s="3"/>
      <c r="U459" s="35" t="s">
        <v>160</v>
      </c>
      <c r="V459" s="3"/>
      <c r="W459" s="3"/>
      <c r="X459" s="35" t="s">
        <v>160</v>
      </c>
      <c r="Y459" s="3"/>
      <c r="Z459" s="3"/>
      <c r="AA459" s="3"/>
      <c r="AB459" s="3"/>
      <c r="AC459" s="35" t="s">
        <v>160</v>
      </c>
      <c r="AD459" s="3"/>
      <c r="AE459" s="3"/>
      <c r="AF459" s="3"/>
      <c r="AG459" s="3"/>
      <c r="AH459" s="3"/>
      <c r="AI459" s="3"/>
      <c r="AJ459" s="35" t="s">
        <v>160</v>
      </c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1"/>
      <c r="BF459" s="1"/>
      <c r="BG459" s="3" t="s">
        <v>79</v>
      </c>
      <c r="BH459" s="37"/>
    </row>
    <row r="460" spans="2:60" x14ac:dyDescent="0.2">
      <c r="B460" s="1">
        <v>456</v>
      </c>
      <c r="C460" s="31">
        <v>43779</v>
      </c>
      <c r="D460" s="1">
        <v>462</v>
      </c>
      <c r="E460" s="32">
        <v>55000</v>
      </c>
      <c r="F460" s="2">
        <v>68750</v>
      </c>
      <c r="G460" s="32">
        <v>68750</v>
      </c>
      <c r="H460" s="32" t="s">
        <v>3</v>
      </c>
      <c r="I460" s="33">
        <v>10.915088464214607</v>
      </c>
      <c r="J460" s="2" t="s">
        <v>163</v>
      </c>
      <c r="K460" s="3">
        <v>80</v>
      </c>
      <c r="L460" s="4" t="s">
        <v>167</v>
      </c>
      <c r="M460" s="4" t="s">
        <v>165</v>
      </c>
      <c r="N460" s="4" t="s">
        <v>162</v>
      </c>
      <c r="O460" s="34">
        <v>36</v>
      </c>
      <c r="P460" s="4" t="s">
        <v>167</v>
      </c>
      <c r="Q460" s="4"/>
      <c r="R460" s="3"/>
      <c r="S460" s="3"/>
      <c r="T460" s="35" t="s">
        <v>160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5" t="s">
        <v>160</v>
      </c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1"/>
      <c r="BF460" s="1"/>
      <c r="BG460" s="3" t="s">
        <v>81</v>
      </c>
    </row>
    <row r="461" spans="2:60" x14ac:dyDescent="0.2">
      <c r="B461" s="1">
        <v>457</v>
      </c>
      <c r="C461" s="31">
        <v>43779</v>
      </c>
      <c r="D461" s="1">
        <v>463</v>
      </c>
      <c r="E461" s="32">
        <v>80000</v>
      </c>
      <c r="F461" s="32">
        <v>100000</v>
      </c>
      <c r="G461" s="32">
        <v>100000</v>
      </c>
      <c r="H461" s="32" t="s">
        <v>3</v>
      </c>
      <c r="I461" s="33">
        <v>11.289781913656018</v>
      </c>
      <c r="J461" s="2" t="s">
        <v>163</v>
      </c>
      <c r="K461" s="3">
        <v>70</v>
      </c>
      <c r="L461" s="4" t="s">
        <v>169</v>
      </c>
      <c r="M461" s="4" t="s">
        <v>165</v>
      </c>
      <c r="N461" s="4" t="s">
        <v>162</v>
      </c>
      <c r="O461" s="34">
        <v>37</v>
      </c>
      <c r="P461" s="4" t="s">
        <v>159</v>
      </c>
      <c r="Q461" s="4"/>
      <c r="R461" s="3"/>
      <c r="S461" s="3"/>
      <c r="T461" s="35" t="s">
        <v>160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5" t="s">
        <v>160</v>
      </c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1"/>
      <c r="BF461" s="1"/>
      <c r="BG461" s="3" t="s">
        <v>81</v>
      </c>
    </row>
    <row r="462" spans="2:60" x14ac:dyDescent="0.2">
      <c r="B462" s="1">
        <v>458</v>
      </c>
      <c r="C462" s="31">
        <v>43779</v>
      </c>
      <c r="D462" s="1">
        <v>465</v>
      </c>
      <c r="E462" s="32">
        <v>22000</v>
      </c>
      <c r="F462" s="32">
        <v>27500</v>
      </c>
      <c r="G462" s="32">
        <v>27500</v>
      </c>
      <c r="H462" s="32" t="s">
        <v>3</v>
      </c>
      <c r="I462" s="33">
        <v>9.9987977323404529</v>
      </c>
      <c r="J462" s="2" t="s">
        <v>163</v>
      </c>
      <c r="K462" s="3">
        <v>60</v>
      </c>
      <c r="L462" s="4" t="s">
        <v>167</v>
      </c>
      <c r="M462" s="4" t="s">
        <v>165</v>
      </c>
      <c r="N462" s="4" t="s">
        <v>158</v>
      </c>
      <c r="O462" s="34">
        <v>36</v>
      </c>
      <c r="P462" s="4" t="s">
        <v>159</v>
      </c>
      <c r="Q462" s="4"/>
      <c r="R462" s="3"/>
      <c r="S462" s="3"/>
      <c r="T462" s="35" t="s">
        <v>160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5" t="s">
        <v>160</v>
      </c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1"/>
      <c r="BF462" s="1"/>
      <c r="BG462" s="3" t="s">
        <v>79</v>
      </c>
    </row>
    <row r="463" spans="2:60" x14ac:dyDescent="0.2">
      <c r="B463" s="1">
        <v>459</v>
      </c>
      <c r="C463" s="31">
        <v>43779</v>
      </c>
      <c r="D463" s="1">
        <v>538</v>
      </c>
      <c r="E463" s="32">
        <v>5000</v>
      </c>
      <c r="F463" s="32">
        <v>6250</v>
      </c>
      <c r="G463" s="32">
        <v>6250</v>
      </c>
      <c r="H463" s="32" t="s">
        <v>3</v>
      </c>
      <c r="I463" s="33">
        <v>8.5171931914162382</v>
      </c>
      <c r="J463" s="2" t="s">
        <v>155</v>
      </c>
      <c r="K463" s="3">
        <v>50</v>
      </c>
      <c r="L463" s="4" t="s">
        <v>202</v>
      </c>
      <c r="M463" s="4" t="s">
        <v>165</v>
      </c>
      <c r="N463" s="4" t="s">
        <v>158</v>
      </c>
      <c r="O463" s="34">
        <v>29</v>
      </c>
      <c r="P463" s="4" t="s">
        <v>159</v>
      </c>
      <c r="Q463" s="4"/>
      <c r="R463" s="35" t="s">
        <v>160</v>
      </c>
      <c r="S463" s="35"/>
      <c r="T463" s="35" t="s">
        <v>160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5" t="s">
        <v>160</v>
      </c>
      <c r="AY463" s="3"/>
      <c r="AZ463" s="3"/>
      <c r="BA463" s="3"/>
      <c r="BB463" s="3"/>
      <c r="BC463" s="3"/>
      <c r="BD463" s="3"/>
      <c r="BE463" s="1"/>
      <c r="BF463" s="1"/>
      <c r="BG463" s="3" t="s">
        <v>80</v>
      </c>
    </row>
    <row r="464" spans="2:60" x14ac:dyDescent="0.2">
      <c r="B464" s="1">
        <v>460</v>
      </c>
      <c r="C464" s="31">
        <v>43779</v>
      </c>
      <c r="D464" s="1">
        <v>573</v>
      </c>
      <c r="E464" s="32">
        <v>4000</v>
      </c>
      <c r="F464" s="32">
        <v>5000</v>
      </c>
      <c r="G464" s="32">
        <v>5000</v>
      </c>
      <c r="H464" s="32" t="s">
        <v>3</v>
      </c>
      <c r="I464" s="33">
        <v>8.2940496401020276</v>
      </c>
      <c r="J464" s="2" t="s">
        <v>155</v>
      </c>
      <c r="K464" s="3">
        <v>30</v>
      </c>
      <c r="L464" s="4" t="s">
        <v>169</v>
      </c>
      <c r="M464" s="4" t="s">
        <v>191</v>
      </c>
      <c r="N464" s="4" t="s">
        <v>158</v>
      </c>
      <c r="O464" s="34">
        <v>28</v>
      </c>
      <c r="P464" s="4" t="s">
        <v>159</v>
      </c>
      <c r="Q464" s="4"/>
      <c r="R464" s="35" t="s">
        <v>160</v>
      </c>
      <c r="S464" s="35"/>
      <c r="T464" s="35" t="s">
        <v>160</v>
      </c>
      <c r="U464" s="35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1"/>
      <c r="BF464" s="1"/>
      <c r="BG464" s="3" t="s">
        <v>79</v>
      </c>
    </row>
    <row r="465" spans="2:59" x14ac:dyDescent="0.2">
      <c r="B465" s="1">
        <v>461</v>
      </c>
      <c r="C465" s="31">
        <v>43779</v>
      </c>
      <c r="D465" s="1">
        <v>617</v>
      </c>
      <c r="E465" s="32">
        <v>7500</v>
      </c>
      <c r="F465" s="32">
        <v>9375</v>
      </c>
      <c r="G465" s="32">
        <v>9375</v>
      </c>
      <c r="H465" s="32" t="s">
        <v>3</v>
      </c>
      <c r="I465" s="33">
        <v>8.9226582995244019</v>
      </c>
      <c r="J465" s="2" t="s">
        <v>163</v>
      </c>
      <c r="K465" s="3">
        <v>80</v>
      </c>
      <c r="L465" s="4" t="s">
        <v>167</v>
      </c>
      <c r="M465" s="4" t="s">
        <v>165</v>
      </c>
      <c r="N465" s="4" t="s">
        <v>158</v>
      </c>
      <c r="O465" s="34">
        <v>40</v>
      </c>
      <c r="P465" s="4" t="s">
        <v>167</v>
      </c>
      <c r="Q465" s="4"/>
      <c r="R465" s="3"/>
      <c r="S465" s="3"/>
      <c r="T465" s="3"/>
      <c r="U465" s="35" t="s">
        <v>160</v>
      </c>
      <c r="V465" s="3"/>
      <c r="W465" s="3"/>
      <c r="X465" s="35" t="s">
        <v>160</v>
      </c>
      <c r="Y465" s="3"/>
      <c r="Z465" s="3"/>
      <c r="AA465" s="3"/>
      <c r="AB465" s="3"/>
      <c r="AC465" s="3"/>
      <c r="AD465" s="3"/>
      <c r="AE465" s="35" t="s">
        <v>160</v>
      </c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1"/>
      <c r="BF465" s="1"/>
      <c r="BG465" s="3" t="s">
        <v>79</v>
      </c>
    </row>
    <row r="466" spans="2:59" x14ac:dyDescent="0.2">
      <c r="B466" s="1">
        <v>462</v>
      </c>
      <c r="C466" s="31">
        <v>43779</v>
      </c>
      <c r="D466" s="1">
        <v>618</v>
      </c>
      <c r="E466" s="32">
        <v>37000</v>
      </c>
      <c r="F466" s="32">
        <v>46250</v>
      </c>
      <c r="G466" s="32">
        <v>46250</v>
      </c>
      <c r="H466" s="32" t="s">
        <v>3</v>
      </c>
      <c r="I466" s="33">
        <v>10.518673191626361</v>
      </c>
      <c r="J466" s="2" t="s">
        <v>163</v>
      </c>
      <c r="K466" s="3">
        <v>70</v>
      </c>
      <c r="L466" s="4" t="s">
        <v>169</v>
      </c>
      <c r="M466" s="4" t="s">
        <v>165</v>
      </c>
      <c r="N466" s="4" t="s">
        <v>162</v>
      </c>
      <c r="O466" s="34">
        <v>38</v>
      </c>
      <c r="P466" s="4" t="s">
        <v>169</v>
      </c>
      <c r="Q466" s="4"/>
      <c r="R466" s="3"/>
      <c r="S466" s="3"/>
      <c r="T466" s="3"/>
      <c r="U466" s="35" t="s">
        <v>160</v>
      </c>
      <c r="V466" s="3"/>
      <c r="W466" s="3"/>
      <c r="X466" s="35" t="s">
        <v>160</v>
      </c>
      <c r="Y466" s="3"/>
      <c r="Z466" s="3"/>
      <c r="AA466" s="3"/>
      <c r="AB466" s="3"/>
      <c r="AC466" s="3"/>
      <c r="AD466" s="3"/>
      <c r="AE466" s="35" t="s">
        <v>160</v>
      </c>
      <c r="AF466" s="3"/>
      <c r="AG466" s="3"/>
      <c r="AH466" s="3"/>
      <c r="AI466" s="3"/>
      <c r="AJ466" s="35" t="s">
        <v>160</v>
      </c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 t="s">
        <v>201</v>
      </c>
      <c r="BA466" s="3"/>
      <c r="BB466" s="3"/>
      <c r="BC466" s="3"/>
      <c r="BD466" s="3"/>
      <c r="BE466" s="1"/>
      <c r="BF466" s="1"/>
      <c r="BG466" s="3" t="s">
        <v>79</v>
      </c>
    </row>
    <row r="467" spans="2:59" x14ac:dyDescent="0.2">
      <c r="B467" s="1">
        <v>463</v>
      </c>
      <c r="C467" s="31">
        <v>43779</v>
      </c>
      <c r="D467" s="1">
        <v>626</v>
      </c>
      <c r="E467" s="32">
        <v>5800</v>
      </c>
      <c r="F467" s="32">
        <v>7250</v>
      </c>
      <c r="G467" s="32">
        <v>7250</v>
      </c>
      <c r="H467" s="32" t="s">
        <v>3</v>
      </c>
      <c r="I467" s="33">
        <v>8.66561319653451</v>
      </c>
      <c r="J467" s="2" t="s">
        <v>174</v>
      </c>
      <c r="K467" s="3">
        <v>30</v>
      </c>
      <c r="L467" s="4" t="s">
        <v>169</v>
      </c>
      <c r="M467" s="4" t="s">
        <v>182</v>
      </c>
      <c r="N467" s="4" t="s">
        <v>162</v>
      </c>
      <c r="O467" s="34">
        <v>20</v>
      </c>
      <c r="P467" s="4" t="s">
        <v>159</v>
      </c>
      <c r="Q467" s="4"/>
      <c r="R467" s="35" t="s">
        <v>160</v>
      </c>
      <c r="S467" s="35"/>
      <c r="T467" s="35" t="s">
        <v>160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 t="s">
        <v>233</v>
      </c>
      <c r="BA467" s="3"/>
      <c r="BB467" s="3"/>
      <c r="BC467" s="3"/>
      <c r="BD467" s="3"/>
      <c r="BE467" s="1"/>
      <c r="BF467" s="1"/>
      <c r="BG467" s="3" t="s">
        <v>79</v>
      </c>
    </row>
    <row r="468" spans="2:59" x14ac:dyDescent="0.2">
      <c r="B468" s="1">
        <v>464</v>
      </c>
      <c r="C468" s="31">
        <v>43779</v>
      </c>
      <c r="D468" s="1">
        <v>627</v>
      </c>
      <c r="E468" s="32">
        <v>4500</v>
      </c>
      <c r="F468" s="32">
        <v>5625</v>
      </c>
      <c r="G468" s="32">
        <v>5625</v>
      </c>
      <c r="H468" s="32" t="s">
        <v>3</v>
      </c>
      <c r="I468" s="33">
        <v>8.4118326757584114</v>
      </c>
      <c r="J468" s="2" t="s">
        <v>174</v>
      </c>
      <c r="K468" s="3">
        <v>40</v>
      </c>
      <c r="L468" s="4" t="s">
        <v>169</v>
      </c>
      <c r="M468" s="4" t="s">
        <v>165</v>
      </c>
      <c r="N468" s="4" t="s">
        <v>158</v>
      </c>
      <c r="O468" s="34">
        <v>35</v>
      </c>
      <c r="P468" s="4" t="s">
        <v>159</v>
      </c>
      <c r="Q468" s="4"/>
      <c r="R468" s="35" t="s">
        <v>160</v>
      </c>
      <c r="S468" s="35"/>
      <c r="T468" s="35" t="s">
        <v>160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1"/>
      <c r="BF468" s="1"/>
      <c r="BG468" s="3" t="s">
        <v>79</v>
      </c>
    </row>
    <row r="469" spans="2:59" x14ac:dyDescent="0.2">
      <c r="B469" s="1">
        <v>465</v>
      </c>
      <c r="C469" s="31">
        <v>43779</v>
      </c>
      <c r="D469" s="1">
        <v>628</v>
      </c>
      <c r="E469" s="32">
        <v>10000</v>
      </c>
      <c r="F469" s="32">
        <v>12500</v>
      </c>
      <c r="G469" s="32">
        <v>12500</v>
      </c>
      <c r="H469" s="32" t="s">
        <v>3</v>
      </c>
      <c r="I469" s="33">
        <v>9.2103403719761836</v>
      </c>
      <c r="J469" s="2" t="s">
        <v>174</v>
      </c>
      <c r="K469" s="3">
        <v>60</v>
      </c>
      <c r="L469" s="4" t="s">
        <v>169</v>
      </c>
      <c r="M469" s="4" t="s">
        <v>165</v>
      </c>
      <c r="N469" s="4" t="s">
        <v>158</v>
      </c>
      <c r="O469" s="34">
        <v>36</v>
      </c>
      <c r="P469" s="4" t="s">
        <v>169</v>
      </c>
      <c r="Q469" s="4"/>
      <c r="R469" s="35" t="s">
        <v>160</v>
      </c>
      <c r="S469" s="35"/>
      <c r="T469" s="3"/>
      <c r="U469" s="35" t="s">
        <v>160</v>
      </c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1"/>
      <c r="BF469" s="1"/>
      <c r="BG469" s="3" t="s">
        <v>79</v>
      </c>
    </row>
    <row r="470" spans="2:59" x14ac:dyDescent="0.2">
      <c r="B470" s="1">
        <v>466</v>
      </c>
      <c r="C470" s="31">
        <v>43779</v>
      </c>
      <c r="D470" s="1">
        <v>629</v>
      </c>
      <c r="E470" s="32">
        <v>40000</v>
      </c>
      <c r="F470" s="32">
        <v>50000</v>
      </c>
      <c r="G470" s="32">
        <v>50000</v>
      </c>
      <c r="H470" s="32" t="s">
        <v>3</v>
      </c>
      <c r="I470" s="33">
        <v>10.596634733096073</v>
      </c>
      <c r="J470" s="2" t="s">
        <v>174</v>
      </c>
      <c r="K470" s="3">
        <v>40</v>
      </c>
      <c r="L470" s="4" t="s">
        <v>169</v>
      </c>
      <c r="M470" s="4" t="s">
        <v>165</v>
      </c>
      <c r="N470" s="4" t="s">
        <v>158</v>
      </c>
      <c r="O470" s="34">
        <v>33</v>
      </c>
      <c r="P470" s="4" t="s">
        <v>169</v>
      </c>
      <c r="Q470" s="4"/>
      <c r="R470" s="3"/>
      <c r="S470" s="3"/>
      <c r="T470" s="35" t="s">
        <v>160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5" t="s">
        <v>160</v>
      </c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1"/>
      <c r="BF470" s="1"/>
      <c r="BG470" s="3" t="s">
        <v>79</v>
      </c>
    </row>
    <row r="471" spans="2:59" x14ac:dyDescent="0.2">
      <c r="B471" s="1">
        <v>467</v>
      </c>
      <c r="C471" s="31">
        <v>43779</v>
      </c>
      <c r="D471" s="1">
        <v>630</v>
      </c>
      <c r="E471" s="32">
        <v>8000</v>
      </c>
      <c r="F471" s="32">
        <v>10000</v>
      </c>
      <c r="G471" s="32">
        <v>10000</v>
      </c>
      <c r="H471" s="32" t="s">
        <v>3</v>
      </c>
      <c r="I471" s="33">
        <v>8.987196820661973</v>
      </c>
      <c r="J471" s="2" t="s">
        <v>174</v>
      </c>
      <c r="K471" s="3">
        <v>30</v>
      </c>
      <c r="L471" s="4" t="s">
        <v>169</v>
      </c>
      <c r="M471" s="4" t="s">
        <v>165</v>
      </c>
      <c r="N471" s="4" t="s">
        <v>158</v>
      </c>
      <c r="O471" s="34">
        <v>31</v>
      </c>
      <c r="P471" s="4" t="s">
        <v>159</v>
      </c>
      <c r="Q471" s="4"/>
      <c r="R471" s="35" t="s">
        <v>160</v>
      </c>
      <c r="S471" s="35"/>
      <c r="T471" s="35" t="s">
        <v>160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1"/>
      <c r="BF471" s="1"/>
      <c r="BG471" s="3" t="s">
        <v>80</v>
      </c>
    </row>
    <row r="472" spans="2:59" x14ac:dyDescent="0.2">
      <c r="B472" s="1">
        <v>468</v>
      </c>
      <c r="C472" s="31">
        <v>43779</v>
      </c>
      <c r="D472" s="1">
        <v>632</v>
      </c>
      <c r="E472" s="32">
        <v>4000</v>
      </c>
      <c r="F472" s="32">
        <v>5000</v>
      </c>
      <c r="G472" s="32">
        <v>5000</v>
      </c>
      <c r="H472" s="32" t="s">
        <v>3</v>
      </c>
      <c r="I472" s="33">
        <v>8.2940496401020276</v>
      </c>
      <c r="J472" s="2" t="s">
        <v>174</v>
      </c>
      <c r="K472" s="3">
        <v>70</v>
      </c>
      <c r="L472" s="4" t="s">
        <v>169</v>
      </c>
      <c r="M472" s="4" t="s">
        <v>157</v>
      </c>
      <c r="N472" s="4" t="s">
        <v>166</v>
      </c>
      <c r="O472" s="34">
        <v>32</v>
      </c>
      <c r="P472" s="4" t="s">
        <v>169</v>
      </c>
      <c r="Q472" s="35" t="s">
        <v>160</v>
      </c>
      <c r="R472" s="35" t="s">
        <v>160</v>
      </c>
      <c r="S472" s="35"/>
      <c r="T472" s="35" t="s">
        <v>160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1"/>
      <c r="BF472" s="1"/>
      <c r="BG472" s="3" t="s">
        <v>80</v>
      </c>
    </row>
    <row r="473" spans="2:59" x14ac:dyDescent="0.2">
      <c r="B473" s="1">
        <v>469</v>
      </c>
      <c r="C473" s="31">
        <v>43779</v>
      </c>
      <c r="D473" s="1">
        <v>636</v>
      </c>
      <c r="E473" s="32">
        <v>3600</v>
      </c>
      <c r="F473" s="32">
        <v>4500</v>
      </c>
      <c r="G473" s="32">
        <v>4500</v>
      </c>
      <c r="H473" s="32" t="s">
        <v>3</v>
      </c>
      <c r="I473" s="33">
        <v>8.1886891244442008</v>
      </c>
      <c r="J473" s="2" t="s">
        <v>174</v>
      </c>
      <c r="K473" s="3">
        <v>80</v>
      </c>
      <c r="L473" s="4" t="s">
        <v>169</v>
      </c>
      <c r="M473" s="4" t="s">
        <v>161</v>
      </c>
      <c r="N473" s="4" t="s">
        <v>175</v>
      </c>
      <c r="O473" s="34">
        <v>27</v>
      </c>
      <c r="P473" s="4" t="s">
        <v>159</v>
      </c>
      <c r="Q473" s="35"/>
      <c r="R473" s="35" t="s">
        <v>160</v>
      </c>
      <c r="S473" s="35"/>
      <c r="T473" s="35" t="s">
        <v>160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1"/>
      <c r="BF473" s="1"/>
      <c r="BG473" s="3" t="s">
        <v>80</v>
      </c>
    </row>
    <row r="474" spans="2:59" x14ac:dyDescent="0.2">
      <c r="B474" s="1">
        <v>470</v>
      </c>
      <c r="C474" s="31">
        <v>43779</v>
      </c>
      <c r="D474" s="1">
        <v>640</v>
      </c>
      <c r="E474" s="32">
        <v>7800</v>
      </c>
      <c r="F474" s="32">
        <v>9750</v>
      </c>
      <c r="G474" s="32">
        <v>9750</v>
      </c>
      <c r="H474" s="32" t="s">
        <v>3</v>
      </c>
      <c r="I474" s="33">
        <v>8.9618790126776826</v>
      </c>
      <c r="J474" s="2" t="s">
        <v>174</v>
      </c>
      <c r="K474" s="3">
        <v>80</v>
      </c>
      <c r="L474" s="4" t="s">
        <v>156</v>
      </c>
      <c r="M474" s="4" t="s">
        <v>161</v>
      </c>
      <c r="N474" s="4" t="s">
        <v>175</v>
      </c>
      <c r="O474" s="34">
        <v>33</v>
      </c>
      <c r="P474" s="4" t="s">
        <v>156</v>
      </c>
      <c r="Q474" s="35" t="s">
        <v>160</v>
      </c>
      <c r="R474" s="3"/>
      <c r="S474" s="3"/>
      <c r="T474" s="3"/>
      <c r="U474" s="35" t="s">
        <v>160</v>
      </c>
      <c r="V474" s="3"/>
      <c r="W474" s="3"/>
      <c r="X474" s="35" t="s">
        <v>160</v>
      </c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1"/>
      <c r="BF474" s="1"/>
      <c r="BG474" s="3" t="s">
        <v>80</v>
      </c>
    </row>
    <row r="475" spans="2:59" x14ac:dyDescent="0.2">
      <c r="B475" s="1">
        <v>471</v>
      </c>
      <c r="C475" s="31">
        <v>43779</v>
      </c>
      <c r="D475" s="1">
        <v>641</v>
      </c>
      <c r="E475" s="32">
        <v>95000</v>
      </c>
      <c r="F475" s="32">
        <v>118750</v>
      </c>
      <c r="G475" s="32">
        <v>118750</v>
      </c>
      <c r="H475" s="32" t="s">
        <v>3</v>
      </c>
      <c r="I475" s="33">
        <v>11.461632170582678</v>
      </c>
      <c r="J475" s="2" t="s">
        <v>174</v>
      </c>
      <c r="K475" s="3">
        <v>80</v>
      </c>
      <c r="L475" s="4" t="s">
        <v>167</v>
      </c>
      <c r="M475" s="4" t="s">
        <v>161</v>
      </c>
      <c r="N475" s="4" t="s">
        <v>175</v>
      </c>
      <c r="O475" s="34">
        <v>40</v>
      </c>
      <c r="P475" s="4" t="s">
        <v>167</v>
      </c>
      <c r="Q475" s="35" t="s">
        <v>160</v>
      </c>
      <c r="R475" s="3"/>
      <c r="S475" s="3"/>
      <c r="T475" s="3"/>
      <c r="U475" s="35" t="s">
        <v>160</v>
      </c>
      <c r="V475" s="3"/>
      <c r="W475" s="3"/>
      <c r="X475" s="35" t="s">
        <v>160</v>
      </c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1"/>
      <c r="BF475" s="1"/>
      <c r="BG475" s="3" t="s">
        <v>81</v>
      </c>
    </row>
    <row r="476" spans="2:59" x14ac:dyDescent="0.2">
      <c r="B476" s="1">
        <v>472</v>
      </c>
      <c r="C476" s="31">
        <v>43779</v>
      </c>
      <c r="D476" s="1">
        <v>647</v>
      </c>
      <c r="E476" s="32">
        <v>48000</v>
      </c>
      <c r="F476" s="32">
        <v>60000</v>
      </c>
      <c r="G476" s="32">
        <v>60000</v>
      </c>
      <c r="H476" s="32" t="s">
        <v>3</v>
      </c>
      <c r="I476" s="33">
        <v>10.778956289890028</v>
      </c>
      <c r="J476" s="2" t="s">
        <v>163</v>
      </c>
      <c r="K476" s="3">
        <v>50</v>
      </c>
      <c r="L476" s="4" t="s">
        <v>167</v>
      </c>
      <c r="M476" s="4" t="s">
        <v>165</v>
      </c>
      <c r="N476" s="4" t="s">
        <v>158</v>
      </c>
      <c r="O476" s="34">
        <v>38</v>
      </c>
      <c r="P476" s="4" t="s">
        <v>159</v>
      </c>
      <c r="Q476" s="4"/>
      <c r="R476" s="3"/>
      <c r="S476" s="3"/>
      <c r="T476" s="35" t="s">
        <v>160</v>
      </c>
      <c r="U476" s="3"/>
      <c r="V476" s="3"/>
      <c r="W476" s="3"/>
      <c r="X476" s="3"/>
      <c r="Y476" s="3"/>
      <c r="Z476" s="35" t="s">
        <v>160</v>
      </c>
      <c r="AA476" s="35" t="s">
        <v>160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1"/>
      <c r="BF476" s="1"/>
      <c r="BG476" s="3" t="s">
        <v>81</v>
      </c>
    </row>
    <row r="477" spans="2:59" x14ac:dyDescent="0.2">
      <c r="B477" s="1">
        <v>473</v>
      </c>
      <c r="C477" s="31">
        <v>43779</v>
      </c>
      <c r="D477" s="1">
        <v>648</v>
      </c>
      <c r="E477" s="32">
        <v>8500</v>
      </c>
      <c r="F477" s="32">
        <v>10625</v>
      </c>
      <c r="G477" s="32">
        <v>10625</v>
      </c>
      <c r="H477" s="32" t="s">
        <v>3</v>
      </c>
      <c r="I477" s="33">
        <v>9.0478214424784085</v>
      </c>
      <c r="J477" s="2" t="s">
        <v>163</v>
      </c>
      <c r="K477" s="72">
        <v>40</v>
      </c>
      <c r="L477" s="4" t="s">
        <v>167</v>
      </c>
      <c r="M477" s="4" t="s">
        <v>165</v>
      </c>
      <c r="N477" s="4" t="s">
        <v>158</v>
      </c>
      <c r="O477" s="34">
        <v>35</v>
      </c>
      <c r="P477" s="4" t="s">
        <v>159</v>
      </c>
      <c r="Q477" s="4"/>
      <c r="R477" s="3"/>
      <c r="S477" s="3"/>
      <c r="T477" s="35" t="s">
        <v>160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5" t="s">
        <v>160</v>
      </c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1"/>
      <c r="BF477" s="1"/>
      <c r="BG477" s="3" t="s">
        <v>80</v>
      </c>
    </row>
    <row r="478" spans="2:59" x14ac:dyDescent="0.2">
      <c r="B478" s="1">
        <v>474</v>
      </c>
      <c r="C478" s="31">
        <v>43779</v>
      </c>
      <c r="D478" s="1">
        <v>649</v>
      </c>
      <c r="E478" s="32">
        <v>3800</v>
      </c>
      <c r="F478" s="32">
        <v>4750</v>
      </c>
      <c r="G478" s="32">
        <v>4750</v>
      </c>
      <c r="H478" s="32" t="s">
        <v>3</v>
      </c>
      <c r="I478" s="33">
        <v>8.2427563457144775</v>
      </c>
      <c r="J478" s="2" t="s">
        <v>163</v>
      </c>
      <c r="K478" s="3">
        <v>50</v>
      </c>
      <c r="L478" s="4" t="s">
        <v>167</v>
      </c>
      <c r="M478" s="4" t="s">
        <v>165</v>
      </c>
      <c r="N478" s="4" t="s">
        <v>158</v>
      </c>
      <c r="O478" s="34">
        <v>36</v>
      </c>
      <c r="P478" s="4" t="s">
        <v>167</v>
      </c>
      <c r="Q478" s="35" t="s">
        <v>160</v>
      </c>
      <c r="R478" s="35" t="s">
        <v>160</v>
      </c>
      <c r="S478" s="35"/>
      <c r="T478" s="35" t="s">
        <v>160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1"/>
      <c r="BF478" s="1"/>
      <c r="BG478" s="3" t="s">
        <v>79</v>
      </c>
    </row>
    <row r="479" spans="2:59" x14ac:dyDescent="0.2">
      <c r="B479" s="1">
        <v>475</v>
      </c>
      <c r="C479" s="31">
        <v>43779</v>
      </c>
      <c r="D479" s="1">
        <v>652</v>
      </c>
      <c r="E479" s="32">
        <v>290000</v>
      </c>
      <c r="F479" s="32">
        <v>362500</v>
      </c>
      <c r="G479" s="32">
        <v>362500</v>
      </c>
      <c r="H479" s="32" t="s">
        <v>3</v>
      </c>
      <c r="I479" s="33">
        <v>12.577636201962656</v>
      </c>
      <c r="J479" s="2" t="s">
        <v>163</v>
      </c>
      <c r="K479" s="3">
        <v>60</v>
      </c>
      <c r="L479" s="4" t="s">
        <v>167</v>
      </c>
      <c r="M479" s="4" t="s">
        <v>165</v>
      </c>
      <c r="N479" s="4" t="s">
        <v>173</v>
      </c>
      <c r="O479" s="34">
        <v>36</v>
      </c>
      <c r="P479" s="4" t="s">
        <v>159</v>
      </c>
      <c r="Q479" s="4"/>
      <c r="R479" s="3"/>
      <c r="S479" s="3"/>
      <c r="T479" s="35" t="s">
        <v>160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5" t="s">
        <v>160</v>
      </c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5" t="s">
        <v>160</v>
      </c>
      <c r="BC479" s="3"/>
      <c r="BD479" s="3"/>
      <c r="BE479" s="1"/>
      <c r="BF479" s="1"/>
      <c r="BG479" s="3" t="s">
        <v>81</v>
      </c>
    </row>
    <row r="480" spans="2:59" x14ac:dyDescent="0.2">
      <c r="B480" s="1">
        <v>476</v>
      </c>
      <c r="C480" s="31">
        <v>43597</v>
      </c>
      <c r="D480" s="1">
        <v>301</v>
      </c>
      <c r="E480" s="32">
        <v>5500</v>
      </c>
      <c r="F480" s="32">
        <v>6875</v>
      </c>
      <c r="G480" s="32">
        <v>6875</v>
      </c>
      <c r="H480" s="32" t="s">
        <v>3</v>
      </c>
      <c r="I480" s="33">
        <v>8.6125033712205621</v>
      </c>
      <c r="J480" s="2" t="s">
        <v>163</v>
      </c>
      <c r="K480" s="3">
        <v>30</v>
      </c>
      <c r="L480" s="4" t="s">
        <v>167</v>
      </c>
      <c r="M480" s="4" t="s">
        <v>165</v>
      </c>
      <c r="N480" s="4" t="s">
        <v>162</v>
      </c>
      <c r="O480" s="34">
        <v>32</v>
      </c>
      <c r="P480" s="4" t="s">
        <v>159</v>
      </c>
      <c r="Q480" s="4"/>
      <c r="R480" s="35" t="s">
        <v>160</v>
      </c>
      <c r="S480" s="35"/>
      <c r="T480" s="35" t="s">
        <v>160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 t="s">
        <v>234</v>
      </c>
      <c r="BA480" s="3"/>
      <c r="BB480" s="3"/>
      <c r="BC480" s="3"/>
      <c r="BD480" s="3"/>
      <c r="BE480" s="1"/>
      <c r="BF480" s="1"/>
      <c r="BG480" s="3" t="s">
        <v>79</v>
      </c>
    </row>
    <row r="481" spans="2:59" x14ac:dyDescent="0.2">
      <c r="B481" s="1">
        <v>477</v>
      </c>
      <c r="C481" s="31">
        <v>43597</v>
      </c>
      <c r="D481" s="1">
        <v>303</v>
      </c>
      <c r="E481" s="32">
        <v>13000</v>
      </c>
      <c r="F481" s="32">
        <v>16250</v>
      </c>
      <c r="G481" s="32">
        <v>16250</v>
      </c>
      <c r="H481" s="32" t="s">
        <v>3</v>
      </c>
      <c r="I481" s="33">
        <v>9.4727046364436731</v>
      </c>
      <c r="J481" s="2" t="s">
        <v>163</v>
      </c>
      <c r="K481" s="3">
        <v>50</v>
      </c>
      <c r="L481" s="4" t="s">
        <v>164</v>
      </c>
      <c r="M481" s="4" t="s">
        <v>165</v>
      </c>
      <c r="N481" s="75" t="s">
        <v>235</v>
      </c>
      <c r="O481" s="34">
        <v>32</v>
      </c>
      <c r="P481" s="4" t="s">
        <v>164</v>
      </c>
      <c r="Q481" s="4"/>
      <c r="R481" s="35" t="s">
        <v>160</v>
      </c>
      <c r="S481" s="35"/>
      <c r="T481" s="35"/>
      <c r="U481" s="35" t="s">
        <v>160</v>
      </c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1"/>
      <c r="BF481" s="1"/>
      <c r="BG481" s="3" t="s">
        <v>80</v>
      </c>
    </row>
    <row r="482" spans="2:59" x14ac:dyDescent="0.2">
      <c r="B482" s="1">
        <v>478</v>
      </c>
      <c r="C482" s="31">
        <v>43597</v>
      </c>
      <c r="D482" s="1">
        <v>310</v>
      </c>
      <c r="E482" s="32">
        <v>31000</v>
      </c>
      <c r="F482" s="32">
        <v>38750</v>
      </c>
      <c r="G482" s="32">
        <v>38750</v>
      </c>
      <c r="H482" s="32" t="s">
        <v>3</v>
      </c>
      <c r="I482" s="33">
        <v>10.341742483467284</v>
      </c>
      <c r="J482" s="2" t="s">
        <v>163</v>
      </c>
      <c r="K482" s="3">
        <v>60</v>
      </c>
      <c r="L482" s="4" t="s">
        <v>169</v>
      </c>
      <c r="M482" s="4" t="s">
        <v>165</v>
      </c>
      <c r="N482" s="4" t="s">
        <v>176</v>
      </c>
      <c r="O482" s="34">
        <v>39</v>
      </c>
      <c r="P482" s="4" t="s">
        <v>159</v>
      </c>
      <c r="Q482" s="4"/>
      <c r="R482" s="3"/>
      <c r="S482" s="3"/>
      <c r="T482" s="3"/>
      <c r="U482" s="35" t="s">
        <v>160</v>
      </c>
      <c r="V482" s="3"/>
      <c r="W482" s="3"/>
      <c r="X482" s="35" t="s">
        <v>160</v>
      </c>
      <c r="Y482" s="3"/>
      <c r="Z482" s="3"/>
      <c r="AA482" s="3"/>
      <c r="AB482" s="3"/>
      <c r="AC482" s="3"/>
      <c r="AD482" s="3"/>
      <c r="AE482" s="35" t="s">
        <v>160</v>
      </c>
      <c r="AF482" s="3"/>
      <c r="AG482" s="3"/>
      <c r="AH482" s="3"/>
      <c r="AI482" s="3"/>
      <c r="AJ482" s="35" t="s">
        <v>160</v>
      </c>
      <c r="AK482" s="35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1"/>
      <c r="BF482" s="1"/>
      <c r="BG482" s="3" t="s">
        <v>81</v>
      </c>
    </row>
    <row r="483" spans="2:59" x14ac:dyDescent="0.2">
      <c r="B483" s="1">
        <v>479</v>
      </c>
      <c r="C483" s="31">
        <v>43597</v>
      </c>
      <c r="D483" s="1">
        <v>311</v>
      </c>
      <c r="E483" s="32">
        <v>30000</v>
      </c>
      <c r="F483" s="32">
        <v>37500</v>
      </c>
      <c r="G483" s="32">
        <v>37500</v>
      </c>
      <c r="H483" s="32" t="s">
        <v>3</v>
      </c>
      <c r="I483" s="33">
        <v>10.308952660644293</v>
      </c>
      <c r="J483" s="2" t="s">
        <v>163</v>
      </c>
      <c r="K483" s="3">
        <v>60</v>
      </c>
      <c r="L483" s="4" t="s">
        <v>167</v>
      </c>
      <c r="M483" s="4" t="s">
        <v>165</v>
      </c>
      <c r="N483" s="4" t="s">
        <v>162</v>
      </c>
      <c r="O483" s="34">
        <v>39</v>
      </c>
      <c r="P483" s="4" t="s">
        <v>167</v>
      </c>
      <c r="Q483" s="4"/>
      <c r="R483" s="3"/>
      <c r="S483" s="3"/>
      <c r="T483" s="3"/>
      <c r="U483" s="35" t="s">
        <v>160</v>
      </c>
      <c r="V483" s="3"/>
      <c r="W483" s="3"/>
      <c r="X483" s="35" t="s">
        <v>160</v>
      </c>
      <c r="Y483" s="3"/>
      <c r="Z483" s="3"/>
      <c r="AA483" s="3"/>
      <c r="AB483" s="3"/>
      <c r="AC483" s="3"/>
      <c r="AD483" s="3"/>
      <c r="AE483" s="35" t="s">
        <v>160</v>
      </c>
      <c r="AF483" s="3"/>
      <c r="AG483" s="3"/>
      <c r="AH483" s="3"/>
      <c r="AI483" s="3"/>
      <c r="AJ483" s="35" t="s">
        <v>160</v>
      </c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1"/>
      <c r="BF483" s="1"/>
      <c r="BG483" s="3" t="s">
        <v>79</v>
      </c>
    </row>
    <row r="484" spans="2:59" x14ac:dyDescent="0.2">
      <c r="B484" s="1">
        <v>480</v>
      </c>
      <c r="C484" s="31">
        <v>43597</v>
      </c>
      <c r="D484" s="1">
        <v>312</v>
      </c>
      <c r="E484" s="32">
        <v>19000</v>
      </c>
      <c r="F484" s="32">
        <v>23750</v>
      </c>
      <c r="G484" s="32">
        <v>23750</v>
      </c>
      <c r="H484" s="32" t="s">
        <v>3</v>
      </c>
      <c r="I484" s="33">
        <v>9.8521942581485771</v>
      </c>
      <c r="J484" s="2" t="s">
        <v>163</v>
      </c>
      <c r="K484" s="3">
        <v>70</v>
      </c>
      <c r="L484" s="4" t="s">
        <v>167</v>
      </c>
      <c r="M484" s="4" t="s">
        <v>165</v>
      </c>
      <c r="N484" s="4" t="s">
        <v>162</v>
      </c>
      <c r="O484" s="34">
        <v>40</v>
      </c>
      <c r="P484" s="4" t="s">
        <v>167</v>
      </c>
      <c r="Q484" s="4"/>
      <c r="R484" s="3"/>
      <c r="S484" s="3"/>
      <c r="T484" s="3"/>
      <c r="U484" s="35" t="s">
        <v>160</v>
      </c>
      <c r="V484" s="3"/>
      <c r="W484" s="3"/>
      <c r="X484" s="35" t="s">
        <v>160</v>
      </c>
      <c r="Y484" s="3"/>
      <c r="Z484" s="3"/>
      <c r="AA484" s="3"/>
      <c r="AB484" s="3"/>
      <c r="AC484" s="35" t="s">
        <v>160</v>
      </c>
      <c r="AD484" s="3"/>
      <c r="AE484" s="3"/>
      <c r="AF484" s="3"/>
      <c r="AG484" s="3"/>
      <c r="AH484" s="3"/>
      <c r="AI484" s="3"/>
      <c r="AJ484" s="35" t="s">
        <v>160</v>
      </c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1"/>
      <c r="BF484" s="1"/>
      <c r="BG484" s="3" t="s">
        <v>79</v>
      </c>
    </row>
    <row r="485" spans="2:59" x14ac:dyDescent="0.2">
      <c r="B485" s="1">
        <v>481</v>
      </c>
      <c r="C485" s="31">
        <v>43597</v>
      </c>
      <c r="D485" s="1">
        <v>313</v>
      </c>
      <c r="E485" s="32">
        <v>5500</v>
      </c>
      <c r="F485" s="32">
        <v>6875</v>
      </c>
      <c r="G485" s="32">
        <v>6875</v>
      </c>
      <c r="H485" s="32" t="s">
        <v>3</v>
      </c>
      <c r="I485" s="33">
        <v>8.6125033712205621</v>
      </c>
      <c r="J485" s="2" t="s">
        <v>163</v>
      </c>
      <c r="K485" s="3">
        <v>60</v>
      </c>
      <c r="L485" s="4" t="s">
        <v>167</v>
      </c>
      <c r="M485" s="4" t="s">
        <v>165</v>
      </c>
      <c r="N485" s="4" t="s">
        <v>162</v>
      </c>
      <c r="O485" s="34">
        <v>39</v>
      </c>
      <c r="P485" s="4" t="s">
        <v>159</v>
      </c>
      <c r="Q485" s="4"/>
      <c r="R485" s="3"/>
      <c r="S485" s="3"/>
      <c r="T485" s="3"/>
      <c r="U485" s="35" t="s">
        <v>160</v>
      </c>
      <c r="V485" s="3"/>
      <c r="W485" s="3"/>
      <c r="X485" s="35" t="s">
        <v>160</v>
      </c>
      <c r="Y485" s="3"/>
      <c r="Z485" s="3"/>
      <c r="AA485" s="3"/>
      <c r="AB485" s="3"/>
      <c r="AC485" s="3"/>
      <c r="AD485" s="3"/>
      <c r="AE485" s="35" t="s">
        <v>160</v>
      </c>
      <c r="AF485" s="3"/>
      <c r="AG485" s="3"/>
      <c r="AH485" s="3"/>
      <c r="AI485" s="3"/>
      <c r="AJ485" s="35" t="s">
        <v>160</v>
      </c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1"/>
      <c r="BF485" s="1"/>
      <c r="BG485" s="3" t="s">
        <v>80</v>
      </c>
    </row>
    <row r="486" spans="2:59" x14ac:dyDescent="0.2">
      <c r="B486" s="1">
        <v>482</v>
      </c>
      <c r="C486" s="31">
        <v>43597</v>
      </c>
      <c r="D486" s="1">
        <v>314</v>
      </c>
      <c r="E486" s="32">
        <v>45000</v>
      </c>
      <c r="F486" s="32">
        <v>56250</v>
      </c>
      <c r="G486" s="32">
        <v>56250</v>
      </c>
      <c r="H486" s="32" t="s">
        <v>3</v>
      </c>
      <c r="I486" s="33">
        <v>10.714417768752456</v>
      </c>
      <c r="J486" s="2" t="s">
        <v>163</v>
      </c>
      <c r="K486" s="3">
        <v>60</v>
      </c>
      <c r="L486" s="4" t="s">
        <v>167</v>
      </c>
      <c r="M486" s="4" t="s">
        <v>165</v>
      </c>
      <c r="N486" s="4" t="s">
        <v>185</v>
      </c>
      <c r="O486" s="34">
        <v>40</v>
      </c>
      <c r="P486" s="4" t="s">
        <v>167</v>
      </c>
      <c r="Q486" s="4"/>
      <c r="R486" s="35" t="s">
        <v>160</v>
      </c>
      <c r="S486" s="35"/>
      <c r="T486" s="3"/>
      <c r="U486" s="35" t="s">
        <v>160</v>
      </c>
      <c r="V486" s="3"/>
      <c r="W486" s="3"/>
      <c r="X486" s="3"/>
      <c r="Y486" s="3"/>
      <c r="Z486" s="3"/>
      <c r="AA486" s="3"/>
      <c r="AB486" s="3"/>
      <c r="AC486" s="35" t="s">
        <v>160</v>
      </c>
      <c r="AD486" s="3"/>
      <c r="AE486" s="3"/>
      <c r="AF486" s="3"/>
      <c r="AG486" s="3"/>
      <c r="AH486" s="3"/>
      <c r="AI486" s="3"/>
      <c r="AJ486" s="35" t="s">
        <v>160</v>
      </c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5" t="s">
        <v>160</v>
      </c>
      <c r="BC486" s="3"/>
      <c r="BD486" s="3"/>
      <c r="BE486" s="1"/>
      <c r="BF486" s="1"/>
      <c r="BG486" s="3" t="s">
        <v>79</v>
      </c>
    </row>
    <row r="487" spans="2:59" x14ac:dyDescent="0.2">
      <c r="B487" s="1">
        <v>483</v>
      </c>
      <c r="C487" s="31">
        <v>43597</v>
      </c>
      <c r="D487" s="1">
        <v>315</v>
      </c>
      <c r="E487" s="32">
        <v>1400</v>
      </c>
      <c r="F487" s="32">
        <v>1750</v>
      </c>
      <c r="G487" s="32">
        <v>1750</v>
      </c>
      <c r="H487" s="32" t="s">
        <v>3</v>
      </c>
      <c r="I487" s="33">
        <v>7.2442275156033498</v>
      </c>
      <c r="J487" s="2" t="s">
        <v>163</v>
      </c>
      <c r="K487" s="3">
        <v>50</v>
      </c>
      <c r="L487" s="4" t="s">
        <v>167</v>
      </c>
      <c r="M487" s="4" t="s">
        <v>165</v>
      </c>
      <c r="N487" s="4" t="s">
        <v>158</v>
      </c>
      <c r="O487" s="34">
        <v>34</v>
      </c>
      <c r="P487" s="4" t="s">
        <v>167</v>
      </c>
      <c r="Q487" s="4"/>
      <c r="R487" s="35" t="s">
        <v>160</v>
      </c>
      <c r="S487" s="35"/>
      <c r="T487" s="3"/>
      <c r="U487" s="35" t="s">
        <v>160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1"/>
      <c r="BF487" s="1"/>
      <c r="BG487" s="3" t="s">
        <v>80</v>
      </c>
    </row>
    <row r="488" spans="2:59" x14ac:dyDescent="0.2">
      <c r="B488" s="1">
        <v>484</v>
      </c>
      <c r="C488" s="31">
        <v>43597</v>
      </c>
      <c r="D488" s="1">
        <v>317</v>
      </c>
      <c r="E488" s="32">
        <v>8500</v>
      </c>
      <c r="F488" s="32">
        <v>10625</v>
      </c>
      <c r="G488" s="32">
        <v>10625</v>
      </c>
      <c r="H488" s="32" t="s">
        <v>3</v>
      </c>
      <c r="I488" s="33">
        <v>9.0478214424784085</v>
      </c>
      <c r="J488" s="2" t="s">
        <v>163</v>
      </c>
      <c r="K488" s="3">
        <v>50</v>
      </c>
      <c r="L488" s="4" t="s">
        <v>169</v>
      </c>
      <c r="M488" s="4" t="s">
        <v>165</v>
      </c>
      <c r="N488" s="4" t="s">
        <v>158</v>
      </c>
      <c r="O488" s="34">
        <v>36</v>
      </c>
      <c r="P488" s="4" t="s">
        <v>159</v>
      </c>
      <c r="Q488" s="4"/>
      <c r="R488" s="3"/>
      <c r="S488" s="3"/>
      <c r="T488" s="3"/>
      <c r="U488" s="35" t="s">
        <v>160</v>
      </c>
      <c r="V488" s="3"/>
      <c r="W488" s="3"/>
      <c r="X488" s="35" t="s">
        <v>160</v>
      </c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1"/>
      <c r="BF488" s="1"/>
      <c r="BG488" s="3" t="s">
        <v>79</v>
      </c>
    </row>
    <row r="489" spans="2:59" x14ac:dyDescent="0.2">
      <c r="B489" s="1">
        <v>485</v>
      </c>
      <c r="C489" s="31">
        <v>43597</v>
      </c>
      <c r="D489" s="1">
        <v>319</v>
      </c>
      <c r="E489" s="32">
        <v>2700</v>
      </c>
      <c r="F489" s="32">
        <v>3375</v>
      </c>
      <c r="G489" s="32">
        <v>3375</v>
      </c>
      <c r="H489" s="32" t="s">
        <v>3</v>
      </c>
      <c r="I489" s="33">
        <v>7.90100705199242</v>
      </c>
      <c r="J489" s="2" t="s">
        <v>163</v>
      </c>
      <c r="K489" s="3">
        <v>80</v>
      </c>
      <c r="L489" s="4" t="s">
        <v>167</v>
      </c>
      <c r="M489" s="4" t="s">
        <v>165</v>
      </c>
      <c r="N489" s="4" t="s">
        <v>158</v>
      </c>
      <c r="O489" s="34">
        <v>36</v>
      </c>
      <c r="P489" s="4" t="s">
        <v>167</v>
      </c>
      <c r="Q489" s="4"/>
      <c r="R489" s="3"/>
      <c r="S489" s="3"/>
      <c r="T489" s="3"/>
      <c r="U489" s="35" t="s">
        <v>160</v>
      </c>
      <c r="V489" s="3"/>
      <c r="W489" s="3"/>
      <c r="X489" s="35" t="s">
        <v>160</v>
      </c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1"/>
      <c r="BF489" s="1"/>
      <c r="BG489" s="3" t="s">
        <v>80</v>
      </c>
    </row>
    <row r="490" spans="2:59" x14ac:dyDescent="0.2">
      <c r="B490" s="1">
        <v>486</v>
      </c>
      <c r="C490" s="31">
        <v>43597</v>
      </c>
      <c r="D490" s="1">
        <v>322</v>
      </c>
      <c r="E490" s="32">
        <v>7000</v>
      </c>
      <c r="F490" s="32">
        <v>8750</v>
      </c>
      <c r="G490" s="32">
        <v>8750</v>
      </c>
      <c r="H490" s="32" t="s">
        <v>3</v>
      </c>
      <c r="I490" s="33">
        <v>8.8536654280374503</v>
      </c>
      <c r="J490" s="2" t="s">
        <v>163</v>
      </c>
      <c r="K490" s="3">
        <v>60</v>
      </c>
      <c r="L490" s="4" t="s">
        <v>169</v>
      </c>
      <c r="M490" s="4" t="s">
        <v>165</v>
      </c>
      <c r="N490" s="4" t="s">
        <v>158</v>
      </c>
      <c r="O490" s="34">
        <v>36</v>
      </c>
      <c r="P490" s="4" t="s">
        <v>169</v>
      </c>
      <c r="Q490" s="4"/>
      <c r="R490" s="3"/>
      <c r="S490" s="3"/>
      <c r="T490" s="3"/>
      <c r="U490" s="35" t="s">
        <v>160</v>
      </c>
      <c r="V490" s="3"/>
      <c r="W490" s="3"/>
      <c r="X490" s="3"/>
      <c r="Y490" s="35" t="s">
        <v>160</v>
      </c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1"/>
      <c r="BF490" s="1"/>
      <c r="BG490" s="3" t="s">
        <v>79</v>
      </c>
    </row>
    <row r="491" spans="2:59" x14ac:dyDescent="0.2">
      <c r="B491" s="1">
        <v>487</v>
      </c>
      <c r="C491" s="31">
        <v>43597</v>
      </c>
      <c r="D491" s="1">
        <v>323</v>
      </c>
      <c r="E491" s="32">
        <v>10000</v>
      </c>
      <c r="F491" s="32">
        <v>12500</v>
      </c>
      <c r="G491" s="32">
        <v>12500</v>
      </c>
      <c r="H491" s="32" t="s">
        <v>3</v>
      </c>
      <c r="I491" s="33">
        <v>9.2103403719761836</v>
      </c>
      <c r="J491" s="2" t="s">
        <v>163</v>
      </c>
      <c r="K491" s="3">
        <v>60</v>
      </c>
      <c r="L491" s="4" t="s">
        <v>169</v>
      </c>
      <c r="M491" s="4" t="s">
        <v>165</v>
      </c>
      <c r="N491" s="4" t="s">
        <v>162</v>
      </c>
      <c r="O491" s="34">
        <v>36</v>
      </c>
      <c r="P491" s="4" t="s">
        <v>169</v>
      </c>
      <c r="Q491" s="4"/>
      <c r="R491" s="3"/>
      <c r="S491" s="3"/>
      <c r="T491" s="3"/>
      <c r="U491" s="35" t="s">
        <v>160</v>
      </c>
      <c r="V491" s="3"/>
      <c r="W491" s="3"/>
      <c r="X491" s="3"/>
      <c r="Y491" s="35" t="s">
        <v>160</v>
      </c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1"/>
      <c r="BF491" s="1"/>
      <c r="BG491" s="3" t="s">
        <v>80</v>
      </c>
    </row>
    <row r="492" spans="2:59" x14ac:dyDescent="0.2">
      <c r="B492" s="1">
        <v>488</v>
      </c>
      <c r="C492" s="31">
        <v>43597</v>
      </c>
      <c r="D492" s="1">
        <v>324</v>
      </c>
      <c r="E492" s="32">
        <v>2400</v>
      </c>
      <c r="F492" s="32">
        <v>3000</v>
      </c>
      <c r="G492" s="32">
        <v>3000</v>
      </c>
      <c r="H492" s="32" t="s">
        <v>3</v>
      </c>
      <c r="I492" s="33">
        <v>7.7832240163360371</v>
      </c>
      <c r="J492" s="2" t="s">
        <v>163</v>
      </c>
      <c r="K492" s="3">
        <v>60</v>
      </c>
      <c r="L492" s="4" t="s">
        <v>167</v>
      </c>
      <c r="M492" s="4" t="s">
        <v>165</v>
      </c>
      <c r="N492" s="4" t="s">
        <v>186</v>
      </c>
      <c r="O492" s="34">
        <v>36</v>
      </c>
      <c r="P492" s="4" t="s">
        <v>167</v>
      </c>
      <c r="Q492" s="4"/>
      <c r="R492" s="3"/>
      <c r="S492" s="3"/>
      <c r="T492" s="3"/>
      <c r="U492" s="35" t="s">
        <v>160</v>
      </c>
      <c r="V492" s="3"/>
      <c r="W492" s="3"/>
      <c r="X492" s="35" t="s">
        <v>160</v>
      </c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1"/>
      <c r="BF492" s="1"/>
      <c r="BG492" s="3" t="s">
        <v>80</v>
      </c>
    </row>
    <row r="493" spans="2:59" x14ac:dyDescent="0.2">
      <c r="B493" s="1">
        <v>489</v>
      </c>
      <c r="C493" s="31">
        <v>43597</v>
      </c>
      <c r="D493" s="1">
        <v>326</v>
      </c>
      <c r="E493" s="32">
        <v>11000</v>
      </c>
      <c r="F493" s="32">
        <v>13750</v>
      </c>
      <c r="G493" s="32">
        <v>13750</v>
      </c>
      <c r="H493" s="32" t="s">
        <v>3</v>
      </c>
      <c r="I493" s="33">
        <v>9.3056505517805075</v>
      </c>
      <c r="J493" s="2" t="s">
        <v>163</v>
      </c>
      <c r="K493" s="3">
        <v>80</v>
      </c>
      <c r="L493" s="4" t="s">
        <v>167</v>
      </c>
      <c r="M493" s="4" t="s">
        <v>165</v>
      </c>
      <c r="N493" s="4" t="s">
        <v>162</v>
      </c>
      <c r="O493" s="34">
        <v>39</v>
      </c>
      <c r="P493" s="4" t="s">
        <v>167</v>
      </c>
      <c r="Q493" s="4"/>
      <c r="R493" s="35" t="s">
        <v>160</v>
      </c>
      <c r="S493" s="35"/>
      <c r="T493" s="3"/>
      <c r="U493" s="35" t="s">
        <v>160</v>
      </c>
      <c r="V493" s="3"/>
      <c r="W493" s="3"/>
      <c r="X493" s="3"/>
      <c r="Y493" s="3"/>
      <c r="Z493" s="3"/>
      <c r="AA493" s="3"/>
      <c r="AB493" s="3"/>
      <c r="AC493" s="35" t="s">
        <v>160</v>
      </c>
      <c r="AD493" s="3"/>
      <c r="AE493" s="3"/>
      <c r="AF493" s="3"/>
      <c r="AG493" s="3"/>
      <c r="AH493" s="3"/>
      <c r="AI493" s="3"/>
      <c r="AJ493" s="35" t="s">
        <v>160</v>
      </c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1"/>
      <c r="BF493" s="1"/>
      <c r="BG493" s="3" t="s">
        <v>79</v>
      </c>
    </row>
    <row r="494" spans="2:59" x14ac:dyDescent="0.2">
      <c r="B494" s="1">
        <v>490</v>
      </c>
      <c r="C494" s="31">
        <v>43597</v>
      </c>
      <c r="D494" s="1">
        <v>327</v>
      </c>
      <c r="E494" s="32">
        <v>5500</v>
      </c>
      <c r="F494" s="32">
        <v>6875</v>
      </c>
      <c r="G494" s="32">
        <v>6875</v>
      </c>
      <c r="H494" s="32" t="s">
        <v>3</v>
      </c>
      <c r="I494" s="33">
        <v>8.6125033712205621</v>
      </c>
      <c r="J494" s="2" t="s">
        <v>163</v>
      </c>
      <c r="K494" s="3">
        <v>80</v>
      </c>
      <c r="L494" s="4" t="s">
        <v>172</v>
      </c>
      <c r="M494" s="4" t="s">
        <v>165</v>
      </c>
      <c r="N494" s="4" t="s">
        <v>175</v>
      </c>
      <c r="O494" s="34">
        <v>40</v>
      </c>
      <c r="P494" s="4" t="s">
        <v>172</v>
      </c>
      <c r="Q494" s="4"/>
      <c r="R494" s="3"/>
      <c r="S494" s="3"/>
      <c r="T494" s="3"/>
      <c r="U494" s="35" t="s">
        <v>160</v>
      </c>
      <c r="V494" s="3"/>
      <c r="W494" s="3"/>
      <c r="X494" s="35" t="s">
        <v>160</v>
      </c>
      <c r="Y494" s="3"/>
      <c r="Z494" s="3"/>
      <c r="AA494" s="3"/>
      <c r="AB494" s="3"/>
      <c r="AC494" s="35" t="s">
        <v>160</v>
      </c>
      <c r="AD494" s="3"/>
      <c r="AE494" s="3"/>
      <c r="AF494" s="3"/>
      <c r="AG494" s="3"/>
      <c r="AH494" s="3"/>
      <c r="AI494" s="3"/>
      <c r="AJ494" s="35" t="s">
        <v>160</v>
      </c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1"/>
      <c r="BF494" s="1"/>
      <c r="BG494" s="3" t="s">
        <v>80</v>
      </c>
    </row>
    <row r="495" spans="2:59" x14ac:dyDescent="0.2">
      <c r="B495" s="1">
        <v>491</v>
      </c>
      <c r="C495" s="31">
        <v>43597</v>
      </c>
      <c r="D495" s="1">
        <v>392</v>
      </c>
      <c r="E495" s="32">
        <v>4700</v>
      </c>
      <c r="F495" s="32">
        <v>5875</v>
      </c>
      <c r="G495" s="32">
        <v>5875</v>
      </c>
      <c r="H495" s="32" t="s">
        <v>3</v>
      </c>
      <c r="I495" s="33">
        <v>8.4553177876981493</v>
      </c>
      <c r="J495" s="2" t="s">
        <v>174</v>
      </c>
      <c r="K495" s="3">
        <v>30</v>
      </c>
      <c r="L495" s="4" t="s">
        <v>169</v>
      </c>
      <c r="M495" s="4" t="s">
        <v>182</v>
      </c>
      <c r="N495" s="4" t="s">
        <v>158</v>
      </c>
      <c r="O495" s="34">
        <v>20</v>
      </c>
      <c r="P495" s="4" t="s">
        <v>159</v>
      </c>
      <c r="Q495" s="4"/>
      <c r="R495" s="35" t="s">
        <v>160</v>
      </c>
      <c r="S495" s="35"/>
      <c r="T495" s="35" t="s">
        <v>160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1"/>
      <c r="BF495" s="1"/>
      <c r="BG495" s="3" t="s">
        <v>80</v>
      </c>
    </row>
    <row r="496" spans="2:59" x14ac:dyDescent="0.2">
      <c r="B496" s="1">
        <v>492</v>
      </c>
      <c r="C496" s="31">
        <v>43597</v>
      </c>
      <c r="D496" s="1">
        <v>393</v>
      </c>
      <c r="E496" s="32">
        <v>6200</v>
      </c>
      <c r="F496" s="32">
        <v>7750</v>
      </c>
      <c r="G496" s="32">
        <v>7750</v>
      </c>
      <c r="H496" s="32" t="s">
        <v>3</v>
      </c>
      <c r="I496" s="33">
        <v>8.7323045710331826</v>
      </c>
      <c r="J496" s="2" t="s">
        <v>174</v>
      </c>
      <c r="K496" s="3">
        <v>50</v>
      </c>
      <c r="L496" s="4" t="s">
        <v>169</v>
      </c>
      <c r="M496" s="4" t="s">
        <v>191</v>
      </c>
      <c r="N496" s="4" t="s">
        <v>158</v>
      </c>
      <c r="O496" s="34">
        <v>27</v>
      </c>
      <c r="P496" s="4" t="s">
        <v>159</v>
      </c>
      <c r="Q496" s="4"/>
      <c r="R496" s="35" t="s">
        <v>160</v>
      </c>
      <c r="S496" s="35"/>
      <c r="T496" s="35" t="s">
        <v>160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1"/>
      <c r="BF496" s="1"/>
      <c r="BG496" s="3" t="s">
        <v>79</v>
      </c>
    </row>
    <row r="497" spans="2:59" x14ac:dyDescent="0.2">
      <c r="B497" s="1">
        <v>493</v>
      </c>
      <c r="C497" s="31">
        <v>43597</v>
      </c>
      <c r="D497" s="1">
        <v>394</v>
      </c>
      <c r="E497" s="32">
        <v>10000</v>
      </c>
      <c r="F497" s="32">
        <v>12500</v>
      </c>
      <c r="G497" s="32">
        <v>12500</v>
      </c>
      <c r="H497" s="32" t="s">
        <v>3</v>
      </c>
      <c r="I497" s="33">
        <v>9.2103403719761836</v>
      </c>
      <c r="J497" s="2" t="s">
        <v>174</v>
      </c>
      <c r="K497" s="3">
        <v>50</v>
      </c>
      <c r="L497" s="4" t="s">
        <v>169</v>
      </c>
      <c r="M497" s="4" t="s">
        <v>165</v>
      </c>
      <c r="N497" s="4" t="s">
        <v>162</v>
      </c>
      <c r="O497" s="34">
        <v>35.5</v>
      </c>
      <c r="P497" s="4" t="s">
        <v>159</v>
      </c>
      <c r="Q497" s="4"/>
      <c r="R497" s="35" t="s">
        <v>160</v>
      </c>
      <c r="S497" s="35"/>
      <c r="T497" s="35" t="s">
        <v>160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1"/>
      <c r="BF497" s="1"/>
      <c r="BG497" s="3" t="s">
        <v>79</v>
      </c>
    </row>
    <row r="498" spans="2:59" x14ac:dyDescent="0.2">
      <c r="B498" s="1">
        <v>494</v>
      </c>
      <c r="C498" s="31">
        <v>43597</v>
      </c>
      <c r="D498" s="1">
        <v>395</v>
      </c>
      <c r="E498" s="32">
        <v>4600</v>
      </c>
      <c r="F498" s="32">
        <v>5750</v>
      </c>
      <c r="G498" s="32">
        <v>5750</v>
      </c>
      <c r="H498" s="32" t="s">
        <v>3</v>
      </c>
      <c r="I498" s="33">
        <v>8.4338115824771869</v>
      </c>
      <c r="J498" s="2" t="s">
        <v>174</v>
      </c>
      <c r="K498" s="3">
        <v>40</v>
      </c>
      <c r="L498" s="4" t="s">
        <v>169</v>
      </c>
      <c r="M498" s="4" t="s">
        <v>165</v>
      </c>
      <c r="N498" s="4" t="s">
        <v>158</v>
      </c>
      <c r="O498" s="34">
        <v>35</v>
      </c>
      <c r="P498" s="4" t="s">
        <v>159</v>
      </c>
      <c r="Q498" s="4"/>
      <c r="R498" s="35" t="s">
        <v>160</v>
      </c>
      <c r="S498" s="35"/>
      <c r="T498" s="3"/>
      <c r="U498" s="35" t="s">
        <v>160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1"/>
      <c r="BF498" s="1"/>
      <c r="BG498" s="3" t="s">
        <v>80</v>
      </c>
    </row>
    <row r="499" spans="2:59" x14ac:dyDescent="0.2">
      <c r="B499" s="1">
        <v>495</v>
      </c>
      <c r="C499" s="31">
        <v>43597</v>
      </c>
      <c r="D499" s="1">
        <v>396</v>
      </c>
      <c r="E499" s="32">
        <v>10000</v>
      </c>
      <c r="F499" s="32">
        <v>12500</v>
      </c>
      <c r="G499" s="32">
        <v>12500</v>
      </c>
      <c r="H499" s="32" t="s">
        <v>3</v>
      </c>
      <c r="I499" s="33">
        <v>9.2103403719761836</v>
      </c>
      <c r="J499" s="2" t="s">
        <v>174</v>
      </c>
      <c r="K499" s="3">
        <v>40</v>
      </c>
      <c r="L499" s="4" t="s">
        <v>164</v>
      </c>
      <c r="M499" s="4" t="s">
        <v>165</v>
      </c>
      <c r="N499" s="4" t="s">
        <v>166</v>
      </c>
      <c r="O499" s="34">
        <v>30</v>
      </c>
      <c r="P499" s="4" t="s">
        <v>159</v>
      </c>
      <c r="Q499" s="4"/>
      <c r="R499" s="35" t="s">
        <v>160</v>
      </c>
      <c r="S499" s="35"/>
      <c r="T499" s="35" t="s">
        <v>160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1"/>
      <c r="BF499" s="1"/>
      <c r="BG499" s="3" t="s">
        <v>79</v>
      </c>
    </row>
    <row r="500" spans="2:59" x14ac:dyDescent="0.2">
      <c r="B500" s="1">
        <v>496</v>
      </c>
      <c r="C500" s="31">
        <v>43597</v>
      </c>
      <c r="D500" s="1">
        <v>399</v>
      </c>
      <c r="E500" s="32">
        <v>13000</v>
      </c>
      <c r="F500" s="32">
        <v>16250</v>
      </c>
      <c r="G500" s="32">
        <v>16250</v>
      </c>
      <c r="H500" s="32" t="s">
        <v>3</v>
      </c>
      <c r="I500" s="33">
        <v>9.4727046364436731</v>
      </c>
      <c r="J500" s="2" t="s">
        <v>174</v>
      </c>
      <c r="K500" s="3">
        <v>30</v>
      </c>
      <c r="L500" s="4" t="s">
        <v>167</v>
      </c>
      <c r="M500" s="4" t="s">
        <v>165</v>
      </c>
      <c r="N500" s="4" t="s">
        <v>158</v>
      </c>
      <c r="O500" s="34">
        <v>31</v>
      </c>
      <c r="P500" s="4" t="s">
        <v>159</v>
      </c>
      <c r="Q500" s="4"/>
      <c r="R500" s="35" t="s">
        <v>160</v>
      </c>
      <c r="S500" s="35"/>
      <c r="T500" s="35" t="s">
        <v>160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1"/>
      <c r="BF500" s="1"/>
      <c r="BG500" s="3" t="s">
        <v>80</v>
      </c>
    </row>
    <row r="501" spans="2:59" x14ac:dyDescent="0.2">
      <c r="B501" s="1">
        <v>497</v>
      </c>
      <c r="C501" s="31">
        <v>43597</v>
      </c>
      <c r="D501" s="1">
        <v>400</v>
      </c>
      <c r="E501" s="32">
        <v>9000</v>
      </c>
      <c r="F501" s="32">
        <v>11250</v>
      </c>
      <c r="G501" s="32">
        <v>11250</v>
      </c>
      <c r="H501" s="32" t="s">
        <v>3</v>
      </c>
      <c r="I501" s="33">
        <v>9.1049798563183568</v>
      </c>
      <c r="J501" s="2" t="s">
        <v>174</v>
      </c>
      <c r="K501" s="3">
        <v>40</v>
      </c>
      <c r="L501" s="4" t="s">
        <v>164</v>
      </c>
      <c r="M501" s="4" t="s">
        <v>165</v>
      </c>
      <c r="N501" s="4" t="s">
        <v>158</v>
      </c>
      <c r="O501" s="34">
        <v>36</v>
      </c>
      <c r="P501" s="4" t="s">
        <v>159</v>
      </c>
      <c r="Q501" s="4"/>
      <c r="R501" s="35" t="s">
        <v>160</v>
      </c>
      <c r="S501" s="35"/>
      <c r="T501" s="35" t="s">
        <v>160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1"/>
      <c r="BF501" s="1"/>
      <c r="BG501" s="3" t="s">
        <v>79</v>
      </c>
    </row>
    <row r="502" spans="2:59" x14ac:dyDescent="0.2">
      <c r="B502" s="1">
        <v>498</v>
      </c>
      <c r="C502" s="31">
        <v>43597</v>
      </c>
      <c r="D502" s="1">
        <v>401</v>
      </c>
      <c r="E502" s="32">
        <v>7500</v>
      </c>
      <c r="F502" s="32">
        <v>9375</v>
      </c>
      <c r="G502" s="32">
        <v>9375</v>
      </c>
      <c r="H502" s="32" t="s">
        <v>3</v>
      </c>
      <c r="I502" s="33">
        <v>8.9226582995244019</v>
      </c>
      <c r="J502" s="2" t="s">
        <v>174</v>
      </c>
      <c r="K502" s="3">
        <v>50</v>
      </c>
      <c r="L502" s="4" t="s">
        <v>164</v>
      </c>
      <c r="M502" s="4" t="s">
        <v>165</v>
      </c>
      <c r="N502" s="4" t="s">
        <v>158</v>
      </c>
      <c r="O502" s="34">
        <v>35</v>
      </c>
      <c r="P502" s="4" t="s">
        <v>159</v>
      </c>
      <c r="Q502" s="4"/>
      <c r="R502" s="35" t="s">
        <v>160</v>
      </c>
      <c r="S502" s="35"/>
      <c r="T502" s="35" t="s">
        <v>160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1"/>
      <c r="BF502" s="1"/>
      <c r="BG502" s="3" t="s">
        <v>79</v>
      </c>
    </row>
    <row r="503" spans="2:59" x14ac:dyDescent="0.2">
      <c r="B503" s="1">
        <v>499</v>
      </c>
      <c r="C503" s="31">
        <v>43597</v>
      </c>
      <c r="D503" s="1">
        <v>403</v>
      </c>
      <c r="E503" s="32">
        <v>15000</v>
      </c>
      <c r="F503" s="32">
        <v>18750</v>
      </c>
      <c r="G503" s="32">
        <v>18750</v>
      </c>
      <c r="H503" s="32" t="s">
        <v>3</v>
      </c>
      <c r="I503" s="33">
        <v>9.6158054800843473</v>
      </c>
      <c r="J503" s="2" t="s">
        <v>174</v>
      </c>
      <c r="K503" s="3">
        <v>60</v>
      </c>
      <c r="L503" s="4" t="s">
        <v>167</v>
      </c>
      <c r="M503" s="4" t="s">
        <v>165</v>
      </c>
      <c r="N503" s="4" t="s">
        <v>158</v>
      </c>
      <c r="O503" s="34">
        <v>35</v>
      </c>
      <c r="P503" s="4" t="s">
        <v>159</v>
      </c>
      <c r="Q503" s="4"/>
      <c r="R503" s="35" t="s">
        <v>160</v>
      </c>
      <c r="S503" s="35"/>
      <c r="T503" s="35" t="s">
        <v>160</v>
      </c>
      <c r="U503" s="3"/>
      <c r="V503" s="3"/>
      <c r="W503" s="3"/>
      <c r="X503" s="3"/>
      <c r="Y503" s="3"/>
      <c r="Z503" s="3"/>
      <c r="AA503" s="3"/>
      <c r="AB503" s="3"/>
      <c r="AC503" s="3"/>
      <c r="AD503" s="80" t="s">
        <v>160</v>
      </c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1"/>
      <c r="BF503" s="1"/>
      <c r="BG503" s="3" t="s">
        <v>79</v>
      </c>
    </row>
    <row r="504" spans="2:59" x14ac:dyDescent="0.2">
      <c r="B504" s="1">
        <v>500</v>
      </c>
      <c r="C504" s="31">
        <v>43597</v>
      </c>
      <c r="D504" s="1">
        <v>404</v>
      </c>
      <c r="E504" s="32">
        <v>6000</v>
      </c>
      <c r="F504" s="32">
        <v>7500</v>
      </c>
      <c r="G504" s="32">
        <v>7500</v>
      </c>
      <c r="H504" s="32" t="s">
        <v>3</v>
      </c>
      <c r="I504" s="33">
        <v>8.6995147482101913</v>
      </c>
      <c r="J504" s="2" t="s">
        <v>174</v>
      </c>
      <c r="K504" s="3">
        <v>50</v>
      </c>
      <c r="L504" s="4" t="s">
        <v>169</v>
      </c>
      <c r="M504" s="4" t="s">
        <v>165</v>
      </c>
      <c r="N504" s="4" t="s">
        <v>158</v>
      </c>
      <c r="O504" s="34">
        <v>35</v>
      </c>
      <c r="P504" s="4" t="s">
        <v>159</v>
      </c>
      <c r="Q504" s="4"/>
      <c r="R504" s="35" t="s">
        <v>160</v>
      </c>
      <c r="S504" s="35"/>
      <c r="T504" s="35" t="s">
        <v>160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1"/>
      <c r="BF504" s="1"/>
      <c r="BG504" s="3" t="s">
        <v>80</v>
      </c>
    </row>
    <row r="505" spans="2:59" x14ac:dyDescent="0.2">
      <c r="B505" s="1">
        <v>501</v>
      </c>
      <c r="C505" s="31">
        <v>43597</v>
      </c>
      <c r="D505" s="1">
        <v>405</v>
      </c>
      <c r="E505" s="32">
        <v>9000</v>
      </c>
      <c r="F505" s="32">
        <v>11250</v>
      </c>
      <c r="G505" s="32">
        <v>11250</v>
      </c>
      <c r="H505" s="32" t="s">
        <v>3</v>
      </c>
      <c r="I505" s="33">
        <v>9.1049798563183568</v>
      </c>
      <c r="J505" s="2" t="s">
        <v>174</v>
      </c>
      <c r="K505" s="3">
        <v>80</v>
      </c>
      <c r="L505" s="4" t="s">
        <v>167</v>
      </c>
      <c r="M505" s="4" t="s">
        <v>165</v>
      </c>
      <c r="N505" s="4" t="s">
        <v>158</v>
      </c>
      <c r="O505" s="34">
        <v>33</v>
      </c>
      <c r="P505" s="4" t="s">
        <v>159</v>
      </c>
      <c r="Q505" s="4"/>
      <c r="R505" s="35" t="s">
        <v>160</v>
      </c>
      <c r="S505" s="35"/>
      <c r="T505" s="35" t="s">
        <v>160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1"/>
      <c r="BF505" s="1"/>
      <c r="BG505" s="3" t="s">
        <v>80</v>
      </c>
    </row>
    <row r="506" spans="2:59" x14ac:dyDescent="0.2">
      <c r="B506" s="1">
        <v>502</v>
      </c>
      <c r="C506" s="31">
        <v>43597</v>
      </c>
      <c r="D506" s="1">
        <v>420</v>
      </c>
      <c r="E506" s="32">
        <v>30000</v>
      </c>
      <c r="F506" s="32">
        <v>37500</v>
      </c>
      <c r="G506" s="32">
        <v>37500</v>
      </c>
      <c r="H506" s="32" t="s">
        <v>3</v>
      </c>
      <c r="I506" s="33">
        <v>10.308952660644293</v>
      </c>
      <c r="J506" s="2" t="s">
        <v>174</v>
      </c>
      <c r="K506" s="3">
        <v>80</v>
      </c>
      <c r="L506" s="4" t="s">
        <v>169</v>
      </c>
      <c r="M506" s="4" t="s">
        <v>165</v>
      </c>
      <c r="N506" s="4" t="s">
        <v>158</v>
      </c>
      <c r="O506" s="34">
        <v>36</v>
      </c>
      <c r="P506" s="4" t="s">
        <v>159</v>
      </c>
      <c r="Q506" s="4"/>
      <c r="R506" s="3"/>
      <c r="S506" s="3"/>
      <c r="T506" s="3"/>
      <c r="U506" s="35" t="s">
        <v>160</v>
      </c>
      <c r="V506" s="3"/>
      <c r="W506" s="3" t="s">
        <v>160</v>
      </c>
      <c r="X506" s="3"/>
      <c r="Y506" s="3"/>
      <c r="Z506" s="69"/>
      <c r="AA506" s="70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5" t="s">
        <v>160</v>
      </c>
      <c r="AP506" s="35" t="s">
        <v>160</v>
      </c>
      <c r="AQ506" s="35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1"/>
      <c r="BF506" s="1"/>
      <c r="BG506" s="3" t="s">
        <v>79</v>
      </c>
    </row>
    <row r="507" spans="2:59" x14ac:dyDescent="0.2">
      <c r="B507" s="1">
        <v>503</v>
      </c>
      <c r="C507" s="31">
        <v>43597</v>
      </c>
      <c r="D507" s="1">
        <v>424</v>
      </c>
      <c r="E507" s="32">
        <v>70000</v>
      </c>
      <c r="F507" s="32">
        <v>87500</v>
      </c>
      <c r="G507" s="32">
        <v>87500</v>
      </c>
      <c r="H507" s="32" t="s">
        <v>3</v>
      </c>
      <c r="I507" s="33">
        <v>11.156250521031495</v>
      </c>
      <c r="J507" s="2" t="s">
        <v>163</v>
      </c>
      <c r="K507" s="3">
        <v>70</v>
      </c>
      <c r="L507" s="4" t="s">
        <v>169</v>
      </c>
      <c r="M507" s="4" t="s">
        <v>165</v>
      </c>
      <c r="N507" s="4" t="s">
        <v>166</v>
      </c>
      <c r="O507" s="34">
        <v>37</v>
      </c>
      <c r="P507" s="4" t="s">
        <v>169</v>
      </c>
      <c r="Q507" s="4"/>
      <c r="R507" s="3"/>
      <c r="S507" s="3"/>
      <c r="T507" s="35" t="s">
        <v>160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5" t="s">
        <v>160</v>
      </c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1"/>
      <c r="BF507" s="1"/>
      <c r="BG507" s="3" t="s">
        <v>79</v>
      </c>
    </row>
    <row r="508" spans="2:59" x14ac:dyDescent="0.2">
      <c r="B508" s="1">
        <v>504</v>
      </c>
      <c r="C508" s="31">
        <v>43597</v>
      </c>
      <c r="D508" s="1">
        <v>484</v>
      </c>
      <c r="E508" s="32">
        <v>8000</v>
      </c>
      <c r="F508" s="32">
        <v>10000</v>
      </c>
      <c r="G508" s="32">
        <v>10000</v>
      </c>
      <c r="H508" s="32" t="s">
        <v>3</v>
      </c>
      <c r="I508" s="33">
        <v>8.987196820661973</v>
      </c>
      <c r="J508" s="2" t="s">
        <v>163</v>
      </c>
      <c r="K508" s="3">
        <v>70</v>
      </c>
      <c r="L508" s="4" t="s">
        <v>156</v>
      </c>
      <c r="M508" s="4" t="s">
        <v>191</v>
      </c>
      <c r="N508" s="4" t="s">
        <v>207</v>
      </c>
      <c r="O508" s="34">
        <v>24</v>
      </c>
      <c r="P508" s="4" t="s">
        <v>156</v>
      </c>
      <c r="Q508" s="35" t="s">
        <v>160</v>
      </c>
      <c r="R508" s="35" t="s">
        <v>160</v>
      </c>
      <c r="S508" s="35"/>
      <c r="T508" s="35" t="s">
        <v>160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1"/>
      <c r="BF508" s="1"/>
      <c r="BG508" s="3" t="s">
        <v>79</v>
      </c>
    </row>
    <row r="509" spans="2:59" x14ac:dyDescent="0.2">
      <c r="B509" s="1">
        <v>505</v>
      </c>
      <c r="C509" s="31">
        <v>43597</v>
      </c>
      <c r="D509" s="1">
        <v>485</v>
      </c>
      <c r="E509" s="32">
        <v>1100</v>
      </c>
      <c r="F509" s="32">
        <v>1375</v>
      </c>
      <c r="G509" s="32">
        <v>1375</v>
      </c>
      <c r="H509" s="32" t="s">
        <v>3</v>
      </c>
      <c r="I509" s="33">
        <v>7.0030654587864616</v>
      </c>
      <c r="J509" s="2" t="s">
        <v>163</v>
      </c>
      <c r="K509" s="3">
        <v>80</v>
      </c>
      <c r="L509" s="4" t="s">
        <v>156</v>
      </c>
      <c r="M509" s="4" t="s">
        <v>161</v>
      </c>
      <c r="N509" s="4" t="s">
        <v>175</v>
      </c>
      <c r="O509" s="34">
        <v>22</v>
      </c>
      <c r="P509" s="4" t="s">
        <v>159</v>
      </c>
      <c r="Q509" s="4"/>
      <c r="R509" s="35" t="s">
        <v>160</v>
      </c>
      <c r="S509" s="35"/>
      <c r="T509" s="35" t="s">
        <v>160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1"/>
      <c r="BF509" s="1"/>
      <c r="BG509" s="3" t="s">
        <v>80</v>
      </c>
    </row>
    <row r="510" spans="2:59" x14ac:dyDescent="0.2">
      <c r="B510" s="1">
        <v>506</v>
      </c>
      <c r="C510" s="31">
        <v>43597</v>
      </c>
      <c r="D510" s="1">
        <v>490</v>
      </c>
      <c r="E510" s="32">
        <v>7000</v>
      </c>
      <c r="F510" s="32">
        <v>8750</v>
      </c>
      <c r="G510" s="32">
        <v>8750</v>
      </c>
      <c r="H510" s="32" t="s">
        <v>3</v>
      </c>
      <c r="I510" s="33">
        <v>8.8536654280374503</v>
      </c>
      <c r="J510" s="2" t="s">
        <v>163</v>
      </c>
      <c r="K510" s="3">
        <v>60</v>
      </c>
      <c r="L510" s="4" t="s">
        <v>167</v>
      </c>
      <c r="M510" s="4" t="s">
        <v>165</v>
      </c>
      <c r="N510" s="4" t="s">
        <v>162</v>
      </c>
      <c r="O510" s="34">
        <v>40</v>
      </c>
      <c r="P510" s="4" t="s">
        <v>159</v>
      </c>
      <c r="Q510" s="4"/>
      <c r="R510" s="35" t="s">
        <v>160</v>
      </c>
      <c r="S510" s="35"/>
      <c r="T510" s="3"/>
      <c r="U510" s="35" t="s">
        <v>160</v>
      </c>
      <c r="V510" s="3"/>
      <c r="W510" s="3"/>
      <c r="X510" s="3"/>
      <c r="Y510" s="3"/>
      <c r="Z510" s="3"/>
      <c r="AA510" s="3"/>
      <c r="AB510" s="3"/>
      <c r="AC510" s="35" t="s">
        <v>160</v>
      </c>
      <c r="AD510" s="3"/>
      <c r="AE510" s="3"/>
      <c r="AF510" s="3"/>
      <c r="AG510" s="3"/>
      <c r="AH510" s="3"/>
      <c r="AI510" s="3"/>
      <c r="AJ510" s="35" t="s">
        <v>160</v>
      </c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1"/>
      <c r="BF510" s="1"/>
      <c r="BG510" s="3" t="s">
        <v>80</v>
      </c>
    </row>
    <row r="511" spans="2:59" x14ac:dyDescent="0.2">
      <c r="B511" s="1">
        <v>507</v>
      </c>
      <c r="C511" s="31">
        <v>43597</v>
      </c>
      <c r="D511" s="1">
        <v>492</v>
      </c>
      <c r="E511" s="32">
        <v>16000</v>
      </c>
      <c r="F511" s="32">
        <v>20000</v>
      </c>
      <c r="G511" s="32">
        <v>20000</v>
      </c>
      <c r="H511" s="32" t="s">
        <v>3</v>
      </c>
      <c r="I511" s="33">
        <v>9.6803440012219184</v>
      </c>
      <c r="J511" s="2" t="s">
        <v>163</v>
      </c>
      <c r="K511" s="3">
        <v>60</v>
      </c>
      <c r="L511" s="4" t="s">
        <v>167</v>
      </c>
      <c r="M511" s="4" t="s">
        <v>165</v>
      </c>
      <c r="N511" s="4" t="s">
        <v>162</v>
      </c>
      <c r="O511" s="34">
        <v>39</v>
      </c>
      <c r="P511" s="4" t="s">
        <v>167</v>
      </c>
      <c r="Q511" s="4"/>
      <c r="R511" s="3"/>
      <c r="S511" s="3"/>
      <c r="T511" s="3"/>
      <c r="U511" s="35" t="s">
        <v>160</v>
      </c>
      <c r="V511" s="3"/>
      <c r="W511" s="3"/>
      <c r="X511" s="35" t="s">
        <v>160</v>
      </c>
      <c r="Y511" s="3"/>
      <c r="Z511" s="3"/>
      <c r="AA511" s="3"/>
      <c r="AB511" s="3"/>
      <c r="AC511" s="3"/>
      <c r="AD511" s="3"/>
      <c r="AE511" s="35" t="s">
        <v>160</v>
      </c>
      <c r="AF511" s="3"/>
      <c r="AG511" s="3"/>
      <c r="AH511" s="3"/>
      <c r="AI511" s="3"/>
      <c r="AJ511" s="35" t="s">
        <v>160</v>
      </c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1"/>
      <c r="BF511" s="1"/>
      <c r="BG511" s="3" t="s">
        <v>79</v>
      </c>
    </row>
    <row r="512" spans="2:59" x14ac:dyDescent="0.2">
      <c r="B512" s="1">
        <v>508</v>
      </c>
      <c r="C512" s="31">
        <v>43597</v>
      </c>
      <c r="D512" s="1">
        <v>493</v>
      </c>
      <c r="E512" s="32">
        <v>58000</v>
      </c>
      <c r="F512" s="32">
        <v>72500</v>
      </c>
      <c r="G512" s="32">
        <v>72500</v>
      </c>
      <c r="H512" s="32" t="s">
        <v>3</v>
      </c>
      <c r="I512" s="33">
        <v>10.968198289528557</v>
      </c>
      <c r="J512" s="2" t="s">
        <v>163</v>
      </c>
      <c r="K512" s="3">
        <v>60</v>
      </c>
      <c r="L512" s="4" t="s">
        <v>169</v>
      </c>
      <c r="M512" s="4" t="s">
        <v>165</v>
      </c>
      <c r="N512" s="4" t="s">
        <v>176</v>
      </c>
      <c r="O512" s="34">
        <v>39</v>
      </c>
      <c r="P512" s="4" t="s">
        <v>169</v>
      </c>
      <c r="Q512" s="4"/>
      <c r="R512" s="3"/>
      <c r="S512" s="3"/>
      <c r="T512" s="3"/>
      <c r="U512" s="35" t="s">
        <v>160</v>
      </c>
      <c r="V512" s="3"/>
      <c r="W512" s="3"/>
      <c r="X512" s="35" t="s">
        <v>160</v>
      </c>
      <c r="Y512" s="3"/>
      <c r="Z512" s="3"/>
      <c r="AA512" s="3"/>
      <c r="AB512" s="3"/>
      <c r="AC512" s="3"/>
      <c r="AD512" s="3"/>
      <c r="AE512" s="35" t="s">
        <v>160</v>
      </c>
      <c r="AF512" s="3"/>
      <c r="AG512" s="3"/>
      <c r="AH512" s="3"/>
      <c r="AI512" s="3"/>
      <c r="AJ512" s="35" t="s">
        <v>160</v>
      </c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1"/>
      <c r="BF512" s="1"/>
      <c r="BG512" s="3" t="s">
        <v>81</v>
      </c>
    </row>
    <row r="513" spans="2:59" x14ac:dyDescent="0.2">
      <c r="B513" s="1">
        <v>509</v>
      </c>
      <c r="C513" s="31">
        <v>43597</v>
      </c>
      <c r="D513" s="1">
        <v>496</v>
      </c>
      <c r="E513" s="32">
        <v>52000</v>
      </c>
      <c r="F513" s="32">
        <v>65000</v>
      </c>
      <c r="G513" s="32">
        <v>65000</v>
      </c>
      <c r="H513" s="32" t="s">
        <v>3</v>
      </c>
      <c r="I513" s="33">
        <v>10.858998997563564</v>
      </c>
      <c r="J513" s="2" t="s">
        <v>163</v>
      </c>
      <c r="K513" s="3">
        <v>70</v>
      </c>
      <c r="L513" s="4" t="s">
        <v>167</v>
      </c>
      <c r="M513" s="4" t="s">
        <v>165</v>
      </c>
      <c r="N513" s="4" t="s">
        <v>185</v>
      </c>
      <c r="O513" s="34">
        <v>40</v>
      </c>
      <c r="P513" s="4" t="s">
        <v>167</v>
      </c>
      <c r="Q513" s="4"/>
      <c r="R513" s="3"/>
      <c r="S513" s="3"/>
      <c r="T513" s="3"/>
      <c r="U513" s="35" t="s">
        <v>160</v>
      </c>
      <c r="V513" s="3"/>
      <c r="W513" s="3"/>
      <c r="X513" s="35" t="s">
        <v>160</v>
      </c>
      <c r="Y513" s="3"/>
      <c r="Z513" s="3"/>
      <c r="AA513" s="3"/>
      <c r="AB513" s="3"/>
      <c r="AC513" s="35" t="s">
        <v>160</v>
      </c>
      <c r="AD513" s="3"/>
      <c r="AE513" s="3"/>
      <c r="AF513" s="3"/>
      <c r="AG513" s="3"/>
      <c r="AH513" s="3"/>
      <c r="AI513" s="3"/>
      <c r="AJ513" s="35" t="s">
        <v>160</v>
      </c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5" t="s">
        <v>160</v>
      </c>
      <c r="BC513" s="3"/>
      <c r="BD513" s="3"/>
      <c r="BE513" s="1"/>
      <c r="BF513" s="1"/>
      <c r="BG513" s="3" t="s">
        <v>81</v>
      </c>
    </row>
    <row r="514" spans="2:59" x14ac:dyDescent="0.2">
      <c r="B514" s="1">
        <v>510</v>
      </c>
      <c r="C514" s="31">
        <v>43597</v>
      </c>
      <c r="D514" s="1">
        <v>497</v>
      </c>
      <c r="E514" s="32">
        <v>28000</v>
      </c>
      <c r="F514" s="32">
        <v>35000</v>
      </c>
      <c r="G514" s="32">
        <v>35000</v>
      </c>
      <c r="H514" s="32" t="s">
        <v>3</v>
      </c>
      <c r="I514" s="33">
        <v>10.239959789157341</v>
      </c>
      <c r="J514" s="2" t="s">
        <v>163</v>
      </c>
      <c r="K514" s="3">
        <v>50</v>
      </c>
      <c r="L514" s="4" t="s">
        <v>167</v>
      </c>
      <c r="M514" s="4" t="s">
        <v>165</v>
      </c>
      <c r="N514" s="4" t="s">
        <v>162</v>
      </c>
      <c r="O514" s="34">
        <v>39</v>
      </c>
      <c r="P514" s="4" t="s">
        <v>167</v>
      </c>
      <c r="Q514" s="4"/>
      <c r="R514" s="35" t="s">
        <v>160</v>
      </c>
      <c r="S514" s="35"/>
      <c r="T514" s="3"/>
      <c r="U514" s="35" t="s">
        <v>160</v>
      </c>
      <c r="V514" s="3"/>
      <c r="W514" s="3"/>
      <c r="X514" s="3"/>
      <c r="Y514" s="3"/>
      <c r="Z514" s="3"/>
      <c r="AA514" s="3"/>
      <c r="AB514" s="3"/>
      <c r="AC514" s="35" t="s">
        <v>160</v>
      </c>
      <c r="AD514" s="3"/>
      <c r="AE514" s="3"/>
      <c r="AF514" s="3"/>
      <c r="AG514" s="3"/>
      <c r="AH514" s="3"/>
      <c r="AI514" s="3"/>
      <c r="AJ514" s="35" t="s">
        <v>160</v>
      </c>
      <c r="AK514" s="35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1"/>
      <c r="BF514" s="1"/>
      <c r="BG514" s="3" t="s">
        <v>80</v>
      </c>
    </row>
    <row r="515" spans="2:59" x14ac:dyDescent="0.2">
      <c r="B515" s="1">
        <v>511</v>
      </c>
      <c r="C515" s="31">
        <v>43597</v>
      </c>
      <c r="D515" s="1">
        <v>498</v>
      </c>
      <c r="E515" s="32">
        <v>10000</v>
      </c>
      <c r="F515" s="32">
        <v>12500</v>
      </c>
      <c r="G515" s="32">
        <v>12500</v>
      </c>
      <c r="H515" s="32" t="s">
        <v>3</v>
      </c>
      <c r="I515" s="33">
        <v>9.2103403719761836</v>
      </c>
      <c r="J515" s="2" t="s">
        <v>163</v>
      </c>
      <c r="K515" s="3">
        <v>60</v>
      </c>
      <c r="L515" s="4" t="s">
        <v>169</v>
      </c>
      <c r="M515" s="4" t="s">
        <v>165</v>
      </c>
      <c r="N515" s="4" t="s">
        <v>158</v>
      </c>
      <c r="O515" s="34">
        <v>30</v>
      </c>
      <c r="P515" s="4" t="s">
        <v>159</v>
      </c>
      <c r="Q515" s="4"/>
      <c r="R515" s="3"/>
      <c r="S515" s="3"/>
      <c r="T515" s="35" t="s">
        <v>160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5" t="s">
        <v>160</v>
      </c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1"/>
      <c r="BF515" s="1"/>
      <c r="BG515" s="3" t="s">
        <v>79</v>
      </c>
    </row>
    <row r="516" spans="2:59" x14ac:dyDescent="0.2">
      <c r="B516" s="1">
        <v>512</v>
      </c>
      <c r="C516" s="31">
        <v>43597</v>
      </c>
      <c r="D516" s="1">
        <v>535</v>
      </c>
      <c r="E516" s="32">
        <v>17000</v>
      </c>
      <c r="F516" s="32">
        <v>21250</v>
      </c>
      <c r="G516" s="32">
        <v>21250</v>
      </c>
      <c r="H516" s="32" t="s">
        <v>3</v>
      </c>
      <c r="I516" s="33">
        <v>9.7409686230383539</v>
      </c>
      <c r="J516" s="2" t="s">
        <v>174</v>
      </c>
      <c r="K516" s="3">
        <v>30</v>
      </c>
      <c r="L516" s="4" t="s">
        <v>193</v>
      </c>
      <c r="M516" s="4" t="s">
        <v>182</v>
      </c>
      <c r="N516" s="4" t="s">
        <v>158</v>
      </c>
      <c r="O516" s="34">
        <v>25</v>
      </c>
      <c r="P516" s="4" t="s">
        <v>159</v>
      </c>
      <c r="Q516" s="4"/>
      <c r="R516" s="35" t="s">
        <v>160</v>
      </c>
      <c r="S516" s="35"/>
      <c r="T516" s="35" t="s">
        <v>160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1"/>
      <c r="BF516" s="1"/>
      <c r="BG516" s="3" t="s">
        <v>79</v>
      </c>
    </row>
    <row r="517" spans="2:59" x14ac:dyDescent="0.2">
      <c r="B517" s="1">
        <v>513</v>
      </c>
      <c r="C517" s="31">
        <v>43597</v>
      </c>
      <c r="D517" s="1">
        <v>536</v>
      </c>
      <c r="E517" s="32">
        <v>20000</v>
      </c>
      <c r="F517" s="32">
        <v>25000</v>
      </c>
      <c r="G517" s="32">
        <v>25000</v>
      </c>
      <c r="H517" s="32" t="s">
        <v>3</v>
      </c>
      <c r="I517" s="33">
        <v>9.9034875525361272</v>
      </c>
      <c r="J517" s="2" t="s">
        <v>174</v>
      </c>
      <c r="K517" s="3">
        <v>30</v>
      </c>
      <c r="L517" s="4" t="s">
        <v>167</v>
      </c>
      <c r="M517" s="4" t="s">
        <v>165</v>
      </c>
      <c r="N517" s="4" t="s">
        <v>158</v>
      </c>
      <c r="O517" s="34">
        <v>31</v>
      </c>
      <c r="P517" s="4" t="s">
        <v>159</v>
      </c>
      <c r="Q517" s="4"/>
      <c r="R517" s="35" t="s">
        <v>160</v>
      </c>
      <c r="S517" s="35"/>
      <c r="T517" s="35" t="s">
        <v>160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1"/>
      <c r="BF517" s="1"/>
      <c r="BG517" s="3" t="s">
        <v>79</v>
      </c>
    </row>
    <row r="518" spans="2:59" x14ac:dyDescent="0.2">
      <c r="B518" s="1">
        <v>514</v>
      </c>
      <c r="C518" s="31">
        <v>43597</v>
      </c>
      <c r="D518" s="1">
        <v>537</v>
      </c>
      <c r="E518" s="32">
        <v>5500</v>
      </c>
      <c r="F518" s="32">
        <v>6875</v>
      </c>
      <c r="G518" s="32">
        <v>6875</v>
      </c>
      <c r="H518" s="32" t="s">
        <v>3</v>
      </c>
      <c r="I518" s="33">
        <v>8.6125033712205621</v>
      </c>
      <c r="J518" s="2" t="s">
        <v>174</v>
      </c>
      <c r="K518" s="3">
        <v>30</v>
      </c>
      <c r="L518" s="4" t="s">
        <v>167</v>
      </c>
      <c r="M518" s="4" t="s">
        <v>165</v>
      </c>
      <c r="N518" s="4" t="s">
        <v>158</v>
      </c>
      <c r="O518" s="34">
        <v>31</v>
      </c>
      <c r="P518" s="4" t="s">
        <v>159</v>
      </c>
      <c r="Q518" s="4"/>
      <c r="R518" s="35" t="s">
        <v>160</v>
      </c>
      <c r="S518" s="35"/>
      <c r="T518" s="35" t="s">
        <v>160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1"/>
      <c r="BF518" s="1"/>
      <c r="BG518" s="3" t="s">
        <v>80</v>
      </c>
    </row>
    <row r="519" spans="2:59" x14ac:dyDescent="0.2">
      <c r="B519" s="1">
        <v>515</v>
      </c>
      <c r="C519" s="31">
        <v>43597</v>
      </c>
      <c r="D519" s="1">
        <v>538</v>
      </c>
      <c r="E519" s="32">
        <v>6500</v>
      </c>
      <c r="F519" s="32">
        <v>8125</v>
      </c>
      <c r="G519" s="32">
        <v>8125</v>
      </c>
      <c r="H519" s="32" t="s">
        <v>3</v>
      </c>
      <c r="I519" s="33">
        <v>8.7795574558837277</v>
      </c>
      <c r="J519" s="2" t="s">
        <v>174</v>
      </c>
      <c r="K519" s="3">
        <v>40</v>
      </c>
      <c r="L519" s="4" t="s">
        <v>167</v>
      </c>
      <c r="M519" s="4" t="s">
        <v>165</v>
      </c>
      <c r="N519" s="4" t="s">
        <v>158</v>
      </c>
      <c r="O519" s="34">
        <v>31</v>
      </c>
      <c r="P519" s="4" t="s">
        <v>159</v>
      </c>
      <c r="Q519" s="4"/>
      <c r="R519" s="35" t="s">
        <v>160</v>
      </c>
      <c r="S519" s="35"/>
      <c r="T519" s="35" t="s">
        <v>160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5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1"/>
      <c r="BF519" s="1"/>
      <c r="BG519" s="3" t="s">
        <v>79</v>
      </c>
    </row>
    <row r="520" spans="2:59" x14ac:dyDescent="0.2">
      <c r="B520" s="1">
        <v>516</v>
      </c>
      <c r="C520" s="31">
        <v>43597</v>
      </c>
      <c r="D520" s="1">
        <v>539</v>
      </c>
      <c r="E520" s="32">
        <v>41500</v>
      </c>
      <c r="F520" s="32">
        <v>51875</v>
      </c>
      <c r="G520" s="32">
        <v>51875</v>
      </c>
      <c r="H520" s="32" t="s">
        <v>3</v>
      </c>
      <c r="I520" s="33">
        <v>10.63344870621879</v>
      </c>
      <c r="J520" s="2" t="s">
        <v>174</v>
      </c>
      <c r="K520" s="3">
        <v>40</v>
      </c>
      <c r="L520" s="4" t="s">
        <v>164</v>
      </c>
      <c r="M520" s="4" t="s">
        <v>165</v>
      </c>
      <c r="N520" s="4" t="s">
        <v>187</v>
      </c>
      <c r="O520" s="34">
        <v>33</v>
      </c>
      <c r="P520" s="4" t="s">
        <v>159</v>
      </c>
      <c r="Q520" s="4"/>
      <c r="R520" s="3"/>
      <c r="S520" s="3"/>
      <c r="T520" s="35" t="s">
        <v>160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5" t="s">
        <v>160</v>
      </c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1"/>
      <c r="BF520" s="1"/>
      <c r="BG520" s="3" t="s">
        <v>81</v>
      </c>
    </row>
    <row r="521" spans="2:59" x14ac:dyDescent="0.2">
      <c r="B521" s="1">
        <v>517</v>
      </c>
      <c r="C521" s="31">
        <v>43597</v>
      </c>
      <c r="D521" s="1">
        <v>540</v>
      </c>
      <c r="E521" s="32">
        <v>30000</v>
      </c>
      <c r="F521" s="32">
        <v>37500</v>
      </c>
      <c r="G521" s="32">
        <v>37500</v>
      </c>
      <c r="H521" s="32" t="s">
        <v>3</v>
      </c>
      <c r="I521" s="33">
        <v>10.308952660644293</v>
      </c>
      <c r="J521" s="2" t="s">
        <v>174</v>
      </c>
      <c r="K521" s="3">
        <v>50</v>
      </c>
      <c r="L521" s="4" t="s">
        <v>169</v>
      </c>
      <c r="M521" s="4" t="s">
        <v>165</v>
      </c>
      <c r="N521" s="4" t="s">
        <v>178</v>
      </c>
      <c r="O521" s="34">
        <v>35</v>
      </c>
      <c r="P521" s="4" t="s">
        <v>159</v>
      </c>
      <c r="Q521" s="4"/>
      <c r="R521" s="35" t="s">
        <v>160</v>
      </c>
      <c r="S521" s="35"/>
      <c r="T521" s="3"/>
      <c r="U521" s="35" t="s">
        <v>160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1"/>
      <c r="BF521" s="1"/>
      <c r="BG521" s="3" t="s">
        <v>79</v>
      </c>
    </row>
    <row r="522" spans="2:59" x14ac:dyDescent="0.2">
      <c r="B522" s="1">
        <v>518</v>
      </c>
      <c r="C522" s="31">
        <v>43597</v>
      </c>
      <c r="D522" s="1">
        <v>541</v>
      </c>
      <c r="E522" s="32">
        <v>4400</v>
      </c>
      <c r="F522" s="32">
        <v>5500</v>
      </c>
      <c r="G522" s="32">
        <v>5500</v>
      </c>
      <c r="H522" s="32" t="s">
        <v>3</v>
      </c>
      <c r="I522" s="33">
        <v>8.3893598199063533</v>
      </c>
      <c r="J522" s="2" t="s">
        <v>174</v>
      </c>
      <c r="K522" s="3">
        <v>70</v>
      </c>
      <c r="L522" s="4" t="s">
        <v>169</v>
      </c>
      <c r="M522" s="4" t="s">
        <v>161</v>
      </c>
      <c r="N522" s="4" t="s">
        <v>175</v>
      </c>
      <c r="O522" s="34">
        <v>27</v>
      </c>
      <c r="P522" s="4" t="s">
        <v>169</v>
      </c>
      <c r="Q522" s="35" t="s">
        <v>160</v>
      </c>
      <c r="R522" s="35" t="s">
        <v>160</v>
      </c>
      <c r="S522" s="35"/>
      <c r="T522" s="35" t="s">
        <v>160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 t="s">
        <v>204</v>
      </c>
      <c r="BA522" s="3"/>
      <c r="BB522" s="3"/>
      <c r="BC522" s="3"/>
      <c r="BD522" s="3"/>
      <c r="BE522" s="1"/>
      <c r="BF522" s="1"/>
      <c r="BG522" s="3" t="s">
        <v>80</v>
      </c>
    </row>
    <row r="523" spans="2:59" x14ac:dyDescent="0.2">
      <c r="B523" s="1">
        <v>519</v>
      </c>
      <c r="C523" s="31">
        <v>43597</v>
      </c>
      <c r="D523" s="1">
        <v>542</v>
      </c>
      <c r="E523" s="32">
        <v>2200</v>
      </c>
      <c r="F523" s="32">
        <v>2750</v>
      </c>
      <c r="G523" s="32">
        <v>2750</v>
      </c>
      <c r="H523" s="32" t="s">
        <v>3</v>
      </c>
      <c r="I523" s="33">
        <v>7.696212639346407</v>
      </c>
      <c r="J523" s="2" t="s">
        <v>174</v>
      </c>
      <c r="K523" s="3">
        <v>80</v>
      </c>
      <c r="L523" s="4" t="s">
        <v>169</v>
      </c>
      <c r="M523" s="4" t="s">
        <v>182</v>
      </c>
      <c r="N523" s="4" t="s">
        <v>171</v>
      </c>
      <c r="O523" s="34">
        <v>25</v>
      </c>
      <c r="P523" s="4" t="s">
        <v>159</v>
      </c>
      <c r="Q523" s="4"/>
      <c r="R523" s="35" t="s">
        <v>160</v>
      </c>
      <c r="S523" s="35"/>
      <c r="T523" s="35" t="s">
        <v>160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1"/>
      <c r="BF523" s="1"/>
      <c r="BG523" s="3" t="s">
        <v>80</v>
      </c>
    </row>
    <row r="524" spans="2:59" x14ac:dyDescent="0.2">
      <c r="B524" s="1">
        <v>520</v>
      </c>
      <c r="C524" s="31">
        <v>43597</v>
      </c>
      <c r="D524" s="1">
        <v>544</v>
      </c>
      <c r="E524" s="32">
        <v>125000</v>
      </c>
      <c r="F524" s="32">
        <v>155000</v>
      </c>
      <c r="G524" s="32">
        <v>156250</v>
      </c>
      <c r="H524" s="32" t="s">
        <v>209</v>
      </c>
      <c r="I524" s="33">
        <v>11.736069016284437</v>
      </c>
      <c r="J524" s="2" t="s">
        <v>174</v>
      </c>
      <c r="K524" s="3">
        <v>70</v>
      </c>
      <c r="L524" s="4" t="s">
        <v>167</v>
      </c>
      <c r="M524" s="4" t="s">
        <v>161</v>
      </c>
      <c r="N524" s="4" t="s">
        <v>175</v>
      </c>
      <c r="O524" s="34">
        <v>42</v>
      </c>
      <c r="P524" s="4" t="s">
        <v>167</v>
      </c>
      <c r="Q524" s="35" t="s">
        <v>160</v>
      </c>
      <c r="R524" s="3"/>
      <c r="S524" s="3"/>
      <c r="T524" s="3"/>
      <c r="U524" s="35" t="s">
        <v>160</v>
      </c>
      <c r="V524" s="3"/>
      <c r="W524" s="3"/>
      <c r="X524" s="35" t="s">
        <v>160</v>
      </c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 t="s">
        <v>204</v>
      </c>
      <c r="BA524" s="3"/>
      <c r="BB524" s="3"/>
      <c r="BC524" s="3"/>
      <c r="BD524" s="3"/>
      <c r="BE524" s="1"/>
      <c r="BF524" s="1"/>
      <c r="BG524" s="3" t="s">
        <v>81</v>
      </c>
    </row>
    <row r="525" spans="2:59" x14ac:dyDescent="0.2">
      <c r="B525" s="1">
        <v>521</v>
      </c>
      <c r="C525" s="31">
        <v>43597</v>
      </c>
      <c r="D525" s="1">
        <v>545</v>
      </c>
      <c r="E525" s="32">
        <v>5000</v>
      </c>
      <c r="F525" s="32">
        <v>6250</v>
      </c>
      <c r="G525" s="32">
        <v>6250</v>
      </c>
      <c r="H525" s="32" t="s">
        <v>3</v>
      </c>
      <c r="I525" s="33">
        <v>8.5171931914162382</v>
      </c>
      <c r="J525" s="2" t="s">
        <v>174</v>
      </c>
      <c r="K525" s="3">
        <v>70</v>
      </c>
      <c r="L525" s="4" t="s">
        <v>156</v>
      </c>
      <c r="M525" s="4" t="s">
        <v>161</v>
      </c>
      <c r="N525" s="4" t="s">
        <v>175</v>
      </c>
      <c r="O525" s="34">
        <v>27</v>
      </c>
      <c r="P525" s="4" t="s">
        <v>156</v>
      </c>
      <c r="Q525" s="35" t="s">
        <v>160</v>
      </c>
      <c r="R525" s="35" t="s">
        <v>160</v>
      </c>
      <c r="S525" s="35"/>
      <c r="T525" s="35" t="s">
        <v>160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1"/>
      <c r="BF525" s="1"/>
      <c r="BG525" s="3" t="s">
        <v>80</v>
      </c>
    </row>
    <row r="526" spans="2:59" x14ac:dyDescent="0.2">
      <c r="B526" s="1">
        <v>522</v>
      </c>
      <c r="C526" s="31">
        <v>43597</v>
      </c>
      <c r="D526" s="1">
        <v>547</v>
      </c>
      <c r="E526" s="32">
        <v>38000</v>
      </c>
      <c r="F526" s="32">
        <v>47500</v>
      </c>
      <c r="G526" s="32">
        <v>47500</v>
      </c>
      <c r="H526" s="32" t="s">
        <v>3</v>
      </c>
      <c r="I526" s="33">
        <v>10.545341438708522</v>
      </c>
      <c r="J526" s="2" t="s">
        <v>174</v>
      </c>
      <c r="K526" s="3">
        <v>70</v>
      </c>
      <c r="L526" s="4" t="s">
        <v>172</v>
      </c>
      <c r="M526" s="4" t="s">
        <v>161</v>
      </c>
      <c r="N526" s="4" t="s">
        <v>175</v>
      </c>
      <c r="O526" s="34">
        <v>42</v>
      </c>
      <c r="P526" s="4" t="s">
        <v>172</v>
      </c>
      <c r="Q526" s="35" t="s">
        <v>160</v>
      </c>
      <c r="R526" s="3"/>
      <c r="S526" s="3"/>
      <c r="T526" s="3"/>
      <c r="U526" s="35" t="s">
        <v>160</v>
      </c>
      <c r="V526" s="3"/>
      <c r="W526" s="3"/>
      <c r="X526" s="35" t="s">
        <v>160</v>
      </c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1"/>
      <c r="BF526" s="1"/>
      <c r="BG526" s="3" t="s">
        <v>81</v>
      </c>
    </row>
    <row r="527" spans="2:59" x14ac:dyDescent="0.2">
      <c r="B527" s="1">
        <v>523</v>
      </c>
      <c r="C527" s="31">
        <v>43597</v>
      </c>
      <c r="D527" s="1">
        <v>548</v>
      </c>
      <c r="E527" s="32">
        <v>25000</v>
      </c>
      <c r="F527" s="32">
        <v>31250</v>
      </c>
      <c r="G527" s="32">
        <v>31250</v>
      </c>
      <c r="H527" s="32" t="s">
        <v>3</v>
      </c>
      <c r="I527" s="33">
        <v>10.126631103850338</v>
      </c>
      <c r="J527" s="2" t="s">
        <v>174</v>
      </c>
      <c r="K527" s="3">
        <v>80</v>
      </c>
      <c r="L527" s="4" t="s">
        <v>172</v>
      </c>
      <c r="M527" s="4" t="s">
        <v>161</v>
      </c>
      <c r="N527" s="75" t="s">
        <v>175</v>
      </c>
      <c r="O527" s="34">
        <v>35</v>
      </c>
      <c r="P527" s="4" t="s">
        <v>172</v>
      </c>
      <c r="Q527" s="35" t="s">
        <v>160</v>
      </c>
      <c r="R527" s="3"/>
      <c r="S527" s="3"/>
      <c r="T527" s="3"/>
      <c r="U527" s="35" t="s">
        <v>160</v>
      </c>
      <c r="V527" s="3"/>
      <c r="W527" s="3"/>
      <c r="X527" s="35" t="s">
        <v>160</v>
      </c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5" t="s">
        <v>160</v>
      </c>
      <c r="AX527" s="3"/>
      <c r="AY527" s="3"/>
      <c r="AZ527" s="3" t="s">
        <v>204</v>
      </c>
      <c r="BA527" s="3"/>
      <c r="BB527" s="3"/>
      <c r="BC527" s="3"/>
      <c r="BD527" s="3"/>
      <c r="BE527" s="1"/>
      <c r="BF527" s="1"/>
      <c r="BG527" s="3" t="s">
        <v>79</v>
      </c>
    </row>
    <row r="528" spans="2:59" x14ac:dyDescent="0.2">
      <c r="B528" s="1">
        <v>524</v>
      </c>
      <c r="C528" s="31">
        <v>43597</v>
      </c>
      <c r="D528" s="1">
        <v>570</v>
      </c>
      <c r="E528" s="32">
        <v>2600</v>
      </c>
      <c r="F528" s="32">
        <v>3250</v>
      </c>
      <c r="G528" s="32">
        <v>3250</v>
      </c>
      <c r="H528" s="32" t="s">
        <v>3</v>
      </c>
      <c r="I528" s="33">
        <v>7.8632667240095735</v>
      </c>
      <c r="J528" s="2" t="s">
        <v>155</v>
      </c>
      <c r="K528" s="3">
        <v>70</v>
      </c>
      <c r="L528" s="4" t="s">
        <v>156</v>
      </c>
      <c r="M528" s="4" t="s">
        <v>157</v>
      </c>
      <c r="N528" s="4" t="s">
        <v>162</v>
      </c>
      <c r="O528" s="34">
        <v>34</v>
      </c>
      <c r="P528" s="4" t="s">
        <v>159</v>
      </c>
      <c r="Q528" s="4"/>
      <c r="R528" s="35" t="s">
        <v>160</v>
      </c>
      <c r="S528" s="35"/>
      <c r="T528" s="35" t="s">
        <v>160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1"/>
      <c r="BF528" s="1"/>
      <c r="BG528" s="3" t="s">
        <v>80</v>
      </c>
    </row>
    <row r="529" spans="2:59" x14ac:dyDescent="0.2">
      <c r="B529" s="1">
        <v>525</v>
      </c>
      <c r="C529" s="31">
        <v>43597</v>
      </c>
      <c r="D529" s="1">
        <v>571</v>
      </c>
      <c r="E529" s="32">
        <v>2800</v>
      </c>
      <c r="F529" s="32">
        <v>3500</v>
      </c>
      <c r="G529" s="32">
        <v>3500</v>
      </c>
      <c r="H529" s="32" t="s">
        <v>3</v>
      </c>
      <c r="I529" s="33">
        <v>7.9373746961632952</v>
      </c>
      <c r="J529" s="2" t="s">
        <v>163</v>
      </c>
      <c r="K529" s="3">
        <v>50</v>
      </c>
      <c r="L529" s="4" t="s">
        <v>169</v>
      </c>
      <c r="M529" s="4" t="s">
        <v>165</v>
      </c>
      <c r="N529" s="4" t="s">
        <v>158</v>
      </c>
      <c r="O529" s="34">
        <v>36</v>
      </c>
      <c r="P529" s="4" t="s">
        <v>159</v>
      </c>
      <c r="Q529" s="4"/>
      <c r="R529" s="35" t="s">
        <v>160</v>
      </c>
      <c r="S529" s="35"/>
      <c r="T529" s="35" t="s">
        <v>160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1"/>
      <c r="BF529" s="1"/>
      <c r="BG529" s="3" t="s">
        <v>80</v>
      </c>
    </row>
    <row r="530" spans="2:59" x14ac:dyDescent="0.2">
      <c r="B530" s="1">
        <v>526</v>
      </c>
      <c r="C530" s="31">
        <v>43597</v>
      </c>
      <c r="D530" s="1">
        <v>659</v>
      </c>
      <c r="E530" s="32">
        <v>19000</v>
      </c>
      <c r="F530" s="32">
        <v>23750</v>
      </c>
      <c r="G530" s="32">
        <v>23750</v>
      </c>
      <c r="H530" s="32" t="s">
        <v>3</v>
      </c>
      <c r="I530" s="33">
        <v>9.8521942581485771</v>
      </c>
      <c r="J530" s="2" t="s">
        <v>163</v>
      </c>
      <c r="K530" s="3">
        <v>40</v>
      </c>
      <c r="L530" s="4" t="s">
        <v>169</v>
      </c>
      <c r="M530" s="4" t="s">
        <v>165</v>
      </c>
      <c r="N530" s="4" t="s">
        <v>166</v>
      </c>
      <c r="O530" s="34">
        <v>33</v>
      </c>
      <c r="P530" s="4" t="s">
        <v>159</v>
      </c>
      <c r="Q530" s="4"/>
      <c r="R530" s="3"/>
      <c r="S530" s="3"/>
      <c r="T530" s="35" t="s">
        <v>160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5" t="s">
        <v>160</v>
      </c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1"/>
      <c r="BF530" s="1"/>
      <c r="BG530" s="3" t="s">
        <v>79</v>
      </c>
    </row>
    <row r="531" spans="2:59" x14ac:dyDescent="0.2">
      <c r="B531" s="1">
        <v>527</v>
      </c>
      <c r="C531" s="31">
        <v>43597</v>
      </c>
      <c r="D531" s="1">
        <v>660</v>
      </c>
      <c r="E531" s="32">
        <v>55000</v>
      </c>
      <c r="F531" s="32">
        <v>68750</v>
      </c>
      <c r="G531" s="32">
        <v>68750</v>
      </c>
      <c r="H531" s="32" t="s">
        <v>3</v>
      </c>
      <c r="I531" s="33">
        <v>10.915088464214607</v>
      </c>
      <c r="J531" s="2" t="s">
        <v>163</v>
      </c>
      <c r="K531" s="3">
        <v>60</v>
      </c>
      <c r="L531" s="4" t="s">
        <v>169</v>
      </c>
      <c r="M531" s="4" t="s">
        <v>165</v>
      </c>
      <c r="N531" s="4" t="s">
        <v>158</v>
      </c>
      <c r="O531" s="34">
        <v>36</v>
      </c>
      <c r="P531" s="4" t="s">
        <v>159</v>
      </c>
      <c r="Q531" s="4"/>
      <c r="R531" s="3"/>
      <c r="S531" s="3"/>
      <c r="T531" s="35" t="s">
        <v>160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5" t="s">
        <v>160</v>
      </c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1"/>
      <c r="BF531" s="1"/>
      <c r="BG531" s="3" t="s">
        <v>79</v>
      </c>
    </row>
    <row r="532" spans="2:59" x14ac:dyDescent="0.2">
      <c r="B532" s="1">
        <v>528</v>
      </c>
      <c r="C532" s="31">
        <v>43597</v>
      </c>
      <c r="D532" s="1">
        <v>666</v>
      </c>
      <c r="E532" s="32">
        <v>27000</v>
      </c>
      <c r="F532" s="32">
        <v>33750</v>
      </c>
      <c r="G532" s="32">
        <v>33750</v>
      </c>
      <c r="H532" s="32" t="s">
        <v>3</v>
      </c>
      <c r="I532" s="33">
        <v>10.203592144986466</v>
      </c>
      <c r="J532" s="2" t="s">
        <v>163</v>
      </c>
      <c r="K532" s="3">
        <v>60</v>
      </c>
      <c r="L532" s="4" t="s">
        <v>167</v>
      </c>
      <c r="M532" s="4" t="s">
        <v>165</v>
      </c>
      <c r="N532" s="4" t="s">
        <v>162</v>
      </c>
      <c r="O532" s="34">
        <v>40</v>
      </c>
      <c r="P532" s="4" t="s">
        <v>167</v>
      </c>
      <c r="Q532" s="4"/>
      <c r="R532" s="35" t="s">
        <v>160</v>
      </c>
      <c r="S532" s="35"/>
      <c r="T532" s="3"/>
      <c r="U532" s="35" t="s">
        <v>160</v>
      </c>
      <c r="V532" s="3"/>
      <c r="W532" s="3"/>
      <c r="X532" s="35"/>
      <c r="Y532" s="3"/>
      <c r="Z532" s="3"/>
      <c r="AA532" s="3"/>
      <c r="AB532" s="3"/>
      <c r="AC532" s="35" t="s">
        <v>160</v>
      </c>
      <c r="AD532" s="3"/>
      <c r="AE532" s="3"/>
      <c r="AF532" s="3"/>
      <c r="AG532" s="3"/>
      <c r="AH532" s="3"/>
      <c r="AI532" s="3"/>
      <c r="AJ532" s="35" t="s">
        <v>160</v>
      </c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 t="s">
        <v>201</v>
      </c>
      <c r="BA532" s="3"/>
      <c r="BB532" s="3"/>
      <c r="BC532" s="3"/>
      <c r="BD532" s="3"/>
      <c r="BE532" s="1"/>
      <c r="BF532" s="1"/>
      <c r="BG532" s="3" t="s">
        <v>79</v>
      </c>
    </row>
    <row r="533" spans="2:59" x14ac:dyDescent="0.2">
      <c r="B533" s="1">
        <v>529</v>
      </c>
      <c r="C533" s="31">
        <v>43597</v>
      </c>
      <c r="D533" s="1">
        <v>685</v>
      </c>
      <c r="E533" s="32">
        <v>290000</v>
      </c>
      <c r="F533" s="32">
        <v>353000</v>
      </c>
      <c r="G533" s="32">
        <v>362500</v>
      </c>
      <c r="H533" s="32" t="s">
        <v>209</v>
      </c>
      <c r="I533" s="33">
        <v>12.577636201962656</v>
      </c>
      <c r="J533" s="2" t="s">
        <v>163</v>
      </c>
      <c r="K533" s="3">
        <v>60</v>
      </c>
      <c r="L533" s="4" t="s">
        <v>167</v>
      </c>
      <c r="M533" s="4" t="s">
        <v>165</v>
      </c>
      <c r="N533" s="4" t="s">
        <v>158</v>
      </c>
      <c r="O533" s="34">
        <v>37.5</v>
      </c>
      <c r="P533" s="4" t="s">
        <v>167</v>
      </c>
      <c r="Q533" s="4"/>
      <c r="R533" s="3"/>
      <c r="S533" s="3"/>
      <c r="T533" s="35" t="s">
        <v>160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5" t="s">
        <v>160</v>
      </c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1"/>
      <c r="BF533" s="1"/>
      <c r="BG533" s="3" t="s">
        <v>81</v>
      </c>
    </row>
    <row r="534" spans="2:59" x14ac:dyDescent="0.2">
      <c r="B534" s="1">
        <v>530</v>
      </c>
      <c r="C534" s="31">
        <v>43597</v>
      </c>
      <c r="D534" s="1">
        <v>686</v>
      </c>
      <c r="E534" s="32">
        <v>55000</v>
      </c>
      <c r="F534" s="32">
        <v>68750</v>
      </c>
      <c r="G534" s="32">
        <v>68750</v>
      </c>
      <c r="H534" s="32" t="s">
        <v>3</v>
      </c>
      <c r="I534" s="33">
        <v>10.915088464214607</v>
      </c>
      <c r="J534" s="2" t="s">
        <v>163</v>
      </c>
      <c r="K534" s="3">
        <v>70</v>
      </c>
      <c r="L534" s="4" t="s">
        <v>167</v>
      </c>
      <c r="M534" s="4" t="s">
        <v>165</v>
      </c>
      <c r="N534" s="4" t="s">
        <v>158</v>
      </c>
      <c r="O534" s="34">
        <v>38</v>
      </c>
      <c r="P534" s="4" t="s">
        <v>167</v>
      </c>
      <c r="Q534" s="4"/>
      <c r="R534" s="3"/>
      <c r="S534" s="3"/>
      <c r="T534" s="35" t="s">
        <v>160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 t="s">
        <v>160</v>
      </c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1"/>
      <c r="BF534" s="1"/>
      <c r="BG534" s="3" t="s">
        <v>81</v>
      </c>
    </row>
    <row r="535" spans="2:59" x14ac:dyDescent="0.2">
      <c r="B535" s="1">
        <v>531</v>
      </c>
      <c r="C535" s="31">
        <v>43597</v>
      </c>
      <c r="D535" s="1">
        <v>688</v>
      </c>
      <c r="E535" s="32">
        <v>240000</v>
      </c>
      <c r="F535" s="32">
        <v>293000</v>
      </c>
      <c r="G535" s="32">
        <v>300000</v>
      </c>
      <c r="H535" s="32" t="s">
        <v>209</v>
      </c>
      <c r="I535" s="33">
        <v>12.388394202324129</v>
      </c>
      <c r="J535" s="2" t="s">
        <v>163</v>
      </c>
      <c r="K535" s="3">
        <v>80</v>
      </c>
      <c r="L535" s="4" t="s">
        <v>167</v>
      </c>
      <c r="M535" s="4" t="s">
        <v>165</v>
      </c>
      <c r="N535" s="4" t="s">
        <v>158</v>
      </c>
      <c r="O535" s="34">
        <v>39</v>
      </c>
      <c r="P535" s="4" t="s">
        <v>167</v>
      </c>
      <c r="Q535" s="4"/>
      <c r="R535" s="3"/>
      <c r="S535" s="3"/>
      <c r="T535" s="3"/>
      <c r="U535" s="35" t="s">
        <v>160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5" t="s">
        <v>160</v>
      </c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 t="s">
        <v>201</v>
      </c>
      <c r="BA535" s="3"/>
      <c r="BB535" s="3"/>
      <c r="BC535" s="3"/>
      <c r="BD535" s="3"/>
      <c r="BE535" s="1"/>
      <c r="BF535" s="1"/>
      <c r="BG535" s="3" t="s">
        <v>81</v>
      </c>
    </row>
    <row r="536" spans="2:59" x14ac:dyDescent="0.2">
      <c r="B536" s="1">
        <v>532</v>
      </c>
      <c r="C536" s="31">
        <v>43597</v>
      </c>
      <c r="D536" s="1">
        <v>725</v>
      </c>
      <c r="E536" s="32">
        <v>320000</v>
      </c>
      <c r="F536" s="32">
        <v>389000</v>
      </c>
      <c r="G536" s="32">
        <v>400000</v>
      </c>
      <c r="H536" s="32" t="s">
        <v>209</v>
      </c>
      <c r="I536" s="33">
        <v>12.676076274775909</v>
      </c>
      <c r="J536" s="2" t="s">
        <v>174</v>
      </c>
      <c r="K536" s="3">
        <v>80</v>
      </c>
      <c r="L536" s="4" t="s">
        <v>169</v>
      </c>
      <c r="M536" s="4" t="s">
        <v>165</v>
      </c>
      <c r="N536" s="4" t="s">
        <v>158</v>
      </c>
      <c r="O536" s="34">
        <v>36</v>
      </c>
      <c r="P536" s="4" t="s">
        <v>159</v>
      </c>
      <c r="Q536" s="4"/>
      <c r="R536" s="3"/>
      <c r="S536" s="3"/>
      <c r="T536" s="3"/>
      <c r="U536" s="35" t="s">
        <v>160</v>
      </c>
      <c r="V536" s="35"/>
      <c r="W536" s="35" t="s">
        <v>160</v>
      </c>
      <c r="X536" s="3"/>
      <c r="Y536" s="3"/>
      <c r="Z536" s="69"/>
      <c r="AA536" s="70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5" t="s">
        <v>160</v>
      </c>
      <c r="AP536" s="35" t="s">
        <v>160</v>
      </c>
      <c r="AQ536" s="35"/>
      <c r="AR536" s="3"/>
      <c r="AS536" s="35" t="s">
        <v>160</v>
      </c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1"/>
      <c r="BF536" s="1"/>
      <c r="BG536" s="3" t="s">
        <v>81</v>
      </c>
    </row>
    <row r="537" spans="2:59" x14ac:dyDescent="0.2">
      <c r="B537" s="1">
        <v>533</v>
      </c>
      <c r="C537" s="31">
        <v>43597</v>
      </c>
      <c r="D537" s="1">
        <v>729</v>
      </c>
      <c r="E537" s="32">
        <v>6500</v>
      </c>
      <c r="F537" s="32">
        <v>8125</v>
      </c>
      <c r="G537" s="32">
        <v>8125</v>
      </c>
      <c r="H537" s="32" t="s">
        <v>3</v>
      </c>
      <c r="I537" s="33">
        <v>8.7795574558837277</v>
      </c>
      <c r="J537" s="2" t="s">
        <v>163</v>
      </c>
      <c r="K537" s="3">
        <v>80</v>
      </c>
      <c r="L537" s="4" t="s">
        <v>167</v>
      </c>
      <c r="M537" s="4" t="s">
        <v>165</v>
      </c>
      <c r="N537" s="4" t="s">
        <v>162</v>
      </c>
      <c r="O537" s="34">
        <v>40</v>
      </c>
      <c r="P537" s="4" t="s">
        <v>167</v>
      </c>
      <c r="Q537" s="4"/>
      <c r="R537" s="3"/>
      <c r="S537" s="3"/>
      <c r="T537" s="3"/>
      <c r="U537" s="35" t="s">
        <v>160</v>
      </c>
      <c r="V537" s="3"/>
      <c r="W537" s="3"/>
      <c r="X537" s="35" t="s">
        <v>160</v>
      </c>
      <c r="Y537" s="3"/>
      <c r="Z537" s="3"/>
      <c r="AA537" s="3"/>
      <c r="AB537" s="3"/>
      <c r="AC537" s="35" t="s">
        <v>160</v>
      </c>
      <c r="AD537" s="3"/>
      <c r="AE537" s="3"/>
      <c r="AF537" s="3"/>
      <c r="AG537" s="3"/>
      <c r="AH537" s="3"/>
      <c r="AI537" s="3"/>
      <c r="AJ537" s="35" t="s">
        <v>160</v>
      </c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1"/>
      <c r="BF537" s="1"/>
      <c r="BG537" s="3" t="s">
        <v>80</v>
      </c>
    </row>
    <row r="538" spans="2:59" x14ac:dyDescent="0.2">
      <c r="B538" s="1">
        <v>534</v>
      </c>
      <c r="C538" s="31">
        <v>43597</v>
      </c>
      <c r="D538" s="1">
        <v>730</v>
      </c>
      <c r="E538" s="32">
        <v>18000</v>
      </c>
      <c r="F538" s="32">
        <v>22500</v>
      </c>
      <c r="G538" s="32">
        <v>22500</v>
      </c>
      <c r="H538" s="32" t="s">
        <v>3</v>
      </c>
      <c r="I538" s="33">
        <v>9.7981270368783022</v>
      </c>
      <c r="J538" s="2" t="s">
        <v>163</v>
      </c>
      <c r="K538" s="3">
        <v>70</v>
      </c>
      <c r="L538" s="4" t="s">
        <v>167</v>
      </c>
      <c r="M538" s="4" t="s">
        <v>165</v>
      </c>
      <c r="N538" s="4" t="s">
        <v>162</v>
      </c>
      <c r="O538" s="34">
        <v>40</v>
      </c>
      <c r="P538" s="4" t="s">
        <v>167</v>
      </c>
      <c r="Q538" s="4"/>
      <c r="R538" s="3"/>
      <c r="S538" s="3"/>
      <c r="T538" s="3"/>
      <c r="U538" s="35" t="s">
        <v>160</v>
      </c>
      <c r="V538" s="3"/>
      <c r="W538" s="3"/>
      <c r="X538" s="35" t="s">
        <v>160</v>
      </c>
      <c r="Y538" s="3"/>
      <c r="Z538" s="3"/>
      <c r="AA538" s="3"/>
      <c r="AB538" s="3"/>
      <c r="AC538" s="3"/>
      <c r="AD538" s="3"/>
      <c r="AE538" s="35" t="s">
        <v>160</v>
      </c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1"/>
      <c r="BF538" s="1"/>
      <c r="BG538" s="3" t="s">
        <v>79</v>
      </c>
    </row>
    <row r="539" spans="2:59" x14ac:dyDescent="0.2">
      <c r="B539" s="1">
        <v>535</v>
      </c>
      <c r="C539" s="31">
        <v>43597</v>
      </c>
      <c r="D539" s="1">
        <v>741</v>
      </c>
      <c r="E539" s="32">
        <v>75000</v>
      </c>
      <c r="F539" s="32">
        <v>93750</v>
      </c>
      <c r="G539" s="32">
        <v>93750</v>
      </c>
      <c r="H539" s="32" t="s">
        <v>3</v>
      </c>
      <c r="I539" s="33">
        <v>11.225243392518447</v>
      </c>
      <c r="J539" s="2" t="s">
        <v>174</v>
      </c>
      <c r="K539" s="3">
        <v>70</v>
      </c>
      <c r="L539" s="4" t="s">
        <v>167</v>
      </c>
      <c r="M539" s="4" t="s">
        <v>161</v>
      </c>
      <c r="N539" s="4" t="s">
        <v>175</v>
      </c>
      <c r="O539" s="34">
        <v>42</v>
      </c>
      <c r="P539" s="4" t="s">
        <v>167</v>
      </c>
      <c r="Q539" s="35" t="s">
        <v>160</v>
      </c>
      <c r="R539" s="3"/>
      <c r="S539" s="3"/>
      <c r="T539" s="3"/>
      <c r="U539" s="35" t="s">
        <v>160</v>
      </c>
      <c r="V539" s="3"/>
      <c r="W539" s="3"/>
      <c r="X539" s="35" t="s">
        <v>160</v>
      </c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1"/>
      <c r="BF539" s="1"/>
      <c r="BG539" s="3" t="s">
        <v>81</v>
      </c>
    </row>
    <row r="540" spans="2:59" x14ac:dyDescent="0.2">
      <c r="B540" s="1">
        <v>536</v>
      </c>
      <c r="C540" s="31">
        <v>43597</v>
      </c>
      <c r="D540" s="1">
        <v>744</v>
      </c>
      <c r="E540" s="32">
        <v>230000</v>
      </c>
      <c r="F540" s="32">
        <v>281000</v>
      </c>
      <c r="G540" s="32">
        <v>287500</v>
      </c>
      <c r="H540" s="32" t="s">
        <v>209</v>
      </c>
      <c r="I540" s="33">
        <v>12.345834587905333</v>
      </c>
      <c r="J540" s="2" t="s">
        <v>174</v>
      </c>
      <c r="K540" s="3">
        <v>30</v>
      </c>
      <c r="L540" s="4" t="s">
        <v>172</v>
      </c>
      <c r="M540" s="4" t="s">
        <v>165</v>
      </c>
      <c r="N540" s="4" t="s">
        <v>162</v>
      </c>
      <c r="O540" s="34">
        <v>33</v>
      </c>
      <c r="P540" s="4" t="s">
        <v>159</v>
      </c>
      <c r="Q540" s="4"/>
      <c r="R540" s="3"/>
      <c r="S540" s="3"/>
      <c r="T540" s="35" t="s">
        <v>160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5" t="s">
        <v>160</v>
      </c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 t="s">
        <v>180</v>
      </c>
      <c r="BA540" s="3"/>
      <c r="BB540" s="3"/>
      <c r="BC540" s="3"/>
      <c r="BD540" s="3"/>
      <c r="BE540" s="1"/>
      <c r="BF540" s="1"/>
      <c r="BG540" s="3" t="s">
        <v>81</v>
      </c>
    </row>
    <row r="541" spans="2:59" x14ac:dyDescent="0.2">
      <c r="B541" s="1">
        <v>537</v>
      </c>
      <c r="C541" s="31">
        <v>43415</v>
      </c>
      <c r="D541" s="1">
        <v>91</v>
      </c>
      <c r="E541" s="32">
        <v>650</v>
      </c>
      <c r="F541" s="32">
        <v>812</v>
      </c>
      <c r="G541" s="32">
        <v>812.5</v>
      </c>
      <c r="H541" s="32" t="s">
        <v>209</v>
      </c>
      <c r="I541" s="33">
        <v>6.4769723628896827</v>
      </c>
      <c r="J541" s="2" t="s">
        <v>163</v>
      </c>
      <c r="K541" s="3">
        <v>30</v>
      </c>
      <c r="L541" s="4" t="s">
        <v>172</v>
      </c>
      <c r="M541" s="4" t="s">
        <v>165</v>
      </c>
      <c r="N541" s="4" t="s">
        <v>158</v>
      </c>
      <c r="O541" s="34">
        <v>29</v>
      </c>
      <c r="P541" s="4" t="s">
        <v>167</v>
      </c>
      <c r="Q541" s="4"/>
      <c r="R541" s="35" t="s">
        <v>160</v>
      </c>
      <c r="S541" s="35"/>
      <c r="T541" s="35" t="s">
        <v>160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1"/>
      <c r="BF541" s="1"/>
      <c r="BG541" s="3" t="s">
        <v>80</v>
      </c>
    </row>
    <row r="542" spans="2:59" x14ac:dyDescent="0.2">
      <c r="B542" s="1">
        <v>538</v>
      </c>
      <c r="C542" s="31">
        <v>43415</v>
      </c>
      <c r="D542" s="1">
        <v>92</v>
      </c>
      <c r="E542" s="32">
        <v>1600</v>
      </c>
      <c r="F542" s="32">
        <v>2000</v>
      </c>
      <c r="G542" s="32">
        <v>2000</v>
      </c>
      <c r="H542" s="32" t="s">
        <v>3</v>
      </c>
      <c r="I542" s="33">
        <v>7.3777589082278725</v>
      </c>
      <c r="J542" s="2" t="s">
        <v>163</v>
      </c>
      <c r="K542" s="3">
        <v>40</v>
      </c>
      <c r="L542" s="4" t="s">
        <v>164</v>
      </c>
      <c r="M542" s="4" t="s">
        <v>191</v>
      </c>
      <c r="N542" s="4" t="s">
        <v>158</v>
      </c>
      <c r="O542" s="34">
        <v>27</v>
      </c>
      <c r="P542" s="4" t="s">
        <v>159</v>
      </c>
      <c r="Q542" s="4"/>
      <c r="R542" s="35" t="s">
        <v>160</v>
      </c>
      <c r="S542" s="35"/>
      <c r="T542" s="35" t="s">
        <v>160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1"/>
      <c r="BF542" s="1"/>
      <c r="BG542" s="3" t="s">
        <v>80</v>
      </c>
    </row>
    <row r="543" spans="2:59" x14ac:dyDescent="0.2">
      <c r="B543" s="1">
        <v>539</v>
      </c>
      <c r="C543" s="31">
        <v>43415</v>
      </c>
      <c r="D543" s="1">
        <v>95</v>
      </c>
      <c r="E543" s="32">
        <v>3000</v>
      </c>
      <c r="F543" s="32">
        <v>3750</v>
      </c>
      <c r="G543" s="32">
        <v>3750</v>
      </c>
      <c r="H543" s="32" t="s">
        <v>3</v>
      </c>
      <c r="I543" s="33">
        <v>8.0063675676502459</v>
      </c>
      <c r="J543" s="2" t="s">
        <v>163</v>
      </c>
      <c r="K543" s="3">
        <v>50</v>
      </c>
      <c r="L543" s="4" t="s">
        <v>169</v>
      </c>
      <c r="M543" s="4" t="s">
        <v>165</v>
      </c>
      <c r="N543" s="4" t="s">
        <v>162</v>
      </c>
      <c r="O543" s="34">
        <v>32</v>
      </c>
      <c r="P543" s="4" t="s">
        <v>159</v>
      </c>
      <c r="Q543" s="4"/>
      <c r="R543" s="35" t="s">
        <v>160</v>
      </c>
      <c r="S543" s="35"/>
      <c r="T543" s="3"/>
      <c r="U543" s="35" t="s">
        <v>160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1"/>
      <c r="BF543" s="1"/>
      <c r="BG543" s="3" t="s">
        <v>80</v>
      </c>
    </row>
    <row r="544" spans="2:59" x14ac:dyDescent="0.2">
      <c r="B544" s="1">
        <v>540</v>
      </c>
      <c r="C544" s="31">
        <v>43415</v>
      </c>
      <c r="D544" s="1">
        <v>96</v>
      </c>
      <c r="E544" s="32">
        <v>3000</v>
      </c>
      <c r="F544" s="32">
        <v>3750</v>
      </c>
      <c r="G544" s="32">
        <v>3750</v>
      </c>
      <c r="H544" s="32" t="s">
        <v>3</v>
      </c>
      <c r="I544" s="33">
        <v>8.0063675676502459</v>
      </c>
      <c r="J544" s="2" t="s">
        <v>163</v>
      </c>
      <c r="K544" s="3">
        <v>40</v>
      </c>
      <c r="L544" s="4" t="s">
        <v>164</v>
      </c>
      <c r="M544" s="4" t="s">
        <v>165</v>
      </c>
      <c r="N544" s="4" t="s">
        <v>158</v>
      </c>
      <c r="O544" s="34">
        <v>32</v>
      </c>
      <c r="P544" s="4" t="s">
        <v>159</v>
      </c>
      <c r="Q544" s="4"/>
      <c r="R544" s="35" t="s">
        <v>160</v>
      </c>
      <c r="S544" s="35"/>
      <c r="T544" s="3"/>
      <c r="U544" s="35" t="s">
        <v>160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1"/>
      <c r="BF544" s="1"/>
      <c r="BG544" s="3" t="s">
        <v>80</v>
      </c>
    </row>
    <row r="545" spans="2:59" x14ac:dyDescent="0.2">
      <c r="B545" s="1">
        <v>541</v>
      </c>
      <c r="C545" s="31">
        <v>43415</v>
      </c>
      <c r="D545" s="1">
        <v>97</v>
      </c>
      <c r="E545" s="32">
        <v>2600</v>
      </c>
      <c r="F545" s="32">
        <v>3250</v>
      </c>
      <c r="G545" s="32">
        <v>3250</v>
      </c>
      <c r="H545" s="32" t="s">
        <v>3</v>
      </c>
      <c r="I545" s="33">
        <v>7.8632667240095735</v>
      </c>
      <c r="J545" s="2" t="s">
        <v>163</v>
      </c>
      <c r="K545" s="3">
        <v>50</v>
      </c>
      <c r="L545" s="4" t="s">
        <v>169</v>
      </c>
      <c r="M545" s="4" t="s">
        <v>165</v>
      </c>
      <c r="N545" s="4" t="s">
        <v>158</v>
      </c>
      <c r="O545" s="34">
        <v>35</v>
      </c>
      <c r="P545" s="4" t="s">
        <v>159</v>
      </c>
      <c r="Q545" s="4"/>
      <c r="R545" s="35" t="s">
        <v>160</v>
      </c>
      <c r="S545" s="35"/>
      <c r="T545" s="3"/>
      <c r="U545" s="35" t="s">
        <v>160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1"/>
      <c r="BF545" s="1"/>
      <c r="BG545" s="3" t="s">
        <v>80</v>
      </c>
    </row>
    <row r="546" spans="2:59" x14ac:dyDescent="0.2">
      <c r="B546" s="1">
        <v>542</v>
      </c>
      <c r="C546" s="31">
        <v>43415</v>
      </c>
      <c r="D546" s="1">
        <v>98</v>
      </c>
      <c r="E546" s="32">
        <v>2200</v>
      </c>
      <c r="F546" s="32">
        <v>2750</v>
      </c>
      <c r="G546" s="32">
        <v>2750</v>
      </c>
      <c r="H546" s="32" t="s">
        <v>3</v>
      </c>
      <c r="I546" s="33">
        <v>7.696212639346407</v>
      </c>
      <c r="J546" s="2" t="s">
        <v>163</v>
      </c>
      <c r="K546" s="3">
        <v>50</v>
      </c>
      <c r="L546" s="4" t="s">
        <v>169</v>
      </c>
      <c r="M546" s="4" t="s">
        <v>165</v>
      </c>
      <c r="N546" s="4" t="s">
        <v>158</v>
      </c>
      <c r="O546" s="34">
        <v>35</v>
      </c>
      <c r="P546" s="4" t="s">
        <v>159</v>
      </c>
      <c r="Q546" s="4"/>
      <c r="R546" s="35" t="s">
        <v>160</v>
      </c>
      <c r="S546" s="35"/>
      <c r="T546" s="35" t="s">
        <v>160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1"/>
      <c r="BF546" s="1"/>
      <c r="BG546" s="3" t="s">
        <v>80</v>
      </c>
    </row>
    <row r="547" spans="2:59" x14ac:dyDescent="0.2">
      <c r="B547" s="1">
        <v>543</v>
      </c>
      <c r="C547" s="31">
        <v>43415</v>
      </c>
      <c r="D547" s="1">
        <v>99</v>
      </c>
      <c r="E547" s="32">
        <v>18000</v>
      </c>
      <c r="F547" s="32">
        <v>22500</v>
      </c>
      <c r="G547" s="32">
        <v>22500</v>
      </c>
      <c r="H547" s="32" t="s">
        <v>3</v>
      </c>
      <c r="I547" s="33">
        <v>9.7981270368783022</v>
      </c>
      <c r="J547" s="2" t="s">
        <v>163</v>
      </c>
      <c r="K547" s="3">
        <v>40</v>
      </c>
      <c r="L547" s="4" t="s">
        <v>164</v>
      </c>
      <c r="M547" s="4" t="s">
        <v>165</v>
      </c>
      <c r="N547" s="75" t="s">
        <v>166</v>
      </c>
      <c r="O547" s="34">
        <v>36</v>
      </c>
      <c r="P547" s="4" t="s">
        <v>159</v>
      </c>
      <c r="Q547" s="4"/>
      <c r="R547" s="3"/>
      <c r="S547" s="3"/>
      <c r="T547" s="35" t="s">
        <v>160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5" t="s">
        <v>160</v>
      </c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1"/>
      <c r="BF547" s="1"/>
      <c r="BG547" s="3" t="s">
        <v>79</v>
      </c>
    </row>
    <row r="548" spans="2:59" x14ac:dyDescent="0.2">
      <c r="B548" s="1">
        <v>544</v>
      </c>
      <c r="C548" s="31">
        <v>43415</v>
      </c>
      <c r="D548" s="1">
        <v>101</v>
      </c>
      <c r="E548" s="32">
        <v>1600</v>
      </c>
      <c r="F548" s="32">
        <v>2000</v>
      </c>
      <c r="G548" s="32">
        <v>2000</v>
      </c>
      <c r="H548" s="32" t="s">
        <v>3</v>
      </c>
      <c r="I548" s="33">
        <v>7.3777589082278725</v>
      </c>
      <c r="J548" s="2" t="s">
        <v>163</v>
      </c>
      <c r="K548" s="3">
        <v>50</v>
      </c>
      <c r="L548" s="4" t="s">
        <v>167</v>
      </c>
      <c r="M548" s="4" t="s">
        <v>165</v>
      </c>
      <c r="N548" s="4" t="s">
        <v>158</v>
      </c>
      <c r="O548" s="34">
        <v>32</v>
      </c>
      <c r="P548" s="4" t="s">
        <v>167</v>
      </c>
      <c r="Q548" s="4"/>
      <c r="R548" s="35" t="s">
        <v>160</v>
      </c>
      <c r="S548" s="35"/>
      <c r="T548" s="35" t="s">
        <v>160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1"/>
      <c r="BF548" s="1"/>
      <c r="BG548" s="3" t="s">
        <v>80</v>
      </c>
    </row>
    <row r="549" spans="2:59" x14ac:dyDescent="0.2">
      <c r="B549" s="1">
        <v>545</v>
      </c>
      <c r="C549" s="31">
        <v>43415</v>
      </c>
      <c r="D549" s="1">
        <v>102</v>
      </c>
      <c r="E549" s="32">
        <v>2200</v>
      </c>
      <c r="F549" s="32">
        <v>2750</v>
      </c>
      <c r="G549" s="32">
        <v>2750</v>
      </c>
      <c r="H549" s="32" t="s">
        <v>3</v>
      </c>
      <c r="I549" s="33">
        <v>7.696212639346407</v>
      </c>
      <c r="J549" s="2" t="s">
        <v>163</v>
      </c>
      <c r="K549" s="3">
        <v>60</v>
      </c>
      <c r="L549" s="4" t="s">
        <v>172</v>
      </c>
      <c r="M549" s="4" t="s">
        <v>165</v>
      </c>
      <c r="N549" s="4" t="s">
        <v>158</v>
      </c>
      <c r="O549" s="34">
        <v>36</v>
      </c>
      <c r="P549" s="4" t="s">
        <v>172</v>
      </c>
      <c r="Q549" s="4"/>
      <c r="R549" s="3"/>
      <c r="S549" s="3"/>
      <c r="T549" s="35"/>
      <c r="U549" s="35" t="s">
        <v>160</v>
      </c>
      <c r="V549" s="3"/>
      <c r="W549" s="3"/>
      <c r="X549" s="35" t="s">
        <v>160</v>
      </c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5" t="s">
        <v>160</v>
      </c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1"/>
      <c r="BF549" s="1"/>
      <c r="BG549" s="3" t="s">
        <v>80</v>
      </c>
    </row>
    <row r="550" spans="2:59" x14ac:dyDescent="0.2">
      <c r="B550" s="1">
        <v>546</v>
      </c>
      <c r="C550" s="31">
        <v>43415</v>
      </c>
      <c r="D550" s="1">
        <v>103</v>
      </c>
      <c r="E550" s="32">
        <v>6500</v>
      </c>
      <c r="F550" s="32">
        <v>8125</v>
      </c>
      <c r="G550" s="32">
        <v>8125</v>
      </c>
      <c r="H550" s="32" t="s">
        <v>3</v>
      </c>
      <c r="I550" s="33">
        <v>8.7795574558837277</v>
      </c>
      <c r="J550" s="2" t="s">
        <v>163</v>
      </c>
      <c r="K550" s="3">
        <v>70</v>
      </c>
      <c r="L550" s="4" t="s">
        <v>167</v>
      </c>
      <c r="M550" s="4" t="s">
        <v>165</v>
      </c>
      <c r="N550" s="4" t="s">
        <v>158</v>
      </c>
      <c r="O550" s="34">
        <v>37</v>
      </c>
      <c r="P550" s="4" t="s">
        <v>167</v>
      </c>
      <c r="Q550" s="35" t="s">
        <v>160</v>
      </c>
      <c r="R550" s="3"/>
      <c r="S550" s="3"/>
      <c r="T550" s="3"/>
      <c r="U550" s="35" t="s">
        <v>160</v>
      </c>
      <c r="V550" s="3"/>
      <c r="W550" s="3"/>
      <c r="X550" s="35" t="s">
        <v>160</v>
      </c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1"/>
      <c r="BF550" s="1"/>
      <c r="BG550" s="3" t="s">
        <v>80</v>
      </c>
    </row>
    <row r="551" spans="2:59" x14ac:dyDescent="0.2">
      <c r="B551" s="1">
        <v>547</v>
      </c>
      <c r="C551" s="31">
        <v>43415</v>
      </c>
      <c r="D551" s="1">
        <v>105</v>
      </c>
      <c r="E551" s="32">
        <v>3000</v>
      </c>
      <c r="F551" s="32">
        <v>3750</v>
      </c>
      <c r="G551" s="32">
        <v>3750</v>
      </c>
      <c r="H551" s="32" t="s">
        <v>3</v>
      </c>
      <c r="I551" s="33">
        <v>8.0063675676502459</v>
      </c>
      <c r="J551" s="2" t="s">
        <v>163</v>
      </c>
      <c r="K551" s="3">
        <v>60</v>
      </c>
      <c r="L551" s="4" t="s">
        <v>172</v>
      </c>
      <c r="M551" s="4" t="s">
        <v>165</v>
      </c>
      <c r="N551" s="4" t="s">
        <v>162</v>
      </c>
      <c r="O551" s="34">
        <v>36</v>
      </c>
      <c r="P551" s="4" t="s">
        <v>159</v>
      </c>
      <c r="Q551" s="4"/>
      <c r="R551" s="3"/>
      <c r="S551" s="3"/>
      <c r="T551" s="3"/>
      <c r="U551" s="35" t="s">
        <v>160</v>
      </c>
      <c r="V551" s="3"/>
      <c r="W551" s="3"/>
      <c r="X551" s="35" t="s">
        <v>160</v>
      </c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1"/>
      <c r="BF551" s="1"/>
      <c r="BG551" s="3" t="s">
        <v>80</v>
      </c>
    </row>
    <row r="552" spans="2:59" x14ac:dyDescent="0.2">
      <c r="B552" s="1">
        <v>548</v>
      </c>
      <c r="C552" s="31">
        <v>43415</v>
      </c>
      <c r="D552" s="1">
        <v>106</v>
      </c>
      <c r="E552" s="32">
        <v>2400</v>
      </c>
      <c r="F552" s="32">
        <v>3000</v>
      </c>
      <c r="G552" s="32">
        <v>3000</v>
      </c>
      <c r="H552" s="32" t="s">
        <v>3</v>
      </c>
      <c r="I552" s="33">
        <v>7.7832240163360371</v>
      </c>
      <c r="J552" s="2" t="s">
        <v>163</v>
      </c>
      <c r="K552" s="3">
        <v>50</v>
      </c>
      <c r="L552" s="4" t="s">
        <v>172</v>
      </c>
      <c r="M552" s="4" t="s">
        <v>165</v>
      </c>
      <c r="N552" s="4" t="s">
        <v>158</v>
      </c>
      <c r="O552" s="34">
        <v>36</v>
      </c>
      <c r="P552" s="4" t="s">
        <v>159</v>
      </c>
      <c r="Q552" s="4"/>
      <c r="R552" s="3"/>
      <c r="S552" s="3"/>
      <c r="T552" s="3"/>
      <c r="U552" s="35" t="s">
        <v>160</v>
      </c>
      <c r="V552" s="3"/>
      <c r="W552" s="3"/>
      <c r="X552" s="35" t="s">
        <v>160</v>
      </c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1"/>
      <c r="BF552" s="1"/>
      <c r="BG552" s="3" t="s">
        <v>80</v>
      </c>
    </row>
    <row r="553" spans="2:59" x14ac:dyDescent="0.2">
      <c r="B553" s="1">
        <v>549</v>
      </c>
      <c r="C553" s="31">
        <v>43415</v>
      </c>
      <c r="D553" s="1">
        <v>107</v>
      </c>
      <c r="E553" s="32">
        <v>1000</v>
      </c>
      <c r="F553" s="32">
        <v>1250</v>
      </c>
      <c r="G553" s="32">
        <v>1250</v>
      </c>
      <c r="H553" s="32" t="s">
        <v>3</v>
      </c>
      <c r="I553" s="33">
        <v>6.9077552789821368</v>
      </c>
      <c r="J553" s="2" t="s">
        <v>163</v>
      </c>
      <c r="K553" s="3">
        <v>60</v>
      </c>
      <c r="L553" s="4" t="s">
        <v>172</v>
      </c>
      <c r="M553" s="4" t="s">
        <v>165</v>
      </c>
      <c r="N553" s="4" t="s">
        <v>158</v>
      </c>
      <c r="O553" s="34">
        <v>36</v>
      </c>
      <c r="P553" s="4" t="s">
        <v>159</v>
      </c>
      <c r="Q553" s="4"/>
      <c r="R553" s="3"/>
      <c r="S553" s="3"/>
      <c r="T553" s="3"/>
      <c r="U553" s="35" t="s">
        <v>160</v>
      </c>
      <c r="V553" s="3"/>
      <c r="W553" s="3"/>
      <c r="X553" s="35" t="s">
        <v>160</v>
      </c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1"/>
      <c r="BF553" s="1"/>
      <c r="BG553" s="3" t="s">
        <v>80</v>
      </c>
    </row>
    <row r="554" spans="2:59" x14ac:dyDescent="0.2">
      <c r="B554" s="1">
        <v>550</v>
      </c>
      <c r="C554" s="31">
        <v>43415</v>
      </c>
      <c r="D554" s="1">
        <v>109</v>
      </c>
      <c r="E554" s="32">
        <v>2600</v>
      </c>
      <c r="F554" s="32">
        <v>3250</v>
      </c>
      <c r="G554" s="32">
        <v>3250</v>
      </c>
      <c r="H554" s="32" t="s">
        <v>3</v>
      </c>
      <c r="I554" s="33">
        <v>7.8632667240095735</v>
      </c>
      <c r="J554" s="2" t="s">
        <v>163</v>
      </c>
      <c r="K554" s="3">
        <v>80</v>
      </c>
      <c r="L554" s="4" t="s">
        <v>172</v>
      </c>
      <c r="M554" s="4" t="s">
        <v>165</v>
      </c>
      <c r="N554" s="4" t="s">
        <v>166</v>
      </c>
      <c r="O554" s="34">
        <v>35</v>
      </c>
      <c r="P554" s="4" t="s">
        <v>172</v>
      </c>
      <c r="Q554" s="4"/>
      <c r="R554" s="3"/>
      <c r="S554" s="3"/>
      <c r="T554" s="3"/>
      <c r="U554" s="35" t="s">
        <v>160</v>
      </c>
      <c r="V554" s="3"/>
      <c r="W554" s="3"/>
      <c r="X554" s="35" t="s">
        <v>160</v>
      </c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1"/>
      <c r="BF554" s="1"/>
      <c r="BG554" s="3" t="s">
        <v>80</v>
      </c>
    </row>
    <row r="555" spans="2:59" x14ac:dyDescent="0.2">
      <c r="B555" s="1">
        <v>551</v>
      </c>
      <c r="C555" s="31">
        <v>43415</v>
      </c>
      <c r="D555" s="1">
        <v>110</v>
      </c>
      <c r="E555" s="32">
        <v>12500</v>
      </c>
      <c r="F555" s="32">
        <v>15625</v>
      </c>
      <c r="G555" s="32">
        <v>15625</v>
      </c>
      <c r="H555" s="32" t="s">
        <v>3</v>
      </c>
      <c r="I555" s="33">
        <v>9.4334839232903924</v>
      </c>
      <c r="J555" s="2" t="s">
        <v>163</v>
      </c>
      <c r="K555" s="3">
        <v>60</v>
      </c>
      <c r="L555" s="4" t="s">
        <v>156</v>
      </c>
      <c r="M555" s="4" t="s">
        <v>165</v>
      </c>
      <c r="N555" s="4" t="s">
        <v>158</v>
      </c>
      <c r="O555" s="34">
        <v>40</v>
      </c>
      <c r="P555" s="4" t="s">
        <v>156</v>
      </c>
      <c r="Q555" s="4"/>
      <c r="R555" s="3"/>
      <c r="S555" s="3"/>
      <c r="T555" s="3"/>
      <c r="U555" s="35" t="s">
        <v>160</v>
      </c>
      <c r="V555" s="3"/>
      <c r="W555" s="3"/>
      <c r="X555" s="3"/>
      <c r="Y555" s="35" t="s">
        <v>160</v>
      </c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1"/>
      <c r="BF555" s="1"/>
      <c r="BG555" s="3" t="s">
        <v>79</v>
      </c>
    </row>
    <row r="556" spans="2:59" x14ac:dyDescent="0.2">
      <c r="B556" s="1">
        <v>552</v>
      </c>
      <c r="C556" s="31">
        <v>43415</v>
      </c>
      <c r="D556" s="1">
        <v>114</v>
      </c>
      <c r="E556" s="32">
        <v>7000</v>
      </c>
      <c r="F556" s="32">
        <v>8750</v>
      </c>
      <c r="G556" s="32">
        <v>8750</v>
      </c>
      <c r="H556" s="32" t="s">
        <v>3</v>
      </c>
      <c r="I556" s="33">
        <v>8.8536654280374503</v>
      </c>
      <c r="J556" s="2" t="s">
        <v>163</v>
      </c>
      <c r="K556" s="3">
        <v>60</v>
      </c>
      <c r="L556" s="4" t="s">
        <v>167</v>
      </c>
      <c r="M556" s="4" t="s">
        <v>165</v>
      </c>
      <c r="N556" s="4" t="s">
        <v>162</v>
      </c>
      <c r="O556" s="34">
        <v>40</v>
      </c>
      <c r="P556" s="36" t="s">
        <v>159</v>
      </c>
      <c r="Q556" s="4"/>
      <c r="R556" s="35" t="s">
        <v>160</v>
      </c>
      <c r="S556" s="35"/>
      <c r="T556" s="3"/>
      <c r="U556" s="35" t="s">
        <v>160</v>
      </c>
      <c r="V556" s="3"/>
      <c r="W556" s="3"/>
      <c r="X556" s="3"/>
      <c r="Y556" s="3"/>
      <c r="Z556" s="3"/>
      <c r="AA556" s="3"/>
      <c r="AB556" s="3"/>
      <c r="AC556" s="35" t="s">
        <v>160</v>
      </c>
      <c r="AD556" s="3"/>
      <c r="AE556" s="3"/>
      <c r="AF556" s="3"/>
      <c r="AG556" s="3"/>
      <c r="AH556" s="3"/>
      <c r="AI556" s="3"/>
      <c r="AJ556" s="35" t="s">
        <v>160</v>
      </c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1"/>
      <c r="BF556" s="1"/>
      <c r="BG556" s="3" t="s">
        <v>80</v>
      </c>
    </row>
    <row r="557" spans="2:59" x14ac:dyDescent="0.2">
      <c r="B557" s="1">
        <v>553</v>
      </c>
      <c r="C557" s="31">
        <v>43415</v>
      </c>
      <c r="D557" s="1">
        <v>115</v>
      </c>
      <c r="E557" s="32">
        <v>7000</v>
      </c>
      <c r="F557" s="32">
        <v>8750</v>
      </c>
      <c r="G557" s="32">
        <v>8750</v>
      </c>
      <c r="H557" s="32" t="s">
        <v>3</v>
      </c>
      <c r="I557" s="33">
        <v>8.8536654280374503</v>
      </c>
      <c r="J557" s="2" t="s">
        <v>163</v>
      </c>
      <c r="K557" s="3">
        <v>70</v>
      </c>
      <c r="L557" s="4" t="s">
        <v>167</v>
      </c>
      <c r="M557" s="4" t="s">
        <v>165</v>
      </c>
      <c r="N557" s="4" t="s">
        <v>162</v>
      </c>
      <c r="O557" s="34">
        <v>40</v>
      </c>
      <c r="P557" s="4" t="s">
        <v>167</v>
      </c>
      <c r="Q557" s="4"/>
      <c r="R557" s="3"/>
      <c r="S557" s="3"/>
      <c r="T557" s="3"/>
      <c r="U557" s="35" t="s">
        <v>160</v>
      </c>
      <c r="V557" s="3"/>
      <c r="W557" s="3"/>
      <c r="X557" s="35" t="s">
        <v>160</v>
      </c>
      <c r="Y557" s="3"/>
      <c r="Z557" s="3"/>
      <c r="AA557" s="3"/>
      <c r="AB557" s="3"/>
      <c r="AC557" s="35" t="s">
        <v>160</v>
      </c>
      <c r="AD557" s="3"/>
      <c r="AE557" s="3"/>
      <c r="AF557" s="3"/>
      <c r="AG557" s="3"/>
      <c r="AH557" s="3"/>
      <c r="AI557" s="3"/>
      <c r="AJ557" s="35" t="s">
        <v>160</v>
      </c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1"/>
      <c r="BF557" s="1"/>
      <c r="BG557" s="3" t="s">
        <v>80</v>
      </c>
    </row>
    <row r="558" spans="2:59" x14ac:dyDescent="0.2">
      <c r="B558" s="1">
        <v>554</v>
      </c>
      <c r="C558" s="31">
        <v>43415</v>
      </c>
      <c r="D558" s="1">
        <v>116</v>
      </c>
      <c r="E558" s="32">
        <v>12000</v>
      </c>
      <c r="F558" s="32">
        <v>15000</v>
      </c>
      <c r="G558" s="32">
        <v>15000</v>
      </c>
      <c r="H558" s="32" t="s">
        <v>3</v>
      </c>
      <c r="I558" s="33">
        <v>9.3926619287701367</v>
      </c>
      <c r="J558" s="2" t="s">
        <v>163</v>
      </c>
      <c r="K558" s="3">
        <v>70</v>
      </c>
      <c r="L558" s="4" t="s">
        <v>167</v>
      </c>
      <c r="M558" s="4" t="s">
        <v>165</v>
      </c>
      <c r="N558" s="4" t="s">
        <v>162</v>
      </c>
      <c r="O558" s="34">
        <v>40</v>
      </c>
      <c r="P558" s="4" t="s">
        <v>167</v>
      </c>
      <c r="Q558" s="4"/>
      <c r="R558" s="3"/>
      <c r="S558" s="3"/>
      <c r="T558" s="3"/>
      <c r="U558" s="35" t="s">
        <v>160</v>
      </c>
      <c r="V558" s="3"/>
      <c r="W558" s="3"/>
      <c r="X558" s="35" t="s">
        <v>160</v>
      </c>
      <c r="Y558" s="3"/>
      <c r="Z558" s="3"/>
      <c r="AA558" s="3"/>
      <c r="AB558" s="3"/>
      <c r="AC558" s="3"/>
      <c r="AD558" s="3"/>
      <c r="AE558" s="35" t="s">
        <v>160</v>
      </c>
      <c r="AF558" s="3"/>
      <c r="AG558" s="3"/>
      <c r="AH558" s="3"/>
      <c r="AI558" s="3"/>
      <c r="AJ558" s="35" t="s">
        <v>160</v>
      </c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1"/>
      <c r="BF558" s="1"/>
      <c r="BG558" s="3" t="s">
        <v>82</v>
      </c>
    </row>
    <row r="559" spans="2:59" x14ac:dyDescent="0.2">
      <c r="B559" s="1">
        <v>555</v>
      </c>
      <c r="C559" s="31">
        <v>43415</v>
      </c>
      <c r="D559" s="1">
        <v>117</v>
      </c>
      <c r="E559" s="32">
        <v>38000</v>
      </c>
      <c r="F559" s="32">
        <v>47500</v>
      </c>
      <c r="G559" s="32">
        <v>47500</v>
      </c>
      <c r="H559" s="32" t="s">
        <v>3</v>
      </c>
      <c r="I559" s="33">
        <v>10.545341438708522</v>
      </c>
      <c r="J559" s="2" t="s">
        <v>163</v>
      </c>
      <c r="K559" s="3">
        <v>70</v>
      </c>
      <c r="L559" s="4" t="s">
        <v>169</v>
      </c>
      <c r="M559" s="4" t="s">
        <v>165</v>
      </c>
      <c r="N559" s="75" t="s">
        <v>236</v>
      </c>
      <c r="O559" s="34">
        <v>40</v>
      </c>
      <c r="P559" s="4" t="s">
        <v>169</v>
      </c>
      <c r="Q559" s="4"/>
      <c r="R559" s="3"/>
      <c r="S559" s="3"/>
      <c r="T559" s="3"/>
      <c r="U559" s="35" t="s">
        <v>160</v>
      </c>
      <c r="V559" s="3"/>
      <c r="W559" s="3"/>
      <c r="X559" s="35" t="s">
        <v>160</v>
      </c>
      <c r="Y559" s="3"/>
      <c r="Z559" s="3"/>
      <c r="AA559" s="3"/>
      <c r="AB559" s="3"/>
      <c r="AC559" s="35" t="s">
        <v>160</v>
      </c>
      <c r="AD559" s="3"/>
      <c r="AE559" s="3"/>
      <c r="AF559" s="3"/>
      <c r="AG559" s="3"/>
      <c r="AH559" s="3"/>
      <c r="AI559" s="3"/>
      <c r="AJ559" s="35" t="s">
        <v>160</v>
      </c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5" t="s">
        <v>160</v>
      </c>
      <c r="BC559" s="3"/>
      <c r="BD559" s="3"/>
      <c r="BE559" s="1"/>
      <c r="BF559" s="1"/>
      <c r="BG559" s="3" t="s">
        <v>80</v>
      </c>
    </row>
    <row r="560" spans="2:59" x14ac:dyDescent="0.2">
      <c r="B560" s="1">
        <v>556</v>
      </c>
      <c r="C560" s="31">
        <v>43415</v>
      </c>
      <c r="D560" s="1">
        <v>118</v>
      </c>
      <c r="E560" s="32">
        <v>6000</v>
      </c>
      <c r="F560" s="32">
        <v>7500</v>
      </c>
      <c r="G560" s="32">
        <v>7500</v>
      </c>
      <c r="H560" s="32" t="s">
        <v>3</v>
      </c>
      <c r="I560" s="33">
        <v>8.6995147482101913</v>
      </c>
      <c r="J560" s="2" t="s">
        <v>163</v>
      </c>
      <c r="K560" s="3">
        <v>60</v>
      </c>
      <c r="L560" s="4" t="s">
        <v>169</v>
      </c>
      <c r="M560" s="4" t="s">
        <v>165</v>
      </c>
      <c r="N560" s="4" t="s">
        <v>166</v>
      </c>
      <c r="O560" s="34">
        <v>36</v>
      </c>
      <c r="P560" s="4" t="s">
        <v>159</v>
      </c>
      <c r="Q560" s="4"/>
      <c r="R560" s="3"/>
      <c r="S560" s="3"/>
      <c r="T560" s="3"/>
      <c r="U560" s="35" t="s">
        <v>160</v>
      </c>
      <c r="V560" s="3"/>
      <c r="W560" s="3"/>
      <c r="X560" s="3"/>
      <c r="Y560" s="35" t="s">
        <v>160</v>
      </c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1"/>
      <c r="BF560" s="1"/>
      <c r="BG560" s="3" t="s">
        <v>79</v>
      </c>
    </row>
    <row r="561" spans="2:59" x14ac:dyDescent="0.2">
      <c r="B561" s="1">
        <v>557</v>
      </c>
      <c r="C561" s="31">
        <v>43415</v>
      </c>
      <c r="D561" s="1">
        <v>119</v>
      </c>
      <c r="E561" s="32">
        <v>9000</v>
      </c>
      <c r="F561" s="32">
        <v>11250</v>
      </c>
      <c r="G561" s="32">
        <v>11250</v>
      </c>
      <c r="H561" s="32" t="s">
        <v>3</v>
      </c>
      <c r="I561" s="33">
        <v>9.1049798563183568</v>
      </c>
      <c r="J561" s="2" t="s">
        <v>163</v>
      </c>
      <c r="K561" s="3">
        <v>60</v>
      </c>
      <c r="L561" s="4" t="s">
        <v>164</v>
      </c>
      <c r="M561" s="4" t="s">
        <v>165</v>
      </c>
      <c r="N561" s="4" t="s">
        <v>166</v>
      </c>
      <c r="O561" s="34">
        <v>36</v>
      </c>
      <c r="P561" s="4" t="s">
        <v>159</v>
      </c>
      <c r="Q561" s="4"/>
      <c r="R561" s="3"/>
      <c r="S561" s="3"/>
      <c r="T561" s="3"/>
      <c r="U561" s="35" t="s">
        <v>160</v>
      </c>
      <c r="V561" s="3"/>
      <c r="W561" s="3"/>
      <c r="X561" s="3"/>
      <c r="Y561" s="35" t="s">
        <v>160</v>
      </c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1"/>
      <c r="BF561" s="1"/>
      <c r="BG561" s="3" t="s">
        <v>80</v>
      </c>
    </row>
    <row r="562" spans="2:59" x14ac:dyDescent="0.2">
      <c r="B562" s="1">
        <v>558</v>
      </c>
      <c r="C562" s="31">
        <v>43415</v>
      </c>
      <c r="D562" s="1">
        <v>120</v>
      </c>
      <c r="E562" s="32">
        <v>8500</v>
      </c>
      <c r="F562" s="32">
        <v>10625</v>
      </c>
      <c r="G562" s="32">
        <v>10625</v>
      </c>
      <c r="H562" s="32" t="s">
        <v>3</v>
      </c>
      <c r="I562" s="33">
        <v>9.0478214424784085</v>
      </c>
      <c r="J562" s="2" t="s">
        <v>163</v>
      </c>
      <c r="K562" s="3">
        <v>70</v>
      </c>
      <c r="L562" s="4" t="s">
        <v>156</v>
      </c>
      <c r="M562" s="4" t="s">
        <v>165</v>
      </c>
      <c r="N562" s="4" t="s">
        <v>162</v>
      </c>
      <c r="O562" s="34">
        <v>36</v>
      </c>
      <c r="P562" s="4" t="s">
        <v>159</v>
      </c>
      <c r="Q562" s="4"/>
      <c r="R562" s="3"/>
      <c r="S562" s="3"/>
      <c r="T562" s="3"/>
      <c r="U562" s="35" t="s">
        <v>160</v>
      </c>
      <c r="V562" s="3"/>
      <c r="W562" s="3"/>
      <c r="X562" s="3"/>
      <c r="Y562" s="35" t="s">
        <v>160</v>
      </c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1"/>
      <c r="BF562" s="1"/>
      <c r="BG562" s="3" t="s">
        <v>80</v>
      </c>
    </row>
    <row r="563" spans="2:59" x14ac:dyDescent="0.2">
      <c r="B563" s="1">
        <v>559</v>
      </c>
      <c r="C563" s="31">
        <v>43415</v>
      </c>
      <c r="D563" s="1">
        <v>121</v>
      </c>
      <c r="E563" s="32">
        <v>7500</v>
      </c>
      <c r="F563" s="32">
        <v>9375</v>
      </c>
      <c r="G563" s="32">
        <v>9375</v>
      </c>
      <c r="H563" s="32" t="s">
        <v>3</v>
      </c>
      <c r="I563" s="33">
        <v>8.9226582995244019</v>
      </c>
      <c r="J563" s="2" t="s">
        <v>163</v>
      </c>
      <c r="K563" s="3">
        <v>80</v>
      </c>
      <c r="L563" s="4" t="s">
        <v>169</v>
      </c>
      <c r="M563" s="4" t="s">
        <v>165</v>
      </c>
      <c r="N563" s="4" t="s">
        <v>162</v>
      </c>
      <c r="O563" s="34">
        <v>35</v>
      </c>
      <c r="P563" s="4" t="s">
        <v>159</v>
      </c>
      <c r="Q563" s="4"/>
      <c r="R563" s="3"/>
      <c r="S563" s="3"/>
      <c r="T563" s="3"/>
      <c r="U563" s="35" t="s">
        <v>160</v>
      </c>
      <c r="V563" s="3"/>
      <c r="W563" s="3"/>
      <c r="X563" s="3"/>
      <c r="Y563" s="35" t="s">
        <v>160</v>
      </c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1"/>
      <c r="BF563" s="1"/>
      <c r="BG563" s="3" t="s">
        <v>80</v>
      </c>
    </row>
    <row r="564" spans="2:59" x14ac:dyDescent="0.2">
      <c r="B564" s="1">
        <v>560</v>
      </c>
      <c r="C564" s="31">
        <v>43415</v>
      </c>
      <c r="D564" s="1">
        <v>122</v>
      </c>
      <c r="E564" s="32">
        <v>100000</v>
      </c>
      <c r="F564" s="32">
        <v>125000</v>
      </c>
      <c r="G564" s="32">
        <v>125000</v>
      </c>
      <c r="H564" s="32" t="s">
        <v>3</v>
      </c>
      <c r="I564" s="33">
        <v>11.512925464970229</v>
      </c>
      <c r="J564" s="2" t="s">
        <v>163</v>
      </c>
      <c r="K564" s="3">
        <v>60</v>
      </c>
      <c r="L564" s="4" t="s">
        <v>167</v>
      </c>
      <c r="M564" s="4" t="s">
        <v>165</v>
      </c>
      <c r="N564" s="4" t="s">
        <v>162</v>
      </c>
      <c r="O564" s="34">
        <v>36</v>
      </c>
      <c r="P564" s="4" t="s">
        <v>167</v>
      </c>
      <c r="Q564" s="4"/>
      <c r="R564" s="3"/>
      <c r="S564" s="3"/>
      <c r="T564" s="35" t="s">
        <v>160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5" t="s">
        <v>160</v>
      </c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1"/>
      <c r="BF564" s="1"/>
      <c r="BG564" s="3" t="s">
        <v>81</v>
      </c>
    </row>
    <row r="565" spans="2:59" x14ac:dyDescent="0.2">
      <c r="B565" s="1">
        <v>561</v>
      </c>
      <c r="C565" s="31">
        <v>43415</v>
      </c>
      <c r="D565" s="1">
        <v>123</v>
      </c>
      <c r="E565" s="32">
        <v>55000</v>
      </c>
      <c r="F565" s="32">
        <v>68750</v>
      </c>
      <c r="G565" s="32">
        <v>68750</v>
      </c>
      <c r="H565" s="32" t="s">
        <v>3</v>
      </c>
      <c r="I565" s="33">
        <v>10.915088464214607</v>
      </c>
      <c r="J565" s="2" t="s">
        <v>163</v>
      </c>
      <c r="K565" s="3">
        <v>60</v>
      </c>
      <c r="L565" s="4" t="s">
        <v>169</v>
      </c>
      <c r="M565" s="4" t="s">
        <v>165</v>
      </c>
      <c r="N565" s="4" t="s">
        <v>158</v>
      </c>
      <c r="O565" s="34">
        <v>36</v>
      </c>
      <c r="P565" s="4" t="s">
        <v>159</v>
      </c>
      <c r="Q565" s="4"/>
      <c r="R565" s="3"/>
      <c r="S565" s="3"/>
      <c r="T565" s="35" t="s">
        <v>160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5" t="s">
        <v>160</v>
      </c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1"/>
      <c r="BF565" s="1"/>
      <c r="BG565" s="3" t="s">
        <v>81</v>
      </c>
    </row>
    <row r="566" spans="2:59" x14ac:dyDescent="0.2">
      <c r="B566" s="1">
        <v>562</v>
      </c>
      <c r="C566" s="31">
        <v>43415</v>
      </c>
      <c r="D566" s="1">
        <v>165</v>
      </c>
      <c r="E566" s="32">
        <v>8000</v>
      </c>
      <c r="F566" s="32">
        <v>10000</v>
      </c>
      <c r="G566" s="32">
        <v>10000</v>
      </c>
      <c r="H566" s="32" t="s">
        <v>3</v>
      </c>
      <c r="I566" s="33">
        <v>8.987196820661973</v>
      </c>
      <c r="J566" s="2" t="s">
        <v>174</v>
      </c>
      <c r="K566" s="3">
        <v>40</v>
      </c>
      <c r="L566" s="4" t="s">
        <v>164</v>
      </c>
      <c r="M566" s="4" t="s">
        <v>165</v>
      </c>
      <c r="N566" s="4" t="s">
        <v>158</v>
      </c>
      <c r="O566" s="34">
        <v>35</v>
      </c>
      <c r="P566" s="4" t="s">
        <v>159</v>
      </c>
      <c r="Q566" s="4"/>
      <c r="R566" s="35" t="s">
        <v>160</v>
      </c>
      <c r="S566" s="35"/>
      <c r="T566" s="35" t="s">
        <v>160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1"/>
      <c r="BF566" s="1"/>
      <c r="BG566" s="3" t="s">
        <v>80</v>
      </c>
    </row>
    <row r="567" spans="2:59" x14ac:dyDescent="0.2">
      <c r="B567" s="1">
        <v>563</v>
      </c>
      <c r="C567" s="31">
        <v>43415</v>
      </c>
      <c r="D567" s="1">
        <v>166</v>
      </c>
      <c r="E567" s="32">
        <v>5000</v>
      </c>
      <c r="F567" s="32">
        <v>6250</v>
      </c>
      <c r="G567" s="32">
        <v>6250</v>
      </c>
      <c r="H567" s="32" t="s">
        <v>3</v>
      </c>
      <c r="I567" s="33">
        <v>8.5171931914162382</v>
      </c>
      <c r="J567" s="2" t="s">
        <v>174</v>
      </c>
      <c r="K567" s="3">
        <v>40</v>
      </c>
      <c r="L567" s="4" t="s">
        <v>164</v>
      </c>
      <c r="M567" s="4" t="s">
        <v>165</v>
      </c>
      <c r="N567" s="4" t="s">
        <v>158</v>
      </c>
      <c r="O567" s="34">
        <v>30</v>
      </c>
      <c r="P567" s="4" t="s">
        <v>159</v>
      </c>
      <c r="Q567" s="4"/>
      <c r="R567" s="35" t="s">
        <v>160</v>
      </c>
      <c r="S567" s="35"/>
      <c r="T567" s="35" t="s">
        <v>160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1"/>
      <c r="BF567" s="1"/>
      <c r="BG567" s="3" t="s">
        <v>79</v>
      </c>
    </row>
    <row r="568" spans="2:59" x14ac:dyDescent="0.2">
      <c r="B568" s="1">
        <v>564</v>
      </c>
      <c r="C568" s="31">
        <v>43415</v>
      </c>
      <c r="D568" s="1">
        <v>167</v>
      </c>
      <c r="E568" s="32">
        <v>7000</v>
      </c>
      <c r="F568" s="32">
        <v>8750</v>
      </c>
      <c r="G568" s="32">
        <v>8750</v>
      </c>
      <c r="H568" s="32" t="s">
        <v>3</v>
      </c>
      <c r="I568" s="33">
        <v>8.8536654280374503</v>
      </c>
      <c r="J568" s="2" t="s">
        <v>174</v>
      </c>
      <c r="K568" s="3">
        <v>40</v>
      </c>
      <c r="L568" s="4" t="s">
        <v>169</v>
      </c>
      <c r="M568" s="4" t="s">
        <v>165</v>
      </c>
      <c r="N568" s="4" t="s">
        <v>158</v>
      </c>
      <c r="O568" s="34">
        <v>35</v>
      </c>
      <c r="P568" s="4" t="s">
        <v>159</v>
      </c>
      <c r="Q568" s="4"/>
      <c r="R568" s="35" t="s">
        <v>160</v>
      </c>
      <c r="S568" s="35"/>
      <c r="T568" s="35" t="s">
        <v>160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1"/>
      <c r="BF568" s="1"/>
      <c r="BG568" s="3" t="s">
        <v>80</v>
      </c>
    </row>
    <row r="569" spans="2:59" x14ac:dyDescent="0.2">
      <c r="B569" s="1">
        <v>565</v>
      </c>
      <c r="C569" s="31">
        <v>43415</v>
      </c>
      <c r="D569" s="1">
        <v>168</v>
      </c>
      <c r="E569" s="32">
        <v>7500</v>
      </c>
      <c r="F569" s="32">
        <v>9375</v>
      </c>
      <c r="G569" s="32">
        <v>9375</v>
      </c>
      <c r="H569" s="32" t="s">
        <v>3</v>
      </c>
      <c r="I569" s="33">
        <v>8.9226582995244019</v>
      </c>
      <c r="J569" s="2" t="s">
        <v>174</v>
      </c>
      <c r="K569" s="3">
        <v>40</v>
      </c>
      <c r="L569" s="4" t="s">
        <v>164</v>
      </c>
      <c r="M569" s="4" t="s">
        <v>182</v>
      </c>
      <c r="N569" s="4" t="s">
        <v>179</v>
      </c>
      <c r="O569" s="34">
        <v>25</v>
      </c>
      <c r="P569" s="4" t="s">
        <v>159</v>
      </c>
      <c r="Q569" s="4"/>
      <c r="R569" s="35" t="s">
        <v>160</v>
      </c>
      <c r="S569" s="35"/>
      <c r="T569" s="35" t="s">
        <v>160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1"/>
      <c r="BF569" s="1"/>
      <c r="BG569" s="3" t="s">
        <v>79</v>
      </c>
    </row>
    <row r="570" spans="2:59" x14ac:dyDescent="0.2">
      <c r="B570" s="1">
        <v>566</v>
      </c>
      <c r="C570" s="31">
        <v>43415</v>
      </c>
      <c r="D570" s="1">
        <v>169</v>
      </c>
      <c r="E570" s="32">
        <v>38000</v>
      </c>
      <c r="F570" s="32">
        <v>47500</v>
      </c>
      <c r="G570" s="32">
        <v>47500</v>
      </c>
      <c r="H570" s="32" t="s">
        <v>3</v>
      </c>
      <c r="I570" s="33">
        <v>10.545341438708522</v>
      </c>
      <c r="J570" s="2" t="s">
        <v>174</v>
      </c>
      <c r="K570" s="3">
        <v>50</v>
      </c>
      <c r="L570" s="4" t="s">
        <v>156</v>
      </c>
      <c r="M570" s="4" t="s">
        <v>165</v>
      </c>
      <c r="N570" s="4" t="s">
        <v>178</v>
      </c>
      <c r="O570" s="34">
        <v>35</v>
      </c>
      <c r="P570" s="4" t="s">
        <v>159</v>
      </c>
      <c r="Q570" s="4"/>
      <c r="R570" s="35" t="s">
        <v>160</v>
      </c>
      <c r="S570" s="35"/>
      <c r="T570" s="3"/>
      <c r="U570" s="35" t="s">
        <v>160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5" t="s">
        <v>160</v>
      </c>
      <c r="AX570" s="3"/>
      <c r="AY570" s="35"/>
      <c r="AZ570" s="3"/>
      <c r="BA570" s="3"/>
      <c r="BB570" s="3"/>
      <c r="BC570" s="3"/>
      <c r="BD570" s="3"/>
      <c r="BE570" s="1"/>
      <c r="BF570" s="1"/>
      <c r="BG570" s="3" t="s">
        <v>80</v>
      </c>
    </row>
    <row r="571" spans="2:59" x14ac:dyDescent="0.2">
      <c r="B571" s="1">
        <v>567</v>
      </c>
      <c r="C571" s="31">
        <v>43415</v>
      </c>
      <c r="D571" s="1">
        <v>174</v>
      </c>
      <c r="E571" s="32">
        <v>6000</v>
      </c>
      <c r="F571" s="32">
        <v>7500</v>
      </c>
      <c r="G571" s="32">
        <v>7500</v>
      </c>
      <c r="H571" s="32" t="s">
        <v>3</v>
      </c>
      <c r="I571" s="33">
        <v>8.6995147482101913</v>
      </c>
      <c r="J571" s="2" t="s">
        <v>174</v>
      </c>
      <c r="K571" s="3">
        <v>80</v>
      </c>
      <c r="L571" s="4" t="s">
        <v>169</v>
      </c>
      <c r="M571" s="4" t="s">
        <v>161</v>
      </c>
      <c r="N571" s="4" t="s">
        <v>175</v>
      </c>
      <c r="O571" s="34">
        <v>31</v>
      </c>
      <c r="P571" s="4" t="s">
        <v>169</v>
      </c>
      <c r="Q571" s="35" t="s">
        <v>160</v>
      </c>
      <c r="R571" s="35" t="s">
        <v>160</v>
      </c>
      <c r="S571" s="35"/>
      <c r="T571" s="3"/>
      <c r="U571" s="35" t="s">
        <v>160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1"/>
      <c r="BF571" s="1"/>
      <c r="BG571" s="3" t="s">
        <v>79</v>
      </c>
    </row>
    <row r="572" spans="2:59" x14ac:dyDescent="0.2">
      <c r="B572" s="1">
        <v>568</v>
      </c>
      <c r="C572" s="31">
        <v>43415</v>
      </c>
      <c r="D572" s="1">
        <v>182</v>
      </c>
      <c r="E572" s="32">
        <v>90000</v>
      </c>
      <c r="F572" s="32">
        <v>112500</v>
      </c>
      <c r="G572" s="32">
        <v>112500</v>
      </c>
      <c r="H572" s="32" t="s">
        <v>3</v>
      </c>
      <c r="I572" s="33">
        <v>11.407564949312402</v>
      </c>
      <c r="J572" s="2" t="s">
        <v>174</v>
      </c>
      <c r="K572" s="3">
        <v>80</v>
      </c>
      <c r="L572" s="4" t="s">
        <v>169</v>
      </c>
      <c r="M572" s="4" t="s">
        <v>161</v>
      </c>
      <c r="N572" s="4" t="s">
        <v>175</v>
      </c>
      <c r="O572" s="34">
        <v>40</v>
      </c>
      <c r="P572" s="4" t="s">
        <v>169</v>
      </c>
      <c r="Q572" s="35" t="s">
        <v>160</v>
      </c>
      <c r="R572" s="3"/>
      <c r="S572" s="3"/>
      <c r="T572" s="3"/>
      <c r="U572" s="35" t="s">
        <v>160</v>
      </c>
      <c r="V572" s="3"/>
      <c r="W572" s="3"/>
      <c r="X572" s="35" t="s">
        <v>160</v>
      </c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1"/>
      <c r="BF572" s="1"/>
      <c r="BG572" s="3" t="s">
        <v>81</v>
      </c>
    </row>
    <row r="573" spans="2:59" x14ac:dyDescent="0.2">
      <c r="B573" s="1">
        <v>569</v>
      </c>
      <c r="C573" s="31">
        <v>43415</v>
      </c>
      <c r="D573" s="1">
        <v>185</v>
      </c>
      <c r="E573" s="32">
        <v>1300</v>
      </c>
      <c r="F573" s="32">
        <v>1625</v>
      </c>
      <c r="G573" s="32">
        <v>1625</v>
      </c>
      <c r="H573" s="32" t="s">
        <v>3</v>
      </c>
      <c r="I573" s="33">
        <v>7.1701195434496281</v>
      </c>
      <c r="J573" s="2" t="s">
        <v>163</v>
      </c>
      <c r="K573" s="3">
        <v>50</v>
      </c>
      <c r="L573" s="4" t="s">
        <v>167</v>
      </c>
      <c r="M573" s="4" t="s">
        <v>165</v>
      </c>
      <c r="N573" s="4" t="s">
        <v>162</v>
      </c>
      <c r="O573" s="34">
        <v>34</v>
      </c>
      <c r="P573" s="4" t="s">
        <v>167</v>
      </c>
      <c r="Q573" s="4"/>
      <c r="R573" s="35" t="s">
        <v>160</v>
      </c>
      <c r="S573" s="35"/>
      <c r="T573" s="3"/>
      <c r="U573" s="35" t="s">
        <v>160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1"/>
      <c r="BF573" s="1"/>
      <c r="BG573" s="3" t="s">
        <v>82</v>
      </c>
    </row>
    <row r="574" spans="2:59" x14ac:dyDescent="0.2">
      <c r="B574" s="1">
        <v>570</v>
      </c>
      <c r="C574" s="31">
        <v>43415</v>
      </c>
      <c r="D574" s="1">
        <v>186</v>
      </c>
      <c r="E574" s="32">
        <v>1000</v>
      </c>
      <c r="F574" s="32">
        <v>1250</v>
      </c>
      <c r="G574" s="32">
        <v>1250</v>
      </c>
      <c r="H574" s="32" t="s">
        <v>3</v>
      </c>
      <c r="I574" s="33">
        <v>6.9077552789821368</v>
      </c>
      <c r="J574" s="2" t="s">
        <v>163</v>
      </c>
      <c r="K574" s="3">
        <v>50</v>
      </c>
      <c r="L574" s="4" t="s">
        <v>167</v>
      </c>
      <c r="M574" s="4" t="s">
        <v>165</v>
      </c>
      <c r="N574" s="4" t="s">
        <v>158</v>
      </c>
      <c r="O574" s="34">
        <v>34</v>
      </c>
      <c r="P574" s="4" t="s">
        <v>167</v>
      </c>
      <c r="Q574" s="4"/>
      <c r="R574" s="35" t="s">
        <v>160</v>
      </c>
      <c r="S574" s="35"/>
      <c r="T574" s="3"/>
      <c r="U574" s="35" t="s">
        <v>160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1"/>
      <c r="BF574" s="1"/>
      <c r="BG574" s="3" t="s">
        <v>82</v>
      </c>
    </row>
    <row r="575" spans="2:59" x14ac:dyDescent="0.2">
      <c r="B575" s="1">
        <v>571</v>
      </c>
      <c r="C575" s="31">
        <v>43415</v>
      </c>
      <c r="D575" s="1">
        <v>187</v>
      </c>
      <c r="E575" s="32">
        <v>1300</v>
      </c>
      <c r="F575" s="32">
        <v>1625</v>
      </c>
      <c r="G575" s="32">
        <v>1625</v>
      </c>
      <c r="H575" s="32" t="s">
        <v>3</v>
      </c>
      <c r="I575" s="33">
        <v>7.1701195434496281</v>
      </c>
      <c r="J575" s="2" t="s">
        <v>163</v>
      </c>
      <c r="K575" s="3">
        <v>60</v>
      </c>
      <c r="L575" s="4" t="s">
        <v>167</v>
      </c>
      <c r="M575" s="4" t="s">
        <v>165</v>
      </c>
      <c r="N575" s="4" t="s">
        <v>162</v>
      </c>
      <c r="O575" s="34">
        <v>34</v>
      </c>
      <c r="P575" s="4" t="s">
        <v>167</v>
      </c>
      <c r="Q575" s="4"/>
      <c r="R575" s="35" t="s">
        <v>160</v>
      </c>
      <c r="S575" s="35"/>
      <c r="T575" s="3"/>
      <c r="U575" s="35" t="s">
        <v>160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1"/>
      <c r="BF575" s="1"/>
      <c r="BG575" s="3" t="s">
        <v>80</v>
      </c>
    </row>
    <row r="576" spans="2:59" x14ac:dyDescent="0.2">
      <c r="B576" s="1">
        <v>572</v>
      </c>
      <c r="C576" s="31">
        <v>43415</v>
      </c>
      <c r="D576" s="1">
        <v>188</v>
      </c>
      <c r="E576" s="32">
        <v>800</v>
      </c>
      <c r="F576" s="32">
        <v>1000</v>
      </c>
      <c r="G576" s="32">
        <v>1000</v>
      </c>
      <c r="H576" s="32" t="s">
        <v>3</v>
      </c>
      <c r="I576" s="33">
        <v>6.6846117276679271</v>
      </c>
      <c r="J576" s="2" t="s">
        <v>163</v>
      </c>
      <c r="K576" s="3">
        <v>60</v>
      </c>
      <c r="L576" s="4" t="s">
        <v>167</v>
      </c>
      <c r="M576" s="4" t="s">
        <v>165</v>
      </c>
      <c r="N576" s="4" t="s">
        <v>162</v>
      </c>
      <c r="O576" s="34">
        <v>32</v>
      </c>
      <c r="P576" s="4" t="s">
        <v>159</v>
      </c>
      <c r="Q576" s="4"/>
      <c r="R576" s="35" t="s">
        <v>160</v>
      </c>
      <c r="S576" s="35"/>
      <c r="T576" s="3"/>
      <c r="U576" s="35" t="s">
        <v>160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1"/>
      <c r="BF576" s="1"/>
      <c r="BG576" s="3" t="s">
        <v>80</v>
      </c>
    </row>
    <row r="577" spans="2:59" x14ac:dyDescent="0.2">
      <c r="B577" s="1">
        <v>573</v>
      </c>
      <c r="C577" s="31">
        <v>43415</v>
      </c>
      <c r="D577" s="1">
        <v>189</v>
      </c>
      <c r="E577" s="32">
        <v>900</v>
      </c>
      <c r="F577" s="32">
        <v>1125</v>
      </c>
      <c r="G577" s="32">
        <v>1125</v>
      </c>
      <c r="H577" s="32" t="s">
        <v>3</v>
      </c>
      <c r="I577" s="33">
        <v>6.8023947633243109</v>
      </c>
      <c r="J577" s="2" t="s">
        <v>163</v>
      </c>
      <c r="K577" s="3">
        <v>60</v>
      </c>
      <c r="L577" s="4" t="s">
        <v>167</v>
      </c>
      <c r="M577" s="4" t="s">
        <v>165</v>
      </c>
      <c r="N577" s="4" t="s">
        <v>158</v>
      </c>
      <c r="O577" s="34">
        <v>34</v>
      </c>
      <c r="P577" s="4" t="s">
        <v>159</v>
      </c>
      <c r="Q577" s="4"/>
      <c r="R577" s="35" t="s">
        <v>160</v>
      </c>
      <c r="S577" s="35"/>
      <c r="T577" s="3"/>
      <c r="U577" s="35" t="s">
        <v>160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1"/>
      <c r="BF577" s="1"/>
      <c r="BG577" s="3" t="s">
        <v>80</v>
      </c>
    </row>
    <row r="578" spans="2:59" x14ac:dyDescent="0.2">
      <c r="B578" s="1">
        <v>574</v>
      </c>
      <c r="C578" s="31">
        <v>43415</v>
      </c>
      <c r="D578" s="1">
        <v>190</v>
      </c>
      <c r="E578" s="32">
        <v>1100</v>
      </c>
      <c r="F578" s="32">
        <v>1375</v>
      </c>
      <c r="G578" s="32">
        <v>1375</v>
      </c>
      <c r="H578" s="32" t="s">
        <v>3</v>
      </c>
      <c r="I578" s="33">
        <v>7.0030654587864616</v>
      </c>
      <c r="J578" s="2" t="s">
        <v>163</v>
      </c>
      <c r="K578" s="3">
        <v>60</v>
      </c>
      <c r="L578" s="4" t="s">
        <v>167</v>
      </c>
      <c r="M578" s="4" t="s">
        <v>165</v>
      </c>
      <c r="N578" s="4" t="s">
        <v>162</v>
      </c>
      <c r="O578" s="34">
        <v>34</v>
      </c>
      <c r="P578" s="4" t="s">
        <v>159</v>
      </c>
      <c r="Q578" s="4"/>
      <c r="R578" s="35" t="s">
        <v>160</v>
      </c>
      <c r="S578" s="35"/>
      <c r="T578" s="3"/>
      <c r="U578" s="35" t="s">
        <v>160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1"/>
      <c r="BF578" s="1"/>
      <c r="BG578" s="3" t="s">
        <v>82</v>
      </c>
    </row>
    <row r="579" spans="2:59" x14ac:dyDescent="0.2">
      <c r="B579" s="1">
        <v>575</v>
      </c>
      <c r="C579" s="31">
        <v>43415</v>
      </c>
      <c r="D579" s="1">
        <v>191</v>
      </c>
      <c r="E579" s="32">
        <v>10500</v>
      </c>
      <c r="F579" s="32">
        <v>13125</v>
      </c>
      <c r="G579" s="32">
        <v>13125</v>
      </c>
      <c r="H579" s="32" t="s">
        <v>3</v>
      </c>
      <c r="I579" s="33">
        <v>9.259130536145614</v>
      </c>
      <c r="J579" s="2" t="s">
        <v>163</v>
      </c>
      <c r="K579" s="3">
        <v>70</v>
      </c>
      <c r="L579" s="4" t="s">
        <v>164</v>
      </c>
      <c r="M579" s="4" t="s">
        <v>165</v>
      </c>
      <c r="N579" s="4" t="s">
        <v>158</v>
      </c>
      <c r="O579" s="34">
        <v>36</v>
      </c>
      <c r="P579" s="4" t="s">
        <v>164</v>
      </c>
      <c r="Q579" s="4"/>
      <c r="R579" s="3"/>
      <c r="S579" s="3"/>
      <c r="T579" s="3"/>
      <c r="U579" s="35" t="s">
        <v>160</v>
      </c>
      <c r="V579" s="3"/>
      <c r="W579" s="3"/>
      <c r="X579" s="3"/>
      <c r="Y579" s="35" t="s">
        <v>160</v>
      </c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1"/>
      <c r="BF579" s="1"/>
      <c r="BG579" s="3" t="s">
        <v>79</v>
      </c>
    </row>
    <row r="580" spans="2:59" x14ac:dyDescent="0.2">
      <c r="B580" s="1">
        <v>576</v>
      </c>
      <c r="C580" s="31">
        <v>43415</v>
      </c>
      <c r="D580" s="1">
        <v>192</v>
      </c>
      <c r="E580" s="32">
        <v>11000</v>
      </c>
      <c r="F580" s="32">
        <v>13750</v>
      </c>
      <c r="G580" s="32">
        <v>13750</v>
      </c>
      <c r="H580" s="32" t="s">
        <v>3</v>
      </c>
      <c r="I580" s="33">
        <v>9.3056505517805075</v>
      </c>
      <c r="J580" s="2" t="s">
        <v>163</v>
      </c>
      <c r="K580" s="3">
        <v>70</v>
      </c>
      <c r="L580" s="4" t="s">
        <v>156</v>
      </c>
      <c r="M580" s="4" t="s">
        <v>165</v>
      </c>
      <c r="N580" s="4" t="s">
        <v>158</v>
      </c>
      <c r="O580" s="34">
        <v>36</v>
      </c>
      <c r="P580" s="4" t="s">
        <v>156</v>
      </c>
      <c r="Q580" s="4"/>
      <c r="R580" s="3"/>
      <c r="S580" s="3"/>
      <c r="T580" s="3"/>
      <c r="U580" s="35" t="s">
        <v>160</v>
      </c>
      <c r="V580" s="3"/>
      <c r="W580" s="3"/>
      <c r="X580" s="35"/>
      <c r="Y580" s="35" t="s">
        <v>160</v>
      </c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1"/>
      <c r="BF580" s="1"/>
      <c r="BG580" s="3" t="s">
        <v>79</v>
      </c>
    </row>
    <row r="581" spans="2:59" x14ac:dyDescent="0.2">
      <c r="B581" s="1">
        <v>577</v>
      </c>
      <c r="C581" s="31">
        <v>43415</v>
      </c>
      <c r="D581" s="1">
        <v>194</v>
      </c>
      <c r="E581" s="32">
        <v>70000</v>
      </c>
      <c r="F581" s="32">
        <v>87500</v>
      </c>
      <c r="G581" s="32">
        <v>87500</v>
      </c>
      <c r="H581" s="32" t="s">
        <v>3</v>
      </c>
      <c r="I581" s="33">
        <v>11.156250521031495</v>
      </c>
      <c r="J581" s="2" t="s">
        <v>163</v>
      </c>
      <c r="K581" s="3">
        <v>70</v>
      </c>
      <c r="L581" s="4" t="s">
        <v>164</v>
      </c>
      <c r="M581" s="4" t="s">
        <v>165</v>
      </c>
      <c r="N581" s="4" t="s">
        <v>179</v>
      </c>
      <c r="O581" s="34">
        <v>36</v>
      </c>
      <c r="P581" s="4" t="s">
        <v>164</v>
      </c>
      <c r="Q581" s="4"/>
      <c r="R581" s="3"/>
      <c r="S581" s="3"/>
      <c r="T581" s="3"/>
      <c r="U581" s="35" t="s">
        <v>160</v>
      </c>
      <c r="V581" s="3"/>
      <c r="W581" s="3"/>
      <c r="X581" s="3"/>
      <c r="Y581" s="35" t="s">
        <v>160</v>
      </c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1"/>
      <c r="BF581" s="1"/>
      <c r="BG581" s="3" t="s">
        <v>81</v>
      </c>
    </row>
    <row r="582" spans="2:59" x14ac:dyDescent="0.2">
      <c r="B582" s="1">
        <v>578</v>
      </c>
      <c r="C582" s="31">
        <v>43415</v>
      </c>
      <c r="D582" s="1">
        <v>196</v>
      </c>
      <c r="E582" s="32">
        <v>28000</v>
      </c>
      <c r="F582" s="32">
        <v>35000</v>
      </c>
      <c r="G582" s="32">
        <v>35000</v>
      </c>
      <c r="H582" s="32" t="s">
        <v>3</v>
      </c>
      <c r="I582" s="33">
        <v>10.239959789157341</v>
      </c>
      <c r="J582" s="2" t="s">
        <v>163</v>
      </c>
      <c r="K582" s="3">
        <v>70</v>
      </c>
      <c r="L582" s="4" t="s">
        <v>164</v>
      </c>
      <c r="M582" s="4" t="s">
        <v>165</v>
      </c>
      <c r="N582" s="4" t="s">
        <v>237</v>
      </c>
      <c r="O582" s="34">
        <v>36</v>
      </c>
      <c r="P582" s="4" t="s">
        <v>164</v>
      </c>
      <c r="Q582" s="4"/>
      <c r="R582" s="3"/>
      <c r="S582" s="3"/>
      <c r="T582" s="3"/>
      <c r="U582" s="35" t="s">
        <v>160</v>
      </c>
      <c r="V582" s="3"/>
      <c r="W582" s="3"/>
      <c r="X582" s="3"/>
      <c r="Y582" s="35" t="s">
        <v>160</v>
      </c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1"/>
      <c r="BF582" s="1"/>
      <c r="BG582" s="3" t="s">
        <v>81</v>
      </c>
    </row>
    <row r="583" spans="2:59" x14ac:dyDescent="0.2">
      <c r="B583" s="1">
        <v>579</v>
      </c>
      <c r="C583" s="31">
        <v>43415</v>
      </c>
      <c r="D583" s="1">
        <v>197</v>
      </c>
      <c r="E583" s="32">
        <v>28000</v>
      </c>
      <c r="F583" s="32">
        <v>35000</v>
      </c>
      <c r="G583" s="32">
        <v>35000</v>
      </c>
      <c r="H583" s="32" t="s">
        <v>3</v>
      </c>
      <c r="I583" s="33">
        <v>10.239959789157341</v>
      </c>
      <c r="J583" s="2" t="s">
        <v>163</v>
      </c>
      <c r="K583" s="3">
        <v>70</v>
      </c>
      <c r="L583" s="4" t="s">
        <v>156</v>
      </c>
      <c r="M583" s="4" t="s">
        <v>165</v>
      </c>
      <c r="N583" s="4" t="s">
        <v>238</v>
      </c>
      <c r="O583" s="34">
        <v>36</v>
      </c>
      <c r="P583" s="4" t="s">
        <v>156</v>
      </c>
      <c r="Q583" s="4"/>
      <c r="R583" s="3"/>
      <c r="S583" s="3"/>
      <c r="T583" s="3"/>
      <c r="U583" s="35" t="s">
        <v>160</v>
      </c>
      <c r="V583" s="3"/>
      <c r="W583" s="3"/>
      <c r="X583" s="3"/>
      <c r="Y583" s="35" t="s">
        <v>160</v>
      </c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 t="s">
        <v>239</v>
      </c>
      <c r="BB583" s="3"/>
      <c r="BC583" s="3"/>
      <c r="BD583" s="3"/>
      <c r="BE583" s="1"/>
      <c r="BF583" s="1"/>
      <c r="BG583" s="3" t="s">
        <v>81</v>
      </c>
    </row>
    <row r="584" spans="2:59" x14ac:dyDescent="0.2">
      <c r="B584" s="1">
        <v>580</v>
      </c>
      <c r="C584" s="31">
        <v>43415</v>
      </c>
      <c r="D584" s="1">
        <v>198</v>
      </c>
      <c r="E584" s="32">
        <v>10000</v>
      </c>
      <c r="F584" s="32">
        <v>12500</v>
      </c>
      <c r="G584" s="32">
        <v>12500</v>
      </c>
      <c r="H584" s="32" t="s">
        <v>3</v>
      </c>
      <c r="I584" s="33">
        <v>9.2103403719761836</v>
      </c>
      <c r="J584" s="2" t="s">
        <v>163</v>
      </c>
      <c r="K584" s="3">
        <v>60</v>
      </c>
      <c r="L584" s="4" t="s">
        <v>167</v>
      </c>
      <c r="M584" s="4" t="s">
        <v>165</v>
      </c>
      <c r="N584" s="4" t="s">
        <v>162</v>
      </c>
      <c r="O584" s="34">
        <v>38</v>
      </c>
      <c r="P584" s="4" t="s">
        <v>167</v>
      </c>
      <c r="Q584" s="4"/>
      <c r="R584" s="3"/>
      <c r="S584" s="3"/>
      <c r="T584" s="3"/>
      <c r="U584" s="35" t="s">
        <v>160</v>
      </c>
      <c r="V584" s="3"/>
      <c r="W584" s="3"/>
      <c r="X584" s="35" t="s">
        <v>160</v>
      </c>
      <c r="Y584" s="3"/>
      <c r="Z584" s="3"/>
      <c r="AA584" s="3"/>
      <c r="AB584" s="3"/>
      <c r="AC584" s="3"/>
      <c r="AD584" s="3"/>
      <c r="AE584" s="35" t="s">
        <v>160</v>
      </c>
      <c r="AF584" s="3"/>
      <c r="AG584" s="3"/>
      <c r="AH584" s="3"/>
      <c r="AI584" s="3"/>
      <c r="AJ584" s="35" t="s">
        <v>160</v>
      </c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1"/>
      <c r="BF584" s="1"/>
      <c r="BG584" s="3" t="s">
        <v>79</v>
      </c>
    </row>
    <row r="585" spans="2:59" x14ac:dyDescent="0.2">
      <c r="B585" s="1">
        <v>581</v>
      </c>
      <c r="C585" s="31">
        <v>43415</v>
      </c>
      <c r="D585" s="1">
        <v>199</v>
      </c>
      <c r="E585" s="32">
        <v>12000</v>
      </c>
      <c r="F585" s="32">
        <v>15000</v>
      </c>
      <c r="G585" s="32">
        <v>15000</v>
      </c>
      <c r="H585" s="32" t="s">
        <v>3</v>
      </c>
      <c r="I585" s="33">
        <v>9.3926619287701367</v>
      </c>
      <c r="J585" s="2" t="s">
        <v>163</v>
      </c>
      <c r="K585" s="3">
        <v>70</v>
      </c>
      <c r="L585" s="4" t="s">
        <v>167</v>
      </c>
      <c r="M585" s="4" t="s">
        <v>165</v>
      </c>
      <c r="N585" s="4" t="s">
        <v>162</v>
      </c>
      <c r="O585" s="34">
        <v>39</v>
      </c>
      <c r="P585" s="4" t="s">
        <v>167</v>
      </c>
      <c r="Q585" s="4"/>
      <c r="R585" s="3"/>
      <c r="S585" s="3"/>
      <c r="T585" s="3"/>
      <c r="U585" s="35" t="s">
        <v>160</v>
      </c>
      <c r="V585" s="3"/>
      <c r="W585" s="3"/>
      <c r="X585" s="35" t="s">
        <v>160</v>
      </c>
      <c r="Y585" s="3"/>
      <c r="Z585" s="3"/>
      <c r="AA585" s="3"/>
      <c r="AB585" s="3"/>
      <c r="AC585" s="3"/>
      <c r="AD585" s="3"/>
      <c r="AE585" s="35" t="s">
        <v>160</v>
      </c>
      <c r="AF585" s="3"/>
      <c r="AG585" s="3"/>
      <c r="AH585" s="3"/>
      <c r="AI585" s="3"/>
      <c r="AJ585" s="35" t="s">
        <v>160</v>
      </c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1"/>
      <c r="BF585" s="1"/>
      <c r="BG585" s="3" t="s">
        <v>79</v>
      </c>
    </row>
    <row r="586" spans="2:59" x14ac:dyDescent="0.2">
      <c r="B586" s="1">
        <v>582</v>
      </c>
      <c r="C586" s="31">
        <v>43415</v>
      </c>
      <c r="D586" s="1">
        <v>202</v>
      </c>
      <c r="E586" s="32">
        <v>10000</v>
      </c>
      <c r="F586" s="32">
        <v>12500</v>
      </c>
      <c r="G586" s="32">
        <v>12500</v>
      </c>
      <c r="H586" s="32" t="s">
        <v>3</v>
      </c>
      <c r="I586" s="33">
        <v>9.2103403719761836</v>
      </c>
      <c r="J586" s="2" t="s">
        <v>163</v>
      </c>
      <c r="K586" s="3">
        <v>50</v>
      </c>
      <c r="L586" s="4" t="s">
        <v>167</v>
      </c>
      <c r="M586" s="4" t="s">
        <v>165</v>
      </c>
      <c r="N586" s="4" t="s">
        <v>162</v>
      </c>
      <c r="O586" s="34">
        <v>40</v>
      </c>
      <c r="P586" s="4" t="s">
        <v>167</v>
      </c>
      <c r="Q586" s="4"/>
      <c r="R586" s="35" t="s">
        <v>160</v>
      </c>
      <c r="S586" s="35"/>
      <c r="T586" s="3"/>
      <c r="U586" s="35" t="s">
        <v>160</v>
      </c>
      <c r="V586" s="3"/>
      <c r="W586" s="3"/>
      <c r="X586" s="3"/>
      <c r="Y586" s="3"/>
      <c r="Z586" s="3"/>
      <c r="AA586" s="3"/>
      <c r="AB586" s="3"/>
      <c r="AC586" s="35" t="s">
        <v>160</v>
      </c>
      <c r="AD586" s="3"/>
      <c r="AE586" s="3"/>
      <c r="AF586" s="3"/>
      <c r="AG586" s="3"/>
      <c r="AH586" s="3"/>
      <c r="AI586" s="3"/>
      <c r="AJ586" s="35" t="s">
        <v>160</v>
      </c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1"/>
      <c r="BF586" s="1"/>
      <c r="BG586" s="3" t="s">
        <v>80</v>
      </c>
    </row>
    <row r="587" spans="2:59" x14ac:dyDescent="0.2">
      <c r="B587" s="1">
        <v>583</v>
      </c>
      <c r="C587" s="31">
        <v>43415</v>
      </c>
      <c r="D587" s="1">
        <v>203</v>
      </c>
      <c r="E587" s="32">
        <v>5500</v>
      </c>
      <c r="F587" s="32">
        <v>6875</v>
      </c>
      <c r="G587" s="32">
        <v>6875</v>
      </c>
      <c r="H587" s="32" t="s">
        <v>3</v>
      </c>
      <c r="I587" s="33">
        <v>8.6125033712205621</v>
      </c>
      <c r="J587" s="2" t="s">
        <v>163</v>
      </c>
      <c r="K587" s="3">
        <v>60</v>
      </c>
      <c r="L587" s="4" t="s">
        <v>167</v>
      </c>
      <c r="M587" s="4" t="s">
        <v>165</v>
      </c>
      <c r="N587" s="4" t="s">
        <v>162</v>
      </c>
      <c r="O587" s="34">
        <v>40</v>
      </c>
      <c r="P587" s="4" t="s">
        <v>167</v>
      </c>
      <c r="Q587" s="4"/>
      <c r="R587" s="35" t="s">
        <v>160</v>
      </c>
      <c r="S587" s="35"/>
      <c r="T587" s="3"/>
      <c r="U587" s="35" t="s">
        <v>160</v>
      </c>
      <c r="V587" s="3"/>
      <c r="W587" s="3"/>
      <c r="X587" s="3"/>
      <c r="Y587" s="3"/>
      <c r="Z587" s="3"/>
      <c r="AA587" s="3"/>
      <c r="AB587" s="3"/>
      <c r="AC587" s="35" t="s">
        <v>160</v>
      </c>
      <c r="AD587" s="3"/>
      <c r="AE587" s="3"/>
      <c r="AF587" s="3"/>
      <c r="AG587" s="3"/>
      <c r="AH587" s="3"/>
      <c r="AI587" s="3"/>
      <c r="AJ587" s="35" t="s">
        <v>160</v>
      </c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1"/>
      <c r="BF587" s="1"/>
      <c r="BG587" s="3" t="s">
        <v>80</v>
      </c>
    </row>
    <row r="588" spans="2:59" x14ac:dyDescent="0.2">
      <c r="B588" s="1">
        <v>584</v>
      </c>
      <c r="C588" s="31">
        <v>43415</v>
      </c>
      <c r="D588" s="1">
        <v>228</v>
      </c>
      <c r="E588" s="32">
        <v>105000</v>
      </c>
      <c r="F588" s="32">
        <v>131000</v>
      </c>
      <c r="G588" s="32">
        <v>131250</v>
      </c>
      <c r="H588" s="32" t="s">
        <v>209</v>
      </c>
      <c r="I588" s="33">
        <v>11.561715629139661</v>
      </c>
      <c r="J588" s="2" t="s">
        <v>174</v>
      </c>
      <c r="K588" s="3">
        <v>70</v>
      </c>
      <c r="L588" s="4" t="s">
        <v>169</v>
      </c>
      <c r="M588" s="4" t="s">
        <v>161</v>
      </c>
      <c r="N588" s="4" t="s">
        <v>175</v>
      </c>
      <c r="O588" s="34">
        <v>40</v>
      </c>
      <c r="P588" s="4" t="s">
        <v>169</v>
      </c>
      <c r="Q588" s="35" t="s">
        <v>160</v>
      </c>
      <c r="R588" s="3"/>
      <c r="S588" s="3"/>
      <c r="T588" s="3"/>
      <c r="U588" s="35" t="s">
        <v>160</v>
      </c>
      <c r="V588" s="3"/>
      <c r="W588" s="3"/>
      <c r="X588" s="35" t="s">
        <v>160</v>
      </c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 t="s">
        <v>204</v>
      </c>
      <c r="BA588" s="3"/>
      <c r="BB588" s="3"/>
      <c r="BC588" s="3"/>
      <c r="BD588" s="3"/>
      <c r="BE588" s="1"/>
      <c r="BF588" s="1"/>
      <c r="BG588" s="3" t="s">
        <v>81</v>
      </c>
    </row>
    <row r="589" spans="2:59" x14ac:dyDescent="0.2">
      <c r="B589" s="1">
        <v>585</v>
      </c>
      <c r="C589" s="31">
        <v>43415</v>
      </c>
      <c r="D589" s="1">
        <v>302</v>
      </c>
      <c r="E589" s="32">
        <v>2700</v>
      </c>
      <c r="F589" s="32">
        <v>3375</v>
      </c>
      <c r="G589" s="32">
        <v>3375</v>
      </c>
      <c r="H589" s="32" t="s">
        <v>3</v>
      </c>
      <c r="I589" s="33">
        <v>7.90100705199242</v>
      </c>
      <c r="J589" s="2" t="s">
        <v>155</v>
      </c>
      <c r="K589" s="3">
        <v>70</v>
      </c>
      <c r="L589" s="4" t="s">
        <v>156</v>
      </c>
      <c r="M589" s="4" t="s">
        <v>157</v>
      </c>
      <c r="N589" s="4" t="s">
        <v>162</v>
      </c>
      <c r="O589" s="34">
        <v>34</v>
      </c>
      <c r="P589" s="4" t="s">
        <v>159</v>
      </c>
      <c r="Q589" s="4"/>
      <c r="R589" s="35" t="s">
        <v>160</v>
      </c>
      <c r="S589" s="35"/>
      <c r="T589" s="35" t="s">
        <v>160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1"/>
      <c r="BF589" s="1"/>
      <c r="BG589" s="3" t="s">
        <v>80</v>
      </c>
    </row>
    <row r="590" spans="2:59" x14ac:dyDescent="0.2">
      <c r="B590" s="1">
        <v>586</v>
      </c>
      <c r="C590" s="31">
        <v>43415</v>
      </c>
      <c r="D590" s="1">
        <v>338</v>
      </c>
      <c r="E590" s="32">
        <v>6500</v>
      </c>
      <c r="F590" s="32">
        <v>8125</v>
      </c>
      <c r="G590" s="32">
        <v>8125</v>
      </c>
      <c r="H590" s="32" t="s">
        <v>3</v>
      </c>
      <c r="I590" s="33">
        <v>8.7795574558837277</v>
      </c>
      <c r="J590" s="2" t="s">
        <v>174</v>
      </c>
      <c r="K590" s="3">
        <v>50</v>
      </c>
      <c r="L590" s="4" t="s">
        <v>169</v>
      </c>
      <c r="M590" s="4" t="s">
        <v>182</v>
      </c>
      <c r="N590" s="4" t="s">
        <v>158</v>
      </c>
      <c r="O590" s="34">
        <v>25</v>
      </c>
      <c r="P590" s="4" t="s">
        <v>159</v>
      </c>
      <c r="Q590" s="4"/>
      <c r="R590" s="35" t="s">
        <v>160</v>
      </c>
      <c r="S590" s="35"/>
      <c r="T590" s="35" t="s">
        <v>160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1"/>
      <c r="BF590" s="1"/>
      <c r="BG590" s="3" t="s">
        <v>79</v>
      </c>
    </row>
    <row r="591" spans="2:59" x14ac:dyDescent="0.2">
      <c r="B591" s="1">
        <v>587</v>
      </c>
      <c r="C591" s="31">
        <v>43415</v>
      </c>
      <c r="D591" s="1">
        <v>341</v>
      </c>
      <c r="E591" s="32">
        <v>87500</v>
      </c>
      <c r="F591" s="32">
        <v>109375</v>
      </c>
      <c r="G591" s="32">
        <v>109375</v>
      </c>
      <c r="H591" s="32" t="s">
        <v>3</v>
      </c>
      <c r="I591" s="33">
        <v>11.379394072345706</v>
      </c>
      <c r="J591" s="2" t="s">
        <v>174</v>
      </c>
      <c r="K591" s="3">
        <v>80</v>
      </c>
      <c r="L591" s="4" t="s">
        <v>169</v>
      </c>
      <c r="M591" s="4" t="s">
        <v>165</v>
      </c>
      <c r="N591" s="4" t="s">
        <v>158</v>
      </c>
      <c r="O591" s="34">
        <v>37</v>
      </c>
      <c r="P591" s="4" t="s">
        <v>159</v>
      </c>
      <c r="Q591" s="4"/>
      <c r="R591" s="3"/>
      <c r="S591" s="3"/>
      <c r="T591" s="3"/>
      <c r="U591" s="35" t="s">
        <v>160</v>
      </c>
      <c r="V591" s="3"/>
      <c r="W591" s="3"/>
      <c r="X591" s="3"/>
      <c r="Y591" s="3"/>
      <c r="Z591" s="69"/>
      <c r="AA591" s="70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5" t="s">
        <v>160</v>
      </c>
      <c r="AP591" s="35"/>
      <c r="AQ591" s="35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1"/>
      <c r="BF591" s="1"/>
      <c r="BG591" s="3" t="s">
        <v>81</v>
      </c>
    </row>
    <row r="592" spans="2:59" x14ac:dyDescent="0.2">
      <c r="B592" s="1">
        <v>588</v>
      </c>
      <c r="C592" s="31">
        <v>43415</v>
      </c>
      <c r="D592" s="1">
        <v>342</v>
      </c>
      <c r="E592" s="32">
        <v>60000</v>
      </c>
      <c r="F592" s="32">
        <v>75000</v>
      </c>
      <c r="G592" s="32">
        <v>75000</v>
      </c>
      <c r="H592" s="32" t="s">
        <v>3</v>
      </c>
      <c r="I592" s="33">
        <v>11.002099841204238</v>
      </c>
      <c r="J592" s="2" t="s">
        <v>174</v>
      </c>
      <c r="K592" s="3">
        <v>80</v>
      </c>
      <c r="L592" s="4" t="s">
        <v>172</v>
      </c>
      <c r="M592" s="4" t="s">
        <v>161</v>
      </c>
      <c r="N592" s="4" t="s">
        <v>175</v>
      </c>
      <c r="O592" s="34">
        <v>40</v>
      </c>
      <c r="P592" s="4" t="s">
        <v>172</v>
      </c>
      <c r="Q592" s="35" t="s">
        <v>160</v>
      </c>
      <c r="R592" s="3"/>
      <c r="S592" s="3"/>
      <c r="T592" s="3"/>
      <c r="U592" s="35" t="s">
        <v>160</v>
      </c>
      <c r="V592" s="3"/>
      <c r="W592" s="3"/>
      <c r="X592" s="35" t="s">
        <v>160</v>
      </c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1"/>
      <c r="BF592" s="1"/>
      <c r="BG592" s="3" t="s">
        <v>81</v>
      </c>
    </row>
    <row r="593" spans="2:59" x14ac:dyDescent="0.2">
      <c r="B593" s="1">
        <v>589</v>
      </c>
      <c r="C593" s="31">
        <v>43415</v>
      </c>
      <c r="D593" s="1">
        <v>359</v>
      </c>
      <c r="E593" s="32">
        <v>14000</v>
      </c>
      <c r="F593" s="32">
        <v>17500</v>
      </c>
      <c r="G593" s="32">
        <v>17500</v>
      </c>
      <c r="H593" s="32" t="s">
        <v>3</v>
      </c>
      <c r="I593" s="33">
        <v>9.5468126085973957</v>
      </c>
      <c r="J593" s="2" t="s">
        <v>163</v>
      </c>
      <c r="K593" s="3">
        <v>70</v>
      </c>
      <c r="L593" s="4" t="s">
        <v>169</v>
      </c>
      <c r="M593" s="4" t="s">
        <v>165</v>
      </c>
      <c r="N593" s="4" t="s">
        <v>166</v>
      </c>
      <c r="O593" s="34">
        <v>36</v>
      </c>
      <c r="P593" s="4" t="s">
        <v>159</v>
      </c>
      <c r="Q593" s="4"/>
      <c r="R593" s="3"/>
      <c r="S593" s="3"/>
      <c r="T593" s="3"/>
      <c r="U593" s="35" t="s">
        <v>160</v>
      </c>
      <c r="V593" s="3"/>
      <c r="W593" s="3"/>
      <c r="X593" s="35" t="s">
        <v>160</v>
      </c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 t="s">
        <v>240</v>
      </c>
      <c r="BB593" s="3"/>
      <c r="BC593" s="3"/>
      <c r="BD593" s="3"/>
      <c r="BE593" s="1"/>
      <c r="BF593" s="1"/>
      <c r="BG593" s="3" t="s">
        <v>79</v>
      </c>
    </row>
    <row r="594" spans="2:59" x14ac:dyDescent="0.2">
      <c r="B594" s="1">
        <v>590</v>
      </c>
      <c r="C594" s="31">
        <v>43415</v>
      </c>
      <c r="D594" s="1">
        <v>361</v>
      </c>
      <c r="E594" s="32">
        <v>40000</v>
      </c>
      <c r="F594" s="32">
        <v>50000</v>
      </c>
      <c r="G594" s="32">
        <v>50000</v>
      </c>
      <c r="H594" s="32" t="s">
        <v>3</v>
      </c>
      <c r="I594" s="33">
        <v>10.596634733096073</v>
      </c>
      <c r="J594" s="2" t="s">
        <v>163</v>
      </c>
      <c r="K594" s="3">
        <v>50</v>
      </c>
      <c r="L594" s="4" t="s">
        <v>167</v>
      </c>
      <c r="M594" s="4" t="s">
        <v>165</v>
      </c>
      <c r="N594" s="4" t="s">
        <v>185</v>
      </c>
      <c r="O594" s="34">
        <v>38</v>
      </c>
      <c r="P594" s="4" t="s">
        <v>167</v>
      </c>
      <c r="Q594" s="4"/>
      <c r="R594" s="3"/>
      <c r="S594" s="3"/>
      <c r="T594" s="3"/>
      <c r="U594" s="35" t="s">
        <v>160</v>
      </c>
      <c r="V594" s="3"/>
      <c r="W594" s="3"/>
      <c r="X594" s="35" t="s">
        <v>160</v>
      </c>
      <c r="Y594" s="3"/>
      <c r="Z594" s="3"/>
      <c r="AA594" s="3"/>
      <c r="AB594" s="3"/>
      <c r="AC594" s="3"/>
      <c r="AD594" s="3"/>
      <c r="AE594" s="35" t="s">
        <v>160</v>
      </c>
      <c r="AF594" s="3"/>
      <c r="AG594" s="3"/>
      <c r="AH594" s="3"/>
      <c r="AI594" s="3"/>
      <c r="AJ594" s="35" t="s">
        <v>160</v>
      </c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5" t="s">
        <v>160</v>
      </c>
      <c r="BC594" s="3"/>
      <c r="BD594" s="3"/>
      <c r="BE594" s="1"/>
      <c r="BF594" s="1"/>
      <c r="BG594" s="3" t="s">
        <v>80</v>
      </c>
    </row>
    <row r="595" spans="2:59" x14ac:dyDescent="0.2">
      <c r="B595" s="1">
        <v>591</v>
      </c>
      <c r="C595" s="31">
        <v>43415</v>
      </c>
      <c r="D595" s="1">
        <v>367</v>
      </c>
      <c r="E595" s="32">
        <v>10000</v>
      </c>
      <c r="F595" s="32">
        <v>12500</v>
      </c>
      <c r="G595" s="32">
        <v>12500</v>
      </c>
      <c r="H595" s="32" t="s">
        <v>3</v>
      </c>
      <c r="I595" s="33">
        <v>9.2103403719761836</v>
      </c>
      <c r="J595" s="2" t="s">
        <v>163</v>
      </c>
      <c r="K595" s="3">
        <v>70</v>
      </c>
      <c r="L595" s="4" t="s">
        <v>167</v>
      </c>
      <c r="M595" s="4" t="s">
        <v>165</v>
      </c>
      <c r="N595" s="4" t="s">
        <v>162</v>
      </c>
      <c r="O595" s="34">
        <v>40</v>
      </c>
      <c r="P595" s="4" t="s">
        <v>167</v>
      </c>
      <c r="Q595" s="4"/>
      <c r="R595" s="3"/>
      <c r="S595" s="3"/>
      <c r="T595" s="3"/>
      <c r="U595" s="35" t="s">
        <v>160</v>
      </c>
      <c r="V595" s="3"/>
      <c r="W595" s="3"/>
      <c r="X595" s="35" t="s">
        <v>160</v>
      </c>
      <c r="Y595" s="3"/>
      <c r="Z595" s="3"/>
      <c r="AA595" s="3"/>
      <c r="AB595" s="3"/>
      <c r="AC595" s="35" t="s">
        <v>160</v>
      </c>
      <c r="AD595" s="3"/>
      <c r="AE595" s="3"/>
      <c r="AF595" s="3"/>
      <c r="AG595" s="3"/>
      <c r="AH595" s="3"/>
      <c r="AI595" s="3"/>
      <c r="AJ595" s="35" t="s">
        <v>160</v>
      </c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1"/>
      <c r="BF595" s="1"/>
      <c r="BG595" s="3" t="s">
        <v>80</v>
      </c>
    </row>
    <row r="596" spans="2:59" x14ac:dyDescent="0.2">
      <c r="B596" s="1">
        <v>592</v>
      </c>
      <c r="C596" s="31">
        <v>43415</v>
      </c>
      <c r="D596" s="1">
        <v>368</v>
      </c>
      <c r="E596" s="32">
        <v>9000</v>
      </c>
      <c r="F596" s="32">
        <v>11250</v>
      </c>
      <c r="G596" s="32">
        <v>11250</v>
      </c>
      <c r="H596" s="32" t="s">
        <v>3</v>
      </c>
      <c r="I596" s="33">
        <v>9.1049798563183568</v>
      </c>
      <c r="J596" s="2" t="s">
        <v>163</v>
      </c>
      <c r="K596" s="3">
        <v>70</v>
      </c>
      <c r="L596" s="4" t="s">
        <v>172</v>
      </c>
      <c r="M596" s="4" t="s">
        <v>165</v>
      </c>
      <c r="N596" s="4" t="s">
        <v>162</v>
      </c>
      <c r="O596" s="34">
        <v>39</v>
      </c>
      <c r="P596" s="4" t="s">
        <v>172</v>
      </c>
      <c r="Q596" s="4"/>
      <c r="R596" s="3"/>
      <c r="S596" s="3"/>
      <c r="T596" s="3"/>
      <c r="U596" s="35" t="s">
        <v>160</v>
      </c>
      <c r="V596" s="3"/>
      <c r="W596" s="3"/>
      <c r="X596" s="35" t="s">
        <v>160</v>
      </c>
      <c r="Y596" s="3"/>
      <c r="Z596" s="3"/>
      <c r="AA596" s="3"/>
      <c r="AB596" s="3"/>
      <c r="AC596" s="3"/>
      <c r="AD596" s="3"/>
      <c r="AE596" s="35" t="s">
        <v>160</v>
      </c>
      <c r="AF596" s="3"/>
      <c r="AG596" s="3"/>
      <c r="AH596" s="3"/>
      <c r="AI596" s="3"/>
      <c r="AJ596" s="35" t="s">
        <v>160</v>
      </c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1"/>
      <c r="BF596" s="1"/>
      <c r="BG596" s="3" t="s">
        <v>80</v>
      </c>
    </row>
    <row r="597" spans="2:59" x14ac:dyDescent="0.2">
      <c r="B597" s="1">
        <v>593</v>
      </c>
      <c r="C597" s="31">
        <v>43415</v>
      </c>
      <c r="D597" s="1">
        <v>370</v>
      </c>
      <c r="E597" s="32">
        <v>1500</v>
      </c>
      <c r="F597" s="32">
        <v>1875</v>
      </c>
      <c r="G597" s="32">
        <v>1875</v>
      </c>
      <c r="H597" s="32" t="s">
        <v>3</v>
      </c>
      <c r="I597" s="33">
        <v>7.3132203870903014</v>
      </c>
      <c r="J597" s="2" t="s">
        <v>163</v>
      </c>
      <c r="K597" s="3">
        <v>50</v>
      </c>
      <c r="L597" s="4" t="s">
        <v>167</v>
      </c>
      <c r="M597" s="4" t="s">
        <v>165</v>
      </c>
      <c r="N597" s="4" t="s">
        <v>158</v>
      </c>
      <c r="O597" s="34">
        <v>34</v>
      </c>
      <c r="P597" s="4" t="s">
        <v>159</v>
      </c>
      <c r="Q597" s="4"/>
      <c r="R597" s="3"/>
      <c r="S597" s="3"/>
      <c r="T597" s="3"/>
      <c r="U597" s="35" t="s">
        <v>160</v>
      </c>
      <c r="V597" s="3"/>
      <c r="W597" s="3"/>
      <c r="X597" s="35" t="s">
        <v>160</v>
      </c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1"/>
      <c r="BF597" s="1"/>
      <c r="BG597" s="3" t="s">
        <v>80</v>
      </c>
    </row>
    <row r="598" spans="2:59" x14ac:dyDescent="0.2">
      <c r="B598" s="1">
        <v>594</v>
      </c>
      <c r="C598" s="31">
        <v>43415</v>
      </c>
      <c r="D598" s="1">
        <v>371</v>
      </c>
      <c r="E598" s="32">
        <v>65000</v>
      </c>
      <c r="F598" s="32">
        <v>81250</v>
      </c>
      <c r="G598" s="32">
        <v>81250</v>
      </c>
      <c r="H598" s="32" t="s">
        <v>3</v>
      </c>
      <c r="I598" s="33">
        <v>11.082142548877775</v>
      </c>
      <c r="J598" s="2" t="s">
        <v>163</v>
      </c>
      <c r="K598" s="3">
        <v>60</v>
      </c>
      <c r="L598" s="4" t="s">
        <v>167</v>
      </c>
      <c r="M598" s="4" t="s">
        <v>165</v>
      </c>
      <c r="N598" s="4" t="s">
        <v>158</v>
      </c>
      <c r="O598" s="34">
        <v>36</v>
      </c>
      <c r="P598" s="4" t="s">
        <v>159</v>
      </c>
      <c r="Q598" s="4"/>
      <c r="R598" s="3"/>
      <c r="S598" s="3"/>
      <c r="T598" s="35" t="s">
        <v>160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5" t="s">
        <v>160</v>
      </c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1"/>
      <c r="BF598" s="1"/>
      <c r="BG598" s="3" t="s">
        <v>81</v>
      </c>
    </row>
    <row r="599" spans="2:59" x14ac:dyDescent="0.2">
      <c r="B599" s="1">
        <v>595</v>
      </c>
      <c r="C599" s="31">
        <v>43415</v>
      </c>
      <c r="D599" s="1">
        <v>374</v>
      </c>
      <c r="E599" s="32">
        <v>65000</v>
      </c>
      <c r="F599" s="32">
        <v>81250</v>
      </c>
      <c r="G599" s="32">
        <v>81250</v>
      </c>
      <c r="H599" s="32" t="s">
        <v>3</v>
      </c>
      <c r="I599" s="33">
        <v>11.082142548877775</v>
      </c>
      <c r="J599" s="2" t="s">
        <v>163</v>
      </c>
      <c r="K599" s="3">
        <v>80</v>
      </c>
      <c r="L599" s="4" t="s">
        <v>167</v>
      </c>
      <c r="M599" s="4" t="s">
        <v>165</v>
      </c>
      <c r="N599" s="4" t="s">
        <v>162</v>
      </c>
      <c r="O599" s="34">
        <v>37</v>
      </c>
      <c r="P599" s="4" t="s">
        <v>167</v>
      </c>
      <c r="Q599" s="4"/>
      <c r="R599" s="3"/>
      <c r="S599" s="3"/>
      <c r="T599" s="35" t="s">
        <v>160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5" t="s">
        <v>160</v>
      </c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1"/>
      <c r="BF599" s="1"/>
      <c r="BG599" s="3" t="s">
        <v>81</v>
      </c>
    </row>
    <row r="600" spans="2:59" x14ac:dyDescent="0.2">
      <c r="B600" s="1">
        <v>596</v>
      </c>
      <c r="C600" s="31">
        <v>43415</v>
      </c>
      <c r="D600" s="1">
        <v>417</v>
      </c>
      <c r="E600" s="32">
        <v>8500</v>
      </c>
      <c r="F600" s="32">
        <v>10625</v>
      </c>
      <c r="G600" s="32">
        <v>10625</v>
      </c>
      <c r="H600" s="32" t="s">
        <v>3</v>
      </c>
      <c r="I600" s="33">
        <v>9.0478214424784085</v>
      </c>
      <c r="J600" s="2" t="s">
        <v>174</v>
      </c>
      <c r="K600" s="3">
        <v>60</v>
      </c>
      <c r="L600" s="4" t="s">
        <v>164</v>
      </c>
      <c r="M600" s="4" t="s">
        <v>165</v>
      </c>
      <c r="N600" s="4" t="s">
        <v>158</v>
      </c>
      <c r="O600" s="34">
        <v>34</v>
      </c>
      <c r="P600" s="4" t="s">
        <v>159</v>
      </c>
      <c r="Q600" s="4"/>
      <c r="R600" s="35" t="s">
        <v>160</v>
      </c>
      <c r="S600" s="35"/>
      <c r="T600" s="3"/>
      <c r="U600" s="35" t="s">
        <v>160</v>
      </c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1"/>
      <c r="BF600" s="1"/>
      <c r="BG600" s="3" t="s">
        <v>79</v>
      </c>
    </row>
    <row r="601" spans="2:59" x14ac:dyDescent="0.2">
      <c r="B601" s="1">
        <v>597</v>
      </c>
      <c r="C601" s="31">
        <v>43415</v>
      </c>
      <c r="D601" s="1">
        <v>418</v>
      </c>
      <c r="E601" s="32">
        <v>12000</v>
      </c>
      <c r="F601" s="32">
        <v>15000</v>
      </c>
      <c r="G601" s="32">
        <v>15000</v>
      </c>
      <c r="H601" s="32" t="s">
        <v>3</v>
      </c>
      <c r="I601" s="33">
        <v>9.3926619287701367</v>
      </c>
      <c r="J601" s="2" t="s">
        <v>174</v>
      </c>
      <c r="K601" s="3">
        <v>50</v>
      </c>
      <c r="L601" s="4" t="s">
        <v>169</v>
      </c>
      <c r="M601" s="4" t="s">
        <v>182</v>
      </c>
      <c r="N601" s="4" t="s">
        <v>158</v>
      </c>
      <c r="O601" s="34">
        <v>26</v>
      </c>
      <c r="P601" s="4" t="s">
        <v>159</v>
      </c>
      <c r="Q601" s="4"/>
      <c r="R601" s="35" t="s">
        <v>160</v>
      </c>
      <c r="S601" s="35"/>
      <c r="T601" s="35" t="s">
        <v>160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1"/>
      <c r="BF601" s="1"/>
      <c r="BG601" s="3" t="s">
        <v>79</v>
      </c>
    </row>
    <row r="602" spans="2:59" x14ac:dyDescent="0.2">
      <c r="B602" s="1">
        <v>598</v>
      </c>
      <c r="C602" s="31">
        <v>43415</v>
      </c>
      <c r="D602" s="1">
        <v>419</v>
      </c>
      <c r="E602" s="32">
        <v>22000</v>
      </c>
      <c r="F602" s="32">
        <v>27500</v>
      </c>
      <c r="G602" s="32">
        <v>27500</v>
      </c>
      <c r="H602" s="32" t="s">
        <v>3</v>
      </c>
      <c r="I602" s="33">
        <v>9.9987977323404529</v>
      </c>
      <c r="J602" s="2" t="s">
        <v>174</v>
      </c>
      <c r="K602" s="3">
        <v>40</v>
      </c>
      <c r="L602" s="4" t="s">
        <v>164</v>
      </c>
      <c r="M602" s="4" t="s">
        <v>165</v>
      </c>
      <c r="N602" s="4" t="s">
        <v>158</v>
      </c>
      <c r="O602" s="34">
        <v>36.5</v>
      </c>
      <c r="P602" s="4" t="s">
        <v>159</v>
      </c>
      <c r="Q602" s="4"/>
      <c r="R602" s="35" t="s">
        <v>160</v>
      </c>
      <c r="S602" s="35"/>
      <c r="T602" s="35" t="s">
        <v>160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1"/>
      <c r="BF602" s="1"/>
      <c r="BG602" s="3" t="s">
        <v>79</v>
      </c>
    </row>
    <row r="603" spans="2:59" x14ac:dyDescent="0.2">
      <c r="B603" s="1">
        <v>599</v>
      </c>
      <c r="C603" s="31">
        <v>43415</v>
      </c>
      <c r="D603" s="1">
        <v>421</v>
      </c>
      <c r="E603" s="32">
        <v>6000</v>
      </c>
      <c r="F603" s="32">
        <v>7500</v>
      </c>
      <c r="G603" s="32">
        <v>7500</v>
      </c>
      <c r="H603" s="32" t="s">
        <v>3</v>
      </c>
      <c r="I603" s="33">
        <v>8.6995147482101913</v>
      </c>
      <c r="J603" s="2" t="s">
        <v>174</v>
      </c>
      <c r="K603" s="3">
        <v>50</v>
      </c>
      <c r="L603" s="4" t="s">
        <v>169</v>
      </c>
      <c r="M603" s="4" t="s">
        <v>182</v>
      </c>
      <c r="N603" s="4" t="s">
        <v>158</v>
      </c>
      <c r="O603" s="34">
        <v>27</v>
      </c>
      <c r="P603" s="4" t="s">
        <v>159</v>
      </c>
      <c r="Q603" s="4"/>
      <c r="R603" s="35" t="s">
        <v>160</v>
      </c>
      <c r="S603" s="35"/>
      <c r="T603" s="35" t="s">
        <v>160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 t="s">
        <v>183</v>
      </c>
      <c r="BA603" s="3"/>
      <c r="BB603" s="3"/>
      <c r="BC603" s="3"/>
      <c r="BD603" s="3"/>
      <c r="BE603" s="1"/>
      <c r="BF603" s="1"/>
      <c r="BG603" s="3" t="s">
        <v>80</v>
      </c>
    </row>
    <row r="604" spans="2:59" x14ac:dyDescent="0.2">
      <c r="B604" s="1">
        <v>600</v>
      </c>
      <c r="C604" s="31">
        <v>43415</v>
      </c>
      <c r="D604" s="1">
        <v>422</v>
      </c>
      <c r="E604" s="32">
        <v>13000</v>
      </c>
      <c r="F604" s="32">
        <v>16250</v>
      </c>
      <c r="G604" s="32">
        <v>16250</v>
      </c>
      <c r="H604" s="32" t="s">
        <v>3</v>
      </c>
      <c r="I604" s="33">
        <v>9.4727046364436731</v>
      </c>
      <c r="J604" s="2" t="s">
        <v>174</v>
      </c>
      <c r="K604" s="3">
        <v>60</v>
      </c>
      <c r="L604" s="4" t="s">
        <v>169</v>
      </c>
      <c r="M604" s="4" t="s">
        <v>165</v>
      </c>
      <c r="N604" s="4" t="s">
        <v>158</v>
      </c>
      <c r="O604" s="34">
        <v>36</v>
      </c>
      <c r="P604" s="4" t="s">
        <v>159</v>
      </c>
      <c r="Q604" s="4"/>
      <c r="R604" s="35" t="s">
        <v>160</v>
      </c>
      <c r="S604" s="35"/>
      <c r="T604" s="3"/>
      <c r="U604" s="35" t="s">
        <v>160</v>
      </c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 t="s">
        <v>183</v>
      </c>
      <c r="BA604" s="3"/>
      <c r="BB604" s="3"/>
      <c r="BC604" s="3"/>
      <c r="BD604" s="3"/>
      <c r="BE604" s="1"/>
      <c r="BF604" s="1"/>
      <c r="BG604" s="3" t="s">
        <v>79</v>
      </c>
    </row>
    <row r="605" spans="2:59" x14ac:dyDescent="0.2">
      <c r="B605" s="1">
        <v>601</v>
      </c>
      <c r="C605" s="31">
        <v>43415</v>
      </c>
      <c r="D605" s="1">
        <v>424</v>
      </c>
      <c r="E605" s="32">
        <v>4000</v>
      </c>
      <c r="F605" s="32">
        <v>5000</v>
      </c>
      <c r="G605" s="32">
        <v>5000</v>
      </c>
      <c r="H605" s="32" t="s">
        <v>3</v>
      </c>
      <c r="I605" s="33">
        <v>8.2940496401020276</v>
      </c>
      <c r="J605" s="2" t="s">
        <v>174</v>
      </c>
      <c r="K605" s="3">
        <v>30</v>
      </c>
      <c r="L605" s="4" t="s">
        <v>169</v>
      </c>
      <c r="M605" s="4" t="s">
        <v>165</v>
      </c>
      <c r="N605" s="4" t="s">
        <v>158</v>
      </c>
      <c r="O605" s="34">
        <v>31</v>
      </c>
      <c r="P605" s="4" t="s">
        <v>159</v>
      </c>
      <c r="Q605" s="4"/>
      <c r="R605" s="35" t="s">
        <v>160</v>
      </c>
      <c r="S605" s="35"/>
      <c r="T605" s="35" t="s">
        <v>160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1"/>
      <c r="BF605" s="1"/>
      <c r="BG605" s="3" t="s">
        <v>80</v>
      </c>
    </row>
    <row r="606" spans="2:59" x14ac:dyDescent="0.2">
      <c r="B606" s="1">
        <v>602</v>
      </c>
      <c r="C606" s="31">
        <v>43415</v>
      </c>
      <c r="D606" s="1">
        <v>425</v>
      </c>
      <c r="E606" s="32">
        <v>3800</v>
      </c>
      <c r="F606" s="32">
        <v>4750</v>
      </c>
      <c r="G606" s="32">
        <v>4750</v>
      </c>
      <c r="H606" s="32" t="s">
        <v>3</v>
      </c>
      <c r="I606" s="33">
        <v>8.2427563457144775</v>
      </c>
      <c r="J606" s="2" t="s">
        <v>174</v>
      </c>
      <c r="K606" s="3">
        <v>60</v>
      </c>
      <c r="L606" s="4" t="s">
        <v>169</v>
      </c>
      <c r="M606" s="4" t="s">
        <v>165</v>
      </c>
      <c r="N606" s="4" t="s">
        <v>158</v>
      </c>
      <c r="O606" s="34">
        <v>32</v>
      </c>
      <c r="P606" s="4" t="s">
        <v>159</v>
      </c>
      <c r="Q606" s="4"/>
      <c r="R606" s="35" t="s">
        <v>160</v>
      </c>
      <c r="S606" s="35"/>
      <c r="T606" s="35" t="s">
        <v>160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1"/>
      <c r="BF606" s="1"/>
      <c r="BG606" s="3" t="s">
        <v>80</v>
      </c>
    </row>
    <row r="607" spans="2:59" x14ac:dyDescent="0.2">
      <c r="B607" s="1">
        <v>603</v>
      </c>
      <c r="C607" s="31">
        <v>43415</v>
      </c>
      <c r="D607" s="1">
        <v>426</v>
      </c>
      <c r="E607" s="32">
        <v>3500</v>
      </c>
      <c r="F607" s="32">
        <v>4200</v>
      </c>
      <c r="G607" s="32">
        <v>4375</v>
      </c>
      <c r="H607" s="32" t="s">
        <v>209</v>
      </c>
      <c r="I607" s="33">
        <v>8.1605182474775049</v>
      </c>
      <c r="J607" s="2" t="s">
        <v>174</v>
      </c>
      <c r="K607" s="3">
        <v>70</v>
      </c>
      <c r="L607" s="4" t="s">
        <v>156</v>
      </c>
      <c r="M607" s="4" t="s">
        <v>161</v>
      </c>
      <c r="N607" s="4" t="s">
        <v>175</v>
      </c>
      <c r="O607" s="34">
        <v>25</v>
      </c>
      <c r="P607" s="4" t="s">
        <v>156</v>
      </c>
      <c r="Q607" s="35" t="s">
        <v>160</v>
      </c>
      <c r="R607" s="35" t="s">
        <v>160</v>
      </c>
      <c r="S607" s="35"/>
      <c r="T607" s="35" t="s">
        <v>160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1"/>
      <c r="BF607" s="1"/>
      <c r="BG607" s="3" t="s">
        <v>80</v>
      </c>
    </row>
    <row r="608" spans="2:59" x14ac:dyDescent="0.2">
      <c r="B608" s="1">
        <v>604</v>
      </c>
      <c r="C608" s="31">
        <v>43415</v>
      </c>
      <c r="D608" s="1">
        <v>427</v>
      </c>
      <c r="E608" s="32">
        <v>60000</v>
      </c>
      <c r="F608" s="32">
        <v>75000</v>
      </c>
      <c r="G608" s="32">
        <v>75000</v>
      </c>
      <c r="H608" s="32" t="s">
        <v>3</v>
      </c>
      <c r="I608" s="33">
        <v>11.002099841204238</v>
      </c>
      <c r="J608" s="2" t="s">
        <v>174</v>
      </c>
      <c r="K608" s="3">
        <v>80</v>
      </c>
      <c r="L608" s="4" t="s">
        <v>169</v>
      </c>
      <c r="M608" s="4" t="s">
        <v>165</v>
      </c>
      <c r="N608" s="4" t="s">
        <v>158</v>
      </c>
      <c r="O608" s="34">
        <v>36</v>
      </c>
      <c r="P608" s="4" t="s">
        <v>159</v>
      </c>
      <c r="Q608" s="4"/>
      <c r="R608" s="3"/>
      <c r="S608" s="3"/>
      <c r="T608" s="35" t="s">
        <v>160</v>
      </c>
      <c r="U608" s="3"/>
      <c r="V608" s="3"/>
      <c r="W608" s="35" t="s">
        <v>160</v>
      </c>
      <c r="X608" s="3"/>
      <c r="Y608" s="3"/>
      <c r="Z608" s="69"/>
      <c r="AA608" s="70"/>
      <c r="AB608" s="3"/>
      <c r="AC608" s="3"/>
      <c r="AD608" s="3"/>
      <c r="AE608" s="3"/>
      <c r="AF608" s="3"/>
      <c r="AG608" s="3"/>
      <c r="AH608" s="3"/>
      <c r="AI608" s="3"/>
      <c r="AJ608" s="3"/>
      <c r="AK608" s="35" t="s">
        <v>160</v>
      </c>
      <c r="AL608" s="3"/>
      <c r="AM608" s="3"/>
      <c r="AN608" s="3"/>
      <c r="AO608" s="35" t="s">
        <v>160</v>
      </c>
      <c r="AP608" s="35" t="s">
        <v>160</v>
      </c>
      <c r="AQ608" s="35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1"/>
      <c r="BF608" s="1"/>
      <c r="BG608" s="3" t="s">
        <v>81</v>
      </c>
    </row>
    <row r="609" spans="2:59" x14ac:dyDescent="0.2">
      <c r="B609" s="1">
        <v>605</v>
      </c>
      <c r="C609" s="31">
        <v>43415</v>
      </c>
      <c r="D609" s="1">
        <v>432</v>
      </c>
      <c r="E609" s="32">
        <v>10000</v>
      </c>
      <c r="F609" s="32">
        <v>12500</v>
      </c>
      <c r="G609" s="32">
        <v>12500</v>
      </c>
      <c r="H609" s="32" t="s">
        <v>3</v>
      </c>
      <c r="I609" s="33">
        <v>9.2103403719761836</v>
      </c>
      <c r="J609" s="2" t="s">
        <v>163</v>
      </c>
      <c r="K609" s="3">
        <v>60</v>
      </c>
      <c r="L609" s="4" t="s">
        <v>167</v>
      </c>
      <c r="M609" s="4" t="s">
        <v>165</v>
      </c>
      <c r="N609" s="4" t="s">
        <v>162</v>
      </c>
      <c r="O609" s="34">
        <v>40</v>
      </c>
      <c r="P609" s="4" t="s">
        <v>159</v>
      </c>
      <c r="Q609" s="4"/>
      <c r="R609" s="35" t="s">
        <v>160</v>
      </c>
      <c r="S609" s="35"/>
      <c r="T609" s="3"/>
      <c r="U609" s="35" t="s">
        <v>160</v>
      </c>
      <c r="V609" s="3"/>
      <c r="W609" s="3"/>
      <c r="X609" s="3"/>
      <c r="Y609" s="3"/>
      <c r="Z609" s="3"/>
      <c r="AA609" s="3"/>
      <c r="AB609" s="3"/>
      <c r="AC609" s="35" t="s">
        <v>160</v>
      </c>
      <c r="AD609" s="3"/>
      <c r="AE609" s="3"/>
      <c r="AF609" s="3"/>
      <c r="AG609" s="3"/>
      <c r="AH609" s="3"/>
      <c r="AI609" s="3"/>
      <c r="AJ609" s="35" t="s">
        <v>160</v>
      </c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1"/>
      <c r="BF609" s="1"/>
      <c r="BG609" s="3" t="s">
        <v>79</v>
      </c>
    </row>
    <row r="610" spans="2:59" x14ac:dyDescent="0.2">
      <c r="B610" s="1">
        <v>606</v>
      </c>
      <c r="C610" s="31">
        <v>43415</v>
      </c>
      <c r="D610" s="1">
        <v>433</v>
      </c>
      <c r="E610" s="32">
        <v>4900</v>
      </c>
      <c r="F610" s="32">
        <v>6125</v>
      </c>
      <c r="G610" s="32">
        <v>6125</v>
      </c>
      <c r="H610" s="32" t="s">
        <v>3</v>
      </c>
      <c r="I610" s="33">
        <v>8.4969904840987187</v>
      </c>
      <c r="J610" s="2" t="s">
        <v>163</v>
      </c>
      <c r="K610" s="3">
        <v>80</v>
      </c>
      <c r="L610" s="4" t="s">
        <v>172</v>
      </c>
      <c r="M610" s="4" t="s">
        <v>165</v>
      </c>
      <c r="N610" s="4" t="s">
        <v>162</v>
      </c>
      <c r="O610" s="34">
        <v>40</v>
      </c>
      <c r="P610" s="4" t="s">
        <v>172</v>
      </c>
      <c r="Q610" s="4"/>
      <c r="R610" s="3"/>
      <c r="S610" s="3"/>
      <c r="T610" s="3"/>
      <c r="U610" s="35" t="s">
        <v>160</v>
      </c>
      <c r="V610" s="3"/>
      <c r="W610" s="3"/>
      <c r="X610" s="35" t="s">
        <v>160</v>
      </c>
      <c r="Y610" s="3"/>
      <c r="Z610" s="3"/>
      <c r="AA610" s="3"/>
      <c r="AB610" s="3"/>
      <c r="AC610" s="3"/>
      <c r="AD610" s="3"/>
      <c r="AE610" s="35" t="s">
        <v>160</v>
      </c>
      <c r="AF610" s="3"/>
      <c r="AG610" s="3"/>
      <c r="AH610" s="3"/>
      <c r="AI610" s="3"/>
      <c r="AJ610" s="35" t="s">
        <v>160</v>
      </c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1"/>
      <c r="BF610" s="1"/>
      <c r="BG610" s="3" t="s">
        <v>79</v>
      </c>
    </row>
    <row r="611" spans="2:59" x14ac:dyDescent="0.2">
      <c r="B611" s="1">
        <v>607</v>
      </c>
      <c r="C611" s="31">
        <v>43415</v>
      </c>
      <c r="D611" s="1">
        <v>434</v>
      </c>
      <c r="E611" s="32">
        <v>20000</v>
      </c>
      <c r="F611" s="32">
        <v>25000</v>
      </c>
      <c r="G611" s="32">
        <v>25000</v>
      </c>
      <c r="H611" s="32" t="s">
        <v>3</v>
      </c>
      <c r="I611" s="33">
        <v>9.9034875525361272</v>
      </c>
      <c r="J611" s="2" t="s">
        <v>163</v>
      </c>
      <c r="K611" s="3">
        <v>70</v>
      </c>
      <c r="L611" s="4" t="s">
        <v>167</v>
      </c>
      <c r="M611" s="4" t="s">
        <v>165</v>
      </c>
      <c r="N611" s="4" t="s">
        <v>162</v>
      </c>
      <c r="O611" s="34">
        <v>40</v>
      </c>
      <c r="P611" s="4" t="s">
        <v>167</v>
      </c>
      <c r="Q611" s="4"/>
      <c r="R611" s="3"/>
      <c r="S611" s="3"/>
      <c r="T611" s="3"/>
      <c r="U611" s="35" t="s">
        <v>160</v>
      </c>
      <c r="V611" s="3"/>
      <c r="W611" s="3"/>
      <c r="X611" s="35" t="s">
        <v>160</v>
      </c>
      <c r="Y611" s="3"/>
      <c r="Z611" s="3"/>
      <c r="AA611" s="3"/>
      <c r="AB611" s="3"/>
      <c r="AC611" s="3"/>
      <c r="AD611" s="3"/>
      <c r="AE611" s="35" t="s">
        <v>160</v>
      </c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1"/>
      <c r="BF611" s="1"/>
      <c r="BG611" s="3" t="s">
        <v>81</v>
      </c>
    </row>
    <row r="612" spans="2:59" x14ac:dyDescent="0.2">
      <c r="B612" s="1">
        <v>608</v>
      </c>
      <c r="C612" s="31">
        <v>43415</v>
      </c>
      <c r="D612" s="1">
        <v>436</v>
      </c>
      <c r="E612" s="32">
        <v>87000</v>
      </c>
      <c r="F612" s="32">
        <v>108750</v>
      </c>
      <c r="G612" s="32">
        <v>108750</v>
      </c>
      <c r="H612" s="32" t="s">
        <v>3</v>
      </c>
      <c r="I612" s="33">
        <v>11.373663397636721</v>
      </c>
      <c r="J612" s="2" t="s">
        <v>163</v>
      </c>
      <c r="K612" s="3">
        <v>60</v>
      </c>
      <c r="L612" s="4" t="s">
        <v>167</v>
      </c>
      <c r="M612" s="4" t="s">
        <v>165</v>
      </c>
      <c r="N612" s="4" t="s">
        <v>162</v>
      </c>
      <c r="O612" s="34">
        <v>37</v>
      </c>
      <c r="P612" s="4" t="s">
        <v>159</v>
      </c>
      <c r="Q612" s="4"/>
      <c r="R612" s="3"/>
      <c r="S612" s="3"/>
      <c r="T612" s="35" t="s">
        <v>160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5" t="s">
        <v>160</v>
      </c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1"/>
      <c r="BF612" s="1"/>
      <c r="BG612" s="3" t="s">
        <v>79</v>
      </c>
    </row>
    <row r="613" spans="2:59" x14ac:dyDescent="0.2">
      <c r="B613" s="1">
        <v>609</v>
      </c>
      <c r="C613" s="31">
        <v>43415</v>
      </c>
      <c r="D613" s="1">
        <v>438</v>
      </c>
      <c r="E613" s="32">
        <v>7000</v>
      </c>
      <c r="F613" s="32">
        <v>8750</v>
      </c>
      <c r="G613" s="32">
        <v>8750</v>
      </c>
      <c r="H613" s="32" t="s">
        <v>3</v>
      </c>
      <c r="I613" s="33">
        <v>8.8536654280374503</v>
      </c>
      <c r="J613" s="2" t="s">
        <v>163</v>
      </c>
      <c r="K613" s="3">
        <v>70</v>
      </c>
      <c r="L613" s="4" t="s">
        <v>167</v>
      </c>
      <c r="M613" s="4" t="s">
        <v>165</v>
      </c>
      <c r="N613" s="4" t="s">
        <v>158</v>
      </c>
      <c r="O613" s="34">
        <v>36</v>
      </c>
      <c r="P613" s="4" t="s">
        <v>167</v>
      </c>
      <c r="Q613" s="35" t="s">
        <v>160</v>
      </c>
      <c r="R613" s="3"/>
      <c r="S613" s="3"/>
      <c r="T613" s="3"/>
      <c r="U613" s="35" t="s">
        <v>160</v>
      </c>
      <c r="V613" s="3"/>
      <c r="W613" s="3"/>
      <c r="X613" s="35" t="s">
        <v>160</v>
      </c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1"/>
      <c r="BF613" s="1"/>
      <c r="BG613" s="3" t="s">
        <v>79</v>
      </c>
    </row>
    <row r="614" spans="2:59" x14ac:dyDescent="0.2">
      <c r="B614" s="1">
        <v>610</v>
      </c>
      <c r="C614" s="31">
        <v>43415</v>
      </c>
      <c r="D614" s="1">
        <v>506</v>
      </c>
      <c r="E614" s="32">
        <v>20000</v>
      </c>
      <c r="F614" s="32">
        <v>25000</v>
      </c>
      <c r="G614" s="32">
        <v>25000</v>
      </c>
      <c r="H614" s="32" t="s">
        <v>3</v>
      </c>
      <c r="I614" s="33">
        <v>9.9034875525361272</v>
      </c>
      <c r="J614" s="2" t="s">
        <v>174</v>
      </c>
      <c r="K614" s="3">
        <v>30</v>
      </c>
      <c r="L614" s="4" t="s">
        <v>202</v>
      </c>
      <c r="M614" s="4" t="s">
        <v>165</v>
      </c>
      <c r="N614" s="4" t="s">
        <v>162</v>
      </c>
      <c r="O614" s="34">
        <v>31</v>
      </c>
      <c r="P614" s="4" t="s">
        <v>159</v>
      </c>
      <c r="Q614" s="4"/>
      <c r="R614" s="35" t="s">
        <v>160</v>
      </c>
      <c r="S614" s="35"/>
      <c r="T614" s="35" t="s">
        <v>160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1"/>
      <c r="BF614" s="1"/>
      <c r="BG614" s="3" t="s">
        <v>79</v>
      </c>
    </row>
    <row r="615" spans="2:59" x14ac:dyDescent="0.2">
      <c r="B615" s="1">
        <v>611</v>
      </c>
      <c r="C615" s="31">
        <v>43415</v>
      </c>
      <c r="D615" s="1">
        <v>515</v>
      </c>
      <c r="E615" s="32">
        <v>70000</v>
      </c>
      <c r="F615" s="32">
        <v>87500</v>
      </c>
      <c r="G615" s="32">
        <v>87500</v>
      </c>
      <c r="H615" s="32" t="s">
        <v>3</v>
      </c>
      <c r="I615" s="33">
        <v>11.156250521031495</v>
      </c>
      <c r="J615" s="2" t="s">
        <v>174</v>
      </c>
      <c r="K615" s="3">
        <v>40</v>
      </c>
      <c r="L615" s="4" t="s">
        <v>167</v>
      </c>
      <c r="M615" s="4" t="s">
        <v>165</v>
      </c>
      <c r="N615" s="4" t="s">
        <v>158</v>
      </c>
      <c r="O615" s="34">
        <v>33.5</v>
      </c>
      <c r="P615" s="4" t="s">
        <v>159</v>
      </c>
      <c r="Q615" s="4"/>
      <c r="R615" s="3"/>
      <c r="S615" s="3"/>
      <c r="T615" s="35" t="s">
        <v>160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5" t="s">
        <v>160</v>
      </c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1"/>
      <c r="BF615" s="1"/>
      <c r="BG615" s="3" t="s">
        <v>81</v>
      </c>
    </row>
    <row r="616" spans="2:59" x14ac:dyDescent="0.2">
      <c r="B616" s="1">
        <v>612</v>
      </c>
      <c r="C616" s="31">
        <v>43415</v>
      </c>
      <c r="D616" s="1">
        <v>516</v>
      </c>
      <c r="E616" s="32">
        <v>65000</v>
      </c>
      <c r="F616" s="32">
        <v>81250</v>
      </c>
      <c r="G616" s="32">
        <v>81250</v>
      </c>
      <c r="H616" s="32" t="s">
        <v>3</v>
      </c>
      <c r="I616" s="33">
        <v>11.082142548877775</v>
      </c>
      <c r="J616" s="2" t="s">
        <v>174</v>
      </c>
      <c r="K616" s="3">
        <v>40</v>
      </c>
      <c r="L616" s="4" t="s">
        <v>169</v>
      </c>
      <c r="M616" s="4" t="s">
        <v>165</v>
      </c>
      <c r="N616" s="4" t="s">
        <v>166</v>
      </c>
      <c r="O616" s="34">
        <v>33</v>
      </c>
      <c r="P616" s="4" t="s">
        <v>159</v>
      </c>
      <c r="Q616" s="4"/>
      <c r="R616" s="3"/>
      <c r="S616" s="3"/>
      <c r="T616" s="35" t="s">
        <v>160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5" t="s">
        <v>160</v>
      </c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1"/>
      <c r="BF616" s="1"/>
      <c r="BG616" s="3" t="s">
        <v>79</v>
      </c>
    </row>
    <row r="617" spans="2:59" x14ac:dyDescent="0.2">
      <c r="B617" s="1">
        <v>613</v>
      </c>
      <c r="C617" s="31">
        <v>43415</v>
      </c>
      <c r="D617" s="1">
        <v>517</v>
      </c>
      <c r="E617" s="32">
        <v>6500</v>
      </c>
      <c r="F617" s="32">
        <v>8125</v>
      </c>
      <c r="G617" s="32">
        <v>8125</v>
      </c>
      <c r="H617" s="32" t="s">
        <v>3</v>
      </c>
      <c r="I617" s="33">
        <v>8.7795574558837277</v>
      </c>
      <c r="J617" s="2" t="s">
        <v>174</v>
      </c>
      <c r="K617" s="3">
        <v>60</v>
      </c>
      <c r="L617" s="4" t="s">
        <v>169</v>
      </c>
      <c r="M617" s="4" t="s">
        <v>165</v>
      </c>
      <c r="N617" s="4" t="s">
        <v>158</v>
      </c>
      <c r="O617" s="34">
        <v>35</v>
      </c>
      <c r="P617" s="4" t="s">
        <v>159</v>
      </c>
      <c r="Q617" s="4"/>
      <c r="R617" s="35" t="s">
        <v>160</v>
      </c>
      <c r="S617" s="35"/>
      <c r="T617" s="35" t="s">
        <v>160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1"/>
      <c r="BF617" s="1"/>
      <c r="BG617" s="3" t="s">
        <v>79</v>
      </c>
    </row>
    <row r="618" spans="2:59" x14ac:dyDescent="0.2">
      <c r="B618" s="1">
        <v>614</v>
      </c>
      <c r="C618" s="31">
        <v>43415</v>
      </c>
      <c r="D618" s="1">
        <v>519</v>
      </c>
      <c r="E618" s="32">
        <v>70000</v>
      </c>
      <c r="F618" s="32">
        <v>87500</v>
      </c>
      <c r="G618" s="32">
        <v>87500</v>
      </c>
      <c r="H618" s="32" t="s">
        <v>3</v>
      </c>
      <c r="I618" s="33">
        <v>11.156250521031495</v>
      </c>
      <c r="J618" s="2" t="s">
        <v>174</v>
      </c>
      <c r="K618" s="3">
        <v>40</v>
      </c>
      <c r="L618" s="4" t="s">
        <v>169</v>
      </c>
      <c r="M618" s="4" t="s">
        <v>165</v>
      </c>
      <c r="N618" s="4" t="s">
        <v>158</v>
      </c>
      <c r="O618" s="34">
        <v>34</v>
      </c>
      <c r="P618" s="4" t="s">
        <v>159</v>
      </c>
      <c r="Q618" s="4"/>
      <c r="R618" s="3"/>
      <c r="S618" s="3"/>
      <c r="T618" s="35" t="s">
        <v>160</v>
      </c>
      <c r="U618" s="3"/>
      <c r="V618" s="3"/>
      <c r="W618" s="3"/>
      <c r="X618" s="3"/>
      <c r="Y618" s="3"/>
      <c r="Z618" s="69"/>
      <c r="AA618" s="70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5" t="s">
        <v>160</v>
      </c>
      <c r="AP618" s="35"/>
      <c r="AQ618" s="35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1"/>
      <c r="BF618" s="1"/>
      <c r="BG618" s="3" t="s">
        <v>81</v>
      </c>
    </row>
    <row r="619" spans="2:59" x14ac:dyDescent="0.2">
      <c r="B619" s="1">
        <v>615</v>
      </c>
      <c r="C619" s="31">
        <v>43415</v>
      </c>
      <c r="D619" s="1">
        <v>521</v>
      </c>
      <c r="E619" s="32">
        <v>25000</v>
      </c>
      <c r="F619" s="32">
        <v>31250</v>
      </c>
      <c r="G619" s="32">
        <v>31250</v>
      </c>
      <c r="H619" s="32" t="s">
        <v>3</v>
      </c>
      <c r="I619" s="33">
        <v>10.126631103850338</v>
      </c>
      <c r="J619" s="2" t="s">
        <v>174</v>
      </c>
      <c r="K619" s="3">
        <v>80</v>
      </c>
      <c r="L619" s="4" t="s">
        <v>169</v>
      </c>
      <c r="M619" s="4" t="s">
        <v>161</v>
      </c>
      <c r="N619" s="4" t="s">
        <v>175</v>
      </c>
      <c r="O619" s="34">
        <v>35</v>
      </c>
      <c r="P619" s="4" t="s">
        <v>169</v>
      </c>
      <c r="Q619" s="35" t="s">
        <v>160</v>
      </c>
      <c r="R619" s="3"/>
      <c r="S619" s="3"/>
      <c r="T619" s="3"/>
      <c r="U619" s="35" t="s">
        <v>160</v>
      </c>
      <c r="V619" s="3"/>
      <c r="W619" s="3"/>
      <c r="X619" s="35" t="s">
        <v>160</v>
      </c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1"/>
      <c r="BF619" s="1"/>
      <c r="BG619" s="3" t="s">
        <v>79</v>
      </c>
    </row>
    <row r="620" spans="2:59" x14ac:dyDescent="0.2">
      <c r="B620" s="1">
        <v>616</v>
      </c>
      <c r="C620" s="31">
        <v>43415</v>
      </c>
      <c r="D620" s="1">
        <v>523</v>
      </c>
      <c r="E620" s="32">
        <v>106599</v>
      </c>
      <c r="F620" s="32">
        <v>127918</v>
      </c>
      <c r="G620" s="32">
        <v>133248.75</v>
      </c>
      <c r="H620" s="32" t="s">
        <v>209</v>
      </c>
      <c r="I620" s="33">
        <v>11.576829409806841</v>
      </c>
      <c r="J620" s="2" t="s">
        <v>174</v>
      </c>
      <c r="K620" s="3">
        <v>80</v>
      </c>
      <c r="L620" s="4" t="s">
        <v>169</v>
      </c>
      <c r="M620" s="4" t="s">
        <v>161</v>
      </c>
      <c r="N620" s="4" t="s">
        <v>175</v>
      </c>
      <c r="O620" s="34">
        <v>40</v>
      </c>
      <c r="P620" s="4" t="s">
        <v>169</v>
      </c>
      <c r="Q620" s="35" t="s">
        <v>160</v>
      </c>
      <c r="R620" s="3"/>
      <c r="S620" s="3"/>
      <c r="T620" s="3"/>
      <c r="U620" s="35" t="s">
        <v>160</v>
      </c>
      <c r="V620" s="3"/>
      <c r="W620" s="3"/>
      <c r="X620" s="35" t="s">
        <v>160</v>
      </c>
      <c r="Y620" s="3"/>
      <c r="Z620" s="3"/>
      <c r="AA620" s="35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5" t="s">
        <v>160</v>
      </c>
      <c r="AX620" s="3"/>
      <c r="AY620" s="3"/>
      <c r="AZ620" s="3"/>
      <c r="BA620" s="3"/>
      <c r="BB620" s="3"/>
      <c r="BC620" s="3"/>
      <c r="BD620" s="3"/>
      <c r="BE620" s="1"/>
      <c r="BF620" s="1"/>
      <c r="BG620" s="3" t="s">
        <v>81</v>
      </c>
    </row>
    <row r="621" spans="2:59" x14ac:dyDescent="0.2">
      <c r="B621" s="1">
        <v>617</v>
      </c>
      <c r="C621" s="31">
        <v>43415</v>
      </c>
      <c r="D621" s="1">
        <v>524</v>
      </c>
      <c r="E621" s="32">
        <v>5000</v>
      </c>
      <c r="F621" s="32">
        <v>6250</v>
      </c>
      <c r="G621" s="32">
        <v>6250</v>
      </c>
      <c r="H621" s="32" t="s">
        <v>3</v>
      </c>
      <c r="I621" s="33">
        <v>8.5171931914162382</v>
      </c>
      <c r="J621" s="2" t="s">
        <v>163</v>
      </c>
      <c r="K621" s="3">
        <v>40</v>
      </c>
      <c r="L621" s="4" t="s">
        <v>164</v>
      </c>
      <c r="M621" s="4" t="s">
        <v>165</v>
      </c>
      <c r="N621" s="4" t="s">
        <v>158</v>
      </c>
      <c r="O621" s="34">
        <v>38</v>
      </c>
      <c r="P621" s="4" t="s">
        <v>164</v>
      </c>
      <c r="Q621" s="4"/>
      <c r="R621" s="35" t="s">
        <v>160</v>
      </c>
      <c r="S621" s="35"/>
      <c r="T621" s="35" t="s">
        <v>160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1"/>
      <c r="BF621" s="1"/>
      <c r="BG621" s="3" t="s">
        <v>79</v>
      </c>
    </row>
    <row r="622" spans="2:59" x14ac:dyDescent="0.2">
      <c r="B622" s="1">
        <v>618</v>
      </c>
      <c r="C622" s="31">
        <v>43415</v>
      </c>
      <c r="D622" s="1">
        <v>525</v>
      </c>
      <c r="E622" s="32">
        <v>10000</v>
      </c>
      <c r="F622" s="32">
        <v>12500</v>
      </c>
      <c r="G622" s="32">
        <v>12500</v>
      </c>
      <c r="H622" s="32" t="s">
        <v>3</v>
      </c>
      <c r="I622" s="33">
        <v>9.2103403719761836</v>
      </c>
      <c r="J622" s="2" t="s">
        <v>163</v>
      </c>
      <c r="K622" s="72">
        <v>50</v>
      </c>
      <c r="L622" s="4" t="s">
        <v>164</v>
      </c>
      <c r="M622" s="4" t="s">
        <v>165</v>
      </c>
      <c r="N622" s="4" t="s">
        <v>158</v>
      </c>
      <c r="O622" s="34">
        <v>32</v>
      </c>
      <c r="P622" s="4" t="s">
        <v>164</v>
      </c>
      <c r="Q622" s="4"/>
      <c r="R622" s="35" t="s">
        <v>160</v>
      </c>
      <c r="S622" s="35"/>
      <c r="T622" s="3"/>
      <c r="U622" s="35" t="s">
        <v>160</v>
      </c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1"/>
      <c r="BF622" s="1"/>
      <c r="BG622" s="3" t="s">
        <v>79</v>
      </c>
    </row>
    <row r="623" spans="2:59" x14ac:dyDescent="0.2">
      <c r="B623" s="1">
        <v>619</v>
      </c>
      <c r="C623" s="31">
        <v>43415</v>
      </c>
      <c r="D623" s="1">
        <v>526</v>
      </c>
      <c r="E623" s="32">
        <v>55000</v>
      </c>
      <c r="F623" s="32">
        <v>66000</v>
      </c>
      <c r="G623" s="32">
        <v>68750</v>
      </c>
      <c r="H623" s="32" t="s">
        <v>209</v>
      </c>
      <c r="I623" s="33">
        <v>10.915088464214607</v>
      </c>
      <c r="J623" s="2" t="s">
        <v>163</v>
      </c>
      <c r="K623" s="3">
        <v>50</v>
      </c>
      <c r="L623" s="4" t="s">
        <v>167</v>
      </c>
      <c r="M623" s="4" t="s">
        <v>165</v>
      </c>
      <c r="N623" s="4" t="s">
        <v>158</v>
      </c>
      <c r="O623" s="34">
        <v>38</v>
      </c>
      <c r="P623" s="4" t="s">
        <v>159</v>
      </c>
      <c r="Q623" s="4"/>
      <c r="R623" s="3"/>
      <c r="S623" s="3"/>
      <c r="T623" s="3"/>
      <c r="U623" s="35" t="s">
        <v>160</v>
      </c>
      <c r="V623" s="3"/>
      <c r="W623" s="3"/>
      <c r="X623" s="3"/>
      <c r="Y623" s="3"/>
      <c r="Z623" s="35" t="s">
        <v>160</v>
      </c>
      <c r="AA623" s="35" t="s">
        <v>160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1"/>
      <c r="BF623" s="1"/>
      <c r="BG623" s="3" t="s">
        <v>81</v>
      </c>
    </row>
    <row r="624" spans="2:59" x14ac:dyDescent="0.2">
      <c r="B624" s="1">
        <v>620</v>
      </c>
      <c r="C624" s="31">
        <v>43415</v>
      </c>
      <c r="D624" s="1">
        <v>559</v>
      </c>
      <c r="E624" s="32">
        <v>150000</v>
      </c>
      <c r="F624" s="32">
        <v>185000</v>
      </c>
      <c r="G624" s="32">
        <v>187500</v>
      </c>
      <c r="H624" s="32" t="s">
        <v>209</v>
      </c>
      <c r="I624" s="33">
        <v>11.918390573078392</v>
      </c>
      <c r="J624" s="2" t="s">
        <v>174</v>
      </c>
      <c r="K624" s="3">
        <v>80</v>
      </c>
      <c r="L624" s="4" t="s">
        <v>169</v>
      </c>
      <c r="M624" s="4" t="s">
        <v>165</v>
      </c>
      <c r="N624" s="4" t="s">
        <v>158</v>
      </c>
      <c r="O624" s="34">
        <v>38</v>
      </c>
      <c r="P624" s="4" t="s">
        <v>159</v>
      </c>
      <c r="Q624" s="4"/>
      <c r="R624" s="3"/>
      <c r="S624" s="3"/>
      <c r="T624" s="3"/>
      <c r="U624" s="35" t="s">
        <v>160</v>
      </c>
      <c r="V624" s="3"/>
      <c r="W624" s="3"/>
      <c r="X624" s="3"/>
      <c r="Y624" s="3"/>
      <c r="Z624" s="69"/>
      <c r="AA624" s="70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5" t="s">
        <v>160</v>
      </c>
      <c r="AP624" s="70" t="s">
        <v>160</v>
      </c>
      <c r="AQ624" s="35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1"/>
      <c r="BF624" s="1"/>
      <c r="BG624" s="3" t="s">
        <v>81</v>
      </c>
    </row>
    <row r="625" spans="2:59" x14ac:dyDescent="0.2">
      <c r="B625" s="1">
        <v>621</v>
      </c>
      <c r="C625" s="31">
        <v>43415</v>
      </c>
      <c r="D625" s="1">
        <v>560</v>
      </c>
      <c r="E625" s="32">
        <v>300000</v>
      </c>
      <c r="F625" s="32">
        <v>365000</v>
      </c>
      <c r="G625" s="32">
        <v>375000</v>
      </c>
      <c r="H625" s="32" t="s">
        <v>209</v>
      </c>
      <c r="I625" s="33">
        <v>12.611537753638338</v>
      </c>
      <c r="J625" s="2" t="s">
        <v>174</v>
      </c>
      <c r="K625" s="3">
        <v>40</v>
      </c>
      <c r="L625" s="4" t="s">
        <v>169</v>
      </c>
      <c r="M625" s="4" t="s">
        <v>165</v>
      </c>
      <c r="N625" s="4" t="s">
        <v>158</v>
      </c>
      <c r="O625" s="34">
        <v>35</v>
      </c>
      <c r="P625" s="4" t="s">
        <v>159</v>
      </c>
      <c r="Q625" s="4"/>
      <c r="R625" s="3"/>
      <c r="S625" s="3"/>
      <c r="T625" s="35" t="s">
        <v>160</v>
      </c>
      <c r="U625" s="3"/>
      <c r="V625" s="3"/>
      <c r="W625" s="3"/>
      <c r="X625" s="3"/>
      <c r="Y625" s="3"/>
      <c r="Z625" s="69"/>
      <c r="AA625" s="70"/>
      <c r="AB625" s="3"/>
      <c r="AC625" s="3"/>
      <c r="AD625" s="3"/>
      <c r="AE625" s="3"/>
      <c r="AF625" s="3"/>
      <c r="AG625" s="3"/>
      <c r="AH625" s="3"/>
      <c r="AI625" s="3"/>
      <c r="AJ625" s="3"/>
      <c r="AK625" s="35" t="s">
        <v>160</v>
      </c>
      <c r="AL625" s="3"/>
      <c r="AM625" s="3"/>
      <c r="AN625" s="3"/>
      <c r="AO625" s="35" t="s">
        <v>160</v>
      </c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1"/>
      <c r="BF625" s="1"/>
      <c r="BG625" s="3" t="s">
        <v>81</v>
      </c>
    </row>
    <row r="626" spans="2:59" x14ac:dyDescent="0.2">
      <c r="B626" s="1">
        <v>622</v>
      </c>
      <c r="C626" s="31">
        <v>43415</v>
      </c>
      <c r="D626" s="1">
        <v>565</v>
      </c>
      <c r="E626" s="32">
        <v>155000</v>
      </c>
      <c r="F626" s="32">
        <v>191000</v>
      </c>
      <c r="G626" s="32">
        <v>193750</v>
      </c>
      <c r="H626" s="32" t="s">
        <v>209</v>
      </c>
      <c r="I626" s="33">
        <v>11.951180395901384</v>
      </c>
      <c r="J626" s="2" t="s">
        <v>163</v>
      </c>
      <c r="K626" s="3">
        <v>70</v>
      </c>
      <c r="L626" s="4" t="s">
        <v>167</v>
      </c>
      <c r="M626" s="4" t="s">
        <v>165</v>
      </c>
      <c r="N626" s="4" t="s">
        <v>162</v>
      </c>
      <c r="O626" s="34">
        <v>37</v>
      </c>
      <c r="P626" s="4" t="s">
        <v>167</v>
      </c>
      <c r="Q626" s="4"/>
      <c r="R626" s="3"/>
      <c r="S626" s="3"/>
      <c r="T626" s="35" t="s">
        <v>160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5" t="s">
        <v>160</v>
      </c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1"/>
      <c r="BF626" s="1"/>
      <c r="BG626" s="3" t="s">
        <v>81</v>
      </c>
    </row>
    <row r="627" spans="2:59" x14ac:dyDescent="0.2">
      <c r="B627" s="1">
        <v>623</v>
      </c>
      <c r="C627" s="31">
        <v>43415</v>
      </c>
      <c r="D627" s="1">
        <v>566</v>
      </c>
      <c r="E627" s="32">
        <v>9000</v>
      </c>
      <c r="F627" s="32">
        <v>11250</v>
      </c>
      <c r="G627" s="32">
        <v>11250</v>
      </c>
      <c r="H627" s="32" t="s">
        <v>3</v>
      </c>
      <c r="I627" s="33">
        <v>9.1049798563183568</v>
      </c>
      <c r="J627" s="2" t="s">
        <v>163</v>
      </c>
      <c r="K627" s="3">
        <v>40</v>
      </c>
      <c r="L627" s="4" t="s">
        <v>241</v>
      </c>
      <c r="M627" s="4" t="s">
        <v>165</v>
      </c>
      <c r="N627" s="4" t="s">
        <v>162</v>
      </c>
      <c r="O627" s="34">
        <v>32</v>
      </c>
      <c r="P627" s="4" t="s">
        <v>159</v>
      </c>
      <c r="Q627" s="4"/>
      <c r="R627" s="35" t="s">
        <v>160</v>
      </c>
      <c r="S627" s="35"/>
      <c r="T627" s="35"/>
      <c r="U627" s="35" t="s">
        <v>160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1"/>
      <c r="BF627" s="1"/>
      <c r="BG627" s="3" t="s">
        <v>80</v>
      </c>
    </row>
    <row r="628" spans="2:59" x14ac:dyDescent="0.2">
      <c r="B628" s="1">
        <v>624</v>
      </c>
      <c r="C628" s="31">
        <v>43415</v>
      </c>
      <c r="D628" s="1">
        <v>567</v>
      </c>
      <c r="E628" s="32">
        <v>5000</v>
      </c>
      <c r="F628" s="32">
        <v>6250</v>
      </c>
      <c r="G628" s="32">
        <v>6250</v>
      </c>
      <c r="H628" s="32" t="s">
        <v>3</v>
      </c>
      <c r="I628" s="33">
        <v>8.5171931914162382</v>
      </c>
      <c r="J628" s="2" t="s">
        <v>163</v>
      </c>
      <c r="K628" s="3">
        <v>40</v>
      </c>
      <c r="L628" s="4" t="s">
        <v>169</v>
      </c>
      <c r="M628" s="4" t="s">
        <v>165</v>
      </c>
      <c r="N628" s="4" t="s">
        <v>158</v>
      </c>
      <c r="O628" s="34">
        <v>32</v>
      </c>
      <c r="P628" s="4" t="s">
        <v>159</v>
      </c>
      <c r="Q628" s="4"/>
      <c r="R628" s="3"/>
      <c r="S628" s="3"/>
      <c r="T628" s="35" t="s">
        <v>160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5" t="s">
        <v>160</v>
      </c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1"/>
      <c r="BF628" s="1"/>
      <c r="BG628" s="3" t="s">
        <v>82</v>
      </c>
    </row>
    <row r="629" spans="2:59" x14ac:dyDescent="0.2">
      <c r="B629" s="1">
        <v>625</v>
      </c>
      <c r="C629" s="31">
        <v>43415</v>
      </c>
      <c r="D629" s="1">
        <v>568</v>
      </c>
      <c r="E629" s="32">
        <v>17000</v>
      </c>
      <c r="F629" s="32">
        <v>21250</v>
      </c>
      <c r="G629" s="32">
        <v>21250</v>
      </c>
      <c r="H629" s="32" t="s">
        <v>3</v>
      </c>
      <c r="I629" s="33">
        <v>9.7409686230383539</v>
      </c>
      <c r="J629" s="2" t="s">
        <v>163</v>
      </c>
      <c r="K629" s="3">
        <v>60</v>
      </c>
      <c r="L629" s="4" t="s">
        <v>167</v>
      </c>
      <c r="M629" s="4" t="s">
        <v>165</v>
      </c>
      <c r="N629" s="4" t="s">
        <v>158</v>
      </c>
      <c r="O629" s="34">
        <v>37</v>
      </c>
      <c r="P629" s="4" t="s">
        <v>167</v>
      </c>
      <c r="Q629" s="4"/>
      <c r="R629" s="35" t="s">
        <v>160</v>
      </c>
      <c r="S629" s="35"/>
      <c r="T629" s="3"/>
      <c r="U629" s="35" t="s">
        <v>160</v>
      </c>
      <c r="V629" s="3"/>
      <c r="W629" s="3"/>
      <c r="X629" s="3"/>
      <c r="Y629" s="3"/>
      <c r="Z629" s="3"/>
      <c r="AA629" s="3"/>
      <c r="AB629" s="3"/>
      <c r="AC629" s="3"/>
      <c r="AD629" s="35" t="s">
        <v>160</v>
      </c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1"/>
      <c r="BF629" s="1"/>
      <c r="BG629" s="3" t="s">
        <v>79</v>
      </c>
    </row>
    <row r="630" spans="2:59" x14ac:dyDescent="0.2">
      <c r="B630" s="1">
        <v>626</v>
      </c>
      <c r="C630" s="78">
        <v>43415</v>
      </c>
      <c r="D630" s="1">
        <v>569</v>
      </c>
      <c r="E630" s="32">
        <v>300000</v>
      </c>
      <c r="F630" s="32">
        <v>365000</v>
      </c>
      <c r="G630" s="32">
        <v>375000</v>
      </c>
      <c r="H630" s="32" t="s">
        <v>209</v>
      </c>
      <c r="I630" s="33">
        <v>12.611537753638338</v>
      </c>
      <c r="J630" s="2" t="s">
        <v>163</v>
      </c>
      <c r="K630" s="3">
        <v>50</v>
      </c>
      <c r="L630" s="4" t="s">
        <v>167</v>
      </c>
      <c r="M630" s="4" t="s">
        <v>165</v>
      </c>
      <c r="N630" s="4" t="s">
        <v>185</v>
      </c>
      <c r="O630" s="34">
        <v>36</v>
      </c>
      <c r="P630" s="4" t="s">
        <v>159</v>
      </c>
      <c r="Q630" s="4"/>
      <c r="R630" s="35" t="s">
        <v>160</v>
      </c>
      <c r="S630" s="35"/>
      <c r="T630" s="3"/>
      <c r="U630" s="35" t="s">
        <v>160</v>
      </c>
      <c r="V630" s="3"/>
      <c r="W630" s="3"/>
      <c r="X630" s="3"/>
      <c r="Y630" s="3"/>
      <c r="Z630" s="3"/>
      <c r="AA630" s="3"/>
      <c r="AB630" s="3"/>
      <c r="AC630" s="35" t="s">
        <v>160</v>
      </c>
      <c r="AD630" s="3"/>
      <c r="AE630" s="3"/>
      <c r="AF630" s="3"/>
      <c r="AG630" s="3"/>
      <c r="AH630" s="3"/>
      <c r="AI630" s="3"/>
      <c r="AJ630" s="35" t="s">
        <v>160</v>
      </c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5" t="s">
        <v>160</v>
      </c>
      <c r="BC630" s="3"/>
      <c r="BD630" s="3"/>
      <c r="BE630" s="1"/>
      <c r="BF630" s="1"/>
      <c r="BG630" s="3" t="s">
        <v>79</v>
      </c>
    </row>
    <row r="631" spans="2:59" x14ac:dyDescent="0.2">
      <c r="B631" s="1">
        <v>627</v>
      </c>
      <c r="C631" s="31">
        <v>43415</v>
      </c>
      <c r="D631" s="1">
        <v>571</v>
      </c>
      <c r="E631" s="32">
        <v>67000</v>
      </c>
      <c r="F631" s="32">
        <v>83750</v>
      </c>
      <c r="G631" s="32">
        <v>83750</v>
      </c>
      <c r="H631" s="32" t="s">
        <v>3</v>
      </c>
      <c r="I631" s="33">
        <v>11.112447898373103</v>
      </c>
      <c r="J631" s="2" t="s">
        <v>163</v>
      </c>
      <c r="K631" s="3">
        <v>60</v>
      </c>
      <c r="L631" s="4" t="s">
        <v>167</v>
      </c>
      <c r="M631" s="4" t="s">
        <v>165</v>
      </c>
      <c r="N631" s="4" t="s">
        <v>162</v>
      </c>
      <c r="O631" s="34">
        <v>40</v>
      </c>
      <c r="P631" s="4" t="s">
        <v>167</v>
      </c>
      <c r="Q631" s="4"/>
      <c r="R631" s="35" t="s">
        <v>160</v>
      </c>
      <c r="S631" s="35"/>
      <c r="T631" s="3"/>
      <c r="U631" s="35" t="s">
        <v>160</v>
      </c>
      <c r="V631" s="3"/>
      <c r="W631" s="3"/>
      <c r="X631" s="3"/>
      <c r="Y631" s="3"/>
      <c r="Z631" s="3"/>
      <c r="AA631" s="3"/>
      <c r="AB631" s="3"/>
      <c r="AC631" s="35" t="s">
        <v>160</v>
      </c>
      <c r="AD631" s="3"/>
      <c r="AE631" s="3"/>
      <c r="AF631" s="3"/>
      <c r="AG631" s="3"/>
      <c r="AH631" s="3"/>
      <c r="AI631" s="3"/>
      <c r="AJ631" s="35" t="s">
        <v>160</v>
      </c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1"/>
      <c r="BF631" s="1"/>
      <c r="BG631" s="3" t="s">
        <v>81</v>
      </c>
    </row>
    <row r="632" spans="2:59" x14ac:dyDescent="0.2">
      <c r="B632" s="1">
        <v>628</v>
      </c>
      <c r="C632" s="31">
        <v>43233</v>
      </c>
      <c r="D632" s="1">
        <v>123</v>
      </c>
      <c r="E632" s="32">
        <v>4400</v>
      </c>
      <c r="F632" s="32">
        <v>5500</v>
      </c>
      <c r="G632" s="32">
        <v>5500</v>
      </c>
      <c r="H632" s="32" t="s">
        <v>3</v>
      </c>
      <c r="I632" s="33">
        <v>8.3893598199063533</v>
      </c>
      <c r="J632" s="2" t="s">
        <v>155</v>
      </c>
      <c r="K632" s="32">
        <v>80</v>
      </c>
      <c r="L632" s="32" t="s">
        <v>169</v>
      </c>
      <c r="M632" s="4" t="s">
        <v>161</v>
      </c>
      <c r="N632" s="4" t="s">
        <v>166</v>
      </c>
      <c r="O632" s="34">
        <v>29</v>
      </c>
      <c r="P632" s="4" t="s">
        <v>169</v>
      </c>
      <c r="Q632" s="35" t="s">
        <v>160</v>
      </c>
      <c r="R632" s="35" t="s">
        <v>160</v>
      </c>
      <c r="S632" s="35"/>
      <c r="T632" s="35" t="s">
        <v>160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5" t="s">
        <v>160</v>
      </c>
      <c r="AX632" s="35" t="s">
        <v>160</v>
      </c>
      <c r="AY632" s="3"/>
      <c r="AZ632" s="3"/>
      <c r="BA632" s="3"/>
      <c r="BB632" s="3"/>
      <c r="BC632" s="3"/>
      <c r="BD632" s="3"/>
      <c r="BE632" s="1"/>
      <c r="BF632" s="1"/>
      <c r="BG632" s="3" t="s">
        <v>80</v>
      </c>
    </row>
    <row r="633" spans="2:59" x14ac:dyDescent="0.2">
      <c r="B633" s="1">
        <v>629</v>
      </c>
      <c r="C633" s="31">
        <v>43233</v>
      </c>
      <c r="D633" s="1">
        <v>131</v>
      </c>
      <c r="E633" s="32">
        <v>11000</v>
      </c>
      <c r="F633" s="32">
        <v>13750</v>
      </c>
      <c r="G633" s="32">
        <v>13750</v>
      </c>
      <c r="H633" s="32" t="s">
        <v>3</v>
      </c>
      <c r="I633" s="33">
        <v>9.3056505517805075</v>
      </c>
      <c r="J633" s="2" t="s">
        <v>163</v>
      </c>
      <c r="K633" s="32">
        <v>30</v>
      </c>
      <c r="L633" s="32" t="s">
        <v>169</v>
      </c>
      <c r="M633" s="4" t="s">
        <v>165</v>
      </c>
      <c r="N633" s="4" t="s">
        <v>178</v>
      </c>
      <c r="O633" s="34">
        <v>27</v>
      </c>
      <c r="P633" s="4" t="s">
        <v>159</v>
      </c>
      <c r="Q633" s="4"/>
      <c r="R633" s="3"/>
      <c r="S633" s="3"/>
      <c r="T633" s="35" t="s">
        <v>160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5" t="s">
        <v>160</v>
      </c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1"/>
      <c r="BF633" s="1"/>
      <c r="BG633" s="3" t="s">
        <v>79</v>
      </c>
    </row>
    <row r="634" spans="2:59" x14ac:dyDescent="0.2">
      <c r="B634" s="1">
        <v>630</v>
      </c>
      <c r="C634" s="31">
        <v>43233</v>
      </c>
      <c r="D634" s="1">
        <v>132</v>
      </c>
      <c r="E634" s="32">
        <v>4000</v>
      </c>
      <c r="F634" s="32">
        <v>5000</v>
      </c>
      <c r="G634" s="32">
        <v>5000</v>
      </c>
      <c r="H634" s="32" t="s">
        <v>3</v>
      </c>
      <c r="I634" s="33">
        <v>8.2940496401020276</v>
      </c>
      <c r="J634" s="2" t="s">
        <v>163</v>
      </c>
      <c r="K634" s="32">
        <v>20</v>
      </c>
      <c r="L634" s="4" t="s">
        <v>224</v>
      </c>
      <c r="M634" s="4" t="s">
        <v>182</v>
      </c>
      <c r="N634" s="4" t="s">
        <v>158</v>
      </c>
      <c r="O634" s="34">
        <v>23</v>
      </c>
      <c r="P634" s="4" t="s">
        <v>159</v>
      </c>
      <c r="Q634" s="4"/>
      <c r="R634" s="35" t="s">
        <v>160</v>
      </c>
      <c r="S634" s="35"/>
      <c r="T634" s="35" t="s">
        <v>160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1"/>
      <c r="BF634" s="1"/>
      <c r="BG634" s="3" t="s">
        <v>80</v>
      </c>
    </row>
    <row r="635" spans="2:59" x14ac:dyDescent="0.2">
      <c r="B635" s="1">
        <v>631</v>
      </c>
      <c r="C635" s="31">
        <v>43233</v>
      </c>
      <c r="D635" s="1">
        <v>135</v>
      </c>
      <c r="E635" s="32">
        <v>1000</v>
      </c>
      <c r="F635" s="32">
        <v>1250</v>
      </c>
      <c r="G635" s="32">
        <v>1250</v>
      </c>
      <c r="H635" s="32" t="s">
        <v>3</v>
      </c>
      <c r="I635" s="33">
        <v>6.9077552789821368</v>
      </c>
      <c r="J635" s="2" t="s">
        <v>163</v>
      </c>
      <c r="K635" s="32">
        <v>50</v>
      </c>
      <c r="L635" s="4" t="s">
        <v>172</v>
      </c>
      <c r="M635" s="4" t="s">
        <v>165</v>
      </c>
      <c r="N635" s="4" t="s">
        <v>158</v>
      </c>
      <c r="O635" s="34">
        <v>34</v>
      </c>
      <c r="P635" s="4" t="s">
        <v>159</v>
      </c>
      <c r="Q635" s="4"/>
      <c r="R635" s="35" t="s">
        <v>160</v>
      </c>
      <c r="S635" s="35"/>
      <c r="T635" s="35" t="s">
        <v>160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1"/>
      <c r="BF635" s="1"/>
      <c r="BG635" s="3" t="s">
        <v>82</v>
      </c>
    </row>
    <row r="636" spans="2:59" x14ac:dyDescent="0.2">
      <c r="B636" s="1">
        <v>632</v>
      </c>
      <c r="C636" s="31">
        <v>43233</v>
      </c>
      <c r="D636" s="1">
        <v>136</v>
      </c>
      <c r="E636" s="32">
        <v>1300</v>
      </c>
      <c r="F636" s="32">
        <v>1625</v>
      </c>
      <c r="G636" s="32">
        <v>1625</v>
      </c>
      <c r="H636" s="32" t="s">
        <v>3</v>
      </c>
      <c r="I636" s="33">
        <v>7.1701195434496281</v>
      </c>
      <c r="J636" s="2" t="s">
        <v>163</v>
      </c>
      <c r="K636" s="32">
        <v>40</v>
      </c>
      <c r="L636" s="4" t="s">
        <v>172</v>
      </c>
      <c r="M636" s="4" t="s">
        <v>165</v>
      </c>
      <c r="N636" s="4" t="s">
        <v>158</v>
      </c>
      <c r="O636" s="34">
        <v>32</v>
      </c>
      <c r="P636" s="4" t="s">
        <v>159</v>
      </c>
      <c r="Q636" s="4"/>
      <c r="R636" s="35" t="s">
        <v>160</v>
      </c>
      <c r="S636" s="35"/>
      <c r="T636" s="3"/>
      <c r="U636" s="35" t="s">
        <v>160</v>
      </c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 t="s">
        <v>205</v>
      </c>
      <c r="BA636" s="3"/>
      <c r="BB636" s="3"/>
      <c r="BC636" s="3"/>
      <c r="BD636" s="3"/>
      <c r="BE636" s="1"/>
      <c r="BF636" s="1"/>
      <c r="BG636" s="3" t="s">
        <v>80</v>
      </c>
    </row>
    <row r="637" spans="2:59" x14ac:dyDescent="0.2">
      <c r="B637" s="1">
        <v>633</v>
      </c>
      <c r="C637" s="31">
        <v>43233</v>
      </c>
      <c r="D637" s="1">
        <v>137</v>
      </c>
      <c r="E637" s="32">
        <v>900</v>
      </c>
      <c r="F637" s="32">
        <v>1125</v>
      </c>
      <c r="G637" s="32">
        <v>1125</v>
      </c>
      <c r="H637" s="32" t="s">
        <v>3</v>
      </c>
      <c r="I637" s="33">
        <v>6.8023947633243109</v>
      </c>
      <c r="J637" s="2" t="s">
        <v>163</v>
      </c>
      <c r="K637" s="32">
        <v>60</v>
      </c>
      <c r="L637" s="32" t="s">
        <v>167</v>
      </c>
      <c r="M637" s="4" t="s">
        <v>165</v>
      </c>
      <c r="N637" s="4" t="s">
        <v>158</v>
      </c>
      <c r="O637" s="34">
        <v>34</v>
      </c>
      <c r="P637" s="4" t="s">
        <v>159</v>
      </c>
      <c r="Q637" s="4"/>
      <c r="R637" s="35" t="s">
        <v>160</v>
      </c>
      <c r="S637" s="35"/>
      <c r="T637" s="35" t="s">
        <v>160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1"/>
      <c r="BF637" s="1"/>
      <c r="BG637" s="3" t="s">
        <v>80</v>
      </c>
    </row>
    <row r="638" spans="2:59" x14ac:dyDescent="0.2">
      <c r="B638" s="1">
        <v>634</v>
      </c>
      <c r="C638" s="31">
        <v>43233</v>
      </c>
      <c r="D638" s="1">
        <v>139</v>
      </c>
      <c r="E638" s="32">
        <v>2000</v>
      </c>
      <c r="F638" s="32">
        <v>2500</v>
      </c>
      <c r="G638" s="32">
        <v>2500</v>
      </c>
      <c r="H638" s="32" t="s">
        <v>3</v>
      </c>
      <c r="I638" s="33">
        <v>7.6009024595420822</v>
      </c>
      <c r="J638" s="2" t="s">
        <v>163</v>
      </c>
      <c r="K638" s="32">
        <v>60</v>
      </c>
      <c r="L638" s="32" t="s">
        <v>164</v>
      </c>
      <c r="M638" s="4" t="s">
        <v>165</v>
      </c>
      <c r="N638" s="4" t="s">
        <v>162</v>
      </c>
      <c r="O638" s="34">
        <v>31</v>
      </c>
      <c r="P638" s="4" t="s">
        <v>159</v>
      </c>
      <c r="Q638" s="4"/>
      <c r="R638" s="35" t="s">
        <v>160</v>
      </c>
      <c r="S638" s="35"/>
      <c r="T638" s="3"/>
      <c r="U638" s="35" t="s">
        <v>160</v>
      </c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1"/>
      <c r="BF638" s="1"/>
      <c r="BG638" s="3" t="s">
        <v>80</v>
      </c>
    </row>
    <row r="639" spans="2:59" x14ac:dyDescent="0.2">
      <c r="B639" s="1">
        <v>635</v>
      </c>
      <c r="C639" s="31">
        <v>43233</v>
      </c>
      <c r="D639" s="1">
        <v>140</v>
      </c>
      <c r="E639" s="32">
        <v>1800</v>
      </c>
      <c r="F639" s="32">
        <v>2250</v>
      </c>
      <c r="G639" s="32">
        <v>2250</v>
      </c>
      <c r="H639" s="32" t="s">
        <v>3</v>
      </c>
      <c r="I639" s="33">
        <v>7.4955419438842563</v>
      </c>
      <c r="J639" s="2" t="s">
        <v>163</v>
      </c>
      <c r="K639" s="32">
        <v>60</v>
      </c>
      <c r="L639" s="32" t="s">
        <v>169</v>
      </c>
      <c r="M639" s="4" t="s">
        <v>165</v>
      </c>
      <c r="N639" s="4" t="s">
        <v>166</v>
      </c>
      <c r="O639" s="34">
        <v>34</v>
      </c>
      <c r="P639" s="4" t="s">
        <v>159</v>
      </c>
      <c r="Q639" s="4"/>
      <c r="R639" s="35" t="s">
        <v>160</v>
      </c>
      <c r="S639" s="35"/>
      <c r="T639" s="3"/>
      <c r="U639" s="35" t="s">
        <v>160</v>
      </c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1"/>
      <c r="BF639" s="1"/>
      <c r="BG639" s="3" t="s">
        <v>80</v>
      </c>
    </row>
    <row r="640" spans="2:59" x14ac:dyDescent="0.2">
      <c r="B640" s="1">
        <v>636</v>
      </c>
      <c r="C640" s="31">
        <v>43233</v>
      </c>
      <c r="D640" s="1">
        <v>145</v>
      </c>
      <c r="E640" s="32">
        <v>2400</v>
      </c>
      <c r="F640" s="32">
        <v>3000</v>
      </c>
      <c r="G640" s="32">
        <v>3000</v>
      </c>
      <c r="H640" s="32" t="s">
        <v>3</v>
      </c>
      <c r="I640" s="33">
        <v>7.7832240163360371</v>
      </c>
      <c r="J640" s="2" t="s">
        <v>163</v>
      </c>
      <c r="K640" s="32">
        <v>80</v>
      </c>
      <c r="L640" s="4" t="s">
        <v>172</v>
      </c>
      <c r="M640" s="4" t="s">
        <v>165</v>
      </c>
      <c r="N640" s="4" t="s">
        <v>158</v>
      </c>
      <c r="O640" s="34">
        <v>36</v>
      </c>
      <c r="P640" s="4" t="s">
        <v>172</v>
      </c>
      <c r="Q640" s="4"/>
      <c r="R640" s="3"/>
      <c r="S640" s="3"/>
      <c r="T640" s="3"/>
      <c r="U640" s="35" t="s">
        <v>160</v>
      </c>
      <c r="V640" s="3"/>
      <c r="W640" s="3"/>
      <c r="X640" s="35" t="s">
        <v>160</v>
      </c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1"/>
      <c r="BF640" s="1"/>
      <c r="BG640" s="3" t="s">
        <v>80</v>
      </c>
    </row>
    <row r="641" spans="2:59" x14ac:dyDescent="0.2">
      <c r="B641" s="1">
        <v>637</v>
      </c>
      <c r="C641" s="31">
        <v>43233</v>
      </c>
      <c r="D641" s="1">
        <v>150</v>
      </c>
      <c r="E641" s="32">
        <v>6500</v>
      </c>
      <c r="F641" s="32">
        <v>8125</v>
      </c>
      <c r="G641" s="32">
        <v>8125</v>
      </c>
      <c r="H641" s="32" t="s">
        <v>3</v>
      </c>
      <c r="I641" s="33">
        <v>8.7795574558837277</v>
      </c>
      <c r="J641" s="2" t="s">
        <v>163</v>
      </c>
      <c r="K641" s="32">
        <v>40</v>
      </c>
      <c r="L641" s="4" t="s">
        <v>195</v>
      </c>
      <c r="M641" s="4" t="s">
        <v>165</v>
      </c>
      <c r="N641" s="4" t="s">
        <v>162</v>
      </c>
      <c r="O641" s="34">
        <v>32</v>
      </c>
      <c r="P641" s="4" t="s">
        <v>159</v>
      </c>
      <c r="Q641" s="4"/>
      <c r="R641" s="35" t="s">
        <v>160</v>
      </c>
      <c r="S641" s="35"/>
      <c r="U641" s="35" t="s">
        <v>160</v>
      </c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1"/>
      <c r="BF641" s="1"/>
      <c r="BG641" s="3" t="s">
        <v>79</v>
      </c>
    </row>
    <row r="642" spans="2:59" x14ac:dyDescent="0.2">
      <c r="B642" s="1">
        <v>638</v>
      </c>
      <c r="C642" s="31">
        <v>43233</v>
      </c>
      <c r="D642" s="1">
        <v>151</v>
      </c>
      <c r="E642" s="32">
        <v>15000</v>
      </c>
      <c r="F642" s="32">
        <v>18750</v>
      </c>
      <c r="G642" s="32">
        <v>18750</v>
      </c>
      <c r="H642" s="32" t="s">
        <v>3</v>
      </c>
      <c r="I642" s="33">
        <v>9.6158054800843473</v>
      </c>
      <c r="J642" s="2" t="s">
        <v>163</v>
      </c>
      <c r="K642" s="32">
        <v>40</v>
      </c>
      <c r="L642" s="32" t="s">
        <v>164</v>
      </c>
      <c r="M642" s="4" t="s">
        <v>165</v>
      </c>
      <c r="N642" s="4" t="s">
        <v>162</v>
      </c>
      <c r="O642" s="34">
        <v>36</v>
      </c>
      <c r="P642" s="4" t="s">
        <v>159</v>
      </c>
      <c r="Q642" s="4"/>
      <c r="R642" s="3"/>
      <c r="S642" s="3"/>
      <c r="T642" s="3"/>
      <c r="U642" s="35" t="s">
        <v>160</v>
      </c>
      <c r="V642" s="3"/>
      <c r="W642" s="3"/>
      <c r="X642" s="35" t="s">
        <v>160</v>
      </c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1"/>
      <c r="BF642" s="1"/>
      <c r="BG642" s="3" t="s">
        <v>81</v>
      </c>
    </row>
    <row r="643" spans="2:59" x14ac:dyDescent="0.2">
      <c r="B643" s="1">
        <v>639</v>
      </c>
      <c r="C643" s="31">
        <v>43233</v>
      </c>
      <c r="D643" s="1">
        <v>152</v>
      </c>
      <c r="E643" s="32">
        <v>30000</v>
      </c>
      <c r="F643" s="32">
        <v>37500</v>
      </c>
      <c r="G643" s="32">
        <v>37500</v>
      </c>
      <c r="H643" s="32" t="s">
        <v>3</v>
      </c>
      <c r="I643" s="33">
        <v>10.308952660644293</v>
      </c>
      <c r="J643" s="2" t="s">
        <v>163</v>
      </c>
      <c r="K643" s="32">
        <v>40</v>
      </c>
      <c r="L643" s="32" t="s">
        <v>167</v>
      </c>
      <c r="M643" s="4" t="s">
        <v>165</v>
      </c>
      <c r="N643" s="4" t="s">
        <v>162</v>
      </c>
      <c r="O643" s="34">
        <v>33</v>
      </c>
      <c r="P643" s="4" t="s">
        <v>167</v>
      </c>
      <c r="Q643" s="4"/>
      <c r="R643" s="3"/>
      <c r="S643" s="3"/>
      <c r="T643" s="35" t="s">
        <v>160</v>
      </c>
      <c r="U643" s="35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5" t="s">
        <v>160</v>
      </c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1"/>
      <c r="BF643" s="1"/>
      <c r="BG643" s="3" t="s">
        <v>81</v>
      </c>
    </row>
    <row r="644" spans="2:59" x14ac:dyDescent="0.2">
      <c r="B644" s="1">
        <v>640</v>
      </c>
      <c r="C644" s="31">
        <v>43233</v>
      </c>
      <c r="D644" s="1">
        <v>154</v>
      </c>
      <c r="E644" s="32">
        <v>8500</v>
      </c>
      <c r="F644" s="32">
        <v>10625</v>
      </c>
      <c r="G644" s="32">
        <v>10625</v>
      </c>
      <c r="H644" s="32" t="s">
        <v>3</v>
      </c>
      <c r="I644" s="33">
        <v>9.0478214424784085</v>
      </c>
      <c r="J644" s="2" t="s">
        <v>163</v>
      </c>
      <c r="K644" s="32">
        <v>40</v>
      </c>
      <c r="L644" s="4" t="s">
        <v>172</v>
      </c>
      <c r="M644" s="4" t="s">
        <v>165</v>
      </c>
      <c r="N644" s="4" t="s">
        <v>158</v>
      </c>
      <c r="O644" s="34">
        <v>37</v>
      </c>
      <c r="P644" s="4" t="s">
        <v>159</v>
      </c>
      <c r="Q644" s="4"/>
      <c r="R644" s="3"/>
      <c r="S644" s="3"/>
      <c r="T644" s="35" t="s">
        <v>160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5" t="s">
        <v>160</v>
      </c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1"/>
      <c r="BF644" s="1"/>
      <c r="BG644" s="3" t="s">
        <v>80</v>
      </c>
    </row>
    <row r="645" spans="2:59" x14ac:dyDescent="0.2">
      <c r="B645" s="1">
        <v>641</v>
      </c>
      <c r="C645" s="31">
        <v>43233</v>
      </c>
      <c r="D645" s="1">
        <v>155</v>
      </c>
      <c r="E645" s="32">
        <v>13000</v>
      </c>
      <c r="F645" s="32">
        <v>16250</v>
      </c>
      <c r="G645" s="32">
        <v>16250</v>
      </c>
      <c r="H645" s="32" t="s">
        <v>3</v>
      </c>
      <c r="I645" s="33">
        <v>9.4727046364436731</v>
      </c>
      <c r="J645" s="2" t="s">
        <v>163</v>
      </c>
      <c r="K645" s="32">
        <v>50</v>
      </c>
      <c r="L645" s="32" t="s">
        <v>164</v>
      </c>
      <c r="M645" s="4" t="s">
        <v>165</v>
      </c>
      <c r="N645" s="4" t="s">
        <v>158</v>
      </c>
      <c r="O645" s="34">
        <v>36</v>
      </c>
      <c r="P645" s="4" t="s">
        <v>164</v>
      </c>
      <c r="Q645" s="4"/>
      <c r="R645" s="3"/>
      <c r="S645" s="3"/>
      <c r="T645" s="35" t="s">
        <v>160</v>
      </c>
      <c r="U645" s="3"/>
      <c r="V645" s="3"/>
      <c r="W645" s="3"/>
      <c r="X645" s="3"/>
      <c r="Y645" s="3"/>
      <c r="Z645" s="35" t="s">
        <v>160</v>
      </c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5" t="s">
        <v>160</v>
      </c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1"/>
      <c r="BF645" s="1"/>
      <c r="BG645" s="3" t="s">
        <v>79</v>
      </c>
    </row>
    <row r="646" spans="2:59" x14ac:dyDescent="0.2">
      <c r="B646" s="1">
        <v>642</v>
      </c>
      <c r="C646" s="31">
        <v>43233</v>
      </c>
      <c r="D646" s="1">
        <v>156</v>
      </c>
      <c r="E646" s="32">
        <v>27000</v>
      </c>
      <c r="F646" s="32">
        <v>33750</v>
      </c>
      <c r="G646" s="32">
        <v>33750</v>
      </c>
      <c r="H646" s="32" t="s">
        <v>3</v>
      </c>
      <c r="I646" s="33">
        <v>10.203592144986466</v>
      </c>
      <c r="J646" s="2" t="s">
        <v>163</v>
      </c>
      <c r="K646" s="32">
        <v>40</v>
      </c>
      <c r="L646" s="32" t="s">
        <v>164</v>
      </c>
      <c r="M646" s="4" t="s">
        <v>165</v>
      </c>
      <c r="N646" s="4" t="s">
        <v>166</v>
      </c>
      <c r="O646" s="34">
        <v>36</v>
      </c>
      <c r="P646" s="4" t="s">
        <v>164</v>
      </c>
      <c r="Q646" s="4"/>
      <c r="R646" s="3"/>
      <c r="S646" s="3"/>
      <c r="T646" s="35" t="s">
        <v>160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5" t="s">
        <v>160</v>
      </c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1"/>
      <c r="BF646" s="1"/>
      <c r="BG646" s="3" t="s">
        <v>81</v>
      </c>
    </row>
    <row r="647" spans="2:59" x14ac:dyDescent="0.2">
      <c r="B647" s="1">
        <v>643</v>
      </c>
      <c r="C647" s="31">
        <v>43233</v>
      </c>
      <c r="D647" s="1">
        <v>158</v>
      </c>
      <c r="E647" s="32">
        <v>16000</v>
      </c>
      <c r="F647" s="32">
        <v>20000</v>
      </c>
      <c r="G647" s="32">
        <v>20000</v>
      </c>
      <c r="H647" s="32" t="s">
        <v>3</v>
      </c>
      <c r="I647" s="33">
        <v>9.6803440012219184</v>
      </c>
      <c r="J647" s="2" t="s">
        <v>163</v>
      </c>
      <c r="K647" s="32">
        <v>50</v>
      </c>
      <c r="L647" s="32" t="s">
        <v>167</v>
      </c>
      <c r="M647" s="4" t="s">
        <v>165</v>
      </c>
      <c r="N647" s="4" t="s">
        <v>162</v>
      </c>
      <c r="O647" s="34">
        <v>40</v>
      </c>
      <c r="P647" s="36" t="s">
        <v>159</v>
      </c>
      <c r="Q647" s="4"/>
      <c r="R647" s="35" t="s">
        <v>160</v>
      </c>
      <c r="S647" s="35"/>
      <c r="T647" s="3"/>
      <c r="U647" s="35" t="s">
        <v>160</v>
      </c>
      <c r="V647" s="3"/>
      <c r="W647" s="3"/>
      <c r="X647" s="3"/>
      <c r="Y647" s="3"/>
      <c r="Z647" s="3"/>
      <c r="AA647" s="3"/>
      <c r="AB647" s="3"/>
      <c r="AC647" s="35" t="s">
        <v>160</v>
      </c>
      <c r="AD647" s="3"/>
      <c r="AE647" s="3"/>
      <c r="AF647" s="3"/>
      <c r="AG647" s="3"/>
      <c r="AH647" s="3"/>
      <c r="AI647" s="3"/>
      <c r="AJ647" s="35" t="s">
        <v>160</v>
      </c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1"/>
      <c r="BF647" s="1"/>
      <c r="BG647" s="3" t="s">
        <v>79</v>
      </c>
    </row>
    <row r="648" spans="2:59" x14ac:dyDescent="0.2">
      <c r="B648" s="1">
        <v>644</v>
      </c>
      <c r="C648" s="31">
        <v>43233</v>
      </c>
      <c r="D648" s="1">
        <v>159</v>
      </c>
      <c r="E648" s="32">
        <v>17000</v>
      </c>
      <c r="F648" s="32">
        <v>21250</v>
      </c>
      <c r="G648" s="32">
        <v>21250</v>
      </c>
      <c r="H648" s="32" t="s">
        <v>3</v>
      </c>
      <c r="I648" s="33">
        <v>9.7409686230383539</v>
      </c>
      <c r="J648" s="2" t="s">
        <v>163</v>
      </c>
      <c r="K648" s="32">
        <v>50</v>
      </c>
      <c r="L648" s="32" t="s">
        <v>167</v>
      </c>
      <c r="M648" s="4" t="s">
        <v>165</v>
      </c>
      <c r="N648" s="4" t="s">
        <v>162</v>
      </c>
      <c r="O648" s="34">
        <v>37</v>
      </c>
      <c r="P648" s="4" t="s">
        <v>159</v>
      </c>
      <c r="Q648" s="4"/>
      <c r="R648" s="35" t="s">
        <v>160</v>
      </c>
      <c r="S648" s="35"/>
      <c r="T648" s="3"/>
      <c r="U648" s="35" t="s">
        <v>160</v>
      </c>
      <c r="V648" s="3"/>
      <c r="W648" s="3"/>
      <c r="X648" s="3"/>
      <c r="Y648" s="3"/>
      <c r="Z648" s="3"/>
      <c r="AA648" s="3"/>
      <c r="AB648" s="3"/>
      <c r="AC648" s="35" t="s">
        <v>160</v>
      </c>
      <c r="AD648" s="3"/>
      <c r="AE648" s="3"/>
      <c r="AF648" s="3"/>
      <c r="AG648" s="3"/>
      <c r="AH648" s="3"/>
      <c r="AI648" s="3"/>
      <c r="AJ648" s="35" t="s">
        <v>160</v>
      </c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1"/>
      <c r="BF648" s="1"/>
      <c r="BG648" s="3" t="s">
        <v>80</v>
      </c>
    </row>
    <row r="649" spans="2:59" x14ac:dyDescent="0.2">
      <c r="B649" s="1">
        <v>645</v>
      </c>
      <c r="C649" s="31">
        <v>43233</v>
      </c>
      <c r="D649" s="1">
        <v>160</v>
      </c>
      <c r="E649" s="32">
        <v>19000</v>
      </c>
      <c r="F649" s="32">
        <v>23750</v>
      </c>
      <c r="G649" s="32">
        <v>23750</v>
      </c>
      <c r="H649" s="32" t="s">
        <v>3</v>
      </c>
      <c r="I649" s="33">
        <v>9.8521942581485771</v>
      </c>
      <c r="J649" s="2" t="s">
        <v>163</v>
      </c>
      <c r="K649" s="32">
        <v>70</v>
      </c>
      <c r="L649" s="32" t="s">
        <v>167</v>
      </c>
      <c r="M649" s="4" t="s">
        <v>165</v>
      </c>
      <c r="N649" s="4" t="s">
        <v>162</v>
      </c>
      <c r="O649" s="34">
        <v>38</v>
      </c>
      <c r="P649" s="4" t="s">
        <v>167</v>
      </c>
      <c r="Q649" s="4"/>
      <c r="R649" s="3"/>
      <c r="S649" s="3"/>
      <c r="T649" s="3"/>
      <c r="U649" s="35" t="s">
        <v>160</v>
      </c>
      <c r="V649" s="3"/>
      <c r="W649" s="3"/>
      <c r="X649" s="35" t="s">
        <v>160</v>
      </c>
      <c r="Y649" s="3"/>
      <c r="Z649" s="3"/>
      <c r="AA649" s="3"/>
      <c r="AB649" s="3"/>
      <c r="AC649" s="35" t="s">
        <v>160</v>
      </c>
      <c r="AD649" s="3"/>
      <c r="AE649" s="3"/>
      <c r="AF649" s="3"/>
      <c r="AG649" s="3"/>
      <c r="AH649" s="3"/>
      <c r="AI649" s="3"/>
      <c r="AJ649" s="35" t="s">
        <v>160</v>
      </c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1"/>
      <c r="BF649" s="1"/>
      <c r="BG649" s="3" t="s">
        <v>79</v>
      </c>
    </row>
    <row r="650" spans="2:59" x14ac:dyDescent="0.2">
      <c r="B650" s="1">
        <v>646</v>
      </c>
      <c r="C650" s="31">
        <v>43233</v>
      </c>
      <c r="D650" s="1">
        <v>161</v>
      </c>
      <c r="E650" s="32">
        <v>21000</v>
      </c>
      <c r="F650" s="32">
        <v>26250</v>
      </c>
      <c r="G650" s="32">
        <v>26250</v>
      </c>
      <c r="H650" s="32" t="s">
        <v>3</v>
      </c>
      <c r="I650" s="33">
        <v>9.9522777167055594</v>
      </c>
      <c r="J650" s="2" t="s">
        <v>163</v>
      </c>
      <c r="K650" s="32">
        <v>50</v>
      </c>
      <c r="L650" s="32" t="s">
        <v>167</v>
      </c>
      <c r="M650" s="4" t="s">
        <v>165</v>
      </c>
      <c r="N650" s="4" t="s">
        <v>158</v>
      </c>
      <c r="O650" s="34">
        <v>36</v>
      </c>
      <c r="P650" s="4" t="s">
        <v>159</v>
      </c>
      <c r="Q650" s="4"/>
      <c r="R650" s="3"/>
      <c r="S650" s="3"/>
      <c r="T650" s="35" t="s">
        <v>160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5" t="s">
        <v>160</v>
      </c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1"/>
      <c r="BF650" s="1"/>
      <c r="BG650" s="3" t="s">
        <v>79</v>
      </c>
    </row>
    <row r="651" spans="2:59" x14ac:dyDescent="0.2">
      <c r="B651" s="1">
        <v>647</v>
      </c>
      <c r="C651" s="31">
        <v>43233</v>
      </c>
      <c r="D651" s="1">
        <v>163</v>
      </c>
      <c r="E651" s="32">
        <v>8500</v>
      </c>
      <c r="F651" s="32">
        <v>10625</v>
      </c>
      <c r="G651" s="32">
        <v>10625</v>
      </c>
      <c r="H651" s="32" t="s">
        <v>3</v>
      </c>
      <c r="I651" s="33">
        <v>9.0478214424784085</v>
      </c>
      <c r="J651" s="2" t="s">
        <v>163</v>
      </c>
      <c r="K651" s="32">
        <v>80</v>
      </c>
      <c r="L651" s="32" t="s">
        <v>167</v>
      </c>
      <c r="M651" s="4" t="s">
        <v>165</v>
      </c>
      <c r="N651" s="4" t="s">
        <v>162</v>
      </c>
      <c r="O651" s="34">
        <v>40</v>
      </c>
      <c r="P651" s="4" t="s">
        <v>167</v>
      </c>
      <c r="Q651" s="4"/>
      <c r="R651" s="35" t="s">
        <v>160</v>
      </c>
      <c r="S651" s="35"/>
      <c r="T651" s="3"/>
      <c r="U651" s="35" t="s">
        <v>160</v>
      </c>
      <c r="V651" s="3"/>
      <c r="W651" s="3"/>
      <c r="X651" s="3"/>
      <c r="Y651" s="3"/>
      <c r="Z651" s="3"/>
      <c r="AA651" s="3"/>
      <c r="AB651" s="3"/>
      <c r="AC651" s="35" t="s">
        <v>160</v>
      </c>
      <c r="AD651" s="3"/>
      <c r="AE651" s="3"/>
      <c r="AF651" s="3"/>
      <c r="AG651" s="3"/>
      <c r="AH651" s="3"/>
      <c r="AI651" s="3"/>
      <c r="AJ651" s="35" t="s">
        <v>160</v>
      </c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1"/>
      <c r="BF651" s="1"/>
      <c r="BG651" s="3" t="s">
        <v>79</v>
      </c>
    </row>
    <row r="652" spans="2:59" x14ac:dyDescent="0.2">
      <c r="B652" s="1">
        <v>648</v>
      </c>
      <c r="C652" s="31">
        <v>43233</v>
      </c>
      <c r="D652" s="1">
        <v>169</v>
      </c>
      <c r="E652" s="32">
        <v>13000</v>
      </c>
      <c r="F652" s="32">
        <v>16250</v>
      </c>
      <c r="G652" s="32">
        <v>16250</v>
      </c>
      <c r="H652" s="32" t="s">
        <v>3</v>
      </c>
      <c r="I652" s="33">
        <v>9.4727046364436731</v>
      </c>
      <c r="J652" s="2" t="s">
        <v>163</v>
      </c>
      <c r="K652" s="32">
        <v>80</v>
      </c>
      <c r="L652" s="32" t="s">
        <v>169</v>
      </c>
      <c r="M652" s="4" t="s">
        <v>165</v>
      </c>
      <c r="N652" s="4" t="s">
        <v>162</v>
      </c>
      <c r="O652" s="34">
        <v>40</v>
      </c>
      <c r="P652" s="4" t="s">
        <v>169</v>
      </c>
      <c r="Q652" s="4"/>
      <c r="R652" s="3"/>
      <c r="S652" s="3"/>
      <c r="T652" s="3"/>
      <c r="U652" s="35" t="s">
        <v>160</v>
      </c>
      <c r="V652" s="3"/>
      <c r="W652" s="3"/>
      <c r="X652" s="35" t="s">
        <v>160</v>
      </c>
      <c r="Y652" s="3"/>
      <c r="Z652" s="3"/>
      <c r="AA652" s="3"/>
      <c r="AB652" s="3"/>
      <c r="AC652" s="35" t="s">
        <v>160</v>
      </c>
      <c r="AD652" s="3"/>
      <c r="AE652" s="3"/>
      <c r="AF652" s="3"/>
      <c r="AG652" s="3"/>
      <c r="AH652" s="3"/>
      <c r="AI652" s="3"/>
      <c r="AJ652" s="35" t="s">
        <v>160</v>
      </c>
      <c r="AK652" s="35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1"/>
      <c r="BF652" s="1"/>
      <c r="BG652" s="3" t="s">
        <v>79</v>
      </c>
    </row>
    <row r="653" spans="2:59" x14ac:dyDescent="0.2">
      <c r="B653" s="1">
        <v>649</v>
      </c>
      <c r="C653" s="31">
        <v>43233</v>
      </c>
      <c r="D653" s="1">
        <v>327</v>
      </c>
      <c r="E653" s="32">
        <v>24000</v>
      </c>
      <c r="F653" s="32">
        <v>30000</v>
      </c>
      <c r="G653" s="32">
        <v>30000</v>
      </c>
      <c r="H653" s="32" t="s">
        <v>3</v>
      </c>
      <c r="I653" s="33">
        <v>10.085809109330082</v>
      </c>
      <c r="J653" s="2" t="s">
        <v>174</v>
      </c>
      <c r="K653" s="2">
        <v>30</v>
      </c>
      <c r="L653" s="4" t="s">
        <v>164</v>
      </c>
      <c r="M653" s="4" t="s">
        <v>165</v>
      </c>
      <c r="N653" s="4" t="s">
        <v>166</v>
      </c>
      <c r="O653" s="34">
        <v>30</v>
      </c>
      <c r="P653" s="4" t="s">
        <v>159</v>
      </c>
      <c r="Q653" s="4"/>
      <c r="R653" s="35" t="s">
        <v>160</v>
      </c>
      <c r="S653" s="35"/>
      <c r="T653" s="35" t="s">
        <v>160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1"/>
      <c r="BF653" s="1"/>
      <c r="BG653" s="3" t="s">
        <v>81</v>
      </c>
    </row>
    <row r="654" spans="2:59" x14ac:dyDescent="0.2">
      <c r="B654" s="1">
        <v>650</v>
      </c>
      <c r="C654" s="31">
        <v>43233</v>
      </c>
      <c r="D654" s="1">
        <v>328</v>
      </c>
      <c r="E654" s="32">
        <v>6000</v>
      </c>
      <c r="F654" s="32">
        <v>7500</v>
      </c>
      <c r="G654" s="32">
        <v>7500</v>
      </c>
      <c r="H654" s="32" t="s">
        <v>3</v>
      </c>
      <c r="I654" s="33">
        <v>8.6995147482101913</v>
      </c>
      <c r="J654" s="2" t="s">
        <v>174</v>
      </c>
      <c r="K654" s="2">
        <v>40</v>
      </c>
      <c r="L654" s="4" t="s">
        <v>164</v>
      </c>
      <c r="M654" s="4" t="s">
        <v>182</v>
      </c>
      <c r="N654" s="4" t="s">
        <v>166</v>
      </c>
      <c r="O654" s="34">
        <v>22</v>
      </c>
      <c r="P654" s="4" t="s">
        <v>159</v>
      </c>
      <c r="Q654" s="4"/>
      <c r="R654" s="35" t="s">
        <v>160</v>
      </c>
      <c r="S654" s="35"/>
      <c r="T654" s="35" t="s">
        <v>160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1"/>
      <c r="BF654" s="1"/>
      <c r="BG654" s="3" t="s">
        <v>80</v>
      </c>
    </row>
    <row r="655" spans="2:59" x14ac:dyDescent="0.2">
      <c r="B655" s="1">
        <v>651</v>
      </c>
      <c r="C655" s="31">
        <v>43233</v>
      </c>
      <c r="D655" s="1">
        <v>329</v>
      </c>
      <c r="E655" s="32">
        <v>2000</v>
      </c>
      <c r="F655" s="32">
        <v>2500</v>
      </c>
      <c r="G655" s="32">
        <v>2500</v>
      </c>
      <c r="H655" s="32" t="s">
        <v>3</v>
      </c>
      <c r="I655" s="33">
        <v>7.6009024595420822</v>
      </c>
      <c r="J655" s="2" t="s">
        <v>174</v>
      </c>
      <c r="K655" s="2">
        <v>50</v>
      </c>
      <c r="L655" s="4" t="s">
        <v>167</v>
      </c>
      <c r="M655" s="4" t="s">
        <v>191</v>
      </c>
      <c r="N655" s="4" t="s">
        <v>158</v>
      </c>
      <c r="O655" s="34">
        <v>27</v>
      </c>
      <c r="P655" s="4" t="s">
        <v>159</v>
      </c>
      <c r="Q655" s="4"/>
      <c r="R655" s="35" t="s">
        <v>160</v>
      </c>
      <c r="S655" s="35"/>
      <c r="T655" s="35" t="s">
        <v>160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1"/>
      <c r="BF655" s="1"/>
      <c r="BG655" s="3" t="s">
        <v>80</v>
      </c>
    </row>
    <row r="656" spans="2:59" x14ac:dyDescent="0.2">
      <c r="B656" s="1">
        <v>652</v>
      </c>
      <c r="C656" s="31">
        <v>43233</v>
      </c>
      <c r="D656" s="1">
        <v>330</v>
      </c>
      <c r="E656" s="32">
        <v>6500</v>
      </c>
      <c r="F656" s="32">
        <v>8125</v>
      </c>
      <c r="G656" s="32">
        <v>8125</v>
      </c>
      <c r="H656" s="32" t="s">
        <v>3</v>
      </c>
      <c r="I656" s="33">
        <v>8.7795574558837277</v>
      </c>
      <c r="J656" s="2" t="s">
        <v>174</v>
      </c>
      <c r="K656" s="2">
        <v>40</v>
      </c>
      <c r="L656" s="4" t="s">
        <v>169</v>
      </c>
      <c r="M656" s="4" t="s">
        <v>165</v>
      </c>
      <c r="N656" s="4" t="s">
        <v>158</v>
      </c>
      <c r="O656" s="34">
        <v>35</v>
      </c>
      <c r="P656" s="4" t="s">
        <v>159</v>
      </c>
      <c r="Q656" s="4"/>
      <c r="R656" s="35" t="s">
        <v>160</v>
      </c>
      <c r="S656" s="35"/>
      <c r="T656" s="35" t="s">
        <v>160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1"/>
      <c r="BF656" s="1"/>
      <c r="BG656" s="3" t="s">
        <v>80</v>
      </c>
    </row>
    <row r="657" spans="2:59" x14ac:dyDescent="0.2">
      <c r="B657" s="1">
        <v>653</v>
      </c>
      <c r="C657" s="31">
        <v>43233</v>
      </c>
      <c r="D657" s="1">
        <v>332</v>
      </c>
      <c r="E657" s="32">
        <v>6500</v>
      </c>
      <c r="F657" s="32">
        <v>8125</v>
      </c>
      <c r="G657" s="32">
        <v>8125</v>
      </c>
      <c r="H657" s="32" t="s">
        <v>3</v>
      </c>
      <c r="I657" s="33">
        <v>8.7795574558837277</v>
      </c>
      <c r="J657" s="2" t="s">
        <v>174</v>
      </c>
      <c r="K657" s="2">
        <v>60</v>
      </c>
      <c r="L657" s="4" t="s">
        <v>169</v>
      </c>
      <c r="M657" s="4" t="s">
        <v>165</v>
      </c>
      <c r="N657" s="4" t="s">
        <v>158</v>
      </c>
      <c r="O657" s="34">
        <v>34</v>
      </c>
      <c r="P657" s="4" t="s">
        <v>159</v>
      </c>
      <c r="Q657" s="4"/>
      <c r="R657" s="35" t="s">
        <v>160</v>
      </c>
      <c r="S657" s="35"/>
      <c r="T657" s="35" t="s">
        <v>160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 t="s">
        <v>201</v>
      </c>
      <c r="BA657" s="3"/>
      <c r="BB657" s="3"/>
      <c r="BC657" s="3"/>
      <c r="BD657" s="3"/>
      <c r="BE657" s="1"/>
      <c r="BF657" s="1"/>
      <c r="BG657" s="3" t="s">
        <v>80</v>
      </c>
    </row>
    <row r="658" spans="2:59" x14ac:dyDescent="0.2">
      <c r="B658" s="1">
        <v>654</v>
      </c>
      <c r="C658" s="31">
        <v>43233</v>
      </c>
      <c r="D658" s="1">
        <v>334</v>
      </c>
      <c r="E658" s="32">
        <v>1500</v>
      </c>
      <c r="F658" s="32">
        <v>1875</v>
      </c>
      <c r="G658" s="32">
        <v>1875</v>
      </c>
      <c r="H658" s="32" t="s">
        <v>3</v>
      </c>
      <c r="I658" s="33">
        <v>7.3132203870903014</v>
      </c>
      <c r="J658" s="2" t="s">
        <v>174</v>
      </c>
      <c r="K658" s="2">
        <v>60</v>
      </c>
      <c r="L658" s="4" t="s">
        <v>169</v>
      </c>
      <c r="M658" s="4" t="s">
        <v>165</v>
      </c>
      <c r="N658" s="4" t="s">
        <v>166</v>
      </c>
      <c r="O658" s="34">
        <v>32</v>
      </c>
      <c r="P658" s="4" t="s">
        <v>159</v>
      </c>
      <c r="Q658" s="4"/>
      <c r="R658" s="35" t="s">
        <v>160</v>
      </c>
      <c r="S658" s="35"/>
      <c r="T658" s="35" t="s">
        <v>160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1"/>
      <c r="BF658" s="1"/>
      <c r="BG658" s="3" t="s">
        <v>80</v>
      </c>
    </row>
    <row r="659" spans="2:59" x14ac:dyDescent="0.2">
      <c r="B659" s="1">
        <v>655</v>
      </c>
      <c r="C659" s="31">
        <v>43233</v>
      </c>
      <c r="D659" s="1">
        <v>335</v>
      </c>
      <c r="E659" s="32">
        <v>16000</v>
      </c>
      <c r="F659" s="32">
        <v>20000</v>
      </c>
      <c r="G659" s="32">
        <v>20000</v>
      </c>
      <c r="H659" s="32" t="s">
        <v>3</v>
      </c>
      <c r="I659" s="33">
        <v>9.6803440012219184</v>
      </c>
      <c r="J659" s="2" t="s">
        <v>174</v>
      </c>
      <c r="K659" s="2">
        <v>30</v>
      </c>
      <c r="L659" s="4" t="s">
        <v>167</v>
      </c>
      <c r="M659" s="4" t="s">
        <v>165</v>
      </c>
      <c r="N659" s="4" t="s">
        <v>158</v>
      </c>
      <c r="O659" s="34">
        <v>30</v>
      </c>
      <c r="P659" s="4" t="s">
        <v>159</v>
      </c>
      <c r="Q659" s="4"/>
      <c r="R659" s="35" t="s">
        <v>160</v>
      </c>
      <c r="S659" s="35"/>
      <c r="T659" s="35" t="s">
        <v>160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1"/>
      <c r="BF659" s="1"/>
      <c r="BG659" s="3" t="s">
        <v>81</v>
      </c>
    </row>
    <row r="660" spans="2:59" x14ac:dyDescent="0.2">
      <c r="B660" s="1">
        <v>656</v>
      </c>
      <c r="C660" s="31">
        <v>43233</v>
      </c>
      <c r="D660" s="1">
        <v>336</v>
      </c>
      <c r="E660" s="32">
        <v>6000</v>
      </c>
      <c r="F660" s="32">
        <v>7500</v>
      </c>
      <c r="G660" s="32">
        <v>7500</v>
      </c>
      <c r="H660" s="32" t="s">
        <v>3</v>
      </c>
      <c r="I660" s="33">
        <v>8.6995147482101913</v>
      </c>
      <c r="J660" s="2" t="s">
        <v>174</v>
      </c>
      <c r="K660" s="2">
        <v>30</v>
      </c>
      <c r="L660" s="4" t="s">
        <v>169</v>
      </c>
      <c r="M660" s="4" t="s">
        <v>165</v>
      </c>
      <c r="N660" s="4" t="s">
        <v>158</v>
      </c>
      <c r="O660" s="34">
        <v>31</v>
      </c>
      <c r="P660" s="4" t="s">
        <v>159</v>
      </c>
      <c r="Q660" s="4"/>
      <c r="R660" s="35" t="s">
        <v>160</v>
      </c>
      <c r="S660" s="35"/>
      <c r="T660" s="35" t="s">
        <v>160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1"/>
      <c r="BF660" s="1"/>
      <c r="BG660" s="3" t="s">
        <v>80</v>
      </c>
    </row>
    <row r="661" spans="2:59" x14ac:dyDescent="0.2">
      <c r="B661" s="1">
        <v>657</v>
      </c>
      <c r="C661" s="31">
        <v>43233</v>
      </c>
      <c r="D661" s="1">
        <v>337</v>
      </c>
      <c r="E661" s="32">
        <v>8000</v>
      </c>
      <c r="F661" s="32">
        <v>10000</v>
      </c>
      <c r="G661" s="32">
        <v>10000</v>
      </c>
      <c r="H661" s="32" t="s">
        <v>3</v>
      </c>
      <c r="I661" s="33">
        <v>8.987196820661973</v>
      </c>
      <c r="J661" s="2" t="s">
        <v>174</v>
      </c>
      <c r="K661" s="2">
        <v>40</v>
      </c>
      <c r="L661" s="4" t="s">
        <v>164</v>
      </c>
      <c r="M661" s="4" t="s">
        <v>165</v>
      </c>
      <c r="N661" s="4" t="s">
        <v>158</v>
      </c>
      <c r="O661" s="34">
        <v>34</v>
      </c>
      <c r="P661" s="4" t="s">
        <v>164</v>
      </c>
      <c r="Q661" s="4"/>
      <c r="R661" s="35" t="s">
        <v>160</v>
      </c>
      <c r="S661" s="35"/>
      <c r="T661" s="35" t="s">
        <v>160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1"/>
      <c r="BF661" s="1"/>
      <c r="BG661" s="3" t="s">
        <v>79</v>
      </c>
    </row>
    <row r="662" spans="2:59" x14ac:dyDescent="0.2">
      <c r="B662" s="1">
        <v>658</v>
      </c>
      <c r="C662" s="31">
        <v>43233</v>
      </c>
      <c r="D662" s="1">
        <v>340</v>
      </c>
      <c r="E662" s="32">
        <v>6000</v>
      </c>
      <c r="F662" s="32">
        <v>7500</v>
      </c>
      <c r="G662" s="32">
        <v>7500</v>
      </c>
      <c r="H662" s="32" t="s">
        <v>3</v>
      </c>
      <c r="I662" s="33">
        <v>8.6995147482101913</v>
      </c>
      <c r="J662" s="2" t="s">
        <v>174</v>
      </c>
      <c r="K662" s="2">
        <v>40</v>
      </c>
      <c r="L662" s="4" t="s">
        <v>169</v>
      </c>
      <c r="M662" s="4" t="s">
        <v>182</v>
      </c>
      <c r="N662" s="4" t="s">
        <v>158</v>
      </c>
      <c r="O662" s="34">
        <v>25</v>
      </c>
      <c r="P662" s="4" t="s">
        <v>159</v>
      </c>
      <c r="Q662" s="4"/>
      <c r="R662" s="35" t="s">
        <v>160</v>
      </c>
      <c r="S662" s="35"/>
      <c r="T662" s="35" t="s">
        <v>160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1"/>
      <c r="BF662" s="1"/>
      <c r="BG662" s="3" t="s">
        <v>80</v>
      </c>
    </row>
    <row r="663" spans="2:59" x14ac:dyDescent="0.2">
      <c r="B663" s="1">
        <v>659</v>
      </c>
      <c r="C663" s="31">
        <v>43233</v>
      </c>
      <c r="D663" s="1">
        <v>341</v>
      </c>
      <c r="E663" s="32">
        <v>30000</v>
      </c>
      <c r="F663" s="32">
        <v>37500</v>
      </c>
      <c r="G663" s="32">
        <v>37500</v>
      </c>
      <c r="H663" s="32" t="s">
        <v>3</v>
      </c>
      <c r="I663" s="33">
        <v>10.308952660644293</v>
      </c>
      <c r="J663" s="2" t="s">
        <v>174</v>
      </c>
      <c r="K663" s="2">
        <v>50</v>
      </c>
      <c r="L663" s="4" t="s">
        <v>156</v>
      </c>
      <c r="M663" s="4" t="s">
        <v>165</v>
      </c>
      <c r="N663" s="4" t="s">
        <v>158</v>
      </c>
      <c r="O663" s="34">
        <v>35</v>
      </c>
      <c r="P663" s="4" t="s">
        <v>159</v>
      </c>
      <c r="Q663" s="4"/>
      <c r="R663" s="35" t="s">
        <v>160</v>
      </c>
      <c r="S663" s="35"/>
      <c r="T663" s="35" t="s">
        <v>160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1"/>
      <c r="BF663" s="1"/>
      <c r="BG663" s="3" t="s">
        <v>79</v>
      </c>
    </row>
    <row r="664" spans="2:59" x14ac:dyDescent="0.2">
      <c r="B664" s="1">
        <v>660</v>
      </c>
      <c r="C664" s="31">
        <v>43233</v>
      </c>
      <c r="D664" s="1">
        <v>344</v>
      </c>
      <c r="E664" s="32">
        <v>13000</v>
      </c>
      <c r="F664" s="32">
        <v>16250</v>
      </c>
      <c r="G664" s="32">
        <v>16250</v>
      </c>
      <c r="H664" s="32" t="s">
        <v>3</v>
      </c>
      <c r="I664" s="33">
        <v>9.4727046364436731</v>
      </c>
      <c r="J664" s="2" t="s">
        <v>174</v>
      </c>
      <c r="K664" s="2">
        <v>70</v>
      </c>
      <c r="L664" s="4" t="s">
        <v>156</v>
      </c>
      <c r="M664" s="4" t="s">
        <v>161</v>
      </c>
      <c r="N664" s="4" t="s">
        <v>171</v>
      </c>
      <c r="O664" s="34">
        <v>32</v>
      </c>
      <c r="P664" s="4" t="s">
        <v>156</v>
      </c>
      <c r="Q664" s="35" t="s">
        <v>160</v>
      </c>
      <c r="R664" s="35" t="s">
        <v>160</v>
      </c>
      <c r="S664" s="35"/>
      <c r="T664" s="3"/>
      <c r="U664" s="35" t="s">
        <v>160</v>
      </c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1"/>
      <c r="BF664" s="1"/>
      <c r="BG664" s="3" t="s">
        <v>81</v>
      </c>
    </row>
    <row r="665" spans="2:59" x14ac:dyDescent="0.2">
      <c r="B665" s="1">
        <v>661</v>
      </c>
      <c r="C665" s="31">
        <v>43233</v>
      </c>
      <c r="D665" s="1">
        <v>354</v>
      </c>
      <c r="E665" s="32">
        <v>17000</v>
      </c>
      <c r="F665" s="32">
        <v>21250</v>
      </c>
      <c r="G665" s="32">
        <v>21250</v>
      </c>
      <c r="H665" s="32" t="s">
        <v>3</v>
      </c>
      <c r="I665" s="33">
        <v>9.7409686230383539</v>
      </c>
      <c r="J665" s="2" t="s">
        <v>163</v>
      </c>
      <c r="K665" s="2">
        <v>40</v>
      </c>
      <c r="L665" s="4" t="s">
        <v>169</v>
      </c>
      <c r="M665" s="4" t="s">
        <v>165</v>
      </c>
      <c r="N665" s="4" t="s">
        <v>158</v>
      </c>
      <c r="O665" s="34">
        <v>36</v>
      </c>
      <c r="P665" s="4" t="s">
        <v>169</v>
      </c>
      <c r="Q665" s="4"/>
      <c r="R665" s="3"/>
      <c r="S665" s="3"/>
      <c r="T665" s="3"/>
      <c r="U665" s="35" t="s">
        <v>160</v>
      </c>
      <c r="V665" s="3"/>
      <c r="W665" s="3"/>
      <c r="X665" s="35" t="s">
        <v>160</v>
      </c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1"/>
      <c r="BF665" s="1"/>
      <c r="BG665" s="3" t="s">
        <v>79</v>
      </c>
    </row>
    <row r="666" spans="2:59" x14ac:dyDescent="0.2">
      <c r="B666" s="1">
        <v>662</v>
      </c>
      <c r="C666" s="31">
        <v>43233</v>
      </c>
      <c r="D666" s="1">
        <v>355</v>
      </c>
      <c r="E666" s="32">
        <v>5000</v>
      </c>
      <c r="F666" s="32">
        <v>6250</v>
      </c>
      <c r="G666" s="32">
        <v>6250</v>
      </c>
      <c r="H666" s="32" t="s">
        <v>3</v>
      </c>
      <c r="I666" s="33">
        <v>8.5171931914162382</v>
      </c>
      <c r="J666" s="2" t="s">
        <v>163</v>
      </c>
      <c r="K666" s="2">
        <v>30</v>
      </c>
      <c r="L666" s="4" t="s">
        <v>167</v>
      </c>
      <c r="M666" s="4" t="s">
        <v>165</v>
      </c>
      <c r="N666" s="4" t="s">
        <v>187</v>
      </c>
      <c r="O666" s="34">
        <v>32</v>
      </c>
      <c r="P666" s="4" t="s">
        <v>159</v>
      </c>
      <c r="Q666" s="4"/>
      <c r="R666" s="35" t="s">
        <v>160</v>
      </c>
      <c r="S666" s="35"/>
      <c r="T666" s="35" t="s">
        <v>160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1"/>
      <c r="BF666" s="1"/>
      <c r="BG666" s="3" t="s">
        <v>79</v>
      </c>
    </row>
    <row r="667" spans="2:59" x14ac:dyDescent="0.2">
      <c r="B667" s="1">
        <v>663</v>
      </c>
      <c r="C667" s="31">
        <v>43233</v>
      </c>
      <c r="D667" s="1">
        <v>357</v>
      </c>
      <c r="E667" s="32">
        <v>2500</v>
      </c>
      <c r="F667" s="32">
        <v>3125</v>
      </c>
      <c r="G667" s="32">
        <v>3125</v>
      </c>
      <c r="H667" s="32" t="s">
        <v>3</v>
      </c>
      <c r="I667" s="33">
        <v>7.8240460108562919</v>
      </c>
      <c r="J667" s="2" t="s">
        <v>163</v>
      </c>
      <c r="K667" s="2">
        <v>50</v>
      </c>
      <c r="L667" s="4" t="s">
        <v>167</v>
      </c>
      <c r="M667" s="4" t="s">
        <v>165</v>
      </c>
      <c r="N667" s="4" t="s">
        <v>158</v>
      </c>
      <c r="O667" s="34">
        <v>35</v>
      </c>
      <c r="P667" s="4" t="s">
        <v>167</v>
      </c>
      <c r="Q667" s="4"/>
      <c r="R667" s="3"/>
      <c r="S667" s="3"/>
      <c r="T667" s="3"/>
      <c r="U667" s="35" t="s">
        <v>160</v>
      </c>
      <c r="V667" s="3"/>
      <c r="W667" s="3"/>
      <c r="X667" s="35" t="s">
        <v>160</v>
      </c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5" t="s">
        <v>160</v>
      </c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1"/>
      <c r="BF667" s="1"/>
      <c r="BG667" s="3" t="s">
        <v>80</v>
      </c>
    </row>
    <row r="668" spans="2:59" x14ac:dyDescent="0.2">
      <c r="B668" s="1">
        <v>664</v>
      </c>
      <c r="C668" s="31">
        <v>43233</v>
      </c>
      <c r="D668" s="1">
        <v>358</v>
      </c>
      <c r="E668" s="32">
        <v>5500</v>
      </c>
      <c r="F668" s="32">
        <v>6875</v>
      </c>
      <c r="G668" s="32">
        <v>6875</v>
      </c>
      <c r="H668" s="32" t="s">
        <v>3</v>
      </c>
      <c r="I668" s="33">
        <v>8.6125033712205621</v>
      </c>
      <c r="J668" s="2" t="s">
        <v>163</v>
      </c>
      <c r="K668" s="2">
        <v>50</v>
      </c>
      <c r="L668" s="4" t="s">
        <v>169</v>
      </c>
      <c r="M668" s="4" t="s">
        <v>165</v>
      </c>
      <c r="N668" s="4" t="s">
        <v>158</v>
      </c>
      <c r="O668" s="34">
        <v>36</v>
      </c>
      <c r="P668" s="4" t="s">
        <v>159</v>
      </c>
      <c r="Q668" s="4"/>
      <c r="R668" s="3"/>
      <c r="S668" s="3"/>
      <c r="T668" s="3"/>
      <c r="U668" s="35" t="s">
        <v>160</v>
      </c>
      <c r="V668" s="3"/>
      <c r="W668" s="3"/>
      <c r="X668" s="35" t="s">
        <v>160</v>
      </c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5" t="s">
        <v>160</v>
      </c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1"/>
      <c r="BF668" s="1"/>
      <c r="BG668" s="3" t="s">
        <v>80</v>
      </c>
    </row>
    <row r="669" spans="2:59" x14ac:dyDescent="0.2">
      <c r="B669" s="1">
        <v>665</v>
      </c>
      <c r="C669" s="31">
        <v>43233</v>
      </c>
      <c r="D669" s="1">
        <v>359</v>
      </c>
      <c r="E669" s="32">
        <v>3200</v>
      </c>
      <c r="F669" s="32">
        <v>4000</v>
      </c>
      <c r="G669" s="32">
        <v>4000</v>
      </c>
      <c r="H669" s="32" t="s">
        <v>3</v>
      </c>
      <c r="I669" s="33">
        <v>8.0709060887878188</v>
      </c>
      <c r="J669" s="2" t="s">
        <v>163</v>
      </c>
      <c r="K669" s="2">
        <v>60</v>
      </c>
      <c r="L669" s="4" t="s">
        <v>167</v>
      </c>
      <c r="M669" s="4" t="s">
        <v>165</v>
      </c>
      <c r="N669" s="4" t="s">
        <v>162</v>
      </c>
      <c r="O669" s="34">
        <v>36</v>
      </c>
      <c r="P669" s="4" t="s">
        <v>167</v>
      </c>
      <c r="Q669" s="4"/>
      <c r="R669" s="3"/>
      <c r="S669" s="3"/>
      <c r="T669" s="3"/>
      <c r="U669" s="35" t="s">
        <v>160</v>
      </c>
      <c r="V669" s="3"/>
      <c r="W669" s="3"/>
      <c r="X669" s="35" t="s">
        <v>160</v>
      </c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5" t="s">
        <v>160</v>
      </c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1"/>
      <c r="BF669" s="1"/>
      <c r="BG669" s="3" t="s">
        <v>82</v>
      </c>
    </row>
    <row r="670" spans="2:59" x14ac:dyDescent="0.2">
      <c r="B670" s="1">
        <v>666</v>
      </c>
      <c r="C670" s="31">
        <v>43233</v>
      </c>
      <c r="D670" s="1">
        <v>360</v>
      </c>
      <c r="E670" s="32">
        <v>7000</v>
      </c>
      <c r="F670" s="32">
        <v>8750</v>
      </c>
      <c r="G670" s="32">
        <v>8750</v>
      </c>
      <c r="H670" s="32" t="s">
        <v>3</v>
      </c>
      <c r="I670" s="33">
        <v>8.8536654280374503</v>
      </c>
      <c r="J670" s="2" t="s">
        <v>163</v>
      </c>
      <c r="K670" s="2">
        <v>70</v>
      </c>
      <c r="L670" s="4" t="s">
        <v>164</v>
      </c>
      <c r="M670" s="4" t="s">
        <v>165</v>
      </c>
      <c r="N670" s="4" t="s">
        <v>162</v>
      </c>
      <c r="O670" s="34">
        <v>36</v>
      </c>
      <c r="P670" s="4" t="s">
        <v>159</v>
      </c>
      <c r="Q670" s="4"/>
      <c r="R670" s="3"/>
      <c r="S670" s="3"/>
      <c r="T670" s="3"/>
      <c r="U670" s="35" t="s">
        <v>160</v>
      </c>
      <c r="V670" s="3"/>
      <c r="W670" s="3"/>
      <c r="X670" s="35" t="s">
        <v>160</v>
      </c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1"/>
      <c r="BF670" s="1"/>
      <c r="BG670" s="3" t="s">
        <v>79</v>
      </c>
    </row>
    <row r="671" spans="2:59" x14ac:dyDescent="0.2">
      <c r="B671" s="1">
        <v>667</v>
      </c>
      <c r="C671" s="31">
        <v>43233</v>
      </c>
      <c r="D671" s="1">
        <v>362</v>
      </c>
      <c r="E671" s="32">
        <v>3000</v>
      </c>
      <c r="F671" s="32">
        <v>3750</v>
      </c>
      <c r="G671" s="32">
        <v>3750</v>
      </c>
      <c r="H671" s="32" t="s">
        <v>3</v>
      </c>
      <c r="I671" s="33">
        <v>8.0063675676502459</v>
      </c>
      <c r="J671" s="2" t="s">
        <v>163</v>
      </c>
      <c r="K671" s="2">
        <v>50</v>
      </c>
      <c r="L671" s="4" t="s">
        <v>169</v>
      </c>
      <c r="M671" s="4" t="s">
        <v>165</v>
      </c>
      <c r="N671" s="4" t="s">
        <v>158</v>
      </c>
      <c r="O671" s="34">
        <v>36</v>
      </c>
      <c r="P671" s="4" t="s">
        <v>159</v>
      </c>
      <c r="Q671" s="4"/>
      <c r="R671" s="35" t="s">
        <v>160</v>
      </c>
      <c r="S671" s="35"/>
      <c r="T671" s="35" t="s">
        <v>160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1"/>
      <c r="BF671" s="1"/>
      <c r="BG671" s="3" t="s">
        <v>80</v>
      </c>
    </row>
    <row r="672" spans="2:59" x14ac:dyDescent="0.2">
      <c r="B672" s="1">
        <v>668</v>
      </c>
      <c r="C672" s="31">
        <v>43233</v>
      </c>
      <c r="D672" s="1">
        <v>363</v>
      </c>
      <c r="E672" s="32">
        <v>6500</v>
      </c>
      <c r="F672" s="32">
        <v>8125</v>
      </c>
      <c r="G672" s="32">
        <v>8125</v>
      </c>
      <c r="H672" s="32" t="s">
        <v>3</v>
      </c>
      <c r="I672" s="33">
        <v>8.7795574558837277</v>
      </c>
      <c r="J672" s="2" t="s">
        <v>163</v>
      </c>
      <c r="K672" s="2">
        <v>40</v>
      </c>
      <c r="L672" s="4" t="s">
        <v>164</v>
      </c>
      <c r="M672" s="4" t="s">
        <v>165</v>
      </c>
      <c r="N672" s="4" t="s">
        <v>158</v>
      </c>
      <c r="O672" s="34">
        <v>42</v>
      </c>
      <c r="P672" s="4" t="s">
        <v>159</v>
      </c>
      <c r="Q672" s="4"/>
      <c r="R672" s="35" t="s">
        <v>160</v>
      </c>
      <c r="S672" s="35"/>
      <c r="T672" s="35" t="s">
        <v>160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1"/>
      <c r="BF672" s="1"/>
      <c r="BG672" s="3" t="s">
        <v>79</v>
      </c>
    </row>
    <row r="673" spans="2:59" x14ac:dyDescent="0.2">
      <c r="B673" s="1">
        <v>669</v>
      </c>
      <c r="C673" s="31">
        <v>43233</v>
      </c>
      <c r="D673" s="1">
        <v>364</v>
      </c>
      <c r="E673" s="32">
        <v>2200</v>
      </c>
      <c r="F673" s="32">
        <v>2750</v>
      </c>
      <c r="G673" s="32">
        <v>2750</v>
      </c>
      <c r="H673" s="32" t="s">
        <v>3</v>
      </c>
      <c r="I673" s="33">
        <v>7.696212639346407</v>
      </c>
      <c r="J673" s="2" t="s">
        <v>163</v>
      </c>
      <c r="K673" s="2">
        <v>50</v>
      </c>
      <c r="L673" s="4" t="s">
        <v>195</v>
      </c>
      <c r="M673" s="4" t="s">
        <v>165</v>
      </c>
      <c r="N673" s="4" t="s">
        <v>158</v>
      </c>
      <c r="O673" s="34">
        <v>34</v>
      </c>
      <c r="P673" s="4" t="s">
        <v>159</v>
      </c>
      <c r="Q673" s="4"/>
      <c r="R673" s="35" t="s">
        <v>160</v>
      </c>
      <c r="S673" s="35"/>
      <c r="T673" s="3"/>
      <c r="U673" s="35" t="s">
        <v>160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1"/>
      <c r="BF673" s="1"/>
      <c r="BG673" s="3" t="s">
        <v>80</v>
      </c>
    </row>
    <row r="674" spans="2:59" x14ac:dyDescent="0.2">
      <c r="B674" s="1">
        <v>670</v>
      </c>
      <c r="C674" s="31">
        <v>43233</v>
      </c>
      <c r="D674" s="1">
        <v>365</v>
      </c>
      <c r="E674" s="32">
        <v>9500</v>
      </c>
      <c r="F674" s="32">
        <v>11875</v>
      </c>
      <c r="G674" s="32">
        <v>11875</v>
      </c>
      <c r="H674" s="32" t="s">
        <v>3</v>
      </c>
      <c r="I674" s="33">
        <v>9.1590470775886317</v>
      </c>
      <c r="J674" s="2" t="s">
        <v>163</v>
      </c>
      <c r="K674" s="2">
        <v>70</v>
      </c>
      <c r="L674" s="4" t="s">
        <v>164</v>
      </c>
      <c r="M674" s="4" t="s">
        <v>165</v>
      </c>
      <c r="N674" s="4" t="s">
        <v>186</v>
      </c>
      <c r="O674" s="34">
        <v>35</v>
      </c>
      <c r="P674" s="4" t="s">
        <v>159</v>
      </c>
      <c r="Q674" s="4"/>
      <c r="R674" s="3"/>
      <c r="S674" s="3"/>
      <c r="T674" s="3"/>
      <c r="U674" s="35" t="s">
        <v>160</v>
      </c>
      <c r="V674" s="3"/>
      <c r="W674" s="3"/>
      <c r="X674" s="3"/>
      <c r="Y674" s="35" t="s">
        <v>160</v>
      </c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1"/>
      <c r="BF674" s="1"/>
      <c r="BG674" s="3" t="s">
        <v>80</v>
      </c>
    </row>
    <row r="675" spans="2:59" x14ac:dyDescent="0.2">
      <c r="B675" s="1">
        <v>671</v>
      </c>
      <c r="C675" s="31">
        <v>43233</v>
      </c>
      <c r="D675" s="1">
        <v>368</v>
      </c>
      <c r="E675" s="32">
        <v>5800</v>
      </c>
      <c r="F675" s="32">
        <v>7250</v>
      </c>
      <c r="G675" s="32">
        <v>7250</v>
      </c>
      <c r="H675" s="32" t="s">
        <v>3</v>
      </c>
      <c r="I675" s="33">
        <v>8.66561319653451</v>
      </c>
      <c r="J675" s="2" t="s">
        <v>163</v>
      </c>
      <c r="K675" s="2">
        <v>60</v>
      </c>
      <c r="L675" s="4" t="s">
        <v>169</v>
      </c>
      <c r="M675" s="4" t="s">
        <v>165</v>
      </c>
      <c r="N675" s="4" t="s">
        <v>186</v>
      </c>
      <c r="O675" s="34">
        <v>36</v>
      </c>
      <c r="P675" s="4" t="s">
        <v>159</v>
      </c>
      <c r="Q675" s="4"/>
      <c r="R675" s="3"/>
      <c r="S675" s="3"/>
      <c r="T675" s="3"/>
      <c r="U675" s="35" t="s">
        <v>160</v>
      </c>
      <c r="V675" s="3"/>
      <c r="W675" s="3"/>
      <c r="X675" s="3"/>
      <c r="Y675" s="35" t="s">
        <v>160</v>
      </c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1"/>
      <c r="BF675" s="1"/>
      <c r="BG675" s="3" t="s">
        <v>80</v>
      </c>
    </row>
    <row r="676" spans="2:59" x14ac:dyDescent="0.2">
      <c r="B676" s="1">
        <v>672</v>
      </c>
      <c r="C676" s="31">
        <v>43233</v>
      </c>
      <c r="D676" s="1">
        <v>370</v>
      </c>
      <c r="E676" s="32">
        <v>12000</v>
      </c>
      <c r="F676" s="32">
        <v>15000</v>
      </c>
      <c r="G676" s="32">
        <v>15000</v>
      </c>
      <c r="H676" s="32" t="s">
        <v>3</v>
      </c>
      <c r="I676" s="33">
        <v>9.3926619287701367</v>
      </c>
      <c r="J676" s="2" t="s">
        <v>163</v>
      </c>
      <c r="K676" s="2">
        <v>60</v>
      </c>
      <c r="L676" s="4" t="s">
        <v>156</v>
      </c>
      <c r="M676" s="4" t="s">
        <v>165</v>
      </c>
      <c r="N676" s="4" t="s">
        <v>158</v>
      </c>
      <c r="O676" s="34">
        <v>36</v>
      </c>
      <c r="P676" s="4" t="s">
        <v>159</v>
      </c>
      <c r="Q676" s="4"/>
      <c r="R676" s="3"/>
      <c r="S676" s="3"/>
      <c r="T676" s="3"/>
      <c r="U676" s="35" t="s">
        <v>160</v>
      </c>
      <c r="V676" s="3"/>
      <c r="W676" s="3"/>
      <c r="X676" s="3"/>
      <c r="Y676" s="35" t="s">
        <v>160</v>
      </c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1"/>
      <c r="BF676" s="1"/>
      <c r="BG676" s="3" t="s">
        <v>79</v>
      </c>
    </row>
    <row r="677" spans="2:59" x14ac:dyDescent="0.2">
      <c r="B677" s="1">
        <v>673</v>
      </c>
      <c r="C677" s="31">
        <v>43233</v>
      </c>
      <c r="D677" s="1">
        <v>371</v>
      </c>
      <c r="E677" s="32">
        <v>9500</v>
      </c>
      <c r="F677" s="32">
        <v>11875</v>
      </c>
      <c r="G677" s="32">
        <v>11875</v>
      </c>
      <c r="H677" s="32" t="s">
        <v>3</v>
      </c>
      <c r="I677" s="33">
        <v>9.1590470775886317</v>
      </c>
      <c r="J677" s="2" t="s">
        <v>163</v>
      </c>
      <c r="K677" s="2">
        <v>50</v>
      </c>
      <c r="L677" s="4" t="s">
        <v>169</v>
      </c>
      <c r="M677" s="4" t="s">
        <v>165</v>
      </c>
      <c r="N677" s="4" t="s">
        <v>158</v>
      </c>
      <c r="O677" s="34">
        <v>36</v>
      </c>
      <c r="P677" s="4" t="s">
        <v>159</v>
      </c>
      <c r="Q677" s="4"/>
      <c r="R677" s="3"/>
      <c r="S677" s="3"/>
      <c r="T677" s="3"/>
      <c r="U677" s="35" t="s">
        <v>160</v>
      </c>
      <c r="V677" s="3"/>
      <c r="W677" s="3"/>
      <c r="X677" s="3"/>
      <c r="Y677" s="35" t="s">
        <v>160</v>
      </c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1"/>
      <c r="BF677" s="1"/>
      <c r="BG677" s="3" t="s">
        <v>79</v>
      </c>
    </row>
    <row r="678" spans="2:59" x14ac:dyDescent="0.2">
      <c r="B678" s="1">
        <v>674</v>
      </c>
      <c r="C678" s="31">
        <v>43233</v>
      </c>
      <c r="D678" s="1">
        <v>374</v>
      </c>
      <c r="E678" s="32">
        <v>12000</v>
      </c>
      <c r="F678" s="32">
        <v>15000</v>
      </c>
      <c r="G678" s="32">
        <v>15000</v>
      </c>
      <c r="H678" s="32" t="s">
        <v>3</v>
      </c>
      <c r="I678" s="33">
        <v>9.3926619287701367</v>
      </c>
      <c r="J678" s="2" t="s">
        <v>163</v>
      </c>
      <c r="K678" s="2">
        <v>70</v>
      </c>
      <c r="L678" s="4" t="s">
        <v>169</v>
      </c>
      <c r="M678" s="4" t="s">
        <v>165</v>
      </c>
      <c r="N678" s="4" t="s">
        <v>158</v>
      </c>
      <c r="O678" s="34">
        <v>36</v>
      </c>
      <c r="P678" s="4" t="s">
        <v>169</v>
      </c>
      <c r="Q678" s="4"/>
      <c r="R678" s="3"/>
      <c r="S678" s="3"/>
      <c r="T678" s="3"/>
      <c r="U678" s="35" t="s">
        <v>160</v>
      </c>
      <c r="V678" s="3"/>
      <c r="W678" s="3"/>
      <c r="X678" s="3"/>
      <c r="Y678" s="35" t="s">
        <v>160</v>
      </c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1"/>
      <c r="BF678" s="1"/>
      <c r="BG678" s="3" t="s">
        <v>79</v>
      </c>
    </row>
    <row r="679" spans="2:59" x14ac:dyDescent="0.2">
      <c r="B679" s="1">
        <v>675</v>
      </c>
      <c r="C679" s="31">
        <v>43233</v>
      </c>
      <c r="D679" s="1">
        <v>375</v>
      </c>
      <c r="E679" s="32">
        <v>15000</v>
      </c>
      <c r="F679" s="32">
        <v>18750</v>
      </c>
      <c r="G679" s="32">
        <v>18750</v>
      </c>
      <c r="H679" s="32" t="s">
        <v>3</v>
      </c>
      <c r="I679" s="33">
        <v>9.6158054800843473</v>
      </c>
      <c r="J679" s="2" t="s">
        <v>163</v>
      </c>
      <c r="K679" s="2">
        <v>70</v>
      </c>
      <c r="L679" s="4" t="s">
        <v>169</v>
      </c>
      <c r="M679" s="4" t="s">
        <v>165</v>
      </c>
      <c r="N679" s="4" t="s">
        <v>176</v>
      </c>
      <c r="O679" s="34">
        <v>36</v>
      </c>
      <c r="P679" s="4" t="s">
        <v>169</v>
      </c>
      <c r="Q679" s="4"/>
      <c r="R679" s="3"/>
      <c r="S679" s="3"/>
      <c r="T679" s="3"/>
      <c r="U679" s="35" t="s">
        <v>160</v>
      </c>
      <c r="V679" s="3"/>
      <c r="W679" s="3"/>
      <c r="X679" s="3"/>
      <c r="Y679" s="35" t="s">
        <v>160</v>
      </c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1"/>
      <c r="BF679" s="1"/>
      <c r="BG679" s="3" t="s">
        <v>79</v>
      </c>
    </row>
    <row r="680" spans="2:59" x14ac:dyDescent="0.2">
      <c r="B680" s="1">
        <v>676</v>
      </c>
      <c r="C680" s="31">
        <v>43233</v>
      </c>
      <c r="D680" s="1">
        <v>382</v>
      </c>
      <c r="E680" s="32">
        <v>27000</v>
      </c>
      <c r="F680" s="32">
        <v>33750</v>
      </c>
      <c r="G680" s="32">
        <v>33750</v>
      </c>
      <c r="H680" s="32" t="s">
        <v>3</v>
      </c>
      <c r="I680" s="33">
        <v>10.203592144986466</v>
      </c>
      <c r="J680" s="2" t="s">
        <v>163</v>
      </c>
      <c r="K680" s="2">
        <v>60</v>
      </c>
      <c r="L680" s="4" t="s">
        <v>167</v>
      </c>
      <c r="M680" s="4" t="s">
        <v>165</v>
      </c>
      <c r="N680" s="4" t="s">
        <v>158</v>
      </c>
      <c r="O680" s="34">
        <v>36</v>
      </c>
      <c r="P680" s="4" t="s">
        <v>167</v>
      </c>
      <c r="Q680" s="4"/>
      <c r="R680" s="3"/>
      <c r="S680" s="3"/>
      <c r="T680" s="35" t="s">
        <v>160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5" t="s">
        <v>160</v>
      </c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1"/>
      <c r="BF680" s="1"/>
      <c r="BG680" s="3" t="s">
        <v>81</v>
      </c>
    </row>
    <row r="681" spans="2:59" x14ac:dyDescent="0.2">
      <c r="B681" s="1">
        <v>677</v>
      </c>
      <c r="C681" s="31">
        <v>43233</v>
      </c>
      <c r="D681" s="1">
        <v>383</v>
      </c>
      <c r="E681" s="32">
        <v>90000</v>
      </c>
      <c r="F681" s="32">
        <v>112500</v>
      </c>
      <c r="G681" s="32">
        <v>112500</v>
      </c>
      <c r="H681" s="32" t="s">
        <v>3</v>
      </c>
      <c r="I681" s="33">
        <v>11.407564949312402</v>
      </c>
      <c r="J681" s="2" t="s">
        <v>163</v>
      </c>
      <c r="K681" s="2">
        <v>60</v>
      </c>
      <c r="L681" s="4" t="s">
        <v>169</v>
      </c>
      <c r="M681" s="4" t="s">
        <v>165</v>
      </c>
      <c r="N681" s="4" t="s">
        <v>158</v>
      </c>
      <c r="O681" s="34">
        <v>36</v>
      </c>
      <c r="P681" s="4" t="s">
        <v>169</v>
      </c>
      <c r="Q681" s="4"/>
      <c r="R681" s="3"/>
      <c r="S681" s="3"/>
      <c r="T681" s="35" t="s">
        <v>160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5" t="s">
        <v>160</v>
      </c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1"/>
      <c r="BF681" s="1"/>
      <c r="BG681" s="3" t="s">
        <v>81</v>
      </c>
    </row>
    <row r="682" spans="2:59" x14ac:dyDescent="0.2">
      <c r="B682" s="1">
        <v>678</v>
      </c>
      <c r="C682" s="31">
        <v>43233</v>
      </c>
      <c r="D682" s="1">
        <v>384</v>
      </c>
      <c r="E682" s="32">
        <v>100000</v>
      </c>
      <c r="F682" s="32">
        <v>125000</v>
      </c>
      <c r="G682" s="32">
        <v>125000</v>
      </c>
      <c r="H682" s="32" t="s">
        <v>3</v>
      </c>
      <c r="I682" s="33">
        <v>11.512925464970229</v>
      </c>
      <c r="J682" s="2" t="s">
        <v>163</v>
      </c>
      <c r="K682" s="2">
        <v>60</v>
      </c>
      <c r="L682" s="4" t="s">
        <v>167</v>
      </c>
      <c r="M682" s="4" t="s">
        <v>165</v>
      </c>
      <c r="N682" s="4" t="s">
        <v>162</v>
      </c>
      <c r="O682" s="34">
        <v>37</v>
      </c>
      <c r="P682" s="4" t="s">
        <v>159</v>
      </c>
      <c r="Q682" s="4"/>
      <c r="R682" s="3"/>
      <c r="S682" s="3"/>
      <c r="T682" s="35" t="s">
        <v>160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5" t="s">
        <v>160</v>
      </c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1"/>
      <c r="BF682" s="1"/>
      <c r="BG682" s="3" t="s">
        <v>79</v>
      </c>
    </row>
    <row r="683" spans="2:59" x14ac:dyDescent="0.2">
      <c r="B683" s="1">
        <v>679</v>
      </c>
      <c r="C683" s="31">
        <v>43233</v>
      </c>
      <c r="D683" s="1">
        <v>385</v>
      </c>
      <c r="E683" s="32">
        <v>185000</v>
      </c>
      <c r="F683" s="32">
        <v>227000</v>
      </c>
      <c r="G683" s="32">
        <v>231250</v>
      </c>
      <c r="H683" s="32" t="s">
        <v>209</v>
      </c>
      <c r="I683" s="33">
        <v>12.128111104060462</v>
      </c>
      <c r="J683" s="2" t="s">
        <v>163</v>
      </c>
      <c r="K683" s="2">
        <v>60</v>
      </c>
      <c r="L683" s="4" t="s">
        <v>167</v>
      </c>
      <c r="M683" s="4" t="s">
        <v>165</v>
      </c>
      <c r="N683" s="4" t="s">
        <v>162</v>
      </c>
      <c r="O683" s="34">
        <v>37</v>
      </c>
      <c r="P683" s="4" t="s">
        <v>167</v>
      </c>
      <c r="Q683" s="4"/>
      <c r="R683" s="3"/>
      <c r="S683" s="3"/>
      <c r="T683" s="35" t="s">
        <v>160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5" t="s">
        <v>160</v>
      </c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1"/>
      <c r="BF683" s="1"/>
      <c r="BG683" s="3" t="s">
        <v>81</v>
      </c>
    </row>
    <row r="684" spans="2:59" x14ac:dyDescent="0.2">
      <c r="B684" s="1">
        <v>680</v>
      </c>
      <c r="C684" s="31">
        <v>43233</v>
      </c>
      <c r="D684" s="1">
        <v>386</v>
      </c>
      <c r="E684" s="32">
        <v>320000</v>
      </c>
      <c r="F684" s="32">
        <v>389000</v>
      </c>
      <c r="G684" s="32">
        <v>400000</v>
      </c>
      <c r="H684" s="32" t="s">
        <v>209</v>
      </c>
      <c r="I684" s="33">
        <v>12.676076274775909</v>
      </c>
      <c r="J684" s="2" t="s">
        <v>163</v>
      </c>
      <c r="K684" s="2">
        <v>60</v>
      </c>
      <c r="L684" s="4" t="s">
        <v>169</v>
      </c>
      <c r="M684" s="4" t="s">
        <v>165</v>
      </c>
      <c r="N684" s="4" t="s">
        <v>242</v>
      </c>
      <c r="O684" s="34">
        <v>37</v>
      </c>
      <c r="P684" s="4" t="s">
        <v>169</v>
      </c>
      <c r="Q684" s="4"/>
      <c r="R684" s="3"/>
      <c r="S684" s="3"/>
      <c r="T684" s="35" t="s">
        <v>160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5" t="s">
        <v>160</v>
      </c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1"/>
      <c r="BF684" s="1"/>
      <c r="BG684" s="3" t="s">
        <v>81</v>
      </c>
    </row>
    <row r="685" spans="2:59" x14ac:dyDescent="0.2">
      <c r="B685" s="1">
        <v>681</v>
      </c>
      <c r="C685" s="31">
        <v>43233</v>
      </c>
      <c r="D685" s="1">
        <v>387</v>
      </c>
      <c r="E685" s="32">
        <v>170000</v>
      </c>
      <c r="F685" s="32">
        <v>209000</v>
      </c>
      <c r="G685" s="32">
        <v>212500</v>
      </c>
      <c r="H685" s="32" t="s">
        <v>209</v>
      </c>
      <c r="I685" s="33">
        <v>12.043553716032399</v>
      </c>
      <c r="J685" s="2" t="s">
        <v>163</v>
      </c>
      <c r="K685" s="2">
        <v>60</v>
      </c>
      <c r="L685" s="4" t="s">
        <v>167</v>
      </c>
      <c r="M685" s="4" t="s">
        <v>165</v>
      </c>
      <c r="N685" s="4" t="s">
        <v>162</v>
      </c>
      <c r="O685" s="34">
        <v>37</v>
      </c>
      <c r="P685" s="4" t="s">
        <v>167</v>
      </c>
      <c r="Q685" s="4"/>
      <c r="R685" s="3"/>
      <c r="S685" s="3"/>
      <c r="T685" s="35" t="s">
        <v>160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5" t="s">
        <v>160</v>
      </c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1"/>
      <c r="BF685" s="1"/>
      <c r="BG685" s="3" t="s">
        <v>81</v>
      </c>
    </row>
    <row r="686" spans="2:59" x14ac:dyDescent="0.2">
      <c r="B686" s="1">
        <v>682</v>
      </c>
      <c r="C686" s="31">
        <v>43233</v>
      </c>
      <c r="D686" s="1">
        <v>388</v>
      </c>
      <c r="E686" s="32">
        <v>470000</v>
      </c>
      <c r="F686" s="32">
        <v>569000</v>
      </c>
      <c r="G686" s="32">
        <v>587500</v>
      </c>
      <c r="H686" s="32" t="s">
        <v>209</v>
      </c>
      <c r="I686" s="33">
        <v>13.060487973686241</v>
      </c>
      <c r="J686" s="2" t="s">
        <v>163</v>
      </c>
      <c r="K686" s="2">
        <v>60</v>
      </c>
      <c r="L686" s="4" t="s">
        <v>195</v>
      </c>
      <c r="M686" s="4" t="s">
        <v>165</v>
      </c>
      <c r="N686" s="4" t="s">
        <v>162</v>
      </c>
      <c r="O686" s="34">
        <v>37</v>
      </c>
      <c r="P686" s="76" t="s">
        <v>169</v>
      </c>
      <c r="Q686" s="4"/>
      <c r="R686" s="3"/>
      <c r="S686" s="3"/>
      <c r="T686" s="35" t="s">
        <v>160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5" t="s">
        <v>160</v>
      </c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1"/>
      <c r="BF686" s="1"/>
      <c r="BG686" s="3" t="s">
        <v>81</v>
      </c>
    </row>
    <row r="687" spans="2:59" x14ac:dyDescent="0.2">
      <c r="B687" s="1">
        <v>683</v>
      </c>
      <c r="C687" s="31">
        <v>43233</v>
      </c>
      <c r="D687" s="1">
        <v>389</v>
      </c>
      <c r="E687" s="32">
        <v>100000</v>
      </c>
      <c r="F687" s="32">
        <v>125000</v>
      </c>
      <c r="G687" s="32">
        <v>125000</v>
      </c>
      <c r="H687" s="32" t="s">
        <v>3</v>
      </c>
      <c r="I687" s="33">
        <v>11.512925464970229</v>
      </c>
      <c r="J687" s="2" t="s">
        <v>163</v>
      </c>
      <c r="K687" s="2">
        <v>70</v>
      </c>
      <c r="L687" s="4" t="s">
        <v>167</v>
      </c>
      <c r="M687" s="4" t="s">
        <v>165</v>
      </c>
      <c r="N687" s="4" t="s">
        <v>173</v>
      </c>
      <c r="O687" s="34">
        <v>37</v>
      </c>
      <c r="P687" s="4" t="s">
        <v>167</v>
      </c>
      <c r="Q687" s="4"/>
      <c r="R687" s="3"/>
      <c r="S687" s="3"/>
      <c r="T687" s="35" t="s">
        <v>160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5" t="s">
        <v>160</v>
      </c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5" t="s">
        <v>160</v>
      </c>
      <c r="BC687" s="3"/>
      <c r="BD687" s="3"/>
      <c r="BE687" s="1"/>
      <c r="BF687" s="1"/>
      <c r="BG687" s="3" t="s">
        <v>81</v>
      </c>
    </row>
    <row r="688" spans="2:59" x14ac:dyDescent="0.2">
      <c r="B688" s="1">
        <v>684</v>
      </c>
      <c r="C688" s="31">
        <v>43233</v>
      </c>
      <c r="D688" s="1">
        <v>390</v>
      </c>
      <c r="E688" s="32">
        <v>37000</v>
      </c>
      <c r="F688" s="32">
        <v>46250</v>
      </c>
      <c r="G688" s="32">
        <v>46250</v>
      </c>
      <c r="H688" s="32" t="s">
        <v>3</v>
      </c>
      <c r="I688" s="33">
        <v>10.518673191626361</v>
      </c>
      <c r="J688" s="2" t="s">
        <v>163</v>
      </c>
      <c r="K688" s="2">
        <v>70</v>
      </c>
      <c r="L688" s="4" t="s">
        <v>167</v>
      </c>
      <c r="M688" s="4" t="s">
        <v>165</v>
      </c>
      <c r="N688" s="4" t="s">
        <v>158</v>
      </c>
      <c r="O688" s="34">
        <v>37</v>
      </c>
      <c r="P688" s="4" t="s">
        <v>167</v>
      </c>
      <c r="Q688" s="4"/>
      <c r="R688" s="3"/>
      <c r="S688" s="3"/>
      <c r="T688" s="35" t="s">
        <v>160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5" t="s">
        <v>160</v>
      </c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1"/>
      <c r="BF688" s="1"/>
      <c r="BG688" s="3" t="s">
        <v>81</v>
      </c>
    </row>
    <row r="689" spans="2:59" x14ac:dyDescent="0.2">
      <c r="B689" s="1">
        <v>685</v>
      </c>
      <c r="C689" s="31">
        <v>43233</v>
      </c>
      <c r="D689" s="1">
        <v>391</v>
      </c>
      <c r="E689" s="32">
        <v>73000</v>
      </c>
      <c r="F689" s="32">
        <v>91250</v>
      </c>
      <c r="G689" s="32">
        <v>91250</v>
      </c>
      <c r="H689" s="32" t="s">
        <v>3</v>
      </c>
      <c r="I689" s="33">
        <v>11.198214720130528</v>
      </c>
      <c r="J689" s="2" t="s">
        <v>163</v>
      </c>
      <c r="K689" s="2">
        <v>70</v>
      </c>
      <c r="L689" s="4" t="s">
        <v>167</v>
      </c>
      <c r="M689" s="4" t="s">
        <v>165</v>
      </c>
      <c r="N689" s="4" t="s">
        <v>162</v>
      </c>
      <c r="O689" s="34">
        <v>37</v>
      </c>
      <c r="P689" s="4" t="s">
        <v>167</v>
      </c>
      <c r="Q689" s="4"/>
      <c r="R689" s="3"/>
      <c r="S689" s="3"/>
      <c r="T689" s="35" t="s">
        <v>160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5" t="s">
        <v>160</v>
      </c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1"/>
      <c r="BF689" s="1"/>
      <c r="BG689" s="3" t="s">
        <v>81</v>
      </c>
    </row>
    <row r="690" spans="2:59" x14ac:dyDescent="0.2">
      <c r="B690" s="1">
        <v>686</v>
      </c>
      <c r="C690" s="31">
        <v>43233</v>
      </c>
      <c r="D690" s="1">
        <v>392</v>
      </c>
      <c r="E690" s="32">
        <v>75000</v>
      </c>
      <c r="F690" s="32">
        <v>93750</v>
      </c>
      <c r="G690" s="32">
        <v>93750</v>
      </c>
      <c r="H690" s="32" t="s">
        <v>3</v>
      </c>
      <c r="I690" s="33">
        <v>11.225243392518447</v>
      </c>
      <c r="J690" s="2" t="s">
        <v>163</v>
      </c>
      <c r="K690" s="2">
        <v>70</v>
      </c>
      <c r="L690" s="4" t="s">
        <v>169</v>
      </c>
      <c r="M690" s="4" t="s">
        <v>165</v>
      </c>
      <c r="N690" s="4" t="s">
        <v>166</v>
      </c>
      <c r="O690" s="34">
        <v>37</v>
      </c>
      <c r="P690" s="4" t="s">
        <v>169</v>
      </c>
      <c r="Q690" s="4"/>
      <c r="R690" s="3"/>
      <c r="S690" s="3"/>
      <c r="T690" s="35" t="s">
        <v>160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5" t="s">
        <v>160</v>
      </c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1"/>
      <c r="BF690" s="1"/>
      <c r="BG690" s="3" t="s">
        <v>81</v>
      </c>
    </row>
    <row r="691" spans="2:59" x14ac:dyDescent="0.2">
      <c r="B691" s="1">
        <v>687</v>
      </c>
      <c r="C691" s="31">
        <v>43233</v>
      </c>
      <c r="D691" s="1">
        <v>393</v>
      </c>
      <c r="E691" s="32">
        <v>48000</v>
      </c>
      <c r="F691" s="32">
        <v>60000</v>
      </c>
      <c r="G691" s="32">
        <v>60000</v>
      </c>
      <c r="H691" s="32" t="s">
        <v>3</v>
      </c>
      <c r="I691" s="33">
        <v>10.778956289890028</v>
      </c>
      <c r="J691" s="2" t="s">
        <v>163</v>
      </c>
      <c r="K691" s="2">
        <v>80</v>
      </c>
      <c r="L691" s="4" t="s">
        <v>167</v>
      </c>
      <c r="M691" s="4" t="s">
        <v>165</v>
      </c>
      <c r="N691" s="4" t="s">
        <v>162</v>
      </c>
      <c r="O691" s="34">
        <v>37</v>
      </c>
      <c r="P691" s="4" t="s">
        <v>167</v>
      </c>
      <c r="Q691" s="4"/>
      <c r="R691" s="3"/>
      <c r="S691" s="3"/>
      <c r="T691" s="35" t="s">
        <v>160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5"/>
      <c r="AK691" s="35" t="s">
        <v>160</v>
      </c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1"/>
      <c r="BF691" s="1"/>
      <c r="BG691" s="3" t="s">
        <v>79</v>
      </c>
    </row>
    <row r="692" spans="2:59" x14ac:dyDescent="0.2">
      <c r="B692" s="1">
        <v>688</v>
      </c>
      <c r="C692" s="31">
        <v>43233</v>
      </c>
      <c r="D692" s="1">
        <v>394</v>
      </c>
      <c r="E692" s="32">
        <v>105000</v>
      </c>
      <c r="F692" s="32">
        <v>131000</v>
      </c>
      <c r="G692" s="32">
        <v>131250</v>
      </c>
      <c r="H692" s="32" t="s">
        <v>209</v>
      </c>
      <c r="I692" s="33">
        <v>11.561715629139661</v>
      </c>
      <c r="J692" s="2" t="s">
        <v>163</v>
      </c>
      <c r="K692" s="72">
        <v>80</v>
      </c>
      <c r="L692" s="4" t="s">
        <v>169</v>
      </c>
      <c r="M692" s="4" t="s">
        <v>165</v>
      </c>
      <c r="N692" s="4" t="s">
        <v>162</v>
      </c>
      <c r="O692" s="34">
        <v>37</v>
      </c>
      <c r="P692" s="4" t="s">
        <v>159</v>
      </c>
      <c r="Q692" s="4"/>
      <c r="R692" s="3"/>
      <c r="S692" s="3"/>
      <c r="T692" s="35" t="s">
        <v>160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5" t="s">
        <v>160</v>
      </c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70" t="s">
        <v>160</v>
      </c>
      <c r="BF692" s="35"/>
      <c r="BG692" s="3" t="s">
        <v>79</v>
      </c>
    </row>
    <row r="693" spans="2:59" x14ac:dyDescent="0.2">
      <c r="B693" s="1">
        <v>689</v>
      </c>
      <c r="C693" s="31">
        <v>43233</v>
      </c>
      <c r="D693" s="1">
        <v>419</v>
      </c>
      <c r="E693" s="32">
        <v>2400</v>
      </c>
      <c r="F693" s="32">
        <v>3000</v>
      </c>
      <c r="G693" s="32">
        <v>3000</v>
      </c>
      <c r="H693" s="32" t="s">
        <v>3</v>
      </c>
      <c r="I693" s="33">
        <v>7.7832240163360371</v>
      </c>
      <c r="J693" s="2" t="s">
        <v>155</v>
      </c>
      <c r="K693" s="2">
        <v>40</v>
      </c>
      <c r="L693" s="4" t="s">
        <v>164</v>
      </c>
      <c r="M693" s="4" t="s">
        <v>165</v>
      </c>
      <c r="N693" s="4" t="s">
        <v>166</v>
      </c>
      <c r="O693" s="34">
        <v>32</v>
      </c>
      <c r="P693" s="4" t="s">
        <v>159</v>
      </c>
      <c r="Q693" s="4"/>
      <c r="R693" s="35" t="s">
        <v>160</v>
      </c>
      <c r="S693" s="35"/>
      <c r="T693" s="35" t="s">
        <v>160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1"/>
      <c r="BF693" s="1"/>
      <c r="BG693" s="3" t="s">
        <v>80</v>
      </c>
    </row>
    <row r="694" spans="2:59" x14ac:dyDescent="0.2">
      <c r="B694" s="1">
        <v>690</v>
      </c>
      <c r="C694" s="31">
        <v>43233</v>
      </c>
      <c r="D694" s="1">
        <v>482</v>
      </c>
      <c r="E694" s="32">
        <v>4200</v>
      </c>
      <c r="F694" s="32">
        <v>5250</v>
      </c>
      <c r="G694" s="32">
        <v>5250</v>
      </c>
      <c r="H694" s="32" t="s">
        <v>3</v>
      </c>
      <c r="I694" s="33">
        <v>8.3428398042714598</v>
      </c>
      <c r="J694" s="2" t="s">
        <v>155</v>
      </c>
      <c r="K694" s="2">
        <v>80</v>
      </c>
      <c r="L694" s="4" t="s">
        <v>169</v>
      </c>
      <c r="M694" s="4" t="s">
        <v>165</v>
      </c>
      <c r="N694" s="4" t="s">
        <v>158</v>
      </c>
      <c r="O694" s="34">
        <v>33</v>
      </c>
      <c r="P694" s="4" t="s">
        <v>159</v>
      </c>
      <c r="Q694" s="4"/>
      <c r="R694" s="3"/>
      <c r="S694" s="3"/>
      <c r="T694" s="3"/>
      <c r="U694" s="35" t="s">
        <v>160</v>
      </c>
      <c r="V694" s="3"/>
      <c r="W694" s="3"/>
      <c r="X694" s="3"/>
      <c r="Y694" s="35" t="s">
        <v>160</v>
      </c>
      <c r="Z694" s="3"/>
      <c r="AA694" s="35" t="s">
        <v>160</v>
      </c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1"/>
      <c r="BF694" s="1"/>
      <c r="BG694" s="3" t="s">
        <v>80</v>
      </c>
    </row>
    <row r="695" spans="2:59" x14ac:dyDescent="0.2">
      <c r="B695" s="1">
        <v>691</v>
      </c>
      <c r="C695" s="31">
        <v>43233</v>
      </c>
      <c r="D695" s="1">
        <v>490</v>
      </c>
      <c r="E695" s="32">
        <v>9000</v>
      </c>
      <c r="F695" s="32">
        <v>11250</v>
      </c>
      <c r="G695" s="32">
        <v>11250</v>
      </c>
      <c r="H695" s="32" t="s">
        <v>3</v>
      </c>
      <c r="I695" s="33">
        <v>9.1049798563183568</v>
      </c>
      <c r="J695" s="2" t="s">
        <v>163</v>
      </c>
      <c r="K695" s="2">
        <v>60</v>
      </c>
      <c r="L695" s="4" t="s">
        <v>169</v>
      </c>
      <c r="M695" s="4" t="s">
        <v>165</v>
      </c>
      <c r="N695" s="4" t="s">
        <v>176</v>
      </c>
      <c r="O695" s="34">
        <v>36</v>
      </c>
      <c r="P695" s="4" t="s">
        <v>159</v>
      </c>
      <c r="Q695" s="4"/>
      <c r="R695" s="3"/>
      <c r="S695" s="3"/>
      <c r="T695" s="3"/>
      <c r="U695" s="35" t="s">
        <v>160</v>
      </c>
      <c r="V695" s="3"/>
      <c r="W695" s="3"/>
      <c r="X695" s="35" t="s">
        <v>160</v>
      </c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1"/>
      <c r="BF695" s="1"/>
      <c r="BG695" s="3" t="s">
        <v>80</v>
      </c>
    </row>
    <row r="696" spans="2:59" x14ac:dyDescent="0.2">
      <c r="B696" s="1">
        <v>692</v>
      </c>
      <c r="C696" s="31">
        <v>43233</v>
      </c>
      <c r="D696" s="1">
        <v>499</v>
      </c>
      <c r="E696" s="32">
        <v>8500</v>
      </c>
      <c r="F696" s="32">
        <v>10625</v>
      </c>
      <c r="G696" s="32">
        <v>10625</v>
      </c>
      <c r="H696" s="32" t="s">
        <v>3</v>
      </c>
      <c r="I696" s="33">
        <v>9.0478214424784085</v>
      </c>
      <c r="J696" s="2" t="s">
        <v>163</v>
      </c>
      <c r="K696" s="2">
        <v>50</v>
      </c>
      <c r="L696" s="4" t="s">
        <v>167</v>
      </c>
      <c r="M696" s="4" t="s">
        <v>165</v>
      </c>
      <c r="N696" s="4" t="s">
        <v>162</v>
      </c>
      <c r="O696" s="34">
        <v>36</v>
      </c>
      <c r="P696" s="4" t="s">
        <v>167</v>
      </c>
      <c r="Q696" s="4"/>
      <c r="R696" s="35" t="s">
        <v>160</v>
      </c>
      <c r="S696" s="35"/>
      <c r="T696" s="3"/>
      <c r="U696" s="35" t="s">
        <v>160</v>
      </c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5" t="s">
        <v>160</v>
      </c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1"/>
      <c r="BF696" s="1"/>
      <c r="BG696" s="3" t="s">
        <v>79</v>
      </c>
    </row>
    <row r="697" spans="2:59" x14ac:dyDescent="0.2">
      <c r="B697" s="1">
        <v>693</v>
      </c>
      <c r="C697" s="31">
        <v>43233</v>
      </c>
      <c r="D697" s="1">
        <v>500</v>
      </c>
      <c r="E697" s="32">
        <v>33000</v>
      </c>
      <c r="F697" s="32">
        <v>41250</v>
      </c>
      <c r="G697" s="32">
        <v>41250</v>
      </c>
      <c r="H697" s="32" t="s">
        <v>3</v>
      </c>
      <c r="I697" s="33">
        <v>10.404262840448617</v>
      </c>
      <c r="J697" s="2" t="s">
        <v>163</v>
      </c>
      <c r="K697" s="2">
        <v>60</v>
      </c>
      <c r="L697" s="4" t="s">
        <v>167</v>
      </c>
      <c r="M697" s="4" t="s">
        <v>165</v>
      </c>
      <c r="N697" s="4" t="s">
        <v>158</v>
      </c>
      <c r="O697" s="34">
        <v>36</v>
      </c>
      <c r="P697" s="4" t="s">
        <v>167</v>
      </c>
      <c r="Q697" s="4"/>
      <c r="R697" s="3"/>
      <c r="S697" s="3"/>
      <c r="T697" s="35" t="s">
        <v>160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5" t="s">
        <v>160</v>
      </c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5" t="s">
        <v>160</v>
      </c>
      <c r="BD697" s="3"/>
      <c r="BE697" s="1"/>
      <c r="BF697" s="1"/>
      <c r="BG697" s="3" t="s">
        <v>79</v>
      </c>
    </row>
    <row r="698" spans="2:59" x14ac:dyDescent="0.2">
      <c r="B698" s="1">
        <v>694</v>
      </c>
      <c r="C698" s="31">
        <v>43233</v>
      </c>
      <c r="D698" s="1">
        <v>528</v>
      </c>
      <c r="E698" s="32">
        <v>4000</v>
      </c>
      <c r="F698" s="32">
        <v>5000</v>
      </c>
      <c r="G698" s="32">
        <v>5000</v>
      </c>
      <c r="H698" s="32" t="s">
        <v>3</v>
      </c>
      <c r="I698" s="33">
        <v>8.2940496401020276</v>
      </c>
      <c r="J698" s="2" t="s">
        <v>174</v>
      </c>
      <c r="K698" s="2">
        <v>70</v>
      </c>
      <c r="L698" s="4" t="s">
        <v>169</v>
      </c>
      <c r="M698" s="4" t="s">
        <v>165</v>
      </c>
      <c r="N698" s="4" t="s">
        <v>232</v>
      </c>
      <c r="O698" s="34">
        <v>33</v>
      </c>
      <c r="P698" s="4" t="s">
        <v>169</v>
      </c>
      <c r="Q698" s="35" t="s">
        <v>160</v>
      </c>
      <c r="R698" s="35" t="s">
        <v>160</v>
      </c>
      <c r="S698" s="35"/>
      <c r="T698" s="3"/>
      <c r="U698" s="35" t="s">
        <v>160</v>
      </c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1"/>
      <c r="BF698" s="1"/>
      <c r="BG698" s="3" t="s">
        <v>80</v>
      </c>
    </row>
    <row r="699" spans="2:59" x14ac:dyDescent="0.2">
      <c r="B699" s="1">
        <v>695</v>
      </c>
      <c r="C699" s="31">
        <v>43233</v>
      </c>
      <c r="D699" s="1">
        <v>534</v>
      </c>
      <c r="E699" s="32">
        <v>4000</v>
      </c>
      <c r="F699" s="32">
        <v>5000</v>
      </c>
      <c r="G699" s="32">
        <v>5000</v>
      </c>
      <c r="H699" s="32" t="s">
        <v>3</v>
      </c>
      <c r="I699" s="33">
        <v>8.2940496401020276</v>
      </c>
      <c r="J699" s="2" t="s">
        <v>174</v>
      </c>
      <c r="K699" s="2">
        <v>40</v>
      </c>
      <c r="L699" s="4" t="s">
        <v>164</v>
      </c>
      <c r="M699" s="4" t="s">
        <v>182</v>
      </c>
      <c r="N699" s="4" t="s">
        <v>179</v>
      </c>
      <c r="O699" s="34">
        <v>22</v>
      </c>
      <c r="P699" s="4" t="s">
        <v>159</v>
      </c>
      <c r="Q699" s="4"/>
      <c r="R699" s="35" t="s">
        <v>160</v>
      </c>
      <c r="S699" s="35"/>
      <c r="T699" s="35" t="s">
        <v>160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1"/>
      <c r="BF699" s="1"/>
      <c r="BG699" s="3" t="s">
        <v>80</v>
      </c>
    </row>
    <row r="700" spans="2:59" x14ac:dyDescent="0.2">
      <c r="B700" s="1">
        <v>696</v>
      </c>
      <c r="C700" s="31">
        <v>43233</v>
      </c>
      <c r="D700" s="1">
        <v>537</v>
      </c>
      <c r="E700" s="32">
        <v>20000</v>
      </c>
      <c r="F700" s="32">
        <v>25000</v>
      </c>
      <c r="G700" s="32">
        <v>25000</v>
      </c>
      <c r="H700" s="32" t="s">
        <v>3</v>
      </c>
      <c r="I700" s="33">
        <v>9.9034875525361272</v>
      </c>
      <c r="J700" s="2" t="s">
        <v>174</v>
      </c>
      <c r="K700" s="2">
        <v>60</v>
      </c>
      <c r="L700" s="4" t="s">
        <v>156</v>
      </c>
      <c r="M700" s="4" t="s">
        <v>165</v>
      </c>
      <c r="N700" s="4" t="s">
        <v>158</v>
      </c>
      <c r="O700" s="34">
        <v>35</v>
      </c>
      <c r="P700" s="4" t="s">
        <v>159</v>
      </c>
      <c r="Q700" s="4"/>
      <c r="R700" s="35" t="s">
        <v>160</v>
      </c>
      <c r="S700" s="35"/>
      <c r="T700" s="3"/>
      <c r="U700" s="35" t="s">
        <v>160</v>
      </c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1"/>
      <c r="BF700" s="1"/>
      <c r="BG700" s="3" t="s">
        <v>79</v>
      </c>
    </row>
    <row r="701" spans="2:59" x14ac:dyDescent="0.2">
      <c r="B701" s="1">
        <v>697</v>
      </c>
      <c r="C701" s="31">
        <v>43233</v>
      </c>
      <c r="D701" s="1">
        <v>550</v>
      </c>
      <c r="E701" s="32">
        <v>14000</v>
      </c>
      <c r="F701" s="32">
        <v>17500</v>
      </c>
      <c r="G701" s="32">
        <v>17500</v>
      </c>
      <c r="H701" s="32" t="s">
        <v>3</v>
      </c>
      <c r="I701" s="33">
        <v>9.5468126085973957</v>
      </c>
      <c r="J701" s="2" t="s">
        <v>163</v>
      </c>
      <c r="K701" s="2">
        <v>70</v>
      </c>
      <c r="L701" s="4" t="s">
        <v>167</v>
      </c>
      <c r="M701" s="4" t="s">
        <v>165</v>
      </c>
      <c r="N701" s="4" t="s">
        <v>162</v>
      </c>
      <c r="O701" s="34">
        <v>38</v>
      </c>
      <c r="P701" s="4" t="s">
        <v>167</v>
      </c>
      <c r="Q701" s="4"/>
      <c r="R701" s="3"/>
      <c r="S701" s="3"/>
      <c r="T701" s="3"/>
      <c r="U701" s="35" t="s">
        <v>160</v>
      </c>
      <c r="V701" s="3"/>
      <c r="W701" s="3"/>
      <c r="X701" s="35" t="s">
        <v>160</v>
      </c>
      <c r="Y701" s="3"/>
      <c r="Z701" s="3"/>
      <c r="AA701" s="3"/>
      <c r="AB701" s="3"/>
      <c r="AC701" s="3"/>
      <c r="AD701" s="3"/>
      <c r="AE701" s="35" t="s">
        <v>160</v>
      </c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1"/>
      <c r="BF701" s="1"/>
      <c r="BG701" s="3" t="s">
        <v>79</v>
      </c>
    </row>
    <row r="702" spans="2:59" x14ac:dyDescent="0.2">
      <c r="B702" s="1">
        <v>698</v>
      </c>
      <c r="C702" s="31">
        <v>43233</v>
      </c>
      <c r="D702" s="1">
        <v>551</v>
      </c>
      <c r="E702" s="32">
        <v>20000</v>
      </c>
      <c r="F702" s="32">
        <v>25000</v>
      </c>
      <c r="G702" s="32">
        <v>25000</v>
      </c>
      <c r="H702" s="32" t="s">
        <v>3</v>
      </c>
      <c r="I702" s="33">
        <v>9.9034875525361272</v>
      </c>
      <c r="J702" s="2" t="s">
        <v>163</v>
      </c>
      <c r="K702" s="2">
        <v>70</v>
      </c>
      <c r="L702" s="4" t="s">
        <v>167</v>
      </c>
      <c r="M702" s="4" t="s">
        <v>165</v>
      </c>
      <c r="N702" s="4" t="s">
        <v>162</v>
      </c>
      <c r="O702" s="34">
        <v>38</v>
      </c>
      <c r="P702" s="4" t="s">
        <v>167</v>
      </c>
      <c r="Q702" s="4"/>
      <c r="R702" s="35" t="s">
        <v>160</v>
      </c>
      <c r="S702" s="35"/>
      <c r="T702" s="3"/>
      <c r="U702" s="35" t="s">
        <v>160</v>
      </c>
      <c r="V702" s="3"/>
      <c r="W702" s="3"/>
      <c r="X702" s="3"/>
      <c r="Y702" s="3"/>
      <c r="Z702" s="3"/>
      <c r="AA702" s="3"/>
      <c r="AB702" s="3"/>
      <c r="AC702" s="3"/>
      <c r="AD702" s="35" t="s">
        <v>160</v>
      </c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1"/>
      <c r="BF702" s="1"/>
      <c r="BG702" s="3" t="s">
        <v>79</v>
      </c>
    </row>
    <row r="703" spans="2:59" x14ac:dyDescent="0.2">
      <c r="B703" s="1">
        <v>699</v>
      </c>
      <c r="C703" s="31">
        <v>43233</v>
      </c>
      <c r="D703" s="1">
        <v>553</v>
      </c>
      <c r="E703" s="32">
        <v>5500</v>
      </c>
      <c r="F703" s="32">
        <v>6875</v>
      </c>
      <c r="G703" s="32">
        <v>6875</v>
      </c>
      <c r="H703" s="32" t="s">
        <v>3</v>
      </c>
      <c r="I703" s="33">
        <v>8.6125033712205621</v>
      </c>
      <c r="J703" s="2" t="s">
        <v>163</v>
      </c>
      <c r="K703" s="2">
        <v>70</v>
      </c>
      <c r="L703" s="4" t="s">
        <v>172</v>
      </c>
      <c r="M703" s="4" t="s">
        <v>165</v>
      </c>
      <c r="N703" s="4" t="s">
        <v>162</v>
      </c>
      <c r="O703" s="34">
        <v>38</v>
      </c>
      <c r="P703" s="4" t="s">
        <v>172</v>
      </c>
      <c r="Q703" s="4"/>
      <c r="R703" s="3"/>
      <c r="S703" s="3"/>
      <c r="T703" s="3"/>
      <c r="U703" s="35" t="s">
        <v>160</v>
      </c>
      <c r="V703" s="3"/>
      <c r="W703" s="3"/>
      <c r="X703" s="35" t="s">
        <v>160</v>
      </c>
      <c r="Y703" s="3"/>
      <c r="Z703" s="3"/>
      <c r="AA703" s="3"/>
      <c r="AB703" s="3"/>
      <c r="AC703" s="3"/>
      <c r="AD703" s="3"/>
      <c r="AE703" s="35" t="s">
        <v>160</v>
      </c>
      <c r="AF703" s="3"/>
      <c r="AG703" s="3"/>
      <c r="AH703" s="3"/>
      <c r="AI703" s="3"/>
      <c r="AJ703" s="35" t="s">
        <v>160</v>
      </c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1"/>
      <c r="BF703" s="1"/>
      <c r="BG703" s="3" t="s">
        <v>80</v>
      </c>
    </row>
    <row r="704" spans="2:59" x14ac:dyDescent="0.2">
      <c r="B704" s="1">
        <v>700</v>
      </c>
      <c r="C704" s="31">
        <v>43233</v>
      </c>
      <c r="D704" s="1">
        <v>554</v>
      </c>
      <c r="E704" s="32">
        <v>9000</v>
      </c>
      <c r="F704" s="32">
        <v>11250</v>
      </c>
      <c r="G704" s="32">
        <v>11250</v>
      </c>
      <c r="H704" s="32" t="s">
        <v>3</v>
      </c>
      <c r="I704" s="33">
        <v>9.1049798563183568</v>
      </c>
      <c r="J704" s="2" t="s">
        <v>163</v>
      </c>
      <c r="K704" s="2">
        <v>70</v>
      </c>
      <c r="L704" s="4" t="s">
        <v>167</v>
      </c>
      <c r="M704" s="4" t="s">
        <v>165</v>
      </c>
      <c r="N704" s="4" t="s">
        <v>162</v>
      </c>
      <c r="O704" s="34">
        <v>40</v>
      </c>
      <c r="P704" s="4" t="s">
        <v>167</v>
      </c>
      <c r="Q704" s="4"/>
      <c r="R704" s="3"/>
      <c r="S704" s="3"/>
      <c r="T704" s="3"/>
      <c r="U704" s="35" t="s">
        <v>160</v>
      </c>
      <c r="V704" s="3"/>
      <c r="W704" s="3"/>
      <c r="X704" s="35" t="s">
        <v>160</v>
      </c>
      <c r="Y704" s="3"/>
      <c r="Z704" s="3"/>
      <c r="AA704" s="3"/>
      <c r="AB704" s="3"/>
      <c r="AC704" s="35" t="s">
        <v>160</v>
      </c>
      <c r="AD704" s="3"/>
      <c r="AE704" s="3"/>
      <c r="AF704" s="3"/>
      <c r="AG704" s="3"/>
      <c r="AH704" s="3"/>
      <c r="AI704" s="3"/>
      <c r="AJ704" s="35" t="s">
        <v>160</v>
      </c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1"/>
      <c r="BF704" s="1"/>
      <c r="BG704" s="3" t="s">
        <v>80</v>
      </c>
    </row>
    <row r="705" spans="2:59" x14ac:dyDescent="0.2">
      <c r="B705" s="1">
        <v>701</v>
      </c>
      <c r="C705" s="31">
        <v>43233</v>
      </c>
      <c r="D705" s="1">
        <v>555</v>
      </c>
      <c r="E705" s="32">
        <v>6500</v>
      </c>
      <c r="F705" s="32">
        <v>8125</v>
      </c>
      <c r="G705" s="32">
        <v>8125</v>
      </c>
      <c r="H705" s="32" t="s">
        <v>3</v>
      </c>
      <c r="I705" s="33">
        <v>8.7795574558837277</v>
      </c>
      <c r="J705" s="2" t="s">
        <v>163</v>
      </c>
      <c r="K705" s="2">
        <v>80</v>
      </c>
      <c r="L705" s="4" t="s">
        <v>167</v>
      </c>
      <c r="M705" s="4" t="s">
        <v>165</v>
      </c>
      <c r="N705" s="4" t="s">
        <v>162</v>
      </c>
      <c r="O705" s="34">
        <v>40</v>
      </c>
      <c r="P705" s="4" t="s">
        <v>167</v>
      </c>
      <c r="Q705" s="4"/>
      <c r="R705" s="3"/>
      <c r="S705" s="3"/>
      <c r="T705" s="3"/>
      <c r="U705" s="35" t="s">
        <v>160</v>
      </c>
      <c r="V705" s="3"/>
      <c r="W705" s="3"/>
      <c r="X705" s="35" t="s">
        <v>160</v>
      </c>
      <c r="Y705" s="3"/>
      <c r="Z705" s="3"/>
      <c r="AA705" s="3"/>
      <c r="AB705" s="3"/>
      <c r="AC705" s="35" t="s">
        <v>160</v>
      </c>
      <c r="AD705" s="3"/>
      <c r="AE705" s="3"/>
      <c r="AF705" s="3"/>
      <c r="AG705" s="3"/>
      <c r="AH705" s="3"/>
      <c r="AI705" s="3"/>
      <c r="AJ705" s="35" t="s">
        <v>160</v>
      </c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1"/>
      <c r="BF705" s="1"/>
      <c r="BG705" s="3" t="s">
        <v>80</v>
      </c>
    </row>
    <row r="706" spans="2:59" x14ac:dyDescent="0.2">
      <c r="B706" s="1">
        <v>702</v>
      </c>
      <c r="C706" s="31">
        <v>43233</v>
      </c>
      <c r="D706" s="1">
        <v>568</v>
      </c>
      <c r="E706" s="32">
        <v>30000</v>
      </c>
      <c r="F706" s="32">
        <v>37500</v>
      </c>
      <c r="G706" s="32">
        <v>37500</v>
      </c>
      <c r="H706" s="32" t="s">
        <v>3</v>
      </c>
      <c r="I706" s="33">
        <v>10.308952660644293</v>
      </c>
      <c r="J706" s="2" t="s">
        <v>155</v>
      </c>
      <c r="K706" s="2">
        <v>70</v>
      </c>
      <c r="L706" s="4" t="s">
        <v>167</v>
      </c>
      <c r="M706" s="4" t="s">
        <v>165</v>
      </c>
      <c r="N706" s="4" t="s">
        <v>162</v>
      </c>
      <c r="O706" s="34">
        <v>39</v>
      </c>
      <c r="P706" s="4" t="s">
        <v>167</v>
      </c>
      <c r="Q706" s="35" t="s">
        <v>160</v>
      </c>
      <c r="R706" s="3"/>
      <c r="S706" s="3"/>
      <c r="T706" s="3"/>
      <c r="U706" s="35" t="s">
        <v>160</v>
      </c>
      <c r="V706" s="3"/>
      <c r="W706" s="3"/>
      <c r="X706" s="35" t="s">
        <v>160</v>
      </c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5" t="s">
        <v>160</v>
      </c>
      <c r="AX706" s="3"/>
      <c r="AY706" s="3"/>
      <c r="AZ706" s="3"/>
      <c r="BA706" s="3"/>
      <c r="BB706" s="3"/>
      <c r="BC706" s="3"/>
      <c r="BD706" s="3"/>
      <c r="BE706" s="1"/>
      <c r="BF706" s="1"/>
      <c r="BG706" s="3" t="s">
        <v>79</v>
      </c>
    </row>
    <row r="707" spans="2:59" x14ac:dyDescent="0.2">
      <c r="B707" s="1">
        <v>703</v>
      </c>
      <c r="C707" s="31">
        <v>43233</v>
      </c>
      <c r="D707" s="1">
        <v>569</v>
      </c>
      <c r="E707" s="32">
        <v>32000</v>
      </c>
      <c r="F707" s="32">
        <v>40000</v>
      </c>
      <c r="G707" s="32">
        <v>40000</v>
      </c>
      <c r="H707" s="32" t="s">
        <v>3</v>
      </c>
      <c r="I707" s="33">
        <v>10.373491181781864</v>
      </c>
      <c r="J707" s="2" t="s">
        <v>155</v>
      </c>
      <c r="K707" s="2">
        <v>70</v>
      </c>
      <c r="L707" s="4" t="s">
        <v>167</v>
      </c>
      <c r="M707" s="4" t="s">
        <v>165</v>
      </c>
      <c r="N707" s="4" t="s">
        <v>162</v>
      </c>
      <c r="O707" s="34">
        <v>40</v>
      </c>
      <c r="P707" s="4" t="s">
        <v>167</v>
      </c>
      <c r="Q707" s="35" t="s">
        <v>160</v>
      </c>
      <c r="R707" s="3"/>
      <c r="S707" s="3"/>
      <c r="T707" s="3"/>
      <c r="U707" s="35" t="s">
        <v>160</v>
      </c>
      <c r="V707" s="3"/>
      <c r="W707" s="3"/>
      <c r="X707" s="35" t="s">
        <v>160</v>
      </c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1"/>
      <c r="BF707" s="1"/>
      <c r="BG707" s="3" t="s">
        <v>81</v>
      </c>
    </row>
    <row r="708" spans="2:59" x14ac:dyDescent="0.2">
      <c r="B708" s="1">
        <v>704</v>
      </c>
      <c r="C708" s="31">
        <v>43233</v>
      </c>
      <c r="D708" s="1">
        <v>604</v>
      </c>
      <c r="E708" s="32">
        <v>10000</v>
      </c>
      <c r="F708" s="32">
        <v>12500</v>
      </c>
      <c r="G708" s="32">
        <v>12500</v>
      </c>
      <c r="H708" s="32" t="s">
        <v>3</v>
      </c>
      <c r="I708" s="33">
        <v>9.2103403719761836</v>
      </c>
      <c r="J708" s="2" t="s">
        <v>163</v>
      </c>
      <c r="K708" s="2">
        <v>60</v>
      </c>
      <c r="L708" s="4" t="s">
        <v>167</v>
      </c>
      <c r="M708" s="4" t="s">
        <v>165</v>
      </c>
      <c r="N708" s="4" t="s">
        <v>162</v>
      </c>
      <c r="O708" s="34">
        <v>38</v>
      </c>
      <c r="P708" s="4" t="s">
        <v>167</v>
      </c>
      <c r="Q708" s="4"/>
      <c r="R708" s="3"/>
      <c r="S708" s="3"/>
      <c r="T708" s="3"/>
      <c r="U708" s="35" t="s">
        <v>160</v>
      </c>
      <c r="V708" s="3"/>
      <c r="W708" s="3"/>
      <c r="X708" s="35" t="s">
        <v>160</v>
      </c>
      <c r="Y708" s="3"/>
      <c r="Z708" s="3"/>
      <c r="AA708" s="3"/>
      <c r="AB708" s="3"/>
      <c r="AC708" s="3"/>
      <c r="AD708" s="3"/>
      <c r="AE708" s="35" t="s">
        <v>160</v>
      </c>
      <c r="AF708" s="3"/>
      <c r="AG708" s="3"/>
      <c r="AH708" s="3"/>
      <c r="AI708" s="3"/>
      <c r="AJ708" s="35" t="s">
        <v>160</v>
      </c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1"/>
      <c r="BF708" s="1"/>
      <c r="BG708" s="3" t="s">
        <v>80</v>
      </c>
    </row>
    <row r="709" spans="2:59" x14ac:dyDescent="0.2">
      <c r="B709" s="1">
        <v>705</v>
      </c>
      <c r="C709" s="31">
        <v>43233</v>
      </c>
      <c r="D709" s="1">
        <v>608</v>
      </c>
      <c r="E709" s="32">
        <v>32000</v>
      </c>
      <c r="F709" s="32">
        <v>40000</v>
      </c>
      <c r="G709" s="32">
        <v>40000</v>
      </c>
      <c r="H709" s="32" t="s">
        <v>3</v>
      </c>
      <c r="I709" s="33">
        <v>10.373491181781864</v>
      </c>
      <c r="J709" s="2" t="s">
        <v>163</v>
      </c>
      <c r="K709" s="2">
        <v>60</v>
      </c>
      <c r="L709" s="4" t="s">
        <v>169</v>
      </c>
      <c r="M709" s="4" t="s">
        <v>165</v>
      </c>
      <c r="N709" s="4" t="s">
        <v>176</v>
      </c>
      <c r="O709" s="34">
        <v>40</v>
      </c>
      <c r="P709" s="4" t="s">
        <v>159</v>
      </c>
      <c r="Q709" s="4"/>
      <c r="R709" s="3"/>
      <c r="S709" s="3"/>
      <c r="T709" s="3"/>
      <c r="U709" s="35" t="s">
        <v>160</v>
      </c>
      <c r="V709" s="3"/>
      <c r="W709" s="3"/>
      <c r="X709" s="35" t="s">
        <v>160</v>
      </c>
      <c r="Y709" s="3"/>
      <c r="Z709" s="3"/>
      <c r="AA709" s="3"/>
      <c r="AB709" s="3"/>
      <c r="AC709" s="3"/>
      <c r="AD709" s="3"/>
      <c r="AE709" s="35" t="s">
        <v>160</v>
      </c>
      <c r="AF709" s="3"/>
      <c r="AG709" s="3"/>
      <c r="AH709" s="3"/>
      <c r="AI709" s="3"/>
      <c r="AJ709" s="35" t="s">
        <v>160</v>
      </c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1"/>
      <c r="BF709" s="1"/>
      <c r="BG709" s="3" t="s">
        <v>79</v>
      </c>
    </row>
    <row r="710" spans="2:59" x14ac:dyDescent="0.2">
      <c r="B710" s="1">
        <v>706</v>
      </c>
      <c r="C710" s="31">
        <v>43233</v>
      </c>
      <c r="D710" s="1">
        <v>610</v>
      </c>
      <c r="E710" s="32">
        <v>15000</v>
      </c>
      <c r="F710" s="32">
        <v>18750</v>
      </c>
      <c r="G710" s="32">
        <v>18750</v>
      </c>
      <c r="H710" s="32" t="s">
        <v>3</v>
      </c>
      <c r="I710" s="33">
        <v>9.6158054800843473</v>
      </c>
      <c r="J710" s="2" t="s">
        <v>163</v>
      </c>
      <c r="K710" s="2">
        <v>80</v>
      </c>
      <c r="L710" s="4" t="s">
        <v>167</v>
      </c>
      <c r="M710" s="4" t="s">
        <v>165</v>
      </c>
      <c r="N710" s="4" t="s">
        <v>158</v>
      </c>
      <c r="O710" s="34">
        <v>40</v>
      </c>
      <c r="P710" s="4" t="s">
        <v>167</v>
      </c>
      <c r="Q710" s="4"/>
      <c r="R710" s="3"/>
      <c r="S710" s="3"/>
      <c r="T710" s="3"/>
      <c r="U710" s="35" t="s">
        <v>160</v>
      </c>
      <c r="V710" s="3"/>
      <c r="W710" s="3"/>
      <c r="X710" s="35" t="s">
        <v>160</v>
      </c>
      <c r="Y710" s="3"/>
      <c r="Z710" s="3"/>
      <c r="AA710" s="3"/>
      <c r="AB710" s="3"/>
      <c r="AC710" s="3"/>
      <c r="AD710" s="3"/>
      <c r="AE710" s="35" t="s">
        <v>160</v>
      </c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1"/>
      <c r="BF710" s="1"/>
      <c r="BG710" s="3" t="s">
        <v>79</v>
      </c>
    </row>
    <row r="711" spans="2:59" x14ac:dyDescent="0.2">
      <c r="B711" s="1">
        <v>707</v>
      </c>
      <c r="C711" s="31">
        <v>44688</v>
      </c>
      <c r="D711" s="77">
        <v>112</v>
      </c>
      <c r="E711" s="32">
        <v>150000</v>
      </c>
      <c r="F711" s="32">
        <v>187500</v>
      </c>
      <c r="G711" s="32">
        <v>187500</v>
      </c>
      <c r="H711" s="32" t="s">
        <v>3</v>
      </c>
      <c r="I711" s="33">
        <v>11.918390573078392</v>
      </c>
      <c r="J711" s="2" t="s">
        <v>163</v>
      </c>
      <c r="K711" s="2">
        <v>80</v>
      </c>
      <c r="L711" s="4" t="s">
        <v>167</v>
      </c>
      <c r="M711" s="4" t="s">
        <v>165</v>
      </c>
      <c r="N711" s="4" t="s">
        <v>162</v>
      </c>
      <c r="O711" s="34">
        <v>40</v>
      </c>
      <c r="P711" s="4" t="s">
        <v>167</v>
      </c>
      <c r="Q711" s="4"/>
      <c r="R711" s="3"/>
      <c r="S711" s="3"/>
      <c r="T711" s="3"/>
      <c r="U711" s="35" t="s">
        <v>160</v>
      </c>
      <c r="V711" s="3"/>
      <c r="W711" s="3"/>
      <c r="X711" s="35" t="s">
        <v>160</v>
      </c>
      <c r="Y711" s="3"/>
      <c r="Z711" s="3"/>
      <c r="AA711" s="3"/>
      <c r="AB711" s="3"/>
      <c r="AC711" s="35" t="s">
        <v>160</v>
      </c>
      <c r="AD711" s="3"/>
      <c r="AE711" s="3"/>
      <c r="AF711" s="3"/>
      <c r="AG711" s="3"/>
      <c r="AH711" s="3"/>
      <c r="AI711" s="3"/>
      <c r="AJ711" s="35" t="s">
        <v>160</v>
      </c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5" t="s">
        <v>217</v>
      </c>
      <c r="BB711" s="3"/>
      <c r="BC711" s="3"/>
      <c r="BD711" s="3"/>
      <c r="BE711" s="1"/>
      <c r="BF711" s="35" t="s">
        <v>160</v>
      </c>
      <c r="BG711" s="3" t="s">
        <v>81</v>
      </c>
    </row>
    <row r="712" spans="2:59" x14ac:dyDescent="0.2">
      <c r="B712" s="1">
        <v>708</v>
      </c>
      <c r="C712" s="31">
        <v>44506</v>
      </c>
      <c r="D712" s="77">
        <v>144</v>
      </c>
      <c r="E712" s="32">
        <v>500000</v>
      </c>
      <c r="F712" s="32">
        <v>625000</v>
      </c>
      <c r="G712" s="32">
        <v>625000</v>
      </c>
      <c r="H712" s="32" t="s">
        <v>3</v>
      </c>
      <c r="I712" s="33">
        <v>13.122363377404328</v>
      </c>
      <c r="J712" s="2" t="s">
        <v>174</v>
      </c>
      <c r="K712" s="2">
        <v>50</v>
      </c>
      <c r="L712" s="4" t="s">
        <v>169</v>
      </c>
      <c r="M712" s="4" t="s">
        <v>165</v>
      </c>
      <c r="N712" s="4" t="s">
        <v>158</v>
      </c>
      <c r="O712" s="34">
        <v>35</v>
      </c>
      <c r="P712" s="4" t="s">
        <v>159</v>
      </c>
      <c r="Q712" s="4"/>
      <c r="R712" s="3"/>
      <c r="S712" s="3"/>
      <c r="T712" s="35" t="s">
        <v>160</v>
      </c>
      <c r="U712" s="3"/>
      <c r="V712" s="3"/>
      <c r="W712" s="3"/>
      <c r="X712" s="3"/>
      <c r="Y712" s="3"/>
      <c r="Z712" s="70"/>
      <c r="AA712" s="70"/>
      <c r="AB712" s="3"/>
      <c r="AC712" s="3"/>
      <c r="AD712" s="3"/>
      <c r="AE712" s="3"/>
      <c r="AF712" s="3"/>
      <c r="AG712" s="3"/>
      <c r="AH712" s="3"/>
      <c r="AI712" s="3"/>
      <c r="AJ712" s="3"/>
      <c r="AK712" s="35" t="s">
        <v>160</v>
      </c>
      <c r="AL712" s="3"/>
      <c r="AM712" s="3"/>
      <c r="AN712" s="3"/>
      <c r="AO712" s="35" t="s">
        <v>160</v>
      </c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1"/>
      <c r="BF712" s="35" t="s">
        <v>160</v>
      </c>
      <c r="BG712" s="3" t="s">
        <v>81</v>
      </c>
    </row>
    <row r="713" spans="2:59" x14ac:dyDescent="0.2">
      <c r="B713" s="1">
        <v>709</v>
      </c>
      <c r="C713" s="31">
        <v>43779</v>
      </c>
      <c r="D713" s="77">
        <v>191</v>
      </c>
      <c r="E713" s="32">
        <v>14000</v>
      </c>
      <c r="F713" s="32">
        <v>17500</v>
      </c>
      <c r="G713" s="32">
        <v>17500</v>
      </c>
      <c r="H713" s="32" t="s">
        <v>3</v>
      </c>
      <c r="I713" s="33">
        <v>9.5468126085973957</v>
      </c>
      <c r="J713" s="2" t="s">
        <v>174</v>
      </c>
      <c r="K713" s="2">
        <v>40</v>
      </c>
      <c r="L713" s="4" t="s">
        <v>169</v>
      </c>
      <c r="M713" s="4" t="s">
        <v>165</v>
      </c>
      <c r="N713" s="4" t="s">
        <v>158</v>
      </c>
      <c r="O713" s="34">
        <v>35</v>
      </c>
      <c r="P713" s="4" t="s">
        <v>159</v>
      </c>
      <c r="Q713" s="4"/>
      <c r="R713" s="35" t="s">
        <v>160</v>
      </c>
      <c r="S713" s="35"/>
      <c r="T713" s="35" t="s">
        <v>160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1"/>
      <c r="BF713" s="35" t="s">
        <v>160</v>
      </c>
      <c r="BG713" s="3" t="s">
        <v>81</v>
      </c>
    </row>
    <row r="714" spans="2:59" x14ac:dyDescent="0.2">
      <c r="B714" s="1">
        <v>710</v>
      </c>
      <c r="C714" s="31">
        <v>43779</v>
      </c>
      <c r="D714" s="77">
        <v>247</v>
      </c>
      <c r="E714" s="32">
        <v>90000</v>
      </c>
      <c r="F714" s="32">
        <v>112500</v>
      </c>
      <c r="G714" s="32">
        <v>112500</v>
      </c>
      <c r="H714" s="32" t="s">
        <v>3</v>
      </c>
      <c r="I714" s="33">
        <v>11.407564949312402</v>
      </c>
      <c r="J714" s="2" t="s">
        <v>163</v>
      </c>
      <c r="K714" s="2">
        <v>60</v>
      </c>
      <c r="L714" s="4" t="s">
        <v>167</v>
      </c>
      <c r="M714" s="4" t="s">
        <v>165</v>
      </c>
      <c r="N714" s="4" t="s">
        <v>162</v>
      </c>
      <c r="O714" s="34">
        <v>39</v>
      </c>
      <c r="P714" s="4" t="s">
        <v>167</v>
      </c>
      <c r="Q714" s="4"/>
      <c r="R714" s="3"/>
      <c r="S714" s="3"/>
      <c r="T714" s="3"/>
      <c r="U714" s="35" t="s">
        <v>160</v>
      </c>
      <c r="V714" s="3"/>
      <c r="W714" s="3"/>
      <c r="X714" s="35" t="s">
        <v>160</v>
      </c>
      <c r="Y714" s="3"/>
      <c r="Z714" s="3"/>
      <c r="AA714" s="3"/>
      <c r="AB714" s="3"/>
      <c r="AC714" s="3"/>
      <c r="AD714" s="3"/>
      <c r="AE714" s="35" t="s">
        <v>160</v>
      </c>
      <c r="AF714" s="3"/>
      <c r="AG714" s="3"/>
      <c r="AH714" s="3"/>
      <c r="AI714" s="3"/>
      <c r="AJ714" s="35" t="s">
        <v>160</v>
      </c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1"/>
      <c r="BF714" s="35" t="s">
        <v>160</v>
      </c>
      <c r="BG714" s="3" t="s">
        <v>81</v>
      </c>
    </row>
    <row r="715" spans="2:59" x14ac:dyDescent="0.2">
      <c r="B715" s="1">
        <v>711</v>
      </c>
      <c r="C715" s="31">
        <v>43415</v>
      </c>
      <c r="D715" s="77">
        <v>570</v>
      </c>
      <c r="E715" s="32">
        <v>50000</v>
      </c>
      <c r="F715" s="32">
        <v>62500</v>
      </c>
      <c r="G715" s="32">
        <v>62500</v>
      </c>
      <c r="H715" s="32" t="s">
        <v>3</v>
      </c>
      <c r="I715" s="33">
        <v>10.819778284410283</v>
      </c>
      <c r="J715" s="2" t="s">
        <v>163</v>
      </c>
      <c r="K715" s="2">
        <v>50</v>
      </c>
      <c r="L715" s="4" t="s">
        <v>167</v>
      </c>
      <c r="M715" s="4" t="s">
        <v>165</v>
      </c>
      <c r="N715" s="4" t="s">
        <v>162</v>
      </c>
      <c r="O715" s="34">
        <v>36</v>
      </c>
      <c r="P715" s="4" t="s">
        <v>159</v>
      </c>
      <c r="Q715" s="4"/>
      <c r="R715" s="35" t="s">
        <v>160</v>
      </c>
      <c r="S715" s="35"/>
      <c r="T715" s="3"/>
      <c r="U715" s="35" t="s">
        <v>160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1"/>
      <c r="BF715" s="35" t="s">
        <v>160</v>
      </c>
      <c r="BG715" s="3" t="s">
        <v>81</v>
      </c>
    </row>
    <row r="716" spans="2:59" x14ac:dyDescent="0.2">
      <c r="B716" s="1">
        <v>712</v>
      </c>
      <c r="C716" s="31">
        <v>43233</v>
      </c>
      <c r="D716" s="77">
        <v>607</v>
      </c>
      <c r="E716" s="32">
        <v>270000</v>
      </c>
      <c r="F716" s="32">
        <v>329000</v>
      </c>
      <c r="G716" s="32">
        <v>337500</v>
      </c>
      <c r="H716" s="32" t="s">
        <v>209</v>
      </c>
      <c r="I716" s="33">
        <v>12.506177237980511</v>
      </c>
      <c r="J716" s="2" t="s">
        <v>163</v>
      </c>
      <c r="K716" s="2">
        <v>50</v>
      </c>
      <c r="L716" s="4" t="s">
        <v>169</v>
      </c>
      <c r="M716" s="4" t="s">
        <v>165</v>
      </c>
      <c r="N716" s="4" t="s">
        <v>176</v>
      </c>
      <c r="O716" s="34">
        <v>38</v>
      </c>
      <c r="P716" s="4" t="s">
        <v>169</v>
      </c>
      <c r="Q716" s="4"/>
      <c r="R716" s="3"/>
      <c r="S716" s="3"/>
      <c r="T716" s="3"/>
      <c r="U716" s="35" t="s">
        <v>160</v>
      </c>
      <c r="V716" s="3"/>
      <c r="W716" s="3"/>
      <c r="X716" s="35" t="s">
        <v>160</v>
      </c>
      <c r="Y716" s="3"/>
      <c r="Z716" s="3"/>
      <c r="AA716" s="3"/>
      <c r="AB716" s="3"/>
      <c r="AC716" s="3"/>
      <c r="AD716" s="3"/>
      <c r="AE716" s="35" t="s">
        <v>160</v>
      </c>
      <c r="AF716" s="3"/>
      <c r="AG716" s="3"/>
      <c r="AH716" s="3"/>
      <c r="AI716" s="3"/>
      <c r="AJ716" s="35" t="s">
        <v>160</v>
      </c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1"/>
      <c r="BF716" s="35" t="s">
        <v>160</v>
      </c>
      <c r="BG716" s="3" t="s">
        <v>81</v>
      </c>
    </row>
  </sheetData>
  <autoFilter ref="C4:BH716" xr:uid="{CE4196D7-398A-A346-AEF5-8152545FDEC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7D5-7AAB-D348-BAAD-BE5067376DCC}">
  <dimension ref="A2:AQ716"/>
  <sheetViews>
    <sheetView workbookViewId="0">
      <selection activeCell="F4" sqref="F4:AQ716"/>
    </sheetView>
  </sheetViews>
  <sheetFormatPr baseColWidth="10" defaultRowHeight="16" x14ac:dyDescent="0.2"/>
  <cols>
    <col min="2" max="2" width="18" customWidth="1"/>
  </cols>
  <sheetData>
    <row r="2" spans="1:43" x14ac:dyDescent="0.2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x14ac:dyDescent="0.2">
      <c r="J3" s="24" t="s">
        <v>31</v>
      </c>
      <c r="N3" s="25"/>
      <c r="O3" s="24" t="s">
        <v>83</v>
      </c>
      <c r="S3" s="24" t="s">
        <v>84</v>
      </c>
      <c r="T3" s="24" t="s">
        <v>85</v>
      </c>
      <c r="V3" s="24" t="s">
        <v>86</v>
      </c>
      <c r="X3" s="24" t="s">
        <v>87</v>
      </c>
      <c r="AB3" s="24" t="s">
        <v>88</v>
      </c>
      <c r="AC3" s="24"/>
      <c r="AM3" s="24" t="s">
        <v>89</v>
      </c>
    </row>
    <row r="4" spans="1:43" ht="34" x14ac:dyDescent="0.2">
      <c r="B4" s="21" t="s">
        <v>25</v>
      </c>
      <c r="C4" s="21" t="s">
        <v>90</v>
      </c>
      <c r="D4" s="21" t="s">
        <v>91</v>
      </c>
      <c r="E4" s="21" t="s">
        <v>92</v>
      </c>
      <c r="F4" s="21" t="s">
        <v>93</v>
      </c>
      <c r="G4" s="26" t="s">
        <v>243</v>
      </c>
      <c r="H4" s="21" t="s">
        <v>244</v>
      </c>
      <c r="I4" s="21" t="s">
        <v>163</v>
      </c>
      <c r="J4" s="26" t="s">
        <v>94</v>
      </c>
      <c r="K4" s="21" t="s">
        <v>95</v>
      </c>
      <c r="L4" s="21" t="s">
        <v>96</v>
      </c>
      <c r="M4" s="21" t="s">
        <v>97</v>
      </c>
      <c r="N4" s="21" t="s">
        <v>98</v>
      </c>
      <c r="O4" s="21" t="s">
        <v>99</v>
      </c>
      <c r="P4" s="26" t="s">
        <v>100</v>
      </c>
      <c r="Q4" s="21" t="s">
        <v>101</v>
      </c>
      <c r="R4" s="21" t="s">
        <v>102</v>
      </c>
      <c r="S4" s="21" t="s">
        <v>103</v>
      </c>
      <c r="T4" s="21" t="s">
        <v>104</v>
      </c>
      <c r="U4" s="21" t="s">
        <v>105</v>
      </c>
      <c r="V4" s="21" t="s">
        <v>73</v>
      </c>
      <c r="W4" s="21" t="s">
        <v>76</v>
      </c>
      <c r="X4" s="26" t="s">
        <v>82</v>
      </c>
      <c r="Y4" s="21" t="s">
        <v>80</v>
      </c>
      <c r="Z4" s="21" t="s">
        <v>79</v>
      </c>
      <c r="AA4" s="21" t="s">
        <v>81</v>
      </c>
      <c r="AB4" s="26" t="s">
        <v>106</v>
      </c>
      <c r="AC4" s="21" t="s">
        <v>107</v>
      </c>
      <c r="AD4" s="21" t="s">
        <v>108</v>
      </c>
      <c r="AE4" s="21" t="s">
        <v>109</v>
      </c>
      <c r="AF4" s="21" t="s">
        <v>110</v>
      </c>
      <c r="AG4" s="21" t="s">
        <v>47</v>
      </c>
      <c r="AH4" s="21" t="s">
        <v>111</v>
      </c>
      <c r="AI4" s="21" t="s">
        <v>112</v>
      </c>
      <c r="AJ4" s="21" t="s">
        <v>113</v>
      </c>
      <c r="AK4" s="21" t="s">
        <v>114</v>
      </c>
      <c r="AL4" s="21" t="s">
        <v>115</v>
      </c>
      <c r="AM4" s="26" t="s">
        <v>116</v>
      </c>
      <c r="AN4" s="21" t="s">
        <v>117</v>
      </c>
      <c r="AO4" s="21" t="s">
        <v>118</v>
      </c>
      <c r="AP4" s="21" t="s">
        <v>119</v>
      </c>
      <c r="AQ4" s="21" t="s">
        <v>120</v>
      </c>
    </row>
    <row r="5" spans="1:43" x14ac:dyDescent="0.2">
      <c r="A5" s="1">
        <v>1</v>
      </c>
      <c r="B5" s="27">
        <f>'Rolex, AP, Patek'!C5</f>
        <v>44870</v>
      </c>
      <c r="C5">
        <f>'Rolex, AP, Patek'!D5</f>
        <v>90</v>
      </c>
      <c r="D5" s="28">
        <f>'Rolex, AP, Patek'!E5</f>
        <v>2400</v>
      </c>
      <c r="E5" s="28">
        <f>'Rolex, AP, Patek'!F5</f>
        <v>3000</v>
      </c>
      <c r="F5" s="29">
        <f>LN(D5)</f>
        <v>7.7832240163360371</v>
      </c>
      <c r="G5" s="28">
        <f>IF('Rolex, AP, Patek'!J5="AP",1,0)</f>
        <v>1</v>
      </c>
      <c r="H5" s="28">
        <f>IF('Rolex, AP, Patek'!J5="Patek",1,0)</f>
        <v>0</v>
      </c>
      <c r="I5" s="28">
        <f>IF('Rolex, AP, Patek'!J5="Rolex",1,0)</f>
        <v>0</v>
      </c>
      <c r="J5">
        <f>IF('Rolex, AP, Patek'!L5="Stainless Steel",1,0)</f>
        <v>0</v>
      </c>
      <c r="K5">
        <f>IF('Rolex, AP, Patek'!L5="Two-tone",1,0)</f>
        <v>0</v>
      </c>
      <c r="L5">
        <f>IF(OR('Rolex, AP, Patek'!L5="YG 18K",'Rolex, AP, Patek'!L5="YG &lt;18K",'Rolex, AP, Patek'!L5="PG 18K",'Rolex, AP, Patek'!L5="PG &lt;18K",'Rolex, AP, Patek'!L5="WG 18K",'Rolex, AP, Patek'!L5="Mixes of 18K",'Rolex, AP, Patek'!L5="Mixes &lt;18K"),1,0)</f>
        <v>1</v>
      </c>
      <c r="M5">
        <f>IF('Rolex, AP, Patek'!L5="Platinum",1,0)</f>
        <v>0</v>
      </c>
      <c r="N5">
        <f>IF(OR('Rolex, AP, Patek'!L5="PVD",'Rolex, AP, Patek'!L5="Gold Plate",'Rolex, AP, Patek'!L5="Other"),1,0)</f>
        <v>0</v>
      </c>
      <c r="O5">
        <f>IF('Rolex, AP, Patek'!P5="Stainless Steel",1,0)</f>
        <v>0</v>
      </c>
      <c r="P5">
        <f>IF('Rolex, AP, Patek'!P5="Leather",1,0)</f>
        <v>1</v>
      </c>
      <c r="Q5">
        <f>IF('Rolex, AP, Patek'!P5="Two-tone",1,0)</f>
        <v>0</v>
      </c>
      <c r="R5">
        <f>IF(OR('Rolex, AP, Patek'!P5="YG 18K",'Rolex, AP, Patek'!P5="PG 18K",'Rolex, AP, Patek'!P5="WG 18K",'Rolex, AP, Patek'!P5="Mixes of 18K"),1,0)</f>
        <v>0</v>
      </c>
      <c r="S5">
        <f>IF(OR('Rolex, AP, Patek'!AX5="Yes",'Rolex, AP, Patek'!AY5="Yes",'Rolex, AP, Patek'!AW5="Yes"),1,0)</f>
        <v>0</v>
      </c>
      <c r="T5">
        <f>IF(OR(ISTEXT('Rolex, AP, Patek'!AZ5), ISTEXT('Rolex, AP, Patek'!BA5)),1,0)</f>
        <v>0</v>
      </c>
      <c r="U5">
        <f>IF('Rolex, AP, Patek'!BB5="Yes",1,0)</f>
        <v>0</v>
      </c>
      <c r="V5">
        <f>IF('Rolex, AP, Patek'!BC5="Yes",1,0)</f>
        <v>0</v>
      </c>
      <c r="W5">
        <f>IF('Rolex, AP, Patek'!BF5="Yes",1,0)</f>
        <v>0</v>
      </c>
      <c r="X5">
        <f>IF('Rolex, AP, Patek'!BG5="A",1,0)</f>
        <v>0</v>
      </c>
      <c r="Y5">
        <f>IF('Rolex, AP, Patek'!BG5="AA",1,0)</f>
        <v>1</v>
      </c>
      <c r="Z5">
        <f>IF('Rolex, AP, Patek'!BG5="AAA",1,0)</f>
        <v>0</v>
      </c>
      <c r="AA5">
        <f>IF('Rolex, AP, Patek'!BG5="AAAA",1,0)</f>
        <v>0</v>
      </c>
      <c r="AB5">
        <f>IF('Rolex, AP, Patek'!R5="Yes",1,0)</f>
        <v>1</v>
      </c>
      <c r="AC5">
        <f>IF('Rolex, AP, Patek'!AR5="Yes",1,0)</f>
        <v>0</v>
      </c>
      <c r="AD5">
        <f>IF(OR('Rolex, AP, Patek'!X5="Yes", 'Rolex, AP, Patek'!Y5="Yes",'Rolex, AP, Patek'!Z5="Yes"),1,0)</f>
        <v>0</v>
      </c>
      <c r="AE5">
        <f>IF(OR('Rolex, AP, Patek'!AA5="Yes",'Rolex, AP, Patek'!AB5="Yes"),1,0)</f>
        <v>0</v>
      </c>
      <c r="AF5">
        <f>IF('Rolex, AP, Patek'!AD5="Yes",1,0)</f>
        <v>0</v>
      </c>
      <c r="AG5">
        <f>IF('Rolex, AP, Patek'!AC5="Yes",1,0)</f>
        <v>0</v>
      </c>
      <c r="AH5">
        <f>IF('Rolex, AP, Patek'!AE5="Yes",1,0)</f>
        <v>0</v>
      </c>
      <c r="AI5">
        <f>IF(OR('Rolex, AP, Patek'!AK5="Yes",'Rolex, AP, Patek'!AN5="Yes"),1,0)</f>
        <v>0</v>
      </c>
      <c r="AJ5">
        <f>IF('Rolex, AP, Patek'!AL5="Yes",1,0)</f>
        <v>0</v>
      </c>
      <c r="AK5">
        <f>IF('Rolex, AP, Patek'!AO5="Yes",1,0)</f>
        <v>0</v>
      </c>
      <c r="AL5">
        <f>IF('Rolex, AP, Patek'!AS5="Yes",1,0)</f>
        <v>0</v>
      </c>
      <c r="AM5" s="25">
        <f>IF(AND($B5&gt;=DATEVALUE("1/1/2018"),$B5&lt;=DATEVALUE("12/31/2018")),1,0)</f>
        <v>0</v>
      </c>
      <c r="AN5" s="25">
        <f>IF(AND($B5&gt;=DATEVALUE("1/1/2019"),$B5&lt;=DATEVALUE("12/31/2019")),1,0)</f>
        <v>0</v>
      </c>
      <c r="AO5" s="25">
        <f>IF(AND($B5&gt;=DATEVALUE("1/1/2020"),$B5&lt;=DATEVALUE("12/31/2020")),1,0)</f>
        <v>0</v>
      </c>
      <c r="AP5" s="25">
        <f>IF(AND($B5&gt;=DATEVALUE("1/1/2021"),$B5&lt;=DATEVALUE("12/31/2021")),1,0)</f>
        <v>0</v>
      </c>
      <c r="AQ5" s="25">
        <f>IF(AND($B5&gt;=DATEVALUE("1/1/2022"),$B5&lt;=DATEVALUE("12/31/2022")),1,0)</f>
        <v>1</v>
      </c>
    </row>
    <row r="6" spans="1:43" x14ac:dyDescent="0.2">
      <c r="A6" s="1">
        <v>2</v>
      </c>
      <c r="B6" s="27">
        <f>'Rolex, AP, Patek'!C6</f>
        <v>44870</v>
      </c>
      <c r="C6">
        <f>'Rolex, AP, Patek'!D6</f>
        <v>97</v>
      </c>
      <c r="D6" s="28">
        <f>'Rolex, AP, Patek'!E6</f>
        <v>2000</v>
      </c>
      <c r="E6" s="28">
        <f>'Rolex, AP, Patek'!F6</f>
        <v>2500</v>
      </c>
      <c r="F6" s="29">
        <f t="shared" ref="F6:F69" si="0">LN(D6)</f>
        <v>7.6009024595420822</v>
      </c>
      <c r="G6" s="28">
        <f>IF('Rolex, AP, Patek'!J6="AP",1,0)</f>
        <v>1</v>
      </c>
      <c r="H6" s="28">
        <f>IF('Rolex, AP, Patek'!J6="Patek",1,0)</f>
        <v>0</v>
      </c>
      <c r="I6" s="28">
        <f>IF('Rolex, AP, Patek'!J6="Rolex",1,0)</f>
        <v>0</v>
      </c>
      <c r="J6">
        <f>IF('Rolex, AP, Patek'!L6="Stainless Steel",1,0)</f>
        <v>0</v>
      </c>
      <c r="K6">
        <f>IF('Rolex, AP, Patek'!L6="Two-tone",1,0)</f>
        <v>0</v>
      </c>
      <c r="L6">
        <f>IF(OR('Rolex, AP, Patek'!L6="YG 18K",'Rolex, AP, Patek'!L6="YG &lt;18K",'Rolex, AP, Patek'!L6="PG 18K",'Rolex, AP, Patek'!L6="PG &lt;18K",'Rolex, AP, Patek'!L6="WG 18K",'Rolex, AP, Patek'!L6="Mixes of 18K",'Rolex, AP, Patek'!L6="Mixes &lt;18K"),1,0)</f>
        <v>1</v>
      </c>
      <c r="M6">
        <f>IF('Rolex, AP, Patek'!L6="Platinum",1,0)</f>
        <v>0</v>
      </c>
      <c r="N6">
        <f>IF(OR('Rolex, AP, Patek'!L6="PVD",'Rolex, AP, Patek'!L6="Gold Plate",'Rolex, AP, Patek'!L6="Other"),1,0)</f>
        <v>0</v>
      </c>
      <c r="O6">
        <f>IF('Rolex, AP, Patek'!P6="Stainless Steel",1,0)</f>
        <v>0</v>
      </c>
      <c r="P6">
        <f>IF('Rolex, AP, Patek'!P6="Leather",1,0)</f>
        <v>0</v>
      </c>
      <c r="Q6">
        <f>IF('Rolex, AP, Patek'!P6="Two-tone",1,0)</f>
        <v>0</v>
      </c>
      <c r="R6">
        <f>IF(OR('Rolex, AP, Patek'!P6="YG 18K",'Rolex, AP, Patek'!P6="PG 18K",'Rolex, AP, Patek'!P6="WG 18K",'Rolex, AP, Patek'!P6="Mixes of 18K"),1,0)</f>
        <v>1</v>
      </c>
      <c r="S6">
        <f>IF(OR('Rolex, AP, Patek'!AX6="Yes",'Rolex, AP, Patek'!AY6="Yes",'Rolex, AP, Patek'!AW6="Yes"),1,0)</f>
        <v>0</v>
      </c>
      <c r="T6">
        <f>IF(OR(ISTEXT('Rolex, AP, Patek'!AZ6), ISTEXT('Rolex, AP, Patek'!BA6)),1,0)</f>
        <v>0</v>
      </c>
      <c r="U6">
        <f>IF('Rolex, AP, Patek'!BB6="Yes",1,0)</f>
        <v>0</v>
      </c>
      <c r="V6">
        <f>IF('Rolex, AP, Patek'!BC6="Yes",1,0)</f>
        <v>0</v>
      </c>
      <c r="W6">
        <f>IF('Rolex, AP, Patek'!BF6="Yes",1,0)</f>
        <v>0</v>
      </c>
      <c r="X6">
        <f>IF('Rolex, AP, Patek'!BG6="A",1,0)</f>
        <v>0</v>
      </c>
      <c r="Y6">
        <f>IF('Rolex, AP, Patek'!BG6="AA",1,0)</f>
        <v>1</v>
      </c>
      <c r="Z6">
        <f>IF('Rolex, AP, Patek'!BG6="AAA",1,0)</f>
        <v>0</v>
      </c>
      <c r="AA6">
        <f>IF('Rolex, AP, Patek'!BG6="AAAA",1,0)</f>
        <v>0</v>
      </c>
      <c r="AB6">
        <f>IF('Rolex, AP, Patek'!R6="Yes",1,0)</f>
        <v>1</v>
      </c>
      <c r="AC6">
        <f>IF('Rolex, AP, Patek'!AR6="Yes",1,0)</f>
        <v>0</v>
      </c>
      <c r="AD6">
        <f>IF(OR('Rolex, AP, Patek'!X6="Yes", 'Rolex, AP, Patek'!Y6="Yes",'Rolex, AP, Patek'!Z6="Yes"),1,0)</f>
        <v>0</v>
      </c>
      <c r="AE6">
        <f>IF(OR('Rolex, AP, Patek'!AA6="Yes",'Rolex, AP, Patek'!AB6="Yes"),1,0)</f>
        <v>0</v>
      </c>
      <c r="AF6">
        <f>IF('Rolex, AP, Patek'!AD6="Yes",1,0)</f>
        <v>0</v>
      </c>
      <c r="AG6">
        <f>IF('Rolex, AP, Patek'!AC6="Yes",1,0)</f>
        <v>0</v>
      </c>
      <c r="AH6">
        <f>IF('Rolex, AP, Patek'!AE6="Yes",1,0)</f>
        <v>0</v>
      </c>
      <c r="AI6">
        <f>IF(OR('Rolex, AP, Patek'!AK6="Yes",'Rolex, AP, Patek'!AN6="Yes"),1,0)</f>
        <v>0</v>
      </c>
      <c r="AJ6">
        <f>IF('Rolex, AP, Patek'!AL6="Yes",1,0)</f>
        <v>0</v>
      </c>
      <c r="AK6">
        <f>IF('Rolex, AP, Patek'!AO6="Yes",1,0)</f>
        <v>0</v>
      </c>
      <c r="AL6">
        <f>IF('Rolex, AP, Patek'!AS6="Yes",1,0)</f>
        <v>0</v>
      </c>
      <c r="AM6" s="25">
        <f t="shared" ref="AM6:AM69" si="1">IF(AND($B6&gt;=DATEVALUE("1/1/2018"),$B6&lt;=DATEVALUE("12/31/2018")),1,0)</f>
        <v>0</v>
      </c>
      <c r="AN6" s="25">
        <f t="shared" ref="AN6:AN69" si="2">IF(AND($B6&gt;=DATEVALUE("1/1/2019"),$B6&lt;=DATEVALUE("12/31/2019")),1,0)</f>
        <v>0</v>
      </c>
      <c r="AO6" s="25">
        <f t="shared" ref="AO6:AO69" si="3">IF(AND($B6&gt;=DATEVALUE("1/1/2020"),$B6&lt;=DATEVALUE("12/31/2020")),1,0)</f>
        <v>0</v>
      </c>
      <c r="AP6" s="25">
        <f t="shared" ref="AP6:AP69" si="4">IF(AND($B6&gt;=DATEVALUE("1/1/2021"),$B6&lt;=DATEVALUE("12/31/2021")),1,0)</f>
        <v>0</v>
      </c>
      <c r="AQ6" s="25">
        <f t="shared" ref="AQ6:AQ69" si="5">IF(AND($B6&gt;=DATEVALUE("1/1/2022"),$B6&lt;=DATEVALUE("12/31/2022")),1,0)</f>
        <v>1</v>
      </c>
    </row>
    <row r="7" spans="1:43" x14ac:dyDescent="0.2">
      <c r="A7" s="1">
        <v>3</v>
      </c>
      <c r="B7" s="27">
        <f>'Rolex, AP, Patek'!C7</f>
        <v>44870</v>
      </c>
      <c r="C7">
        <f>'Rolex, AP, Patek'!D7</f>
        <v>99</v>
      </c>
      <c r="D7" s="28">
        <f>'Rolex, AP, Patek'!E7</f>
        <v>6500</v>
      </c>
      <c r="E7" s="28">
        <f>'Rolex, AP, Patek'!F7</f>
        <v>8125</v>
      </c>
      <c r="F7" s="29">
        <f t="shared" si="0"/>
        <v>8.7795574558837277</v>
      </c>
      <c r="G7" s="28">
        <f>IF('Rolex, AP, Patek'!J7="AP",1,0)</f>
        <v>0</v>
      </c>
      <c r="H7" s="28">
        <f>IF('Rolex, AP, Patek'!J7="Patek",1,0)</f>
        <v>0</v>
      </c>
      <c r="I7" s="28">
        <f>IF('Rolex, AP, Patek'!J7="Rolex",1,0)</f>
        <v>1</v>
      </c>
      <c r="J7">
        <f>IF('Rolex, AP, Patek'!L7="Stainless Steel",1,0)</f>
        <v>0</v>
      </c>
      <c r="K7">
        <f>IF('Rolex, AP, Patek'!L7="Two-tone",1,0)</f>
        <v>0</v>
      </c>
      <c r="L7">
        <f>IF(OR('Rolex, AP, Patek'!L7="YG 18K",'Rolex, AP, Patek'!L7="YG &lt;18K",'Rolex, AP, Patek'!L7="PG 18K",'Rolex, AP, Patek'!L7="PG &lt;18K",'Rolex, AP, Patek'!L7="WG 18K",'Rolex, AP, Patek'!L7="Mixes of 18K",'Rolex, AP, Patek'!L7="Mixes &lt;18K"),1,0)</f>
        <v>1</v>
      </c>
      <c r="M7">
        <f>IF('Rolex, AP, Patek'!L7="Platinum",1,0)</f>
        <v>0</v>
      </c>
      <c r="N7">
        <f>IF(OR('Rolex, AP, Patek'!L7="PVD",'Rolex, AP, Patek'!L7="Gold Plate",'Rolex, AP, Patek'!L7="Other"),1,0)</f>
        <v>0</v>
      </c>
      <c r="O7">
        <f>IF('Rolex, AP, Patek'!P7="Stainless Steel",1,0)</f>
        <v>0</v>
      </c>
      <c r="P7">
        <f>IF('Rolex, AP, Patek'!P7="Leather",1,0)</f>
        <v>1</v>
      </c>
      <c r="Q7">
        <f>IF('Rolex, AP, Patek'!P7="Two-tone",1,0)</f>
        <v>0</v>
      </c>
      <c r="R7">
        <f>IF(OR('Rolex, AP, Patek'!P7="YG 18K",'Rolex, AP, Patek'!P7="PG 18K",'Rolex, AP, Patek'!P7="WG 18K",'Rolex, AP, Patek'!P7="Mixes of 18K"),1,0)</f>
        <v>0</v>
      </c>
      <c r="S7">
        <f>IF(OR('Rolex, AP, Patek'!AX7="Yes",'Rolex, AP, Patek'!AY7="Yes",'Rolex, AP, Patek'!AW7="Yes"),1,0)</f>
        <v>0</v>
      </c>
      <c r="T7">
        <f>IF(OR(ISTEXT('Rolex, AP, Patek'!AZ7), ISTEXT('Rolex, AP, Patek'!BA7)),1,0)</f>
        <v>0</v>
      </c>
      <c r="U7">
        <f>IF('Rolex, AP, Patek'!BB7="Yes",1,0)</f>
        <v>0</v>
      </c>
      <c r="V7">
        <f>IF('Rolex, AP, Patek'!BC7="Yes",1,0)</f>
        <v>0</v>
      </c>
      <c r="W7">
        <f>IF('Rolex, AP, Patek'!BF7="Yes",1,0)</f>
        <v>0</v>
      </c>
      <c r="X7">
        <f>IF('Rolex, AP, Patek'!BG7="A",1,0)</f>
        <v>0</v>
      </c>
      <c r="Y7">
        <f>IF('Rolex, AP, Patek'!BG7="AA",1,0)</f>
        <v>0</v>
      </c>
      <c r="Z7">
        <f>IF('Rolex, AP, Patek'!BG7="AAA",1,0)</f>
        <v>1</v>
      </c>
      <c r="AA7">
        <f>IF('Rolex, AP, Patek'!BG7="AAAA",1,0)</f>
        <v>0</v>
      </c>
      <c r="AB7">
        <f>IF('Rolex, AP, Patek'!R7="Yes",1,0)</f>
        <v>1</v>
      </c>
      <c r="AC7">
        <f>IF('Rolex, AP, Patek'!AR7="Yes",1,0)</f>
        <v>0</v>
      </c>
      <c r="AD7">
        <f>IF(OR('Rolex, AP, Patek'!X7="Yes", 'Rolex, AP, Patek'!Y7="Yes",'Rolex, AP, Patek'!Z7="Yes"),1,0)</f>
        <v>0</v>
      </c>
      <c r="AE7">
        <f>IF(OR('Rolex, AP, Patek'!AA7="Yes",'Rolex, AP, Patek'!AB7="Yes"),1,0)</f>
        <v>0</v>
      </c>
      <c r="AF7">
        <f>IF('Rolex, AP, Patek'!AD7="Yes",1,0)</f>
        <v>0</v>
      </c>
      <c r="AG7">
        <f>IF('Rolex, AP, Patek'!AC7="Yes",1,0)</f>
        <v>0</v>
      </c>
      <c r="AH7">
        <f>IF('Rolex, AP, Patek'!AE7="Yes",1,0)</f>
        <v>0</v>
      </c>
      <c r="AI7">
        <f>IF(OR('Rolex, AP, Patek'!AK7="Yes",'Rolex, AP, Patek'!AN7="Yes"),1,0)</f>
        <v>0</v>
      </c>
      <c r="AJ7">
        <f>IF('Rolex, AP, Patek'!AL7="Yes",1,0)</f>
        <v>0</v>
      </c>
      <c r="AK7">
        <f>IF('Rolex, AP, Patek'!AO7="Yes",1,0)</f>
        <v>0</v>
      </c>
      <c r="AL7">
        <f>IF('Rolex, AP, Patek'!AS7="Yes",1,0)</f>
        <v>0</v>
      </c>
      <c r="AM7" s="25">
        <f t="shared" si="1"/>
        <v>0</v>
      </c>
      <c r="AN7" s="25">
        <f t="shared" si="2"/>
        <v>0</v>
      </c>
      <c r="AO7" s="25">
        <f t="shared" si="3"/>
        <v>0</v>
      </c>
      <c r="AP7" s="25">
        <f t="shared" si="4"/>
        <v>0</v>
      </c>
      <c r="AQ7" s="25">
        <f t="shared" si="5"/>
        <v>1</v>
      </c>
    </row>
    <row r="8" spans="1:43" x14ac:dyDescent="0.2">
      <c r="A8" s="1">
        <v>4</v>
      </c>
      <c r="B8" s="27">
        <f>'Rolex, AP, Patek'!C8</f>
        <v>44870</v>
      </c>
      <c r="C8">
        <f>'Rolex, AP, Patek'!D8</f>
        <v>100</v>
      </c>
      <c r="D8" s="28">
        <f>'Rolex, AP, Patek'!E8</f>
        <v>13000</v>
      </c>
      <c r="E8" s="28">
        <f>'Rolex, AP, Patek'!F8</f>
        <v>16250</v>
      </c>
      <c r="F8" s="29">
        <f t="shared" si="0"/>
        <v>9.4727046364436731</v>
      </c>
      <c r="G8" s="28">
        <f>IF('Rolex, AP, Patek'!J8="AP",1,0)</f>
        <v>0</v>
      </c>
      <c r="H8" s="28">
        <f>IF('Rolex, AP, Patek'!J8="Patek",1,0)</f>
        <v>0</v>
      </c>
      <c r="I8" s="28">
        <f>IF('Rolex, AP, Patek'!J8="Rolex",1,0)</f>
        <v>1</v>
      </c>
      <c r="J8">
        <f>IF('Rolex, AP, Patek'!L8="Stainless Steel",1,0)</f>
        <v>1</v>
      </c>
      <c r="K8">
        <f>IF('Rolex, AP, Patek'!L8="Two-tone",1,0)</f>
        <v>0</v>
      </c>
      <c r="L8">
        <f>IF(OR('Rolex, AP, Patek'!L8="YG 18K",'Rolex, AP, Patek'!L8="YG &lt;18K",'Rolex, AP, Patek'!L8="PG 18K",'Rolex, AP, Patek'!L8="PG &lt;18K",'Rolex, AP, Patek'!L8="WG 18K",'Rolex, AP, Patek'!L8="Mixes of 18K",'Rolex, AP, Patek'!L8="Mixes &lt;18K"),1,0)</f>
        <v>0</v>
      </c>
      <c r="M8">
        <f>IF('Rolex, AP, Patek'!L8="Platinum",1,0)</f>
        <v>0</v>
      </c>
      <c r="N8">
        <f>IF(OR('Rolex, AP, Patek'!L8="PVD",'Rolex, AP, Patek'!L8="Gold Plate",'Rolex, AP, Patek'!L8="Other"),1,0)</f>
        <v>0</v>
      </c>
      <c r="O8">
        <f>IF('Rolex, AP, Patek'!P8="Stainless Steel",1,0)</f>
        <v>0</v>
      </c>
      <c r="P8">
        <f>IF('Rolex, AP, Patek'!P8="Leather",1,0)</f>
        <v>1</v>
      </c>
      <c r="Q8">
        <f>IF('Rolex, AP, Patek'!P8="Two-tone",1,0)</f>
        <v>0</v>
      </c>
      <c r="R8">
        <f>IF(OR('Rolex, AP, Patek'!P8="YG 18K",'Rolex, AP, Patek'!P8="PG 18K",'Rolex, AP, Patek'!P8="WG 18K",'Rolex, AP, Patek'!P8="Mixes of 18K"),1,0)</f>
        <v>0</v>
      </c>
      <c r="S8">
        <f>IF(OR('Rolex, AP, Patek'!AX8="Yes",'Rolex, AP, Patek'!AY8="Yes",'Rolex, AP, Patek'!AW8="Yes"),1,0)</f>
        <v>0</v>
      </c>
      <c r="T8">
        <f>IF(OR(ISTEXT('Rolex, AP, Patek'!AZ8), ISTEXT('Rolex, AP, Patek'!BA8)),1,0)</f>
        <v>0</v>
      </c>
      <c r="U8">
        <f>IF('Rolex, AP, Patek'!BB8="Yes",1,0)</f>
        <v>1</v>
      </c>
      <c r="V8">
        <f>IF('Rolex, AP, Patek'!BC8="Yes",1,0)</f>
        <v>0</v>
      </c>
      <c r="W8">
        <f>IF('Rolex, AP, Patek'!BF8="Yes",1,0)</f>
        <v>0</v>
      </c>
      <c r="X8">
        <f>IF('Rolex, AP, Patek'!BG8="A",1,0)</f>
        <v>0</v>
      </c>
      <c r="Y8">
        <f>IF('Rolex, AP, Patek'!BG8="AA",1,0)</f>
        <v>0</v>
      </c>
      <c r="Z8">
        <f>IF('Rolex, AP, Patek'!BG8="AAA",1,0)</f>
        <v>1</v>
      </c>
      <c r="AA8">
        <f>IF('Rolex, AP, Patek'!BG8="AAAA",1,0)</f>
        <v>0</v>
      </c>
      <c r="AB8">
        <f>IF('Rolex, AP, Patek'!R8="Yes",1,0)</f>
        <v>0</v>
      </c>
      <c r="AC8">
        <f>IF('Rolex, AP, Patek'!AR8="Yes",1,0)</f>
        <v>0</v>
      </c>
      <c r="AD8">
        <f>IF(OR('Rolex, AP, Patek'!X8="Yes", 'Rolex, AP, Patek'!Y8="Yes",'Rolex, AP, Patek'!Z8="Yes"),1,0)</f>
        <v>1</v>
      </c>
      <c r="AE8">
        <f>IF(OR('Rolex, AP, Patek'!AA8="Yes",'Rolex, AP, Patek'!AB8="Yes"),1,0)</f>
        <v>0</v>
      </c>
      <c r="AF8">
        <f>IF('Rolex, AP, Patek'!AD8="Yes",1,0)</f>
        <v>0</v>
      </c>
      <c r="AG8">
        <f>IF('Rolex, AP, Patek'!AC8="Yes",1,0)</f>
        <v>0</v>
      </c>
      <c r="AH8">
        <f>IF('Rolex, AP, Patek'!AE8="Yes",1,0)</f>
        <v>0</v>
      </c>
      <c r="AI8">
        <f>IF(OR('Rolex, AP, Patek'!AK8="Yes",'Rolex, AP, Patek'!AN8="Yes"),1,0)</f>
        <v>0</v>
      </c>
      <c r="AJ8">
        <f>IF('Rolex, AP, Patek'!AL8="Yes",1,0)</f>
        <v>0</v>
      </c>
      <c r="AK8">
        <f>IF('Rolex, AP, Patek'!AO8="Yes",1,0)</f>
        <v>0</v>
      </c>
      <c r="AL8">
        <f>IF('Rolex, AP, Patek'!AS8="Yes",1,0)</f>
        <v>0</v>
      </c>
      <c r="AM8" s="25">
        <f t="shared" si="1"/>
        <v>0</v>
      </c>
      <c r="AN8" s="25">
        <f t="shared" si="2"/>
        <v>0</v>
      </c>
      <c r="AO8" s="25">
        <f t="shared" si="3"/>
        <v>0</v>
      </c>
      <c r="AP8" s="25">
        <f t="shared" si="4"/>
        <v>0</v>
      </c>
      <c r="AQ8" s="25">
        <f t="shared" si="5"/>
        <v>1</v>
      </c>
    </row>
    <row r="9" spans="1:43" x14ac:dyDescent="0.2">
      <c r="A9" s="1">
        <v>5</v>
      </c>
      <c r="B9" s="27">
        <f>'Rolex, AP, Patek'!C9</f>
        <v>44870</v>
      </c>
      <c r="C9">
        <f>'Rolex, AP, Patek'!D9</f>
        <v>101</v>
      </c>
      <c r="D9" s="28">
        <f>'Rolex, AP, Patek'!E9</f>
        <v>8500</v>
      </c>
      <c r="E9" s="28">
        <f>'Rolex, AP, Patek'!F9</f>
        <v>10625</v>
      </c>
      <c r="F9" s="29">
        <f t="shared" si="0"/>
        <v>9.0478214424784085</v>
      </c>
      <c r="G9" s="28">
        <f>IF('Rolex, AP, Patek'!J9="AP",1,0)</f>
        <v>0</v>
      </c>
      <c r="H9" s="28">
        <f>IF('Rolex, AP, Patek'!J9="Patek",1,0)</f>
        <v>0</v>
      </c>
      <c r="I9" s="28">
        <f>IF('Rolex, AP, Patek'!J9="Rolex",1,0)</f>
        <v>1</v>
      </c>
      <c r="J9">
        <f>IF('Rolex, AP, Patek'!L9="Stainless Steel",1,0)</f>
        <v>1</v>
      </c>
      <c r="K9">
        <f>IF('Rolex, AP, Patek'!L9="Two-tone",1,0)</f>
        <v>0</v>
      </c>
      <c r="L9">
        <f>IF(OR('Rolex, AP, Patek'!L9="YG 18K",'Rolex, AP, Patek'!L9="YG &lt;18K",'Rolex, AP, Patek'!L9="PG 18K",'Rolex, AP, Patek'!L9="PG &lt;18K",'Rolex, AP, Patek'!L9="WG 18K",'Rolex, AP, Patek'!L9="Mixes of 18K",'Rolex, AP, Patek'!L9="Mixes &lt;18K"),1,0)</f>
        <v>0</v>
      </c>
      <c r="M9">
        <f>IF('Rolex, AP, Patek'!L9="Platinum",1,0)</f>
        <v>0</v>
      </c>
      <c r="N9">
        <f>IF(OR('Rolex, AP, Patek'!L9="PVD",'Rolex, AP, Patek'!L9="Gold Plate",'Rolex, AP, Patek'!L9="Other"),1,0)</f>
        <v>0</v>
      </c>
      <c r="O9">
        <f>IF('Rolex, AP, Patek'!P9="Stainless Steel",1,0)</f>
        <v>1</v>
      </c>
      <c r="P9">
        <f>IF('Rolex, AP, Patek'!P9="Leather",1,0)</f>
        <v>0</v>
      </c>
      <c r="Q9">
        <f>IF('Rolex, AP, Patek'!P9="Two-tone",1,0)</f>
        <v>0</v>
      </c>
      <c r="R9">
        <f>IF(OR('Rolex, AP, Patek'!P9="YG 18K",'Rolex, AP, Patek'!P9="PG 18K",'Rolex, AP, Patek'!P9="WG 18K",'Rolex, AP, Patek'!P9="Mixes of 18K"),1,0)</f>
        <v>0</v>
      </c>
      <c r="S9">
        <f>IF(OR('Rolex, AP, Patek'!AX9="Yes",'Rolex, AP, Patek'!AY9="Yes",'Rolex, AP, Patek'!AW9="Yes"),1,0)</f>
        <v>0</v>
      </c>
      <c r="T9">
        <f>IF(OR(ISTEXT('Rolex, AP, Patek'!AZ9), ISTEXT('Rolex, AP, Patek'!BA9)),1,0)</f>
        <v>0</v>
      </c>
      <c r="U9">
        <f>IF('Rolex, AP, Patek'!BB9="Yes",1,0)</f>
        <v>0</v>
      </c>
      <c r="V9">
        <f>IF('Rolex, AP, Patek'!BC9="Yes",1,0)</f>
        <v>0</v>
      </c>
      <c r="W9">
        <f>IF('Rolex, AP, Patek'!BF9="Yes",1,0)</f>
        <v>0</v>
      </c>
      <c r="X9">
        <f>IF('Rolex, AP, Patek'!BG9="A",1,0)</f>
        <v>0</v>
      </c>
      <c r="Y9">
        <f>IF('Rolex, AP, Patek'!BG9="AA",1,0)</f>
        <v>1</v>
      </c>
      <c r="Z9">
        <f>IF('Rolex, AP, Patek'!BG9="AAA",1,0)</f>
        <v>0</v>
      </c>
      <c r="AA9">
        <f>IF('Rolex, AP, Patek'!BG9="AAAA",1,0)</f>
        <v>0</v>
      </c>
      <c r="AB9">
        <f>IF('Rolex, AP, Patek'!R9="Yes",1,0)</f>
        <v>1</v>
      </c>
      <c r="AC9">
        <f>IF('Rolex, AP, Patek'!AR9="Yes",1,0)</f>
        <v>0</v>
      </c>
      <c r="AD9">
        <f>IF(OR('Rolex, AP, Patek'!X9="Yes", 'Rolex, AP, Patek'!Y9="Yes",'Rolex, AP, Patek'!Z9="Yes"),1,0)</f>
        <v>0</v>
      </c>
      <c r="AE9">
        <f>IF(OR('Rolex, AP, Patek'!AA9="Yes",'Rolex, AP, Patek'!AB9="Yes"),1,0)</f>
        <v>0</v>
      </c>
      <c r="AF9">
        <f>IF('Rolex, AP, Patek'!AD9="Yes",1,0)</f>
        <v>0</v>
      </c>
      <c r="AG9">
        <f>IF('Rolex, AP, Patek'!AC9="Yes",1,0)</f>
        <v>1</v>
      </c>
      <c r="AH9">
        <f>IF('Rolex, AP, Patek'!AE9="Yes",1,0)</f>
        <v>0</v>
      </c>
      <c r="AI9">
        <f>IF(OR('Rolex, AP, Patek'!AK9="Yes",'Rolex, AP, Patek'!AN9="Yes"),1,0)</f>
        <v>0</v>
      </c>
      <c r="AJ9">
        <f>IF('Rolex, AP, Patek'!AL9="Yes",1,0)</f>
        <v>0</v>
      </c>
      <c r="AK9">
        <f>IF('Rolex, AP, Patek'!AO9="Yes",1,0)</f>
        <v>0</v>
      </c>
      <c r="AL9">
        <f>IF('Rolex, AP, Patek'!AS9="Yes",1,0)</f>
        <v>0</v>
      </c>
      <c r="AM9" s="25">
        <f t="shared" si="1"/>
        <v>0</v>
      </c>
      <c r="AN9" s="25">
        <f t="shared" si="2"/>
        <v>0</v>
      </c>
      <c r="AO9" s="25">
        <f t="shared" si="3"/>
        <v>0</v>
      </c>
      <c r="AP9" s="25">
        <f t="shared" si="4"/>
        <v>0</v>
      </c>
      <c r="AQ9" s="25">
        <f t="shared" si="5"/>
        <v>1</v>
      </c>
    </row>
    <row r="10" spans="1:43" x14ac:dyDescent="0.2">
      <c r="A10" s="1">
        <v>6</v>
      </c>
      <c r="B10" s="27">
        <f>'Rolex, AP, Patek'!C10</f>
        <v>44870</v>
      </c>
      <c r="C10">
        <f>'Rolex, AP, Patek'!D10</f>
        <v>111</v>
      </c>
      <c r="D10" s="28">
        <f>'Rolex, AP, Patek'!E10</f>
        <v>18000</v>
      </c>
      <c r="E10" s="28">
        <f>'Rolex, AP, Patek'!F10</f>
        <v>22500</v>
      </c>
      <c r="F10" s="29">
        <f t="shared" si="0"/>
        <v>9.7981270368783022</v>
      </c>
      <c r="G10" s="28">
        <f>IF('Rolex, AP, Patek'!J10="AP",1,0)</f>
        <v>0</v>
      </c>
      <c r="H10" s="28">
        <f>IF('Rolex, AP, Patek'!J10="Patek",1,0)</f>
        <v>0</v>
      </c>
      <c r="I10" s="28">
        <f>IF('Rolex, AP, Patek'!J10="Rolex",1,0)</f>
        <v>1</v>
      </c>
      <c r="J10">
        <f>IF('Rolex, AP, Patek'!L10="Stainless Steel",1,0)</f>
        <v>0</v>
      </c>
      <c r="K10">
        <f>IF('Rolex, AP, Patek'!L10="Two-tone",1,0)</f>
        <v>0</v>
      </c>
      <c r="L10">
        <f>IF(OR('Rolex, AP, Patek'!L10="YG 18K",'Rolex, AP, Patek'!L10="YG &lt;18K",'Rolex, AP, Patek'!L10="PG 18K",'Rolex, AP, Patek'!L10="PG &lt;18K",'Rolex, AP, Patek'!L10="WG 18K",'Rolex, AP, Patek'!L10="Mixes of 18K",'Rolex, AP, Patek'!L10="Mixes &lt;18K"),1,0)</f>
        <v>1</v>
      </c>
      <c r="M10">
        <f>IF('Rolex, AP, Patek'!L10="Platinum",1,0)</f>
        <v>0</v>
      </c>
      <c r="N10">
        <f>IF(OR('Rolex, AP, Patek'!L10="PVD",'Rolex, AP, Patek'!L10="Gold Plate",'Rolex, AP, Patek'!L10="Other"),1,0)</f>
        <v>0</v>
      </c>
      <c r="O10">
        <f>IF('Rolex, AP, Patek'!P10="Stainless Steel",1,0)</f>
        <v>0</v>
      </c>
      <c r="P10">
        <f>IF('Rolex, AP, Patek'!P10="Leather",1,0)</f>
        <v>0</v>
      </c>
      <c r="Q10">
        <f>IF('Rolex, AP, Patek'!P10="Two-tone",1,0)</f>
        <v>0</v>
      </c>
      <c r="R10">
        <f>IF(OR('Rolex, AP, Patek'!P10="YG 18K",'Rolex, AP, Patek'!P10="PG 18K",'Rolex, AP, Patek'!P10="WG 18K",'Rolex, AP, Patek'!P10="Mixes of 18K"),1,0)</f>
        <v>1</v>
      </c>
      <c r="S10">
        <f>IF(OR('Rolex, AP, Patek'!AX10="Yes",'Rolex, AP, Patek'!AY10="Yes",'Rolex, AP, Patek'!AW10="Yes"),1,0)</f>
        <v>1</v>
      </c>
      <c r="T10">
        <f>IF(OR(ISTEXT('Rolex, AP, Patek'!AZ10), ISTEXT('Rolex, AP, Patek'!BA10)),1,0)</f>
        <v>0</v>
      </c>
      <c r="U10">
        <f>IF('Rolex, AP, Patek'!BB10="Yes",1,0)</f>
        <v>0</v>
      </c>
      <c r="V10">
        <f>IF('Rolex, AP, Patek'!BC10="Yes",1,0)</f>
        <v>0</v>
      </c>
      <c r="W10">
        <f>IF('Rolex, AP, Patek'!BF10="Yes",1,0)</f>
        <v>0</v>
      </c>
      <c r="X10">
        <f>IF('Rolex, AP, Patek'!BG10="A",1,0)</f>
        <v>0</v>
      </c>
      <c r="Y10">
        <f>IF('Rolex, AP, Patek'!BG10="AA",1,0)</f>
        <v>0</v>
      </c>
      <c r="Z10">
        <f>IF('Rolex, AP, Patek'!BG10="AAA",1,0)</f>
        <v>1</v>
      </c>
      <c r="AA10">
        <f>IF('Rolex, AP, Patek'!BG10="AAAA",1,0)</f>
        <v>0</v>
      </c>
      <c r="AB10">
        <f>IF('Rolex, AP, Patek'!R10="Yes",1,0)</f>
        <v>0</v>
      </c>
      <c r="AC10">
        <f>IF('Rolex, AP, Patek'!AR10="Yes",1,0)</f>
        <v>0</v>
      </c>
      <c r="AD10">
        <f>IF(OR('Rolex, AP, Patek'!X10="Yes", 'Rolex, AP, Patek'!Y10="Yes",'Rolex, AP, Patek'!Z10="Yes"),1,0)</f>
        <v>1</v>
      </c>
      <c r="AE10">
        <f>IF(OR('Rolex, AP, Patek'!AA10="Yes",'Rolex, AP, Patek'!AB10="Yes"),1,0)</f>
        <v>0</v>
      </c>
      <c r="AF10">
        <f>IF('Rolex, AP, Patek'!AD10="Yes",1,0)</f>
        <v>0</v>
      </c>
      <c r="AG10">
        <f>IF('Rolex, AP, Patek'!AC10="Yes",1,0)</f>
        <v>0</v>
      </c>
      <c r="AH10">
        <f>IF('Rolex, AP, Patek'!AE10="Yes",1,0)</f>
        <v>0</v>
      </c>
      <c r="AI10">
        <f>IF(OR('Rolex, AP, Patek'!AK10="Yes",'Rolex, AP, Patek'!AN10="Yes"),1,0)</f>
        <v>0</v>
      </c>
      <c r="AJ10">
        <f>IF('Rolex, AP, Patek'!AL10="Yes",1,0)</f>
        <v>0</v>
      </c>
      <c r="AK10">
        <f>IF('Rolex, AP, Patek'!AO10="Yes",1,0)</f>
        <v>0</v>
      </c>
      <c r="AL10">
        <f>IF('Rolex, AP, Patek'!AS10="Yes",1,0)</f>
        <v>0</v>
      </c>
      <c r="AM10" s="25">
        <f t="shared" si="1"/>
        <v>0</v>
      </c>
      <c r="AN10" s="25">
        <f t="shared" si="2"/>
        <v>0</v>
      </c>
      <c r="AO10" s="25">
        <f t="shared" si="3"/>
        <v>0</v>
      </c>
      <c r="AP10" s="25">
        <f t="shared" si="4"/>
        <v>0</v>
      </c>
      <c r="AQ10" s="25">
        <f t="shared" si="5"/>
        <v>1</v>
      </c>
    </row>
    <row r="11" spans="1:43" x14ac:dyDescent="0.2">
      <c r="A11" s="1">
        <v>7</v>
      </c>
      <c r="B11" s="27">
        <f>'Rolex, AP, Patek'!C11</f>
        <v>44870</v>
      </c>
      <c r="C11">
        <f>'Rolex, AP, Patek'!D11</f>
        <v>117</v>
      </c>
      <c r="D11" s="28">
        <f>'Rolex, AP, Patek'!E11</f>
        <v>34000</v>
      </c>
      <c r="E11" s="28">
        <f>'Rolex, AP, Patek'!F11</f>
        <v>42500</v>
      </c>
      <c r="F11" s="29">
        <f t="shared" si="0"/>
        <v>10.434115803598299</v>
      </c>
      <c r="G11" s="28">
        <f>IF('Rolex, AP, Patek'!J11="AP",1,0)</f>
        <v>0</v>
      </c>
      <c r="H11" s="28">
        <f>IF('Rolex, AP, Patek'!J11="Patek",1,0)</f>
        <v>0</v>
      </c>
      <c r="I11" s="28">
        <f>IF('Rolex, AP, Patek'!J11="Rolex",1,0)</f>
        <v>1</v>
      </c>
      <c r="J11">
        <f>IF('Rolex, AP, Patek'!L11="Stainless Steel",1,0)</f>
        <v>0</v>
      </c>
      <c r="K11">
        <f>IF('Rolex, AP, Patek'!L11="Two-tone",1,0)</f>
        <v>0</v>
      </c>
      <c r="L11">
        <f>IF(OR('Rolex, AP, Patek'!L11="YG 18K",'Rolex, AP, Patek'!L11="YG &lt;18K",'Rolex, AP, Patek'!L11="PG 18K",'Rolex, AP, Patek'!L11="PG &lt;18K",'Rolex, AP, Patek'!L11="WG 18K",'Rolex, AP, Patek'!L11="Mixes of 18K",'Rolex, AP, Patek'!L11="Mixes &lt;18K"),1,0)</f>
        <v>1</v>
      </c>
      <c r="M11">
        <f>IF('Rolex, AP, Patek'!L11="Platinum",1,0)</f>
        <v>0</v>
      </c>
      <c r="N11">
        <f>IF(OR('Rolex, AP, Patek'!L11="PVD",'Rolex, AP, Patek'!L11="Gold Plate",'Rolex, AP, Patek'!L11="Other"),1,0)</f>
        <v>0</v>
      </c>
      <c r="O11">
        <f>IF('Rolex, AP, Patek'!P11="Stainless Steel",1,0)</f>
        <v>0</v>
      </c>
      <c r="P11">
        <f>IF('Rolex, AP, Patek'!P11="Leather",1,0)</f>
        <v>0</v>
      </c>
      <c r="Q11">
        <f>IF('Rolex, AP, Patek'!P11="Two-tone",1,0)</f>
        <v>0</v>
      </c>
      <c r="R11">
        <f>IF(OR('Rolex, AP, Patek'!P11="YG 18K",'Rolex, AP, Patek'!P11="PG 18K",'Rolex, AP, Patek'!P11="WG 18K",'Rolex, AP, Patek'!P11="Mixes of 18K"),1,0)</f>
        <v>1</v>
      </c>
      <c r="S11">
        <f>IF(OR('Rolex, AP, Patek'!AX11="Yes",'Rolex, AP, Patek'!AY11="Yes",'Rolex, AP, Patek'!AW11="Yes"),1,0)</f>
        <v>0</v>
      </c>
      <c r="T11">
        <f>IF(OR(ISTEXT('Rolex, AP, Patek'!AZ11), ISTEXT('Rolex, AP, Patek'!BA11)),1,0)</f>
        <v>0</v>
      </c>
      <c r="U11">
        <f>IF('Rolex, AP, Patek'!BB11="Yes",1,0)</f>
        <v>0</v>
      </c>
      <c r="V11">
        <f>IF('Rolex, AP, Patek'!BC11="Yes",1,0)</f>
        <v>0</v>
      </c>
      <c r="W11">
        <f>IF('Rolex, AP, Patek'!BF11="Yes",1,0)</f>
        <v>0</v>
      </c>
      <c r="X11">
        <f>IF('Rolex, AP, Patek'!BG11="A",1,0)</f>
        <v>0</v>
      </c>
      <c r="Y11">
        <f>IF('Rolex, AP, Patek'!BG11="AA",1,0)</f>
        <v>0</v>
      </c>
      <c r="Z11">
        <f>IF('Rolex, AP, Patek'!BG11="AAA",1,0)</f>
        <v>1</v>
      </c>
      <c r="AA11">
        <f>IF('Rolex, AP, Patek'!BG11="AAAA",1,0)</f>
        <v>0</v>
      </c>
      <c r="AB11">
        <f>IF('Rolex, AP, Patek'!R11="Yes",1,0)</f>
        <v>0</v>
      </c>
      <c r="AC11">
        <f>IF('Rolex, AP, Patek'!AR11="Yes",1,0)</f>
        <v>0</v>
      </c>
      <c r="AD11">
        <f>IF(OR('Rolex, AP, Patek'!X11="Yes", 'Rolex, AP, Patek'!Y11="Yes",'Rolex, AP, Patek'!Z11="Yes"),1,0)</f>
        <v>1</v>
      </c>
      <c r="AE11">
        <f>IF(OR('Rolex, AP, Patek'!AA11="Yes",'Rolex, AP, Patek'!AB11="Yes"),1,0)</f>
        <v>0</v>
      </c>
      <c r="AF11">
        <f>IF('Rolex, AP, Patek'!AD11="Yes",1,0)</f>
        <v>0</v>
      </c>
      <c r="AG11">
        <f>IF('Rolex, AP, Patek'!AC11="Yes",1,0)</f>
        <v>0</v>
      </c>
      <c r="AH11">
        <f>IF('Rolex, AP, Patek'!AE11="Yes",1,0)</f>
        <v>0</v>
      </c>
      <c r="AI11">
        <f>IF(OR('Rolex, AP, Patek'!AK11="Yes",'Rolex, AP, Patek'!AN11="Yes"),1,0)</f>
        <v>0</v>
      </c>
      <c r="AJ11">
        <f>IF('Rolex, AP, Patek'!AL11="Yes",1,0)</f>
        <v>0</v>
      </c>
      <c r="AK11">
        <f>IF('Rolex, AP, Patek'!AO11="Yes",1,0)</f>
        <v>0</v>
      </c>
      <c r="AL11">
        <f>IF('Rolex, AP, Patek'!AS11="Yes",1,0)</f>
        <v>0</v>
      </c>
      <c r="AM11" s="25">
        <f t="shared" si="1"/>
        <v>0</v>
      </c>
      <c r="AN11" s="25">
        <f t="shared" si="2"/>
        <v>0</v>
      </c>
      <c r="AO11" s="25">
        <f t="shared" si="3"/>
        <v>0</v>
      </c>
      <c r="AP11" s="25">
        <f t="shared" si="4"/>
        <v>0</v>
      </c>
      <c r="AQ11" s="25">
        <f t="shared" si="5"/>
        <v>1</v>
      </c>
    </row>
    <row r="12" spans="1:43" x14ac:dyDescent="0.2">
      <c r="A12" s="1">
        <v>8</v>
      </c>
      <c r="B12" s="27">
        <f>'Rolex, AP, Patek'!C12</f>
        <v>44870</v>
      </c>
      <c r="C12">
        <f>'Rolex, AP, Patek'!D12</f>
        <v>139</v>
      </c>
      <c r="D12" s="28">
        <f>'Rolex, AP, Patek'!E12</f>
        <v>60000</v>
      </c>
      <c r="E12" s="28">
        <f>'Rolex, AP, Patek'!F12</f>
        <v>75000</v>
      </c>
      <c r="F12" s="29">
        <f t="shared" si="0"/>
        <v>11.002099841204238</v>
      </c>
      <c r="G12" s="28">
        <f>IF('Rolex, AP, Patek'!J12="AP",1,0)</f>
        <v>1</v>
      </c>
      <c r="H12" s="28">
        <f>IF('Rolex, AP, Patek'!J12="Patek",1,0)</f>
        <v>0</v>
      </c>
      <c r="I12" s="28">
        <f>IF('Rolex, AP, Patek'!J12="Rolex",1,0)</f>
        <v>0</v>
      </c>
      <c r="J12">
        <f>IF('Rolex, AP, Patek'!L12="Stainless Steel",1,0)</f>
        <v>1</v>
      </c>
      <c r="K12">
        <f>IF('Rolex, AP, Patek'!L12="Two-tone",1,0)</f>
        <v>0</v>
      </c>
      <c r="L12">
        <f>IF(OR('Rolex, AP, Patek'!L12="YG 18K",'Rolex, AP, Patek'!L12="YG &lt;18K",'Rolex, AP, Patek'!L12="PG 18K",'Rolex, AP, Patek'!L12="PG &lt;18K",'Rolex, AP, Patek'!L12="WG 18K",'Rolex, AP, Patek'!L12="Mixes of 18K",'Rolex, AP, Patek'!L12="Mixes &lt;18K"),1,0)</f>
        <v>0</v>
      </c>
      <c r="M12">
        <f>IF('Rolex, AP, Patek'!L12="Platinum",1,0)</f>
        <v>0</v>
      </c>
      <c r="N12">
        <f>IF(OR('Rolex, AP, Patek'!L12="PVD",'Rolex, AP, Patek'!L12="Gold Plate",'Rolex, AP, Patek'!L12="Other"),1,0)</f>
        <v>0</v>
      </c>
      <c r="O12">
        <f>IF('Rolex, AP, Patek'!P12="Stainless Steel",1,0)</f>
        <v>1</v>
      </c>
      <c r="P12">
        <f>IF('Rolex, AP, Patek'!P12="Leather",1,0)</f>
        <v>0</v>
      </c>
      <c r="Q12">
        <f>IF('Rolex, AP, Patek'!P12="Two-tone",1,0)</f>
        <v>0</v>
      </c>
      <c r="R12">
        <f>IF(OR('Rolex, AP, Patek'!P12="YG 18K",'Rolex, AP, Patek'!P12="PG 18K",'Rolex, AP, Patek'!P12="WG 18K",'Rolex, AP, Patek'!P12="Mixes of 18K"),1,0)</f>
        <v>0</v>
      </c>
      <c r="S12">
        <f>IF(OR('Rolex, AP, Patek'!AX12="Yes",'Rolex, AP, Patek'!AY12="Yes",'Rolex, AP, Patek'!AW12="Yes"),1,0)</f>
        <v>0</v>
      </c>
      <c r="T12">
        <f>IF(OR(ISTEXT('Rolex, AP, Patek'!AZ12), ISTEXT('Rolex, AP, Patek'!BA12)),1,0)</f>
        <v>0</v>
      </c>
      <c r="U12">
        <f>IF('Rolex, AP, Patek'!BB12="Yes",1,0)</f>
        <v>0</v>
      </c>
      <c r="V12">
        <f>IF('Rolex, AP, Patek'!BC12="Yes",1,0)</f>
        <v>0</v>
      </c>
      <c r="W12">
        <f>IF('Rolex, AP, Patek'!BF12="Yes",1,0)</f>
        <v>0</v>
      </c>
      <c r="X12">
        <f>IF('Rolex, AP, Patek'!BG12="A",1,0)</f>
        <v>0</v>
      </c>
      <c r="Y12">
        <f>IF('Rolex, AP, Patek'!BG12="AA",1,0)</f>
        <v>0</v>
      </c>
      <c r="Z12">
        <f>IF('Rolex, AP, Patek'!BG12="AAA",1,0)</f>
        <v>1</v>
      </c>
      <c r="AA12">
        <f>IF('Rolex, AP, Patek'!BG12="AAAA",1,0)</f>
        <v>0</v>
      </c>
      <c r="AB12">
        <f>IF('Rolex, AP, Patek'!R12="Yes",1,0)</f>
        <v>0</v>
      </c>
      <c r="AC12">
        <f>IF('Rolex, AP, Patek'!AR12="Yes",1,0)</f>
        <v>0</v>
      </c>
      <c r="AD12">
        <f>IF(OR('Rolex, AP, Patek'!X12="Yes", 'Rolex, AP, Patek'!Y12="Yes",'Rolex, AP, Patek'!Z12="Yes"),1,0)</f>
        <v>1</v>
      </c>
      <c r="AE12">
        <f>IF(OR('Rolex, AP, Patek'!AA12="Yes",'Rolex, AP, Patek'!AB12="Yes"),1,0)</f>
        <v>0</v>
      </c>
      <c r="AF12">
        <f>IF('Rolex, AP, Patek'!AD12="Yes",1,0)</f>
        <v>0</v>
      </c>
      <c r="AG12">
        <f>IF('Rolex, AP, Patek'!AC12="Yes",1,0)</f>
        <v>0</v>
      </c>
      <c r="AH12">
        <f>IF('Rolex, AP, Patek'!AE12="Yes",1,0)</f>
        <v>0</v>
      </c>
      <c r="AI12">
        <f>IF(OR('Rolex, AP, Patek'!AK12="Yes",'Rolex, AP, Patek'!AN12="Yes"),1,0)</f>
        <v>0</v>
      </c>
      <c r="AJ12">
        <f>IF('Rolex, AP, Patek'!AL12="Yes",1,0)</f>
        <v>0</v>
      </c>
      <c r="AK12">
        <f>IF('Rolex, AP, Patek'!AO12="Yes",1,0)</f>
        <v>0</v>
      </c>
      <c r="AL12">
        <f>IF('Rolex, AP, Patek'!AS12="Yes",1,0)</f>
        <v>0</v>
      </c>
      <c r="AM12" s="25">
        <f t="shared" si="1"/>
        <v>0</v>
      </c>
      <c r="AN12" s="25">
        <f t="shared" si="2"/>
        <v>0</v>
      </c>
      <c r="AO12" s="25">
        <f t="shared" si="3"/>
        <v>0</v>
      </c>
      <c r="AP12" s="25">
        <f t="shared" si="4"/>
        <v>0</v>
      </c>
      <c r="AQ12" s="25">
        <f t="shared" si="5"/>
        <v>1</v>
      </c>
    </row>
    <row r="13" spans="1:43" x14ac:dyDescent="0.2">
      <c r="A13" s="1">
        <v>9</v>
      </c>
      <c r="B13" s="27">
        <f>'Rolex, AP, Patek'!C13</f>
        <v>44870</v>
      </c>
      <c r="C13">
        <f>'Rolex, AP, Patek'!D13</f>
        <v>150</v>
      </c>
      <c r="D13" s="28">
        <f>'Rolex, AP, Patek'!E13</f>
        <v>8000</v>
      </c>
      <c r="E13" s="28">
        <f>'Rolex, AP, Patek'!F13</f>
        <v>10000</v>
      </c>
      <c r="F13" s="29">
        <f t="shared" si="0"/>
        <v>8.987196820661973</v>
      </c>
      <c r="G13" s="28">
        <f>IF('Rolex, AP, Patek'!J13="AP",1,0)</f>
        <v>0</v>
      </c>
      <c r="H13" s="28">
        <f>IF('Rolex, AP, Patek'!J13="Patek",1,0)</f>
        <v>0</v>
      </c>
      <c r="I13" s="28">
        <f>IF('Rolex, AP, Patek'!J13="Rolex",1,0)</f>
        <v>1</v>
      </c>
      <c r="J13">
        <f>IF('Rolex, AP, Patek'!L13="Stainless Steel",1,0)</f>
        <v>0</v>
      </c>
      <c r="K13">
        <f>IF('Rolex, AP, Patek'!L13="Two-tone",1,0)</f>
        <v>1</v>
      </c>
      <c r="L13">
        <f>IF(OR('Rolex, AP, Patek'!L13="YG 18K",'Rolex, AP, Patek'!L13="YG &lt;18K",'Rolex, AP, Patek'!L13="PG 18K",'Rolex, AP, Patek'!L13="PG &lt;18K",'Rolex, AP, Patek'!L13="WG 18K",'Rolex, AP, Patek'!L13="Mixes of 18K",'Rolex, AP, Patek'!L13="Mixes &lt;18K"),1,0)</f>
        <v>0</v>
      </c>
      <c r="M13">
        <f>IF('Rolex, AP, Patek'!L13="Platinum",1,0)</f>
        <v>0</v>
      </c>
      <c r="N13">
        <f>IF(OR('Rolex, AP, Patek'!L13="PVD",'Rolex, AP, Patek'!L13="Gold Plate",'Rolex, AP, Patek'!L13="Other"),1,0)</f>
        <v>0</v>
      </c>
      <c r="O13">
        <f>IF('Rolex, AP, Patek'!P13="Stainless Steel",1,0)</f>
        <v>0</v>
      </c>
      <c r="P13">
        <f>IF('Rolex, AP, Patek'!P13="Leather",1,0)</f>
        <v>0</v>
      </c>
      <c r="Q13">
        <f>IF('Rolex, AP, Patek'!P13="Two-tone",1,0)</f>
        <v>1</v>
      </c>
      <c r="R13">
        <f>IF(OR('Rolex, AP, Patek'!P13="YG 18K",'Rolex, AP, Patek'!P13="PG 18K",'Rolex, AP, Patek'!P13="WG 18K",'Rolex, AP, Patek'!P13="Mixes of 18K"),1,0)</f>
        <v>0</v>
      </c>
      <c r="S13">
        <f>IF(OR('Rolex, AP, Patek'!AX13="Yes",'Rolex, AP, Patek'!AY13="Yes",'Rolex, AP, Patek'!AW13="Yes"),1,0)</f>
        <v>0</v>
      </c>
      <c r="T13">
        <f>IF(OR(ISTEXT('Rolex, AP, Patek'!AZ13), ISTEXT('Rolex, AP, Patek'!BA13)),1,0)</f>
        <v>0</v>
      </c>
      <c r="U13">
        <f>IF('Rolex, AP, Patek'!BB13="Yes",1,0)</f>
        <v>0</v>
      </c>
      <c r="V13">
        <f>IF('Rolex, AP, Patek'!BC13="Yes",1,0)</f>
        <v>0</v>
      </c>
      <c r="W13">
        <f>IF('Rolex, AP, Patek'!BF13="Yes",1,0)</f>
        <v>0</v>
      </c>
      <c r="X13">
        <f>IF('Rolex, AP, Patek'!BG13="A",1,0)</f>
        <v>0</v>
      </c>
      <c r="Y13">
        <f>IF('Rolex, AP, Patek'!BG13="AA",1,0)</f>
        <v>1</v>
      </c>
      <c r="Z13">
        <f>IF('Rolex, AP, Patek'!BG13="AAA",1,0)</f>
        <v>0</v>
      </c>
      <c r="AA13">
        <f>IF('Rolex, AP, Patek'!BG13="AAAA",1,0)</f>
        <v>0</v>
      </c>
      <c r="AB13">
        <f>IF('Rolex, AP, Patek'!R13="Yes",1,0)</f>
        <v>0</v>
      </c>
      <c r="AC13">
        <f>IF('Rolex, AP, Patek'!AR13="Yes",1,0)</f>
        <v>0</v>
      </c>
      <c r="AD13">
        <f>IF(OR('Rolex, AP, Patek'!X13="Yes", 'Rolex, AP, Patek'!Y13="Yes",'Rolex, AP, Patek'!Z13="Yes"),1,0)</f>
        <v>1</v>
      </c>
      <c r="AE13">
        <f>IF(OR('Rolex, AP, Patek'!AA13="Yes",'Rolex, AP, Patek'!AB13="Yes"),1,0)</f>
        <v>0</v>
      </c>
      <c r="AF13">
        <f>IF('Rolex, AP, Patek'!AD13="Yes",1,0)</f>
        <v>0</v>
      </c>
      <c r="AG13">
        <f>IF('Rolex, AP, Patek'!AC13="Yes",1,0)</f>
        <v>0</v>
      </c>
      <c r="AH13">
        <f>IF('Rolex, AP, Patek'!AE13="Yes",1,0)</f>
        <v>1</v>
      </c>
      <c r="AI13">
        <f>IF(OR('Rolex, AP, Patek'!AK13="Yes",'Rolex, AP, Patek'!AN13="Yes"),1,0)</f>
        <v>0</v>
      </c>
      <c r="AJ13">
        <f>IF('Rolex, AP, Patek'!AL13="Yes",1,0)</f>
        <v>0</v>
      </c>
      <c r="AK13">
        <f>IF('Rolex, AP, Patek'!AO13="Yes",1,0)</f>
        <v>0</v>
      </c>
      <c r="AL13">
        <f>IF('Rolex, AP, Patek'!AS13="Yes",1,0)</f>
        <v>0</v>
      </c>
      <c r="AM13" s="25">
        <f t="shared" si="1"/>
        <v>0</v>
      </c>
      <c r="AN13" s="25">
        <f t="shared" si="2"/>
        <v>0</v>
      </c>
      <c r="AO13" s="25">
        <f t="shared" si="3"/>
        <v>0</v>
      </c>
      <c r="AP13" s="25">
        <f t="shared" si="4"/>
        <v>0</v>
      </c>
      <c r="AQ13" s="25">
        <f t="shared" si="5"/>
        <v>1</v>
      </c>
    </row>
    <row r="14" spans="1:43" x14ac:dyDescent="0.2">
      <c r="A14" s="1">
        <v>10</v>
      </c>
      <c r="B14" s="27">
        <f>'Rolex, AP, Patek'!C14</f>
        <v>44870</v>
      </c>
      <c r="C14">
        <f>'Rolex, AP, Patek'!D14</f>
        <v>152</v>
      </c>
      <c r="D14" s="28">
        <f>'Rolex, AP, Patek'!E14</f>
        <v>10000</v>
      </c>
      <c r="E14" s="28">
        <f>'Rolex, AP, Patek'!F14</f>
        <v>12500</v>
      </c>
      <c r="F14" s="29">
        <f t="shared" si="0"/>
        <v>9.2103403719761836</v>
      </c>
      <c r="G14" s="28">
        <f>IF('Rolex, AP, Patek'!J14="AP",1,0)</f>
        <v>0</v>
      </c>
      <c r="H14" s="28">
        <f>IF('Rolex, AP, Patek'!J14="Patek",1,0)</f>
        <v>0</v>
      </c>
      <c r="I14" s="28">
        <f>IF('Rolex, AP, Patek'!J14="Rolex",1,0)</f>
        <v>1</v>
      </c>
      <c r="J14">
        <f>IF('Rolex, AP, Patek'!L14="Stainless Steel",1,0)</f>
        <v>1</v>
      </c>
      <c r="K14">
        <f>IF('Rolex, AP, Patek'!L14="Two-tone",1,0)</f>
        <v>0</v>
      </c>
      <c r="L14">
        <f>IF(OR('Rolex, AP, Patek'!L14="YG 18K",'Rolex, AP, Patek'!L14="YG &lt;18K",'Rolex, AP, Patek'!L14="PG 18K",'Rolex, AP, Patek'!L14="PG &lt;18K",'Rolex, AP, Patek'!L14="WG 18K",'Rolex, AP, Patek'!L14="Mixes of 18K",'Rolex, AP, Patek'!L14="Mixes &lt;18K"),1,0)</f>
        <v>0</v>
      </c>
      <c r="M14">
        <f>IF('Rolex, AP, Patek'!L14="Platinum",1,0)</f>
        <v>0</v>
      </c>
      <c r="N14">
        <f>IF(OR('Rolex, AP, Patek'!L14="PVD",'Rolex, AP, Patek'!L14="Gold Plate",'Rolex, AP, Patek'!L14="Other"),1,0)</f>
        <v>0</v>
      </c>
      <c r="O14">
        <f>IF('Rolex, AP, Patek'!P14="Stainless Steel",1,0)</f>
        <v>1</v>
      </c>
      <c r="P14">
        <f>IF('Rolex, AP, Patek'!P14="Leather",1,0)</f>
        <v>0</v>
      </c>
      <c r="Q14">
        <f>IF('Rolex, AP, Patek'!P14="Two-tone",1,0)</f>
        <v>0</v>
      </c>
      <c r="R14">
        <f>IF(OR('Rolex, AP, Patek'!P14="YG 18K",'Rolex, AP, Patek'!P14="PG 18K",'Rolex, AP, Patek'!P14="WG 18K",'Rolex, AP, Patek'!P14="Mixes of 18K"),1,0)</f>
        <v>0</v>
      </c>
      <c r="S14">
        <f>IF(OR('Rolex, AP, Patek'!AX14="Yes",'Rolex, AP, Patek'!AY14="Yes",'Rolex, AP, Patek'!AW14="Yes"),1,0)</f>
        <v>0</v>
      </c>
      <c r="T14">
        <f>IF(OR(ISTEXT('Rolex, AP, Patek'!AZ14), ISTEXT('Rolex, AP, Patek'!BA14)),1,0)</f>
        <v>0</v>
      </c>
      <c r="U14">
        <f>IF('Rolex, AP, Patek'!BB14="Yes",1,0)</f>
        <v>0</v>
      </c>
      <c r="V14">
        <f>IF('Rolex, AP, Patek'!BC14="Yes",1,0)</f>
        <v>0</v>
      </c>
      <c r="W14">
        <f>IF('Rolex, AP, Patek'!BF14="Yes",1,0)</f>
        <v>0</v>
      </c>
      <c r="X14">
        <f>IF('Rolex, AP, Patek'!BG14="A",1,0)</f>
        <v>0</v>
      </c>
      <c r="Y14">
        <f>IF('Rolex, AP, Patek'!BG14="AA",1,0)</f>
        <v>1</v>
      </c>
      <c r="Z14">
        <f>IF('Rolex, AP, Patek'!BG14="AAA",1,0)</f>
        <v>0</v>
      </c>
      <c r="AA14">
        <f>IF('Rolex, AP, Patek'!BG14="AAAA",1,0)</f>
        <v>0</v>
      </c>
      <c r="AB14">
        <f>IF('Rolex, AP, Patek'!R14="Yes",1,0)</f>
        <v>0</v>
      </c>
      <c r="AC14">
        <f>IF('Rolex, AP, Patek'!AR14="Yes",1,0)</f>
        <v>0</v>
      </c>
      <c r="AD14">
        <f>IF(OR('Rolex, AP, Patek'!X14="Yes", 'Rolex, AP, Patek'!Y14="Yes",'Rolex, AP, Patek'!Z14="Yes"),1,0)</f>
        <v>1</v>
      </c>
      <c r="AE14">
        <f>IF(OR('Rolex, AP, Patek'!AA14="Yes",'Rolex, AP, Patek'!AB14="Yes"),1,0)</f>
        <v>0</v>
      </c>
      <c r="AF14">
        <f>IF('Rolex, AP, Patek'!AD14="Yes",1,0)</f>
        <v>0</v>
      </c>
      <c r="AG14">
        <f>IF('Rolex, AP, Patek'!AC14="Yes",1,0)</f>
        <v>0</v>
      </c>
      <c r="AH14">
        <f>IF('Rolex, AP, Patek'!AE14="Yes",1,0)</f>
        <v>1</v>
      </c>
      <c r="AI14">
        <f>IF(OR('Rolex, AP, Patek'!AK14="Yes",'Rolex, AP, Patek'!AN14="Yes"),1,0)</f>
        <v>0</v>
      </c>
      <c r="AJ14">
        <f>IF('Rolex, AP, Patek'!AL14="Yes",1,0)</f>
        <v>0</v>
      </c>
      <c r="AK14">
        <f>IF('Rolex, AP, Patek'!AO14="Yes",1,0)</f>
        <v>0</v>
      </c>
      <c r="AL14">
        <f>IF('Rolex, AP, Patek'!AS14="Yes",1,0)</f>
        <v>0</v>
      </c>
      <c r="AM14" s="25">
        <f t="shared" si="1"/>
        <v>0</v>
      </c>
      <c r="AN14" s="25">
        <f t="shared" si="2"/>
        <v>0</v>
      </c>
      <c r="AO14" s="25">
        <f t="shared" si="3"/>
        <v>0</v>
      </c>
      <c r="AP14" s="25">
        <f t="shared" si="4"/>
        <v>0</v>
      </c>
      <c r="AQ14" s="25">
        <f t="shared" si="5"/>
        <v>1</v>
      </c>
    </row>
    <row r="15" spans="1:43" x14ac:dyDescent="0.2">
      <c r="A15" s="1">
        <v>11</v>
      </c>
      <c r="B15" s="27">
        <f>'Rolex, AP, Patek'!C15</f>
        <v>44870</v>
      </c>
      <c r="C15">
        <f>'Rolex, AP, Patek'!D15</f>
        <v>157</v>
      </c>
      <c r="D15" s="28">
        <f>'Rolex, AP, Patek'!E15</f>
        <v>95000</v>
      </c>
      <c r="E15" s="28">
        <f>'Rolex, AP, Patek'!F15</f>
        <v>118750</v>
      </c>
      <c r="F15" s="29">
        <f t="shared" si="0"/>
        <v>11.461632170582678</v>
      </c>
      <c r="G15" s="28">
        <f>IF('Rolex, AP, Patek'!J15="AP",1,0)</f>
        <v>0</v>
      </c>
      <c r="H15" s="28">
        <f>IF('Rolex, AP, Patek'!J15="Patek",1,0)</f>
        <v>0</v>
      </c>
      <c r="I15" s="28">
        <f>IF('Rolex, AP, Patek'!J15="Rolex",1,0)</f>
        <v>1</v>
      </c>
      <c r="J15">
        <f>IF('Rolex, AP, Patek'!L15="Stainless Steel",1,0)</f>
        <v>1</v>
      </c>
      <c r="K15">
        <f>IF('Rolex, AP, Patek'!L15="Two-tone",1,0)</f>
        <v>0</v>
      </c>
      <c r="L15">
        <f>IF(OR('Rolex, AP, Patek'!L15="YG 18K",'Rolex, AP, Patek'!L15="YG &lt;18K",'Rolex, AP, Patek'!L15="PG 18K",'Rolex, AP, Patek'!L15="PG &lt;18K",'Rolex, AP, Patek'!L15="WG 18K",'Rolex, AP, Patek'!L15="Mixes of 18K",'Rolex, AP, Patek'!L15="Mixes &lt;18K"),1,0)</f>
        <v>0</v>
      </c>
      <c r="M15">
        <f>IF('Rolex, AP, Patek'!L15="Platinum",1,0)</f>
        <v>0</v>
      </c>
      <c r="N15">
        <f>IF(OR('Rolex, AP, Patek'!L15="PVD",'Rolex, AP, Patek'!L15="Gold Plate",'Rolex, AP, Patek'!L15="Other"),1,0)</f>
        <v>0</v>
      </c>
      <c r="O15">
        <f>IF('Rolex, AP, Patek'!P15="Stainless Steel",1,0)</f>
        <v>1</v>
      </c>
      <c r="P15">
        <f>IF('Rolex, AP, Patek'!P15="Leather",1,0)</f>
        <v>0</v>
      </c>
      <c r="Q15">
        <f>IF('Rolex, AP, Patek'!P15="Two-tone",1,0)</f>
        <v>0</v>
      </c>
      <c r="R15">
        <f>IF(OR('Rolex, AP, Patek'!P15="YG 18K",'Rolex, AP, Patek'!P15="PG 18K",'Rolex, AP, Patek'!P15="WG 18K",'Rolex, AP, Patek'!P15="Mixes of 18K"),1,0)</f>
        <v>0</v>
      </c>
      <c r="S15">
        <f>IF(OR('Rolex, AP, Patek'!AX15="Yes",'Rolex, AP, Patek'!AY15="Yes",'Rolex, AP, Patek'!AW15="Yes"),1,0)</f>
        <v>0</v>
      </c>
      <c r="T15">
        <f>IF(OR(ISTEXT('Rolex, AP, Patek'!AZ15), ISTEXT('Rolex, AP, Patek'!BA15)),1,0)</f>
        <v>0</v>
      </c>
      <c r="U15">
        <f>IF('Rolex, AP, Patek'!BB15="Yes",1,0)</f>
        <v>0</v>
      </c>
      <c r="V15">
        <f>IF('Rolex, AP, Patek'!BC15="Yes",1,0)</f>
        <v>0</v>
      </c>
      <c r="W15">
        <f>IF('Rolex, AP, Patek'!BF15="Yes",1,0)</f>
        <v>0</v>
      </c>
      <c r="X15">
        <f>IF('Rolex, AP, Patek'!BG15="A",1,0)</f>
        <v>0</v>
      </c>
      <c r="Y15">
        <f>IF('Rolex, AP, Patek'!BG15="AA",1,0)</f>
        <v>0</v>
      </c>
      <c r="Z15">
        <f>IF('Rolex, AP, Patek'!BG15="AAA",1,0)</f>
        <v>0</v>
      </c>
      <c r="AA15">
        <f>IF('Rolex, AP, Patek'!BG15="AAAA",1,0)</f>
        <v>1</v>
      </c>
      <c r="AB15">
        <f>IF('Rolex, AP, Patek'!R15="Yes",1,0)</f>
        <v>0</v>
      </c>
      <c r="AC15">
        <f>IF('Rolex, AP, Patek'!AR15="Yes",1,0)</f>
        <v>0</v>
      </c>
      <c r="AD15">
        <f>IF(OR('Rolex, AP, Patek'!X15="Yes", 'Rolex, AP, Patek'!Y15="Yes",'Rolex, AP, Patek'!Z15="Yes"),1,0)</f>
        <v>0</v>
      </c>
      <c r="AE15">
        <f>IF(OR('Rolex, AP, Patek'!AA15="Yes",'Rolex, AP, Patek'!AB15="Yes"),1,0)</f>
        <v>0</v>
      </c>
      <c r="AF15">
        <f>IF('Rolex, AP, Patek'!AD15="Yes",1,0)</f>
        <v>0</v>
      </c>
      <c r="AG15">
        <f>IF('Rolex, AP, Patek'!AC15="Yes",1,0)</f>
        <v>0</v>
      </c>
      <c r="AH15">
        <f>IF('Rolex, AP, Patek'!AE15="Yes",1,0)</f>
        <v>0</v>
      </c>
      <c r="AI15">
        <f>IF(OR('Rolex, AP, Patek'!AK15="Yes",'Rolex, AP, Patek'!AN15="Yes"),1,0)</f>
        <v>1</v>
      </c>
      <c r="AJ15">
        <f>IF('Rolex, AP, Patek'!AL15="Yes",1,0)</f>
        <v>0</v>
      </c>
      <c r="AK15">
        <f>IF('Rolex, AP, Patek'!AO15="Yes",1,0)</f>
        <v>0</v>
      </c>
      <c r="AL15">
        <f>IF('Rolex, AP, Patek'!AS15="Yes",1,0)</f>
        <v>0</v>
      </c>
      <c r="AM15" s="25">
        <f t="shared" si="1"/>
        <v>0</v>
      </c>
      <c r="AN15" s="25">
        <f t="shared" si="2"/>
        <v>0</v>
      </c>
      <c r="AO15" s="25">
        <f t="shared" si="3"/>
        <v>0</v>
      </c>
      <c r="AP15" s="25">
        <f t="shared" si="4"/>
        <v>0</v>
      </c>
      <c r="AQ15" s="25">
        <f t="shared" si="5"/>
        <v>1</v>
      </c>
    </row>
    <row r="16" spans="1:43" x14ac:dyDescent="0.2">
      <c r="A16" s="1">
        <v>12</v>
      </c>
      <c r="B16" s="27">
        <f>'Rolex, AP, Patek'!C16</f>
        <v>44870</v>
      </c>
      <c r="C16">
        <f>'Rolex, AP, Patek'!D16</f>
        <v>159</v>
      </c>
      <c r="D16" s="28">
        <f>'Rolex, AP, Patek'!E16</f>
        <v>90000</v>
      </c>
      <c r="E16" s="28">
        <f>'Rolex, AP, Patek'!F16</f>
        <v>112500</v>
      </c>
      <c r="F16" s="29">
        <f t="shared" si="0"/>
        <v>11.407564949312402</v>
      </c>
      <c r="G16" s="28">
        <f>IF('Rolex, AP, Patek'!J16="AP",1,0)</f>
        <v>0</v>
      </c>
      <c r="H16" s="28">
        <f>IF('Rolex, AP, Patek'!J16="Patek",1,0)</f>
        <v>0</v>
      </c>
      <c r="I16" s="28">
        <f>IF('Rolex, AP, Patek'!J16="Rolex",1,0)</f>
        <v>1</v>
      </c>
      <c r="J16">
        <f>IF('Rolex, AP, Patek'!L16="Stainless Steel",1,0)</f>
        <v>1</v>
      </c>
      <c r="K16">
        <f>IF('Rolex, AP, Patek'!L16="Two-tone",1,0)</f>
        <v>0</v>
      </c>
      <c r="L16">
        <f>IF(OR('Rolex, AP, Patek'!L16="YG 18K",'Rolex, AP, Patek'!L16="YG &lt;18K",'Rolex, AP, Patek'!L16="PG 18K",'Rolex, AP, Patek'!L16="PG &lt;18K",'Rolex, AP, Patek'!L16="WG 18K",'Rolex, AP, Patek'!L16="Mixes of 18K",'Rolex, AP, Patek'!L16="Mixes &lt;18K"),1,0)</f>
        <v>0</v>
      </c>
      <c r="M16">
        <f>IF('Rolex, AP, Patek'!L16="Platinum",1,0)</f>
        <v>0</v>
      </c>
      <c r="N16">
        <f>IF(OR('Rolex, AP, Patek'!L16="PVD",'Rolex, AP, Patek'!L16="Gold Plate",'Rolex, AP, Patek'!L16="Other"),1,0)</f>
        <v>0</v>
      </c>
      <c r="O16">
        <f>IF('Rolex, AP, Patek'!P16="Stainless Steel",1,0)</f>
        <v>1</v>
      </c>
      <c r="P16">
        <f>IF('Rolex, AP, Patek'!P16="Leather",1,0)</f>
        <v>0</v>
      </c>
      <c r="Q16">
        <f>IF('Rolex, AP, Patek'!P16="Two-tone",1,0)</f>
        <v>0</v>
      </c>
      <c r="R16">
        <f>IF(OR('Rolex, AP, Patek'!P16="YG 18K",'Rolex, AP, Patek'!P16="PG 18K",'Rolex, AP, Patek'!P16="WG 18K",'Rolex, AP, Patek'!P16="Mixes of 18K"),1,0)</f>
        <v>0</v>
      </c>
      <c r="S16">
        <f>IF(OR('Rolex, AP, Patek'!AX16="Yes",'Rolex, AP, Patek'!AY16="Yes",'Rolex, AP, Patek'!AW16="Yes"),1,0)</f>
        <v>0</v>
      </c>
      <c r="T16">
        <f>IF(OR(ISTEXT('Rolex, AP, Patek'!AZ16), ISTEXT('Rolex, AP, Patek'!BA16)),1,0)</f>
        <v>0</v>
      </c>
      <c r="U16">
        <f>IF('Rolex, AP, Patek'!BB16="Yes",1,0)</f>
        <v>1</v>
      </c>
      <c r="V16">
        <f>IF('Rolex, AP, Patek'!BC16="Yes",1,0)</f>
        <v>0</v>
      </c>
      <c r="W16">
        <f>IF('Rolex, AP, Patek'!BF16="Yes",1,0)</f>
        <v>0</v>
      </c>
      <c r="X16">
        <f>IF('Rolex, AP, Patek'!BG16="A",1,0)</f>
        <v>0</v>
      </c>
      <c r="Y16">
        <f>IF('Rolex, AP, Patek'!BG16="AA",1,0)</f>
        <v>0</v>
      </c>
      <c r="Z16">
        <f>IF('Rolex, AP, Patek'!BG16="AAA",1,0)</f>
        <v>1</v>
      </c>
      <c r="AA16">
        <f>IF('Rolex, AP, Patek'!BG16="AAAA",1,0)</f>
        <v>0</v>
      </c>
      <c r="AB16">
        <f>IF('Rolex, AP, Patek'!R16="Yes",1,0)</f>
        <v>0</v>
      </c>
      <c r="AC16">
        <f>IF('Rolex, AP, Patek'!AR16="Yes",1,0)</f>
        <v>0</v>
      </c>
      <c r="AD16">
        <f>IF(OR('Rolex, AP, Patek'!X16="Yes", 'Rolex, AP, Patek'!Y16="Yes",'Rolex, AP, Patek'!Z16="Yes"),1,0)</f>
        <v>0</v>
      </c>
      <c r="AE16">
        <f>IF(OR('Rolex, AP, Patek'!AA16="Yes",'Rolex, AP, Patek'!AB16="Yes"),1,0)</f>
        <v>0</v>
      </c>
      <c r="AF16">
        <f>IF('Rolex, AP, Patek'!AD16="Yes",1,0)</f>
        <v>0</v>
      </c>
      <c r="AG16">
        <f>IF('Rolex, AP, Patek'!AC16="Yes",1,0)</f>
        <v>0</v>
      </c>
      <c r="AH16">
        <f>IF('Rolex, AP, Patek'!AE16="Yes",1,0)</f>
        <v>0</v>
      </c>
      <c r="AI16">
        <f>IF(OR('Rolex, AP, Patek'!AK16="Yes",'Rolex, AP, Patek'!AN16="Yes"),1,0)</f>
        <v>1</v>
      </c>
      <c r="AJ16">
        <f>IF('Rolex, AP, Patek'!AL16="Yes",1,0)</f>
        <v>0</v>
      </c>
      <c r="AK16">
        <f>IF('Rolex, AP, Patek'!AO16="Yes",1,0)</f>
        <v>0</v>
      </c>
      <c r="AL16">
        <f>IF('Rolex, AP, Patek'!AS16="Yes",1,0)</f>
        <v>0</v>
      </c>
      <c r="AM16" s="25">
        <f t="shared" si="1"/>
        <v>0</v>
      </c>
      <c r="AN16" s="25">
        <f t="shared" si="2"/>
        <v>0</v>
      </c>
      <c r="AO16" s="25">
        <f t="shared" si="3"/>
        <v>0</v>
      </c>
      <c r="AP16" s="25">
        <f t="shared" si="4"/>
        <v>0</v>
      </c>
      <c r="AQ16" s="25">
        <f t="shared" si="5"/>
        <v>1</v>
      </c>
    </row>
    <row r="17" spans="1:43" x14ac:dyDescent="0.2">
      <c r="A17" s="1">
        <v>13</v>
      </c>
      <c r="B17" s="27">
        <f>'Rolex, AP, Patek'!C17</f>
        <v>44870</v>
      </c>
      <c r="C17">
        <f>'Rolex, AP, Patek'!D17</f>
        <v>171</v>
      </c>
      <c r="D17" s="28">
        <f>'Rolex, AP, Patek'!E17</f>
        <v>11000</v>
      </c>
      <c r="E17" s="28">
        <f>'Rolex, AP, Patek'!F17</f>
        <v>13750</v>
      </c>
      <c r="F17" s="29">
        <f t="shared" si="0"/>
        <v>9.3056505517805075</v>
      </c>
      <c r="G17" s="28">
        <f>IF('Rolex, AP, Patek'!J17="AP",1,0)</f>
        <v>1</v>
      </c>
      <c r="H17" s="28">
        <f>IF('Rolex, AP, Patek'!J17="Patek",1,0)</f>
        <v>0</v>
      </c>
      <c r="I17" s="28">
        <f>IF('Rolex, AP, Patek'!J17="Rolex",1,0)</f>
        <v>0</v>
      </c>
      <c r="J17">
        <f>IF('Rolex, AP, Patek'!L17="Stainless Steel",1,0)</f>
        <v>0</v>
      </c>
      <c r="K17">
        <f>IF('Rolex, AP, Patek'!L17="Two-tone",1,0)</f>
        <v>0</v>
      </c>
      <c r="L17">
        <f>IF(OR('Rolex, AP, Patek'!L17="YG 18K",'Rolex, AP, Patek'!L17="YG &lt;18K",'Rolex, AP, Patek'!L17="PG 18K",'Rolex, AP, Patek'!L17="PG &lt;18K",'Rolex, AP, Patek'!L17="WG 18K",'Rolex, AP, Patek'!L17="Mixes of 18K",'Rolex, AP, Patek'!L17="Mixes &lt;18K"),1,0)</f>
        <v>1</v>
      </c>
      <c r="M17">
        <f>IF('Rolex, AP, Patek'!L17="Platinum",1,0)</f>
        <v>0</v>
      </c>
      <c r="N17">
        <f>IF(OR('Rolex, AP, Patek'!L17="PVD",'Rolex, AP, Patek'!L17="Gold Plate",'Rolex, AP, Patek'!L17="Other"),1,0)</f>
        <v>0</v>
      </c>
      <c r="O17">
        <f>IF('Rolex, AP, Patek'!P17="Stainless Steel",1,0)</f>
        <v>0</v>
      </c>
      <c r="P17">
        <f>IF('Rolex, AP, Patek'!P17="Leather",1,0)</f>
        <v>1</v>
      </c>
      <c r="Q17">
        <f>IF('Rolex, AP, Patek'!P17="Two-tone",1,0)</f>
        <v>0</v>
      </c>
      <c r="R17">
        <f>IF(OR('Rolex, AP, Patek'!P17="YG 18K",'Rolex, AP, Patek'!P17="PG 18K",'Rolex, AP, Patek'!P17="WG 18K",'Rolex, AP, Patek'!P17="Mixes of 18K"),1,0)</f>
        <v>0</v>
      </c>
      <c r="S17">
        <f>IF(OR('Rolex, AP, Patek'!AX17="Yes",'Rolex, AP, Patek'!AY17="Yes",'Rolex, AP, Patek'!AW17="Yes"),1,0)</f>
        <v>0</v>
      </c>
      <c r="T17">
        <f>IF(OR(ISTEXT('Rolex, AP, Patek'!AZ17), ISTEXT('Rolex, AP, Patek'!BA17)),1,0)</f>
        <v>0</v>
      </c>
      <c r="U17">
        <f>IF('Rolex, AP, Patek'!BB17="Yes",1,0)</f>
        <v>0</v>
      </c>
      <c r="V17">
        <f>IF('Rolex, AP, Patek'!BC17="Yes",1,0)</f>
        <v>0</v>
      </c>
      <c r="W17">
        <f>IF('Rolex, AP, Patek'!BF17="Yes",1,0)</f>
        <v>0</v>
      </c>
      <c r="X17">
        <f>IF('Rolex, AP, Patek'!BG17="A",1,0)</f>
        <v>0</v>
      </c>
      <c r="Y17">
        <f>IF('Rolex, AP, Patek'!BG17="AA",1,0)</f>
        <v>0</v>
      </c>
      <c r="Z17">
        <f>IF('Rolex, AP, Patek'!BG17="AAA",1,0)</f>
        <v>1</v>
      </c>
      <c r="AA17">
        <f>IF('Rolex, AP, Patek'!BG17="AAAA",1,0)</f>
        <v>0</v>
      </c>
      <c r="AB17">
        <f>IF('Rolex, AP, Patek'!R17="Yes",1,0)</f>
        <v>0</v>
      </c>
      <c r="AC17">
        <f>IF('Rolex, AP, Patek'!AR17="Yes",1,0)</f>
        <v>0</v>
      </c>
      <c r="AD17">
        <f>IF(OR('Rolex, AP, Patek'!X17="Yes", 'Rolex, AP, Patek'!Y17="Yes",'Rolex, AP, Patek'!Z17="Yes"),1,0)</f>
        <v>0</v>
      </c>
      <c r="AE17">
        <f>IF(OR('Rolex, AP, Patek'!AA17="Yes",'Rolex, AP, Patek'!AB17="Yes"),1,0)</f>
        <v>0</v>
      </c>
      <c r="AF17">
        <f>IF('Rolex, AP, Patek'!AD17="Yes",1,0)</f>
        <v>0</v>
      </c>
      <c r="AG17">
        <f>IF('Rolex, AP, Patek'!AC17="Yes",1,0)</f>
        <v>0</v>
      </c>
      <c r="AH17">
        <f>IF('Rolex, AP, Patek'!AE17="Yes",1,0)</f>
        <v>0</v>
      </c>
      <c r="AI17">
        <f>IF(OR('Rolex, AP, Patek'!AK17="Yes",'Rolex, AP, Patek'!AN17="Yes"),1,0)</f>
        <v>0</v>
      </c>
      <c r="AJ17">
        <f>IF('Rolex, AP, Patek'!AL17="Yes",1,0)</f>
        <v>0</v>
      </c>
      <c r="AK17">
        <f>IF('Rolex, AP, Patek'!AO17="Yes",1,0)</f>
        <v>1</v>
      </c>
      <c r="AL17">
        <f>IF('Rolex, AP, Patek'!AS17="Yes",1,0)</f>
        <v>0</v>
      </c>
      <c r="AM17" s="25">
        <f t="shared" si="1"/>
        <v>0</v>
      </c>
      <c r="AN17" s="25">
        <f t="shared" si="2"/>
        <v>0</v>
      </c>
      <c r="AO17" s="25">
        <f t="shared" si="3"/>
        <v>0</v>
      </c>
      <c r="AP17" s="25">
        <f t="shared" si="4"/>
        <v>0</v>
      </c>
      <c r="AQ17" s="25">
        <f t="shared" si="5"/>
        <v>1</v>
      </c>
    </row>
    <row r="18" spans="1:43" x14ac:dyDescent="0.2">
      <c r="A18" s="1">
        <v>14</v>
      </c>
      <c r="B18" s="27">
        <f>'Rolex, AP, Patek'!C18</f>
        <v>44870</v>
      </c>
      <c r="C18">
        <f>'Rolex, AP, Patek'!D18</f>
        <v>196</v>
      </c>
      <c r="D18" s="28">
        <f>'Rolex, AP, Patek'!E18</f>
        <v>42000</v>
      </c>
      <c r="E18" s="28">
        <f>'Rolex, AP, Patek'!F18</f>
        <v>52500</v>
      </c>
      <c r="F18" s="29">
        <f t="shared" si="0"/>
        <v>10.645424897265505</v>
      </c>
      <c r="G18" s="28">
        <f>IF('Rolex, AP, Patek'!J18="AP",1,0)</f>
        <v>0</v>
      </c>
      <c r="H18" s="28">
        <f>IF('Rolex, AP, Patek'!J18="Patek",1,0)</f>
        <v>1</v>
      </c>
      <c r="I18" s="28">
        <f>IF('Rolex, AP, Patek'!J18="Rolex",1,0)</f>
        <v>0</v>
      </c>
      <c r="J18">
        <f>IF('Rolex, AP, Patek'!L18="Stainless Steel",1,0)</f>
        <v>0</v>
      </c>
      <c r="K18">
        <f>IF('Rolex, AP, Patek'!L18="Two-tone",1,0)</f>
        <v>0</v>
      </c>
      <c r="L18">
        <f>IF(OR('Rolex, AP, Patek'!L18="YG 18K",'Rolex, AP, Patek'!L18="YG &lt;18K",'Rolex, AP, Patek'!L18="PG 18K",'Rolex, AP, Patek'!L18="PG &lt;18K",'Rolex, AP, Patek'!L18="WG 18K",'Rolex, AP, Patek'!L18="Mixes of 18K",'Rolex, AP, Patek'!L18="Mixes &lt;18K"),1,0)</f>
        <v>1</v>
      </c>
      <c r="M18">
        <f>IF('Rolex, AP, Patek'!L18="Platinum",1,0)</f>
        <v>0</v>
      </c>
      <c r="N18">
        <f>IF(OR('Rolex, AP, Patek'!L18="PVD",'Rolex, AP, Patek'!L18="Gold Plate",'Rolex, AP, Patek'!L18="Other"),1,0)</f>
        <v>0</v>
      </c>
      <c r="O18">
        <f>IF('Rolex, AP, Patek'!P18="Stainless Steel",1,0)</f>
        <v>0</v>
      </c>
      <c r="P18">
        <f>IF('Rolex, AP, Patek'!P18="Leather",1,0)</f>
        <v>1</v>
      </c>
      <c r="Q18">
        <f>IF('Rolex, AP, Patek'!P18="Two-tone",1,0)</f>
        <v>0</v>
      </c>
      <c r="R18">
        <f>IF(OR('Rolex, AP, Patek'!P18="YG 18K",'Rolex, AP, Patek'!P18="PG 18K",'Rolex, AP, Patek'!P18="WG 18K",'Rolex, AP, Patek'!P18="Mixes of 18K"),1,0)</f>
        <v>0</v>
      </c>
      <c r="S18">
        <f>IF(OR('Rolex, AP, Patek'!AX18="Yes",'Rolex, AP, Patek'!AY18="Yes",'Rolex, AP, Patek'!AW18="Yes"),1,0)</f>
        <v>0</v>
      </c>
      <c r="T18">
        <f>IF(OR(ISTEXT('Rolex, AP, Patek'!AZ18), ISTEXT('Rolex, AP, Patek'!BA18)),1,0)</f>
        <v>0</v>
      </c>
      <c r="U18">
        <f>IF('Rolex, AP, Patek'!BB18="Yes",1,0)</f>
        <v>0</v>
      </c>
      <c r="V18">
        <f>IF('Rolex, AP, Patek'!BC18="Yes",1,0)</f>
        <v>0</v>
      </c>
      <c r="W18">
        <f>IF('Rolex, AP, Patek'!BF18="Yes",1,0)</f>
        <v>0</v>
      </c>
      <c r="X18">
        <f>IF('Rolex, AP, Patek'!BG18="A",1,0)</f>
        <v>0</v>
      </c>
      <c r="Y18">
        <f>IF('Rolex, AP, Patek'!BG18="AA",1,0)</f>
        <v>1</v>
      </c>
      <c r="Z18">
        <f>IF('Rolex, AP, Patek'!BG18="AAA",1,0)</f>
        <v>0</v>
      </c>
      <c r="AA18">
        <f>IF('Rolex, AP, Patek'!BG18="AAAA",1,0)</f>
        <v>0</v>
      </c>
      <c r="AB18">
        <f>IF('Rolex, AP, Patek'!R18="Yes",1,0)</f>
        <v>0</v>
      </c>
      <c r="AC18">
        <f>IF('Rolex, AP, Patek'!AR18="Yes",1,0)</f>
        <v>0</v>
      </c>
      <c r="AD18">
        <f>IF(OR('Rolex, AP, Patek'!X18="Yes", 'Rolex, AP, Patek'!Y18="Yes",'Rolex, AP, Patek'!Z18="Yes"),1,0)</f>
        <v>0</v>
      </c>
      <c r="AE18">
        <f>IF(OR('Rolex, AP, Patek'!AA18="Yes",'Rolex, AP, Patek'!AB18="Yes"),1,0)</f>
        <v>0</v>
      </c>
      <c r="AF18">
        <f>IF('Rolex, AP, Patek'!AD18="Yes",1,0)</f>
        <v>0</v>
      </c>
      <c r="AG18">
        <f>IF('Rolex, AP, Patek'!AC18="Yes",1,0)</f>
        <v>0</v>
      </c>
      <c r="AH18">
        <f>IF('Rolex, AP, Patek'!AE18="Yes",1,0)</f>
        <v>0</v>
      </c>
      <c r="AI18">
        <f>IF(OR('Rolex, AP, Patek'!AK18="Yes",'Rolex, AP, Patek'!AN18="Yes"),1,0)</f>
        <v>0</v>
      </c>
      <c r="AJ18">
        <f>IF('Rolex, AP, Patek'!AL18="Yes",1,0)</f>
        <v>0</v>
      </c>
      <c r="AK18">
        <f>IF('Rolex, AP, Patek'!AO18="Yes",1,0)</f>
        <v>1</v>
      </c>
      <c r="AL18">
        <f>IF('Rolex, AP, Patek'!AS18="Yes",1,0)</f>
        <v>0</v>
      </c>
      <c r="AM18" s="25">
        <f t="shared" si="1"/>
        <v>0</v>
      </c>
      <c r="AN18" s="25">
        <f t="shared" si="2"/>
        <v>0</v>
      </c>
      <c r="AO18" s="25">
        <f t="shared" si="3"/>
        <v>0</v>
      </c>
      <c r="AP18" s="25">
        <f t="shared" si="4"/>
        <v>0</v>
      </c>
      <c r="AQ18" s="25">
        <f t="shared" si="5"/>
        <v>1</v>
      </c>
    </row>
    <row r="19" spans="1:43" x14ac:dyDescent="0.2">
      <c r="A19" s="1">
        <v>15</v>
      </c>
      <c r="B19" s="27">
        <f>'Rolex, AP, Patek'!C19</f>
        <v>44870</v>
      </c>
      <c r="C19">
        <f>'Rolex, AP, Patek'!D19</f>
        <v>199</v>
      </c>
      <c r="D19" s="28">
        <f>'Rolex, AP, Patek'!E19</f>
        <v>90000</v>
      </c>
      <c r="E19" s="28">
        <f>'Rolex, AP, Patek'!F19</f>
        <v>112500</v>
      </c>
      <c r="F19" s="29">
        <f t="shared" si="0"/>
        <v>11.407564949312402</v>
      </c>
      <c r="G19" s="28">
        <f>IF('Rolex, AP, Patek'!J19="AP",1,0)</f>
        <v>0</v>
      </c>
      <c r="H19" s="28">
        <f>IF('Rolex, AP, Patek'!J19="Patek",1,0)</f>
        <v>1</v>
      </c>
      <c r="I19" s="28">
        <f>IF('Rolex, AP, Patek'!J19="Rolex",1,0)</f>
        <v>0</v>
      </c>
      <c r="J19">
        <f>IF('Rolex, AP, Patek'!L19="Stainless Steel",1,0)</f>
        <v>1</v>
      </c>
      <c r="K19">
        <f>IF('Rolex, AP, Patek'!L19="Two-tone",1,0)</f>
        <v>0</v>
      </c>
      <c r="L19">
        <f>IF(OR('Rolex, AP, Patek'!L19="YG 18K",'Rolex, AP, Patek'!L19="YG &lt;18K",'Rolex, AP, Patek'!L19="PG 18K",'Rolex, AP, Patek'!L19="PG &lt;18K",'Rolex, AP, Patek'!L19="WG 18K",'Rolex, AP, Patek'!L19="Mixes of 18K",'Rolex, AP, Patek'!L19="Mixes &lt;18K"),1,0)</f>
        <v>0</v>
      </c>
      <c r="M19">
        <f>IF('Rolex, AP, Patek'!L19="Platinum",1,0)</f>
        <v>0</v>
      </c>
      <c r="N19">
        <f>IF(OR('Rolex, AP, Patek'!L19="PVD",'Rolex, AP, Patek'!L19="Gold Plate",'Rolex, AP, Patek'!L19="Other"),1,0)</f>
        <v>0</v>
      </c>
      <c r="O19">
        <f>IF('Rolex, AP, Patek'!P19="Stainless Steel",1,0)</f>
        <v>1</v>
      </c>
      <c r="P19">
        <f>IF('Rolex, AP, Patek'!P19="Leather",1,0)</f>
        <v>0</v>
      </c>
      <c r="Q19">
        <f>IF('Rolex, AP, Patek'!P19="Two-tone",1,0)</f>
        <v>0</v>
      </c>
      <c r="R19">
        <f>IF(OR('Rolex, AP, Patek'!P19="YG 18K",'Rolex, AP, Patek'!P19="PG 18K",'Rolex, AP, Patek'!P19="WG 18K",'Rolex, AP, Patek'!P19="Mixes of 18K"),1,0)</f>
        <v>0</v>
      </c>
      <c r="S19">
        <f>IF(OR('Rolex, AP, Patek'!AX19="Yes",'Rolex, AP, Patek'!AY19="Yes",'Rolex, AP, Patek'!AW19="Yes"),1,0)</f>
        <v>0</v>
      </c>
      <c r="T19">
        <f>IF(OR(ISTEXT('Rolex, AP, Patek'!AZ19), ISTEXT('Rolex, AP, Patek'!BA19)),1,0)</f>
        <v>0</v>
      </c>
      <c r="U19">
        <f>IF('Rolex, AP, Patek'!BB19="Yes",1,0)</f>
        <v>0</v>
      </c>
      <c r="V19">
        <f>IF('Rolex, AP, Patek'!BC19="Yes",1,0)</f>
        <v>0</v>
      </c>
      <c r="W19">
        <f>IF('Rolex, AP, Patek'!BF19="Yes",1,0)</f>
        <v>0</v>
      </c>
      <c r="X19">
        <f>IF('Rolex, AP, Patek'!BG19="A",1,0)</f>
        <v>0</v>
      </c>
      <c r="Y19">
        <f>IF('Rolex, AP, Patek'!BG19="AA",1,0)</f>
        <v>0</v>
      </c>
      <c r="Z19">
        <f>IF('Rolex, AP, Patek'!BG19="AAA",1,0)</f>
        <v>0</v>
      </c>
      <c r="AA19">
        <f>IF('Rolex, AP, Patek'!BG19="AAAA",1,0)</f>
        <v>1</v>
      </c>
      <c r="AB19">
        <f>IF('Rolex, AP, Patek'!R19="Yes",1,0)</f>
        <v>0</v>
      </c>
      <c r="AC19">
        <f>IF('Rolex, AP, Patek'!AR19="Yes",1,0)</f>
        <v>0</v>
      </c>
      <c r="AD19">
        <f>IF(OR('Rolex, AP, Patek'!X19="Yes", 'Rolex, AP, Patek'!Y19="Yes",'Rolex, AP, Patek'!Z19="Yes"),1,0)</f>
        <v>1</v>
      </c>
      <c r="AE19">
        <f>IF(OR('Rolex, AP, Patek'!AA19="Yes",'Rolex, AP, Patek'!AB19="Yes"),1,0)</f>
        <v>0</v>
      </c>
      <c r="AF19">
        <f>IF('Rolex, AP, Patek'!AD19="Yes",1,0)</f>
        <v>0</v>
      </c>
      <c r="AG19">
        <f>IF('Rolex, AP, Patek'!AC19="Yes",1,0)</f>
        <v>0</v>
      </c>
      <c r="AH19">
        <f>IF('Rolex, AP, Patek'!AE19="Yes",1,0)</f>
        <v>0</v>
      </c>
      <c r="AI19">
        <f>IF(OR('Rolex, AP, Patek'!AK19="Yes",'Rolex, AP, Patek'!AN19="Yes"),1,0)</f>
        <v>0</v>
      </c>
      <c r="AJ19">
        <f>IF('Rolex, AP, Patek'!AL19="Yes",1,0)</f>
        <v>0</v>
      </c>
      <c r="AK19">
        <f>IF('Rolex, AP, Patek'!AO19="Yes",1,0)</f>
        <v>0</v>
      </c>
      <c r="AL19">
        <f>IF('Rolex, AP, Patek'!AS19="Yes",1,0)</f>
        <v>0</v>
      </c>
      <c r="AM19" s="25">
        <f t="shared" si="1"/>
        <v>0</v>
      </c>
      <c r="AN19" s="25">
        <f t="shared" si="2"/>
        <v>0</v>
      </c>
      <c r="AO19" s="25">
        <f t="shared" si="3"/>
        <v>0</v>
      </c>
      <c r="AP19" s="25">
        <f t="shared" si="4"/>
        <v>0</v>
      </c>
      <c r="AQ19" s="25">
        <f t="shared" si="5"/>
        <v>1</v>
      </c>
    </row>
    <row r="20" spans="1:43" x14ac:dyDescent="0.2">
      <c r="A20" s="1">
        <v>16</v>
      </c>
      <c r="B20" s="27">
        <f>'Rolex, AP, Patek'!C20</f>
        <v>44870</v>
      </c>
      <c r="C20">
        <f>'Rolex, AP, Patek'!D20</f>
        <v>200</v>
      </c>
      <c r="D20" s="28">
        <f>'Rolex, AP, Patek'!E20</f>
        <v>380000</v>
      </c>
      <c r="E20" s="28">
        <f>'Rolex, AP, Patek'!F20</f>
        <v>475000</v>
      </c>
      <c r="F20" s="29">
        <f t="shared" si="0"/>
        <v>12.847926531702569</v>
      </c>
      <c r="G20" s="28">
        <f>IF('Rolex, AP, Patek'!J20="AP",1,0)</f>
        <v>0</v>
      </c>
      <c r="H20" s="28">
        <f>IF('Rolex, AP, Patek'!J20="Patek",1,0)</f>
        <v>1</v>
      </c>
      <c r="I20" s="28">
        <f>IF('Rolex, AP, Patek'!J20="Rolex",1,0)</f>
        <v>0</v>
      </c>
      <c r="J20">
        <f>IF('Rolex, AP, Patek'!L20="Stainless Steel",1,0)</f>
        <v>1</v>
      </c>
      <c r="K20">
        <f>IF('Rolex, AP, Patek'!L20="Two-tone",1,0)</f>
        <v>0</v>
      </c>
      <c r="L20">
        <f>IF(OR('Rolex, AP, Patek'!L20="YG 18K",'Rolex, AP, Patek'!L20="YG &lt;18K",'Rolex, AP, Patek'!L20="PG 18K",'Rolex, AP, Patek'!L20="PG &lt;18K",'Rolex, AP, Patek'!L20="WG 18K",'Rolex, AP, Patek'!L20="Mixes of 18K",'Rolex, AP, Patek'!L20="Mixes &lt;18K"),1,0)</f>
        <v>0</v>
      </c>
      <c r="M20">
        <f>IF('Rolex, AP, Patek'!L20="Platinum",1,0)</f>
        <v>0</v>
      </c>
      <c r="N20">
        <f>IF(OR('Rolex, AP, Patek'!L20="PVD",'Rolex, AP, Patek'!L20="Gold Plate",'Rolex, AP, Patek'!L20="Other"),1,0)</f>
        <v>0</v>
      </c>
      <c r="O20">
        <f>IF('Rolex, AP, Patek'!P20="Stainless Steel",1,0)</f>
        <v>0</v>
      </c>
      <c r="P20">
        <f>IF('Rolex, AP, Patek'!P20="Leather",1,0)</f>
        <v>1</v>
      </c>
      <c r="Q20">
        <f>IF('Rolex, AP, Patek'!P20="Two-tone",1,0)</f>
        <v>0</v>
      </c>
      <c r="R20">
        <f>IF(OR('Rolex, AP, Patek'!P20="YG 18K",'Rolex, AP, Patek'!P20="PG 18K",'Rolex, AP, Patek'!P20="WG 18K",'Rolex, AP, Patek'!P20="Mixes of 18K"),1,0)</f>
        <v>0</v>
      </c>
      <c r="S20">
        <f>IF(OR('Rolex, AP, Patek'!AX20="Yes",'Rolex, AP, Patek'!AY20="Yes",'Rolex, AP, Patek'!AW20="Yes"),1,0)</f>
        <v>0</v>
      </c>
      <c r="T20">
        <f>IF(OR(ISTEXT('Rolex, AP, Patek'!AZ20), ISTEXT('Rolex, AP, Patek'!BA20)),1,0)</f>
        <v>0</v>
      </c>
      <c r="U20">
        <f>IF('Rolex, AP, Patek'!BB20="Yes",1,0)</f>
        <v>0</v>
      </c>
      <c r="V20">
        <f>IF('Rolex, AP, Patek'!BC20="Yes",1,0)</f>
        <v>0</v>
      </c>
      <c r="W20">
        <f>IF('Rolex, AP, Patek'!BF20="Yes",1,0)</f>
        <v>0</v>
      </c>
      <c r="X20">
        <f>IF('Rolex, AP, Patek'!BG20="A",1,0)</f>
        <v>0</v>
      </c>
      <c r="Y20">
        <f>IF('Rolex, AP, Patek'!BG20="AA",1,0)</f>
        <v>0</v>
      </c>
      <c r="Z20">
        <f>IF('Rolex, AP, Patek'!BG20="AAA",1,0)</f>
        <v>0</v>
      </c>
      <c r="AA20">
        <f>IF('Rolex, AP, Patek'!BG20="AAAA",1,0)</f>
        <v>1</v>
      </c>
      <c r="AB20">
        <f>IF('Rolex, AP, Patek'!R20="Yes",1,0)</f>
        <v>0</v>
      </c>
      <c r="AC20">
        <f>IF('Rolex, AP, Patek'!AR20="Yes",1,0)</f>
        <v>0</v>
      </c>
      <c r="AD20">
        <f>IF(OR('Rolex, AP, Patek'!X20="Yes", 'Rolex, AP, Patek'!Y20="Yes",'Rolex, AP, Patek'!Z20="Yes"),1,0)</f>
        <v>0</v>
      </c>
      <c r="AE20">
        <f>IF(OR('Rolex, AP, Patek'!AA20="Yes",'Rolex, AP, Patek'!AB20="Yes"),1,0)</f>
        <v>0</v>
      </c>
      <c r="AF20">
        <f>IF('Rolex, AP, Patek'!AD20="Yes",1,0)</f>
        <v>0</v>
      </c>
      <c r="AG20">
        <f>IF('Rolex, AP, Patek'!AC20="Yes",1,0)</f>
        <v>0</v>
      </c>
      <c r="AH20">
        <f>IF('Rolex, AP, Patek'!AE20="Yes",1,0)</f>
        <v>0</v>
      </c>
      <c r="AI20">
        <f>IF(OR('Rolex, AP, Patek'!AK20="Yes",'Rolex, AP, Patek'!AN20="Yes"),1,0)</f>
        <v>1</v>
      </c>
      <c r="AJ20">
        <f>IF('Rolex, AP, Patek'!AL20="Yes",1,0)</f>
        <v>0</v>
      </c>
      <c r="AK20">
        <f>IF('Rolex, AP, Patek'!AO20="Yes",1,0)</f>
        <v>0</v>
      </c>
      <c r="AL20">
        <f>IF('Rolex, AP, Patek'!AS20="Yes",1,0)</f>
        <v>0</v>
      </c>
      <c r="AM20" s="25">
        <f t="shared" si="1"/>
        <v>0</v>
      </c>
      <c r="AN20" s="25">
        <f t="shared" si="2"/>
        <v>0</v>
      </c>
      <c r="AO20" s="25">
        <f t="shared" si="3"/>
        <v>0</v>
      </c>
      <c r="AP20" s="25">
        <f t="shared" si="4"/>
        <v>0</v>
      </c>
      <c r="AQ20" s="25">
        <f t="shared" si="5"/>
        <v>1</v>
      </c>
    </row>
    <row r="21" spans="1:43" x14ac:dyDescent="0.2">
      <c r="A21" s="1">
        <v>17</v>
      </c>
      <c r="B21" s="27">
        <f>'Rolex, AP, Patek'!C21</f>
        <v>44871</v>
      </c>
      <c r="C21">
        <f>'Rolex, AP, Patek'!D21</f>
        <v>289</v>
      </c>
      <c r="D21" s="28">
        <f>'Rolex, AP, Patek'!E21</f>
        <v>13500</v>
      </c>
      <c r="E21" s="28">
        <f>'Rolex, AP, Patek'!F21</f>
        <v>16875</v>
      </c>
      <c r="F21" s="29">
        <f t="shared" si="0"/>
        <v>9.5104449644265205</v>
      </c>
      <c r="G21" s="28">
        <f>IF('Rolex, AP, Patek'!J21="AP",1,0)</f>
        <v>0</v>
      </c>
      <c r="H21" s="28">
        <f>IF('Rolex, AP, Patek'!J21="Patek",1,0)</f>
        <v>0</v>
      </c>
      <c r="I21" s="28">
        <f>IF('Rolex, AP, Patek'!J21="Rolex",1,0)</f>
        <v>1</v>
      </c>
      <c r="J21">
        <f>IF('Rolex, AP, Patek'!L21="Stainless Steel",1,0)</f>
        <v>1</v>
      </c>
      <c r="K21">
        <f>IF('Rolex, AP, Patek'!L21="Two-tone",1,0)</f>
        <v>0</v>
      </c>
      <c r="L21">
        <f>IF(OR('Rolex, AP, Patek'!L21="YG 18K",'Rolex, AP, Patek'!L21="YG &lt;18K",'Rolex, AP, Patek'!L21="PG 18K",'Rolex, AP, Patek'!L21="PG &lt;18K",'Rolex, AP, Patek'!L21="WG 18K",'Rolex, AP, Patek'!L21="Mixes of 18K",'Rolex, AP, Patek'!L21="Mixes &lt;18K"),1,0)</f>
        <v>0</v>
      </c>
      <c r="M21">
        <f>IF('Rolex, AP, Patek'!L21="Platinum",1,0)</f>
        <v>0</v>
      </c>
      <c r="N21">
        <f>IF(OR('Rolex, AP, Patek'!L21="PVD",'Rolex, AP, Patek'!L21="Gold Plate",'Rolex, AP, Patek'!L21="Other"),1,0)</f>
        <v>0</v>
      </c>
      <c r="O21">
        <f>IF('Rolex, AP, Patek'!P21="Stainless Steel",1,0)</f>
        <v>1</v>
      </c>
      <c r="P21">
        <f>IF('Rolex, AP, Patek'!P21="Leather",1,0)</f>
        <v>0</v>
      </c>
      <c r="Q21">
        <f>IF('Rolex, AP, Patek'!P21="Two-tone",1,0)</f>
        <v>0</v>
      </c>
      <c r="R21">
        <f>IF(OR('Rolex, AP, Patek'!P21="YG 18K",'Rolex, AP, Patek'!P21="PG 18K",'Rolex, AP, Patek'!P21="WG 18K",'Rolex, AP, Patek'!P21="Mixes of 18K"),1,0)</f>
        <v>0</v>
      </c>
      <c r="S21">
        <f>IF(OR('Rolex, AP, Patek'!AX21="Yes",'Rolex, AP, Patek'!AY21="Yes",'Rolex, AP, Patek'!AW21="Yes"),1,0)</f>
        <v>0</v>
      </c>
      <c r="T21">
        <f>IF(OR(ISTEXT('Rolex, AP, Patek'!AZ21), ISTEXT('Rolex, AP, Patek'!BA21)),1,0)</f>
        <v>0</v>
      </c>
      <c r="U21">
        <f>IF('Rolex, AP, Patek'!BB21="Yes",1,0)</f>
        <v>0</v>
      </c>
      <c r="V21">
        <f>IF('Rolex, AP, Patek'!BC21="Yes",1,0)</f>
        <v>0</v>
      </c>
      <c r="W21">
        <f>IF('Rolex, AP, Patek'!BF21="Yes",1,0)</f>
        <v>0</v>
      </c>
      <c r="X21">
        <f>IF('Rolex, AP, Patek'!BG21="A",1,0)</f>
        <v>0</v>
      </c>
      <c r="Y21">
        <f>IF('Rolex, AP, Patek'!BG21="AA",1,0)</f>
        <v>0</v>
      </c>
      <c r="Z21">
        <f>IF('Rolex, AP, Patek'!BG21="AAA",1,0)</f>
        <v>1</v>
      </c>
      <c r="AA21">
        <f>IF('Rolex, AP, Patek'!BG21="AAAA",1,0)</f>
        <v>0</v>
      </c>
      <c r="AB21">
        <f>IF('Rolex, AP, Patek'!R21="Yes",1,0)</f>
        <v>1</v>
      </c>
      <c r="AC21">
        <f>IF('Rolex, AP, Patek'!AR21="Yes",1,0)</f>
        <v>0</v>
      </c>
      <c r="AD21">
        <f>IF(OR('Rolex, AP, Patek'!X21="Yes", 'Rolex, AP, Patek'!Y21="Yes",'Rolex, AP, Patek'!Z21="Yes"),1,0)</f>
        <v>0</v>
      </c>
      <c r="AE21">
        <f>IF(OR('Rolex, AP, Patek'!AA21="Yes",'Rolex, AP, Patek'!AB21="Yes"),1,0)</f>
        <v>0</v>
      </c>
      <c r="AF21">
        <f>IF('Rolex, AP, Patek'!AD21="Yes",1,0)</f>
        <v>0</v>
      </c>
      <c r="AG21">
        <f>IF('Rolex, AP, Patek'!AC21="Yes",1,0)</f>
        <v>0</v>
      </c>
      <c r="AH21">
        <f>IF('Rolex, AP, Patek'!AE21="Yes",1,0)</f>
        <v>0</v>
      </c>
      <c r="AI21">
        <f>IF(OR('Rolex, AP, Patek'!AK21="Yes",'Rolex, AP, Patek'!AN21="Yes"),1,0)</f>
        <v>0</v>
      </c>
      <c r="AJ21">
        <f>IF('Rolex, AP, Patek'!AL21="Yes",1,0)</f>
        <v>0</v>
      </c>
      <c r="AK21">
        <f>IF('Rolex, AP, Patek'!AO21="Yes",1,0)</f>
        <v>0</v>
      </c>
      <c r="AL21">
        <f>IF('Rolex, AP, Patek'!AS21="Yes",1,0)</f>
        <v>0</v>
      </c>
      <c r="AM21" s="25">
        <f t="shared" si="1"/>
        <v>0</v>
      </c>
      <c r="AN21" s="25">
        <f t="shared" si="2"/>
        <v>0</v>
      </c>
      <c r="AO21" s="25">
        <f t="shared" si="3"/>
        <v>0</v>
      </c>
      <c r="AP21" s="25">
        <f t="shared" si="4"/>
        <v>0</v>
      </c>
      <c r="AQ21" s="25">
        <f t="shared" si="5"/>
        <v>1</v>
      </c>
    </row>
    <row r="22" spans="1:43" x14ac:dyDescent="0.2">
      <c r="A22" s="1">
        <v>18</v>
      </c>
      <c r="B22" s="27">
        <f>'Rolex, AP, Patek'!C22</f>
        <v>44871</v>
      </c>
      <c r="C22">
        <f>'Rolex, AP, Patek'!D22</f>
        <v>293</v>
      </c>
      <c r="D22" s="28">
        <f>'Rolex, AP, Patek'!E22</f>
        <v>14000</v>
      </c>
      <c r="E22" s="28">
        <f>'Rolex, AP, Patek'!F22</f>
        <v>17500</v>
      </c>
      <c r="F22" s="29">
        <f t="shared" si="0"/>
        <v>9.5468126085973957</v>
      </c>
      <c r="G22" s="28">
        <f>IF('Rolex, AP, Patek'!J22="AP",1,0)</f>
        <v>0</v>
      </c>
      <c r="H22" s="28">
        <f>IF('Rolex, AP, Patek'!J22="Patek",1,0)</f>
        <v>0</v>
      </c>
      <c r="I22" s="28">
        <f>IF('Rolex, AP, Patek'!J22="Rolex",1,0)</f>
        <v>1</v>
      </c>
      <c r="J22">
        <f>IF('Rolex, AP, Patek'!L22="Stainless Steel",1,0)</f>
        <v>1</v>
      </c>
      <c r="K22">
        <f>IF('Rolex, AP, Patek'!L22="Two-tone",1,0)</f>
        <v>0</v>
      </c>
      <c r="L22">
        <f>IF(OR('Rolex, AP, Patek'!L22="YG 18K",'Rolex, AP, Patek'!L22="YG &lt;18K",'Rolex, AP, Patek'!L22="PG 18K",'Rolex, AP, Patek'!L22="PG &lt;18K",'Rolex, AP, Patek'!L22="WG 18K",'Rolex, AP, Patek'!L22="Mixes of 18K",'Rolex, AP, Patek'!L22="Mixes &lt;18K"),1,0)</f>
        <v>0</v>
      </c>
      <c r="M22">
        <f>IF('Rolex, AP, Patek'!L22="Platinum",1,0)</f>
        <v>0</v>
      </c>
      <c r="N22">
        <f>IF(OR('Rolex, AP, Patek'!L22="PVD",'Rolex, AP, Patek'!L22="Gold Plate",'Rolex, AP, Patek'!L22="Other"),1,0)</f>
        <v>0</v>
      </c>
      <c r="O22">
        <f>IF('Rolex, AP, Patek'!P22="Stainless Steel",1,0)</f>
        <v>1</v>
      </c>
      <c r="P22">
        <f>IF('Rolex, AP, Patek'!P22="Leather",1,0)</f>
        <v>0</v>
      </c>
      <c r="Q22">
        <f>IF('Rolex, AP, Patek'!P22="Two-tone",1,0)</f>
        <v>0</v>
      </c>
      <c r="R22">
        <f>IF(OR('Rolex, AP, Patek'!P22="YG 18K",'Rolex, AP, Patek'!P22="PG 18K",'Rolex, AP, Patek'!P22="WG 18K",'Rolex, AP, Patek'!P22="Mixes of 18K"),1,0)</f>
        <v>0</v>
      </c>
      <c r="S22">
        <f>IF(OR('Rolex, AP, Patek'!AX22="Yes",'Rolex, AP, Patek'!AY22="Yes",'Rolex, AP, Patek'!AW22="Yes"),1,0)</f>
        <v>0</v>
      </c>
      <c r="T22">
        <f>IF(OR(ISTEXT('Rolex, AP, Patek'!AZ22), ISTEXT('Rolex, AP, Patek'!BA22)),1,0)</f>
        <v>0</v>
      </c>
      <c r="U22">
        <f>IF('Rolex, AP, Patek'!BB22="Yes",1,0)</f>
        <v>0</v>
      </c>
      <c r="V22">
        <f>IF('Rolex, AP, Patek'!BC22="Yes",1,0)</f>
        <v>0</v>
      </c>
      <c r="W22">
        <f>IF('Rolex, AP, Patek'!BF22="Yes",1,0)</f>
        <v>0</v>
      </c>
      <c r="X22">
        <f>IF('Rolex, AP, Patek'!BG22="A",1,0)</f>
        <v>0</v>
      </c>
      <c r="Y22">
        <f>IF('Rolex, AP, Patek'!BG22="AA",1,0)</f>
        <v>0</v>
      </c>
      <c r="Z22">
        <f>IF('Rolex, AP, Patek'!BG22="AAA",1,0)</f>
        <v>1</v>
      </c>
      <c r="AA22">
        <f>IF('Rolex, AP, Patek'!BG22="AAAA",1,0)</f>
        <v>0</v>
      </c>
      <c r="AB22">
        <f>IF('Rolex, AP, Patek'!R22="Yes",1,0)</f>
        <v>0</v>
      </c>
      <c r="AC22">
        <f>IF('Rolex, AP, Patek'!AR22="Yes",1,0)</f>
        <v>0</v>
      </c>
      <c r="AD22">
        <f>IF(OR('Rolex, AP, Patek'!X22="Yes", 'Rolex, AP, Patek'!Y22="Yes",'Rolex, AP, Patek'!Z22="Yes"),1,0)</f>
        <v>1</v>
      </c>
      <c r="AE22">
        <f>IF(OR('Rolex, AP, Patek'!AA22="Yes",'Rolex, AP, Patek'!AB22="Yes"),1,0)</f>
        <v>0</v>
      </c>
      <c r="AF22">
        <f>IF('Rolex, AP, Patek'!AD22="Yes",1,0)</f>
        <v>0</v>
      </c>
      <c r="AG22">
        <f>IF('Rolex, AP, Patek'!AC22="Yes",1,0)</f>
        <v>0</v>
      </c>
      <c r="AH22">
        <f>IF('Rolex, AP, Patek'!AE22="Yes",1,0)</f>
        <v>1</v>
      </c>
      <c r="AI22">
        <f>IF(OR('Rolex, AP, Patek'!AK22="Yes",'Rolex, AP, Patek'!AN22="Yes"),1,0)</f>
        <v>0</v>
      </c>
      <c r="AJ22">
        <f>IF('Rolex, AP, Patek'!AL22="Yes",1,0)</f>
        <v>0</v>
      </c>
      <c r="AK22">
        <f>IF('Rolex, AP, Patek'!AO22="Yes",1,0)</f>
        <v>0</v>
      </c>
      <c r="AL22">
        <f>IF('Rolex, AP, Patek'!AS22="Yes",1,0)</f>
        <v>0</v>
      </c>
      <c r="AM22" s="25">
        <f t="shared" si="1"/>
        <v>0</v>
      </c>
      <c r="AN22" s="25">
        <f t="shared" si="2"/>
        <v>0</v>
      </c>
      <c r="AO22" s="25">
        <f t="shared" si="3"/>
        <v>0</v>
      </c>
      <c r="AP22" s="25">
        <f t="shared" si="4"/>
        <v>0</v>
      </c>
      <c r="AQ22" s="25">
        <f t="shared" si="5"/>
        <v>1</v>
      </c>
    </row>
    <row r="23" spans="1:43" x14ac:dyDescent="0.2">
      <c r="A23" s="1">
        <v>19</v>
      </c>
      <c r="B23" s="27">
        <f>'Rolex, AP, Patek'!C23</f>
        <v>44871</v>
      </c>
      <c r="C23">
        <f>'Rolex, AP, Patek'!D23</f>
        <v>295</v>
      </c>
      <c r="D23" s="28">
        <f>'Rolex, AP, Patek'!E23</f>
        <v>20000</v>
      </c>
      <c r="E23" s="28">
        <f>'Rolex, AP, Patek'!F23</f>
        <v>25000</v>
      </c>
      <c r="F23" s="29">
        <f t="shared" si="0"/>
        <v>9.9034875525361272</v>
      </c>
      <c r="G23" s="28">
        <f>IF('Rolex, AP, Patek'!J23="AP",1,0)</f>
        <v>0</v>
      </c>
      <c r="H23" s="28">
        <f>IF('Rolex, AP, Patek'!J23="Patek",1,0)</f>
        <v>0</v>
      </c>
      <c r="I23" s="28">
        <f>IF('Rolex, AP, Patek'!J23="Rolex",1,0)</f>
        <v>1</v>
      </c>
      <c r="J23">
        <f>IF('Rolex, AP, Patek'!L23="Stainless Steel",1,0)</f>
        <v>0</v>
      </c>
      <c r="K23">
        <f>IF('Rolex, AP, Patek'!L23="Two-tone",1,0)</f>
        <v>0</v>
      </c>
      <c r="L23">
        <f>IF(OR('Rolex, AP, Patek'!L23="YG 18K",'Rolex, AP, Patek'!L23="YG &lt;18K",'Rolex, AP, Patek'!L23="PG 18K",'Rolex, AP, Patek'!L23="PG &lt;18K",'Rolex, AP, Patek'!L23="WG 18K",'Rolex, AP, Patek'!L23="Mixes of 18K",'Rolex, AP, Patek'!L23="Mixes &lt;18K"),1,0)</f>
        <v>1</v>
      </c>
      <c r="M23">
        <f>IF('Rolex, AP, Patek'!L23="Platinum",1,0)</f>
        <v>0</v>
      </c>
      <c r="N23">
        <f>IF(OR('Rolex, AP, Patek'!L23="PVD",'Rolex, AP, Patek'!L23="Gold Plate",'Rolex, AP, Patek'!L23="Other"),1,0)</f>
        <v>0</v>
      </c>
      <c r="O23">
        <f>IF('Rolex, AP, Patek'!P23="Stainless Steel",1,0)</f>
        <v>0</v>
      </c>
      <c r="P23">
        <f>IF('Rolex, AP, Patek'!P23="Leather",1,0)</f>
        <v>1</v>
      </c>
      <c r="Q23">
        <f>IF('Rolex, AP, Patek'!P23="Two-tone",1,0)</f>
        <v>0</v>
      </c>
      <c r="R23">
        <f>IF(OR('Rolex, AP, Patek'!P23="YG 18K",'Rolex, AP, Patek'!P23="PG 18K",'Rolex, AP, Patek'!P23="WG 18K",'Rolex, AP, Patek'!P23="Mixes of 18K"),1,0)</f>
        <v>0</v>
      </c>
      <c r="S23">
        <f>IF(OR('Rolex, AP, Patek'!AX23="Yes",'Rolex, AP, Patek'!AY23="Yes",'Rolex, AP, Patek'!AW23="Yes"),1,0)</f>
        <v>0</v>
      </c>
      <c r="T23">
        <f>IF(OR(ISTEXT('Rolex, AP, Patek'!AZ23), ISTEXT('Rolex, AP, Patek'!BA23)),1,0)</f>
        <v>0</v>
      </c>
      <c r="U23">
        <f>IF('Rolex, AP, Patek'!BB23="Yes",1,0)</f>
        <v>0</v>
      </c>
      <c r="V23">
        <f>IF('Rolex, AP, Patek'!BC23="Yes",1,0)</f>
        <v>0</v>
      </c>
      <c r="W23">
        <f>IF('Rolex, AP, Patek'!BF23="Yes",1,0)</f>
        <v>0</v>
      </c>
      <c r="X23">
        <f>IF('Rolex, AP, Patek'!BG23="A",1,0)</f>
        <v>0</v>
      </c>
      <c r="Y23">
        <f>IF('Rolex, AP, Patek'!BG23="AA",1,0)</f>
        <v>1</v>
      </c>
      <c r="Z23">
        <f>IF('Rolex, AP, Patek'!BG23="AAA",1,0)</f>
        <v>0</v>
      </c>
      <c r="AA23">
        <f>IF('Rolex, AP, Patek'!BG23="AAAA",1,0)</f>
        <v>0</v>
      </c>
      <c r="AB23">
        <f>IF('Rolex, AP, Patek'!R23="Yes",1,0)</f>
        <v>0</v>
      </c>
      <c r="AC23">
        <f>IF('Rolex, AP, Patek'!AR23="Yes",1,0)</f>
        <v>0</v>
      </c>
      <c r="AD23">
        <f>IF(OR('Rolex, AP, Patek'!X23="Yes", 'Rolex, AP, Patek'!Y23="Yes",'Rolex, AP, Patek'!Z23="Yes"),1,0)</f>
        <v>1</v>
      </c>
      <c r="AE23">
        <f>IF(OR('Rolex, AP, Patek'!AA23="Yes",'Rolex, AP, Patek'!AB23="Yes"),1,0)</f>
        <v>0</v>
      </c>
      <c r="AF23">
        <f>IF('Rolex, AP, Patek'!AD23="Yes",1,0)</f>
        <v>0</v>
      </c>
      <c r="AG23">
        <f>IF('Rolex, AP, Patek'!AC23="Yes",1,0)</f>
        <v>0</v>
      </c>
      <c r="AH23">
        <f>IF('Rolex, AP, Patek'!AE23="Yes",1,0)</f>
        <v>1</v>
      </c>
      <c r="AI23">
        <f>IF(OR('Rolex, AP, Patek'!AK23="Yes",'Rolex, AP, Patek'!AN23="Yes"),1,0)</f>
        <v>0</v>
      </c>
      <c r="AJ23">
        <f>IF('Rolex, AP, Patek'!AL23="Yes",1,0)</f>
        <v>0</v>
      </c>
      <c r="AK23">
        <f>IF('Rolex, AP, Patek'!AO23="Yes",1,0)</f>
        <v>0</v>
      </c>
      <c r="AL23">
        <f>IF('Rolex, AP, Patek'!AS23="Yes",1,0)</f>
        <v>0</v>
      </c>
      <c r="AM23" s="25">
        <f t="shared" si="1"/>
        <v>0</v>
      </c>
      <c r="AN23" s="25">
        <f t="shared" si="2"/>
        <v>0</v>
      </c>
      <c r="AO23" s="25">
        <f t="shared" si="3"/>
        <v>0</v>
      </c>
      <c r="AP23" s="25">
        <f t="shared" si="4"/>
        <v>0</v>
      </c>
      <c r="AQ23" s="25">
        <f t="shared" si="5"/>
        <v>1</v>
      </c>
    </row>
    <row r="24" spans="1:43" x14ac:dyDescent="0.2">
      <c r="A24" s="1">
        <v>20</v>
      </c>
      <c r="B24" s="27">
        <f>'Rolex, AP, Patek'!C24</f>
        <v>44871</v>
      </c>
      <c r="C24">
        <f>'Rolex, AP, Patek'!D24</f>
        <v>296</v>
      </c>
      <c r="D24" s="28">
        <f>'Rolex, AP, Patek'!E24</f>
        <v>19000</v>
      </c>
      <c r="E24" s="28">
        <f>'Rolex, AP, Patek'!F24</f>
        <v>23750</v>
      </c>
      <c r="F24" s="29">
        <f t="shared" si="0"/>
        <v>9.8521942581485771</v>
      </c>
      <c r="G24" s="28">
        <f>IF('Rolex, AP, Patek'!J24="AP",1,0)</f>
        <v>0</v>
      </c>
      <c r="H24" s="28">
        <f>IF('Rolex, AP, Patek'!J24="Patek",1,0)</f>
        <v>0</v>
      </c>
      <c r="I24" s="28">
        <f>IF('Rolex, AP, Patek'!J24="Rolex",1,0)</f>
        <v>1</v>
      </c>
      <c r="J24">
        <f>IF('Rolex, AP, Patek'!L24="Stainless Steel",1,0)</f>
        <v>1</v>
      </c>
      <c r="K24">
        <f>IF('Rolex, AP, Patek'!L24="Two-tone",1,0)</f>
        <v>0</v>
      </c>
      <c r="L24">
        <f>IF(OR('Rolex, AP, Patek'!L24="YG 18K",'Rolex, AP, Patek'!L24="YG &lt;18K",'Rolex, AP, Patek'!L24="PG 18K",'Rolex, AP, Patek'!L24="PG &lt;18K",'Rolex, AP, Patek'!L24="WG 18K",'Rolex, AP, Patek'!L24="Mixes of 18K",'Rolex, AP, Patek'!L24="Mixes &lt;18K"),1,0)</f>
        <v>0</v>
      </c>
      <c r="M24">
        <f>IF('Rolex, AP, Patek'!L24="Platinum",1,0)</f>
        <v>0</v>
      </c>
      <c r="N24">
        <f>IF(OR('Rolex, AP, Patek'!L24="PVD",'Rolex, AP, Patek'!L24="Gold Plate",'Rolex, AP, Patek'!L24="Other"),1,0)</f>
        <v>0</v>
      </c>
      <c r="O24">
        <f>IF('Rolex, AP, Patek'!P24="Stainless Steel",1,0)</f>
        <v>1</v>
      </c>
      <c r="P24">
        <f>IF('Rolex, AP, Patek'!P24="Leather",1,0)</f>
        <v>0</v>
      </c>
      <c r="Q24">
        <f>IF('Rolex, AP, Patek'!P24="Two-tone",1,0)</f>
        <v>0</v>
      </c>
      <c r="R24">
        <f>IF(OR('Rolex, AP, Patek'!P24="YG 18K",'Rolex, AP, Patek'!P24="PG 18K",'Rolex, AP, Patek'!P24="WG 18K",'Rolex, AP, Patek'!P24="Mixes of 18K"),1,0)</f>
        <v>0</v>
      </c>
      <c r="S24">
        <f>IF(OR('Rolex, AP, Patek'!AX24="Yes",'Rolex, AP, Patek'!AY24="Yes",'Rolex, AP, Patek'!AW24="Yes"),1,0)</f>
        <v>0</v>
      </c>
      <c r="T24">
        <f>IF(OR(ISTEXT('Rolex, AP, Patek'!AZ24), ISTEXT('Rolex, AP, Patek'!BA24)),1,0)</f>
        <v>0</v>
      </c>
      <c r="U24">
        <f>IF('Rolex, AP, Patek'!BB24="Yes",1,0)</f>
        <v>0</v>
      </c>
      <c r="V24">
        <f>IF('Rolex, AP, Patek'!BC24="Yes",1,0)</f>
        <v>0</v>
      </c>
      <c r="W24">
        <f>IF('Rolex, AP, Patek'!BF24="Yes",1,0)</f>
        <v>0</v>
      </c>
      <c r="X24">
        <f>IF('Rolex, AP, Patek'!BG24="A",1,0)</f>
        <v>0</v>
      </c>
      <c r="Y24">
        <f>IF('Rolex, AP, Patek'!BG24="AA",1,0)</f>
        <v>1</v>
      </c>
      <c r="Z24">
        <f>IF('Rolex, AP, Patek'!BG24="AAA",1,0)</f>
        <v>0</v>
      </c>
      <c r="AA24">
        <f>IF('Rolex, AP, Patek'!BG24="AAAA",1,0)</f>
        <v>0</v>
      </c>
      <c r="AB24">
        <f>IF('Rolex, AP, Patek'!R24="Yes",1,0)</f>
        <v>0</v>
      </c>
      <c r="AC24">
        <f>IF('Rolex, AP, Patek'!AR24="Yes",1,0)</f>
        <v>0</v>
      </c>
      <c r="AD24">
        <f>IF(OR('Rolex, AP, Patek'!X24="Yes", 'Rolex, AP, Patek'!Y24="Yes",'Rolex, AP, Patek'!Z24="Yes"),1,0)</f>
        <v>1</v>
      </c>
      <c r="AE24">
        <f>IF(OR('Rolex, AP, Patek'!AA24="Yes",'Rolex, AP, Patek'!AB24="Yes"),1,0)</f>
        <v>0</v>
      </c>
      <c r="AF24">
        <f>IF('Rolex, AP, Patek'!AD24="Yes",1,0)</f>
        <v>0</v>
      </c>
      <c r="AG24">
        <f>IF('Rolex, AP, Patek'!AC24="Yes",1,0)</f>
        <v>0</v>
      </c>
      <c r="AH24">
        <f>IF('Rolex, AP, Patek'!AE24="Yes",1,0)</f>
        <v>1</v>
      </c>
      <c r="AI24">
        <f>IF(OR('Rolex, AP, Patek'!AK24="Yes",'Rolex, AP, Patek'!AN24="Yes"),1,0)</f>
        <v>0</v>
      </c>
      <c r="AJ24">
        <f>IF('Rolex, AP, Patek'!AL24="Yes",1,0)</f>
        <v>0</v>
      </c>
      <c r="AK24">
        <f>IF('Rolex, AP, Patek'!AO24="Yes",1,0)</f>
        <v>0</v>
      </c>
      <c r="AL24">
        <f>IF('Rolex, AP, Patek'!AS24="Yes",1,0)</f>
        <v>0</v>
      </c>
      <c r="AM24" s="25">
        <f t="shared" si="1"/>
        <v>0</v>
      </c>
      <c r="AN24" s="25">
        <f t="shared" si="2"/>
        <v>0</v>
      </c>
      <c r="AO24" s="25">
        <f t="shared" si="3"/>
        <v>0</v>
      </c>
      <c r="AP24" s="25">
        <f t="shared" si="4"/>
        <v>0</v>
      </c>
      <c r="AQ24" s="25">
        <f t="shared" si="5"/>
        <v>1</v>
      </c>
    </row>
    <row r="25" spans="1:43" x14ac:dyDescent="0.2">
      <c r="A25" s="1">
        <v>21</v>
      </c>
      <c r="B25" s="27">
        <f>'Rolex, AP, Patek'!C25</f>
        <v>44871</v>
      </c>
      <c r="C25">
        <f>'Rolex, AP, Patek'!D25</f>
        <v>298</v>
      </c>
      <c r="D25" s="28">
        <f>'Rolex, AP, Patek'!E25</f>
        <v>22000</v>
      </c>
      <c r="E25" s="28">
        <f>'Rolex, AP, Patek'!F25</f>
        <v>27500</v>
      </c>
      <c r="F25" s="29">
        <f t="shared" si="0"/>
        <v>9.9987977323404529</v>
      </c>
      <c r="G25" s="28">
        <f>IF('Rolex, AP, Patek'!J25="AP",1,0)</f>
        <v>0</v>
      </c>
      <c r="H25" s="28">
        <f>IF('Rolex, AP, Patek'!J25="Patek",1,0)</f>
        <v>0</v>
      </c>
      <c r="I25" s="28">
        <f>IF('Rolex, AP, Patek'!J25="Rolex",1,0)</f>
        <v>1</v>
      </c>
      <c r="J25">
        <f>IF('Rolex, AP, Patek'!L25="Stainless Steel",1,0)</f>
        <v>1</v>
      </c>
      <c r="K25">
        <f>IF('Rolex, AP, Patek'!L25="Two-tone",1,0)</f>
        <v>0</v>
      </c>
      <c r="L25">
        <f>IF(OR('Rolex, AP, Patek'!L25="YG 18K",'Rolex, AP, Patek'!L25="YG &lt;18K",'Rolex, AP, Patek'!L25="PG 18K",'Rolex, AP, Patek'!L25="PG &lt;18K",'Rolex, AP, Patek'!L25="WG 18K",'Rolex, AP, Patek'!L25="Mixes of 18K",'Rolex, AP, Patek'!L25="Mixes &lt;18K"),1,0)</f>
        <v>0</v>
      </c>
      <c r="M25">
        <f>IF('Rolex, AP, Patek'!L25="Platinum",1,0)</f>
        <v>0</v>
      </c>
      <c r="N25">
        <f>IF(OR('Rolex, AP, Patek'!L25="PVD",'Rolex, AP, Patek'!L25="Gold Plate",'Rolex, AP, Patek'!L25="Other"),1,0)</f>
        <v>0</v>
      </c>
      <c r="O25">
        <f>IF('Rolex, AP, Patek'!P25="Stainless Steel",1,0)</f>
        <v>1</v>
      </c>
      <c r="P25">
        <f>IF('Rolex, AP, Patek'!P25="Leather",1,0)</f>
        <v>0</v>
      </c>
      <c r="Q25">
        <f>IF('Rolex, AP, Patek'!P25="Two-tone",1,0)</f>
        <v>0</v>
      </c>
      <c r="R25">
        <f>IF(OR('Rolex, AP, Patek'!P25="YG 18K",'Rolex, AP, Patek'!P25="PG 18K",'Rolex, AP, Patek'!P25="WG 18K",'Rolex, AP, Patek'!P25="Mixes of 18K"),1,0)</f>
        <v>0</v>
      </c>
      <c r="S25">
        <f>IF(OR('Rolex, AP, Patek'!AX25="Yes",'Rolex, AP, Patek'!AY25="Yes",'Rolex, AP, Patek'!AW25="Yes"),1,0)</f>
        <v>0</v>
      </c>
      <c r="T25">
        <f>IF(OR(ISTEXT('Rolex, AP, Patek'!AZ25), ISTEXT('Rolex, AP, Patek'!BA25)),1,0)</f>
        <v>0</v>
      </c>
      <c r="U25">
        <f>IF('Rolex, AP, Patek'!BB25="Yes",1,0)</f>
        <v>0</v>
      </c>
      <c r="V25">
        <f>IF('Rolex, AP, Patek'!BC25="Yes",1,0)</f>
        <v>0</v>
      </c>
      <c r="W25">
        <f>IF('Rolex, AP, Patek'!BF25="Yes",1,0)</f>
        <v>0</v>
      </c>
      <c r="X25">
        <f>IF('Rolex, AP, Patek'!BG25="A",1,0)</f>
        <v>0</v>
      </c>
      <c r="Y25">
        <f>IF('Rolex, AP, Patek'!BG25="AA",1,0)</f>
        <v>0</v>
      </c>
      <c r="Z25">
        <f>IF('Rolex, AP, Patek'!BG25="AAA",1,0)</f>
        <v>1</v>
      </c>
      <c r="AA25">
        <f>IF('Rolex, AP, Patek'!BG25="AAAA",1,0)</f>
        <v>0</v>
      </c>
      <c r="AB25">
        <f>IF('Rolex, AP, Patek'!R25="Yes",1,0)</f>
        <v>0</v>
      </c>
      <c r="AC25">
        <f>IF('Rolex, AP, Patek'!AR25="Yes",1,0)</f>
        <v>0</v>
      </c>
      <c r="AD25">
        <f>IF(OR('Rolex, AP, Patek'!X25="Yes", 'Rolex, AP, Patek'!Y25="Yes",'Rolex, AP, Patek'!Z25="Yes"),1,0)</f>
        <v>1</v>
      </c>
      <c r="AE25">
        <f>IF(OR('Rolex, AP, Patek'!AA25="Yes",'Rolex, AP, Patek'!AB25="Yes"),1,0)</f>
        <v>0</v>
      </c>
      <c r="AF25">
        <f>IF('Rolex, AP, Patek'!AD25="Yes",1,0)</f>
        <v>0</v>
      </c>
      <c r="AG25">
        <f>IF('Rolex, AP, Patek'!AC25="Yes",1,0)</f>
        <v>0</v>
      </c>
      <c r="AH25">
        <f>IF('Rolex, AP, Patek'!AE25="Yes",1,0)</f>
        <v>1</v>
      </c>
      <c r="AI25">
        <f>IF(OR('Rolex, AP, Patek'!AK25="Yes",'Rolex, AP, Patek'!AN25="Yes"),1,0)</f>
        <v>0</v>
      </c>
      <c r="AJ25">
        <f>IF('Rolex, AP, Patek'!AL25="Yes",1,0)</f>
        <v>0</v>
      </c>
      <c r="AK25">
        <f>IF('Rolex, AP, Patek'!AO25="Yes",1,0)</f>
        <v>0</v>
      </c>
      <c r="AL25">
        <f>IF('Rolex, AP, Patek'!AS25="Yes",1,0)</f>
        <v>0</v>
      </c>
      <c r="AM25" s="25">
        <f t="shared" si="1"/>
        <v>0</v>
      </c>
      <c r="AN25" s="25">
        <f t="shared" si="2"/>
        <v>0</v>
      </c>
      <c r="AO25" s="25">
        <f t="shared" si="3"/>
        <v>0</v>
      </c>
      <c r="AP25" s="25">
        <f t="shared" si="4"/>
        <v>0</v>
      </c>
      <c r="AQ25" s="25">
        <f t="shared" si="5"/>
        <v>1</v>
      </c>
    </row>
    <row r="26" spans="1:43" x14ac:dyDescent="0.2">
      <c r="A26" s="1">
        <v>22</v>
      </c>
      <c r="B26" s="27">
        <f>'Rolex, AP, Patek'!C26</f>
        <v>44871</v>
      </c>
      <c r="C26">
        <f>'Rolex, AP, Patek'!D26</f>
        <v>301</v>
      </c>
      <c r="D26" s="28">
        <f>'Rolex, AP, Patek'!E26</f>
        <v>9500</v>
      </c>
      <c r="E26" s="28">
        <f>'Rolex, AP, Patek'!F26</f>
        <v>11875</v>
      </c>
      <c r="F26" s="29">
        <f t="shared" si="0"/>
        <v>9.1590470775886317</v>
      </c>
      <c r="G26" s="28">
        <f>IF('Rolex, AP, Patek'!J26="AP",1,0)</f>
        <v>0</v>
      </c>
      <c r="H26" s="28">
        <f>IF('Rolex, AP, Patek'!J26="Patek",1,0)</f>
        <v>0</v>
      </c>
      <c r="I26" s="28">
        <f>IF('Rolex, AP, Patek'!J26="Rolex",1,0)</f>
        <v>1</v>
      </c>
      <c r="J26">
        <f>IF('Rolex, AP, Patek'!L26="Stainless Steel",1,0)</f>
        <v>1</v>
      </c>
      <c r="K26">
        <f>IF('Rolex, AP, Patek'!L26="Two-tone",1,0)</f>
        <v>0</v>
      </c>
      <c r="L26">
        <f>IF(OR('Rolex, AP, Patek'!L26="YG 18K",'Rolex, AP, Patek'!L26="YG &lt;18K",'Rolex, AP, Patek'!L26="PG 18K",'Rolex, AP, Patek'!L26="PG &lt;18K",'Rolex, AP, Patek'!L26="WG 18K",'Rolex, AP, Patek'!L26="Mixes of 18K",'Rolex, AP, Patek'!L26="Mixes &lt;18K"),1,0)</f>
        <v>0</v>
      </c>
      <c r="M26">
        <f>IF('Rolex, AP, Patek'!L26="Platinum",1,0)</f>
        <v>0</v>
      </c>
      <c r="N26">
        <f>IF(OR('Rolex, AP, Patek'!L26="PVD",'Rolex, AP, Patek'!L26="Gold Plate",'Rolex, AP, Patek'!L26="Other"),1,0)</f>
        <v>0</v>
      </c>
      <c r="O26">
        <f>IF('Rolex, AP, Patek'!P26="Stainless Steel",1,0)</f>
        <v>1</v>
      </c>
      <c r="P26">
        <f>IF('Rolex, AP, Patek'!P26="Leather",1,0)</f>
        <v>0</v>
      </c>
      <c r="Q26">
        <f>IF('Rolex, AP, Patek'!P26="Two-tone",1,0)</f>
        <v>0</v>
      </c>
      <c r="R26">
        <f>IF(OR('Rolex, AP, Patek'!P26="YG 18K",'Rolex, AP, Patek'!P26="PG 18K",'Rolex, AP, Patek'!P26="WG 18K",'Rolex, AP, Patek'!P26="Mixes of 18K"),1,0)</f>
        <v>0</v>
      </c>
      <c r="S26">
        <f>IF(OR('Rolex, AP, Patek'!AX26="Yes",'Rolex, AP, Patek'!AY26="Yes",'Rolex, AP, Patek'!AW26="Yes"),1,0)</f>
        <v>0</v>
      </c>
      <c r="T26">
        <f>IF(OR(ISTEXT('Rolex, AP, Patek'!AZ26), ISTEXT('Rolex, AP, Patek'!BA26)),1,0)</f>
        <v>0</v>
      </c>
      <c r="U26">
        <f>IF('Rolex, AP, Patek'!BB26="Yes",1,0)</f>
        <v>0</v>
      </c>
      <c r="V26">
        <f>IF('Rolex, AP, Patek'!BC26="Yes",1,0)</f>
        <v>0</v>
      </c>
      <c r="W26">
        <f>IF('Rolex, AP, Patek'!BF26="Yes",1,0)</f>
        <v>0</v>
      </c>
      <c r="X26">
        <f>IF('Rolex, AP, Patek'!BG26="A",1,0)</f>
        <v>0</v>
      </c>
      <c r="Y26">
        <f>IF('Rolex, AP, Patek'!BG26="AA",1,0)</f>
        <v>0</v>
      </c>
      <c r="Z26">
        <f>IF('Rolex, AP, Patek'!BG26="AAA",1,0)</f>
        <v>1</v>
      </c>
      <c r="AA26">
        <f>IF('Rolex, AP, Patek'!BG26="AAAA",1,0)</f>
        <v>0</v>
      </c>
      <c r="AB26">
        <f>IF('Rolex, AP, Patek'!R26="Yes",1,0)</f>
        <v>1</v>
      </c>
      <c r="AC26">
        <f>IF('Rolex, AP, Patek'!AR26="Yes",1,0)</f>
        <v>0</v>
      </c>
      <c r="AD26">
        <f>IF(OR('Rolex, AP, Patek'!X26="Yes", 'Rolex, AP, Patek'!Y26="Yes",'Rolex, AP, Patek'!Z26="Yes"),1,0)</f>
        <v>0</v>
      </c>
      <c r="AE26">
        <f>IF(OR('Rolex, AP, Patek'!AA26="Yes",'Rolex, AP, Patek'!AB26="Yes"),1,0)</f>
        <v>0</v>
      </c>
      <c r="AF26">
        <f>IF('Rolex, AP, Patek'!AD26="Yes",1,0)</f>
        <v>0</v>
      </c>
      <c r="AG26">
        <f>IF('Rolex, AP, Patek'!AC26="Yes",1,0)</f>
        <v>0</v>
      </c>
      <c r="AH26">
        <f>IF('Rolex, AP, Patek'!AE26="Yes",1,0)</f>
        <v>0</v>
      </c>
      <c r="AI26">
        <f>IF(OR('Rolex, AP, Patek'!AK26="Yes",'Rolex, AP, Patek'!AN26="Yes"),1,0)</f>
        <v>0</v>
      </c>
      <c r="AJ26">
        <f>IF('Rolex, AP, Patek'!AL26="Yes",1,0)</f>
        <v>0</v>
      </c>
      <c r="AK26">
        <f>IF('Rolex, AP, Patek'!AO26="Yes",1,0)</f>
        <v>0</v>
      </c>
      <c r="AL26">
        <f>IF('Rolex, AP, Patek'!AS26="Yes",1,0)</f>
        <v>0</v>
      </c>
      <c r="AM26" s="25">
        <f t="shared" si="1"/>
        <v>0</v>
      </c>
      <c r="AN26" s="25">
        <f t="shared" si="2"/>
        <v>0</v>
      </c>
      <c r="AO26" s="25">
        <f t="shared" si="3"/>
        <v>0</v>
      </c>
      <c r="AP26" s="25">
        <f t="shared" si="4"/>
        <v>0</v>
      </c>
      <c r="AQ26" s="25">
        <f t="shared" si="5"/>
        <v>1</v>
      </c>
    </row>
    <row r="27" spans="1:43" x14ac:dyDescent="0.2">
      <c r="A27" s="1">
        <v>23</v>
      </c>
      <c r="B27" s="27">
        <f>'Rolex, AP, Patek'!C27</f>
        <v>44871</v>
      </c>
      <c r="C27">
        <f>'Rolex, AP, Patek'!D27</f>
        <v>302</v>
      </c>
      <c r="D27" s="28">
        <f>'Rolex, AP, Patek'!E27</f>
        <v>3500</v>
      </c>
      <c r="E27" s="28">
        <f>'Rolex, AP, Patek'!F27</f>
        <v>4375</v>
      </c>
      <c r="F27" s="29">
        <f t="shared" si="0"/>
        <v>8.1605182474775049</v>
      </c>
      <c r="G27" s="28">
        <f>IF('Rolex, AP, Patek'!J27="AP",1,0)</f>
        <v>0</v>
      </c>
      <c r="H27" s="28">
        <f>IF('Rolex, AP, Patek'!J27="Patek",1,0)</f>
        <v>0</v>
      </c>
      <c r="I27" s="28">
        <f>IF('Rolex, AP, Patek'!J27="Rolex",1,0)</f>
        <v>1</v>
      </c>
      <c r="J27">
        <f>IF('Rolex, AP, Patek'!L27="Stainless Steel",1,0)</f>
        <v>1</v>
      </c>
      <c r="K27">
        <f>IF('Rolex, AP, Patek'!L27="Two-tone",1,0)</f>
        <v>0</v>
      </c>
      <c r="L27">
        <f>IF(OR('Rolex, AP, Patek'!L27="YG 18K",'Rolex, AP, Patek'!L27="YG &lt;18K",'Rolex, AP, Patek'!L27="PG 18K",'Rolex, AP, Patek'!L27="PG &lt;18K",'Rolex, AP, Patek'!L27="WG 18K",'Rolex, AP, Patek'!L27="Mixes of 18K",'Rolex, AP, Patek'!L27="Mixes &lt;18K"),1,0)</f>
        <v>0</v>
      </c>
      <c r="M27">
        <f>IF('Rolex, AP, Patek'!L27="Platinum",1,0)</f>
        <v>0</v>
      </c>
      <c r="N27">
        <f>IF(OR('Rolex, AP, Patek'!L27="PVD",'Rolex, AP, Patek'!L27="Gold Plate",'Rolex, AP, Patek'!L27="Other"),1,0)</f>
        <v>0</v>
      </c>
      <c r="O27">
        <f>IF('Rolex, AP, Patek'!P27="Stainless Steel",1,0)</f>
        <v>1</v>
      </c>
      <c r="P27">
        <f>IF('Rolex, AP, Patek'!P27="Leather",1,0)</f>
        <v>0</v>
      </c>
      <c r="Q27">
        <f>IF('Rolex, AP, Patek'!P27="Two-tone",1,0)</f>
        <v>0</v>
      </c>
      <c r="R27">
        <f>IF(OR('Rolex, AP, Patek'!P27="YG 18K",'Rolex, AP, Patek'!P27="PG 18K",'Rolex, AP, Patek'!P27="WG 18K",'Rolex, AP, Patek'!P27="Mixes of 18K"),1,0)</f>
        <v>0</v>
      </c>
      <c r="S27">
        <f>IF(OR('Rolex, AP, Patek'!AX27="Yes",'Rolex, AP, Patek'!AY27="Yes",'Rolex, AP, Patek'!AW27="Yes"),1,0)</f>
        <v>0</v>
      </c>
      <c r="T27">
        <f>IF(OR(ISTEXT('Rolex, AP, Patek'!AZ27), ISTEXT('Rolex, AP, Patek'!BA27)),1,0)</f>
        <v>1</v>
      </c>
      <c r="U27">
        <f>IF('Rolex, AP, Patek'!BB27="Yes",1,0)</f>
        <v>0</v>
      </c>
      <c r="V27">
        <f>IF('Rolex, AP, Patek'!BC27="Yes",1,0)</f>
        <v>0</v>
      </c>
      <c r="W27">
        <f>IF('Rolex, AP, Patek'!BF27="Yes",1,0)</f>
        <v>0</v>
      </c>
      <c r="X27">
        <f>IF('Rolex, AP, Patek'!BG27="A",1,0)</f>
        <v>0</v>
      </c>
      <c r="Y27">
        <f>IF('Rolex, AP, Patek'!BG27="AA",1,0)</f>
        <v>0</v>
      </c>
      <c r="Z27">
        <f>IF('Rolex, AP, Patek'!BG27="AAA",1,0)</f>
        <v>1</v>
      </c>
      <c r="AA27">
        <f>IF('Rolex, AP, Patek'!BG27="AAAA",1,0)</f>
        <v>0</v>
      </c>
      <c r="AB27">
        <f>IF('Rolex, AP, Patek'!R27="Yes",1,0)</f>
        <v>1</v>
      </c>
      <c r="AC27">
        <f>IF('Rolex, AP, Patek'!AR27="Yes",1,0)</f>
        <v>0</v>
      </c>
      <c r="AD27">
        <f>IF(OR('Rolex, AP, Patek'!X27="Yes", 'Rolex, AP, Patek'!Y27="Yes",'Rolex, AP, Patek'!Z27="Yes"),1,0)</f>
        <v>0</v>
      </c>
      <c r="AE27">
        <f>IF(OR('Rolex, AP, Patek'!AA27="Yes",'Rolex, AP, Patek'!AB27="Yes"),1,0)</f>
        <v>0</v>
      </c>
      <c r="AF27">
        <f>IF('Rolex, AP, Patek'!AD27="Yes",1,0)</f>
        <v>0</v>
      </c>
      <c r="AG27">
        <f>IF('Rolex, AP, Patek'!AC27="Yes",1,0)</f>
        <v>0</v>
      </c>
      <c r="AH27">
        <f>IF('Rolex, AP, Patek'!AE27="Yes",1,0)</f>
        <v>0</v>
      </c>
      <c r="AI27">
        <f>IF(OR('Rolex, AP, Patek'!AK27="Yes",'Rolex, AP, Patek'!AN27="Yes"),1,0)</f>
        <v>0</v>
      </c>
      <c r="AJ27">
        <f>IF('Rolex, AP, Patek'!AL27="Yes",1,0)</f>
        <v>0</v>
      </c>
      <c r="AK27">
        <f>IF('Rolex, AP, Patek'!AO27="Yes",1,0)</f>
        <v>0</v>
      </c>
      <c r="AL27">
        <f>IF('Rolex, AP, Patek'!AS27="Yes",1,0)</f>
        <v>0</v>
      </c>
      <c r="AM27" s="25">
        <f t="shared" si="1"/>
        <v>0</v>
      </c>
      <c r="AN27" s="25">
        <f t="shared" si="2"/>
        <v>0</v>
      </c>
      <c r="AO27" s="25">
        <f t="shared" si="3"/>
        <v>0</v>
      </c>
      <c r="AP27" s="25">
        <f t="shared" si="4"/>
        <v>0</v>
      </c>
      <c r="AQ27" s="25">
        <f t="shared" si="5"/>
        <v>1</v>
      </c>
    </row>
    <row r="28" spans="1:43" x14ac:dyDescent="0.2">
      <c r="A28" s="1">
        <v>24</v>
      </c>
      <c r="B28" s="27">
        <f>'Rolex, AP, Patek'!C28</f>
        <v>44871</v>
      </c>
      <c r="C28">
        <f>'Rolex, AP, Patek'!D28</f>
        <v>303</v>
      </c>
      <c r="D28" s="28">
        <f>'Rolex, AP, Patek'!E28</f>
        <v>28000</v>
      </c>
      <c r="E28" s="28">
        <f>'Rolex, AP, Patek'!F28</f>
        <v>35000</v>
      </c>
      <c r="F28" s="29">
        <f t="shared" si="0"/>
        <v>10.239959789157341</v>
      </c>
      <c r="G28" s="28">
        <f>IF('Rolex, AP, Patek'!J28="AP",1,0)</f>
        <v>0</v>
      </c>
      <c r="H28" s="28">
        <f>IF('Rolex, AP, Patek'!J28="Patek",1,0)</f>
        <v>0</v>
      </c>
      <c r="I28" s="28">
        <f>IF('Rolex, AP, Patek'!J28="Rolex",1,0)</f>
        <v>1</v>
      </c>
      <c r="J28">
        <f>IF('Rolex, AP, Patek'!L28="Stainless Steel",1,0)</f>
        <v>1</v>
      </c>
      <c r="K28">
        <f>IF('Rolex, AP, Patek'!L28="Two-tone",1,0)</f>
        <v>0</v>
      </c>
      <c r="L28">
        <f>IF(OR('Rolex, AP, Patek'!L28="YG 18K",'Rolex, AP, Patek'!L28="YG &lt;18K",'Rolex, AP, Patek'!L28="PG 18K",'Rolex, AP, Patek'!L28="PG &lt;18K",'Rolex, AP, Patek'!L28="WG 18K",'Rolex, AP, Patek'!L28="Mixes of 18K",'Rolex, AP, Patek'!L28="Mixes &lt;18K"),1,0)</f>
        <v>0</v>
      </c>
      <c r="M28">
        <f>IF('Rolex, AP, Patek'!L28="Platinum",1,0)</f>
        <v>0</v>
      </c>
      <c r="N28">
        <f>IF(OR('Rolex, AP, Patek'!L28="PVD",'Rolex, AP, Patek'!L28="Gold Plate",'Rolex, AP, Patek'!L28="Other"),1,0)</f>
        <v>0</v>
      </c>
      <c r="O28">
        <f>IF('Rolex, AP, Patek'!P28="Stainless Steel",1,0)</f>
        <v>1</v>
      </c>
      <c r="P28">
        <f>IF('Rolex, AP, Patek'!P28="Leather",1,0)</f>
        <v>0</v>
      </c>
      <c r="Q28">
        <f>IF('Rolex, AP, Patek'!P28="Two-tone",1,0)</f>
        <v>0</v>
      </c>
      <c r="R28">
        <f>IF(OR('Rolex, AP, Patek'!P28="YG 18K",'Rolex, AP, Patek'!P28="PG 18K",'Rolex, AP, Patek'!P28="WG 18K",'Rolex, AP, Patek'!P28="Mixes of 18K"),1,0)</f>
        <v>0</v>
      </c>
      <c r="S28">
        <f>IF(OR('Rolex, AP, Patek'!AX28="Yes",'Rolex, AP, Patek'!AY28="Yes",'Rolex, AP, Patek'!AW28="Yes"),1,0)</f>
        <v>0</v>
      </c>
      <c r="T28">
        <f>IF(OR(ISTEXT('Rolex, AP, Patek'!AZ28), ISTEXT('Rolex, AP, Patek'!BA28)),1,0)</f>
        <v>0</v>
      </c>
      <c r="U28">
        <f>IF('Rolex, AP, Patek'!BB28="Yes",1,0)</f>
        <v>0</v>
      </c>
      <c r="V28">
        <f>IF('Rolex, AP, Patek'!BC28="Yes",1,0)</f>
        <v>0</v>
      </c>
      <c r="W28">
        <f>IF('Rolex, AP, Patek'!BF28="Yes",1,0)</f>
        <v>0</v>
      </c>
      <c r="X28">
        <f>IF('Rolex, AP, Patek'!BG28="A",1,0)</f>
        <v>0</v>
      </c>
      <c r="Y28">
        <f>IF('Rolex, AP, Patek'!BG28="AA",1,0)</f>
        <v>0</v>
      </c>
      <c r="Z28">
        <f>IF('Rolex, AP, Patek'!BG28="AAA",1,0)</f>
        <v>1</v>
      </c>
      <c r="AA28">
        <f>IF('Rolex, AP, Patek'!BG28="AAAA",1,0)</f>
        <v>0</v>
      </c>
      <c r="AB28">
        <f>IF('Rolex, AP, Patek'!R28="Yes",1,0)</f>
        <v>0</v>
      </c>
      <c r="AC28">
        <f>IF('Rolex, AP, Patek'!AR28="Yes",1,0)</f>
        <v>0</v>
      </c>
      <c r="AD28">
        <f>IF(OR('Rolex, AP, Patek'!X28="Yes", 'Rolex, AP, Patek'!Y28="Yes",'Rolex, AP, Patek'!Z28="Yes"),1,0)</f>
        <v>0</v>
      </c>
      <c r="AE28">
        <f>IF(OR('Rolex, AP, Patek'!AA28="Yes",'Rolex, AP, Patek'!AB28="Yes"),1,0)</f>
        <v>0</v>
      </c>
      <c r="AF28">
        <f>IF('Rolex, AP, Patek'!AD28="Yes",1,0)</f>
        <v>0</v>
      </c>
      <c r="AG28">
        <f>IF('Rolex, AP, Patek'!AC28="Yes",1,0)</f>
        <v>0</v>
      </c>
      <c r="AH28">
        <f>IF('Rolex, AP, Patek'!AE28="Yes",1,0)</f>
        <v>0</v>
      </c>
      <c r="AI28">
        <f>IF(OR('Rolex, AP, Patek'!AK28="Yes",'Rolex, AP, Patek'!AN28="Yes"),1,0)</f>
        <v>1</v>
      </c>
      <c r="AJ28">
        <f>IF('Rolex, AP, Patek'!AL28="Yes",1,0)</f>
        <v>0</v>
      </c>
      <c r="AK28">
        <f>IF('Rolex, AP, Patek'!AO28="Yes",1,0)</f>
        <v>0</v>
      </c>
      <c r="AL28">
        <f>IF('Rolex, AP, Patek'!AS28="Yes",1,0)</f>
        <v>0</v>
      </c>
      <c r="AM28" s="25">
        <f t="shared" si="1"/>
        <v>0</v>
      </c>
      <c r="AN28" s="25">
        <f t="shared" si="2"/>
        <v>0</v>
      </c>
      <c r="AO28" s="25">
        <f t="shared" si="3"/>
        <v>0</v>
      </c>
      <c r="AP28" s="25">
        <f t="shared" si="4"/>
        <v>0</v>
      </c>
      <c r="AQ28" s="25">
        <f t="shared" si="5"/>
        <v>1</v>
      </c>
    </row>
    <row r="29" spans="1:43" x14ac:dyDescent="0.2">
      <c r="A29" s="1">
        <v>25</v>
      </c>
      <c r="B29" s="27">
        <f>'Rolex, AP, Patek'!C29</f>
        <v>44871</v>
      </c>
      <c r="C29">
        <f>'Rolex, AP, Patek'!D29</f>
        <v>315</v>
      </c>
      <c r="D29" s="28">
        <f>'Rolex, AP, Patek'!E29</f>
        <v>15000</v>
      </c>
      <c r="E29" s="28">
        <f>'Rolex, AP, Patek'!F29</f>
        <v>18750</v>
      </c>
      <c r="F29" s="29">
        <f t="shared" si="0"/>
        <v>9.6158054800843473</v>
      </c>
      <c r="G29" s="28">
        <f>IF('Rolex, AP, Patek'!J29="AP",1,0)</f>
        <v>0</v>
      </c>
      <c r="H29" s="28">
        <f>IF('Rolex, AP, Patek'!J29="Patek",1,0)</f>
        <v>0</v>
      </c>
      <c r="I29" s="28">
        <f>IF('Rolex, AP, Patek'!J29="Rolex",1,0)</f>
        <v>1</v>
      </c>
      <c r="J29">
        <f>IF('Rolex, AP, Patek'!L29="Stainless Steel",1,0)</f>
        <v>1</v>
      </c>
      <c r="K29">
        <f>IF('Rolex, AP, Patek'!L29="Two-tone",1,0)</f>
        <v>0</v>
      </c>
      <c r="L29">
        <f>IF(OR('Rolex, AP, Patek'!L29="YG 18K",'Rolex, AP, Patek'!L29="YG &lt;18K",'Rolex, AP, Patek'!L29="PG 18K",'Rolex, AP, Patek'!L29="PG &lt;18K",'Rolex, AP, Patek'!L29="WG 18K",'Rolex, AP, Patek'!L29="Mixes of 18K",'Rolex, AP, Patek'!L29="Mixes &lt;18K"),1,0)</f>
        <v>0</v>
      </c>
      <c r="M29">
        <f>IF('Rolex, AP, Patek'!L29="Platinum",1,0)</f>
        <v>0</v>
      </c>
      <c r="N29">
        <f>IF(OR('Rolex, AP, Patek'!L29="PVD",'Rolex, AP, Patek'!L29="Gold Plate",'Rolex, AP, Patek'!L29="Other"),1,0)</f>
        <v>0</v>
      </c>
      <c r="O29">
        <f>IF('Rolex, AP, Patek'!P29="Stainless Steel",1,0)</f>
        <v>1</v>
      </c>
      <c r="P29">
        <f>IF('Rolex, AP, Patek'!P29="Leather",1,0)</f>
        <v>0</v>
      </c>
      <c r="Q29">
        <f>IF('Rolex, AP, Patek'!P29="Two-tone",1,0)</f>
        <v>0</v>
      </c>
      <c r="R29">
        <f>IF(OR('Rolex, AP, Patek'!P29="YG 18K",'Rolex, AP, Patek'!P29="PG 18K",'Rolex, AP, Patek'!P29="WG 18K",'Rolex, AP, Patek'!P29="Mixes of 18K"),1,0)</f>
        <v>0</v>
      </c>
      <c r="S29">
        <f>IF(OR('Rolex, AP, Patek'!AX29="Yes",'Rolex, AP, Patek'!AY29="Yes",'Rolex, AP, Patek'!AW29="Yes"),1,0)</f>
        <v>0</v>
      </c>
      <c r="T29">
        <f>IF(OR(ISTEXT('Rolex, AP, Patek'!AZ29), ISTEXT('Rolex, AP, Patek'!BA29)),1,0)</f>
        <v>0</v>
      </c>
      <c r="U29">
        <f>IF('Rolex, AP, Patek'!BB29="Yes",1,0)</f>
        <v>0</v>
      </c>
      <c r="V29">
        <f>IF('Rolex, AP, Patek'!BC29="Yes",1,0)</f>
        <v>0</v>
      </c>
      <c r="W29">
        <f>IF('Rolex, AP, Patek'!BF29="Yes",1,0)</f>
        <v>0</v>
      </c>
      <c r="X29">
        <f>IF('Rolex, AP, Patek'!BG29="A",1,0)</f>
        <v>0</v>
      </c>
      <c r="Y29">
        <f>IF('Rolex, AP, Patek'!BG29="AA",1,0)</f>
        <v>0</v>
      </c>
      <c r="Z29">
        <f>IF('Rolex, AP, Patek'!BG29="AAA",1,0)</f>
        <v>1</v>
      </c>
      <c r="AA29">
        <f>IF('Rolex, AP, Patek'!BG29="AAAA",1,0)</f>
        <v>0</v>
      </c>
      <c r="AB29">
        <f>IF('Rolex, AP, Patek'!R29="Yes",1,0)</f>
        <v>0</v>
      </c>
      <c r="AC29">
        <f>IF('Rolex, AP, Patek'!AR29="Yes",1,0)</f>
        <v>0</v>
      </c>
      <c r="AD29">
        <f>IF(OR('Rolex, AP, Patek'!X29="Yes", 'Rolex, AP, Patek'!Y29="Yes",'Rolex, AP, Patek'!Z29="Yes"),1,0)</f>
        <v>1</v>
      </c>
      <c r="AE29">
        <f>IF(OR('Rolex, AP, Patek'!AA29="Yes",'Rolex, AP, Patek'!AB29="Yes"),1,0)</f>
        <v>0</v>
      </c>
      <c r="AF29">
        <f>IF('Rolex, AP, Patek'!AD29="Yes",1,0)</f>
        <v>0</v>
      </c>
      <c r="AG29">
        <f>IF('Rolex, AP, Patek'!AC29="Yes",1,0)</f>
        <v>1</v>
      </c>
      <c r="AH29">
        <f>IF('Rolex, AP, Patek'!AE29="Yes",1,0)</f>
        <v>0</v>
      </c>
      <c r="AI29">
        <f>IF(OR('Rolex, AP, Patek'!AK29="Yes",'Rolex, AP, Patek'!AN29="Yes"),1,0)</f>
        <v>0</v>
      </c>
      <c r="AJ29">
        <f>IF('Rolex, AP, Patek'!AL29="Yes",1,0)</f>
        <v>0</v>
      </c>
      <c r="AK29">
        <f>IF('Rolex, AP, Patek'!AO29="Yes",1,0)</f>
        <v>0</v>
      </c>
      <c r="AL29">
        <f>IF('Rolex, AP, Patek'!AS29="Yes",1,0)</f>
        <v>0</v>
      </c>
      <c r="AM29" s="25">
        <f t="shared" si="1"/>
        <v>0</v>
      </c>
      <c r="AN29" s="25">
        <f t="shared" si="2"/>
        <v>0</v>
      </c>
      <c r="AO29" s="25">
        <f t="shared" si="3"/>
        <v>0</v>
      </c>
      <c r="AP29" s="25">
        <f t="shared" si="4"/>
        <v>0</v>
      </c>
      <c r="AQ29" s="25">
        <f t="shared" si="5"/>
        <v>1</v>
      </c>
    </row>
    <row r="30" spans="1:43" x14ac:dyDescent="0.2">
      <c r="A30" s="1">
        <v>26</v>
      </c>
      <c r="B30" s="27">
        <f>'Rolex, AP, Patek'!C30</f>
        <v>44871</v>
      </c>
      <c r="C30">
        <f>'Rolex, AP, Patek'!D30</f>
        <v>316</v>
      </c>
      <c r="D30" s="28">
        <f>'Rolex, AP, Patek'!E30</f>
        <v>22000</v>
      </c>
      <c r="E30" s="28">
        <f>'Rolex, AP, Patek'!F30</f>
        <v>27500</v>
      </c>
      <c r="F30" s="29">
        <f t="shared" si="0"/>
        <v>9.9987977323404529</v>
      </c>
      <c r="G30" s="28">
        <f>IF('Rolex, AP, Patek'!J30="AP",1,0)</f>
        <v>0</v>
      </c>
      <c r="H30" s="28">
        <f>IF('Rolex, AP, Patek'!J30="Patek",1,0)</f>
        <v>0</v>
      </c>
      <c r="I30" s="28">
        <f>IF('Rolex, AP, Patek'!J30="Rolex",1,0)</f>
        <v>1</v>
      </c>
      <c r="J30">
        <f>IF('Rolex, AP, Patek'!L30="Stainless Steel",1,0)</f>
        <v>1</v>
      </c>
      <c r="K30">
        <f>IF('Rolex, AP, Patek'!L30="Two-tone",1,0)</f>
        <v>0</v>
      </c>
      <c r="L30">
        <f>IF(OR('Rolex, AP, Patek'!L30="YG 18K",'Rolex, AP, Patek'!L30="YG &lt;18K",'Rolex, AP, Patek'!L30="PG 18K",'Rolex, AP, Patek'!L30="PG &lt;18K",'Rolex, AP, Patek'!L30="WG 18K",'Rolex, AP, Patek'!L30="Mixes of 18K",'Rolex, AP, Patek'!L30="Mixes &lt;18K"),1,0)</f>
        <v>0</v>
      </c>
      <c r="M30">
        <f>IF('Rolex, AP, Patek'!L30="Platinum",1,0)</f>
        <v>0</v>
      </c>
      <c r="N30">
        <f>IF(OR('Rolex, AP, Patek'!L30="PVD",'Rolex, AP, Patek'!L30="Gold Plate",'Rolex, AP, Patek'!L30="Other"),1,0)</f>
        <v>0</v>
      </c>
      <c r="O30">
        <f>IF('Rolex, AP, Patek'!P30="Stainless Steel",1,0)</f>
        <v>1</v>
      </c>
      <c r="P30">
        <f>IF('Rolex, AP, Patek'!P30="Leather",1,0)</f>
        <v>0</v>
      </c>
      <c r="Q30">
        <f>IF('Rolex, AP, Patek'!P30="Two-tone",1,0)</f>
        <v>0</v>
      </c>
      <c r="R30">
        <f>IF(OR('Rolex, AP, Patek'!P30="YG 18K",'Rolex, AP, Patek'!P30="PG 18K",'Rolex, AP, Patek'!P30="WG 18K",'Rolex, AP, Patek'!P30="Mixes of 18K"),1,0)</f>
        <v>0</v>
      </c>
      <c r="S30">
        <f>IF(OR('Rolex, AP, Patek'!AX30="Yes",'Rolex, AP, Patek'!AY30="Yes",'Rolex, AP, Patek'!AW30="Yes"),1,0)</f>
        <v>0</v>
      </c>
      <c r="T30">
        <f>IF(OR(ISTEXT('Rolex, AP, Patek'!AZ30), ISTEXT('Rolex, AP, Patek'!BA30)),1,0)</f>
        <v>0</v>
      </c>
      <c r="U30">
        <f>IF('Rolex, AP, Patek'!BB30="Yes",1,0)</f>
        <v>0</v>
      </c>
      <c r="V30">
        <f>IF('Rolex, AP, Patek'!BC30="Yes",1,0)</f>
        <v>0</v>
      </c>
      <c r="W30">
        <f>IF('Rolex, AP, Patek'!BF30="Yes",1,0)</f>
        <v>0</v>
      </c>
      <c r="X30">
        <f>IF('Rolex, AP, Patek'!BG30="A",1,0)</f>
        <v>0</v>
      </c>
      <c r="Y30">
        <f>IF('Rolex, AP, Patek'!BG30="AA",1,0)</f>
        <v>0</v>
      </c>
      <c r="Z30">
        <f>IF('Rolex, AP, Patek'!BG30="AAA",1,0)</f>
        <v>0</v>
      </c>
      <c r="AA30">
        <f>IF('Rolex, AP, Patek'!BG30="AAAA",1,0)</f>
        <v>1</v>
      </c>
      <c r="AB30">
        <f>IF('Rolex, AP, Patek'!R30="Yes",1,0)</f>
        <v>0</v>
      </c>
      <c r="AC30">
        <f>IF('Rolex, AP, Patek'!AR30="Yes",1,0)</f>
        <v>0</v>
      </c>
      <c r="AD30">
        <f>IF(OR('Rolex, AP, Patek'!X30="Yes", 'Rolex, AP, Patek'!Y30="Yes",'Rolex, AP, Patek'!Z30="Yes"),1,0)</f>
        <v>1</v>
      </c>
      <c r="AE30">
        <f>IF(OR('Rolex, AP, Patek'!AA30="Yes",'Rolex, AP, Patek'!AB30="Yes"),1,0)</f>
        <v>0</v>
      </c>
      <c r="AF30">
        <f>IF('Rolex, AP, Patek'!AD30="Yes",1,0)</f>
        <v>0</v>
      </c>
      <c r="AG30">
        <f>IF('Rolex, AP, Patek'!AC30="Yes",1,0)</f>
        <v>1</v>
      </c>
      <c r="AH30">
        <f>IF('Rolex, AP, Patek'!AE30="Yes",1,0)</f>
        <v>0</v>
      </c>
      <c r="AI30">
        <f>IF(OR('Rolex, AP, Patek'!AK30="Yes",'Rolex, AP, Patek'!AN30="Yes"),1,0)</f>
        <v>0</v>
      </c>
      <c r="AJ30">
        <f>IF('Rolex, AP, Patek'!AL30="Yes",1,0)</f>
        <v>0</v>
      </c>
      <c r="AK30">
        <f>IF('Rolex, AP, Patek'!AO30="Yes",1,0)</f>
        <v>0</v>
      </c>
      <c r="AL30">
        <f>IF('Rolex, AP, Patek'!AS30="Yes",1,0)</f>
        <v>0</v>
      </c>
      <c r="AM30" s="25">
        <f t="shared" si="1"/>
        <v>0</v>
      </c>
      <c r="AN30" s="25">
        <f t="shared" si="2"/>
        <v>0</v>
      </c>
      <c r="AO30" s="25">
        <f t="shared" si="3"/>
        <v>0</v>
      </c>
      <c r="AP30" s="25">
        <f t="shared" si="4"/>
        <v>0</v>
      </c>
      <c r="AQ30" s="25">
        <f t="shared" si="5"/>
        <v>1</v>
      </c>
    </row>
    <row r="31" spans="1:43" x14ac:dyDescent="0.2">
      <c r="A31" s="1">
        <v>27</v>
      </c>
      <c r="B31" s="27">
        <f>'Rolex, AP, Patek'!C31</f>
        <v>44871</v>
      </c>
      <c r="C31">
        <f>'Rolex, AP, Patek'!D31</f>
        <v>317</v>
      </c>
      <c r="D31" s="28">
        <f>'Rolex, AP, Patek'!E31</f>
        <v>7500</v>
      </c>
      <c r="E31" s="28">
        <f>'Rolex, AP, Patek'!F31</f>
        <v>9375</v>
      </c>
      <c r="F31" s="29">
        <f t="shared" si="0"/>
        <v>8.9226582995244019</v>
      </c>
      <c r="G31" s="28">
        <f>IF('Rolex, AP, Patek'!J31="AP",1,0)</f>
        <v>0</v>
      </c>
      <c r="H31" s="28">
        <f>IF('Rolex, AP, Patek'!J31="Patek",1,0)</f>
        <v>1</v>
      </c>
      <c r="I31" s="28">
        <f>IF('Rolex, AP, Patek'!J31="Rolex",1,0)</f>
        <v>0</v>
      </c>
      <c r="J31">
        <f>IF('Rolex, AP, Patek'!L31="Stainless Steel",1,0)</f>
        <v>0</v>
      </c>
      <c r="K31">
        <f>IF('Rolex, AP, Patek'!L31="Two-tone",1,0)</f>
        <v>0</v>
      </c>
      <c r="L31">
        <f>IF(OR('Rolex, AP, Patek'!L31="YG 18K",'Rolex, AP, Patek'!L31="YG &lt;18K",'Rolex, AP, Patek'!L31="PG 18K",'Rolex, AP, Patek'!L31="PG &lt;18K",'Rolex, AP, Patek'!L31="WG 18K",'Rolex, AP, Patek'!L31="Mixes of 18K",'Rolex, AP, Patek'!L31="Mixes &lt;18K"),1,0)</f>
        <v>1</v>
      </c>
      <c r="M31">
        <f>IF('Rolex, AP, Patek'!L31="Platinum",1,0)</f>
        <v>0</v>
      </c>
      <c r="N31">
        <f>IF(OR('Rolex, AP, Patek'!L31="PVD",'Rolex, AP, Patek'!L31="Gold Plate",'Rolex, AP, Patek'!L31="Other"),1,0)</f>
        <v>0</v>
      </c>
      <c r="O31">
        <f>IF('Rolex, AP, Patek'!P31="Stainless Steel",1,0)</f>
        <v>0</v>
      </c>
      <c r="P31">
        <f>IF('Rolex, AP, Patek'!P31="Leather",1,0)</f>
        <v>1</v>
      </c>
      <c r="Q31">
        <f>IF('Rolex, AP, Patek'!P31="Two-tone",1,0)</f>
        <v>0</v>
      </c>
      <c r="R31">
        <f>IF(OR('Rolex, AP, Patek'!P31="YG 18K",'Rolex, AP, Patek'!P31="PG 18K",'Rolex, AP, Patek'!P31="WG 18K",'Rolex, AP, Patek'!P31="Mixes of 18K"),1,0)</f>
        <v>0</v>
      </c>
      <c r="S31">
        <f>IF(OR('Rolex, AP, Patek'!AX31="Yes",'Rolex, AP, Patek'!AY31="Yes",'Rolex, AP, Patek'!AW31="Yes"),1,0)</f>
        <v>0</v>
      </c>
      <c r="T31">
        <f>IF(OR(ISTEXT('Rolex, AP, Patek'!AZ31), ISTEXT('Rolex, AP, Patek'!BA31)),1,0)</f>
        <v>0</v>
      </c>
      <c r="U31">
        <f>IF('Rolex, AP, Patek'!BB31="Yes",1,0)</f>
        <v>0</v>
      </c>
      <c r="V31">
        <f>IF('Rolex, AP, Patek'!BC31="Yes",1,0)</f>
        <v>0</v>
      </c>
      <c r="W31">
        <f>IF('Rolex, AP, Patek'!BF31="Yes",1,0)</f>
        <v>0</v>
      </c>
      <c r="X31">
        <f>IF('Rolex, AP, Patek'!BG31="A",1,0)</f>
        <v>0</v>
      </c>
      <c r="Y31">
        <f>IF('Rolex, AP, Patek'!BG31="AA",1,0)</f>
        <v>1</v>
      </c>
      <c r="Z31">
        <f>IF('Rolex, AP, Patek'!BG31="AAA",1,0)</f>
        <v>0</v>
      </c>
      <c r="AA31">
        <f>IF('Rolex, AP, Patek'!BG31="AAAA",1,0)</f>
        <v>0</v>
      </c>
      <c r="AB31">
        <f>IF('Rolex, AP, Patek'!R31="Yes",1,0)</f>
        <v>1</v>
      </c>
      <c r="AC31">
        <f>IF('Rolex, AP, Patek'!AR31="Yes",1,0)</f>
        <v>0</v>
      </c>
      <c r="AD31">
        <f>IF(OR('Rolex, AP, Patek'!X31="Yes", 'Rolex, AP, Patek'!Y31="Yes",'Rolex, AP, Patek'!Z31="Yes"),1,0)</f>
        <v>0</v>
      </c>
      <c r="AE31">
        <f>IF(OR('Rolex, AP, Patek'!AA31="Yes",'Rolex, AP, Patek'!AB31="Yes"),1,0)</f>
        <v>0</v>
      </c>
      <c r="AF31">
        <f>IF('Rolex, AP, Patek'!AD31="Yes",1,0)</f>
        <v>0</v>
      </c>
      <c r="AG31">
        <f>IF('Rolex, AP, Patek'!AC31="Yes",1,0)</f>
        <v>0</v>
      </c>
      <c r="AH31">
        <f>IF('Rolex, AP, Patek'!AE31="Yes",1,0)</f>
        <v>0</v>
      </c>
      <c r="AI31">
        <f>IF(OR('Rolex, AP, Patek'!AK31="Yes",'Rolex, AP, Patek'!AN31="Yes"),1,0)</f>
        <v>0</v>
      </c>
      <c r="AJ31">
        <f>IF('Rolex, AP, Patek'!AL31="Yes",1,0)</f>
        <v>0</v>
      </c>
      <c r="AK31">
        <f>IF('Rolex, AP, Patek'!AO31="Yes",1,0)</f>
        <v>0</v>
      </c>
      <c r="AL31">
        <f>IF('Rolex, AP, Patek'!AS31="Yes",1,0)</f>
        <v>0</v>
      </c>
      <c r="AM31" s="25">
        <f t="shared" si="1"/>
        <v>0</v>
      </c>
      <c r="AN31" s="25">
        <f t="shared" si="2"/>
        <v>0</v>
      </c>
      <c r="AO31" s="25">
        <f t="shared" si="3"/>
        <v>0</v>
      </c>
      <c r="AP31" s="25">
        <f t="shared" si="4"/>
        <v>0</v>
      </c>
      <c r="AQ31" s="25">
        <f t="shared" si="5"/>
        <v>1</v>
      </c>
    </row>
    <row r="32" spans="1:43" x14ac:dyDescent="0.2">
      <c r="A32" s="1">
        <v>28</v>
      </c>
      <c r="B32" s="27">
        <f>'Rolex, AP, Patek'!C32</f>
        <v>44871</v>
      </c>
      <c r="C32">
        <f>'Rolex, AP, Patek'!D32</f>
        <v>318</v>
      </c>
      <c r="D32" s="28">
        <f>'Rolex, AP, Patek'!E32</f>
        <v>6000</v>
      </c>
      <c r="E32" s="28">
        <f>'Rolex, AP, Patek'!F32</f>
        <v>7500</v>
      </c>
      <c r="F32" s="29">
        <f t="shared" si="0"/>
        <v>8.6995147482101913</v>
      </c>
      <c r="G32" s="28">
        <f>IF('Rolex, AP, Patek'!J32="AP",1,0)</f>
        <v>0</v>
      </c>
      <c r="H32" s="28">
        <f>IF('Rolex, AP, Patek'!J32="Patek",1,0)</f>
        <v>1</v>
      </c>
      <c r="I32" s="28">
        <f>IF('Rolex, AP, Patek'!J32="Rolex",1,0)</f>
        <v>0</v>
      </c>
      <c r="J32">
        <f>IF('Rolex, AP, Patek'!L32="Stainless Steel",1,0)</f>
        <v>0</v>
      </c>
      <c r="K32">
        <f>IF('Rolex, AP, Patek'!L32="Two-tone",1,0)</f>
        <v>0</v>
      </c>
      <c r="L32">
        <f>IF(OR('Rolex, AP, Patek'!L32="YG 18K",'Rolex, AP, Patek'!L32="YG &lt;18K",'Rolex, AP, Patek'!L32="PG 18K",'Rolex, AP, Patek'!L32="PG &lt;18K",'Rolex, AP, Patek'!L32="WG 18K",'Rolex, AP, Patek'!L32="Mixes of 18K",'Rolex, AP, Patek'!L32="Mixes &lt;18K"),1,0)</f>
        <v>1</v>
      </c>
      <c r="M32">
        <f>IF('Rolex, AP, Patek'!L32="Platinum",1,0)</f>
        <v>0</v>
      </c>
      <c r="N32">
        <f>IF(OR('Rolex, AP, Patek'!L32="PVD",'Rolex, AP, Patek'!L32="Gold Plate",'Rolex, AP, Patek'!L32="Other"),1,0)</f>
        <v>0</v>
      </c>
      <c r="O32">
        <f>IF('Rolex, AP, Patek'!P32="Stainless Steel",1,0)</f>
        <v>0</v>
      </c>
      <c r="P32">
        <f>IF('Rolex, AP, Patek'!P32="Leather",1,0)</f>
        <v>1</v>
      </c>
      <c r="Q32">
        <f>IF('Rolex, AP, Patek'!P32="Two-tone",1,0)</f>
        <v>0</v>
      </c>
      <c r="R32">
        <f>IF(OR('Rolex, AP, Patek'!P32="YG 18K",'Rolex, AP, Patek'!P32="PG 18K",'Rolex, AP, Patek'!P32="WG 18K",'Rolex, AP, Patek'!P32="Mixes of 18K"),1,0)</f>
        <v>0</v>
      </c>
      <c r="S32">
        <f>IF(OR('Rolex, AP, Patek'!AX32="Yes",'Rolex, AP, Patek'!AY32="Yes",'Rolex, AP, Patek'!AW32="Yes"),1,0)</f>
        <v>0</v>
      </c>
      <c r="T32">
        <f>IF(OR(ISTEXT('Rolex, AP, Patek'!AZ32), ISTEXT('Rolex, AP, Patek'!BA32)),1,0)</f>
        <v>1</v>
      </c>
      <c r="U32">
        <f>IF('Rolex, AP, Patek'!BB32="Yes",1,0)</f>
        <v>0</v>
      </c>
      <c r="V32">
        <f>IF('Rolex, AP, Patek'!BC32="Yes",1,0)</f>
        <v>0</v>
      </c>
      <c r="W32">
        <f>IF('Rolex, AP, Patek'!BF32="Yes",1,0)</f>
        <v>0</v>
      </c>
      <c r="X32">
        <f>IF('Rolex, AP, Patek'!BG32="A",1,0)</f>
        <v>0</v>
      </c>
      <c r="Y32">
        <f>IF('Rolex, AP, Patek'!BG32="AA",1,0)</f>
        <v>0</v>
      </c>
      <c r="Z32">
        <f>IF('Rolex, AP, Patek'!BG32="AAA",1,0)</f>
        <v>1</v>
      </c>
      <c r="AA32">
        <f>IF('Rolex, AP, Patek'!BG32="AAAA",1,0)</f>
        <v>0</v>
      </c>
      <c r="AB32">
        <f>IF('Rolex, AP, Patek'!R32="Yes",1,0)</f>
        <v>1</v>
      </c>
      <c r="AC32">
        <f>IF('Rolex, AP, Patek'!AR32="Yes",1,0)</f>
        <v>0</v>
      </c>
      <c r="AD32">
        <f>IF(OR('Rolex, AP, Patek'!X32="Yes", 'Rolex, AP, Patek'!Y32="Yes",'Rolex, AP, Patek'!Z32="Yes"),1,0)</f>
        <v>0</v>
      </c>
      <c r="AE32">
        <f>IF(OR('Rolex, AP, Patek'!AA32="Yes",'Rolex, AP, Patek'!AB32="Yes"),1,0)</f>
        <v>0</v>
      </c>
      <c r="AF32">
        <f>IF('Rolex, AP, Patek'!AD32="Yes",1,0)</f>
        <v>0</v>
      </c>
      <c r="AG32">
        <f>IF('Rolex, AP, Patek'!AC32="Yes",1,0)</f>
        <v>0</v>
      </c>
      <c r="AH32">
        <f>IF('Rolex, AP, Patek'!AE32="Yes",1,0)</f>
        <v>0</v>
      </c>
      <c r="AI32">
        <f>IF(OR('Rolex, AP, Patek'!AK32="Yes",'Rolex, AP, Patek'!AN32="Yes"),1,0)</f>
        <v>0</v>
      </c>
      <c r="AJ32">
        <f>IF('Rolex, AP, Patek'!AL32="Yes",1,0)</f>
        <v>0</v>
      </c>
      <c r="AK32">
        <f>IF('Rolex, AP, Patek'!AO32="Yes",1,0)</f>
        <v>0</v>
      </c>
      <c r="AL32">
        <f>IF('Rolex, AP, Patek'!AS32="Yes",1,0)</f>
        <v>0</v>
      </c>
      <c r="AM32" s="25">
        <f t="shared" si="1"/>
        <v>0</v>
      </c>
      <c r="AN32" s="25">
        <f t="shared" si="2"/>
        <v>0</v>
      </c>
      <c r="AO32" s="25">
        <f t="shared" si="3"/>
        <v>0</v>
      </c>
      <c r="AP32" s="25">
        <f t="shared" si="4"/>
        <v>0</v>
      </c>
      <c r="AQ32" s="25">
        <f t="shared" si="5"/>
        <v>1</v>
      </c>
    </row>
    <row r="33" spans="1:43" x14ac:dyDescent="0.2">
      <c r="A33" s="1">
        <v>29</v>
      </c>
      <c r="B33" s="27">
        <f>'Rolex, AP, Patek'!C33</f>
        <v>44871</v>
      </c>
      <c r="C33">
        <f>'Rolex, AP, Patek'!D33</f>
        <v>319</v>
      </c>
      <c r="D33" s="28">
        <f>'Rolex, AP, Patek'!E33</f>
        <v>26000</v>
      </c>
      <c r="E33" s="28">
        <f>'Rolex, AP, Patek'!F33</f>
        <v>32500</v>
      </c>
      <c r="F33" s="29">
        <f t="shared" si="0"/>
        <v>10.165851817003619</v>
      </c>
      <c r="G33" s="28">
        <f>IF('Rolex, AP, Patek'!J33="AP",1,0)</f>
        <v>0</v>
      </c>
      <c r="H33" s="28">
        <f>IF('Rolex, AP, Patek'!J33="Patek",1,0)</f>
        <v>1</v>
      </c>
      <c r="I33" s="28">
        <f>IF('Rolex, AP, Patek'!J33="Rolex",1,0)</f>
        <v>0</v>
      </c>
      <c r="J33">
        <f>IF('Rolex, AP, Patek'!L33="Stainless Steel",1,0)</f>
        <v>0</v>
      </c>
      <c r="K33">
        <f>IF('Rolex, AP, Patek'!L33="Two-tone",1,0)</f>
        <v>0</v>
      </c>
      <c r="L33">
        <f>IF(OR('Rolex, AP, Patek'!L33="YG 18K",'Rolex, AP, Patek'!L33="YG &lt;18K",'Rolex, AP, Patek'!L33="PG 18K",'Rolex, AP, Patek'!L33="PG &lt;18K",'Rolex, AP, Patek'!L33="WG 18K",'Rolex, AP, Patek'!L33="Mixes of 18K",'Rolex, AP, Patek'!L33="Mixes &lt;18K"),1,0)</f>
        <v>1</v>
      </c>
      <c r="M33">
        <f>IF('Rolex, AP, Patek'!L33="Platinum",1,0)</f>
        <v>0</v>
      </c>
      <c r="N33">
        <f>IF(OR('Rolex, AP, Patek'!L33="PVD",'Rolex, AP, Patek'!L33="Gold Plate",'Rolex, AP, Patek'!L33="Other"),1,0)</f>
        <v>0</v>
      </c>
      <c r="O33">
        <f>IF('Rolex, AP, Patek'!P33="Stainless Steel",1,0)</f>
        <v>0</v>
      </c>
      <c r="P33">
        <f>IF('Rolex, AP, Patek'!P33="Leather",1,0)</f>
        <v>1</v>
      </c>
      <c r="Q33">
        <f>IF('Rolex, AP, Patek'!P33="Two-tone",1,0)</f>
        <v>0</v>
      </c>
      <c r="R33">
        <f>IF(OR('Rolex, AP, Patek'!P33="YG 18K",'Rolex, AP, Patek'!P33="PG 18K",'Rolex, AP, Patek'!P33="WG 18K",'Rolex, AP, Patek'!P33="Mixes of 18K"),1,0)</f>
        <v>0</v>
      </c>
      <c r="S33">
        <f>IF(OR('Rolex, AP, Patek'!AX33="Yes",'Rolex, AP, Patek'!AY33="Yes",'Rolex, AP, Patek'!AW33="Yes"),1,0)</f>
        <v>0</v>
      </c>
      <c r="T33">
        <f>IF(OR(ISTEXT('Rolex, AP, Patek'!AZ33), ISTEXT('Rolex, AP, Patek'!BA33)),1,0)</f>
        <v>1</v>
      </c>
      <c r="U33">
        <f>IF('Rolex, AP, Patek'!BB33="Yes",1,0)</f>
        <v>0</v>
      </c>
      <c r="V33">
        <f>IF('Rolex, AP, Patek'!BC33="Yes",1,0)</f>
        <v>0</v>
      </c>
      <c r="W33">
        <f>IF('Rolex, AP, Patek'!BF33="Yes",1,0)</f>
        <v>0</v>
      </c>
      <c r="X33">
        <f>IF('Rolex, AP, Patek'!BG33="A",1,0)</f>
        <v>0</v>
      </c>
      <c r="Y33">
        <f>IF('Rolex, AP, Patek'!BG33="AA",1,0)</f>
        <v>0</v>
      </c>
      <c r="Z33">
        <f>IF('Rolex, AP, Patek'!BG33="AAA",1,0)</f>
        <v>0</v>
      </c>
      <c r="AA33">
        <f>IF('Rolex, AP, Patek'!BG33="AAAA",1,0)</f>
        <v>1</v>
      </c>
      <c r="AB33">
        <f>IF('Rolex, AP, Patek'!R33="Yes",1,0)</f>
        <v>1</v>
      </c>
      <c r="AC33">
        <f>IF('Rolex, AP, Patek'!AR33="Yes",1,0)</f>
        <v>0</v>
      </c>
      <c r="AD33">
        <f>IF(OR('Rolex, AP, Patek'!X33="Yes", 'Rolex, AP, Patek'!Y33="Yes",'Rolex, AP, Patek'!Z33="Yes"),1,0)</f>
        <v>0</v>
      </c>
      <c r="AE33">
        <f>IF(OR('Rolex, AP, Patek'!AA33="Yes",'Rolex, AP, Patek'!AB33="Yes"),1,0)</f>
        <v>0</v>
      </c>
      <c r="AF33">
        <f>IF('Rolex, AP, Patek'!AD33="Yes",1,0)</f>
        <v>0</v>
      </c>
      <c r="AG33">
        <f>IF('Rolex, AP, Patek'!AC33="Yes",1,0)</f>
        <v>0</v>
      </c>
      <c r="AH33">
        <f>IF('Rolex, AP, Patek'!AE33="Yes",1,0)</f>
        <v>0</v>
      </c>
      <c r="AI33">
        <f>IF(OR('Rolex, AP, Patek'!AK33="Yes",'Rolex, AP, Patek'!AN33="Yes"),1,0)</f>
        <v>0</v>
      </c>
      <c r="AJ33">
        <f>IF('Rolex, AP, Patek'!AL33="Yes",1,0)</f>
        <v>0</v>
      </c>
      <c r="AK33">
        <f>IF('Rolex, AP, Patek'!AO33="Yes",1,0)</f>
        <v>0</v>
      </c>
      <c r="AL33">
        <f>IF('Rolex, AP, Patek'!AS33="Yes",1,0)</f>
        <v>0</v>
      </c>
      <c r="AM33" s="25">
        <f t="shared" si="1"/>
        <v>0</v>
      </c>
      <c r="AN33" s="25">
        <f t="shared" si="2"/>
        <v>0</v>
      </c>
      <c r="AO33" s="25">
        <f t="shared" si="3"/>
        <v>0</v>
      </c>
      <c r="AP33" s="25">
        <f t="shared" si="4"/>
        <v>0</v>
      </c>
      <c r="AQ33" s="25">
        <f t="shared" si="5"/>
        <v>1</v>
      </c>
    </row>
    <row r="34" spans="1:43" x14ac:dyDescent="0.2">
      <c r="A34" s="1">
        <v>30</v>
      </c>
      <c r="B34" s="27">
        <f>'Rolex, AP, Patek'!C34</f>
        <v>44871</v>
      </c>
      <c r="C34">
        <f>'Rolex, AP, Patek'!D34</f>
        <v>323</v>
      </c>
      <c r="D34" s="28">
        <f>'Rolex, AP, Patek'!E34</f>
        <v>4000</v>
      </c>
      <c r="E34" s="28">
        <f>'Rolex, AP, Patek'!F34</f>
        <v>5000</v>
      </c>
      <c r="F34" s="29">
        <f t="shared" si="0"/>
        <v>8.2940496401020276</v>
      </c>
      <c r="G34" s="28">
        <f>IF('Rolex, AP, Patek'!J34="AP",1,0)</f>
        <v>0</v>
      </c>
      <c r="H34" s="28">
        <f>IF('Rolex, AP, Patek'!J34="Patek",1,0)</f>
        <v>1</v>
      </c>
      <c r="I34" s="28">
        <f>IF('Rolex, AP, Patek'!J34="Rolex",1,0)</f>
        <v>0</v>
      </c>
      <c r="J34">
        <f>IF('Rolex, AP, Patek'!L34="Stainless Steel",1,0)</f>
        <v>0</v>
      </c>
      <c r="K34">
        <f>IF('Rolex, AP, Patek'!L34="Two-tone",1,0)</f>
        <v>0</v>
      </c>
      <c r="L34">
        <f>IF(OR('Rolex, AP, Patek'!L34="YG 18K",'Rolex, AP, Patek'!L34="YG &lt;18K",'Rolex, AP, Patek'!L34="PG 18K",'Rolex, AP, Patek'!L34="PG &lt;18K",'Rolex, AP, Patek'!L34="WG 18K",'Rolex, AP, Patek'!L34="Mixes of 18K",'Rolex, AP, Patek'!L34="Mixes &lt;18K"),1,0)</f>
        <v>1</v>
      </c>
      <c r="M34">
        <f>IF('Rolex, AP, Patek'!L34="Platinum",1,0)</f>
        <v>0</v>
      </c>
      <c r="N34">
        <f>IF(OR('Rolex, AP, Patek'!L34="PVD",'Rolex, AP, Patek'!L34="Gold Plate",'Rolex, AP, Patek'!L34="Other"),1,0)</f>
        <v>0</v>
      </c>
      <c r="O34">
        <f>IF('Rolex, AP, Patek'!P34="Stainless Steel",1,0)</f>
        <v>0</v>
      </c>
      <c r="P34">
        <f>IF('Rolex, AP, Patek'!P34="Leather",1,0)</f>
        <v>1</v>
      </c>
      <c r="Q34">
        <f>IF('Rolex, AP, Patek'!P34="Two-tone",1,0)</f>
        <v>0</v>
      </c>
      <c r="R34">
        <f>IF(OR('Rolex, AP, Patek'!P34="YG 18K",'Rolex, AP, Patek'!P34="PG 18K",'Rolex, AP, Patek'!P34="WG 18K",'Rolex, AP, Patek'!P34="Mixes of 18K"),1,0)</f>
        <v>0</v>
      </c>
      <c r="S34">
        <f>IF(OR('Rolex, AP, Patek'!AX34="Yes",'Rolex, AP, Patek'!AY34="Yes",'Rolex, AP, Patek'!AW34="Yes"),1,0)</f>
        <v>0</v>
      </c>
      <c r="T34">
        <f>IF(OR(ISTEXT('Rolex, AP, Patek'!AZ34), ISTEXT('Rolex, AP, Patek'!BA34)),1,0)</f>
        <v>0</v>
      </c>
      <c r="U34">
        <f>IF('Rolex, AP, Patek'!BB34="Yes",1,0)</f>
        <v>0</v>
      </c>
      <c r="V34">
        <f>IF('Rolex, AP, Patek'!BC34="Yes",1,0)</f>
        <v>0</v>
      </c>
      <c r="W34">
        <f>IF('Rolex, AP, Patek'!BF34="Yes",1,0)</f>
        <v>0</v>
      </c>
      <c r="X34">
        <f>IF('Rolex, AP, Patek'!BG34="A",1,0)</f>
        <v>0</v>
      </c>
      <c r="Y34">
        <f>IF('Rolex, AP, Patek'!BG34="AA",1,0)</f>
        <v>1</v>
      </c>
      <c r="Z34">
        <f>IF('Rolex, AP, Patek'!BG34="AAA",1,0)</f>
        <v>0</v>
      </c>
      <c r="AA34">
        <f>IF('Rolex, AP, Patek'!BG34="AAAA",1,0)</f>
        <v>0</v>
      </c>
      <c r="AB34">
        <f>IF('Rolex, AP, Patek'!R34="Yes",1,0)</f>
        <v>1</v>
      </c>
      <c r="AC34">
        <f>IF('Rolex, AP, Patek'!AR34="Yes",1,0)</f>
        <v>0</v>
      </c>
      <c r="AD34">
        <f>IF(OR('Rolex, AP, Patek'!X34="Yes", 'Rolex, AP, Patek'!Y34="Yes",'Rolex, AP, Patek'!Z34="Yes"),1,0)</f>
        <v>0</v>
      </c>
      <c r="AE34">
        <f>IF(OR('Rolex, AP, Patek'!AA34="Yes",'Rolex, AP, Patek'!AB34="Yes"),1,0)</f>
        <v>0</v>
      </c>
      <c r="AF34">
        <f>IF('Rolex, AP, Patek'!AD34="Yes",1,0)</f>
        <v>0</v>
      </c>
      <c r="AG34">
        <f>IF('Rolex, AP, Patek'!AC34="Yes",1,0)</f>
        <v>0</v>
      </c>
      <c r="AH34">
        <f>IF('Rolex, AP, Patek'!AE34="Yes",1,0)</f>
        <v>0</v>
      </c>
      <c r="AI34">
        <f>IF(OR('Rolex, AP, Patek'!AK34="Yes",'Rolex, AP, Patek'!AN34="Yes"),1,0)</f>
        <v>0</v>
      </c>
      <c r="AJ34">
        <f>IF('Rolex, AP, Patek'!AL34="Yes",1,0)</f>
        <v>0</v>
      </c>
      <c r="AK34">
        <f>IF('Rolex, AP, Patek'!AO34="Yes",1,0)</f>
        <v>0</v>
      </c>
      <c r="AL34">
        <f>IF('Rolex, AP, Patek'!AS34="Yes",1,0)</f>
        <v>0</v>
      </c>
      <c r="AM34" s="25">
        <f t="shared" si="1"/>
        <v>0</v>
      </c>
      <c r="AN34" s="25">
        <f t="shared" si="2"/>
        <v>0</v>
      </c>
      <c r="AO34" s="25">
        <f t="shared" si="3"/>
        <v>0</v>
      </c>
      <c r="AP34" s="25">
        <f t="shared" si="4"/>
        <v>0</v>
      </c>
      <c r="AQ34" s="25">
        <f t="shared" si="5"/>
        <v>1</v>
      </c>
    </row>
    <row r="35" spans="1:43" x14ac:dyDescent="0.2">
      <c r="A35" s="1">
        <v>31</v>
      </c>
      <c r="B35" s="27">
        <f>'Rolex, AP, Patek'!C35</f>
        <v>44871</v>
      </c>
      <c r="C35">
        <f>'Rolex, AP, Patek'!D35</f>
        <v>325</v>
      </c>
      <c r="D35" s="28">
        <f>'Rolex, AP, Patek'!E35</f>
        <v>125000</v>
      </c>
      <c r="E35" s="28">
        <f>'Rolex, AP, Patek'!F35</f>
        <v>156250</v>
      </c>
      <c r="F35" s="29">
        <f t="shared" si="0"/>
        <v>11.736069016284437</v>
      </c>
      <c r="G35" s="28">
        <f>IF('Rolex, AP, Patek'!J35="AP",1,0)</f>
        <v>0</v>
      </c>
      <c r="H35" s="28">
        <f>IF('Rolex, AP, Patek'!J35="Patek",1,0)</f>
        <v>1</v>
      </c>
      <c r="I35" s="28">
        <f>IF('Rolex, AP, Patek'!J35="Rolex",1,0)</f>
        <v>0</v>
      </c>
      <c r="J35">
        <f>IF('Rolex, AP, Patek'!L35="Stainless Steel",1,0)</f>
        <v>0</v>
      </c>
      <c r="K35">
        <f>IF('Rolex, AP, Patek'!L35="Two-tone",1,0)</f>
        <v>0</v>
      </c>
      <c r="L35">
        <f>IF(OR('Rolex, AP, Patek'!L35="YG 18K",'Rolex, AP, Patek'!L35="YG &lt;18K",'Rolex, AP, Patek'!L35="PG 18K",'Rolex, AP, Patek'!L35="PG &lt;18K",'Rolex, AP, Patek'!L35="WG 18K",'Rolex, AP, Patek'!L35="Mixes of 18K",'Rolex, AP, Patek'!L35="Mixes &lt;18K"),1,0)</f>
        <v>1</v>
      </c>
      <c r="M35">
        <f>IF('Rolex, AP, Patek'!L35="Platinum",1,0)</f>
        <v>0</v>
      </c>
      <c r="N35">
        <f>IF(OR('Rolex, AP, Patek'!L35="PVD",'Rolex, AP, Patek'!L35="Gold Plate",'Rolex, AP, Patek'!L35="Other"),1,0)</f>
        <v>0</v>
      </c>
      <c r="O35">
        <f>IF('Rolex, AP, Patek'!P35="Stainless Steel",1,0)</f>
        <v>0</v>
      </c>
      <c r="P35">
        <f>IF('Rolex, AP, Patek'!P35="Leather",1,0)</f>
        <v>0</v>
      </c>
      <c r="Q35">
        <f>IF('Rolex, AP, Patek'!P35="Two-tone",1,0)</f>
        <v>0</v>
      </c>
      <c r="R35">
        <f>IF(OR('Rolex, AP, Patek'!P35="YG 18K",'Rolex, AP, Patek'!P35="PG 18K",'Rolex, AP, Patek'!P35="WG 18K",'Rolex, AP, Patek'!P35="Mixes of 18K"),1,0)</f>
        <v>1</v>
      </c>
      <c r="S35">
        <f>IF(OR('Rolex, AP, Patek'!AX35="Yes",'Rolex, AP, Patek'!AY35="Yes",'Rolex, AP, Patek'!AW35="Yes"),1,0)</f>
        <v>0</v>
      </c>
      <c r="T35">
        <f>IF(OR(ISTEXT('Rolex, AP, Patek'!AZ35), ISTEXT('Rolex, AP, Patek'!BA35)),1,0)</f>
        <v>0</v>
      </c>
      <c r="U35">
        <f>IF('Rolex, AP, Patek'!BB35="Yes",1,0)</f>
        <v>0</v>
      </c>
      <c r="V35">
        <f>IF('Rolex, AP, Patek'!BC35="Yes",1,0)</f>
        <v>0</v>
      </c>
      <c r="W35">
        <f>IF('Rolex, AP, Patek'!BF35="Yes",1,0)</f>
        <v>0</v>
      </c>
      <c r="X35">
        <f>IF('Rolex, AP, Patek'!BG35="A",1,0)</f>
        <v>0</v>
      </c>
      <c r="Y35">
        <f>IF('Rolex, AP, Patek'!BG35="AA",1,0)</f>
        <v>0</v>
      </c>
      <c r="Z35">
        <f>IF('Rolex, AP, Patek'!BG35="AAA",1,0)</f>
        <v>0</v>
      </c>
      <c r="AA35">
        <f>IF('Rolex, AP, Patek'!BG35="AAAA",1,0)</f>
        <v>1</v>
      </c>
      <c r="AB35">
        <f>IF('Rolex, AP, Patek'!R35="Yes",1,0)</f>
        <v>0</v>
      </c>
      <c r="AC35">
        <f>IF('Rolex, AP, Patek'!AR35="Yes",1,0)</f>
        <v>0</v>
      </c>
      <c r="AD35">
        <f>IF(OR('Rolex, AP, Patek'!X35="Yes", 'Rolex, AP, Patek'!Y35="Yes",'Rolex, AP, Patek'!Z35="Yes"),1,0)</f>
        <v>1</v>
      </c>
      <c r="AE35">
        <f>IF(OR('Rolex, AP, Patek'!AA35="Yes",'Rolex, AP, Patek'!AB35="Yes"),1,0)</f>
        <v>0</v>
      </c>
      <c r="AF35">
        <f>IF('Rolex, AP, Patek'!AD35="Yes",1,0)</f>
        <v>0</v>
      </c>
      <c r="AG35">
        <f>IF('Rolex, AP, Patek'!AC35="Yes",1,0)</f>
        <v>0</v>
      </c>
      <c r="AH35">
        <f>IF('Rolex, AP, Patek'!AE35="Yes",1,0)</f>
        <v>0</v>
      </c>
      <c r="AI35">
        <f>IF(OR('Rolex, AP, Patek'!AK35="Yes",'Rolex, AP, Patek'!AN35="Yes"),1,0)</f>
        <v>0</v>
      </c>
      <c r="AJ35">
        <f>IF('Rolex, AP, Patek'!AL35="Yes",1,0)</f>
        <v>0</v>
      </c>
      <c r="AK35">
        <f>IF('Rolex, AP, Patek'!AO35="Yes",1,0)</f>
        <v>0</v>
      </c>
      <c r="AL35">
        <f>IF('Rolex, AP, Patek'!AS35="Yes",1,0)</f>
        <v>0</v>
      </c>
      <c r="AM35" s="25">
        <f t="shared" si="1"/>
        <v>0</v>
      </c>
      <c r="AN35" s="25">
        <f t="shared" si="2"/>
        <v>0</v>
      </c>
      <c r="AO35" s="25">
        <f t="shared" si="3"/>
        <v>0</v>
      </c>
      <c r="AP35" s="25">
        <f t="shared" si="4"/>
        <v>0</v>
      </c>
      <c r="AQ35" s="25">
        <f t="shared" si="5"/>
        <v>1</v>
      </c>
    </row>
    <row r="36" spans="1:43" x14ac:dyDescent="0.2">
      <c r="A36" s="1">
        <v>32</v>
      </c>
      <c r="B36" s="27">
        <f>'Rolex, AP, Patek'!C36</f>
        <v>44871</v>
      </c>
      <c r="C36">
        <f>'Rolex, AP, Patek'!D36</f>
        <v>329</v>
      </c>
      <c r="D36" s="28">
        <f>'Rolex, AP, Patek'!E36</f>
        <v>4500</v>
      </c>
      <c r="E36" s="28">
        <f>'Rolex, AP, Patek'!F36</f>
        <v>5625</v>
      </c>
      <c r="F36" s="29">
        <f t="shared" si="0"/>
        <v>8.4118326757584114</v>
      </c>
      <c r="G36" s="28">
        <f>IF('Rolex, AP, Patek'!J36="AP",1,0)</f>
        <v>0</v>
      </c>
      <c r="H36" s="28">
        <f>IF('Rolex, AP, Patek'!J36="Patek",1,0)</f>
        <v>1</v>
      </c>
      <c r="I36" s="28">
        <f>IF('Rolex, AP, Patek'!J36="Rolex",1,0)</f>
        <v>0</v>
      </c>
      <c r="J36">
        <f>IF('Rolex, AP, Patek'!L36="Stainless Steel",1,0)</f>
        <v>0</v>
      </c>
      <c r="K36">
        <f>IF('Rolex, AP, Patek'!L36="Two-tone",1,0)</f>
        <v>0</v>
      </c>
      <c r="L36">
        <f>IF(OR('Rolex, AP, Patek'!L36="YG 18K",'Rolex, AP, Patek'!L36="YG &lt;18K",'Rolex, AP, Patek'!L36="PG 18K",'Rolex, AP, Patek'!L36="PG &lt;18K",'Rolex, AP, Patek'!L36="WG 18K",'Rolex, AP, Patek'!L36="Mixes of 18K",'Rolex, AP, Patek'!L36="Mixes &lt;18K"),1,0)</f>
        <v>1</v>
      </c>
      <c r="M36">
        <f>IF('Rolex, AP, Patek'!L36="Platinum",1,0)</f>
        <v>0</v>
      </c>
      <c r="N36">
        <f>IF(OR('Rolex, AP, Patek'!L36="PVD",'Rolex, AP, Patek'!L36="Gold Plate",'Rolex, AP, Patek'!L36="Other"),1,0)</f>
        <v>0</v>
      </c>
      <c r="O36">
        <f>IF('Rolex, AP, Patek'!P36="Stainless Steel",1,0)</f>
        <v>0</v>
      </c>
      <c r="P36">
        <f>IF('Rolex, AP, Patek'!P36="Leather",1,0)</f>
        <v>0</v>
      </c>
      <c r="Q36">
        <f>IF('Rolex, AP, Patek'!P36="Two-tone",1,0)</f>
        <v>0</v>
      </c>
      <c r="R36">
        <f>IF(OR('Rolex, AP, Patek'!P36="YG 18K",'Rolex, AP, Patek'!P36="PG 18K",'Rolex, AP, Patek'!P36="WG 18K",'Rolex, AP, Patek'!P36="Mixes of 18K"),1,0)</f>
        <v>1</v>
      </c>
      <c r="S36">
        <f>IF(OR('Rolex, AP, Patek'!AX36="Yes",'Rolex, AP, Patek'!AY36="Yes",'Rolex, AP, Patek'!AW36="Yes"),1,0)</f>
        <v>0</v>
      </c>
      <c r="T36">
        <f>IF(OR(ISTEXT('Rolex, AP, Patek'!AZ36), ISTEXT('Rolex, AP, Patek'!BA36)),1,0)</f>
        <v>0</v>
      </c>
      <c r="U36">
        <f>IF('Rolex, AP, Patek'!BB36="Yes",1,0)</f>
        <v>0</v>
      </c>
      <c r="V36">
        <f>IF('Rolex, AP, Patek'!BC36="Yes",1,0)</f>
        <v>0</v>
      </c>
      <c r="W36">
        <f>IF('Rolex, AP, Patek'!BF36="Yes",1,0)</f>
        <v>0</v>
      </c>
      <c r="X36">
        <f>IF('Rolex, AP, Patek'!BG36="A",1,0)</f>
        <v>0</v>
      </c>
      <c r="Y36">
        <f>IF('Rolex, AP, Patek'!BG36="AA",1,0)</f>
        <v>1</v>
      </c>
      <c r="Z36">
        <f>IF('Rolex, AP, Patek'!BG36="AAA",1,0)</f>
        <v>0</v>
      </c>
      <c r="AA36">
        <f>IF('Rolex, AP, Patek'!BG36="AAAA",1,0)</f>
        <v>0</v>
      </c>
      <c r="AB36">
        <f>IF('Rolex, AP, Patek'!R36="Yes",1,0)</f>
        <v>1</v>
      </c>
      <c r="AC36">
        <f>IF('Rolex, AP, Patek'!AR36="Yes",1,0)</f>
        <v>0</v>
      </c>
      <c r="AD36">
        <f>IF(OR('Rolex, AP, Patek'!X36="Yes", 'Rolex, AP, Patek'!Y36="Yes",'Rolex, AP, Patek'!Z36="Yes"),1,0)</f>
        <v>0</v>
      </c>
      <c r="AE36">
        <f>IF(OR('Rolex, AP, Patek'!AA36="Yes",'Rolex, AP, Patek'!AB36="Yes"),1,0)</f>
        <v>0</v>
      </c>
      <c r="AF36">
        <f>IF('Rolex, AP, Patek'!AD36="Yes",1,0)</f>
        <v>0</v>
      </c>
      <c r="AG36">
        <f>IF('Rolex, AP, Patek'!AC36="Yes",1,0)</f>
        <v>0</v>
      </c>
      <c r="AH36">
        <f>IF('Rolex, AP, Patek'!AE36="Yes",1,0)</f>
        <v>0</v>
      </c>
      <c r="AI36">
        <f>IF(OR('Rolex, AP, Patek'!AK36="Yes",'Rolex, AP, Patek'!AN36="Yes"),1,0)</f>
        <v>0</v>
      </c>
      <c r="AJ36">
        <f>IF('Rolex, AP, Patek'!AL36="Yes",1,0)</f>
        <v>0</v>
      </c>
      <c r="AK36">
        <f>IF('Rolex, AP, Patek'!AO36="Yes",1,0)</f>
        <v>0</v>
      </c>
      <c r="AL36">
        <f>IF('Rolex, AP, Patek'!AS36="Yes",1,0)</f>
        <v>0</v>
      </c>
      <c r="AM36" s="25">
        <f t="shared" si="1"/>
        <v>0</v>
      </c>
      <c r="AN36" s="25">
        <f t="shared" si="2"/>
        <v>0</v>
      </c>
      <c r="AO36" s="25">
        <f t="shared" si="3"/>
        <v>0</v>
      </c>
      <c r="AP36" s="25">
        <f t="shared" si="4"/>
        <v>0</v>
      </c>
      <c r="AQ36" s="25">
        <f t="shared" si="5"/>
        <v>1</v>
      </c>
    </row>
    <row r="37" spans="1:43" x14ac:dyDescent="0.2">
      <c r="A37" s="1">
        <v>33</v>
      </c>
      <c r="B37" s="27">
        <f>'Rolex, AP, Patek'!C37</f>
        <v>44871</v>
      </c>
      <c r="C37">
        <f>'Rolex, AP, Patek'!D37</f>
        <v>331</v>
      </c>
      <c r="D37" s="28">
        <f>'Rolex, AP, Patek'!E37</f>
        <v>4400</v>
      </c>
      <c r="E37" s="28">
        <f>'Rolex, AP, Patek'!F37</f>
        <v>5500</v>
      </c>
      <c r="F37" s="29">
        <f t="shared" si="0"/>
        <v>8.3893598199063533</v>
      </c>
      <c r="G37" s="28">
        <f>IF('Rolex, AP, Patek'!J37="AP",1,0)</f>
        <v>0</v>
      </c>
      <c r="H37" s="28">
        <f>IF('Rolex, AP, Patek'!J37="Patek",1,0)</f>
        <v>1</v>
      </c>
      <c r="I37" s="28">
        <f>IF('Rolex, AP, Patek'!J37="Rolex",1,0)</f>
        <v>0</v>
      </c>
      <c r="J37">
        <f>IF('Rolex, AP, Patek'!L37="Stainless Steel",1,0)</f>
        <v>0</v>
      </c>
      <c r="K37">
        <f>IF('Rolex, AP, Patek'!L37="Two-tone",1,0)</f>
        <v>0</v>
      </c>
      <c r="L37">
        <f>IF(OR('Rolex, AP, Patek'!L37="YG 18K",'Rolex, AP, Patek'!L37="YG &lt;18K",'Rolex, AP, Patek'!L37="PG 18K",'Rolex, AP, Patek'!L37="PG &lt;18K",'Rolex, AP, Patek'!L37="WG 18K",'Rolex, AP, Patek'!L37="Mixes of 18K",'Rolex, AP, Patek'!L37="Mixes &lt;18K"),1,0)</f>
        <v>1</v>
      </c>
      <c r="M37">
        <f>IF('Rolex, AP, Patek'!L37="Platinum",1,0)</f>
        <v>0</v>
      </c>
      <c r="N37">
        <f>IF(OR('Rolex, AP, Patek'!L37="PVD",'Rolex, AP, Patek'!L37="Gold Plate",'Rolex, AP, Patek'!L37="Other"),1,0)</f>
        <v>0</v>
      </c>
      <c r="O37">
        <f>IF('Rolex, AP, Patek'!P37="Stainless Steel",1,0)</f>
        <v>0</v>
      </c>
      <c r="P37">
        <f>IF('Rolex, AP, Patek'!P37="Leather",1,0)</f>
        <v>0</v>
      </c>
      <c r="Q37">
        <f>IF('Rolex, AP, Patek'!P37="Two-tone",1,0)</f>
        <v>0</v>
      </c>
      <c r="R37">
        <f>IF(OR('Rolex, AP, Patek'!P37="YG 18K",'Rolex, AP, Patek'!P37="PG 18K",'Rolex, AP, Patek'!P37="WG 18K",'Rolex, AP, Patek'!P37="Mixes of 18K"),1,0)</f>
        <v>1</v>
      </c>
      <c r="S37">
        <f>IF(OR('Rolex, AP, Patek'!AX37="Yes",'Rolex, AP, Patek'!AY37="Yes",'Rolex, AP, Patek'!AW37="Yes"),1,0)</f>
        <v>0</v>
      </c>
      <c r="T37">
        <f>IF(OR(ISTEXT('Rolex, AP, Patek'!AZ37), ISTEXT('Rolex, AP, Patek'!BA37)),1,0)</f>
        <v>0</v>
      </c>
      <c r="U37">
        <f>IF('Rolex, AP, Patek'!BB37="Yes",1,0)</f>
        <v>0</v>
      </c>
      <c r="V37">
        <f>IF('Rolex, AP, Patek'!BC37="Yes",1,0)</f>
        <v>0</v>
      </c>
      <c r="W37">
        <f>IF('Rolex, AP, Patek'!BF37="Yes",1,0)</f>
        <v>0</v>
      </c>
      <c r="X37">
        <f>IF('Rolex, AP, Patek'!BG37="A",1,0)</f>
        <v>0</v>
      </c>
      <c r="Y37">
        <f>IF('Rolex, AP, Patek'!BG37="AA",1,0)</f>
        <v>1</v>
      </c>
      <c r="Z37">
        <f>IF('Rolex, AP, Patek'!BG37="AAA",1,0)</f>
        <v>0</v>
      </c>
      <c r="AA37">
        <f>IF('Rolex, AP, Patek'!BG37="AAAA",1,0)</f>
        <v>0</v>
      </c>
      <c r="AB37">
        <f>IF('Rolex, AP, Patek'!R37="Yes",1,0)</f>
        <v>1</v>
      </c>
      <c r="AC37">
        <f>IF('Rolex, AP, Patek'!AR37="Yes",1,0)</f>
        <v>0</v>
      </c>
      <c r="AD37">
        <f>IF(OR('Rolex, AP, Patek'!X37="Yes", 'Rolex, AP, Patek'!Y37="Yes",'Rolex, AP, Patek'!Z37="Yes"),1,0)</f>
        <v>0</v>
      </c>
      <c r="AE37">
        <f>IF(OR('Rolex, AP, Patek'!AA37="Yes",'Rolex, AP, Patek'!AB37="Yes"),1,0)</f>
        <v>0</v>
      </c>
      <c r="AF37">
        <f>IF('Rolex, AP, Patek'!AD37="Yes",1,0)</f>
        <v>0</v>
      </c>
      <c r="AG37">
        <f>IF('Rolex, AP, Patek'!AC37="Yes",1,0)</f>
        <v>0</v>
      </c>
      <c r="AH37">
        <f>IF('Rolex, AP, Patek'!AE37="Yes",1,0)</f>
        <v>0</v>
      </c>
      <c r="AI37">
        <f>IF(OR('Rolex, AP, Patek'!AK37="Yes",'Rolex, AP, Patek'!AN37="Yes"),1,0)</f>
        <v>0</v>
      </c>
      <c r="AJ37">
        <f>IF('Rolex, AP, Patek'!AL37="Yes",1,0)</f>
        <v>0</v>
      </c>
      <c r="AK37">
        <f>IF('Rolex, AP, Patek'!AO37="Yes",1,0)</f>
        <v>0</v>
      </c>
      <c r="AL37">
        <f>IF('Rolex, AP, Patek'!AS37="Yes",1,0)</f>
        <v>0</v>
      </c>
      <c r="AM37" s="25">
        <f t="shared" si="1"/>
        <v>0</v>
      </c>
      <c r="AN37" s="25">
        <f t="shared" si="2"/>
        <v>0</v>
      </c>
      <c r="AO37" s="25">
        <f t="shared" si="3"/>
        <v>0</v>
      </c>
      <c r="AP37" s="25">
        <f t="shared" si="4"/>
        <v>0</v>
      </c>
      <c r="AQ37" s="25">
        <f t="shared" si="5"/>
        <v>1</v>
      </c>
    </row>
    <row r="38" spans="1:43" x14ac:dyDescent="0.2">
      <c r="A38" s="1">
        <v>34</v>
      </c>
      <c r="B38" s="27">
        <f>'Rolex, AP, Patek'!C38</f>
        <v>44871</v>
      </c>
      <c r="C38">
        <f>'Rolex, AP, Patek'!D38</f>
        <v>332</v>
      </c>
      <c r="D38" s="28">
        <f>'Rolex, AP, Patek'!E38</f>
        <v>8000</v>
      </c>
      <c r="E38" s="28">
        <f>'Rolex, AP, Patek'!F38</f>
        <v>10000</v>
      </c>
      <c r="F38" s="29">
        <f t="shared" si="0"/>
        <v>8.987196820661973</v>
      </c>
      <c r="G38" s="28">
        <f>IF('Rolex, AP, Patek'!J38="AP",1,0)</f>
        <v>0</v>
      </c>
      <c r="H38" s="28">
        <f>IF('Rolex, AP, Patek'!J38="Patek",1,0)</f>
        <v>1</v>
      </c>
      <c r="I38" s="28">
        <f>IF('Rolex, AP, Patek'!J38="Rolex",1,0)</f>
        <v>0</v>
      </c>
      <c r="J38">
        <f>IF('Rolex, AP, Patek'!L38="Stainless Steel",1,0)</f>
        <v>0</v>
      </c>
      <c r="K38">
        <f>IF('Rolex, AP, Patek'!L38="Two-tone",1,0)</f>
        <v>0</v>
      </c>
      <c r="L38">
        <f>IF(OR('Rolex, AP, Patek'!L38="YG 18K",'Rolex, AP, Patek'!L38="YG &lt;18K",'Rolex, AP, Patek'!L38="PG 18K",'Rolex, AP, Patek'!L38="PG &lt;18K",'Rolex, AP, Patek'!L38="WG 18K",'Rolex, AP, Patek'!L38="Mixes of 18K",'Rolex, AP, Patek'!L38="Mixes &lt;18K"),1,0)</f>
        <v>1</v>
      </c>
      <c r="M38">
        <f>IF('Rolex, AP, Patek'!L38="Platinum",1,0)</f>
        <v>0</v>
      </c>
      <c r="N38">
        <f>IF(OR('Rolex, AP, Patek'!L38="PVD",'Rolex, AP, Patek'!L38="Gold Plate",'Rolex, AP, Patek'!L38="Other"),1,0)</f>
        <v>0</v>
      </c>
      <c r="O38">
        <f>IF('Rolex, AP, Patek'!P38="Stainless Steel",1,0)</f>
        <v>0</v>
      </c>
      <c r="P38">
        <f>IF('Rolex, AP, Patek'!P38="Leather",1,0)</f>
        <v>0</v>
      </c>
      <c r="Q38">
        <f>IF('Rolex, AP, Patek'!P38="Two-tone",1,0)</f>
        <v>0</v>
      </c>
      <c r="R38">
        <f>IF(OR('Rolex, AP, Patek'!P38="YG 18K",'Rolex, AP, Patek'!P38="PG 18K",'Rolex, AP, Patek'!P38="WG 18K",'Rolex, AP, Patek'!P38="Mixes of 18K"),1,0)</f>
        <v>1</v>
      </c>
      <c r="S38">
        <f>IF(OR('Rolex, AP, Patek'!AX38="Yes",'Rolex, AP, Patek'!AY38="Yes",'Rolex, AP, Patek'!AW38="Yes"),1,0)</f>
        <v>0</v>
      </c>
      <c r="T38">
        <f>IF(OR(ISTEXT('Rolex, AP, Patek'!AZ38), ISTEXT('Rolex, AP, Patek'!BA38)),1,0)</f>
        <v>1</v>
      </c>
      <c r="U38">
        <f>IF('Rolex, AP, Patek'!BB38="Yes",1,0)</f>
        <v>0</v>
      </c>
      <c r="V38">
        <f>IF('Rolex, AP, Patek'!BC38="Yes",1,0)</f>
        <v>0</v>
      </c>
      <c r="W38">
        <f>IF('Rolex, AP, Patek'!BF38="Yes",1,0)</f>
        <v>0</v>
      </c>
      <c r="X38">
        <f>IF('Rolex, AP, Patek'!BG38="A",1,0)</f>
        <v>0</v>
      </c>
      <c r="Y38">
        <f>IF('Rolex, AP, Patek'!BG38="AA",1,0)</f>
        <v>1</v>
      </c>
      <c r="Z38">
        <f>IF('Rolex, AP, Patek'!BG38="AAA",1,0)</f>
        <v>0</v>
      </c>
      <c r="AA38">
        <f>IF('Rolex, AP, Patek'!BG38="AAAA",1,0)</f>
        <v>0</v>
      </c>
      <c r="AB38">
        <f>IF('Rolex, AP, Patek'!R38="Yes",1,0)</f>
        <v>1</v>
      </c>
      <c r="AC38">
        <f>IF('Rolex, AP, Patek'!AR38="Yes",1,0)</f>
        <v>0</v>
      </c>
      <c r="AD38">
        <f>IF(OR('Rolex, AP, Patek'!X38="Yes", 'Rolex, AP, Patek'!Y38="Yes",'Rolex, AP, Patek'!Z38="Yes"),1,0)</f>
        <v>0</v>
      </c>
      <c r="AE38">
        <f>IF(OR('Rolex, AP, Patek'!AA38="Yes",'Rolex, AP, Patek'!AB38="Yes"),1,0)</f>
        <v>0</v>
      </c>
      <c r="AF38">
        <f>IF('Rolex, AP, Patek'!AD38="Yes",1,0)</f>
        <v>0</v>
      </c>
      <c r="AG38">
        <f>IF('Rolex, AP, Patek'!AC38="Yes",1,0)</f>
        <v>0</v>
      </c>
      <c r="AH38">
        <f>IF('Rolex, AP, Patek'!AE38="Yes",1,0)</f>
        <v>0</v>
      </c>
      <c r="AI38">
        <f>IF(OR('Rolex, AP, Patek'!AK38="Yes",'Rolex, AP, Patek'!AN38="Yes"),1,0)</f>
        <v>0</v>
      </c>
      <c r="AJ38">
        <f>IF('Rolex, AP, Patek'!AL38="Yes",1,0)</f>
        <v>0</v>
      </c>
      <c r="AK38">
        <f>IF('Rolex, AP, Patek'!AO38="Yes",1,0)</f>
        <v>0</v>
      </c>
      <c r="AL38">
        <f>IF('Rolex, AP, Patek'!AS38="Yes",1,0)</f>
        <v>0</v>
      </c>
      <c r="AM38" s="25">
        <f t="shared" si="1"/>
        <v>0</v>
      </c>
      <c r="AN38" s="25">
        <f t="shared" si="2"/>
        <v>0</v>
      </c>
      <c r="AO38" s="25">
        <f t="shared" si="3"/>
        <v>0</v>
      </c>
      <c r="AP38" s="25">
        <f t="shared" si="4"/>
        <v>0</v>
      </c>
      <c r="AQ38" s="25">
        <f t="shared" si="5"/>
        <v>1</v>
      </c>
    </row>
    <row r="39" spans="1:43" x14ac:dyDescent="0.2">
      <c r="A39" s="1">
        <v>35</v>
      </c>
      <c r="B39" s="27">
        <f>'Rolex, AP, Patek'!C39</f>
        <v>44871</v>
      </c>
      <c r="C39">
        <f>'Rolex, AP, Patek'!D39</f>
        <v>335</v>
      </c>
      <c r="D39" s="28">
        <f>'Rolex, AP, Patek'!E39</f>
        <v>13000</v>
      </c>
      <c r="E39" s="28">
        <f>'Rolex, AP, Patek'!F39</f>
        <v>16250</v>
      </c>
      <c r="F39" s="29">
        <f t="shared" si="0"/>
        <v>9.4727046364436731</v>
      </c>
      <c r="G39" s="28">
        <f>IF('Rolex, AP, Patek'!J39="AP",1,0)</f>
        <v>0</v>
      </c>
      <c r="H39" s="28">
        <f>IF('Rolex, AP, Patek'!J39="Patek",1,0)</f>
        <v>0</v>
      </c>
      <c r="I39" s="28">
        <f>IF('Rolex, AP, Patek'!J39="Rolex",1,0)</f>
        <v>1</v>
      </c>
      <c r="J39">
        <f>IF('Rolex, AP, Patek'!L39="Stainless Steel",1,0)</f>
        <v>1</v>
      </c>
      <c r="K39">
        <f>IF('Rolex, AP, Patek'!L39="Two-tone",1,0)</f>
        <v>0</v>
      </c>
      <c r="L39">
        <f>IF(OR('Rolex, AP, Patek'!L39="YG 18K",'Rolex, AP, Patek'!L39="YG &lt;18K",'Rolex, AP, Patek'!L39="PG 18K",'Rolex, AP, Patek'!L39="PG &lt;18K",'Rolex, AP, Patek'!L39="WG 18K",'Rolex, AP, Patek'!L39="Mixes of 18K",'Rolex, AP, Patek'!L39="Mixes &lt;18K"),1,0)</f>
        <v>0</v>
      </c>
      <c r="M39">
        <f>IF('Rolex, AP, Patek'!L39="Platinum",1,0)</f>
        <v>0</v>
      </c>
      <c r="N39">
        <f>IF(OR('Rolex, AP, Patek'!L39="PVD",'Rolex, AP, Patek'!L39="Gold Plate",'Rolex, AP, Patek'!L39="Other"),1,0)</f>
        <v>0</v>
      </c>
      <c r="O39">
        <f>IF('Rolex, AP, Patek'!P39="Stainless Steel",1,0)</f>
        <v>1</v>
      </c>
      <c r="P39">
        <f>IF('Rolex, AP, Patek'!P39="Leather",1,0)</f>
        <v>0</v>
      </c>
      <c r="Q39">
        <f>IF('Rolex, AP, Patek'!P39="Two-tone",1,0)</f>
        <v>0</v>
      </c>
      <c r="R39">
        <f>IF(OR('Rolex, AP, Patek'!P39="YG 18K",'Rolex, AP, Patek'!P39="PG 18K",'Rolex, AP, Patek'!P39="WG 18K",'Rolex, AP, Patek'!P39="Mixes of 18K"),1,0)</f>
        <v>0</v>
      </c>
      <c r="S39">
        <f>IF(OR('Rolex, AP, Patek'!AX39="Yes",'Rolex, AP, Patek'!AY39="Yes",'Rolex, AP, Patek'!AW39="Yes"),1,0)</f>
        <v>0</v>
      </c>
      <c r="T39">
        <f>IF(OR(ISTEXT('Rolex, AP, Patek'!AZ39), ISTEXT('Rolex, AP, Patek'!BA39)),1,0)</f>
        <v>0</v>
      </c>
      <c r="U39">
        <f>IF('Rolex, AP, Patek'!BB39="Yes",1,0)</f>
        <v>0</v>
      </c>
      <c r="V39">
        <f>IF('Rolex, AP, Patek'!BC39="Yes",1,0)</f>
        <v>0</v>
      </c>
      <c r="W39">
        <f>IF('Rolex, AP, Patek'!BF39="Yes",1,0)</f>
        <v>0</v>
      </c>
      <c r="X39">
        <f>IF('Rolex, AP, Patek'!BG39="A",1,0)</f>
        <v>0</v>
      </c>
      <c r="Y39">
        <f>IF('Rolex, AP, Patek'!BG39="AA",1,0)</f>
        <v>1</v>
      </c>
      <c r="Z39">
        <f>IF('Rolex, AP, Patek'!BG39="AAA",1,0)</f>
        <v>0</v>
      </c>
      <c r="AA39">
        <f>IF('Rolex, AP, Patek'!BG39="AAAA",1,0)</f>
        <v>0</v>
      </c>
      <c r="AB39">
        <f>IF('Rolex, AP, Patek'!R39="Yes",1,0)</f>
        <v>1</v>
      </c>
      <c r="AC39">
        <f>IF('Rolex, AP, Patek'!AR39="Yes",1,0)</f>
        <v>0</v>
      </c>
      <c r="AD39">
        <f>IF(OR('Rolex, AP, Patek'!X39="Yes", 'Rolex, AP, Patek'!Y39="Yes",'Rolex, AP, Patek'!Z39="Yes"),1,0)</f>
        <v>0</v>
      </c>
      <c r="AE39">
        <f>IF(OR('Rolex, AP, Patek'!AA39="Yes",'Rolex, AP, Patek'!AB39="Yes"),1,0)</f>
        <v>0</v>
      </c>
      <c r="AF39">
        <f>IF('Rolex, AP, Patek'!AD39="Yes",1,0)</f>
        <v>0</v>
      </c>
      <c r="AG39">
        <f>IF('Rolex, AP, Patek'!AC39="Yes",1,0)</f>
        <v>1</v>
      </c>
      <c r="AH39">
        <f>IF('Rolex, AP, Patek'!AE39="Yes",1,0)</f>
        <v>0</v>
      </c>
      <c r="AI39">
        <f>IF(OR('Rolex, AP, Patek'!AK39="Yes",'Rolex, AP, Patek'!AN39="Yes"),1,0)</f>
        <v>0</v>
      </c>
      <c r="AJ39">
        <f>IF('Rolex, AP, Patek'!AL39="Yes",1,0)</f>
        <v>0</v>
      </c>
      <c r="AK39">
        <f>IF('Rolex, AP, Patek'!AO39="Yes",1,0)</f>
        <v>0</v>
      </c>
      <c r="AL39">
        <f>IF('Rolex, AP, Patek'!AS39="Yes",1,0)</f>
        <v>0</v>
      </c>
      <c r="AM39" s="25">
        <f t="shared" si="1"/>
        <v>0</v>
      </c>
      <c r="AN39" s="25">
        <f t="shared" si="2"/>
        <v>0</v>
      </c>
      <c r="AO39" s="25">
        <f t="shared" si="3"/>
        <v>0</v>
      </c>
      <c r="AP39" s="25">
        <f t="shared" si="4"/>
        <v>0</v>
      </c>
      <c r="AQ39" s="25">
        <f t="shared" si="5"/>
        <v>1</v>
      </c>
    </row>
    <row r="40" spans="1:43" x14ac:dyDescent="0.2">
      <c r="A40" s="1">
        <v>36</v>
      </c>
      <c r="B40" s="27">
        <f>'Rolex, AP, Patek'!C40</f>
        <v>44871</v>
      </c>
      <c r="C40">
        <f>'Rolex, AP, Patek'!D40</f>
        <v>336</v>
      </c>
      <c r="D40" s="28">
        <f>'Rolex, AP, Patek'!E40</f>
        <v>17000</v>
      </c>
      <c r="E40" s="28">
        <f>'Rolex, AP, Patek'!F40</f>
        <v>21250</v>
      </c>
      <c r="F40" s="29">
        <f t="shared" si="0"/>
        <v>9.7409686230383539</v>
      </c>
      <c r="G40" s="28">
        <f>IF('Rolex, AP, Patek'!J40="AP",1,0)</f>
        <v>0</v>
      </c>
      <c r="H40" s="28">
        <f>IF('Rolex, AP, Patek'!J40="Patek",1,0)</f>
        <v>0</v>
      </c>
      <c r="I40" s="28">
        <f>IF('Rolex, AP, Patek'!J40="Rolex",1,0)</f>
        <v>1</v>
      </c>
      <c r="J40">
        <f>IF('Rolex, AP, Patek'!L40="Stainless Steel",1,0)</f>
        <v>1</v>
      </c>
      <c r="K40">
        <f>IF('Rolex, AP, Patek'!L40="Two-tone",1,0)</f>
        <v>0</v>
      </c>
      <c r="L40">
        <f>IF(OR('Rolex, AP, Patek'!L40="YG 18K",'Rolex, AP, Patek'!L40="YG &lt;18K",'Rolex, AP, Patek'!L40="PG 18K",'Rolex, AP, Patek'!L40="PG &lt;18K",'Rolex, AP, Patek'!L40="WG 18K",'Rolex, AP, Patek'!L40="Mixes of 18K",'Rolex, AP, Patek'!L40="Mixes &lt;18K"),1,0)</f>
        <v>0</v>
      </c>
      <c r="M40">
        <f>IF('Rolex, AP, Patek'!L40="Platinum",1,0)</f>
        <v>0</v>
      </c>
      <c r="N40">
        <f>IF(OR('Rolex, AP, Patek'!L40="PVD",'Rolex, AP, Patek'!L40="Gold Plate",'Rolex, AP, Patek'!L40="Other"),1,0)</f>
        <v>0</v>
      </c>
      <c r="O40">
        <f>IF('Rolex, AP, Patek'!P40="Stainless Steel",1,0)</f>
        <v>1</v>
      </c>
      <c r="P40">
        <f>IF('Rolex, AP, Patek'!P40="Leather",1,0)</f>
        <v>0</v>
      </c>
      <c r="Q40">
        <f>IF('Rolex, AP, Patek'!P40="Two-tone",1,0)</f>
        <v>0</v>
      </c>
      <c r="R40">
        <f>IF(OR('Rolex, AP, Patek'!P40="YG 18K",'Rolex, AP, Patek'!P40="PG 18K",'Rolex, AP, Patek'!P40="WG 18K",'Rolex, AP, Patek'!P40="Mixes of 18K"),1,0)</f>
        <v>0</v>
      </c>
      <c r="S40">
        <f>IF(OR('Rolex, AP, Patek'!AX40="Yes",'Rolex, AP, Patek'!AY40="Yes",'Rolex, AP, Patek'!AW40="Yes"),1,0)</f>
        <v>0</v>
      </c>
      <c r="T40">
        <f>IF(OR(ISTEXT('Rolex, AP, Patek'!AZ40), ISTEXT('Rolex, AP, Patek'!BA40)),1,0)</f>
        <v>0</v>
      </c>
      <c r="U40">
        <f>IF('Rolex, AP, Patek'!BB40="Yes",1,0)</f>
        <v>0</v>
      </c>
      <c r="V40">
        <f>IF('Rolex, AP, Patek'!BC40="Yes",1,0)</f>
        <v>0</v>
      </c>
      <c r="W40">
        <f>IF('Rolex, AP, Patek'!BF40="Yes",1,0)</f>
        <v>0</v>
      </c>
      <c r="X40">
        <f>IF('Rolex, AP, Patek'!BG40="A",1,0)</f>
        <v>0</v>
      </c>
      <c r="Y40">
        <f>IF('Rolex, AP, Patek'!BG40="AA",1,0)</f>
        <v>1</v>
      </c>
      <c r="Z40">
        <f>IF('Rolex, AP, Patek'!BG40="AAA",1,0)</f>
        <v>0</v>
      </c>
      <c r="AA40">
        <f>IF('Rolex, AP, Patek'!BG40="AAAA",1,0)</f>
        <v>0</v>
      </c>
      <c r="AB40">
        <f>IF('Rolex, AP, Patek'!R40="Yes",1,0)</f>
        <v>1</v>
      </c>
      <c r="AC40">
        <f>IF('Rolex, AP, Patek'!AR40="Yes",1,0)</f>
        <v>0</v>
      </c>
      <c r="AD40">
        <f>IF(OR('Rolex, AP, Patek'!X40="Yes", 'Rolex, AP, Patek'!Y40="Yes",'Rolex, AP, Patek'!Z40="Yes"),1,0)</f>
        <v>0</v>
      </c>
      <c r="AE40">
        <f>IF(OR('Rolex, AP, Patek'!AA40="Yes",'Rolex, AP, Patek'!AB40="Yes"),1,0)</f>
        <v>0</v>
      </c>
      <c r="AF40">
        <f>IF('Rolex, AP, Patek'!AD40="Yes",1,0)</f>
        <v>0</v>
      </c>
      <c r="AG40">
        <f>IF('Rolex, AP, Patek'!AC40="Yes",1,0)</f>
        <v>1</v>
      </c>
      <c r="AH40">
        <f>IF('Rolex, AP, Patek'!AE40="Yes",1,0)</f>
        <v>0</v>
      </c>
      <c r="AI40">
        <f>IF(OR('Rolex, AP, Patek'!AK40="Yes",'Rolex, AP, Patek'!AN40="Yes"),1,0)</f>
        <v>0</v>
      </c>
      <c r="AJ40">
        <f>IF('Rolex, AP, Patek'!AL40="Yes",1,0)</f>
        <v>0</v>
      </c>
      <c r="AK40">
        <f>IF('Rolex, AP, Patek'!AO40="Yes",1,0)</f>
        <v>0</v>
      </c>
      <c r="AL40">
        <f>IF('Rolex, AP, Patek'!AS40="Yes",1,0)</f>
        <v>0</v>
      </c>
      <c r="AM40" s="25">
        <f t="shared" si="1"/>
        <v>0</v>
      </c>
      <c r="AN40" s="25">
        <f t="shared" si="2"/>
        <v>0</v>
      </c>
      <c r="AO40" s="25">
        <f t="shared" si="3"/>
        <v>0</v>
      </c>
      <c r="AP40" s="25">
        <f t="shared" si="4"/>
        <v>0</v>
      </c>
      <c r="AQ40" s="25">
        <f t="shared" si="5"/>
        <v>1</v>
      </c>
    </row>
    <row r="41" spans="1:43" x14ac:dyDescent="0.2">
      <c r="A41" s="1">
        <v>37</v>
      </c>
      <c r="B41" s="27">
        <f>'Rolex, AP, Patek'!C41</f>
        <v>44871</v>
      </c>
      <c r="C41">
        <f>'Rolex, AP, Patek'!D41</f>
        <v>337</v>
      </c>
      <c r="D41" s="28">
        <f>'Rolex, AP, Patek'!E41</f>
        <v>8500</v>
      </c>
      <c r="E41" s="28">
        <f>'Rolex, AP, Patek'!F41</f>
        <v>10625</v>
      </c>
      <c r="F41" s="29">
        <f t="shared" si="0"/>
        <v>9.0478214424784085</v>
      </c>
      <c r="G41" s="28">
        <f>IF('Rolex, AP, Patek'!J41="AP",1,0)</f>
        <v>0</v>
      </c>
      <c r="H41" s="28">
        <f>IF('Rolex, AP, Patek'!J41="Patek",1,0)</f>
        <v>0</v>
      </c>
      <c r="I41" s="28">
        <f>IF('Rolex, AP, Patek'!J41="Rolex",1,0)</f>
        <v>1</v>
      </c>
      <c r="J41">
        <f>IF('Rolex, AP, Patek'!L41="Stainless Steel",1,0)</f>
        <v>1</v>
      </c>
      <c r="K41">
        <f>IF('Rolex, AP, Patek'!L41="Two-tone",1,0)</f>
        <v>0</v>
      </c>
      <c r="L41">
        <f>IF(OR('Rolex, AP, Patek'!L41="YG 18K",'Rolex, AP, Patek'!L41="YG &lt;18K",'Rolex, AP, Patek'!L41="PG 18K",'Rolex, AP, Patek'!L41="PG &lt;18K",'Rolex, AP, Patek'!L41="WG 18K",'Rolex, AP, Patek'!L41="Mixes of 18K",'Rolex, AP, Patek'!L41="Mixes &lt;18K"),1,0)</f>
        <v>0</v>
      </c>
      <c r="M41">
        <f>IF('Rolex, AP, Patek'!L41="Platinum",1,0)</f>
        <v>0</v>
      </c>
      <c r="N41">
        <f>IF(OR('Rolex, AP, Patek'!L41="PVD",'Rolex, AP, Patek'!L41="Gold Plate",'Rolex, AP, Patek'!L41="Other"),1,0)</f>
        <v>0</v>
      </c>
      <c r="O41">
        <f>IF('Rolex, AP, Patek'!P41="Stainless Steel",1,0)</f>
        <v>1</v>
      </c>
      <c r="P41">
        <f>IF('Rolex, AP, Patek'!P41="Leather",1,0)</f>
        <v>0</v>
      </c>
      <c r="Q41">
        <f>IF('Rolex, AP, Patek'!P41="Two-tone",1,0)</f>
        <v>0</v>
      </c>
      <c r="R41">
        <f>IF(OR('Rolex, AP, Patek'!P41="YG 18K",'Rolex, AP, Patek'!P41="PG 18K",'Rolex, AP, Patek'!P41="WG 18K",'Rolex, AP, Patek'!P41="Mixes of 18K"),1,0)</f>
        <v>0</v>
      </c>
      <c r="S41">
        <f>IF(OR('Rolex, AP, Patek'!AX41="Yes",'Rolex, AP, Patek'!AY41="Yes",'Rolex, AP, Patek'!AW41="Yes"),1,0)</f>
        <v>0</v>
      </c>
      <c r="T41">
        <f>IF(OR(ISTEXT('Rolex, AP, Patek'!AZ41), ISTEXT('Rolex, AP, Patek'!BA41)),1,0)</f>
        <v>0</v>
      </c>
      <c r="U41">
        <f>IF('Rolex, AP, Patek'!BB41="Yes",1,0)</f>
        <v>0</v>
      </c>
      <c r="V41">
        <f>IF('Rolex, AP, Patek'!BC41="Yes",1,0)</f>
        <v>0</v>
      </c>
      <c r="W41">
        <f>IF('Rolex, AP, Patek'!BF41="Yes",1,0)</f>
        <v>0</v>
      </c>
      <c r="X41">
        <f>IF('Rolex, AP, Patek'!BG41="A",1,0)</f>
        <v>0</v>
      </c>
      <c r="Y41">
        <f>IF('Rolex, AP, Patek'!BG41="AA",1,0)</f>
        <v>1</v>
      </c>
      <c r="Z41">
        <f>IF('Rolex, AP, Patek'!BG41="AAA",1,0)</f>
        <v>0</v>
      </c>
      <c r="AA41">
        <f>IF('Rolex, AP, Patek'!BG41="AAAA",1,0)</f>
        <v>0</v>
      </c>
      <c r="AB41">
        <f>IF('Rolex, AP, Patek'!R41="Yes",1,0)</f>
        <v>0</v>
      </c>
      <c r="AC41">
        <f>IF('Rolex, AP, Patek'!AR41="Yes",1,0)</f>
        <v>0</v>
      </c>
      <c r="AD41">
        <f>IF(OR('Rolex, AP, Patek'!X41="Yes", 'Rolex, AP, Patek'!Y41="Yes",'Rolex, AP, Patek'!Z41="Yes"),1,0)</f>
        <v>1</v>
      </c>
      <c r="AE41">
        <f>IF(OR('Rolex, AP, Patek'!AA41="Yes",'Rolex, AP, Patek'!AB41="Yes"),1,0)</f>
        <v>0</v>
      </c>
      <c r="AF41">
        <f>IF('Rolex, AP, Patek'!AD41="Yes",1,0)</f>
        <v>0</v>
      </c>
      <c r="AG41">
        <f>IF('Rolex, AP, Patek'!AC41="Yes",1,0)</f>
        <v>0</v>
      </c>
      <c r="AH41">
        <f>IF('Rolex, AP, Patek'!AE41="Yes",1,0)</f>
        <v>1</v>
      </c>
      <c r="AI41">
        <f>IF(OR('Rolex, AP, Patek'!AK41="Yes",'Rolex, AP, Patek'!AN41="Yes"),1,0)</f>
        <v>0</v>
      </c>
      <c r="AJ41">
        <f>IF('Rolex, AP, Patek'!AL41="Yes",1,0)</f>
        <v>0</v>
      </c>
      <c r="AK41">
        <f>IF('Rolex, AP, Patek'!AO41="Yes",1,0)</f>
        <v>0</v>
      </c>
      <c r="AL41">
        <f>IF('Rolex, AP, Patek'!AS41="Yes",1,0)</f>
        <v>0</v>
      </c>
      <c r="AM41" s="25">
        <f t="shared" si="1"/>
        <v>0</v>
      </c>
      <c r="AN41" s="25">
        <f t="shared" si="2"/>
        <v>0</v>
      </c>
      <c r="AO41" s="25">
        <f t="shared" si="3"/>
        <v>0</v>
      </c>
      <c r="AP41" s="25">
        <f t="shared" si="4"/>
        <v>0</v>
      </c>
      <c r="AQ41" s="25">
        <f t="shared" si="5"/>
        <v>1</v>
      </c>
    </row>
    <row r="42" spans="1:43" x14ac:dyDescent="0.2">
      <c r="A42" s="1">
        <v>38</v>
      </c>
      <c r="B42" s="27">
        <f>'Rolex, AP, Patek'!C42</f>
        <v>44871</v>
      </c>
      <c r="C42">
        <f>'Rolex, AP, Patek'!D42</f>
        <v>338</v>
      </c>
      <c r="D42" s="28">
        <f>'Rolex, AP, Patek'!E42</f>
        <v>12000</v>
      </c>
      <c r="E42" s="28">
        <f>'Rolex, AP, Patek'!F42</f>
        <v>15000</v>
      </c>
      <c r="F42" s="29">
        <f t="shared" si="0"/>
        <v>9.3926619287701367</v>
      </c>
      <c r="G42" s="28">
        <f>IF('Rolex, AP, Patek'!J42="AP",1,0)</f>
        <v>0</v>
      </c>
      <c r="H42" s="28">
        <f>IF('Rolex, AP, Patek'!J42="Patek",1,0)</f>
        <v>0</v>
      </c>
      <c r="I42" s="28">
        <f>IF('Rolex, AP, Patek'!J42="Rolex",1,0)</f>
        <v>1</v>
      </c>
      <c r="J42">
        <f>IF('Rolex, AP, Patek'!L42="Stainless Steel",1,0)</f>
        <v>1</v>
      </c>
      <c r="K42">
        <f>IF('Rolex, AP, Patek'!L42="Two-tone",1,0)</f>
        <v>0</v>
      </c>
      <c r="L42">
        <f>IF(OR('Rolex, AP, Patek'!L42="YG 18K",'Rolex, AP, Patek'!L42="YG &lt;18K",'Rolex, AP, Patek'!L42="PG 18K",'Rolex, AP, Patek'!L42="PG &lt;18K",'Rolex, AP, Patek'!L42="WG 18K",'Rolex, AP, Patek'!L42="Mixes of 18K",'Rolex, AP, Patek'!L42="Mixes &lt;18K"),1,0)</f>
        <v>0</v>
      </c>
      <c r="M42">
        <f>IF('Rolex, AP, Patek'!L42="Platinum",1,0)</f>
        <v>0</v>
      </c>
      <c r="N42">
        <f>IF(OR('Rolex, AP, Patek'!L42="PVD",'Rolex, AP, Patek'!L42="Gold Plate",'Rolex, AP, Patek'!L42="Other"),1,0)</f>
        <v>0</v>
      </c>
      <c r="O42">
        <f>IF('Rolex, AP, Patek'!P42="Stainless Steel",1,0)</f>
        <v>1</v>
      </c>
      <c r="P42">
        <f>IF('Rolex, AP, Patek'!P42="Leather",1,0)</f>
        <v>0</v>
      </c>
      <c r="Q42">
        <f>IF('Rolex, AP, Patek'!P42="Two-tone",1,0)</f>
        <v>0</v>
      </c>
      <c r="R42">
        <f>IF(OR('Rolex, AP, Patek'!P42="YG 18K",'Rolex, AP, Patek'!P42="PG 18K",'Rolex, AP, Patek'!P42="WG 18K",'Rolex, AP, Patek'!P42="Mixes of 18K"),1,0)</f>
        <v>0</v>
      </c>
      <c r="S42">
        <f>IF(OR('Rolex, AP, Patek'!AX42="Yes",'Rolex, AP, Patek'!AY42="Yes",'Rolex, AP, Patek'!AW42="Yes"),1,0)</f>
        <v>0</v>
      </c>
      <c r="T42">
        <f>IF(OR(ISTEXT('Rolex, AP, Patek'!AZ42), ISTEXT('Rolex, AP, Patek'!BA42)),1,0)</f>
        <v>0</v>
      </c>
      <c r="U42">
        <f>IF('Rolex, AP, Patek'!BB42="Yes",1,0)</f>
        <v>0</v>
      </c>
      <c r="V42">
        <f>IF('Rolex, AP, Patek'!BC42="Yes",1,0)</f>
        <v>0</v>
      </c>
      <c r="W42">
        <f>IF('Rolex, AP, Patek'!BF42="Yes",1,0)</f>
        <v>0</v>
      </c>
      <c r="X42">
        <f>IF('Rolex, AP, Patek'!BG42="A",1,0)</f>
        <v>0</v>
      </c>
      <c r="Y42">
        <f>IF('Rolex, AP, Patek'!BG42="AA",1,0)</f>
        <v>0</v>
      </c>
      <c r="Z42">
        <f>IF('Rolex, AP, Patek'!BG42="AAA",1,0)</f>
        <v>1</v>
      </c>
      <c r="AA42">
        <f>IF('Rolex, AP, Patek'!BG42="AAAA",1,0)</f>
        <v>0</v>
      </c>
      <c r="AB42">
        <f>IF('Rolex, AP, Patek'!R42="Yes",1,0)</f>
        <v>0</v>
      </c>
      <c r="AC42">
        <f>IF('Rolex, AP, Patek'!AR42="Yes",1,0)</f>
        <v>0</v>
      </c>
      <c r="AD42">
        <f>IF(OR('Rolex, AP, Patek'!X42="Yes", 'Rolex, AP, Patek'!Y42="Yes",'Rolex, AP, Patek'!Z42="Yes"),1,0)</f>
        <v>1</v>
      </c>
      <c r="AE42">
        <f>IF(OR('Rolex, AP, Patek'!AA42="Yes",'Rolex, AP, Patek'!AB42="Yes"),1,0)</f>
        <v>0</v>
      </c>
      <c r="AF42">
        <f>IF('Rolex, AP, Patek'!AD42="Yes",1,0)</f>
        <v>0</v>
      </c>
      <c r="AG42">
        <f>IF('Rolex, AP, Patek'!AC42="Yes",1,0)</f>
        <v>1</v>
      </c>
      <c r="AH42">
        <f>IF('Rolex, AP, Patek'!AE42="Yes",1,0)</f>
        <v>0</v>
      </c>
      <c r="AI42">
        <f>IF(OR('Rolex, AP, Patek'!AK42="Yes",'Rolex, AP, Patek'!AN42="Yes"),1,0)</f>
        <v>0</v>
      </c>
      <c r="AJ42">
        <f>IF('Rolex, AP, Patek'!AL42="Yes",1,0)</f>
        <v>0</v>
      </c>
      <c r="AK42">
        <f>IF('Rolex, AP, Patek'!AO42="Yes",1,0)</f>
        <v>0</v>
      </c>
      <c r="AL42">
        <f>IF('Rolex, AP, Patek'!AS42="Yes",1,0)</f>
        <v>0</v>
      </c>
      <c r="AM42" s="25">
        <f t="shared" si="1"/>
        <v>0</v>
      </c>
      <c r="AN42" s="25">
        <f t="shared" si="2"/>
        <v>0</v>
      </c>
      <c r="AO42" s="25">
        <f t="shared" si="3"/>
        <v>0</v>
      </c>
      <c r="AP42" s="25">
        <f t="shared" si="4"/>
        <v>0</v>
      </c>
      <c r="AQ42" s="25">
        <f t="shared" si="5"/>
        <v>1</v>
      </c>
    </row>
    <row r="43" spans="1:43" x14ac:dyDescent="0.2">
      <c r="A43" s="1">
        <v>39</v>
      </c>
      <c r="B43" s="27">
        <f>'Rolex, AP, Patek'!C43</f>
        <v>44871</v>
      </c>
      <c r="C43">
        <f>'Rolex, AP, Patek'!D43</f>
        <v>344</v>
      </c>
      <c r="D43" s="28">
        <f>'Rolex, AP, Patek'!E43</f>
        <v>28000</v>
      </c>
      <c r="E43" s="28">
        <f>'Rolex, AP, Patek'!F43</f>
        <v>35000</v>
      </c>
      <c r="F43" s="29">
        <f t="shared" si="0"/>
        <v>10.239959789157341</v>
      </c>
      <c r="G43" s="28">
        <f>IF('Rolex, AP, Patek'!J43="AP",1,0)</f>
        <v>0</v>
      </c>
      <c r="H43" s="28">
        <f>IF('Rolex, AP, Patek'!J43="Patek",1,0)</f>
        <v>0</v>
      </c>
      <c r="I43" s="28">
        <f>IF('Rolex, AP, Patek'!J43="Rolex",1,0)</f>
        <v>1</v>
      </c>
      <c r="J43">
        <f>IF('Rolex, AP, Patek'!L43="Stainless Steel",1,0)</f>
        <v>0</v>
      </c>
      <c r="K43">
        <f>IF('Rolex, AP, Patek'!L43="Two-tone",1,0)</f>
        <v>0</v>
      </c>
      <c r="L43">
        <f>IF(OR('Rolex, AP, Patek'!L43="YG 18K",'Rolex, AP, Patek'!L43="YG &lt;18K",'Rolex, AP, Patek'!L43="PG 18K",'Rolex, AP, Patek'!L43="PG &lt;18K",'Rolex, AP, Patek'!L43="WG 18K",'Rolex, AP, Patek'!L43="Mixes of 18K",'Rolex, AP, Patek'!L43="Mixes &lt;18K"),1,0)</f>
        <v>1</v>
      </c>
      <c r="M43">
        <f>IF('Rolex, AP, Patek'!L43="Platinum",1,0)</f>
        <v>0</v>
      </c>
      <c r="N43">
        <f>IF(OR('Rolex, AP, Patek'!L43="PVD",'Rolex, AP, Patek'!L43="Gold Plate",'Rolex, AP, Patek'!L43="Other"),1,0)</f>
        <v>0</v>
      </c>
      <c r="O43">
        <f>IF('Rolex, AP, Patek'!P43="Stainless Steel",1,0)</f>
        <v>0</v>
      </c>
      <c r="P43">
        <f>IF('Rolex, AP, Patek'!P43="Leather",1,0)</f>
        <v>0</v>
      </c>
      <c r="Q43">
        <f>IF('Rolex, AP, Patek'!P43="Two-tone",1,0)</f>
        <v>0</v>
      </c>
      <c r="R43">
        <f>IF(OR('Rolex, AP, Patek'!P43="YG 18K",'Rolex, AP, Patek'!P43="PG 18K",'Rolex, AP, Patek'!P43="WG 18K",'Rolex, AP, Patek'!P43="Mixes of 18K"),1,0)</f>
        <v>1</v>
      </c>
      <c r="S43">
        <f>IF(OR('Rolex, AP, Patek'!AX43="Yes",'Rolex, AP, Patek'!AY43="Yes",'Rolex, AP, Patek'!AW43="Yes"),1,0)</f>
        <v>0</v>
      </c>
      <c r="T43">
        <f>IF(OR(ISTEXT('Rolex, AP, Patek'!AZ43), ISTEXT('Rolex, AP, Patek'!BA43)),1,0)</f>
        <v>0</v>
      </c>
      <c r="U43">
        <f>IF('Rolex, AP, Patek'!BB43="Yes",1,0)</f>
        <v>0</v>
      </c>
      <c r="V43">
        <f>IF('Rolex, AP, Patek'!BC43="Yes",1,0)</f>
        <v>0</v>
      </c>
      <c r="W43">
        <f>IF('Rolex, AP, Patek'!BF43="Yes",1,0)</f>
        <v>0</v>
      </c>
      <c r="X43">
        <f>IF('Rolex, AP, Patek'!BG43="A",1,0)</f>
        <v>0</v>
      </c>
      <c r="Y43">
        <f>IF('Rolex, AP, Patek'!BG43="AA",1,0)</f>
        <v>0</v>
      </c>
      <c r="Z43">
        <f>IF('Rolex, AP, Patek'!BG43="AAA",1,0)</f>
        <v>1</v>
      </c>
      <c r="AA43">
        <f>IF('Rolex, AP, Patek'!BG43="AAAA",1,0)</f>
        <v>0</v>
      </c>
      <c r="AB43">
        <f>IF('Rolex, AP, Patek'!R43="Yes",1,0)</f>
        <v>0</v>
      </c>
      <c r="AC43">
        <f>IF('Rolex, AP, Patek'!AR43="Yes",1,0)</f>
        <v>0</v>
      </c>
      <c r="AD43">
        <f>IF(OR('Rolex, AP, Patek'!X43="Yes", 'Rolex, AP, Patek'!Y43="Yes",'Rolex, AP, Patek'!Z43="Yes"),1,0)</f>
        <v>1</v>
      </c>
      <c r="AE43">
        <f>IF(OR('Rolex, AP, Patek'!AA43="Yes",'Rolex, AP, Patek'!AB43="Yes"),1,0)</f>
        <v>0</v>
      </c>
      <c r="AF43">
        <f>IF('Rolex, AP, Patek'!AD43="Yes",1,0)</f>
        <v>0</v>
      </c>
      <c r="AG43">
        <f>IF('Rolex, AP, Patek'!AC43="Yes",1,0)</f>
        <v>0</v>
      </c>
      <c r="AH43">
        <f>IF('Rolex, AP, Patek'!AE43="Yes",1,0)</f>
        <v>0</v>
      </c>
      <c r="AI43">
        <f>IF(OR('Rolex, AP, Patek'!AK43="Yes",'Rolex, AP, Patek'!AN43="Yes"),1,0)</f>
        <v>0</v>
      </c>
      <c r="AJ43">
        <f>IF('Rolex, AP, Patek'!AL43="Yes",1,0)</f>
        <v>0</v>
      </c>
      <c r="AK43">
        <f>IF('Rolex, AP, Patek'!AO43="Yes",1,0)</f>
        <v>0</v>
      </c>
      <c r="AL43">
        <f>IF('Rolex, AP, Patek'!AS43="Yes",1,0)</f>
        <v>0</v>
      </c>
      <c r="AM43" s="25">
        <f t="shared" si="1"/>
        <v>0</v>
      </c>
      <c r="AN43" s="25">
        <f t="shared" si="2"/>
        <v>0</v>
      </c>
      <c r="AO43" s="25">
        <f t="shared" si="3"/>
        <v>0</v>
      </c>
      <c r="AP43" s="25">
        <f t="shared" si="4"/>
        <v>0</v>
      </c>
      <c r="AQ43" s="25">
        <f t="shared" si="5"/>
        <v>1</v>
      </c>
    </row>
    <row r="44" spans="1:43" x14ac:dyDescent="0.2">
      <c r="A44" s="1">
        <v>40</v>
      </c>
      <c r="B44" s="27">
        <f>'Rolex, AP, Patek'!C44</f>
        <v>44871</v>
      </c>
      <c r="C44">
        <f>'Rolex, AP, Patek'!D44</f>
        <v>345</v>
      </c>
      <c r="D44" s="28">
        <f>'Rolex, AP, Patek'!E44</f>
        <v>3400</v>
      </c>
      <c r="E44" s="28">
        <f>'Rolex, AP, Patek'!F44</f>
        <v>4250</v>
      </c>
      <c r="F44" s="29">
        <f t="shared" si="0"/>
        <v>8.1315307106042525</v>
      </c>
      <c r="G44" s="28">
        <f>IF('Rolex, AP, Patek'!J44="AP",1,0)</f>
        <v>0</v>
      </c>
      <c r="H44" s="28">
        <f>IF('Rolex, AP, Patek'!J44="Patek",1,0)</f>
        <v>0</v>
      </c>
      <c r="I44" s="28">
        <f>IF('Rolex, AP, Patek'!J44="Rolex",1,0)</f>
        <v>1</v>
      </c>
      <c r="J44">
        <f>IF('Rolex, AP, Patek'!L44="Stainless Steel",1,0)</f>
        <v>1</v>
      </c>
      <c r="K44">
        <f>IF('Rolex, AP, Patek'!L44="Two-tone",1,0)</f>
        <v>0</v>
      </c>
      <c r="L44">
        <f>IF(OR('Rolex, AP, Patek'!L44="YG 18K",'Rolex, AP, Patek'!L44="YG &lt;18K",'Rolex, AP, Patek'!L44="PG 18K",'Rolex, AP, Patek'!L44="PG &lt;18K",'Rolex, AP, Patek'!L44="WG 18K",'Rolex, AP, Patek'!L44="Mixes of 18K",'Rolex, AP, Patek'!L44="Mixes &lt;18K"),1,0)</f>
        <v>0</v>
      </c>
      <c r="M44">
        <f>IF('Rolex, AP, Patek'!L44="Platinum",1,0)</f>
        <v>0</v>
      </c>
      <c r="N44">
        <f>IF(OR('Rolex, AP, Patek'!L44="PVD",'Rolex, AP, Patek'!L44="Gold Plate",'Rolex, AP, Patek'!L44="Other"),1,0)</f>
        <v>0</v>
      </c>
      <c r="O44">
        <f>IF('Rolex, AP, Patek'!P44="Stainless Steel",1,0)</f>
        <v>0</v>
      </c>
      <c r="P44">
        <f>IF('Rolex, AP, Patek'!P44="Leather",1,0)</f>
        <v>1</v>
      </c>
      <c r="Q44">
        <f>IF('Rolex, AP, Patek'!P44="Two-tone",1,0)</f>
        <v>0</v>
      </c>
      <c r="R44">
        <f>IF(OR('Rolex, AP, Patek'!P44="YG 18K",'Rolex, AP, Patek'!P44="PG 18K",'Rolex, AP, Patek'!P44="WG 18K",'Rolex, AP, Patek'!P44="Mixes of 18K"),1,0)</f>
        <v>0</v>
      </c>
      <c r="S44">
        <f>IF(OR('Rolex, AP, Patek'!AX44="Yes",'Rolex, AP, Patek'!AY44="Yes",'Rolex, AP, Patek'!AW44="Yes"),1,0)</f>
        <v>0</v>
      </c>
      <c r="T44">
        <f>IF(OR(ISTEXT('Rolex, AP, Patek'!AZ44), ISTEXT('Rolex, AP, Patek'!BA44)),1,0)</f>
        <v>0</v>
      </c>
      <c r="U44">
        <f>IF('Rolex, AP, Patek'!BB44="Yes",1,0)</f>
        <v>0</v>
      </c>
      <c r="V44">
        <f>IF('Rolex, AP, Patek'!BC44="Yes",1,0)</f>
        <v>0</v>
      </c>
      <c r="W44">
        <f>IF('Rolex, AP, Patek'!BF44="Yes",1,0)</f>
        <v>0</v>
      </c>
      <c r="X44">
        <f>IF('Rolex, AP, Patek'!BG44="A",1,0)</f>
        <v>0</v>
      </c>
      <c r="Y44">
        <f>IF('Rolex, AP, Patek'!BG44="AA",1,0)</f>
        <v>0</v>
      </c>
      <c r="Z44">
        <f>IF('Rolex, AP, Patek'!BG44="AAA",1,0)</f>
        <v>1</v>
      </c>
      <c r="AA44">
        <f>IF('Rolex, AP, Patek'!BG44="AAAA",1,0)</f>
        <v>0</v>
      </c>
      <c r="AB44">
        <f>IF('Rolex, AP, Patek'!R44="Yes",1,0)</f>
        <v>0</v>
      </c>
      <c r="AC44">
        <f>IF('Rolex, AP, Patek'!AR44="Yes",1,0)</f>
        <v>0</v>
      </c>
      <c r="AD44">
        <f>IF(OR('Rolex, AP, Patek'!X44="Yes", 'Rolex, AP, Patek'!Y44="Yes",'Rolex, AP, Patek'!Z44="Yes"),1,0)</f>
        <v>1</v>
      </c>
      <c r="AE44">
        <f>IF(OR('Rolex, AP, Patek'!AA44="Yes",'Rolex, AP, Patek'!AB44="Yes"),1,0)</f>
        <v>0</v>
      </c>
      <c r="AF44">
        <f>IF('Rolex, AP, Patek'!AD44="Yes",1,0)</f>
        <v>0</v>
      </c>
      <c r="AG44">
        <f>IF('Rolex, AP, Patek'!AC44="Yes",1,0)</f>
        <v>0</v>
      </c>
      <c r="AH44">
        <f>IF('Rolex, AP, Patek'!AE44="Yes",1,0)</f>
        <v>0</v>
      </c>
      <c r="AI44">
        <f>IF(OR('Rolex, AP, Patek'!AK44="Yes",'Rolex, AP, Patek'!AN44="Yes"),1,0)</f>
        <v>0</v>
      </c>
      <c r="AJ44">
        <f>IF('Rolex, AP, Patek'!AL44="Yes",1,0)</f>
        <v>0</v>
      </c>
      <c r="AK44">
        <f>IF('Rolex, AP, Patek'!AO44="Yes",1,0)</f>
        <v>0</v>
      </c>
      <c r="AL44">
        <f>IF('Rolex, AP, Patek'!AS44="Yes",1,0)</f>
        <v>0</v>
      </c>
      <c r="AM44" s="25">
        <f t="shared" si="1"/>
        <v>0</v>
      </c>
      <c r="AN44" s="25">
        <f t="shared" si="2"/>
        <v>0</v>
      </c>
      <c r="AO44" s="25">
        <f t="shared" si="3"/>
        <v>0</v>
      </c>
      <c r="AP44" s="25">
        <f t="shared" si="4"/>
        <v>0</v>
      </c>
      <c r="AQ44" s="25">
        <f t="shared" si="5"/>
        <v>1</v>
      </c>
    </row>
    <row r="45" spans="1:43" x14ac:dyDescent="0.2">
      <c r="A45" s="1">
        <v>41</v>
      </c>
      <c r="B45" s="27">
        <f>'Rolex, AP, Patek'!C45</f>
        <v>44871</v>
      </c>
      <c r="C45">
        <f>'Rolex, AP, Patek'!D45</f>
        <v>346</v>
      </c>
      <c r="D45" s="28">
        <f>'Rolex, AP, Patek'!E45</f>
        <v>20000</v>
      </c>
      <c r="E45" s="28">
        <f>'Rolex, AP, Patek'!F45</f>
        <v>25000</v>
      </c>
      <c r="F45" s="29">
        <f t="shared" si="0"/>
        <v>9.9034875525361272</v>
      </c>
      <c r="G45" s="28">
        <f>IF('Rolex, AP, Patek'!J45="AP",1,0)</f>
        <v>0</v>
      </c>
      <c r="H45" s="28">
        <f>IF('Rolex, AP, Patek'!J45="Patek",1,0)</f>
        <v>0</v>
      </c>
      <c r="I45" s="28">
        <f>IF('Rolex, AP, Patek'!J45="Rolex",1,0)</f>
        <v>1</v>
      </c>
      <c r="J45">
        <f>IF('Rolex, AP, Patek'!L45="Stainless Steel",1,0)</f>
        <v>0</v>
      </c>
      <c r="K45">
        <f>IF('Rolex, AP, Patek'!L45="Two-tone",1,0)</f>
        <v>0</v>
      </c>
      <c r="L45">
        <f>IF(OR('Rolex, AP, Patek'!L45="YG 18K",'Rolex, AP, Patek'!L45="YG &lt;18K",'Rolex, AP, Patek'!L45="PG 18K",'Rolex, AP, Patek'!L45="PG &lt;18K",'Rolex, AP, Patek'!L45="WG 18K",'Rolex, AP, Patek'!L45="Mixes of 18K",'Rolex, AP, Patek'!L45="Mixes &lt;18K"),1,0)</f>
        <v>1</v>
      </c>
      <c r="M45">
        <f>IF('Rolex, AP, Patek'!L45="Platinum",1,0)</f>
        <v>0</v>
      </c>
      <c r="N45">
        <f>IF(OR('Rolex, AP, Patek'!L45="PVD",'Rolex, AP, Patek'!L45="Gold Plate",'Rolex, AP, Patek'!L45="Other"),1,0)</f>
        <v>0</v>
      </c>
      <c r="O45">
        <f>IF('Rolex, AP, Patek'!P45="Stainless Steel",1,0)</f>
        <v>0</v>
      </c>
      <c r="P45">
        <f>IF('Rolex, AP, Patek'!P45="Leather",1,0)</f>
        <v>0</v>
      </c>
      <c r="Q45">
        <f>IF('Rolex, AP, Patek'!P45="Two-tone",1,0)</f>
        <v>0</v>
      </c>
      <c r="R45">
        <f>IF(OR('Rolex, AP, Patek'!P45="YG 18K",'Rolex, AP, Patek'!P45="PG 18K",'Rolex, AP, Patek'!P45="WG 18K",'Rolex, AP, Patek'!P45="Mixes of 18K"),1,0)</f>
        <v>1</v>
      </c>
      <c r="S45">
        <f>IF(OR('Rolex, AP, Patek'!AX45="Yes",'Rolex, AP, Patek'!AY45="Yes",'Rolex, AP, Patek'!AW45="Yes"),1,0)</f>
        <v>0</v>
      </c>
      <c r="T45">
        <f>IF(OR(ISTEXT('Rolex, AP, Patek'!AZ45), ISTEXT('Rolex, AP, Patek'!BA45)),1,0)</f>
        <v>0</v>
      </c>
      <c r="U45">
        <f>IF('Rolex, AP, Patek'!BB45="Yes",1,0)</f>
        <v>0</v>
      </c>
      <c r="V45">
        <f>IF('Rolex, AP, Patek'!BC45="Yes",1,0)</f>
        <v>0</v>
      </c>
      <c r="W45">
        <f>IF('Rolex, AP, Patek'!BF45="Yes",1,0)</f>
        <v>0</v>
      </c>
      <c r="X45">
        <f>IF('Rolex, AP, Patek'!BG45="A",1,0)</f>
        <v>0</v>
      </c>
      <c r="Y45">
        <f>IF('Rolex, AP, Patek'!BG45="AA",1,0)</f>
        <v>0</v>
      </c>
      <c r="Z45">
        <f>IF('Rolex, AP, Patek'!BG45="AAA",1,0)</f>
        <v>1</v>
      </c>
      <c r="AA45">
        <f>IF('Rolex, AP, Patek'!BG45="AAAA",1,0)</f>
        <v>0</v>
      </c>
      <c r="AB45">
        <f>IF('Rolex, AP, Patek'!R45="Yes",1,0)</f>
        <v>0</v>
      </c>
      <c r="AC45">
        <f>IF('Rolex, AP, Patek'!AR45="Yes",1,0)</f>
        <v>0</v>
      </c>
      <c r="AD45">
        <f>IF(OR('Rolex, AP, Patek'!X45="Yes", 'Rolex, AP, Patek'!Y45="Yes",'Rolex, AP, Patek'!Z45="Yes"),1,0)</f>
        <v>1</v>
      </c>
      <c r="AE45">
        <f>IF(OR('Rolex, AP, Patek'!AA45="Yes",'Rolex, AP, Patek'!AB45="Yes"),1,0)</f>
        <v>0</v>
      </c>
      <c r="AF45">
        <f>IF('Rolex, AP, Patek'!AD45="Yes",1,0)</f>
        <v>0</v>
      </c>
      <c r="AG45">
        <f>IF('Rolex, AP, Patek'!AC45="Yes",1,0)</f>
        <v>0</v>
      </c>
      <c r="AH45">
        <f>IF('Rolex, AP, Patek'!AE45="Yes",1,0)</f>
        <v>0</v>
      </c>
      <c r="AI45">
        <f>IF(OR('Rolex, AP, Patek'!AK45="Yes",'Rolex, AP, Patek'!AN45="Yes"),1,0)</f>
        <v>0</v>
      </c>
      <c r="AJ45">
        <f>IF('Rolex, AP, Patek'!AL45="Yes",1,0)</f>
        <v>0</v>
      </c>
      <c r="AK45">
        <f>IF('Rolex, AP, Patek'!AO45="Yes",1,0)</f>
        <v>0</v>
      </c>
      <c r="AL45">
        <f>IF('Rolex, AP, Patek'!AS45="Yes",1,0)</f>
        <v>0</v>
      </c>
      <c r="AM45" s="25">
        <f t="shared" si="1"/>
        <v>0</v>
      </c>
      <c r="AN45" s="25">
        <f t="shared" si="2"/>
        <v>0</v>
      </c>
      <c r="AO45" s="25">
        <f t="shared" si="3"/>
        <v>0</v>
      </c>
      <c r="AP45" s="25">
        <f t="shared" si="4"/>
        <v>0</v>
      </c>
      <c r="AQ45" s="25">
        <f t="shared" si="5"/>
        <v>1</v>
      </c>
    </row>
    <row r="46" spans="1:43" x14ac:dyDescent="0.2">
      <c r="A46" s="1">
        <v>42</v>
      </c>
      <c r="B46" s="27">
        <f>'Rolex, AP, Patek'!C46</f>
        <v>44871</v>
      </c>
      <c r="C46">
        <f>'Rolex, AP, Patek'!D46</f>
        <v>403</v>
      </c>
      <c r="D46" s="28">
        <f>'Rolex, AP, Patek'!E46</f>
        <v>3800</v>
      </c>
      <c r="E46" s="28">
        <f>'Rolex, AP, Patek'!F46</f>
        <v>4750</v>
      </c>
      <c r="F46" s="29">
        <f t="shared" si="0"/>
        <v>8.2427563457144775</v>
      </c>
      <c r="G46" s="28">
        <f>IF('Rolex, AP, Patek'!J46="AP",1,0)</f>
        <v>0</v>
      </c>
      <c r="H46" s="28">
        <f>IF('Rolex, AP, Patek'!J46="Patek",1,0)</f>
        <v>1</v>
      </c>
      <c r="I46" s="28">
        <f>IF('Rolex, AP, Patek'!J46="Rolex",1,0)</f>
        <v>0</v>
      </c>
      <c r="J46">
        <f>IF('Rolex, AP, Patek'!L46="Stainless Steel",1,0)</f>
        <v>0</v>
      </c>
      <c r="K46">
        <f>IF('Rolex, AP, Patek'!L46="Two-tone",1,0)</f>
        <v>0</v>
      </c>
      <c r="L46">
        <f>IF(OR('Rolex, AP, Patek'!L46="YG 18K",'Rolex, AP, Patek'!L46="YG &lt;18K",'Rolex, AP, Patek'!L46="PG 18K",'Rolex, AP, Patek'!L46="PG &lt;18K",'Rolex, AP, Patek'!L46="WG 18K",'Rolex, AP, Patek'!L46="Mixes of 18K",'Rolex, AP, Patek'!L46="Mixes &lt;18K"),1,0)</f>
        <v>1</v>
      </c>
      <c r="M46">
        <f>IF('Rolex, AP, Patek'!L46="Platinum",1,0)</f>
        <v>0</v>
      </c>
      <c r="N46">
        <f>IF(OR('Rolex, AP, Patek'!L46="PVD",'Rolex, AP, Patek'!L46="Gold Plate",'Rolex, AP, Patek'!L46="Other"),1,0)</f>
        <v>0</v>
      </c>
      <c r="O46">
        <f>IF('Rolex, AP, Patek'!P46="Stainless Steel",1,0)</f>
        <v>0</v>
      </c>
      <c r="P46">
        <f>IF('Rolex, AP, Patek'!P46="Leather",1,0)</f>
        <v>1</v>
      </c>
      <c r="Q46">
        <f>IF('Rolex, AP, Patek'!P46="Two-tone",1,0)</f>
        <v>0</v>
      </c>
      <c r="R46">
        <f>IF(OR('Rolex, AP, Patek'!P46="YG 18K",'Rolex, AP, Patek'!P46="PG 18K",'Rolex, AP, Patek'!P46="WG 18K",'Rolex, AP, Patek'!P46="Mixes of 18K"),1,0)</f>
        <v>0</v>
      </c>
      <c r="S46">
        <f>IF(OR('Rolex, AP, Patek'!AX46="Yes",'Rolex, AP, Patek'!AY46="Yes",'Rolex, AP, Patek'!AW46="Yes"),1,0)</f>
        <v>0</v>
      </c>
      <c r="T46">
        <f>IF(OR(ISTEXT('Rolex, AP, Patek'!AZ46), ISTEXT('Rolex, AP, Patek'!BA46)),1,0)</f>
        <v>0</v>
      </c>
      <c r="U46">
        <f>IF('Rolex, AP, Patek'!BB46="Yes",1,0)</f>
        <v>0</v>
      </c>
      <c r="V46">
        <f>IF('Rolex, AP, Patek'!BC46="Yes",1,0)</f>
        <v>0</v>
      </c>
      <c r="W46">
        <f>IF('Rolex, AP, Patek'!BF46="Yes",1,0)</f>
        <v>0</v>
      </c>
      <c r="X46">
        <f>IF('Rolex, AP, Patek'!BG46="A",1,0)</f>
        <v>0</v>
      </c>
      <c r="Y46">
        <f>IF('Rolex, AP, Patek'!BG46="AA",1,0)</f>
        <v>1</v>
      </c>
      <c r="Z46">
        <f>IF('Rolex, AP, Patek'!BG46="AAA",1,0)</f>
        <v>0</v>
      </c>
      <c r="AA46">
        <f>IF('Rolex, AP, Patek'!BG46="AAAA",1,0)</f>
        <v>0</v>
      </c>
      <c r="AB46">
        <f>IF('Rolex, AP, Patek'!R46="Yes",1,0)</f>
        <v>1</v>
      </c>
      <c r="AC46">
        <f>IF('Rolex, AP, Patek'!AR46="Yes",1,0)</f>
        <v>0</v>
      </c>
      <c r="AD46">
        <f>IF(OR('Rolex, AP, Patek'!X46="Yes", 'Rolex, AP, Patek'!Y46="Yes",'Rolex, AP, Patek'!Z46="Yes"),1,0)</f>
        <v>0</v>
      </c>
      <c r="AE46">
        <f>IF(OR('Rolex, AP, Patek'!AA46="Yes",'Rolex, AP, Patek'!AB46="Yes"),1,0)</f>
        <v>0</v>
      </c>
      <c r="AF46">
        <f>IF('Rolex, AP, Patek'!AD46="Yes",1,0)</f>
        <v>0</v>
      </c>
      <c r="AG46">
        <f>IF('Rolex, AP, Patek'!AC46="Yes",1,0)</f>
        <v>0</v>
      </c>
      <c r="AH46">
        <f>IF('Rolex, AP, Patek'!AE46="Yes",1,0)</f>
        <v>0</v>
      </c>
      <c r="AI46">
        <f>IF(OR('Rolex, AP, Patek'!AK46="Yes",'Rolex, AP, Patek'!AN46="Yes"),1,0)</f>
        <v>0</v>
      </c>
      <c r="AJ46">
        <f>IF('Rolex, AP, Patek'!AL46="Yes",1,0)</f>
        <v>0</v>
      </c>
      <c r="AK46">
        <f>IF('Rolex, AP, Patek'!AO46="Yes",1,0)</f>
        <v>0</v>
      </c>
      <c r="AL46">
        <f>IF('Rolex, AP, Patek'!AS46="Yes",1,0)</f>
        <v>0</v>
      </c>
      <c r="AM46" s="25">
        <f t="shared" si="1"/>
        <v>0</v>
      </c>
      <c r="AN46" s="25">
        <f t="shared" si="2"/>
        <v>0</v>
      </c>
      <c r="AO46" s="25">
        <f t="shared" si="3"/>
        <v>0</v>
      </c>
      <c r="AP46" s="25">
        <f t="shared" si="4"/>
        <v>0</v>
      </c>
      <c r="AQ46" s="25">
        <f t="shared" si="5"/>
        <v>1</v>
      </c>
    </row>
    <row r="47" spans="1:43" x14ac:dyDescent="0.2">
      <c r="A47" s="1">
        <v>43</v>
      </c>
      <c r="B47" s="27">
        <f>'Rolex, AP, Patek'!C47</f>
        <v>44871</v>
      </c>
      <c r="C47">
        <f>'Rolex, AP, Patek'!D47</f>
        <v>404</v>
      </c>
      <c r="D47" s="28">
        <f>'Rolex, AP, Patek'!E47</f>
        <v>6500</v>
      </c>
      <c r="E47" s="28">
        <f>'Rolex, AP, Patek'!F47</f>
        <v>8125</v>
      </c>
      <c r="F47" s="29">
        <f t="shared" si="0"/>
        <v>8.7795574558837277</v>
      </c>
      <c r="G47" s="28">
        <f>IF('Rolex, AP, Patek'!J47="AP",1,0)</f>
        <v>0</v>
      </c>
      <c r="H47" s="28">
        <f>IF('Rolex, AP, Patek'!J47="Patek",1,0)</f>
        <v>1</v>
      </c>
      <c r="I47" s="28">
        <f>IF('Rolex, AP, Patek'!J47="Rolex",1,0)</f>
        <v>0</v>
      </c>
      <c r="J47">
        <f>IF('Rolex, AP, Patek'!L47="Stainless Steel",1,0)</f>
        <v>0</v>
      </c>
      <c r="K47">
        <f>IF('Rolex, AP, Patek'!L47="Two-tone",1,0)</f>
        <v>0</v>
      </c>
      <c r="L47">
        <f>IF(OR('Rolex, AP, Patek'!L47="YG 18K",'Rolex, AP, Patek'!L47="YG &lt;18K",'Rolex, AP, Patek'!L47="PG 18K",'Rolex, AP, Patek'!L47="PG &lt;18K",'Rolex, AP, Patek'!L47="WG 18K",'Rolex, AP, Patek'!L47="Mixes of 18K",'Rolex, AP, Patek'!L47="Mixes &lt;18K"),1,0)</f>
        <v>1</v>
      </c>
      <c r="M47">
        <f>IF('Rolex, AP, Patek'!L47="Platinum",1,0)</f>
        <v>0</v>
      </c>
      <c r="N47">
        <f>IF(OR('Rolex, AP, Patek'!L47="PVD",'Rolex, AP, Patek'!L47="Gold Plate",'Rolex, AP, Patek'!L47="Other"),1,0)</f>
        <v>0</v>
      </c>
      <c r="O47">
        <f>IF('Rolex, AP, Patek'!P47="Stainless Steel",1,0)</f>
        <v>0</v>
      </c>
      <c r="P47">
        <f>IF('Rolex, AP, Patek'!P47="Leather",1,0)</f>
        <v>1</v>
      </c>
      <c r="Q47">
        <f>IF('Rolex, AP, Patek'!P47="Two-tone",1,0)</f>
        <v>0</v>
      </c>
      <c r="R47">
        <f>IF(OR('Rolex, AP, Patek'!P47="YG 18K",'Rolex, AP, Patek'!P47="PG 18K",'Rolex, AP, Patek'!P47="WG 18K",'Rolex, AP, Patek'!P47="Mixes of 18K"),1,0)</f>
        <v>0</v>
      </c>
      <c r="S47">
        <f>IF(OR('Rolex, AP, Patek'!AX47="Yes",'Rolex, AP, Patek'!AY47="Yes",'Rolex, AP, Patek'!AW47="Yes"),1,0)</f>
        <v>0</v>
      </c>
      <c r="T47">
        <f>IF(OR(ISTEXT('Rolex, AP, Patek'!AZ47), ISTEXT('Rolex, AP, Patek'!BA47)),1,0)</f>
        <v>0</v>
      </c>
      <c r="U47">
        <f>IF('Rolex, AP, Patek'!BB47="Yes",1,0)</f>
        <v>0</v>
      </c>
      <c r="V47">
        <f>IF('Rolex, AP, Patek'!BC47="Yes",1,0)</f>
        <v>0</v>
      </c>
      <c r="W47">
        <f>IF('Rolex, AP, Patek'!BF47="Yes",1,0)</f>
        <v>0</v>
      </c>
      <c r="X47">
        <f>IF('Rolex, AP, Patek'!BG47="A",1,0)</f>
        <v>0</v>
      </c>
      <c r="Y47">
        <f>IF('Rolex, AP, Patek'!BG47="AA",1,0)</f>
        <v>1</v>
      </c>
      <c r="Z47">
        <f>IF('Rolex, AP, Patek'!BG47="AAA",1,0)</f>
        <v>0</v>
      </c>
      <c r="AA47">
        <f>IF('Rolex, AP, Patek'!BG47="AAAA",1,0)</f>
        <v>0</v>
      </c>
      <c r="AB47">
        <f>IF('Rolex, AP, Patek'!R47="Yes",1,0)</f>
        <v>1</v>
      </c>
      <c r="AC47">
        <f>IF('Rolex, AP, Patek'!AR47="Yes",1,0)</f>
        <v>0</v>
      </c>
      <c r="AD47">
        <f>IF(OR('Rolex, AP, Patek'!X47="Yes", 'Rolex, AP, Patek'!Y47="Yes",'Rolex, AP, Patek'!Z47="Yes"),1,0)</f>
        <v>0</v>
      </c>
      <c r="AE47">
        <f>IF(OR('Rolex, AP, Patek'!AA47="Yes",'Rolex, AP, Patek'!AB47="Yes"),1,0)</f>
        <v>0</v>
      </c>
      <c r="AF47">
        <f>IF('Rolex, AP, Patek'!AD47="Yes",1,0)</f>
        <v>0</v>
      </c>
      <c r="AG47">
        <f>IF('Rolex, AP, Patek'!AC47="Yes",1,0)</f>
        <v>0</v>
      </c>
      <c r="AH47">
        <f>IF('Rolex, AP, Patek'!AE47="Yes",1,0)</f>
        <v>0</v>
      </c>
      <c r="AI47">
        <f>IF(OR('Rolex, AP, Patek'!AK47="Yes",'Rolex, AP, Patek'!AN47="Yes"),1,0)</f>
        <v>0</v>
      </c>
      <c r="AJ47">
        <f>IF('Rolex, AP, Patek'!AL47="Yes",1,0)</f>
        <v>0</v>
      </c>
      <c r="AK47">
        <f>IF('Rolex, AP, Patek'!AO47="Yes",1,0)</f>
        <v>0</v>
      </c>
      <c r="AL47">
        <f>IF('Rolex, AP, Patek'!AS47="Yes",1,0)</f>
        <v>0</v>
      </c>
      <c r="AM47" s="25">
        <f t="shared" si="1"/>
        <v>0</v>
      </c>
      <c r="AN47" s="25">
        <f t="shared" si="2"/>
        <v>0</v>
      </c>
      <c r="AO47" s="25">
        <f t="shared" si="3"/>
        <v>0</v>
      </c>
      <c r="AP47" s="25">
        <f t="shared" si="4"/>
        <v>0</v>
      </c>
      <c r="AQ47" s="25">
        <f t="shared" si="5"/>
        <v>1</v>
      </c>
    </row>
    <row r="48" spans="1:43" x14ac:dyDescent="0.2">
      <c r="A48" s="1">
        <v>44</v>
      </c>
      <c r="B48" s="27">
        <f>'Rolex, AP, Patek'!C48</f>
        <v>44871</v>
      </c>
      <c r="C48">
        <f>'Rolex, AP, Patek'!D48</f>
        <v>405</v>
      </c>
      <c r="D48" s="28">
        <f>'Rolex, AP, Patek'!E48</f>
        <v>8500</v>
      </c>
      <c r="E48" s="28">
        <f>'Rolex, AP, Patek'!F48</f>
        <v>10625</v>
      </c>
      <c r="F48" s="29">
        <f t="shared" si="0"/>
        <v>9.0478214424784085</v>
      </c>
      <c r="G48" s="28">
        <f>IF('Rolex, AP, Patek'!J48="AP",1,0)</f>
        <v>0</v>
      </c>
      <c r="H48" s="28">
        <f>IF('Rolex, AP, Patek'!J48="Patek",1,0)</f>
        <v>1</v>
      </c>
      <c r="I48" s="28">
        <f>IF('Rolex, AP, Patek'!J48="Rolex",1,0)</f>
        <v>0</v>
      </c>
      <c r="J48">
        <f>IF('Rolex, AP, Patek'!L48="Stainless Steel",1,0)</f>
        <v>0</v>
      </c>
      <c r="K48">
        <f>IF('Rolex, AP, Patek'!L48="Two-tone",1,0)</f>
        <v>0</v>
      </c>
      <c r="L48">
        <f>IF(OR('Rolex, AP, Patek'!L48="YG 18K",'Rolex, AP, Patek'!L48="YG &lt;18K",'Rolex, AP, Patek'!L48="PG 18K",'Rolex, AP, Patek'!L48="PG &lt;18K",'Rolex, AP, Patek'!L48="WG 18K",'Rolex, AP, Patek'!L48="Mixes of 18K",'Rolex, AP, Patek'!L48="Mixes &lt;18K"),1,0)</f>
        <v>1</v>
      </c>
      <c r="M48">
        <f>IF('Rolex, AP, Patek'!L48="Platinum",1,0)</f>
        <v>0</v>
      </c>
      <c r="N48">
        <f>IF(OR('Rolex, AP, Patek'!L48="PVD",'Rolex, AP, Patek'!L48="Gold Plate",'Rolex, AP, Patek'!L48="Other"),1,0)</f>
        <v>0</v>
      </c>
      <c r="O48">
        <f>IF('Rolex, AP, Patek'!P48="Stainless Steel",1,0)</f>
        <v>0</v>
      </c>
      <c r="P48">
        <f>IF('Rolex, AP, Patek'!P48="Leather",1,0)</f>
        <v>1</v>
      </c>
      <c r="Q48">
        <f>IF('Rolex, AP, Patek'!P48="Two-tone",1,0)</f>
        <v>0</v>
      </c>
      <c r="R48">
        <f>IF(OR('Rolex, AP, Patek'!P48="YG 18K",'Rolex, AP, Patek'!P48="PG 18K",'Rolex, AP, Patek'!P48="WG 18K",'Rolex, AP, Patek'!P48="Mixes of 18K"),1,0)</f>
        <v>0</v>
      </c>
      <c r="S48">
        <f>IF(OR('Rolex, AP, Patek'!AX48="Yes",'Rolex, AP, Patek'!AY48="Yes",'Rolex, AP, Patek'!AW48="Yes"),1,0)</f>
        <v>0</v>
      </c>
      <c r="T48">
        <f>IF(OR(ISTEXT('Rolex, AP, Patek'!AZ48), ISTEXT('Rolex, AP, Patek'!BA48)),1,0)</f>
        <v>0</v>
      </c>
      <c r="U48">
        <f>IF('Rolex, AP, Patek'!BB48="Yes",1,0)</f>
        <v>0</v>
      </c>
      <c r="V48">
        <f>IF('Rolex, AP, Patek'!BC48="Yes",1,0)</f>
        <v>0</v>
      </c>
      <c r="W48">
        <f>IF('Rolex, AP, Patek'!BF48="Yes",1,0)</f>
        <v>0</v>
      </c>
      <c r="X48">
        <f>IF('Rolex, AP, Patek'!BG48="A",1,0)</f>
        <v>0</v>
      </c>
      <c r="Y48">
        <f>IF('Rolex, AP, Patek'!BG48="AA",1,0)</f>
        <v>1</v>
      </c>
      <c r="Z48">
        <f>IF('Rolex, AP, Patek'!BG48="AAA",1,0)</f>
        <v>0</v>
      </c>
      <c r="AA48">
        <f>IF('Rolex, AP, Patek'!BG48="AAAA",1,0)</f>
        <v>0</v>
      </c>
      <c r="AB48">
        <f>IF('Rolex, AP, Patek'!R48="Yes",1,0)</f>
        <v>1</v>
      </c>
      <c r="AC48">
        <f>IF('Rolex, AP, Patek'!AR48="Yes",1,0)</f>
        <v>0</v>
      </c>
      <c r="AD48">
        <f>IF(OR('Rolex, AP, Patek'!X48="Yes", 'Rolex, AP, Patek'!Y48="Yes",'Rolex, AP, Patek'!Z48="Yes"),1,0)</f>
        <v>0</v>
      </c>
      <c r="AE48">
        <f>IF(OR('Rolex, AP, Patek'!AA48="Yes",'Rolex, AP, Patek'!AB48="Yes"),1,0)</f>
        <v>0</v>
      </c>
      <c r="AF48">
        <f>IF('Rolex, AP, Patek'!AD48="Yes",1,0)</f>
        <v>0</v>
      </c>
      <c r="AG48">
        <f>IF('Rolex, AP, Patek'!AC48="Yes",1,0)</f>
        <v>0</v>
      </c>
      <c r="AH48">
        <f>IF('Rolex, AP, Patek'!AE48="Yes",1,0)</f>
        <v>0</v>
      </c>
      <c r="AI48">
        <f>IF(OR('Rolex, AP, Patek'!AK48="Yes",'Rolex, AP, Patek'!AN48="Yes"),1,0)</f>
        <v>0</v>
      </c>
      <c r="AJ48">
        <f>IF('Rolex, AP, Patek'!AL48="Yes",1,0)</f>
        <v>0</v>
      </c>
      <c r="AK48">
        <f>IF('Rolex, AP, Patek'!AO48="Yes",1,0)</f>
        <v>0</v>
      </c>
      <c r="AL48">
        <f>IF('Rolex, AP, Patek'!AS48="Yes",1,0)</f>
        <v>0</v>
      </c>
      <c r="AM48" s="25">
        <f t="shared" si="1"/>
        <v>0</v>
      </c>
      <c r="AN48" s="25">
        <f t="shared" si="2"/>
        <v>0</v>
      </c>
      <c r="AO48" s="25">
        <f t="shared" si="3"/>
        <v>0</v>
      </c>
      <c r="AP48" s="25">
        <f t="shared" si="4"/>
        <v>0</v>
      </c>
      <c r="AQ48" s="25">
        <f t="shared" si="5"/>
        <v>1</v>
      </c>
    </row>
    <row r="49" spans="1:43" x14ac:dyDescent="0.2">
      <c r="A49" s="1">
        <v>45</v>
      </c>
      <c r="B49" s="27">
        <f>'Rolex, AP, Patek'!C49</f>
        <v>44871</v>
      </c>
      <c r="C49">
        <f>'Rolex, AP, Patek'!D49</f>
        <v>406</v>
      </c>
      <c r="D49" s="28">
        <f>'Rolex, AP, Patek'!E49</f>
        <v>8500</v>
      </c>
      <c r="E49" s="28">
        <f>'Rolex, AP, Patek'!F49</f>
        <v>10625</v>
      </c>
      <c r="F49" s="29">
        <f t="shared" si="0"/>
        <v>9.0478214424784085</v>
      </c>
      <c r="G49" s="28">
        <f>IF('Rolex, AP, Patek'!J49="AP",1,0)</f>
        <v>0</v>
      </c>
      <c r="H49" s="28">
        <f>IF('Rolex, AP, Patek'!J49="Patek",1,0)</f>
        <v>1</v>
      </c>
      <c r="I49" s="28">
        <f>IF('Rolex, AP, Patek'!J49="Rolex",1,0)</f>
        <v>0</v>
      </c>
      <c r="J49">
        <f>IF('Rolex, AP, Patek'!L49="Stainless Steel",1,0)</f>
        <v>0</v>
      </c>
      <c r="K49">
        <f>IF('Rolex, AP, Patek'!L49="Two-tone",1,0)</f>
        <v>0</v>
      </c>
      <c r="L49">
        <f>IF(OR('Rolex, AP, Patek'!L49="YG 18K",'Rolex, AP, Patek'!L49="YG &lt;18K",'Rolex, AP, Patek'!L49="PG 18K",'Rolex, AP, Patek'!L49="PG &lt;18K",'Rolex, AP, Patek'!L49="WG 18K",'Rolex, AP, Patek'!L49="Mixes of 18K",'Rolex, AP, Patek'!L49="Mixes &lt;18K"),1,0)</f>
        <v>1</v>
      </c>
      <c r="M49">
        <f>IF('Rolex, AP, Patek'!L49="Platinum",1,0)</f>
        <v>0</v>
      </c>
      <c r="N49">
        <f>IF(OR('Rolex, AP, Patek'!L49="PVD",'Rolex, AP, Patek'!L49="Gold Plate",'Rolex, AP, Patek'!L49="Other"),1,0)</f>
        <v>0</v>
      </c>
      <c r="O49">
        <f>IF('Rolex, AP, Patek'!P49="Stainless Steel",1,0)</f>
        <v>0</v>
      </c>
      <c r="P49">
        <f>IF('Rolex, AP, Patek'!P49="Leather",1,0)</f>
        <v>1</v>
      </c>
      <c r="Q49">
        <f>IF('Rolex, AP, Patek'!P49="Two-tone",1,0)</f>
        <v>0</v>
      </c>
      <c r="R49">
        <f>IF(OR('Rolex, AP, Patek'!P49="YG 18K",'Rolex, AP, Patek'!P49="PG 18K",'Rolex, AP, Patek'!P49="WG 18K",'Rolex, AP, Patek'!P49="Mixes of 18K"),1,0)</f>
        <v>0</v>
      </c>
      <c r="S49">
        <f>IF(OR('Rolex, AP, Patek'!AX49="Yes",'Rolex, AP, Patek'!AY49="Yes",'Rolex, AP, Patek'!AW49="Yes"),1,0)</f>
        <v>0</v>
      </c>
      <c r="T49">
        <f>IF(OR(ISTEXT('Rolex, AP, Patek'!AZ49), ISTEXT('Rolex, AP, Patek'!BA49)),1,0)</f>
        <v>1</v>
      </c>
      <c r="U49">
        <f>IF('Rolex, AP, Patek'!BB49="Yes",1,0)</f>
        <v>0</v>
      </c>
      <c r="V49">
        <f>IF('Rolex, AP, Patek'!BC49="Yes",1,0)</f>
        <v>0</v>
      </c>
      <c r="W49">
        <f>IF('Rolex, AP, Patek'!BF49="Yes",1,0)</f>
        <v>0</v>
      </c>
      <c r="X49">
        <f>IF('Rolex, AP, Patek'!BG49="A",1,0)</f>
        <v>0</v>
      </c>
      <c r="Y49">
        <f>IF('Rolex, AP, Patek'!BG49="AA",1,0)</f>
        <v>1</v>
      </c>
      <c r="Z49">
        <f>IF('Rolex, AP, Patek'!BG49="AAA",1,0)</f>
        <v>0</v>
      </c>
      <c r="AA49">
        <f>IF('Rolex, AP, Patek'!BG49="AAAA",1,0)</f>
        <v>0</v>
      </c>
      <c r="AB49">
        <f>IF('Rolex, AP, Patek'!R49="Yes",1,0)</f>
        <v>1</v>
      </c>
      <c r="AC49">
        <f>IF('Rolex, AP, Patek'!AR49="Yes",1,0)</f>
        <v>0</v>
      </c>
      <c r="AD49">
        <f>IF(OR('Rolex, AP, Patek'!X49="Yes", 'Rolex, AP, Patek'!Y49="Yes",'Rolex, AP, Patek'!Z49="Yes"),1,0)</f>
        <v>0</v>
      </c>
      <c r="AE49">
        <f>IF(OR('Rolex, AP, Patek'!AA49="Yes",'Rolex, AP, Patek'!AB49="Yes"),1,0)</f>
        <v>0</v>
      </c>
      <c r="AF49">
        <f>IF('Rolex, AP, Patek'!AD49="Yes",1,0)</f>
        <v>0</v>
      </c>
      <c r="AG49">
        <f>IF('Rolex, AP, Patek'!AC49="Yes",1,0)</f>
        <v>0</v>
      </c>
      <c r="AH49">
        <f>IF('Rolex, AP, Patek'!AE49="Yes",1,0)</f>
        <v>0</v>
      </c>
      <c r="AI49">
        <f>IF(OR('Rolex, AP, Patek'!AK49="Yes",'Rolex, AP, Patek'!AN49="Yes"),1,0)</f>
        <v>0</v>
      </c>
      <c r="AJ49">
        <f>IF('Rolex, AP, Patek'!AL49="Yes",1,0)</f>
        <v>0</v>
      </c>
      <c r="AK49">
        <f>IF('Rolex, AP, Patek'!AO49="Yes",1,0)</f>
        <v>0</v>
      </c>
      <c r="AL49">
        <f>IF('Rolex, AP, Patek'!AS49="Yes",1,0)</f>
        <v>0</v>
      </c>
      <c r="AM49" s="25">
        <f t="shared" si="1"/>
        <v>0</v>
      </c>
      <c r="AN49" s="25">
        <f t="shared" si="2"/>
        <v>0</v>
      </c>
      <c r="AO49" s="25">
        <f t="shared" si="3"/>
        <v>0</v>
      </c>
      <c r="AP49" s="25">
        <f t="shared" si="4"/>
        <v>0</v>
      </c>
      <c r="AQ49" s="25">
        <f t="shared" si="5"/>
        <v>1</v>
      </c>
    </row>
    <row r="50" spans="1:43" x14ac:dyDescent="0.2">
      <c r="A50" s="1">
        <v>46</v>
      </c>
      <c r="B50" s="27">
        <f>'Rolex, AP, Patek'!C50</f>
        <v>44871</v>
      </c>
      <c r="C50">
        <f>'Rolex, AP, Patek'!D50</f>
        <v>407</v>
      </c>
      <c r="D50" s="28">
        <f>'Rolex, AP, Patek'!E50</f>
        <v>8500</v>
      </c>
      <c r="E50" s="28">
        <f>'Rolex, AP, Patek'!F50</f>
        <v>10625</v>
      </c>
      <c r="F50" s="29">
        <f t="shared" si="0"/>
        <v>9.0478214424784085</v>
      </c>
      <c r="G50" s="28">
        <f>IF('Rolex, AP, Patek'!J50="AP",1,0)</f>
        <v>0</v>
      </c>
      <c r="H50" s="28">
        <f>IF('Rolex, AP, Patek'!J50="Patek",1,0)</f>
        <v>1</v>
      </c>
      <c r="I50" s="28">
        <f>IF('Rolex, AP, Patek'!J50="Rolex",1,0)</f>
        <v>0</v>
      </c>
      <c r="J50">
        <f>IF('Rolex, AP, Patek'!L50="Stainless Steel",1,0)</f>
        <v>0</v>
      </c>
      <c r="K50">
        <f>IF('Rolex, AP, Patek'!L50="Two-tone",1,0)</f>
        <v>0</v>
      </c>
      <c r="L50">
        <f>IF(OR('Rolex, AP, Patek'!L50="YG 18K",'Rolex, AP, Patek'!L50="YG &lt;18K",'Rolex, AP, Patek'!L50="PG 18K",'Rolex, AP, Patek'!L50="PG &lt;18K",'Rolex, AP, Patek'!L50="WG 18K",'Rolex, AP, Patek'!L50="Mixes of 18K",'Rolex, AP, Patek'!L50="Mixes &lt;18K"),1,0)</f>
        <v>1</v>
      </c>
      <c r="M50">
        <f>IF('Rolex, AP, Patek'!L50="Platinum",1,0)</f>
        <v>0</v>
      </c>
      <c r="N50">
        <f>IF(OR('Rolex, AP, Patek'!L50="PVD",'Rolex, AP, Patek'!L50="Gold Plate",'Rolex, AP, Patek'!L50="Other"),1,0)</f>
        <v>0</v>
      </c>
      <c r="O50">
        <f>IF('Rolex, AP, Patek'!P50="Stainless Steel",1,0)</f>
        <v>0</v>
      </c>
      <c r="P50">
        <f>IF('Rolex, AP, Patek'!P50="Leather",1,0)</f>
        <v>0</v>
      </c>
      <c r="Q50">
        <f>IF('Rolex, AP, Patek'!P50="Two-tone",1,0)</f>
        <v>0</v>
      </c>
      <c r="R50">
        <f>IF(OR('Rolex, AP, Patek'!P50="YG 18K",'Rolex, AP, Patek'!P50="PG 18K",'Rolex, AP, Patek'!P50="WG 18K",'Rolex, AP, Patek'!P50="Mixes of 18K"),1,0)</f>
        <v>1</v>
      </c>
      <c r="S50">
        <f>IF(OR('Rolex, AP, Patek'!AX50="Yes",'Rolex, AP, Patek'!AY50="Yes",'Rolex, AP, Patek'!AW50="Yes"),1,0)</f>
        <v>0</v>
      </c>
      <c r="T50">
        <f>IF(OR(ISTEXT('Rolex, AP, Patek'!AZ50), ISTEXT('Rolex, AP, Patek'!BA50)),1,0)</f>
        <v>0</v>
      </c>
      <c r="U50">
        <f>IF('Rolex, AP, Patek'!BB50="Yes",1,0)</f>
        <v>0</v>
      </c>
      <c r="V50">
        <f>IF('Rolex, AP, Patek'!BC50="Yes",1,0)</f>
        <v>0</v>
      </c>
      <c r="W50">
        <f>IF('Rolex, AP, Patek'!BF50="Yes",1,0)</f>
        <v>0</v>
      </c>
      <c r="X50">
        <f>IF('Rolex, AP, Patek'!BG50="A",1,0)</f>
        <v>0</v>
      </c>
      <c r="Y50">
        <f>IF('Rolex, AP, Patek'!BG50="AA",1,0)</f>
        <v>1</v>
      </c>
      <c r="Z50">
        <f>IF('Rolex, AP, Patek'!BG50="AAA",1,0)</f>
        <v>0</v>
      </c>
      <c r="AA50">
        <f>IF('Rolex, AP, Patek'!BG50="AAAA",1,0)</f>
        <v>0</v>
      </c>
      <c r="AB50">
        <f>IF('Rolex, AP, Patek'!R50="Yes",1,0)</f>
        <v>1</v>
      </c>
      <c r="AC50">
        <f>IF('Rolex, AP, Patek'!AR50="Yes",1,0)</f>
        <v>0</v>
      </c>
      <c r="AD50">
        <f>IF(OR('Rolex, AP, Patek'!X50="Yes", 'Rolex, AP, Patek'!Y50="Yes",'Rolex, AP, Patek'!Z50="Yes"),1,0)</f>
        <v>0</v>
      </c>
      <c r="AE50">
        <f>IF(OR('Rolex, AP, Patek'!AA50="Yes",'Rolex, AP, Patek'!AB50="Yes"),1,0)</f>
        <v>0</v>
      </c>
      <c r="AF50">
        <f>IF('Rolex, AP, Patek'!AD50="Yes",1,0)</f>
        <v>0</v>
      </c>
      <c r="AG50">
        <f>IF('Rolex, AP, Patek'!AC50="Yes",1,0)</f>
        <v>0</v>
      </c>
      <c r="AH50">
        <f>IF('Rolex, AP, Patek'!AE50="Yes",1,0)</f>
        <v>0</v>
      </c>
      <c r="AI50">
        <f>IF(OR('Rolex, AP, Patek'!AK50="Yes",'Rolex, AP, Patek'!AN50="Yes"),1,0)</f>
        <v>0</v>
      </c>
      <c r="AJ50">
        <f>IF('Rolex, AP, Patek'!AL50="Yes",1,0)</f>
        <v>0</v>
      </c>
      <c r="AK50">
        <f>IF('Rolex, AP, Patek'!AO50="Yes",1,0)</f>
        <v>0</v>
      </c>
      <c r="AL50">
        <f>IF('Rolex, AP, Patek'!AS50="Yes",1,0)</f>
        <v>0</v>
      </c>
      <c r="AM50" s="25">
        <f t="shared" si="1"/>
        <v>0</v>
      </c>
      <c r="AN50" s="25">
        <f t="shared" si="2"/>
        <v>0</v>
      </c>
      <c r="AO50" s="25">
        <f t="shared" si="3"/>
        <v>0</v>
      </c>
      <c r="AP50" s="25">
        <f t="shared" si="4"/>
        <v>0</v>
      </c>
      <c r="AQ50" s="25">
        <f t="shared" si="5"/>
        <v>1</v>
      </c>
    </row>
    <row r="51" spans="1:43" x14ac:dyDescent="0.2">
      <c r="A51" s="1">
        <v>47</v>
      </c>
      <c r="B51" s="27">
        <f>'Rolex, AP, Patek'!C51</f>
        <v>44871</v>
      </c>
      <c r="C51">
        <f>'Rolex, AP, Patek'!D51</f>
        <v>410</v>
      </c>
      <c r="D51" s="28">
        <f>'Rolex, AP, Patek'!E51</f>
        <v>6500</v>
      </c>
      <c r="E51" s="28">
        <f>'Rolex, AP, Patek'!F51</f>
        <v>8125</v>
      </c>
      <c r="F51" s="29">
        <f t="shared" si="0"/>
        <v>8.7795574558837277</v>
      </c>
      <c r="G51" s="28">
        <f>IF('Rolex, AP, Patek'!J51="AP",1,0)</f>
        <v>1</v>
      </c>
      <c r="H51" s="28">
        <f>IF('Rolex, AP, Patek'!J51="Patek",1,0)</f>
        <v>0</v>
      </c>
      <c r="I51" s="28">
        <f>IF('Rolex, AP, Patek'!J51="Rolex",1,0)</f>
        <v>0</v>
      </c>
      <c r="J51">
        <f>IF('Rolex, AP, Patek'!L51="Stainless Steel",1,0)</f>
        <v>0</v>
      </c>
      <c r="K51">
        <f>IF('Rolex, AP, Patek'!L51="Two-tone",1,0)</f>
        <v>0</v>
      </c>
      <c r="L51">
        <f>IF(OR('Rolex, AP, Patek'!L51="YG 18K",'Rolex, AP, Patek'!L51="YG &lt;18K",'Rolex, AP, Patek'!L51="PG 18K",'Rolex, AP, Patek'!L51="PG &lt;18K",'Rolex, AP, Patek'!L51="WG 18K",'Rolex, AP, Patek'!L51="Mixes of 18K",'Rolex, AP, Patek'!L51="Mixes &lt;18K"),1,0)</f>
        <v>1</v>
      </c>
      <c r="M51">
        <f>IF('Rolex, AP, Patek'!L51="Platinum",1,0)</f>
        <v>0</v>
      </c>
      <c r="N51">
        <f>IF(OR('Rolex, AP, Patek'!L51="PVD",'Rolex, AP, Patek'!L51="Gold Plate",'Rolex, AP, Patek'!L51="Other"),1,0)</f>
        <v>0</v>
      </c>
      <c r="O51">
        <f>IF('Rolex, AP, Patek'!P51="Stainless Steel",1,0)</f>
        <v>0</v>
      </c>
      <c r="P51">
        <f>IF('Rolex, AP, Patek'!P51="Leather",1,0)</f>
        <v>1</v>
      </c>
      <c r="Q51">
        <f>IF('Rolex, AP, Patek'!P51="Two-tone",1,0)</f>
        <v>0</v>
      </c>
      <c r="R51">
        <f>IF(OR('Rolex, AP, Patek'!P51="YG 18K",'Rolex, AP, Patek'!P51="PG 18K",'Rolex, AP, Patek'!P51="WG 18K",'Rolex, AP, Patek'!P51="Mixes of 18K"),1,0)</f>
        <v>0</v>
      </c>
      <c r="S51">
        <f>IF(OR('Rolex, AP, Patek'!AX51="Yes",'Rolex, AP, Patek'!AY51="Yes",'Rolex, AP, Patek'!AW51="Yes"),1,0)</f>
        <v>0</v>
      </c>
      <c r="T51">
        <f>IF(OR(ISTEXT('Rolex, AP, Patek'!AZ51), ISTEXT('Rolex, AP, Patek'!BA51)),1,0)</f>
        <v>0</v>
      </c>
      <c r="U51">
        <f>IF('Rolex, AP, Patek'!BB51="Yes",1,0)</f>
        <v>0</v>
      </c>
      <c r="V51">
        <f>IF('Rolex, AP, Patek'!BC51="Yes",1,0)</f>
        <v>0</v>
      </c>
      <c r="W51">
        <f>IF('Rolex, AP, Patek'!BF51="Yes",1,0)</f>
        <v>0</v>
      </c>
      <c r="X51">
        <f>IF('Rolex, AP, Patek'!BG51="A",1,0)</f>
        <v>0</v>
      </c>
      <c r="Y51">
        <f>IF('Rolex, AP, Patek'!BG51="AA",1,0)</f>
        <v>0</v>
      </c>
      <c r="Z51">
        <f>IF('Rolex, AP, Patek'!BG51="AAA",1,0)</f>
        <v>0</v>
      </c>
      <c r="AA51">
        <f>IF('Rolex, AP, Patek'!BG51="AAAA",1,0)</f>
        <v>1</v>
      </c>
      <c r="AB51">
        <f>IF('Rolex, AP, Patek'!R51="Yes",1,0)</f>
        <v>1</v>
      </c>
      <c r="AC51">
        <f>IF('Rolex, AP, Patek'!AR51="Yes",1,0)</f>
        <v>0</v>
      </c>
      <c r="AD51">
        <f>IF(OR('Rolex, AP, Patek'!X51="Yes", 'Rolex, AP, Patek'!Y51="Yes",'Rolex, AP, Patek'!Z51="Yes"),1,0)</f>
        <v>0</v>
      </c>
      <c r="AE51">
        <f>IF(OR('Rolex, AP, Patek'!AA51="Yes",'Rolex, AP, Patek'!AB51="Yes"),1,0)</f>
        <v>0</v>
      </c>
      <c r="AF51">
        <f>IF('Rolex, AP, Patek'!AD51="Yes",1,0)</f>
        <v>0</v>
      </c>
      <c r="AG51">
        <f>IF('Rolex, AP, Patek'!AC51="Yes",1,0)</f>
        <v>0</v>
      </c>
      <c r="AH51">
        <f>IF('Rolex, AP, Patek'!AE51="Yes",1,0)</f>
        <v>0</v>
      </c>
      <c r="AI51">
        <f>IF(OR('Rolex, AP, Patek'!AK51="Yes",'Rolex, AP, Patek'!AN51="Yes"),1,0)</f>
        <v>0</v>
      </c>
      <c r="AJ51">
        <f>IF('Rolex, AP, Patek'!AL51="Yes",1,0)</f>
        <v>0</v>
      </c>
      <c r="AK51">
        <f>IF('Rolex, AP, Patek'!AO51="Yes",1,0)</f>
        <v>0</v>
      </c>
      <c r="AL51">
        <f>IF('Rolex, AP, Patek'!AS51="Yes",1,0)</f>
        <v>0</v>
      </c>
      <c r="AM51" s="25">
        <f t="shared" si="1"/>
        <v>0</v>
      </c>
      <c r="AN51" s="25">
        <f t="shared" si="2"/>
        <v>0</v>
      </c>
      <c r="AO51" s="25">
        <f t="shared" si="3"/>
        <v>0</v>
      </c>
      <c r="AP51" s="25">
        <f t="shared" si="4"/>
        <v>0</v>
      </c>
      <c r="AQ51" s="25">
        <f t="shared" si="5"/>
        <v>1</v>
      </c>
    </row>
    <row r="52" spans="1:43" x14ac:dyDescent="0.2">
      <c r="A52" s="1">
        <v>48</v>
      </c>
      <c r="B52" s="27">
        <f>'Rolex, AP, Patek'!C52</f>
        <v>44871</v>
      </c>
      <c r="C52">
        <f>'Rolex, AP, Patek'!D52</f>
        <v>428</v>
      </c>
      <c r="D52" s="28">
        <f>'Rolex, AP, Patek'!E52</f>
        <v>4000</v>
      </c>
      <c r="E52" s="28">
        <f>'Rolex, AP, Patek'!F52</f>
        <v>5000</v>
      </c>
      <c r="F52" s="29">
        <f t="shared" si="0"/>
        <v>8.2940496401020276</v>
      </c>
      <c r="G52" s="28">
        <f>IF('Rolex, AP, Patek'!J52="AP",1,0)</f>
        <v>0</v>
      </c>
      <c r="H52" s="28">
        <f>IF('Rolex, AP, Patek'!J52="Patek",1,0)</f>
        <v>0</v>
      </c>
      <c r="I52" s="28">
        <f>IF('Rolex, AP, Patek'!J52="Rolex",1,0)</f>
        <v>1</v>
      </c>
      <c r="J52">
        <f>IF('Rolex, AP, Patek'!L52="Stainless Steel",1,0)</f>
        <v>1</v>
      </c>
      <c r="K52">
        <f>IF('Rolex, AP, Patek'!L52="Two-tone",1,0)</f>
        <v>0</v>
      </c>
      <c r="L52">
        <f>IF(OR('Rolex, AP, Patek'!L52="YG 18K",'Rolex, AP, Patek'!L52="YG &lt;18K",'Rolex, AP, Patek'!L52="PG 18K",'Rolex, AP, Patek'!L52="PG &lt;18K",'Rolex, AP, Patek'!L52="WG 18K",'Rolex, AP, Patek'!L52="Mixes of 18K",'Rolex, AP, Patek'!L52="Mixes &lt;18K"),1,0)</f>
        <v>0</v>
      </c>
      <c r="M52">
        <f>IF('Rolex, AP, Patek'!L52="Platinum",1,0)</f>
        <v>0</v>
      </c>
      <c r="N52">
        <f>IF(OR('Rolex, AP, Patek'!L52="PVD",'Rolex, AP, Patek'!L52="Gold Plate",'Rolex, AP, Patek'!L52="Other"),1,0)</f>
        <v>0</v>
      </c>
      <c r="O52">
        <f>IF('Rolex, AP, Patek'!P52="Stainless Steel",1,0)</f>
        <v>1</v>
      </c>
      <c r="P52">
        <f>IF('Rolex, AP, Patek'!P52="Leather",1,0)</f>
        <v>0</v>
      </c>
      <c r="Q52">
        <f>IF('Rolex, AP, Patek'!P52="Two-tone",1,0)</f>
        <v>0</v>
      </c>
      <c r="R52">
        <f>IF(OR('Rolex, AP, Patek'!P52="YG 18K",'Rolex, AP, Patek'!P52="PG 18K",'Rolex, AP, Patek'!P52="WG 18K",'Rolex, AP, Patek'!P52="Mixes of 18K"),1,0)</f>
        <v>0</v>
      </c>
      <c r="S52">
        <f>IF(OR('Rolex, AP, Patek'!AX52="Yes",'Rolex, AP, Patek'!AY52="Yes",'Rolex, AP, Patek'!AW52="Yes"),1,0)</f>
        <v>0</v>
      </c>
      <c r="T52">
        <f>IF(OR(ISTEXT('Rolex, AP, Patek'!AZ52), ISTEXT('Rolex, AP, Patek'!BA52)),1,0)</f>
        <v>0</v>
      </c>
      <c r="U52">
        <f>IF('Rolex, AP, Patek'!BB52="Yes",1,0)</f>
        <v>0</v>
      </c>
      <c r="V52">
        <f>IF('Rolex, AP, Patek'!BC52="Yes",1,0)</f>
        <v>0</v>
      </c>
      <c r="W52">
        <f>IF('Rolex, AP, Patek'!BF52="Yes",1,0)</f>
        <v>0</v>
      </c>
      <c r="X52">
        <f>IF('Rolex, AP, Patek'!BG52="A",1,0)</f>
        <v>0</v>
      </c>
      <c r="Y52">
        <f>IF('Rolex, AP, Patek'!BG52="AA",1,0)</f>
        <v>1</v>
      </c>
      <c r="Z52">
        <f>IF('Rolex, AP, Patek'!BG52="AAA",1,0)</f>
        <v>0</v>
      </c>
      <c r="AA52">
        <f>IF('Rolex, AP, Patek'!BG52="AAAA",1,0)</f>
        <v>0</v>
      </c>
      <c r="AB52">
        <f>IF('Rolex, AP, Patek'!R52="Yes",1,0)</f>
        <v>0</v>
      </c>
      <c r="AC52">
        <f>IF('Rolex, AP, Patek'!AR52="Yes",1,0)</f>
        <v>0</v>
      </c>
      <c r="AD52">
        <f>IF(OR('Rolex, AP, Patek'!X52="Yes", 'Rolex, AP, Patek'!Y52="Yes",'Rolex, AP, Patek'!Z52="Yes"),1,0)</f>
        <v>1</v>
      </c>
      <c r="AE52">
        <f>IF(OR('Rolex, AP, Patek'!AA52="Yes",'Rolex, AP, Patek'!AB52="Yes"),1,0)</f>
        <v>0</v>
      </c>
      <c r="AF52">
        <f>IF('Rolex, AP, Patek'!AD52="Yes",1,0)</f>
        <v>0</v>
      </c>
      <c r="AG52">
        <f>IF('Rolex, AP, Patek'!AC52="Yes",1,0)</f>
        <v>0</v>
      </c>
      <c r="AH52">
        <f>IF('Rolex, AP, Patek'!AE52="Yes",1,0)</f>
        <v>0</v>
      </c>
      <c r="AI52">
        <f>IF(OR('Rolex, AP, Patek'!AK52="Yes",'Rolex, AP, Patek'!AN52="Yes"),1,0)</f>
        <v>0</v>
      </c>
      <c r="AJ52">
        <f>IF('Rolex, AP, Patek'!AL52="Yes",1,0)</f>
        <v>0</v>
      </c>
      <c r="AK52">
        <f>IF('Rolex, AP, Patek'!AO52="Yes",1,0)</f>
        <v>0</v>
      </c>
      <c r="AL52">
        <f>IF('Rolex, AP, Patek'!AS52="Yes",1,0)</f>
        <v>0</v>
      </c>
      <c r="AM52" s="25">
        <f t="shared" si="1"/>
        <v>0</v>
      </c>
      <c r="AN52" s="25">
        <f t="shared" si="2"/>
        <v>0</v>
      </c>
      <c r="AO52" s="25">
        <f t="shared" si="3"/>
        <v>0</v>
      </c>
      <c r="AP52" s="25">
        <f t="shared" si="4"/>
        <v>0</v>
      </c>
      <c r="AQ52" s="25">
        <f t="shared" si="5"/>
        <v>1</v>
      </c>
    </row>
    <row r="53" spans="1:43" x14ac:dyDescent="0.2">
      <c r="A53" s="1">
        <v>49</v>
      </c>
      <c r="B53" s="27">
        <f>'Rolex, AP, Patek'!C53</f>
        <v>44871</v>
      </c>
      <c r="C53">
        <f>'Rolex, AP, Patek'!D53</f>
        <v>435</v>
      </c>
      <c r="D53" s="28">
        <f>'Rolex, AP, Patek'!E53</f>
        <v>9000</v>
      </c>
      <c r="E53" s="28">
        <f>'Rolex, AP, Patek'!F53</f>
        <v>11250</v>
      </c>
      <c r="F53" s="29">
        <f t="shared" si="0"/>
        <v>9.1049798563183568</v>
      </c>
      <c r="G53" s="28">
        <f>IF('Rolex, AP, Patek'!J53="AP",1,0)</f>
        <v>0</v>
      </c>
      <c r="H53" s="28">
        <f>IF('Rolex, AP, Patek'!J53="Patek",1,0)</f>
        <v>0</v>
      </c>
      <c r="I53" s="28">
        <f>IF('Rolex, AP, Patek'!J53="Rolex",1,0)</f>
        <v>1</v>
      </c>
      <c r="J53">
        <f>IF('Rolex, AP, Patek'!L53="Stainless Steel",1,0)</f>
        <v>1</v>
      </c>
      <c r="K53">
        <f>IF('Rolex, AP, Patek'!L53="Two-tone",1,0)</f>
        <v>0</v>
      </c>
      <c r="L53">
        <f>IF(OR('Rolex, AP, Patek'!L53="YG 18K",'Rolex, AP, Patek'!L53="YG &lt;18K",'Rolex, AP, Patek'!L53="PG 18K",'Rolex, AP, Patek'!L53="PG &lt;18K",'Rolex, AP, Patek'!L53="WG 18K",'Rolex, AP, Patek'!L53="Mixes of 18K",'Rolex, AP, Patek'!L53="Mixes &lt;18K"),1,0)</f>
        <v>0</v>
      </c>
      <c r="M53">
        <f>IF('Rolex, AP, Patek'!L53="Platinum",1,0)</f>
        <v>0</v>
      </c>
      <c r="N53">
        <f>IF(OR('Rolex, AP, Patek'!L53="PVD",'Rolex, AP, Patek'!L53="Gold Plate",'Rolex, AP, Patek'!L53="Other"),1,0)</f>
        <v>0</v>
      </c>
      <c r="O53">
        <f>IF('Rolex, AP, Patek'!P53="Stainless Steel",1,0)</f>
        <v>1</v>
      </c>
      <c r="P53">
        <f>IF('Rolex, AP, Patek'!P53="Leather",1,0)</f>
        <v>0</v>
      </c>
      <c r="Q53">
        <f>IF('Rolex, AP, Patek'!P53="Two-tone",1,0)</f>
        <v>0</v>
      </c>
      <c r="R53">
        <f>IF(OR('Rolex, AP, Patek'!P53="YG 18K",'Rolex, AP, Patek'!P53="PG 18K",'Rolex, AP, Patek'!P53="WG 18K",'Rolex, AP, Patek'!P53="Mixes of 18K"),1,0)</f>
        <v>0</v>
      </c>
      <c r="S53">
        <f>IF(OR('Rolex, AP, Patek'!AX53="Yes",'Rolex, AP, Patek'!AY53="Yes",'Rolex, AP, Patek'!AW53="Yes"),1,0)</f>
        <v>0</v>
      </c>
      <c r="T53">
        <f>IF(OR(ISTEXT('Rolex, AP, Patek'!AZ53), ISTEXT('Rolex, AP, Patek'!BA53)),1,0)</f>
        <v>0</v>
      </c>
      <c r="U53">
        <f>IF('Rolex, AP, Patek'!BB53="Yes",1,0)</f>
        <v>1</v>
      </c>
      <c r="V53">
        <f>IF('Rolex, AP, Patek'!BC53="Yes",1,0)</f>
        <v>0</v>
      </c>
      <c r="W53">
        <f>IF('Rolex, AP, Patek'!BF53="Yes",1,0)</f>
        <v>0</v>
      </c>
      <c r="X53">
        <f>IF('Rolex, AP, Patek'!BG53="A",1,0)</f>
        <v>0</v>
      </c>
      <c r="Y53">
        <f>IF('Rolex, AP, Patek'!BG53="AA",1,0)</f>
        <v>1</v>
      </c>
      <c r="Z53">
        <f>IF('Rolex, AP, Patek'!BG53="AAA",1,0)</f>
        <v>0</v>
      </c>
      <c r="AA53">
        <f>IF('Rolex, AP, Patek'!BG53="AAAA",1,0)</f>
        <v>0</v>
      </c>
      <c r="AB53">
        <f>IF('Rolex, AP, Patek'!R53="Yes",1,0)</f>
        <v>1</v>
      </c>
      <c r="AC53">
        <f>IF('Rolex, AP, Patek'!AR53="Yes",1,0)</f>
        <v>0</v>
      </c>
      <c r="AD53">
        <f>IF(OR('Rolex, AP, Patek'!X53="Yes", 'Rolex, AP, Patek'!Y53="Yes",'Rolex, AP, Patek'!Z53="Yes"),1,0)</f>
        <v>0</v>
      </c>
      <c r="AE53">
        <f>IF(OR('Rolex, AP, Patek'!AA53="Yes",'Rolex, AP, Patek'!AB53="Yes"),1,0)</f>
        <v>0</v>
      </c>
      <c r="AF53">
        <f>IF('Rolex, AP, Patek'!AD53="Yes",1,0)</f>
        <v>0</v>
      </c>
      <c r="AG53">
        <f>IF('Rolex, AP, Patek'!AC53="Yes",1,0)</f>
        <v>1</v>
      </c>
      <c r="AH53">
        <f>IF('Rolex, AP, Patek'!AE53="Yes",1,0)</f>
        <v>0</v>
      </c>
      <c r="AI53">
        <f>IF(OR('Rolex, AP, Patek'!AK53="Yes",'Rolex, AP, Patek'!AN53="Yes"),1,0)</f>
        <v>0</v>
      </c>
      <c r="AJ53">
        <f>IF('Rolex, AP, Patek'!AL53="Yes",1,0)</f>
        <v>0</v>
      </c>
      <c r="AK53">
        <f>IF('Rolex, AP, Patek'!AO53="Yes",1,0)</f>
        <v>0</v>
      </c>
      <c r="AL53">
        <f>IF('Rolex, AP, Patek'!AS53="Yes",1,0)</f>
        <v>0</v>
      </c>
      <c r="AM53" s="25">
        <f t="shared" si="1"/>
        <v>0</v>
      </c>
      <c r="AN53" s="25">
        <f t="shared" si="2"/>
        <v>0</v>
      </c>
      <c r="AO53" s="25">
        <f t="shared" si="3"/>
        <v>0</v>
      </c>
      <c r="AP53" s="25">
        <f t="shared" si="4"/>
        <v>0</v>
      </c>
      <c r="AQ53" s="25">
        <f t="shared" si="5"/>
        <v>1</v>
      </c>
    </row>
    <row r="54" spans="1:43" x14ac:dyDescent="0.2">
      <c r="A54" s="1">
        <v>50</v>
      </c>
      <c r="B54" s="27">
        <f>'Rolex, AP, Patek'!C54</f>
        <v>44871</v>
      </c>
      <c r="C54">
        <f>'Rolex, AP, Patek'!D54</f>
        <v>436</v>
      </c>
      <c r="D54" s="28">
        <f>'Rolex, AP, Patek'!E54</f>
        <v>9500</v>
      </c>
      <c r="E54" s="28">
        <f>'Rolex, AP, Patek'!F54</f>
        <v>11875</v>
      </c>
      <c r="F54" s="29">
        <f t="shared" si="0"/>
        <v>9.1590470775886317</v>
      </c>
      <c r="G54" s="28">
        <f>IF('Rolex, AP, Patek'!J54="AP",1,0)</f>
        <v>0</v>
      </c>
      <c r="H54" s="28">
        <f>IF('Rolex, AP, Patek'!J54="Patek",1,0)</f>
        <v>0</v>
      </c>
      <c r="I54" s="28">
        <f>IF('Rolex, AP, Patek'!J54="Rolex",1,0)</f>
        <v>1</v>
      </c>
      <c r="J54">
        <f>IF('Rolex, AP, Patek'!L54="Stainless Steel",1,0)</f>
        <v>1</v>
      </c>
      <c r="K54">
        <f>IF('Rolex, AP, Patek'!L54="Two-tone",1,0)</f>
        <v>0</v>
      </c>
      <c r="L54">
        <f>IF(OR('Rolex, AP, Patek'!L54="YG 18K",'Rolex, AP, Patek'!L54="YG &lt;18K",'Rolex, AP, Patek'!L54="PG 18K",'Rolex, AP, Patek'!L54="PG &lt;18K",'Rolex, AP, Patek'!L54="WG 18K",'Rolex, AP, Patek'!L54="Mixes of 18K",'Rolex, AP, Patek'!L54="Mixes &lt;18K"),1,0)</f>
        <v>0</v>
      </c>
      <c r="M54">
        <f>IF('Rolex, AP, Patek'!L54="Platinum",1,0)</f>
        <v>0</v>
      </c>
      <c r="N54">
        <f>IF(OR('Rolex, AP, Patek'!L54="PVD",'Rolex, AP, Patek'!L54="Gold Plate",'Rolex, AP, Patek'!L54="Other"),1,0)</f>
        <v>0</v>
      </c>
      <c r="O54">
        <f>IF('Rolex, AP, Patek'!P54="Stainless Steel",1,0)</f>
        <v>1</v>
      </c>
      <c r="P54">
        <f>IF('Rolex, AP, Patek'!P54="Leather",1,0)</f>
        <v>0</v>
      </c>
      <c r="Q54">
        <f>IF('Rolex, AP, Patek'!P54="Two-tone",1,0)</f>
        <v>0</v>
      </c>
      <c r="R54">
        <f>IF(OR('Rolex, AP, Patek'!P54="YG 18K",'Rolex, AP, Patek'!P54="PG 18K",'Rolex, AP, Patek'!P54="WG 18K",'Rolex, AP, Patek'!P54="Mixes of 18K"),1,0)</f>
        <v>0</v>
      </c>
      <c r="S54">
        <f>IF(OR('Rolex, AP, Patek'!AX54="Yes",'Rolex, AP, Patek'!AY54="Yes",'Rolex, AP, Patek'!AW54="Yes"),1,0)</f>
        <v>0</v>
      </c>
      <c r="T54">
        <f>IF(OR(ISTEXT('Rolex, AP, Patek'!AZ54), ISTEXT('Rolex, AP, Patek'!BA54)),1,0)</f>
        <v>0</v>
      </c>
      <c r="U54">
        <f>IF('Rolex, AP, Patek'!BB54="Yes",1,0)</f>
        <v>0</v>
      </c>
      <c r="V54">
        <f>IF('Rolex, AP, Patek'!BC54="Yes",1,0)</f>
        <v>0</v>
      </c>
      <c r="W54">
        <f>IF('Rolex, AP, Patek'!BF54="Yes",1,0)</f>
        <v>0</v>
      </c>
      <c r="X54">
        <f>IF('Rolex, AP, Patek'!BG54="A",1,0)</f>
        <v>0</v>
      </c>
      <c r="Y54">
        <f>IF('Rolex, AP, Patek'!BG54="AA",1,0)</f>
        <v>0</v>
      </c>
      <c r="Z54">
        <f>IF('Rolex, AP, Patek'!BG54="AAA",1,0)</f>
        <v>1</v>
      </c>
      <c r="AA54">
        <f>IF('Rolex, AP, Patek'!BG54="AAAA",1,0)</f>
        <v>0</v>
      </c>
      <c r="AB54">
        <f>IF('Rolex, AP, Patek'!R54="Yes",1,0)</f>
        <v>0</v>
      </c>
      <c r="AC54">
        <f>IF('Rolex, AP, Patek'!AR54="Yes",1,0)</f>
        <v>0</v>
      </c>
      <c r="AD54">
        <f>IF(OR('Rolex, AP, Patek'!X54="Yes", 'Rolex, AP, Patek'!Y54="Yes",'Rolex, AP, Patek'!Z54="Yes"),1,0)</f>
        <v>1</v>
      </c>
      <c r="AE54">
        <f>IF(OR('Rolex, AP, Patek'!AA54="Yes",'Rolex, AP, Patek'!AB54="Yes"),1,0)</f>
        <v>0</v>
      </c>
      <c r="AF54">
        <f>IF('Rolex, AP, Patek'!AD54="Yes",1,0)</f>
        <v>0</v>
      </c>
      <c r="AG54">
        <f>IF('Rolex, AP, Patek'!AC54="Yes",1,0)</f>
        <v>1</v>
      </c>
      <c r="AH54">
        <f>IF('Rolex, AP, Patek'!AE54="Yes",1,0)</f>
        <v>0</v>
      </c>
      <c r="AI54">
        <f>IF(OR('Rolex, AP, Patek'!AK54="Yes",'Rolex, AP, Patek'!AN54="Yes"),1,0)</f>
        <v>0</v>
      </c>
      <c r="AJ54">
        <f>IF('Rolex, AP, Patek'!AL54="Yes",1,0)</f>
        <v>0</v>
      </c>
      <c r="AK54">
        <f>IF('Rolex, AP, Patek'!AO54="Yes",1,0)</f>
        <v>0</v>
      </c>
      <c r="AL54">
        <f>IF('Rolex, AP, Patek'!AS54="Yes",1,0)</f>
        <v>0</v>
      </c>
      <c r="AM54" s="25">
        <f t="shared" si="1"/>
        <v>0</v>
      </c>
      <c r="AN54" s="25">
        <f t="shared" si="2"/>
        <v>0</v>
      </c>
      <c r="AO54" s="25">
        <f t="shared" si="3"/>
        <v>0</v>
      </c>
      <c r="AP54" s="25">
        <f t="shared" si="4"/>
        <v>0</v>
      </c>
      <c r="AQ54" s="25">
        <f t="shared" si="5"/>
        <v>1</v>
      </c>
    </row>
    <row r="55" spans="1:43" x14ac:dyDescent="0.2">
      <c r="A55" s="1">
        <v>51</v>
      </c>
      <c r="B55" s="27">
        <f>'Rolex, AP, Patek'!C55</f>
        <v>44871</v>
      </c>
      <c r="C55">
        <f>'Rolex, AP, Patek'!D55</f>
        <v>437</v>
      </c>
      <c r="D55" s="28">
        <f>'Rolex, AP, Patek'!E55</f>
        <v>7500</v>
      </c>
      <c r="E55" s="28">
        <f>'Rolex, AP, Patek'!F55</f>
        <v>9375</v>
      </c>
      <c r="F55" s="29">
        <f t="shared" si="0"/>
        <v>8.9226582995244019</v>
      </c>
      <c r="G55" s="28">
        <f>IF('Rolex, AP, Patek'!J55="AP",1,0)</f>
        <v>0</v>
      </c>
      <c r="H55" s="28">
        <f>IF('Rolex, AP, Patek'!J55="Patek",1,0)</f>
        <v>0</v>
      </c>
      <c r="I55" s="28">
        <f>IF('Rolex, AP, Patek'!J55="Rolex",1,0)</f>
        <v>1</v>
      </c>
      <c r="J55">
        <f>IF('Rolex, AP, Patek'!L55="Stainless Steel",1,0)</f>
        <v>1</v>
      </c>
      <c r="K55">
        <f>IF('Rolex, AP, Patek'!L55="Two-tone",1,0)</f>
        <v>0</v>
      </c>
      <c r="L55">
        <f>IF(OR('Rolex, AP, Patek'!L55="YG 18K",'Rolex, AP, Patek'!L55="YG &lt;18K",'Rolex, AP, Patek'!L55="PG 18K",'Rolex, AP, Patek'!L55="PG &lt;18K",'Rolex, AP, Patek'!L55="WG 18K",'Rolex, AP, Patek'!L55="Mixes of 18K",'Rolex, AP, Patek'!L55="Mixes &lt;18K"),1,0)</f>
        <v>0</v>
      </c>
      <c r="M55">
        <f>IF('Rolex, AP, Patek'!L55="Platinum",1,0)</f>
        <v>0</v>
      </c>
      <c r="N55">
        <f>IF(OR('Rolex, AP, Patek'!L55="PVD",'Rolex, AP, Patek'!L55="Gold Plate",'Rolex, AP, Patek'!L55="Other"),1,0)</f>
        <v>0</v>
      </c>
      <c r="O55">
        <f>IF('Rolex, AP, Patek'!P55="Stainless Steel",1,0)</f>
        <v>0</v>
      </c>
      <c r="P55">
        <f>IF('Rolex, AP, Patek'!P55="Leather",1,0)</f>
        <v>1</v>
      </c>
      <c r="Q55">
        <f>IF('Rolex, AP, Patek'!P55="Two-tone",1,0)</f>
        <v>0</v>
      </c>
      <c r="R55">
        <f>IF(OR('Rolex, AP, Patek'!P55="YG 18K",'Rolex, AP, Patek'!P55="PG 18K",'Rolex, AP, Patek'!P55="WG 18K",'Rolex, AP, Patek'!P55="Mixes of 18K"),1,0)</f>
        <v>0</v>
      </c>
      <c r="S55">
        <f>IF(OR('Rolex, AP, Patek'!AX55="Yes",'Rolex, AP, Patek'!AY55="Yes",'Rolex, AP, Patek'!AW55="Yes"),1,0)</f>
        <v>0</v>
      </c>
      <c r="T55">
        <f>IF(OR(ISTEXT('Rolex, AP, Patek'!AZ55), ISTEXT('Rolex, AP, Patek'!BA55)),1,0)</f>
        <v>0</v>
      </c>
      <c r="U55">
        <f>IF('Rolex, AP, Patek'!BB55="Yes",1,0)</f>
        <v>0</v>
      </c>
      <c r="V55">
        <f>IF('Rolex, AP, Patek'!BC55="Yes",1,0)</f>
        <v>0</v>
      </c>
      <c r="W55">
        <f>IF('Rolex, AP, Patek'!BF55="Yes",1,0)</f>
        <v>0</v>
      </c>
      <c r="X55">
        <f>IF('Rolex, AP, Patek'!BG55="A",1,0)</f>
        <v>0</v>
      </c>
      <c r="Y55">
        <f>IF('Rolex, AP, Patek'!BG55="AA",1,0)</f>
        <v>1</v>
      </c>
      <c r="Z55">
        <f>IF('Rolex, AP, Patek'!BG55="AAA",1,0)</f>
        <v>0</v>
      </c>
      <c r="AA55">
        <f>IF('Rolex, AP, Patek'!BG55="AAAA",1,0)</f>
        <v>0</v>
      </c>
      <c r="AB55">
        <f>IF('Rolex, AP, Patek'!R55="Yes",1,0)</f>
        <v>1</v>
      </c>
      <c r="AC55">
        <f>IF('Rolex, AP, Patek'!AR55="Yes",1,0)</f>
        <v>0</v>
      </c>
      <c r="AD55">
        <f>IF(OR('Rolex, AP, Patek'!X55="Yes", 'Rolex, AP, Patek'!Y55="Yes",'Rolex, AP, Patek'!Z55="Yes"),1,0)</f>
        <v>0</v>
      </c>
      <c r="AE55">
        <f>IF(OR('Rolex, AP, Patek'!AA55="Yes",'Rolex, AP, Patek'!AB55="Yes"),1,0)</f>
        <v>0</v>
      </c>
      <c r="AF55">
        <f>IF('Rolex, AP, Patek'!AD55="Yes",1,0)</f>
        <v>0</v>
      </c>
      <c r="AG55">
        <f>IF('Rolex, AP, Patek'!AC55="Yes",1,0)</f>
        <v>1</v>
      </c>
      <c r="AH55">
        <f>IF('Rolex, AP, Patek'!AE55="Yes",1,0)</f>
        <v>0</v>
      </c>
      <c r="AI55">
        <f>IF(OR('Rolex, AP, Patek'!AK55="Yes",'Rolex, AP, Patek'!AN55="Yes"),1,0)</f>
        <v>0</v>
      </c>
      <c r="AJ55">
        <f>IF('Rolex, AP, Patek'!AL55="Yes",1,0)</f>
        <v>0</v>
      </c>
      <c r="AK55">
        <f>IF('Rolex, AP, Patek'!AO55="Yes",1,0)</f>
        <v>0</v>
      </c>
      <c r="AL55">
        <f>IF('Rolex, AP, Patek'!AS55="Yes",1,0)</f>
        <v>0</v>
      </c>
      <c r="AM55" s="25">
        <f t="shared" si="1"/>
        <v>0</v>
      </c>
      <c r="AN55" s="25">
        <f t="shared" si="2"/>
        <v>0</v>
      </c>
      <c r="AO55" s="25">
        <f t="shared" si="3"/>
        <v>0</v>
      </c>
      <c r="AP55" s="25">
        <f t="shared" si="4"/>
        <v>0</v>
      </c>
      <c r="AQ55" s="25">
        <f t="shared" si="5"/>
        <v>1</v>
      </c>
    </row>
    <row r="56" spans="1:43" x14ac:dyDescent="0.2">
      <c r="A56" s="1">
        <v>52</v>
      </c>
      <c r="B56" s="27">
        <f>'Rolex, AP, Patek'!C56</f>
        <v>44871</v>
      </c>
      <c r="C56">
        <f>'Rolex, AP, Patek'!D56</f>
        <v>439</v>
      </c>
      <c r="D56" s="28">
        <f>'Rolex, AP, Patek'!E56</f>
        <v>28000</v>
      </c>
      <c r="E56" s="28">
        <f>'Rolex, AP, Patek'!F56</f>
        <v>35000</v>
      </c>
      <c r="F56" s="29">
        <f t="shared" si="0"/>
        <v>10.239959789157341</v>
      </c>
      <c r="G56" s="28">
        <f>IF('Rolex, AP, Patek'!J56="AP",1,0)</f>
        <v>0</v>
      </c>
      <c r="H56" s="28">
        <f>IF('Rolex, AP, Patek'!J56="Patek",1,0)</f>
        <v>0</v>
      </c>
      <c r="I56" s="28">
        <f>IF('Rolex, AP, Patek'!J56="Rolex",1,0)</f>
        <v>1</v>
      </c>
      <c r="J56">
        <f>IF('Rolex, AP, Patek'!L56="Stainless Steel",1,0)</f>
        <v>1</v>
      </c>
      <c r="K56">
        <f>IF('Rolex, AP, Patek'!L56="Two-tone",1,0)</f>
        <v>0</v>
      </c>
      <c r="L56">
        <f>IF(OR('Rolex, AP, Patek'!L56="YG 18K",'Rolex, AP, Patek'!L56="YG &lt;18K",'Rolex, AP, Patek'!L56="PG 18K",'Rolex, AP, Patek'!L56="PG &lt;18K",'Rolex, AP, Patek'!L56="WG 18K",'Rolex, AP, Patek'!L56="Mixes of 18K",'Rolex, AP, Patek'!L56="Mixes &lt;18K"),1,0)</f>
        <v>0</v>
      </c>
      <c r="M56">
        <f>IF('Rolex, AP, Patek'!L56="Platinum",1,0)</f>
        <v>0</v>
      </c>
      <c r="N56">
        <f>IF(OR('Rolex, AP, Patek'!L56="PVD",'Rolex, AP, Patek'!L56="Gold Plate",'Rolex, AP, Patek'!L56="Other"),1,0)</f>
        <v>0</v>
      </c>
      <c r="O56">
        <f>IF('Rolex, AP, Patek'!P56="Stainless Steel",1,0)</f>
        <v>1</v>
      </c>
      <c r="P56">
        <f>IF('Rolex, AP, Patek'!P56="Leather",1,0)</f>
        <v>0</v>
      </c>
      <c r="Q56">
        <f>IF('Rolex, AP, Patek'!P56="Two-tone",1,0)</f>
        <v>0</v>
      </c>
      <c r="R56">
        <f>IF(OR('Rolex, AP, Patek'!P56="YG 18K",'Rolex, AP, Patek'!P56="PG 18K",'Rolex, AP, Patek'!P56="WG 18K",'Rolex, AP, Patek'!P56="Mixes of 18K"),1,0)</f>
        <v>0</v>
      </c>
      <c r="S56">
        <f>IF(OR('Rolex, AP, Patek'!AX56="Yes",'Rolex, AP, Patek'!AY56="Yes",'Rolex, AP, Patek'!AW56="Yes"),1,0)</f>
        <v>0</v>
      </c>
      <c r="T56">
        <f>IF(OR(ISTEXT('Rolex, AP, Patek'!AZ56), ISTEXT('Rolex, AP, Patek'!BA56)),1,0)</f>
        <v>0</v>
      </c>
      <c r="U56">
        <f>IF('Rolex, AP, Patek'!BB56="Yes",1,0)</f>
        <v>1</v>
      </c>
      <c r="V56">
        <f>IF('Rolex, AP, Patek'!BC56="Yes",1,0)</f>
        <v>0</v>
      </c>
      <c r="W56">
        <f>IF('Rolex, AP, Patek'!BF56="Yes",1,0)</f>
        <v>0</v>
      </c>
      <c r="X56">
        <f>IF('Rolex, AP, Patek'!BG56="A",1,0)</f>
        <v>0</v>
      </c>
      <c r="Y56">
        <f>IF('Rolex, AP, Patek'!BG56="AA",1,0)</f>
        <v>0</v>
      </c>
      <c r="Z56">
        <f>IF('Rolex, AP, Patek'!BG56="AAA",1,0)</f>
        <v>1</v>
      </c>
      <c r="AA56">
        <f>IF('Rolex, AP, Patek'!BG56="AAAA",1,0)</f>
        <v>0</v>
      </c>
      <c r="AB56">
        <f>IF('Rolex, AP, Patek'!R56="Yes",1,0)</f>
        <v>1</v>
      </c>
      <c r="AC56">
        <f>IF('Rolex, AP, Patek'!AR56="Yes",1,0)</f>
        <v>0</v>
      </c>
      <c r="AD56">
        <f>IF(OR('Rolex, AP, Patek'!X56="Yes", 'Rolex, AP, Patek'!Y56="Yes",'Rolex, AP, Patek'!Z56="Yes"),1,0)</f>
        <v>0</v>
      </c>
      <c r="AE56">
        <f>IF(OR('Rolex, AP, Patek'!AA56="Yes",'Rolex, AP, Patek'!AB56="Yes"),1,0)</f>
        <v>0</v>
      </c>
      <c r="AF56">
        <f>IF('Rolex, AP, Patek'!AD56="Yes",1,0)</f>
        <v>0</v>
      </c>
      <c r="AG56">
        <f>IF('Rolex, AP, Patek'!AC56="Yes",1,0)</f>
        <v>1</v>
      </c>
      <c r="AH56">
        <f>IF('Rolex, AP, Patek'!AE56="Yes",1,0)</f>
        <v>0</v>
      </c>
      <c r="AI56">
        <f>IF(OR('Rolex, AP, Patek'!AK56="Yes",'Rolex, AP, Patek'!AN56="Yes"),1,0)</f>
        <v>0</v>
      </c>
      <c r="AJ56">
        <f>IF('Rolex, AP, Patek'!AL56="Yes",1,0)</f>
        <v>0</v>
      </c>
      <c r="AK56">
        <f>IF('Rolex, AP, Patek'!AO56="Yes",1,0)</f>
        <v>0</v>
      </c>
      <c r="AL56">
        <f>IF('Rolex, AP, Patek'!AS56="Yes",1,0)</f>
        <v>0</v>
      </c>
      <c r="AM56" s="25">
        <f t="shared" si="1"/>
        <v>0</v>
      </c>
      <c r="AN56" s="25">
        <f t="shared" si="2"/>
        <v>0</v>
      </c>
      <c r="AO56" s="25">
        <f t="shared" si="3"/>
        <v>0</v>
      </c>
      <c r="AP56" s="25">
        <f t="shared" si="4"/>
        <v>0</v>
      </c>
      <c r="AQ56" s="25">
        <f t="shared" si="5"/>
        <v>1</v>
      </c>
    </row>
    <row r="57" spans="1:43" x14ac:dyDescent="0.2">
      <c r="A57" s="1">
        <v>53</v>
      </c>
      <c r="B57" s="27">
        <f>'Rolex, AP, Patek'!C57</f>
        <v>44871</v>
      </c>
      <c r="C57">
        <f>'Rolex, AP, Patek'!D57</f>
        <v>445</v>
      </c>
      <c r="D57" s="28">
        <f>'Rolex, AP, Patek'!E57</f>
        <v>70000</v>
      </c>
      <c r="E57" s="28">
        <f>'Rolex, AP, Patek'!F57</f>
        <v>87500</v>
      </c>
      <c r="F57" s="29">
        <f t="shared" si="0"/>
        <v>11.156250521031495</v>
      </c>
      <c r="G57" s="28">
        <f>IF('Rolex, AP, Patek'!J57="AP",1,0)</f>
        <v>1</v>
      </c>
      <c r="H57" s="28">
        <f>IF('Rolex, AP, Patek'!J57="Patek",1,0)</f>
        <v>0</v>
      </c>
      <c r="I57" s="28">
        <f>IF('Rolex, AP, Patek'!J57="Rolex",1,0)</f>
        <v>0</v>
      </c>
      <c r="J57">
        <f>IF('Rolex, AP, Patek'!L57="Stainless Steel",1,0)</f>
        <v>0</v>
      </c>
      <c r="K57">
        <f>IF('Rolex, AP, Patek'!L57="Two-tone",1,0)</f>
        <v>0</v>
      </c>
      <c r="L57">
        <f>IF(OR('Rolex, AP, Patek'!L57="YG 18K",'Rolex, AP, Patek'!L57="YG &lt;18K",'Rolex, AP, Patek'!L57="PG 18K",'Rolex, AP, Patek'!L57="PG &lt;18K",'Rolex, AP, Patek'!L57="WG 18K",'Rolex, AP, Patek'!L57="Mixes of 18K",'Rolex, AP, Patek'!L57="Mixes &lt;18K"),1,0)</f>
        <v>1</v>
      </c>
      <c r="M57">
        <f>IF('Rolex, AP, Patek'!L57="Platinum",1,0)</f>
        <v>0</v>
      </c>
      <c r="N57">
        <f>IF(OR('Rolex, AP, Patek'!L57="PVD",'Rolex, AP, Patek'!L57="Gold Plate",'Rolex, AP, Patek'!L57="Other"),1,0)</f>
        <v>0</v>
      </c>
      <c r="O57">
        <f>IF('Rolex, AP, Patek'!P57="Stainless Steel",1,0)</f>
        <v>0</v>
      </c>
      <c r="P57">
        <f>IF('Rolex, AP, Patek'!P57="Leather",1,0)</f>
        <v>0</v>
      </c>
      <c r="Q57">
        <f>IF('Rolex, AP, Patek'!P57="Two-tone",1,0)</f>
        <v>0</v>
      </c>
      <c r="R57">
        <f>IF(OR('Rolex, AP, Patek'!P57="YG 18K",'Rolex, AP, Patek'!P57="PG 18K",'Rolex, AP, Patek'!P57="WG 18K",'Rolex, AP, Patek'!P57="Mixes of 18K"),1,0)</f>
        <v>1</v>
      </c>
      <c r="S57">
        <f>IF(OR('Rolex, AP, Patek'!AX57="Yes",'Rolex, AP, Patek'!AY57="Yes",'Rolex, AP, Patek'!AW57="Yes"),1,0)</f>
        <v>0</v>
      </c>
      <c r="T57">
        <f>IF(OR(ISTEXT('Rolex, AP, Patek'!AZ57), ISTEXT('Rolex, AP, Patek'!BA57)),1,0)</f>
        <v>0</v>
      </c>
      <c r="U57">
        <f>IF('Rolex, AP, Patek'!BB57="Yes",1,0)</f>
        <v>0</v>
      </c>
      <c r="V57">
        <f>IF('Rolex, AP, Patek'!BC57="Yes",1,0)</f>
        <v>0</v>
      </c>
      <c r="W57">
        <f>IF('Rolex, AP, Patek'!BF57="Yes",1,0)</f>
        <v>0</v>
      </c>
      <c r="X57">
        <f>IF('Rolex, AP, Patek'!BG57="A",1,0)</f>
        <v>0</v>
      </c>
      <c r="Y57">
        <f>IF('Rolex, AP, Patek'!BG57="AA",1,0)</f>
        <v>0</v>
      </c>
      <c r="Z57">
        <f>IF('Rolex, AP, Patek'!BG57="AAA",1,0)</f>
        <v>0</v>
      </c>
      <c r="AA57">
        <f>IF('Rolex, AP, Patek'!BG57="AAAA",1,0)</f>
        <v>1</v>
      </c>
      <c r="AB57">
        <f>IF('Rolex, AP, Patek'!R57="Yes",1,0)</f>
        <v>0</v>
      </c>
      <c r="AC57">
        <f>IF('Rolex, AP, Patek'!AR57="Yes",1,0)</f>
        <v>0</v>
      </c>
      <c r="AD57">
        <f>IF(OR('Rolex, AP, Patek'!X57="Yes", 'Rolex, AP, Patek'!Y57="Yes",'Rolex, AP, Patek'!Z57="Yes"),1,0)</f>
        <v>0</v>
      </c>
      <c r="AE57">
        <f>IF(OR('Rolex, AP, Patek'!AA57="Yes",'Rolex, AP, Patek'!AB57="Yes"),1,0)</f>
        <v>0</v>
      </c>
      <c r="AF57">
        <f>IF('Rolex, AP, Patek'!AD57="Yes",1,0)</f>
        <v>0</v>
      </c>
      <c r="AG57">
        <f>IF('Rolex, AP, Patek'!AC57="Yes",1,0)</f>
        <v>0</v>
      </c>
      <c r="AH57">
        <f>IF('Rolex, AP, Patek'!AE57="Yes",1,0)</f>
        <v>0</v>
      </c>
      <c r="AI57">
        <f>IF(OR('Rolex, AP, Patek'!AK57="Yes",'Rolex, AP, Patek'!AN57="Yes"),1,0)</f>
        <v>0</v>
      </c>
      <c r="AJ57">
        <f>IF('Rolex, AP, Patek'!AL57="Yes",1,0)</f>
        <v>0</v>
      </c>
      <c r="AK57">
        <f>IF('Rolex, AP, Patek'!AO57="Yes",1,0)</f>
        <v>1</v>
      </c>
      <c r="AL57">
        <f>IF('Rolex, AP, Patek'!AS57="Yes",1,0)</f>
        <v>0</v>
      </c>
      <c r="AM57" s="25">
        <f t="shared" si="1"/>
        <v>0</v>
      </c>
      <c r="AN57" s="25">
        <f t="shared" si="2"/>
        <v>0</v>
      </c>
      <c r="AO57" s="25">
        <f t="shared" si="3"/>
        <v>0</v>
      </c>
      <c r="AP57" s="25">
        <f t="shared" si="4"/>
        <v>0</v>
      </c>
      <c r="AQ57" s="25">
        <f t="shared" si="5"/>
        <v>1</v>
      </c>
    </row>
    <row r="58" spans="1:43" x14ac:dyDescent="0.2">
      <c r="A58" s="1">
        <v>54</v>
      </c>
      <c r="B58" s="27">
        <f>'Rolex, AP, Patek'!C58</f>
        <v>44871</v>
      </c>
      <c r="C58">
        <f>'Rolex, AP, Patek'!D58</f>
        <v>449</v>
      </c>
      <c r="D58" s="28">
        <f>'Rolex, AP, Patek'!E58</f>
        <v>110000</v>
      </c>
      <c r="E58" s="28">
        <f>'Rolex, AP, Patek'!F58</f>
        <v>137500</v>
      </c>
      <c r="F58" s="29">
        <f t="shared" si="0"/>
        <v>11.608235644774552</v>
      </c>
      <c r="G58" s="28">
        <f>IF('Rolex, AP, Patek'!J58="AP",1,0)</f>
        <v>1</v>
      </c>
      <c r="H58" s="28">
        <f>IF('Rolex, AP, Patek'!J58="Patek",1,0)</f>
        <v>0</v>
      </c>
      <c r="I58" s="28">
        <f>IF('Rolex, AP, Patek'!J58="Rolex",1,0)</f>
        <v>0</v>
      </c>
      <c r="J58">
        <f>IF('Rolex, AP, Patek'!L58="Stainless Steel",1,0)</f>
        <v>0</v>
      </c>
      <c r="K58">
        <f>IF('Rolex, AP, Patek'!L58="Two-tone",1,0)</f>
        <v>0</v>
      </c>
      <c r="L58">
        <f>IF(OR('Rolex, AP, Patek'!L58="YG 18K",'Rolex, AP, Patek'!L58="YG &lt;18K",'Rolex, AP, Patek'!L58="PG 18K",'Rolex, AP, Patek'!L58="PG &lt;18K",'Rolex, AP, Patek'!L58="WG 18K",'Rolex, AP, Patek'!L58="Mixes of 18K",'Rolex, AP, Patek'!L58="Mixes &lt;18K"),1,0)</f>
        <v>1</v>
      </c>
      <c r="M58">
        <f>IF('Rolex, AP, Patek'!L58="Platinum",1,0)</f>
        <v>0</v>
      </c>
      <c r="N58">
        <f>IF(OR('Rolex, AP, Patek'!L58="PVD",'Rolex, AP, Patek'!L58="Gold Plate",'Rolex, AP, Patek'!L58="Other"),1,0)</f>
        <v>0</v>
      </c>
      <c r="O58">
        <f>IF('Rolex, AP, Patek'!P58="Stainless Steel",1,0)</f>
        <v>0</v>
      </c>
      <c r="P58">
        <f>IF('Rolex, AP, Patek'!P58="Leather",1,0)</f>
        <v>0</v>
      </c>
      <c r="Q58">
        <f>IF('Rolex, AP, Patek'!P58="Two-tone",1,0)</f>
        <v>0</v>
      </c>
      <c r="R58">
        <f>IF(OR('Rolex, AP, Patek'!P58="YG 18K",'Rolex, AP, Patek'!P58="PG 18K",'Rolex, AP, Patek'!P58="WG 18K",'Rolex, AP, Patek'!P58="Mixes of 18K"),1,0)</f>
        <v>1</v>
      </c>
      <c r="S58">
        <f>IF(OR('Rolex, AP, Patek'!AX58="Yes",'Rolex, AP, Patek'!AY58="Yes",'Rolex, AP, Patek'!AW58="Yes"),1,0)</f>
        <v>0</v>
      </c>
      <c r="T58">
        <f>IF(OR(ISTEXT('Rolex, AP, Patek'!AZ58), ISTEXT('Rolex, AP, Patek'!BA58)),1,0)</f>
        <v>0</v>
      </c>
      <c r="U58">
        <f>IF('Rolex, AP, Patek'!BB58="Yes",1,0)</f>
        <v>0</v>
      </c>
      <c r="V58">
        <f>IF('Rolex, AP, Patek'!BC58="Yes",1,0)</f>
        <v>0</v>
      </c>
      <c r="W58">
        <f>IF('Rolex, AP, Patek'!BF58="Yes",1,0)</f>
        <v>0</v>
      </c>
      <c r="X58">
        <f>IF('Rolex, AP, Patek'!BG58="A",1,0)</f>
        <v>0</v>
      </c>
      <c r="Y58">
        <f>IF('Rolex, AP, Patek'!BG58="AA",1,0)</f>
        <v>0</v>
      </c>
      <c r="Z58">
        <f>IF('Rolex, AP, Patek'!BG58="AAA",1,0)</f>
        <v>0</v>
      </c>
      <c r="AA58">
        <f>IF('Rolex, AP, Patek'!BG58="AAAA",1,0)</f>
        <v>1</v>
      </c>
      <c r="AB58">
        <f>IF('Rolex, AP, Patek'!R58="Yes",1,0)</f>
        <v>0</v>
      </c>
      <c r="AC58">
        <f>IF('Rolex, AP, Patek'!AR58="Yes",1,0)</f>
        <v>0</v>
      </c>
      <c r="AD58">
        <f>IF(OR('Rolex, AP, Patek'!X58="Yes", 'Rolex, AP, Patek'!Y58="Yes",'Rolex, AP, Patek'!Z58="Yes"),1,0)</f>
        <v>1</v>
      </c>
      <c r="AE58">
        <f>IF(OR('Rolex, AP, Patek'!AA58="Yes",'Rolex, AP, Patek'!AB58="Yes"),1,0)</f>
        <v>0</v>
      </c>
      <c r="AF58">
        <f>IF('Rolex, AP, Patek'!AD58="Yes",1,0)</f>
        <v>0</v>
      </c>
      <c r="AG58">
        <f>IF('Rolex, AP, Patek'!AC58="Yes",1,0)</f>
        <v>0</v>
      </c>
      <c r="AH58">
        <f>IF('Rolex, AP, Patek'!AE58="Yes",1,0)</f>
        <v>0</v>
      </c>
      <c r="AI58">
        <f>IF(OR('Rolex, AP, Patek'!AK58="Yes",'Rolex, AP, Patek'!AN58="Yes"),1,0)</f>
        <v>0</v>
      </c>
      <c r="AJ58">
        <f>IF('Rolex, AP, Patek'!AL58="Yes",1,0)</f>
        <v>0</v>
      </c>
      <c r="AK58">
        <f>IF('Rolex, AP, Patek'!AO58="Yes",1,0)</f>
        <v>0</v>
      </c>
      <c r="AL58">
        <f>IF('Rolex, AP, Patek'!AS58="Yes",1,0)</f>
        <v>0</v>
      </c>
      <c r="AM58" s="25">
        <f t="shared" si="1"/>
        <v>0</v>
      </c>
      <c r="AN58" s="25">
        <f t="shared" si="2"/>
        <v>0</v>
      </c>
      <c r="AO58" s="25">
        <f t="shared" si="3"/>
        <v>0</v>
      </c>
      <c r="AP58" s="25">
        <f t="shared" si="4"/>
        <v>0</v>
      </c>
      <c r="AQ58" s="25">
        <f t="shared" si="5"/>
        <v>1</v>
      </c>
    </row>
    <row r="59" spans="1:43" x14ac:dyDescent="0.2">
      <c r="A59" s="1">
        <v>55</v>
      </c>
      <c r="B59" s="27">
        <f>'Rolex, AP, Patek'!C59</f>
        <v>44871</v>
      </c>
      <c r="C59">
        <f>'Rolex, AP, Patek'!D59</f>
        <v>456</v>
      </c>
      <c r="D59" s="28">
        <f>'Rolex, AP, Patek'!E59</f>
        <v>2000</v>
      </c>
      <c r="E59" s="28">
        <f>'Rolex, AP, Patek'!F59</f>
        <v>2500</v>
      </c>
      <c r="F59" s="29">
        <f t="shared" si="0"/>
        <v>7.6009024595420822</v>
      </c>
      <c r="G59" s="28">
        <f>IF('Rolex, AP, Patek'!J59="AP",1,0)</f>
        <v>0</v>
      </c>
      <c r="H59" s="28">
        <f>IF('Rolex, AP, Patek'!J59="Patek",1,0)</f>
        <v>0</v>
      </c>
      <c r="I59" s="28">
        <f>IF('Rolex, AP, Patek'!J59="Rolex",1,0)</f>
        <v>1</v>
      </c>
      <c r="J59">
        <f>IF('Rolex, AP, Patek'!L59="Stainless Steel",1,0)</f>
        <v>0</v>
      </c>
      <c r="K59">
        <f>IF('Rolex, AP, Patek'!L59="Two-tone",1,0)</f>
        <v>0</v>
      </c>
      <c r="L59">
        <f>IF(OR('Rolex, AP, Patek'!L59="YG 18K",'Rolex, AP, Patek'!L59="YG &lt;18K",'Rolex, AP, Patek'!L59="PG 18K",'Rolex, AP, Patek'!L59="PG &lt;18K",'Rolex, AP, Patek'!L59="WG 18K",'Rolex, AP, Patek'!L59="Mixes of 18K",'Rolex, AP, Patek'!L59="Mixes &lt;18K"),1,0)</f>
        <v>1</v>
      </c>
      <c r="M59">
        <f>IF('Rolex, AP, Patek'!L59="Platinum",1,0)</f>
        <v>0</v>
      </c>
      <c r="N59">
        <f>IF(OR('Rolex, AP, Patek'!L59="PVD",'Rolex, AP, Patek'!L59="Gold Plate",'Rolex, AP, Patek'!L59="Other"),1,0)</f>
        <v>0</v>
      </c>
      <c r="O59">
        <f>IF('Rolex, AP, Patek'!P59="Stainless Steel",1,0)</f>
        <v>0</v>
      </c>
      <c r="P59">
        <f>IF('Rolex, AP, Patek'!P59="Leather",1,0)</f>
        <v>1</v>
      </c>
      <c r="Q59">
        <f>IF('Rolex, AP, Patek'!P59="Two-tone",1,0)</f>
        <v>0</v>
      </c>
      <c r="R59">
        <f>IF(OR('Rolex, AP, Patek'!P59="YG 18K",'Rolex, AP, Patek'!P59="PG 18K",'Rolex, AP, Patek'!P59="WG 18K",'Rolex, AP, Patek'!P59="Mixes of 18K"),1,0)</f>
        <v>0</v>
      </c>
      <c r="S59">
        <f>IF(OR('Rolex, AP, Patek'!AX59="Yes",'Rolex, AP, Patek'!AY59="Yes",'Rolex, AP, Patek'!AW59="Yes"),1,0)</f>
        <v>0</v>
      </c>
      <c r="T59">
        <f>IF(OR(ISTEXT('Rolex, AP, Patek'!AZ59), ISTEXT('Rolex, AP, Patek'!BA59)),1,0)</f>
        <v>0</v>
      </c>
      <c r="U59">
        <f>IF('Rolex, AP, Patek'!BB59="Yes",1,0)</f>
        <v>0</v>
      </c>
      <c r="V59">
        <f>IF('Rolex, AP, Patek'!BC59="Yes",1,0)</f>
        <v>0</v>
      </c>
      <c r="W59">
        <f>IF('Rolex, AP, Patek'!BF59="Yes",1,0)</f>
        <v>0</v>
      </c>
      <c r="X59">
        <f>IF('Rolex, AP, Patek'!BG59="A",1,0)</f>
        <v>0</v>
      </c>
      <c r="Y59">
        <f>IF('Rolex, AP, Patek'!BG59="AA",1,0)</f>
        <v>0</v>
      </c>
      <c r="Z59">
        <f>IF('Rolex, AP, Patek'!BG59="AAA",1,0)</f>
        <v>1</v>
      </c>
      <c r="AA59">
        <f>IF('Rolex, AP, Patek'!BG59="AAAA",1,0)</f>
        <v>0</v>
      </c>
      <c r="AB59">
        <f>IF('Rolex, AP, Patek'!R59="Yes",1,0)</f>
        <v>1</v>
      </c>
      <c r="AC59">
        <f>IF('Rolex, AP, Patek'!AR59="Yes",1,0)</f>
        <v>0</v>
      </c>
      <c r="AD59">
        <f>IF(OR('Rolex, AP, Patek'!X59="Yes", 'Rolex, AP, Patek'!Y59="Yes",'Rolex, AP, Patek'!Z59="Yes"),1,0)</f>
        <v>0</v>
      </c>
      <c r="AE59">
        <f>IF(OR('Rolex, AP, Patek'!AA59="Yes",'Rolex, AP, Patek'!AB59="Yes"),1,0)</f>
        <v>0</v>
      </c>
      <c r="AF59">
        <f>IF('Rolex, AP, Patek'!AD59="Yes",1,0)</f>
        <v>0</v>
      </c>
      <c r="AG59">
        <f>IF('Rolex, AP, Patek'!AC59="Yes",1,0)</f>
        <v>0</v>
      </c>
      <c r="AH59">
        <f>IF('Rolex, AP, Patek'!AE59="Yes",1,0)</f>
        <v>0</v>
      </c>
      <c r="AI59">
        <f>IF(OR('Rolex, AP, Patek'!AK59="Yes",'Rolex, AP, Patek'!AN59="Yes"),1,0)</f>
        <v>0</v>
      </c>
      <c r="AJ59">
        <f>IF('Rolex, AP, Patek'!AL59="Yes",1,0)</f>
        <v>0</v>
      </c>
      <c r="AK59">
        <f>IF('Rolex, AP, Patek'!AO59="Yes",1,0)</f>
        <v>0</v>
      </c>
      <c r="AL59">
        <f>IF('Rolex, AP, Patek'!AS59="Yes",1,0)</f>
        <v>0</v>
      </c>
      <c r="AM59" s="25">
        <f t="shared" si="1"/>
        <v>0</v>
      </c>
      <c r="AN59" s="25">
        <f t="shared" si="2"/>
        <v>0</v>
      </c>
      <c r="AO59" s="25">
        <f t="shared" si="3"/>
        <v>0</v>
      </c>
      <c r="AP59" s="25">
        <f t="shared" si="4"/>
        <v>0</v>
      </c>
      <c r="AQ59" s="25">
        <f t="shared" si="5"/>
        <v>1</v>
      </c>
    </row>
    <row r="60" spans="1:43" x14ac:dyDescent="0.2">
      <c r="A60" s="1">
        <v>56</v>
      </c>
      <c r="B60" s="27">
        <f>'Rolex, AP, Patek'!C60</f>
        <v>44871</v>
      </c>
      <c r="C60">
        <f>'Rolex, AP, Patek'!D60</f>
        <v>459</v>
      </c>
      <c r="D60" s="28">
        <f>'Rolex, AP, Patek'!E60</f>
        <v>9000</v>
      </c>
      <c r="E60" s="28">
        <f>'Rolex, AP, Patek'!F60</f>
        <v>11250</v>
      </c>
      <c r="F60" s="29">
        <f t="shared" si="0"/>
        <v>9.1049798563183568</v>
      </c>
      <c r="G60" s="28">
        <f>IF('Rolex, AP, Patek'!J60="AP",1,0)</f>
        <v>0</v>
      </c>
      <c r="H60" s="28">
        <f>IF('Rolex, AP, Patek'!J60="Patek",1,0)</f>
        <v>0</v>
      </c>
      <c r="I60" s="28">
        <f>IF('Rolex, AP, Patek'!J60="Rolex",1,0)</f>
        <v>1</v>
      </c>
      <c r="J60">
        <f>IF('Rolex, AP, Patek'!L60="Stainless Steel",1,0)</f>
        <v>1</v>
      </c>
      <c r="K60">
        <f>IF('Rolex, AP, Patek'!L60="Two-tone",1,0)</f>
        <v>0</v>
      </c>
      <c r="L60">
        <f>IF(OR('Rolex, AP, Patek'!L60="YG 18K",'Rolex, AP, Patek'!L60="YG &lt;18K",'Rolex, AP, Patek'!L60="PG 18K",'Rolex, AP, Patek'!L60="PG &lt;18K",'Rolex, AP, Patek'!L60="WG 18K",'Rolex, AP, Patek'!L60="Mixes of 18K",'Rolex, AP, Patek'!L60="Mixes &lt;18K"),1,0)</f>
        <v>0</v>
      </c>
      <c r="M60">
        <f>IF('Rolex, AP, Patek'!L60="Platinum",1,0)</f>
        <v>0</v>
      </c>
      <c r="N60">
        <f>IF(OR('Rolex, AP, Patek'!L60="PVD",'Rolex, AP, Patek'!L60="Gold Plate",'Rolex, AP, Patek'!L60="Other"),1,0)</f>
        <v>0</v>
      </c>
      <c r="O60">
        <f>IF('Rolex, AP, Patek'!P60="Stainless Steel",1,0)</f>
        <v>0</v>
      </c>
      <c r="P60">
        <f>IF('Rolex, AP, Patek'!P60="Leather",1,0)</f>
        <v>1</v>
      </c>
      <c r="Q60">
        <f>IF('Rolex, AP, Patek'!P60="Two-tone",1,0)</f>
        <v>0</v>
      </c>
      <c r="R60">
        <f>IF(OR('Rolex, AP, Patek'!P60="YG 18K",'Rolex, AP, Patek'!P60="PG 18K",'Rolex, AP, Patek'!P60="WG 18K",'Rolex, AP, Patek'!P60="Mixes of 18K"),1,0)</f>
        <v>0</v>
      </c>
      <c r="S60">
        <f>IF(OR('Rolex, AP, Patek'!AX60="Yes",'Rolex, AP, Patek'!AY60="Yes",'Rolex, AP, Patek'!AW60="Yes"),1,0)</f>
        <v>0</v>
      </c>
      <c r="T60">
        <f>IF(OR(ISTEXT('Rolex, AP, Patek'!AZ60), ISTEXT('Rolex, AP, Patek'!BA60)),1,0)</f>
        <v>0</v>
      </c>
      <c r="U60">
        <f>IF('Rolex, AP, Patek'!BB60="Yes",1,0)</f>
        <v>0</v>
      </c>
      <c r="V60">
        <f>IF('Rolex, AP, Patek'!BC60="Yes",1,0)</f>
        <v>0</v>
      </c>
      <c r="W60">
        <f>IF('Rolex, AP, Patek'!BF60="Yes",1,0)</f>
        <v>0</v>
      </c>
      <c r="X60">
        <f>IF('Rolex, AP, Patek'!BG60="A",1,0)</f>
        <v>0</v>
      </c>
      <c r="Y60">
        <f>IF('Rolex, AP, Patek'!BG60="AA",1,0)</f>
        <v>1</v>
      </c>
      <c r="Z60">
        <f>IF('Rolex, AP, Patek'!BG60="AAA",1,0)</f>
        <v>0</v>
      </c>
      <c r="AA60">
        <f>IF('Rolex, AP, Patek'!BG60="AAAA",1,0)</f>
        <v>0</v>
      </c>
      <c r="AB60">
        <f>IF('Rolex, AP, Patek'!R60="Yes",1,0)</f>
        <v>0</v>
      </c>
      <c r="AC60">
        <f>IF('Rolex, AP, Patek'!AR60="Yes",1,0)</f>
        <v>0</v>
      </c>
      <c r="AD60">
        <f>IF(OR('Rolex, AP, Patek'!X60="Yes", 'Rolex, AP, Patek'!Y60="Yes",'Rolex, AP, Patek'!Z60="Yes"),1,0)</f>
        <v>1</v>
      </c>
      <c r="AE60">
        <f>IF(OR('Rolex, AP, Patek'!AA60="Yes",'Rolex, AP, Patek'!AB60="Yes"),1,0)</f>
        <v>0</v>
      </c>
      <c r="AF60">
        <f>IF('Rolex, AP, Patek'!AD60="Yes",1,0)</f>
        <v>0</v>
      </c>
      <c r="AG60">
        <f>IF('Rolex, AP, Patek'!AC60="Yes",1,0)</f>
        <v>0</v>
      </c>
      <c r="AH60">
        <f>IF('Rolex, AP, Patek'!AE60="Yes",1,0)</f>
        <v>1</v>
      </c>
      <c r="AI60">
        <f>IF(OR('Rolex, AP, Patek'!AK60="Yes",'Rolex, AP, Patek'!AN60="Yes"),1,0)</f>
        <v>0</v>
      </c>
      <c r="AJ60">
        <f>IF('Rolex, AP, Patek'!AL60="Yes",1,0)</f>
        <v>0</v>
      </c>
      <c r="AK60">
        <f>IF('Rolex, AP, Patek'!AO60="Yes",1,0)</f>
        <v>0</v>
      </c>
      <c r="AL60">
        <f>IF('Rolex, AP, Patek'!AS60="Yes",1,0)</f>
        <v>0</v>
      </c>
      <c r="AM60" s="25">
        <f t="shared" si="1"/>
        <v>0</v>
      </c>
      <c r="AN60" s="25">
        <f t="shared" si="2"/>
        <v>0</v>
      </c>
      <c r="AO60" s="25">
        <f t="shared" si="3"/>
        <v>0</v>
      </c>
      <c r="AP60" s="25">
        <f t="shared" si="4"/>
        <v>0</v>
      </c>
      <c r="AQ60" s="25">
        <f t="shared" si="5"/>
        <v>1</v>
      </c>
    </row>
    <row r="61" spans="1:43" x14ac:dyDescent="0.2">
      <c r="A61" s="1">
        <v>57</v>
      </c>
      <c r="B61" s="27">
        <f>'Rolex, AP, Patek'!C61</f>
        <v>44871</v>
      </c>
      <c r="C61">
        <f>'Rolex, AP, Patek'!D61</f>
        <v>461</v>
      </c>
      <c r="D61" s="28">
        <f>'Rolex, AP, Patek'!E61</f>
        <v>3600</v>
      </c>
      <c r="E61" s="28">
        <f>'Rolex, AP, Patek'!F61</f>
        <v>4500</v>
      </c>
      <c r="F61" s="29">
        <f t="shared" si="0"/>
        <v>8.1886891244442008</v>
      </c>
      <c r="G61" s="28">
        <f>IF('Rolex, AP, Patek'!J61="AP",1,0)</f>
        <v>0</v>
      </c>
      <c r="H61" s="28">
        <f>IF('Rolex, AP, Patek'!J61="Patek",1,0)</f>
        <v>0</v>
      </c>
      <c r="I61" s="28">
        <f>IF('Rolex, AP, Patek'!J61="Rolex",1,0)</f>
        <v>1</v>
      </c>
      <c r="J61">
        <f>IF('Rolex, AP, Patek'!L61="Stainless Steel",1,0)</f>
        <v>1</v>
      </c>
      <c r="K61">
        <f>IF('Rolex, AP, Patek'!L61="Two-tone",1,0)</f>
        <v>0</v>
      </c>
      <c r="L61">
        <f>IF(OR('Rolex, AP, Patek'!L61="YG 18K",'Rolex, AP, Patek'!L61="YG &lt;18K",'Rolex, AP, Patek'!L61="PG 18K",'Rolex, AP, Patek'!L61="PG &lt;18K",'Rolex, AP, Patek'!L61="WG 18K",'Rolex, AP, Patek'!L61="Mixes of 18K",'Rolex, AP, Patek'!L61="Mixes &lt;18K"),1,0)</f>
        <v>0</v>
      </c>
      <c r="M61">
        <f>IF('Rolex, AP, Patek'!L61="Platinum",1,0)</f>
        <v>0</v>
      </c>
      <c r="N61">
        <f>IF(OR('Rolex, AP, Patek'!L61="PVD",'Rolex, AP, Patek'!L61="Gold Plate",'Rolex, AP, Patek'!L61="Other"),1,0)</f>
        <v>0</v>
      </c>
      <c r="O61">
        <f>IF('Rolex, AP, Patek'!P61="Stainless Steel",1,0)</f>
        <v>1</v>
      </c>
      <c r="P61">
        <f>IF('Rolex, AP, Patek'!P61="Leather",1,0)</f>
        <v>0</v>
      </c>
      <c r="Q61">
        <f>IF('Rolex, AP, Patek'!P61="Two-tone",1,0)</f>
        <v>0</v>
      </c>
      <c r="R61">
        <f>IF(OR('Rolex, AP, Patek'!P61="YG 18K",'Rolex, AP, Patek'!P61="PG 18K",'Rolex, AP, Patek'!P61="WG 18K",'Rolex, AP, Patek'!P61="Mixes of 18K"),1,0)</f>
        <v>0</v>
      </c>
      <c r="S61">
        <f>IF(OR('Rolex, AP, Patek'!AX61="Yes",'Rolex, AP, Patek'!AY61="Yes",'Rolex, AP, Patek'!AW61="Yes"),1,0)</f>
        <v>0</v>
      </c>
      <c r="T61">
        <f>IF(OR(ISTEXT('Rolex, AP, Patek'!AZ61), ISTEXT('Rolex, AP, Patek'!BA61)),1,0)</f>
        <v>0</v>
      </c>
      <c r="U61">
        <f>IF('Rolex, AP, Patek'!BB61="Yes",1,0)</f>
        <v>0</v>
      </c>
      <c r="V61">
        <f>IF('Rolex, AP, Patek'!BC61="Yes",1,0)</f>
        <v>0</v>
      </c>
      <c r="W61">
        <f>IF('Rolex, AP, Patek'!BF61="Yes",1,0)</f>
        <v>0</v>
      </c>
      <c r="X61">
        <f>IF('Rolex, AP, Patek'!BG61="A",1,0)</f>
        <v>0</v>
      </c>
      <c r="Y61">
        <f>IF('Rolex, AP, Patek'!BG61="AA",1,0)</f>
        <v>1</v>
      </c>
      <c r="Z61">
        <f>IF('Rolex, AP, Patek'!BG61="AAA",1,0)</f>
        <v>0</v>
      </c>
      <c r="AA61">
        <f>IF('Rolex, AP, Patek'!BG61="AAAA",1,0)</f>
        <v>0</v>
      </c>
      <c r="AB61">
        <f>IF('Rolex, AP, Patek'!R61="Yes",1,0)</f>
        <v>0</v>
      </c>
      <c r="AC61">
        <f>IF('Rolex, AP, Patek'!AR61="Yes",1,0)</f>
        <v>0</v>
      </c>
      <c r="AD61">
        <f>IF(OR('Rolex, AP, Patek'!X61="Yes", 'Rolex, AP, Patek'!Y61="Yes",'Rolex, AP, Patek'!Z61="Yes"),1,0)</f>
        <v>1</v>
      </c>
      <c r="AE61">
        <f>IF(OR('Rolex, AP, Patek'!AA61="Yes",'Rolex, AP, Patek'!AB61="Yes"),1,0)</f>
        <v>0</v>
      </c>
      <c r="AF61">
        <f>IF('Rolex, AP, Patek'!AD61="Yes",1,0)</f>
        <v>0</v>
      </c>
      <c r="AG61">
        <f>IF('Rolex, AP, Patek'!AC61="Yes",1,0)</f>
        <v>0</v>
      </c>
      <c r="AH61">
        <f>IF('Rolex, AP, Patek'!AE61="Yes",1,0)</f>
        <v>0</v>
      </c>
      <c r="AI61">
        <f>IF(OR('Rolex, AP, Patek'!AK61="Yes",'Rolex, AP, Patek'!AN61="Yes"),1,0)</f>
        <v>0</v>
      </c>
      <c r="AJ61">
        <f>IF('Rolex, AP, Patek'!AL61="Yes",1,0)</f>
        <v>0</v>
      </c>
      <c r="AK61">
        <f>IF('Rolex, AP, Patek'!AO61="Yes",1,0)</f>
        <v>0</v>
      </c>
      <c r="AL61">
        <f>IF('Rolex, AP, Patek'!AS61="Yes",1,0)</f>
        <v>0</v>
      </c>
      <c r="AM61" s="25">
        <f t="shared" si="1"/>
        <v>0</v>
      </c>
      <c r="AN61" s="25">
        <f t="shared" si="2"/>
        <v>0</v>
      </c>
      <c r="AO61" s="25">
        <f t="shared" si="3"/>
        <v>0</v>
      </c>
      <c r="AP61" s="25">
        <f t="shared" si="4"/>
        <v>0</v>
      </c>
      <c r="AQ61" s="25">
        <f t="shared" si="5"/>
        <v>1</v>
      </c>
    </row>
    <row r="62" spans="1:43" x14ac:dyDescent="0.2">
      <c r="A62" s="1">
        <v>58</v>
      </c>
      <c r="B62" s="27">
        <f>'Rolex, AP, Patek'!C62</f>
        <v>44871</v>
      </c>
      <c r="C62">
        <f>'Rolex, AP, Patek'!D62</f>
        <v>465</v>
      </c>
      <c r="D62" s="28">
        <f>'Rolex, AP, Patek'!E62</f>
        <v>9000</v>
      </c>
      <c r="E62" s="28">
        <f>'Rolex, AP, Patek'!F62</f>
        <v>11250</v>
      </c>
      <c r="F62" s="29">
        <f t="shared" si="0"/>
        <v>9.1049798563183568</v>
      </c>
      <c r="G62" s="28">
        <f>IF('Rolex, AP, Patek'!J62="AP",1,0)</f>
        <v>0</v>
      </c>
      <c r="H62" s="28">
        <f>IF('Rolex, AP, Patek'!J62="Patek",1,0)</f>
        <v>0</v>
      </c>
      <c r="I62" s="28">
        <f>IF('Rolex, AP, Patek'!J62="Rolex",1,0)</f>
        <v>1</v>
      </c>
      <c r="J62">
        <f>IF('Rolex, AP, Patek'!L62="Stainless Steel",1,0)</f>
        <v>1</v>
      </c>
      <c r="K62">
        <f>IF('Rolex, AP, Patek'!L62="Two-tone",1,0)</f>
        <v>0</v>
      </c>
      <c r="L62">
        <f>IF(OR('Rolex, AP, Patek'!L62="YG 18K",'Rolex, AP, Patek'!L62="YG &lt;18K",'Rolex, AP, Patek'!L62="PG 18K",'Rolex, AP, Patek'!L62="PG &lt;18K",'Rolex, AP, Patek'!L62="WG 18K",'Rolex, AP, Patek'!L62="Mixes of 18K",'Rolex, AP, Patek'!L62="Mixes &lt;18K"),1,0)</f>
        <v>0</v>
      </c>
      <c r="M62">
        <f>IF('Rolex, AP, Patek'!L62="Platinum",1,0)</f>
        <v>0</v>
      </c>
      <c r="N62">
        <f>IF(OR('Rolex, AP, Patek'!L62="PVD",'Rolex, AP, Patek'!L62="Gold Plate",'Rolex, AP, Patek'!L62="Other"),1,0)</f>
        <v>0</v>
      </c>
      <c r="O62">
        <f>IF('Rolex, AP, Patek'!P62="Stainless Steel",1,0)</f>
        <v>1</v>
      </c>
      <c r="P62">
        <f>IF('Rolex, AP, Patek'!P62="Leather",1,0)</f>
        <v>0</v>
      </c>
      <c r="Q62">
        <f>IF('Rolex, AP, Patek'!P62="Two-tone",1,0)</f>
        <v>0</v>
      </c>
      <c r="R62">
        <f>IF(OR('Rolex, AP, Patek'!P62="YG 18K",'Rolex, AP, Patek'!P62="PG 18K",'Rolex, AP, Patek'!P62="WG 18K",'Rolex, AP, Patek'!P62="Mixes of 18K"),1,0)</f>
        <v>0</v>
      </c>
      <c r="S62">
        <f>IF(OR('Rolex, AP, Patek'!AX62="Yes",'Rolex, AP, Patek'!AY62="Yes",'Rolex, AP, Patek'!AW62="Yes"),1,0)</f>
        <v>0</v>
      </c>
      <c r="T62">
        <f>IF(OR(ISTEXT('Rolex, AP, Patek'!AZ62), ISTEXT('Rolex, AP, Patek'!BA62)),1,0)</f>
        <v>0</v>
      </c>
      <c r="U62">
        <f>IF('Rolex, AP, Patek'!BB62="Yes",1,0)</f>
        <v>0</v>
      </c>
      <c r="V62">
        <f>IF('Rolex, AP, Patek'!BC62="Yes",1,0)</f>
        <v>0</v>
      </c>
      <c r="W62">
        <f>IF('Rolex, AP, Patek'!BF62="Yes",1,0)</f>
        <v>0</v>
      </c>
      <c r="X62">
        <f>IF('Rolex, AP, Patek'!BG62="A",1,0)</f>
        <v>0</v>
      </c>
      <c r="Y62">
        <f>IF('Rolex, AP, Patek'!BG62="AA",1,0)</f>
        <v>1</v>
      </c>
      <c r="Z62">
        <f>IF('Rolex, AP, Patek'!BG62="AAA",1,0)</f>
        <v>0</v>
      </c>
      <c r="AA62">
        <f>IF('Rolex, AP, Patek'!BG62="AAAA",1,0)</f>
        <v>0</v>
      </c>
      <c r="AB62">
        <f>IF('Rolex, AP, Patek'!R62="Yes",1,0)</f>
        <v>1</v>
      </c>
      <c r="AC62">
        <f>IF('Rolex, AP, Patek'!AR62="Yes",1,0)</f>
        <v>0</v>
      </c>
      <c r="AD62">
        <f>IF(OR('Rolex, AP, Patek'!X62="Yes", 'Rolex, AP, Patek'!Y62="Yes",'Rolex, AP, Patek'!Z62="Yes"),1,0)</f>
        <v>0</v>
      </c>
      <c r="AE62">
        <f>IF(OR('Rolex, AP, Patek'!AA62="Yes",'Rolex, AP, Patek'!AB62="Yes"),1,0)</f>
        <v>0</v>
      </c>
      <c r="AF62">
        <f>IF('Rolex, AP, Patek'!AD62="Yes",1,0)</f>
        <v>0</v>
      </c>
      <c r="AG62">
        <f>IF('Rolex, AP, Patek'!AC62="Yes",1,0)</f>
        <v>1</v>
      </c>
      <c r="AH62">
        <f>IF('Rolex, AP, Patek'!AE62="Yes",1,0)</f>
        <v>0</v>
      </c>
      <c r="AI62">
        <f>IF(OR('Rolex, AP, Patek'!AK62="Yes",'Rolex, AP, Patek'!AN62="Yes"),1,0)</f>
        <v>0</v>
      </c>
      <c r="AJ62">
        <f>IF('Rolex, AP, Patek'!AL62="Yes",1,0)</f>
        <v>0</v>
      </c>
      <c r="AK62">
        <f>IF('Rolex, AP, Patek'!AO62="Yes",1,0)</f>
        <v>0</v>
      </c>
      <c r="AL62">
        <f>IF('Rolex, AP, Patek'!AS62="Yes",1,0)</f>
        <v>0</v>
      </c>
      <c r="AM62" s="25">
        <f t="shared" si="1"/>
        <v>0</v>
      </c>
      <c r="AN62" s="25">
        <f t="shared" si="2"/>
        <v>0</v>
      </c>
      <c r="AO62" s="25">
        <f t="shared" si="3"/>
        <v>0</v>
      </c>
      <c r="AP62" s="25">
        <f t="shared" si="4"/>
        <v>0</v>
      </c>
      <c r="AQ62" s="25">
        <f t="shared" si="5"/>
        <v>1</v>
      </c>
    </row>
    <row r="63" spans="1:43" x14ac:dyDescent="0.2">
      <c r="A63" s="1">
        <v>59</v>
      </c>
      <c r="B63" s="27">
        <f>'Rolex, AP, Patek'!C63</f>
        <v>44871</v>
      </c>
      <c r="C63">
        <f>'Rolex, AP, Patek'!D63</f>
        <v>469</v>
      </c>
      <c r="D63" s="28">
        <f>'Rolex, AP, Patek'!E63</f>
        <v>115000</v>
      </c>
      <c r="E63" s="28">
        <f>'Rolex, AP, Patek'!F63</f>
        <v>143750</v>
      </c>
      <c r="F63" s="29">
        <f t="shared" si="0"/>
        <v>11.652687407345388</v>
      </c>
      <c r="G63" s="28">
        <f>IF('Rolex, AP, Patek'!J63="AP",1,0)</f>
        <v>0</v>
      </c>
      <c r="H63" s="28">
        <f>IF('Rolex, AP, Patek'!J63="Patek",1,0)</f>
        <v>0</v>
      </c>
      <c r="I63" s="28">
        <f>IF('Rolex, AP, Patek'!J63="Rolex",1,0)</f>
        <v>1</v>
      </c>
      <c r="J63">
        <f>IF('Rolex, AP, Patek'!L63="Stainless Steel",1,0)</f>
        <v>0</v>
      </c>
      <c r="K63">
        <f>IF('Rolex, AP, Patek'!L63="Two-tone",1,0)</f>
        <v>0</v>
      </c>
      <c r="L63">
        <f>IF(OR('Rolex, AP, Patek'!L63="YG 18K",'Rolex, AP, Patek'!L63="YG &lt;18K",'Rolex, AP, Patek'!L63="PG 18K",'Rolex, AP, Patek'!L63="PG &lt;18K",'Rolex, AP, Patek'!L63="WG 18K",'Rolex, AP, Patek'!L63="Mixes of 18K",'Rolex, AP, Patek'!L63="Mixes &lt;18K"),1,0)</f>
        <v>1</v>
      </c>
      <c r="M63">
        <f>IF('Rolex, AP, Patek'!L63="Platinum",1,0)</f>
        <v>0</v>
      </c>
      <c r="N63">
        <f>IF(OR('Rolex, AP, Patek'!L63="PVD",'Rolex, AP, Patek'!L63="Gold Plate",'Rolex, AP, Patek'!L63="Other"),1,0)</f>
        <v>0</v>
      </c>
      <c r="O63">
        <f>IF('Rolex, AP, Patek'!P63="Stainless Steel",1,0)</f>
        <v>0</v>
      </c>
      <c r="P63">
        <f>IF('Rolex, AP, Patek'!P63="Leather",1,0)</f>
        <v>0</v>
      </c>
      <c r="Q63">
        <f>IF('Rolex, AP, Patek'!P63="Two-tone",1,0)</f>
        <v>0</v>
      </c>
      <c r="R63">
        <f>IF(OR('Rolex, AP, Patek'!P63="YG 18K",'Rolex, AP, Patek'!P63="PG 18K",'Rolex, AP, Patek'!P63="WG 18K",'Rolex, AP, Patek'!P63="Mixes of 18K"),1,0)</f>
        <v>1</v>
      </c>
      <c r="S63">
        <f>IF(OR('Rolex, AP, Patek'!AX63="Yes",'Rolex, AP, Patek'!AY63="Yes",'Rolex, AP, Patek'!AW63="Yes"),1,0)</f>
        <v>0</v>
      </c>
      <c r="T63">
        <f>IF(OR(ISTEXT('Rolex, AP, Patek'!AZ63), ISTEXT('Rolex, AP, Patek'!BA63)),1,0)</f>
        <v>0</v>
      </c>
      <c r="U63">
        <f>IF('Rolex, AP, Patek'!BB63="Yes",1,0)</f>
        <v>0</v>
      </c>
      <c r="V63">
        <f>IF('Rolex, AP, Patek'!BC63="Yes",1,0)</f>
        <v>0</v>
      </c>
      <c r="W63">
        <f>IF('Rolex, AP, Patek'!BF63="Yes",1,0)</f>
        <v>0</v>
      </c>
      <c r="X63">
        <f>IF('Rolex, AP, Patek'!BG63="A",1,0)</f>
        <v>0</v>
      </c>
      <c r="Y63">
        <f>IF('Rolex, AP, Patek'!BG63="AA",1,0)</f>
        <v>0</v>
      </c>
      <c r="Z63">
        <f>IF('Rolex, AP, Patek'!BG63="AAA",1,0)</f>
        <v>0</v>
      </c>
      <c r="AA63">
        <f>IF('Rolex, AP, Patek'!BG63="AAAA",1,0)</f>
        <v>1</v>
      </c>
      <c r="AB63">
        <f>IF('Rolex, AP, Patek'!R63="Yes",1,0)</f>
        <v>0</v>
      </c>
      <c r="AC63">
        <f>IF('Rolex, AP, Patek'!AR63="Yes",1,0)</f>
        <v>0</v>
      </c>
      <c r="AD63">
        <f>IF(OR('Rolex, AP, Patek'!X63="Yes", 'Rolex, AP, Patek'!Y63="Yes",'Rolex, AP, Patek'!Z63="Yes"),1,0)</f>
        <v>0</v>
      </c>
      <c r="AE63">
        <f>IF(OR('Rolex, AP, Patek'!AA63="Yes",'Rolex, AP, Patek'!AB63="Yes"),1,0)</f>
        <v>0</v>
      </c>
      <c r="AF63">
        <f>IF('Rolex, AP, Patek'!AD63="Yes",1,0)</f>
        <v>0</v>
      </c>
      <c r="AG63">
        <f>IF('Rolex, AP, Patek'!AC63="Yes",1,0)</f>
        <v>0</v>
      </c>
      <c r="AH63">
        <f>IF('Rolex, AP, Patek'!AE63="Yes",1,0)</f>
        <v>0</v>
      </c>
      <c r="AI63">
        <f>IF(OR('Rolex, AP, Patek'!AK63="Yes",'Rolex, AP, Patek'!AN63="Yes"),1,0)</f>
        <v>1</v>
      </c>
      <c r="AJ63">
        <f>IF('Rolex, AP, Patek'!AL63="Yes",1,0)</f>
        <v>0</v>
      </c>
      <c r="AK63">
        <f>IF('Rolex, AP, Patek'!AO63="Yes",1,0)</f>
        <v>0</v>
      </c>
      <c r="AL63">
        <f>IF('Rolex, AP, Patek'!AS63="Yes",1,0)</f>
        <v>0</v>
      </c>
      <c r="AM63" s="25">
        <f t="shared" si="1"/>
        <v>0</v>
      </c>
      <c r="AN63" s="25">
        <f t="shared" si="2"/>
        <v>0</v>
      </c>
      <c r="AO63" s="25">
        <f t="shared" si="3"/>
        <v>0</v>
      </c>
      <c r="AP63" s="25">
        <f t="shared" si="4"/>
        <v>0</v>
      </c>
      <c r="AQ63" s="25">
        <f t="shared" si="5"/>
        <v>1</v>
      </c>
    </row>
    <row r="64" spans="1:43" x14ac:dyDescent="0.2">
      <c r="A64" s="1">
        <v>60</v>
      </c>
      <c r="B64" s="27">
        <f>'Rolex, AP, Patek'!C64</f>
        <v>44871</v>
      </c>
      <c r="C64">
        <f>'Rolex, AP, Patek'!D64</f>
        <v>470</v>
      </c>
      <c r="D64" s="28">
        <f>'Rolex, AP, Patek'!E64</f>
        <v>390000</v>
      </c>
      <c r="E64" s="28">
        <f>'Rolex, AP, Patek'!F64</f>
        <v>487500</v>
      </c>
      <c r="F64" s="29">
        <f t="shared" si="0"/>
        <v>12.873902018105829</v>
      </c>
      <c r="G64" s="28">
        <f>IF('Rolex, AP, Patek'!J64="AP",1,0)</f>
        <v>0</v>
      </c>
      <c r="H64" s="28">
        <f>IF('Rolex, AP, Patek'!J64="Patek",1,0)</f>
        <v>0</v>
      </c>
      <c r="I64" s="28">
        <f>IF('Rolex, AP, Patek'!J64="Rolex",1,0)</f>
        <v>1</v>
      </c>
      <c r="J64">
        <f>IF('Rolex, AP, Patek'!L64="Stainless Steel",1,0)</f>
        <v>1</v>
      </c>
      <c r="K64">
        <f>IF('Rolex, AP, Patek'!L64="Two-tone",1,0)</f>
        <v>0</v>
      </c>
      <c r="L64">
        <f>IF(OR('Rolex, AP, Patek'!L64="YG 18K",'Rolex, AP, Patek'!L64="YG &lt;18K",'Rolex, AP, Patek'!L64="PG 18K",'Rolex, AP, Patek'!L64="PG &lt;18K",'Rolex, AP, Patek'!L64="WG 18K",'Rolex, AP, Patek'!L64="Mixes of 18K",'Rolex, AP, Patek'!L64="Mixes &lt;18K"),1,0)</f>
        <v>0</v>
      </c>
      <c r="M64">
        <f>IF('Rolex, AP, Patek'!L64="Platinum",1,0)</f>
        <v>0</v>
      </c>
      <c r="N64">
        <f>IF(OR('Rolex, AP, Patek'!L64="PVD",'Rolex, AP, Patek'!L64="Gold Plate",'Rolex, AP, Patek'!L64="Other"),1,0)</f>
        <v>0</v>
      </c>
      <c r="O64">
        <f>IF('Rolex, AP, Patek'!P64="Stainless Steel",1,0)</f>
        <v>1</v>
      </c>
      <c r="P64">
        <f>IF('Rolex, AP, Patek'!P64="Leather",1,0)</f>
        <v>0</v>
      </c>
      <c r="Q64">
        <f>IF('Rolex, AP, Patek'!P64="Two-tone",1,0)</f>
        <v>0</v>
      </c>
      <c r="R64">
        <f>IF(OR('Rolex, AP, Patek'!P64="YG 18K",'Rolex, AP, Patek'!P64="PG 18K",'Rolex, AP, Patek'!P64="WG 18K",'Rolex, AP, Patek'!P64="Mixes of 18K"),1,0)</f>
        <v>0</v>
      </c>
      <c r="S64">
        <f>IF(OR('Rolex, AP, Patek'!AX64="Yes",'Rolex, AP, Patek'!AY64="Yes",'Rolex, AP, Patek'!AW64="Yes"),1,0)</f>
        <v>0</v>
      </c>
      <c r="T64">
        <f>IF(OR(ISTEXT('Rolex, AP, Patek'!AZ64), ISTEXT('Rolex, AP, Patek'!BA64)),1,0)</f>
        <v>0</v>
      </c>
      <c r="U64">
        <f>IF('Rolex, AP, Patek'!BB64="Yes",1,0)</f>
        <v>0</v>
      </c>
      <c r="V64">
        <f>IF('Rolex, AP, Patek'!BC64="Yes",1,0)</f>
        <v>0</v>
      </c>
      <c r="W64">
        <f>IF('Rolex, AP, Patek'!BF64="Yes",1,0)</f>
        <v>0</v>
      </c>
      <c r="X64">
        <f>IF('Rolex, AP, Patek'!BG64="A",1,0)</f>
        <v>0</v>
      </c>
      <c r="Y64">
        <f>IF('Rolex, AP, Patek'!BG64="AA",1,0)</f>
        <v>0</v>
      </c>
      <c r="Z64">
        <f>IF('Rolex, AP, Patek'!BG64="AAA",1,0)</f>
        <v>0</v>
      </c>
      <c r="AA64">
        <f>IF('Rolex, AP, Patek'!BG64="AAAA",1,0)</f>
        <v>1</v>
      </c>
      <c r="AB64">
        <f>IF('Rolex, AP, Patek'!R64="Yes",1,0)</f>
        <v>0</v>
      </c>
      <c r="AC64">
        <f>IF('Rolex, AP, Patek'!AR64="Yes",1,0)</f>
        <v>0</v>
      </c>
      <c r="AD64">
        <f>IF(OR('Rolex, AP, Patek'!X64="Yes", 'Rolex, AP, Patek'!Y64="Yes",'Rolex, AP, Patek'!Z64="Yes"),1,0)</f>
        <v>0</v>
      </c>
      <c r="AE64">
        <f>IF(OR('Rolex, AP, Patek'!AA64="Yes",'Rolex, AP, Patek'!AB64="Yes"),1,0)</f>
        <v>0</v>
      </c>
      <c r="AF64">
        <f>IF('Rolex, AP, Patek'!AD64="Yes",1,0)</f>
        <v>0</v>
      </c>
      <c r="AG64">
        <f>IF('Rolex, AP, Patek'!AC64="Yes",1,0)</f>
        <v>0</v>
      </c>
      <c r="AH64">
        <f>IF('Rolex, AP, Patek'!AE64="Yes",1,0)</f>
        <v>0</v>
      </c>
      <c r="AI64">
        <f>IF(OR('Rolex, AP, Patek'!AK64="Yes",'Rolex, AP, Patek'!AN64="Yes"),1,0)</f>
        <v>1</v>
      </c>
      <c r="AJ64">
        <f>IF('Rolex, AP, Patek'!AL64="Yes",1,0)</f>
        <v>0</v>
      </c>
      <c r="AK64">
        <f>IF('Rolex, AP, Patek'!AO64="Yes",1,0)</f>
        <v>0</v>
      </c>
      <c r="AL64">
        <f>IF('Rolex, AP, Patek'!AS64="Yes",1,0)</f>
        <v>0</v>
      </c>
      <c r="AM64" s="25">
        <f t="shared" si="1"/>
        <v>0</v>
      </c>
      <c r="AN64" s="25">
        <f t="shared" si="2"/>
        <v>0</v>
      </c>
      <c r="AO64" s="25">
        <f t="shared" si="3"/>
        <v>0</v>
      </c>
      <c r="AP64" s="25">
        <f t="shared" si="4"/>
        <v>0</v>
      </c>
      <c r="AQ64" s="25">
        <f t="shared" si="5"/>
        <v>1</v>
      </c>
    </row>
    <row r="65" spans="1:43" x14ac:dyDescent="0.2">
      <c r="A65" s="1">
        <v>61</v>
      </c>
      <c r="B65" s="27">
        <f>'Rolex, AP, Patek'!C65</f>
        <v>44688</v>
      </c>
      <c r="C65">
        <f>'Rolex, AP, Patek'!D65</f>
        <v>104</v>
      </c>
      <c r="D65" s="28">
        <f>'Rolex, AP, Patek'!E65</f>
        <v>4800</v>
      </c>
      <c r="E65" s="28">
        <f>'Rolex, AP, Patek'!F65</f>
        <v>6000</v>
      </c>
      <c r="F65" s="29">
        <f t="shared" si="0"/>
        <v>8.4763711968959825</v>
      </c>
      <c r="G65" s="28">
        <f>IF('Rolex, AP, Patek'!J65="AP",1,0)</f>
        <v>0</v>
      </c>
      <c r="H65" s="28">
        <f>IF('Rolex, AP, Patek'!J65="Patek",1,0)</f>
        <v>0</v>
      </c>
      <c r="I65" s="28">
        <f>IF('Rolex, AP, Patek'!J65="Rolex",1,0)</f>
        <v>1</v>
      </c>
      <c r="J65">
        <f>IF('Rolex, AP, Patek'!L65="Stainless Steel",1,0)</f>
        <v>1</v>
      </c>
      <c r="K65">
        <f>IF('Rolex, AP, Patek'!L65="Two-tone",1,0)</f>
        <v>0</v>
      </c>
      <c r="L65">
        <f>IF(OR('Rolex, AP, Patek'!L65="YG 18K",'Rolex, AP, Patek'!L65="YG &lt;18K",'Rolex, AP, Patek'!L65="PG 18K",'Rolex, AP, Patek'!L65="PG &lt;18K",'Rolex, AP, Patek'!L65="WG 18K",'Rolex, AP, Patek'!L65="Mixes of 18K",'Rolex, AP, Patek'!L65="Mixes &lt;18K"),1,0)</f>
        <v>0</v>
      </c>
      <c r="M65">
        <f>IF('Rolex, AP, Patek'!L65="Platinum",1,0)</f>
        <v>0</v>
      </c>
      <c r="N65">
        <f>IF(OR('Rolex, AP, Patek'!L65="PVD",'Rolex, AP, Patek'!L65="Gold Plate",'Rolex, AP, Patek'!L65="Other"),1,0)</f>
        <v>0</v>
      </c>
      <c r="O65">
        <f>IF('Rolex, AP, Patek'!P65="Stainless Steel",1,0)</f>
        <v>0</v>
      </c>
      <c r="P65">
        <f>IF('Rolex, AP, Patek'!P65="Leather",1,0)</f>
        <v>1</v>
      </c>
      <c r="Q65">
        <f>IF('Rolex, AP, Patek'!P65="Two-tone",1,0)</f>
        <v>0</v>
      </c>
      <c r="R65">
        <f>IF(OR('Rolex, AP, Patek'!P65="YG 18K",'Rolex, AP, Patek'!P65="PG 18K",'Rolex, AP, Patek'!P65="WG 18K",'Rolex, AP, Patek'!P65="Mixes of 18K"),1,0)</f>
        <v>0</v>
      </c>
      <c r="S65">
        <f>IF(OR('Rolex, AP, Patek'!AX65="Yes",'Rolex, AP, Patek'!AY65="Yes",'Rolex, AP, Patek'!AW65="Yes"),1,0)</f>
        <v>0</v>
      </c>
      <c r="T65">
        <f>IF(OR(ISTEXT('Rolex, AP, Patek'!AZ65), ISTEXT('Rolex, AP, Patek'!BA65)),1,0)</f>
        <v>0</v>
      </c>
      <c r="U65">
        <f>IF('Rolex, AP, Patek'!BB65="Yes",1,0)</f>
        <v>0</v>
      </c>
      <c r="V65">
        <f>IF('Rolex, AP, Patek'!BC65="Yes",1,0)</f>
        <v>0</v>
      </c>
      <c r="W65">
        <f>IF('Rolex, AP, Patek'!BF65="Yes",1,0)</f>
        <v>0</v>
      </c>
      <c r="X65">
        <f>IF('Rolex, AP, Patek'!BG65="A",1,0)</f>
        <v>0</v>
      </c>
      <c r="Y65">
        <f>IF('Rolex, AP, Patek'!BG65="AA",1,0)</f>
        <v>0</v>
      </c>
      <c r="Z65">
        <f>IF('Rolex, AP, Patek'!BG65="AAA",1,0)</f>
        <v>0</v>
      </c>
      <c r="AA65">
        <f>IF('Rolex, AP, Patek'!BG65="AAAA",1,0)</f>
        <v>1</v>
      </c>
      <c r="AB65">
        <f>IF('Rolex, AP, Patek'!R65="Yes",1,0)</f>
        <v>1</v>
      </c>
      <c r="AC65">
        <f>IF('Rolex, AP, Patek'!AR65="Yes",1,0)</f>
        <v>0</v>
      </c>
      <c r="AD65">
        <f>IF(OR('Rolex, AP, Patek'!X65="Yes", 'Rolex, AP, Patek'!Y65="Yes",'Rolex, AP, Patek'!Z65="Yes"),1,0)</f>
        <v>0</v>
      </c>
      <c r="AE65">
        <f>IF(OR('Rolex, AP, Patek'!AA65="Yes",'Rolex, AP, Patek'!AB65="Yes"),1,0)</f>
        <v>0</v>
      </c>
      <c r="AF65">
        <f>IF('Rolex, AP, Patek'!AD65="Yes",1,0)</f>
        <v>0</v>
      </c>
      <c r="AG65">
        <f>IF('Rolex, AP, Patek'!AC65="Yes",1,0)</f>
        <v>0</v>
      </c>
      <c r="AH65">
        <f>IF('Rolex, AP, Patek'!AE65="Yes",1,0)</f>
        <v>0</v>
      </c>
      <c r="AI65">
        <f>IF(OR('Rolex, AP, Patek'!AK65="Yes",'Rolex, AP, Patek'!AN65="Yes"),1,0)</f>
        <v>0</v>
      </c>
      <c r="AJ65">
        <f>IF('Rolex, AP, Patek'!AL65="Yes",1,0)</f>
        <v>0</v>
      </c>
      <c r="AK65">
        <f>IF('Rolex, AP, Patek'!AO65="Yes",1,0)</f>
        <v>0</v>
      </c>
      <c r="AL65">
        <f>IF('Rolex, AP, Patek'!AS65="Yes",1,0)</f>
        <v>0</v>
      </c>
      <c r="AM65" s="25">
        <f t="shared" si="1"/>
        <v>0</v>
      </c>
      <c r="AN65" s="25">
        <f t="shared" si="2"/>
        <v>0</v>
      </c>
      <c r="AO65" s="25">
        <f t="shared" si="3"/>
        <v>0</v>
      </c>
      <c r="AP65" s="25">
        <f t="shared" si="4"/>
        <v>0</v>
      </c>
      <c r="AQ65" s="25">
        <f t="shared" si="5"/>
        <v>1</v>
      </c>
    </row>
    <row r="66" spans="1:43" x14ac:dyDescent="0.2">
      <c r="A66" s="1">
        <v>62</v>
      </c>
      <c r="B66" s="27">
        <f>'Rolex, AP, Patek'!C66</f>
        <v>44688</v>
      </c>
      <c r="C66">
        <f>'Rolex, AP, Patek'!D66</f>
        <v>105</v>
      </c>
      <c r="D66" s="28">
        <f>'Rolex, AP, Patek'!E66</f>
        <v>2800</v>
      </c>
      <c r="E66" s="28">
        <f>'Rolex, AP, Patek'!F66</f>
        <v>3500</v>
      </c>
      <c r="F66" s="29">
        <f t="shared" si="0"/>
        <v>7.9373746961632952</v>
      </c>
      <c r="G66" s="28">
        <f>IF('Rolex, AP, Patek'!J66="AP",1,0)</f>
        <v>0</v>
      </c>
      <c r="H66" s="28">
        <f>IF('Rolex, AP, Patek'!J66="Patek",1,0)</f>
        <v>0</v>
      </c>
      <c r="I66" s="28">
        <f>IF('Rolex, AP, Patek'!J66="Rolex",1,0)</f>
        <v>1</v>
      </c>
      <c r="J66">
        <f>IF('Rolex, AP, Patek'!L66="Stainless Steel",1,0)</f>
        <v>0</v>
      </c>
      <c r="K66">
        <f>IF('Rolex, AP, Patek'!L66="Two-tone",1,0)</f>
        <v>0</v>
      </c>
      <c r="L66">
        <f>IF(OR('Rolex, AP, Patek'!L66="YG 18K",'Rolex, AP, Patek'!L66="YG &lt;18K",'Rolex, AP, Patek'!L66="PG 18K",'Rolex, AP, Patek'!L66="PG &lt;18K",'Rolex, AP, Patek'!L66="WG 18K",'Rolex, AP, Patek'!L66="Mixes of 18K",'Rolex, AP, Patek'!L66="Mixes &lt;18K"),1,0)</f>
        <v>0</v>
      </c>
      <c r="M66">
        <f>IF('Rolex, AP, Patek'!L66="Platinum",1,0)</f>
        <v>0</v>
      </c>
      <c r="N66">
        <f>IF(OR('Rolex, AP, Patek'!L66="PVD",'Rolex, AP, Patek'!L66="Gold Plate",'Rolex, AP, Patek'!L66="Other"),1,0)</f>
        <v>1</v>
      </c>
      <c r="O66">
        <f>IF('Rolex, AP, Patek'!P66="Stainless Steel",1,0)</f>
        <v>0</v>
      </c>
      <c r="P66">
        <f>IF('Rolex, AP, Patek'!P66="Leather",1,0)</f>
        <v>1</v>
      </c>
      <c r="Q66">
        <f>IF('Rolex, AP, Patek'!P66="Two-tone",1,0)</f>
        <v>0</v>
      </c>
      <c r="R66">
        <f>IF(OR('Rolex, AP, Patek'!P66="YG 18K",'Rolex, AP, Patek'!P66="PG 18K",'Rolex, AP, Patek'!P66="WG 18K",'Rolex, AP, Patek'!P66="Mixes of 18K"),1,0)</f>
        <v>0</v>
      </c>
      <c r="S66">
        <f>IF(OR('Rolex, AP, Patek'!AX66="Yes",'Rolex, AP, Patek'!AY66="Yes",'Rolex, AP, Patek'!AW66="Yes"),1,0)</f>
        <v>0</v>
      </c>
      <c r="T66">
        <f>IF(OR(ISTEXT('Rolex, AP, Patek'!AZ66), ISTEXT('Rolex, AP, Patek'!BA66)),1,0)</f>
        <v>0</v>
      </c>
      <c r="U66">
        <f>IF('Rolex, AP, Patek'!BB66="Yes",1,0)</f>
        <v>0</v>
      </c>
      <c r="V66">
        <f>IF('Rolex, AP, Patek'!BC66="Yes",1,0)</f>
        <v>0</v>
      </c>
      <c r="W66">
        <f>IF('Rolex, AP, Patek'!BF66="Yes",1,0)</f>
        <v>0</v>
      </c>
      <c r="X66">
        <f>IF('Rolex, AP, Patek'!BG66="A",1,0)</f>
        <v>0</v>
      </c>
      <c r="Y66">
        <f>IF('Rolex, AP, Patek'!BG66="AA",1,0)</f>
        <v>1</v>
      </c>
      <c r="Z66">
        <f>IF('Rolex, AP, Patek'!BG66="AAA",1,0)</f>
        <v>0</v>
      </c>
      <c r="AA66">
        <f>IF('Rolex, AP, Patek'!BG66="AAAA",1,0)</f>
        <v>0</v>
      </c>
      <c r="AB66">
        <f>IF('Rolex, AP, Patek'!R66="Yes",1,0)</f>
        <v>1</v>
      </c>
      <c r="AC66">
        <f>IF('Rolex, AP, Patek'!AR66="Yes",1,0)</f>
        <v>0</v>
      </c>
      <c r="AD66">
        <f>IF(OR('Rolex, AP, Patek'!X66="Yes", 'Rolex, AP, Patek'!Y66="Yes",'Rolex, AP, Patek'!Z66="Yes"),1,0)</f>
        <v>0</v>
      </c>
      <c r="AE66">
        <f>IF(OR('Rolex, AP, Patek'!AA66="Yes",'Rolex, AP, Patek'!AB66="Yes"),1,0)</f>
        <v>0</v>
      </c>
      <c r="AF66">
        <f>IF('Rolex, AP, Patek'!AD66="Yes",1,0)</f>
        <v>0</v>
      </c>
      <c r="AG66">
        <f>IF('Rolex, AP, Patek'!AC66="Yes",1,0)</f>
        <v>0</v>
      </c>
      <c r="AH66">
        <f>IF('Rolex, AP, Patek'!AE66="Yes",1,0)</f>
        <v>0</v>
      </c>
      <c r="AI66">
        <f>IF(OR('Rolex, AP, Patek'!AK66="Yes",'Rolex, AP, Patek'!AN66="Yes"),1,0)</f>
        <v>0</v>
      </c>
      <c r="AJ66">
        <f>IF('Rolex, AP, Patek'!AL66="Yes",1,0)</f>
        <v>0</v>
      </c>
      <c r="AK66">
        <f>IF('Rolex, AP, Patek'!AO66="Yes",1,0)</f>
        <v>0</v>
      </c>
      <c r="AL66">
        <f>IF('Rolex, AP, Patek'!AS66="Yes",1,0)</f>
        <v>0</v>
      </c>
      <c r="AM66" s="25">
        <f t="shared" si="1"/>
        <v>0</v>
      </c>
      <c r="AN66" s="25">
        <f t="shared" si="2"/>
        <v>0</v>
      </c>
      <c r="AO66" s="25">
        <f t="shared" si="3"/>
        <v>0</v>
      </c>
      <c r="AP66" s="25">
        <f t="shared" si="4"/>
        <v>0</v>
      </c>
      <c r="AQ66" s="25">
        <f t="shared" si="5"/>
        <v>1</v>
      </c>
    </row>
    <row r="67" spans="1:43" x14ac:dyDescent="0.2">
      <c r="A67" s="1">
        <v>63</v>
      </c>
      <c r="B67" s="27">
        <f>'Rolex, AP, Patek'!C67</f>
        <v>44688</v>
      </c>
      <c r="C67">
        <f>'Rolex, AP, Patek'!D67</f>
        <v>106</v>
      </c>
      <c r="D67" s="28">
        <f>'Rolex, AP, Patek'!E67</f>
        <v>54000</v>
      </c>
      <c r="E67" s="28">
        <f>'Rolex, AP, Patek'!F67</f>
        <v>67500</v>
      </c>
      <c r="F67" s="29">
        <f t="shared" si="0"/>
        <v>10.896739325546411</v>
      </c>
      <c r="G67" s="28">
        <f>IF('Rolex, AP, Patek'!J67="AP",1,0)</f>
        <v>0</v>
      </c>
      <c r="H67" s="28">
        <f>IF('Rolex, AP, Patek'!J67="Patek",1,0)</f>
        <v>0</v>
      </c>
      <c r="I67" s="28">
        <f>IF('Rolex, AP, Patek'!J67="Rolex",1,0)</f>
        <v>1</v>
      </c>
      <c r="J67">
        <f>IF('Rolex, AP, Patek'!L67="Stainless Steel",1,0)</f>
        <v>1</v>
      </c>
      <c r="K67">
        <f>IF('Rolex, AP, Patek'!L67="Two-tone",1,0)</f>
        <v>0</v>
      </c>
      <c r="L67">
        <f>IF(OR('Rolex, AP, Patek'!L67="YG 18K",'Rolex, AP, Patek'!L67="YG &lt;18K",'Rolex, AP, Patek'!L67="PG 18K",'Rolex, AP, Patek'!L67="PG &lt;18K",'Rolex, AP, Patek'!L67="WG 18K",'Rolex, AP, Patek'!L67="Mixes of 18K",'Rolex, AP, Patek'!L67="Mixes &lt;18K"),1,0)</f>
        <v>0</v>
      </c>
      <c r="M67">
        <f>IF('Rolex, AP, Patek'!L67="Platinum",1,0)</f>
        <v>0</v>
      </c>
      <c r="N67">
        <f>IF(OR('Rolex, AP, Patek'!L67="PVD",'Rolex, AP, Patek'!L67="Gold Plate",'Rolex, AP, Patek'!L67="Other"),1,0)</f>
        <v>0</v>
      </c>
      <c r="O67">
        <f>IF('Rolex, AP, Patek'!P67="Stainless Steel",1,0)</f>
        <v>0</v>
      </c>
      <c r="P67">
        <f>IF('Rolex, AP, Patek'!P67="Leather",1,0)</f>
        <v>1</v>
      </c>
      <c r="Q67">
        <f>IF('Rolex, AP, Patek'!P67="Two-tone",1,0)</f>
        <v>0</v>
      </c>
      <c r="R67">
        <f>IF(OR('Rolex, AP, Patek'!P67="YG 18K",'Rolex, AP, Patek'!P67="PG 18K",'Rolex, AP, Patek'!P67="WG 18K",'Rolex, AP, Patek'!P67="Mixes of 18K"),1,0)</f>
        <v>0</v>
      </c>
      <c r="S67">
        <f>IF(OR('Rolex, AP, Patek'!AX67="Yes",'Rolex, AP, Patek'!AY67="Yes",'Rolex, AP, Patek'!AW67="Yes"),1,0)</f>
        <v>0</v>
      </c>
      <c r="T67">
        <f>IF(OR(ISTEXT('Rolex, AP, Patek'!AZ67), ISTEXT('Rolex, AP, Patek'!BA67)),1,0)</f>
        <v>0</v>
      </c>
      <c r="U67">
        <f>IF('Rolex, AP, Patek'!BB67="Yes",1,0)</f>
        <v>1</v>
      </c>
      <c r="V67">
        <f>IF('Rolex, AP, Patek'!BC67="Yes",1,0)</f>
        <v>0</v>
      </c>
      <c r="W67">
        <f>IF('Rolex, AP, Patek'!BF67="Yes",1,0)</f>
        <v>0</v>
      </c>
      <c r="X67">
        <f>IF('Rolex, AP, Patek'!BG67="A",1,0)</f>
        <v>1</v>
      </c>
      <c r="Y67">
        <f>IF('Rolex, AP, Patek'!BG67="AA",1,0)</f>
        <v>0</v>
      </c>
      <c r="Z67">
        <f>IF('Rolex, AP, Patek'!BG67="AAA",1,0)</f>
        <v>0</v>
      </c>
      <c r="AA67">
        <f>IF('Rolex, AP, Patek'!BG67="AAAA",1,0)</f>
        <v>0</v>
      </c>
      <c r="AB67">
        <f>IF('Rolex, AP, Patek'!R67="Yes",1,0)</f>
        <v>0</v>
      </c>
      <c r="AC67">
        <f>IF('Rolex, AP, Patek'!AR67="Yes",1,0)</f>
        <v>0</v>
      </c>
      <c r="AD67">
        <f>IF(OR('Rolex, AP, Patek'!X67="Yes", 'Rolex, AP, Patek'!Y67="Yes",'Rolex, AP, Patek'!Z67="Yes"),1,0)</f>
        <v>0</v>
      </c>
      <c r="AE67">
        <f>IF(OR('Rolex, AP, Patek'!AA67="Yes",'Rolex, AP, Patek'!AB67="Yes"),1,0)</f>
        <v>0</v>
      </c>
      <c r="AF67">
        <f>IF('Rolex, AP, Patek'!AD67="Yes",1,0)</f>
        <v>0</v>
      </c>
      <c r="AG67">
        <f>IF('Rolex, AP, Patek'!AC67="Yes",1,0)</f>
        <v>0</v>
      </c>
      <c r="AH67">
        <f>IF('Rolex, AP, Patek'!AE67="Yes",1,0)</f>
        <v>0</v>
      </c>
      <c r="AI67">
        <f>IF(OR('Rolex, AP, Patek'!AK67="Yes",'Rolex, AP, Patek'!AN67="Yes"),1,0)</f>
        <v>0</v>
      </c>
      <c r="AJ67">
        <f>IF('Rolex, AP, Patek'!AL67="Yes",1,0)</f>
        <v>1</v>
      </c>
      <c r="AK67">
        <f>IF('Rolex, AP, Patek'!AO67="Yes",1,0)</f>
        <v>0</v>
      </c>
      <c r="AL67">
        <f>IF('Rolex, AP, Patek'!AS67="Yes",1,0)</f>
        <v>0</v>
      </c>
      <c r="AM67" s="25">
        <f t="shared" si="1"/>
        <v>0</v>
      </c>
      <c r="AN67" s="25">
        <f t="shared" si="2"/>
        <v>0</v>
      </c>
      <c r="AO67" s="25">
        <f t="shared" si="3"/>
        <v>0</v>
      </c>
      <c r="AP67" s="25">
        <f t="shared" si="4"/>
        <v>0</v>
      </c>
      <c r="AQ67" s="25">
        <f t="shared" si="5"/>
        <v>1</v>
      </c>
    </row>
    <row r="68" spans="1:43" x14ac:dyDescent="0.2">
      <c r="A68" s="1">
        <v>64</v>
      </c>
      <c r="B68" s="27">
        <f>'Rolex, AP, Patek'!C68</f>
        <v>44688</v>
      </c>
      <c r="C68">
        <f>'Rolex, AP, Patek'!D68</f>
        <v>107</v>
      </c>
      <c r="D68" s="28">
        <f>'Rolex, AP, Patek'!E68</f>
        <v>9000</v>
      </c>
      <c r="E68" s="28">
        <f>'Rolex, AP, Patek'!F68</f>
        <v>11250</v>
      </c>
      <c r="F68" s="29">
        <f t="shared" si="0"/>
        <v>9.1049798563183568</v>
      </c>
      <c r="G68" s="28">
        <f>IF('Rolex, AP, Patek'!J68="AP",1,0)</f>
        <v>0</v>
      </c>
      <c r="H68" s="28">
        <f>IF('Rolex, AP, Patek'!J68="Patek",1,0)</f>
        <v>0</v>
      </c>
      <c r="I68" s="28">
        <f>IF('Rolex, AP, Patek'!J68="Rolex",1,0)</f>
        <v>1</v>
      </c>
      <c r="J68">
        <f>IF('Rolex, AP, Patek'!L68="Stainless Steel",1,0)</f>
        <v>0</v>
      </c>
      <c r="K68">
        <f>IF('Rolex, AP, Patek'!L68="Two-tone",1,0)</f>
        <v>0</v>
      </c>
      <c r="L68">
        <f>IF(OR('Rolex, AP, Patek'!L68="YG 18K",'Rolex, AP, Patek'!L68="YG &lt;18K",'Rolex, AP, Patek'!L68="PG 18K",'Rolex, AP, Patek'!L68="PG &lt;18K",'Rolex, AP, Patek'!L68="WG 18K",'Rolex, AP, Patek'!L68="Mixes of 18K",'Rolex, AP, Patek'!L68="Mixes &lt;18K"),1,0)</f>
        <v>1</v>
      </c>
      <c r="M68">
        <f>IF('Rolex, AP, Patek'!L68="Platinum",1,0)</f>
        <v>0</v>
      </c>
      <c r="N68">
        <f>IF(OR('Rolex, AP, Patek'!L68="PVD",'Rolex, AP, Patek'!L68="Gold Plate",'Rolex, AP, Patek'!L68="Other"),1,0)</f>
        <v>0</v>
      </c>
      <c r="O68">
        <f>IF('Rolex, AP, Patek'!P68="Stainless Steel",1,0)</f>
        <v>0</v>
      </c>
      <c r="P68">
        <f>IF('Rolex, AP, Patek'!P68="Leather",1,0)</f>
        <v>1</v>
      </c>
      <c r="Q68">
        <f>IF('Rolex, AP, Patek'!P68="Two-tone",1,0)</f>
        <v>0</v>
      </c>
      <c r="R68">
        <f>IF(OR('Rolex, AP, Patek'!P68="YG 18K",'Rolex, AP, Patek'!P68="PG 18K",'Rolex, AP, Patek'!P68="WG 18K",'Rolex, AP, Patek'!P68="Mixes of 18K"),1,0)</f>
        <v>0</v>
      </c>
      <c r="S68">
        <f>IF(OR('Rolex, AP, Patek'!AX68="Yes",'Rolex, AP, Patek'!AY68="Yes",'Rolex, AP, Patek'!AW68="Yes"),1,0)</f>
        <v>0</v>
      </c>
      <c r="T68">
        <f>IF(OR(ISTEXT('Rolex, AP, Patek'!AZ68), ISTEXT('Rolex, AP, Patek'!BA68)),1,0)</f>
        <v>0</v>
      </c>
      <c r="U68">
        <f>IF('Rolex, AP, Patek'!BB68="Yes",1,0)</f>
        <v>0</v>
      </c>
      <c r="V68">
        <f>IF('Rolex, AP, Patek'!BC68="Yes",1,0)</f>
        <v>0</v>
      </c>
      <c r="W68">
        <f>IF('Rolex, AP, Patek'!BF68="Yes",1,0)</f>
        <v>0</v>
      </c>
      <c r="X68">
        <f>IF('Rolex, AP, Patek'!BG68="A",1,0)</f>
        <v>0</v>
      </c>
      <c r="Y68">
        <f>IF('Rolex, AP, Patek'!BG68="AA",1,0)</f>
        <v>0</v>
      </c>
      <c r="Z68">
        <f>IF('Rolex, AP, Patek'!BG68="AAA",1,0)</f>
        <v>1</v>
      </c>
      <c r="AA68">
        <f>IF('Rolex, AP, Patek'!BG68="AAAA",1,0)</f>
        <v>0</v>
      </c>
      <c r="AB68">
        <f>IF('Rolex, AP, Patek'!R68="Yes",1,0)</f>
        <v>0</v>
      </c>
      <c r="AC68">
        <f>IF('Rolex, AP, Patek'!AR68="Yes",1,0)</f>
        <v>0</v>
      </c>
      <c r="AD68">
        <f>IF(OR('Rolex, AP, Patek'!X68="Yes", 'Rolex, AP, Patek'!Y68="Yes",'Rolex, AP, Patek'!Z68="Yes"),1,0)</f>
        <v>1</v>
      </c>
      <c r="AE68">
        <f>IF(OR('Rolex, AP, Patek'!AA68="Yes",'Rolex, AP, Patek'!AB68="Yes"),1,0)</f>
        <v>0</v>
      </c>
      <c r="AF68">
        <f>IF('Rolex, AP, Patek'!AD68="Yes",1,0)</f>
        <v>0</v>
      </c>
      <c r="AG68">
        <f>IF('Rolex, AP, Patek'!AC68="Yes",1,0)</f>
        <v>0</v>
      </c>
      <c r="AH68">
        <f>IF('Rolex, AP, Patek'!AE68="Yes",1,0)</f>
        <v>0</v>
      </c>
      <c r="AI68">
        <f>IF(OR('Rolex, AP, Patek'!AK68="Yes",'Rolex, AP, Patek'!AN68="Yes"),1,0)</f>
        <v>0</v>
      </c>
      <c r="AJ68">
        <f>IF('Rolex, AP, Patek'!AL68="Yes",1,0)</f>
        <v>0</v>
      </c>
      <c r="AK68">
        <f>IF('Rolex, AP, Patek'!AO68="Yes",1,0)</f>
        <v>0</v>
      </c>
      <c r="AL68">
        <f>IF('Rolex, AP, Patek'!AS68="Yes",1,0)</f>
        <v>0</v>
      </c>
      <c r="AM68" s="25">
        <f t="shared" si="1"/>
        <v>0</v>
      </c>
      <c r="AN68" s="25">
        <f t="shared" si="2"/>
        <v>0</v>
      </c>
      <c r="AO68" s="25">
        <f t="shared" si="3"/>
        <v>0</v>
      </c>
      <c r="AP68" s="25">
        <f t="shared" si="4"/>
        <v>0</v>
      </c>
      <c r="AQ68" s="25">
        <f t="shared" si="5"/>
        <v>1</v>
      </c>
    </row>
    <row r="69" spans="1:43" x14ac:dyDescent="0.2">
      <c r="A69" s="1">
        <v>65</v>
      </c>
      <c r="B69" s="27">
        <f>'Rolex, AP, Patek'!C69</f>
        <v>44688</v>
      </c>
      <c r="C69">
        <f>'Rolex, AP, Patek'!D69</f>
        <v>108</v>
      </c>
      <c r="D69" s="28">
        <f>'Rolex, AP, Patek'!E69</f>
        <v>7500</v>
      </c>
      <c r="E69" s="28">
        <f>'Rolex, AP, Patek'!F69</f>
        <v>9375</v>
      </c>
      <c r="F69" s="29">
        <f t="shared" si="0"/>
        <v>8.9226582995244019</v>
      </c>
      <c r="G69" s="28">
        <f>IF('Rolex, AP, Patek'!J69="AP",1,0)</f>
        <v>0</v>
      </c>
      <c r="H69" s="28">
        <f>IF('Rolex, AP, Patek'!J69="Patek",1,0)</f>
        <v>0</v>
      </c>
      <c r="I69" s="28">
        <f>IF('Rolex, AP, Patek'!J69="Rolex",1,0)</f>
        <v>1</v>
      </c>
      <c r="J69">
        <f>IF('Rolex, AP, Patek'!L69="Stainless Steel",1,0)</f>
        <v>0</v>
      </c>
      <c r="K69">
        <f>IF('Rolex, AP, Patek'!L69="Two-tone",1,0)</f>
        <v>0</v>
      </c>
      <c r="L69">
        <f>IF(OR('Rolex, AP, Patek'!L69="YG 18K",'Rolex, AP, Patek'!L69="YG &lt;18K",'Rolex, AP, Patek'!L69="PG 18K",'Rolex, AP, Patek'!L69="PG &lt;18K",'Rolex, AP, Patek'!L69="WG 18K",'Rolex, AP, Patek'!L69="Mixes of 18K",'Rolex, AP, Patek'!L69="Mixes &lt;18K"),1,0)</f>
        <v>1</v>
      </c>
      <c r="M69">
        <f>IF('Rolex, AP, Patek'!L69="Platinum",1,0)</f>
        <v>0</v>
      </c>
      <c r="N69">
        <f>IF(OR('Rolex, AP, Patek'!L69="PVD",'Rolex, AP, Patek'!L69="Gold Plate",'Rolex, AP, Patek'!L69="Other"),1,0)</f>
        <v>0</v>
      </c>
      <c r="O69">
        <f>IF('Rolex, AP, Patek'!P69="Stainless Steel",1,0)</f>
        <v>0</v>
      </c>
      <c r="P69">
        <f>IF('Rolex, AP, Patek'!P69="Leather",1,0)</f>
        <v>1</v>
      </c>
      <c r="Q69">
        <f>IF('Rolex, AP, Patek'!P69="Two-tone",1,0)</f>
        <v>0</v>
      </c>
      <c r="R69">
        <f>IF(OR('Rolex, AP, Patek'!P69="YG 18K",'Rolex, AP, Patek'!P69="PG 18K",'Rolex, AP, Patek'!P69="WG 18K",'Rolex, AP, Patek'!P69="Mixes of 18K"),1,0)</f>
        <v>0</v>
      </c>
      <c r="S69">
        <f>IF(OR('Rolex, AP, Patek'!AX69="Yes",'Rolex, AP, Patek'!AY69="Yes",'Rolex, AP, Patek'!AW69="Yes"),1,0)</f>
        <v>0</v>
      </c>
      <c r="T69">
        <f>IF(OR(ISTEXT('Rolex, AP, Patek'!AZ69), ISTEXT('Rolex, AP, Patek'!BA69)),1,0)</f>
        <v>0</v>
      </c>
      <c r="U69">
        <f>IF('Rolex, AP, Patek'!BB69="Yes",1,0)</f>
        <v>0</v>
      </c>
      <c r="V69">
        <f>IF('Rolex, AP, Patek'!BC69="Yes",1,0)</f>
        <v>0</v>
      </c>
      <c r="W69">
        <f>IF('Rolex, AP, Patek'!BF69="Yes",1,0)</f>
        <v>0</v>
      </c>
      <c r="X69">
        <f>IF('Rolex, AP, Patek'!BG69="A",1,0)</f>
        <v>0</v>
      </c>
      <c r="Y69">
        <f>IF('Rolex, AP, Patek'!BG69="AA",1,0)</f>
        <v>1</v>
      </c>
      <c r="Z69">
        <f>IF('Rolex, AP, Patek'!BG69="AAA",1,0)</f>
        <v>0</v>
      </c>
      <c r="AA69">
        <f>IF('Rolex, AP, Patek'!BG69="AAAA",1,0)</f>
        <v>0</v>
      </c>
      <c r="AB69">
        <f>IF('Rolex, AP, Patek'!R69="Yes",1,0)</f>
        <v>0</v>
      </c>
      <c r="AC69">
        <f>IF('Rolex, AP, Patek'!AR69="Yes",1,0)</f>
        <v>0</v>
      </c>
      <c r="AD69">
        <f>IF(OR('Rolex, AP, Patek'!X69="Yes", 'Rolex, AP, Patek'!Y69="Yes",'Rolex, AP, Patek'!Z69="Yes"),1,0)</f>
        <v>1</v>
      </c>
      <c r="AE69">
        <f>IF(OR('Rolex, AP, Patek'!AA69="Yes",'Rolex, AP, Patek'!AB69="Yes"),1,0)</f>
        <v>0</v>
      </c>
      <c r="AF69">
        <f>IF('Rolex, AP, Patek'!AD69="Yes",1,0)</f>
        <v>0</v>
      </c>
      <c r="AG69">
        <f>IF('Rolex, AP, Patek'!AC69="Yes",1,0)</f>
        <v>0</v>
      </c>
      <c r="AH69">
        <f>IF('Rolex, AP, Patek'!AE69="Yes",1,0)</f>
        <v>0</v>
      </c>
      <c r="AI69">
        <f>IF(OR('Rolex, AP, Patek'!AK69="Yes",'Rolex, AP, Patek'!AN69="Yes"),1,0)</f>
        <v>0</v>
      </c>
      <c r="AJ69">
        <f>IF('Rolex, AP, Patek'!AL69="Yes",1,0)</f>
        <v>0</v>
      </c>
      <c r="AK69">
        <f>IF('Rolex, AP, Patek'!AO69="Yes",1,0)</f>
        <v>0</v>
      </c>
      <c r="AL69">
        <f>IF('Rolex, AP, Patek'!AS69="Yes",1,0)</f>
        <v>0</v>
      </c>
      <c r="AM69" s="25">
        <f t="shared" si="1"/>
        <v>0</v>
      </c>
      <c r="AN69" s="25">
        <f t="shared" si="2"/>
        <v>0</v>
      </c>
      <c r="AO69" s="25">
        <f t="shared" si="3"/>
        <v>0</v>
      </c>
      <c r="AP69" s="25">
        <f t="shared" si="4"/>
        <v>0</v>
      </c>
      <c r="AQ69" s="25">
        <f t="shared" si="5"/>
        <v>1</v>
      </c>
    </row>
    <row r="70" spans="1:43" x14ac:dyDescent="0.2">
      <c r="A70" s="1">
        <v>66</v>
      </c>
      <c r="B70" s="27">
        <f>'Rolex, AP, Patek'!C70</f>
        <v>44688</v>
      </c>
      <c r="C70">
        <f>'Rolex, AP, Patek'!D70</f>
        <v>109</v>
      </c>
      <c r="D70" s="28">
        <f>'Rolex, AP, Patek'!E70</f>
        <v>28000</v>
      </c>
      <c r="E70" s="28">
        <f>'Rolex, AP, Patek'!F70</f>
        <v>35000</v>
      </c>
      <c r="F70" s="29">
        <f t="shared" ref="F70:F133" si="6">LN(D70)</f>
        <v>10.239959789157341</v>
      </c>
      <c r="G70" s="28">
        <f>IF('Rolex, AP, Patek'!J70="AP",1,0)</f>
        <v>0</v>
      </c>
      <c r="H70" s="28">
        <f>IF('Rolex, AP, Patek'!J70="Patek",1,0)</f>
        <v>0</v>
      </c>
      <c r="I70" s="28">
        <f>IF('Rolex, AP, Patek'!J70="Rolex",1,0)</f>
        <v>1</v>
      </c>
      <c r="J70">
        <f>IF('Rolex, AP, Patek'!L70="Stainless Steel",1,0)</f>
        <v>0</v>
      </c>
      <c r="K70">
        <f>IF('Rolex, AP, Patek'!L70="Two-tone",1,0)</f>
        <v>0</v>
      </c>
      <c r="L70">
        <f>IF(OR('Rolex, AP, Patek'!L70="YG 18K",'Rolex, AP, Patek'!L70="YG &lt;18K",'Rolex, AP, Patek'!L70="PG 18K",'Rolex, AP, Patek'!L70="PG &lt;18K",'Rolex, AP, Patek'!L70="WG 18K",'Rolex, AP, Patek'!L70="Mixes of 18K",'Rolex, AP, Patek'!L70="Mixes &lt;18K"),1,0)</f>
        <v>1</v>
      </c>
      <c r="M70">
        <f>IF('Rolex, AP, Patek'!L70="Platinum",1,0)</f>
        <v>0</v>
      </c>
      <c r="N70">
        <f>IF(OR('Rolex, AP, Patek'!L70="PVD",'Rolex, AP, Patek'!L70="Gold Plate",'Rolex, AP, Patek'!L70="Other"),1,0)</f>
        <v>0</v>
      </c>
      <c r="O70">
        <f>IF('Rolex, AP, Patek'!P70="Stainless Steel",1,0)</f>
        <v>0</v>
      </c>
      <c r="P70">
        <f>IF('Rolex, AP, Patek'!P70="Leather",1,0)</f>
        <v>0</v>
      </c>
      <c r="Q70">
        <f>IF('Rolex, AP, Patek'!P70="Two-tone",1,0)</f>
        <v>0</v>
      </c>
      <c r="R70">
        <f>IF(OR('Rolex, AP, Patek'!P70="YG 18K",'Rolex, AP, Patek'!P70="PG 18K",'Rolex, AP, Patek'!P70="WG 18K",'Rolex, AP, Patek'!P70="Mixes of 18K"),1,0)</f>
        <v>1</v>
      </c>
      <c r="S70">
        <f>IF(OR('Rolex, AP, Patek'!AX70="Yes",'Rolex, AP, Patek'!AY70="Yes",'Rolex, AP, Patek'!AW70="Yes"),1,0)</f>
        <v>0</v>
      </c>
      <c r="T70">
        <f>IF(OR(ISTEXT('Rolex, AP, Patek'!AZ70), ISTEXT('Rolex, AP, Patek'!BA70)),1,0)</f>
        <v>0</v>
      </c>
      <c r="U70">
        <f>IF('Rolex, AP, Patek'!BB70="Yes",1,0)</f>
        <v>0</v>
      </c>
      <c r="V70">
        <f>IF('Rolex, AP, Patek'!BC70="Yes",1,0)</f>
        <v>0</v>
      </c>
      <c r="W70">
        <f>IF('Rolex, AP, Patek'!BF70="Yes",1,0)</f>
        <v>0</v>
      </c>
      <c r="X70">
        <f>IF('Rolex, AP, Patek'!BG70="A",1,0)</f>
        <v>0</v>
      </c>
      <c r="Y70">
        <f>IF('Rolex, AP, Patek'!BG70="AA",1,0)</f>
        <v>0</v>
      </c>
      <c r="Z70">
        <f>IF('Rolex, AP, Patek'!BG70="AAA",1,0)</f>
        <v>1</v>
      </c>
      <c r="AA70">
        <f>IF('Rolex, AP, Patek'!BG70="AAAA",1,0)</f>
        <v>0</v>
      </c>
      <c r="AB70">
        <f>IF('Rolex, AP, Patek'!R70="Yes",1,0)</f>
        <v>0</v>
      </c>
      <c r="AC70">
        <f>IF('Rolex, AP, Patek'!AR70="Yes",1,0)</f>
        <v>0</v>
      </c>
      <c r="AD70">
        <f>IF(OR('Rolex, AP, Patek'!X70="Yes", 'Rolex, AP, Patek'!Y70="Yes",'Rolex, AP, Patek'!Z70="Yes"),1,0)</f>
        <v>1</v>
      </c>
      <c r="AE70">
        <f>IF(OR('Rolex, AP, Patek'!AA70="Yes",'Rolex, AP, Patek'!AB70="Yes"),1,0)</f>
        <v>0</v>
      </c>
      <c r="AF70">
        <f>IF('Rolex, AP, Patek'!AD70="Yes",1,0)</f>
        <v>0</v>
      </c>
      <c r="AG70">
        <f>IF('Rolex, AP, Patek'!AC70="Yes",1,0)</f>
        <v>0</v>
      </c>
      <c r="AH70">
        <f>IF('Rolex, AP, Patek'!AE70="Yes",1,0)</f>
        <v>0</v>
      </c>
      <c r="AI70">
        <f>IF(OR('Rolex, AP, Patek'!AK70="Yes",'Rolex, AP, Patek'!AN70="Yes"),1,0)</f>
        <v>0</v>
      </c>
      <c r="AJ70">
        <f>IF('Rolex, AP, Patek'!AL70="Yes",1,0)</f>
        <v>0</v>
      </c>
      <c r="AK70">
        <f>IF('Rolex, AP, Patek'!AO70="Yes",1,0)</f>
        <v>0</v>
      </c>
      <c r="AL70">
        <f>IF('Rolex, AP, Patek'!AS70="Yes",1,0)</f>
        <v>0</v>
      </c>
      <c r="AM70" s="25">
        <f t="shared" ref="AM70:AM133" si="7">IF(AND($B70&gt;=DATEVALUE("1/1/2018"),$B70&lt;=DATEVALUE("12/31/2018")),1,0)</f>
        <v>0</v>
      </c>
      <c r="AN70" s="25">
        <f t="shared" ref="AN70:AN133" si="8">IF(AND($B70&gt;=DATEVALUE("1/1/2019"),$B70&lt;=DATEVALUE("12/31/2019")),1,0)</f>
        <v>0</v>
      </c>
      <c r="AO70" s="25">
        <f t="shared" ref="AO70:AO133" si="9">IF(AND($B70&gt;=DATEVALUE("1/1/2020"),$B70&lt;=DATEVALUE("12/31/2020")),1,0)</f>
        <v>0</v>
      </c>
      <c r="AP70" s="25">
        <f t="shared" ref="AP70:AP133" si="10">IF(AND($B70&gt;=DATEVALUE("1/1/2021"),$B70&lt;=DATEVALUE("12/31/2021")),1,0)</f>
        <v>0</v>
      </c>
      <c r="AQ70" s="25">
        <f t="shared" ref="AQ70:AQ133" si="11">IF(AND($B70&gt;=DATEVALUE("1/1/2022"),$B70&lt;=DATEVALUE("12/31/2022")),1,0)</f>
        <v>1</v>
      </c>
    </row>
    <row r="71" spans="1:43" x14ac:dyDescent="0.2">
      <c r="A71" s="1">
        <v>67</v>
      </c>
      <c r="B71" s="27">
        <f>'Rolex, AP, Patek'!C71</f>
        <v>44688</v>
      </c>
      <c r="C71">
        <f>'Rolex, AP, Patek'!D71</f>
        <v>113</v>
      </c>
      <c r="D71" s="28">
        <f>'Rolex, AP, Patek'!E71</f>
        <v>34000</v>
      </c>
      <c r="E71" s="28">
        <f>'Rolex, AP, Patek'!F71</f>
        <v>42500</v>
      </c>
      <c r="F71" s="29">
        <f t="shared" si="6"/>
        <v>10.434115803598299</v>
      </c>
      <c r="G71" s="28">
        <f>IF('Rolex, AP, Patek'!J71="AP",1,0)</f>
        <v>0</v>
      </c>
      <c r="H71" s="28">
        <f>IF('Rolex, AP, Patek'!J71="Patek",1,0)</f>
        <v>0</v>
      </c>
      <c r="I71" s="28">
        <f>IF('Rolex, AP, Patek'!J71="Rolex",1,0)</f>
        <v>1</v>
      </c>
      <c r="J71">
        <f>IF('Rolex, AP, Patek'!L71="Stainless Steel",1,0)</f>
        <v>1</v>
      </c>
      <c r="K71">
        <f>IF('Rolex, AP, Patek'!L71="Two-tone",1,0)</f>
        <v>0</v>
      </c>
      <c r="L71">
        <f>IF(OR('Rolex, AP, Patek'!L71="YG 18K",'Rolex, AP, Patek'!L71="YG &lt;18K",'Rolex, AP, Patek'!L71="PG 18K",'Rolex, AP, Patek'!L71="PG &lt;18K",'Rolex, AP, Patek'!L71="WG 18K",'Rolex, AP, Patek'!L71="Mixes of 18K",'Rolex, AP, Patek'!L71="Mixes &lt;18K"),1,0)</f>
        <v>0</v>
      </c>
      <c r="M71">
        <f>IF('Rolex, AP, Patek'!L71="Platinum",1,0)</f>
        <v>0</v>
      </c>
      <c r="N71">
        <f>IF(OR('Rolex, AP, Patek'!L71="PVD",'Rolex, AP, Patek'!L71="Gold Plate",'Rolex, AP, Patek'!L71="Other"),1,0)</f>
        <v>0</v>
      </c>
      <c r="O71">
        <f>IF('Rolex, AP, Patek'!P71="Stainless Steel",1,0)</f>
        <v>1</v>
      </c>
      <c r="P71">
        <f>IF('Rolex, AP, Patek'!P71="Leather",1,0)</f>
        <v>0</v>
      </c>
      <c r="Q71">
        <f>IF('Rolex, AP, Patek'!P71="Two-tone",1,0)</f>
        <v>0</v>
      </c>
      <c r="R71">
        <f>IF(OR('Rolex, AP, Patek'!P71="YG 18K",'Rolex, AP, Patek'!P71="PG 18K",'Rolex, AP, Patek'!P71="WG 18K",'Rolex, AP, Patek'!P71="Mixes of 18K"),1,0)</f>
        <v>0</v>
      </c>
      <c r="S71">
        <f>IF(OR('Rolex, AP, Patek'!AX71="Yes",'Rolex, AP, Patek'!AY71="Yes",'Rolex, AP, Patek'!AW71="Yes"),1,0)</f>
        <v>0</v>
      </c>
      <c r="T71">
        <f>IF(OR(ISTEXT('Rolex, AP, Patek'!AZ71), ISTEXT('Rolex, AP, Patek'!BA71)),1,0)</f>
        <v>0</v>
      </c>
      <c r="U71">
        <f>IF('Rolex, AP, Patek'!BB71="Yes",1,0)</f>
        <v>0</v>
      </c>
      <c r="V71">
        <f>IF('Rolex, AP, Patek'!BC71="Yes",1,0)</f>
        <v>0</v>
      </c>
      <c r="W71">
        <f>IF('Rolex, AP, Patek'!BF71="Yes",1,0)</f>
        <v>0</v>
      </c>
      <c r="X71">
        <f>IF('Rolex, AP, Patek'!BG71="A",1,0)</f>
        <v>0</v>
      </c>
      <c r="Y71">
        <f>IF('Rolex, AP, Patek'!BG71="AA",1,0)</f>
        <v>0</v>
      </c>
      <c r="Z71">
        <f>IF('Rolex, AP, Patek'!BG71="AAA",1,0)</f>
        <v>1</v>
      </c>
      <c r="AA71">
        <f>IF('Rolex, AP, Patek'!BG71="AAAA",1,0)</f>
        <v>0</v>
      </c>
      <c r="AB71">
        <f>IF('Rolex, AP, Patek'!R71="Yes",1,0)</f>
        <v>0</v>
      </c>
      <c r="AC71">
        <f>IF('Rolex, AP, Patek'!AR71="Yes",1,0)</f>
        <v>0</v>
      </c>
      <c r="AD71">
        <f>IF(OR('Rolex, AP, Patek'!X71="Yes", 'Rolex, AP, Patek'!Y71="Yes",'Rolex, AP, Patek'!Z71="Yes"),1,0)</f>
        <v>1</v>
      </c>
      <c r="AE71">
        <f>IF(OR('Rolex, AP, Patek'!AA71="Yes",'Rolex, AP, Patek'!AB71="Yes"),1,0)</f>
        <v>0</v>
      </c>
      <c r="AF71">
        <f>IF('Rolex, AP, Patek'!AD71="Yes",1,0)</f>
        <v>0</v>
      </c>
      <c r="AG71">
        <f>IF('Rolex, AP, Patek'!AC71="Yes",1,0)</f>
        <v>1</v>
      </c>
      <c r="AH71">
        <f>IF('Rolex, AP, Patek'!AE71="Yes",1,0)</f>
        <v>0</v>
      </c>
      <c r="AI71">
        <f>IF(OR('Rolex, AP, Patek'!AK71="Yes",'Rolex, AP, Patek'!AN71="Yes"),1,0)</f>
        <v>0</v>
      </c>
      <c r="AJ71">
        <f>IF('Rolex, AP, Patek'!AL71="Yes",1,0)</f>
        <v>0</v>
      </c>
      <c r="AK71">
        <f>IF('Rolex, AP, Patek'!AO71="Yes",1,0)</f>
        <v>0</v>
      </c>
      <c r="AL71">
        <f>IF('Rolex, AP, Patek'!AS71="Yes",1,0)</f>
        <v>0</v>
      </c>
      <c r="AM71" s="25">
        <f t="shared" si="7"/>
        <v>0</v>
      </c>
      <c r="AN71" s="25">
        <f t="shared" si="8"/>
        <v>0</v>
      </c>
      <c r="AO71" s="25">
        <f t="shared" si="9"/>
        <v>0</v>
      </c>
      <c r="AP71" s="25">
        <f t="shared" si="10"/>
        <v>0</v>
      </c>
      <c r="AQ71" s="25">
        <f t="shared" si="11"/>
        <v>1</v>
      </c>
    </row>
    <row r="72" spans="1:43" x14ac:dyDescent="0.2">
      <c r="A72" s="1">
        <v>68</v>
      </c>
      <c r="B72" s="27">
        <f>'Rolex, AP, Patek'!C72</f>
        <v>44688</v>
      </c>
      <c r="C72">
        <f>'Rolex, AP, Patek'!D72</f>
        <v>141</v>
      </c>
      <c r="D72" s="28">
        <f>'Rolex, AP, Patek'!E72</f>
        <v>28000</v>
      </c>
      <c r="E72" s="28">
        <f>'Rolex, AP, Patek'!F72</f>
        <v>35000</v>
      </c>
      <c r="F72" s="29">
        <f t="shared" si="6"/>
        <v>10.239959789157341</v>
      </c>
      <c r="G72" s="28">
        <f>IF('Rolex, AP, Patek'!J72="AP",1,0)</f>
        <v>0</v>
      </c>
      <c r="H72" s="28">
        <f>IF('Rolex, AP, Patek'!J72="Patek",1,0)</f>
        <v>0</v>
      </c>
      <c r="I72" s="28">
        <f>IF('Rolex, AP, Patek'!J72="Rolex",1,0)</f>
        <v>1</v>
      </c>
      <c r="J72">
        <f>IF('Rolex, AP, Patek'!L72="Stainless Steel",1,0)</f>
        <v>0</v>
      </c>
      <c r="K72">
        <f>IF('Rolex, AP, Patek'!L72="Two-tone",1,0)</f>
        <v>0</v>
      </c>
      <c r="L72">
        <f>IF(OR('Rolex, AP, Patek'!L72="YG 18K",'Rolex, AP, Patek'!L72="YG &lt;18K",'Rolex, AP, Patek'!L72="PG 18K",'Rolex, AP, Patek'!L72="PG &lt;18K",'Rolex, AP, Patek'!L72="WG 18K",'Rolex, AP, Patek'!L72="Mixes of 18K",'Rolex, AP, Patek'!L72="Mixes &lt;18K"),1,0)</f>
        <v>1</v>
      </c>
      <c r="M72">
        <f>IF('Rolex, AP, Patek'!L72="Platinum",1,0)</f>
        <v>0</v>
      </c>
      <c r="N72">
        <f>IF(OR('Rolex, AP, Patek'!L72="PVD",'Rolex, AP, Patek'!L72="Gold Plate",'Rolex, AP, Patek'!L72="Other"),1,0)</f>
        <v>0</v>
      </c>
      <c r="O72">
        <f>IF('Rolex, AP, Patek'!P72="Stainless Steel",1,0)</f>
        <v>0</v>
      </c>
      <c r="P72">
        <f>IF('Rolex, AP, Patek'!P72="Leather",1,0)</f>
        <v>1</v>
      </c>
      <c r="Q72">
        <f>IF('Rolex, AP, Patek'!P72="Two-tone",1,0)</f>
        <v>0</v>
      </c>
      <c r="R72">
        <f>IF(OR('Rolex, AP, Patek'!P72="YG 18K",'Rolex, AP, Patek'!P72="PG 18K",'Rolex, AP, Patek'!P72="WG 18K",'Rolex, AP, Patek'!P72="Mixes of 18K"),1,0)</f>
        <v>0</v>
      </c>
      <c r="S72">
        <f>IF(OR('Rolex, AP, Patek'!AX72="Yes",'Rolex, AP, Patek'!AY72="Yes",'Rolex, AP, Patek'!AW72="Yes"),1,0)</f>
        <v>0</v>
      </c>
      <c r="T72">
        <f>IF(OR(ISTEXT('Rolex, AP, Patek'!AZ72), ISTEXT('Rolex, AP, Patek'!BA72)),1,0)</f>
        <v>0</v>
      </c>
      <c r="U72">
        <f>IF('Rolex, AP, Patek'!BB72="Yes",1,0)</f>
        <v>1</v>
      </c>
      <c r="V72">
        <f>IF('Rolex, AP, Patek'!BC72="Yes",1,0)</f>
        <v>0</v>
      </c>
      <c r="W72">
        <f>IF('Rolex, AP, Patek'!BF72="Yes",1,0)</f>
        <v>0</v>
      </c>
      <c r="X72">
        <f>IF('Rolex, AP, Patek'!BG72="A",1,0)</f>
        <v>0</v>
      </c>
      <c r="Y72">
        <f>IF('Rolex, AP, Patek'!BG72="AA",1,0)</f>
        <v>0</v>
      </c>
      <c r="Z72">
        <f>IF('Rolex, AP, Patek'!BG72="AAA",1,0)</f>
        <v>0</v>
      </c>
      <c r="AA72">
        <f>IF('Rolex, AP, Patek'!BG72="AAAA",1,0)</f>
        <v>1</v>
      </c>
      <c r="AB72">
        <f>IF('Rolex, AP, Patek'!R72="Yes",1,0)</f>
        <v>0</v>
      </c>
      <c r="AC72">
        <f>IF('Rolex, AP, Patek'!AR72="Yes",1,0)</f>
        <v>0</v>
      </c>
      <c r="AD72">
        <f>IF(OR('Rolex, AP, Patek'!X72="Yes", 'Rolex, AP, Patek'!Y72="Yes",'Rolex, AP, Patek'!Z72="Yes"),1,0)</f>
        <v>0</v>
      </c>
      <c r="AE72">
        <f>IF(OR('Rolex, AP, Patek'!AA72="Yes",'Rolex, AP, Patek'!AB72="Yes"),1,0)</f>
        <v>0</v>
      </c>
      <c r="AF72">
        <f>IF('Rolex, AP, Patek'!AD72="Yes",1,0)</f>
        <v>0</v>
      </c>
      <c r="AG72">
        <f>IF('Rolex, AP, Patek'!AC72="Yes",1,0)</f>
        <v>0</v>
      </c>
      <c r="AH72">
        <f>IF('Rolex, AP, Patek'!AE72="Yes",1,0)</f>
        <v>0</v>
      </c>
      <c r="AI72">
        <f>IF(OR('Rolex, AP, Patek'!AK72="Yes",'Rolex, AP, Patek'!AN72="Yes"),1,0)</f>
        <v>1</v>
      </c>
      <c r="AJ72">
        <f>IF('Rolex, AP, Patek'!AL72="Yes",1,0)</f>
        <v>0</v>
      </c>
      <c r="AK72">
        <f>IF('Rolex, AP, Patek'!AO72="Yes",1,0)</f>
        <v>0</v>
      </c>
      <c r="AL72">
        <f>IF('Rolex, AP, Patek'!AS72="Yes",1,0)</f>
        <v>0</v>
      </c>
      <c r="AM72" s="25">
        <f t="shared" si="7"/>
        <v>0</v>
      </c>
      <c r="AN72" s="25">
        <f t="shared" si="8"/>
        <v>0</v>
      </c>
      <c r="AO72" s="25">
        <f t="shared" si="9"/>
        <v>0</v>
      </c>
      <c r="AP72" s="25">
        <f t="shared" si="10"/>
        <v>0</v>
      </c>
      <c r="AQ72" s="25">
        <f t="shared" si="11"/>
        <v>1</v>
      </c>
    </row>
    <row r="73" spans="1:43" x14ac:dyDescent="0.2">
      <c r="A73" s="1">
        <v>69</v>
      </c>
      <c r="B73" s="27">
        <f>'Rolex, AP, Patek'!C73</f>
        <v>44688</v>
      </c>
      <c r="C73">
        <f>'Rolex, AP, Patek'!D73</f>
        <v>146</v>
      </c>
      <c r="D73" s="28">
        <f>'Rolex, AP, Patek'!E73</f>
        <v>70000</v>
      </c>
      <c r="E73" s="28">
        <f>'Rolex, AP, Patek'!F73</f>
        <v>87500</v>
      </c>
      <c r="F73" s="29">
        <f t="shared" si="6"/>
        <v>11.156250521031495</v>
      </c>
      <c r="G73" s="28">
        <f>IF('Rolex, AP, Patek'!J73="AP",1,0)</f>
        <v>0</v>
      </c>
      <c r="H73" s="28">
        <f>IF('Rolex, AP, Patek'!J73="Patek",1,0)</f>
        <v>0</v>
      </c>
      <c r="I73" s="28">
        <f>IF('Rolex, AP, Patek'!J73="Rolex",1,0)</f>
        <v>1</v>
      </c>
      <c r="J73">
        <f>IF('Rolex, AP, Patek'!L73="Stainless Steel",1,0)</f>
        <v>0</v>
      </c>
      <c r="K73">
        <f>IF('Rolex, AP, Patek'!L73="Two-tone",1,0)</f>
        <v>0</v>
      </c>
      <c r="L73">
        <f>IF(OR('Rolex, AP, Patek'!L73="YG 18K",'Rolex, AP, Patek'!L73="YG &lt;18K",'Rolex, AP, Patek'!L73="PG 18K",'Rolex, AP, Patek'!L73="PG &lt;18K",'Rolex, AP, Patek'!L73="WG 18K",'Rolex, AP, Patek'!L73="Mixes of 18K",'Rolex, AP, Patek'!L73="Mixes &lt;18K"),1,0)</f>
        <v>1</v>
      </c>
      <c r="M73">
        <f>IF('Rolex, AP, Patek'!L73="Platinum",1,0)</f>
        <v>0</v>
      </c>
      <c r="N73">
        <f>IF(OR('Rolex, AP, Patek'!L73="PVD",'Rolex, AP, Patek'!L73="Gold Plate",'Rolex, AP, Patek'!L73="Other"),1,0)</f>
        <v>0</v>
      </c>
      <c r="O73">
        <f>IF('Rolex, AP, Patek'!P73="Stainless Steel",1,0)</f>
        <v>0</v>
      </c>
      <c r="P73">
        <f>IF('Rolex, AP, Patek'!P73="Leather",1,0)</f>
        <v>0</v>
      </c>
      <c r="Q73">
        <f>IF('Rolex, AP, Patek'!P73="Two-tone",1,0)</f>
        <v>0</v>
      </c>
      <c r="R73">
        <f>IF(OR('Rolex, AP, Patek'!P73="YG 18K",'Rolex, AP, Patek'!P73="PG 18K",'Rolex, AP, Patek'!P73="WG 18K",'Rolex, AP, Patek'!P73="Mixes of 18K"),1,0)</f>
        <v>1</v>
      </c>
      <c r="S73">
        <f>IF(OR('Rolex, AP, Patek'!AX73="Yes",'Rolex, AP, Patek'!AY73="Yes",'Rolex, AP, Patek'!AW73="Yes"),1,0)</f>
        <v>0</v>
      </c>
      <c r="T73">
        <f>IF(OR(ISTEXT('Rolex, AP, Patek'!AZ73), ISTEXT('Rolex, AP, Patek'!BA73)),1,0)</f>
        <v>0</v>
      </c>
      <c r="U73">
        <f>IF('Rolex, AP, Patek'!BB73="Yes",1,0)</f>
        <v>0</v>
      </c>
      <c r="V73">
        <f>IF('Rolex, AP, Patek'!BC73="Yes",1,0)</f>
        <v>0</v>
      </c>
      <c r="W73">
        <f>IF('Rolex, AP, Patek'!BF73="Yes",1,0)</f>
        <v>0</v>
      </c>
      <c r="X73">
        <f>IF('Rolex, AP, Patek'!BG73="A",1,0)</f>
        <v>0</v>
      </c>
      <c r="Y73">
        <f>IF('Rolex, AP, Patek'!BG73="AA",1,0)</f>
        <v>0</v>
      </c>
      <c r="Z73">
        <f>IF('Rolex, AP, Patek'!BG73="AAA",1,0)</f>
        <v>1</v>
      </c>
      <c r="AA73">
        <f>IF('Rolex, AP, Patek'!BG73="AAAA",1,0)</f>
        <v>0</v>
      </c>
      <c r="AB73">
        <f>IF('Rolex, AP, Patek'!R73="Yes",1,0)</f>
        <v>0</v>
      </c>
      <c r="AC73">
        <f>IF('Rolex, AP, Patek'!AR73="Yes",1,0)</f>
        <v>0</v>
      </c>
      <c r="AD73">
        <f>IF(OR('Rolex, AP, Patek'!X73="Yes", 'Rolex, AP, Patek'!Y73="Yes",'Rolex, AP, Patek'!Z73="Yes"),1,0)</f>
        <v>1</v>
      </c>
      <c r="AE73">
        <f>IF(OR('Rolex, AP, Patek'!AA73="Yes",'Rolex, AP, Patek'!AB73="Yes"),1,0)</f>
        <v>0</v>
      </c>
      <c r="AF73">
        <f>IF('Rolex, AP, Patek'!AD73="Yes",1,0)</f>
        <v>0</v>
      </c>
      <c r="AG73">
        <f>IF('Rolex, AP, Patek'!AC73="Yes",1,0)</f>
        <v>0</v>
      </c>
      <c r="AH73">
        <f>IF('Rolex, AP, Patek'!AE73="Yes",1,0)</f>
        <v>1</v>
      </c>
      <c r="AI73">
        <f>IF(OR('Rolex, AP, Patek'!AK73="Yes",'Rolex, AP, Patek'!AN73="Yes"),1,0)</f>
        <v>0</v>
      </c>
      <c r="AJ73">
        <f>IF('Rolex, AP, Patek'!AL73="Yes",1,0)</f>
        <v>0</v>
      </c>
      <c r="AK73">
        <f>IF('Rolex, AP, Patek'!AO73="Yes",1,0)</f>
        <v>0</v>
      </c>
      <c r="AL73">
        <f>IF('Rolex, AP, Patek'!AS73="Yes",1,0)</f>
        <v>0</v>
      </c>
      <c r="AM73" s="25">
        <f t="shared" si="7"/>
        <v>0</v>
      </c>
      <c r="AN73" s="25">
        <f t="shared" si="8"/>
        <v>0</v>
      </c>
      <c r="AO73" s="25">
        <f t="shared" si="9"/>
        <v>0</v>
      </c>
      <c r="AP73" s="25">
        <f t="shared" si="10"/>
        <v>0</v>
      </c>
      <c r="AQ73" s="25">
        <f t="shared" si="11"/>
        <v>1</v>
      </c>
    </row>
    <row r="74" spans="1:43" x14ac:dyDescent="0.2">
      <c r="A74" s="1">
        <v>70</v>
      </c>
      <c r="B74" s="27">
        <f>'Rolex, AP, Patek'!C74</f>
        <v>44688</v>
      </c>
      <c r="C74">
        <f>'Rolex, AP, Patek'!D74</f>
        <v>147</v>
      </c>
      <c r="D74" s="28">
        <f>'Rolex, AP, Patek'!E74</f>
        <v>70000</v>
      </c>
      <c r="E74" s="28">
        <f>'Rolex, AP, Patek'!F74</f>
        <v>87500</v>
      </c>
      <c r="F74" s="29">
        <f t="shared" si="6"/>
        <v>11.156250521031495</v>
      </c>
      <c r="G74" s="28">
        <f>IF('Rolex, AP, Patek'!J74="AP",1,0)</f>
        <v>0</v>
      </c>
      <c r="H74" s="28">
        <f>IF('Rolex, AP, Patek'!J74="Patek",1,0)</f>
        <v>0</v>
      </c>
      <c r="I74" s="28">
        <f>IF('Rolex, AP, Patek'!J74="Rolex",1,0)</f>
        <v>1</v>
      </c>
      <c r="J74">
        <f>IF('Rolex, AP, Patek'!L74="Stainless Steel",1,0)</f>
        <v>1</v>
      </c>
      <c r="K74">
        <f>IF('Rolex, AP, Patek'!L74="Two-tone",1,0)</f>
        <v>0</v>
      </c>
      <c r="L74">
        <f>IF(OR('Rolex, AP, Patek'!L74="YG 18K",'Rolex, AP, Patek'!L74="YG &lt;18K",'Rolex, AP, Patek'!L74="PG 18K",'Rolex, AP, Patek'!L74="PG &lt;18K",'Rolex, AP, Patek'!L74="WG 18K",'Rolex, AP, Patek'!L74="Mixes of 18K",'Rolex, AP, Patek'!L74="Mixes &lt;18K"),1,0)</f>
        <v>0</v>
      </c>
      <c r="M74">
        <f>IF('Rolex, AP, Patek'!L74="Platinum",1,0)</f>
        <v>0</v>
      </c>
      <c r="N74">
        <f>IF(OR('Rolex, AP, Patek'!L74="PVD",'Rolex, AP, Patek'!L74="Gold Plate",'Rolex, AP, Patek'!L74="Other"),1,0)</f>
        <v>0</v>
      </c>
      <c r="O74">
        <f>IF('Rolex, AP, Patek'!P74="Stainless Steel",1,0)</f>
        <v>1</v>
      </c>
      <c r="P74">
        <f>IF('Rolex, AP, Patek'!P74="Leather",1,0)</f>
        <v>0</v>
      </c>
      <c r="Q74">
        <f>IF('Rolex, AP, Patek'!P74="Two-tone",1,0)</f>
        <v>0</v>
      </c>
      <c r="R74">
        <f>IF(OR('Rolex, AP, Patek'!P74="YG 18K",'Rolex, AP, Patek'!P74="PG 18K",'Rolex, AP, Patek'!P74="WG 18K",'Rolex, AP, Patek'!P74="Mixes of 18K"),1,0)</f>
        <v>0</v>
      </c>
      <c r="S74">
        <f>IF(OR('Rolex, AP, Patek'!AX74="Yes",'Rolex, AP, Patek'!AY74="Yes",'Rolex, AP, Patek'!AW74="Yes"),1,0)</f>
        <v>0</v>
      </c>
      <c r="T74">
        <f>IF(OR(ISTEXT('Rolex, AP, Patek'!AZ74), ISTEXT('Rolex, AP, Patek'!BA74)),1,0)</f>
        <v>0</v>
      </c>
      <c r="U74">
        <f>IF('Rolex, AP, Patek'!BB74="Yes",1,0)</f>
        <v>0</v>
      </c>
      <c r="V74">
        <f>IF('Rolex, AP, Patek'!BC74="Yes",1,0)</f>
        <v>0</v>
      </c>
      <c r="W74">
        <f>IF('Rolex, AP, Patek'!BF74="Yes",1,0)</f>
        <v>0</v>
      </c>
      <c r="X74">
        <f>IF('Rolex, AP, Patek'!BG74="A",1,0)</f>
        <v>0</v>
      </c>
      <c r="Y74">
        <f>IF('Rolex, AP, Patek'!BG74="AA",1,0)</f>
        <v>0</v>
      </c>
      <c r="Z74">
        <f>IF('Rolex, AP, Patek'!BG74="AAA",1,0)</f>
        <v>0</v>
      </c>
      <c r="AA74">
        <f>IF('Rolex, AP, Patek'!BG74="AAAA",1,0)</f>
        <v>1</v>
      </c>
      <c r="AB74">
        <f>IF('Rolex, AP, Patek'!R74="Yes",1,0)</f>
        <v>0</v>
      </c>
      <c r="AC74">
        <f>IF('Rolex, AP, Patek'!AR74="Yes",1,0)</f>
        <v>0</v>
      </c>
      <c r="AD74">
        <f>IF(OR('Rolex, AP, Patek'!X74="Yes", 'Rolex, AP, Patek'!Y74="Yes",'Rolex, AP, Patek'!Z74="Yes"),1,0)</f>
        <v>1</v>
      </c>
      <c r="AE74">
        <f>IF(OR('Rolex, AP, Patek'!AA74="Yes",'Rolex, AP, Patek'!AB74="Yes"),1,0)</f>
        <v>0</v>
      </c>
      <c r="AF74">
        <f>IF('Rolex, AP, Patek'!AD74="Yes",1,0)</f>
        <v>0</v>
      </c>
      <c r="AG74">
        <f>IF('Rolex, AP, Patek'!AC74="Yes",1,0)</f>
        <v>0</v>
      </c>
      <c r="AH74">
        <f>IF('Rolex, AP, Patek'!AE74="Yes",1,0)</f>
        <v>1</v>
      </c>
      <c r="AI74">
        <f>IF(OR('Rolex, AP, Patek'!AK74="Yes",'Rolex, AP, Patek'!AN74="Yes"),1,0)</f>
        <v>0</v>
      </c>
      <c r="AJ74">
        <f>IF('Rolex, AP, Patek'!AL74="Yes",1,0)</f>
        <v>0</v>
      </c>
      <c r="AK74">
        <f>IF('Rolex, AP, Patek'!AO74="Yes",1,0)</f>
        <v>0</v>
      </c>
      <c r="AL74">
        <f>IF('Rolex, AP, Patek'!AS74="Yes",1,0)</f>
        <v>0</v>
      </c>
      <c r="AM74" s="25">
        <f t="shared" si="7"/>
        <v>0</v>
      </c>
      <c r="AN74" s="25">
        <f t="shared" si="8"/>
        <v>0</v>
      </c>
      <c r="AO74" s="25">
        <f t="shared" si="9"/>
        <v>0</v>
      </c>
      <c r="AP74" s="25">
        <f t="shared" si="10"/>
        <v>0</v>
      </c>
      <c r="AQ74" s="25">
        <f t="shared" si="11"/>
        <v>1</v>
      </c>
    </row>
    <row r="75" spans="1:43" x14ac:dyDescent="0.2">
      <c r="A75" s="1">
        <v>71</v>
      </c>
      <c r="B75" s="27">
        <f>'Rolex, AP, Patek'!C75</f>
        <v>44688</v>
      </c>
      <c r="C75">
        <f>'Rolex, AP, Patek'!D75</f>
        <v>149</v>
      </c>
      <c r="D75" s="28">
        <f>'Rolex, AP, Patek'!E75</f>
        <v>22000</v>
      </c>
      <c r="E75" s="28">
        <f>'Rolex, AP, Patek'!F75</f>
        <v>27500</v>
      </c>
      <c r="F75" s="29">
        <f t="shared" si="6"/>
        <v>9.9987977323404529</v>
      </c>
      <c r="G75" s="28">
        <f>IF('Rolex, AP, Patek'!J75="AP",1,0)</f>
        <v>0</v>
      </c>
      <c r="H75" s="28">
        <f>IF('Rolex, AP, Patek'!J75="Patek",1,0)</f>
        <v>0</v>
      </c>
      <c r="I75" s="28">
        <f>IF('Rolex, AP, Patek'!J75="Rolex",1,0)</f>
        <v>1</v>
      </c>
      <c r="J75">
        <f>IF('Rolex, AP, Patek'!L75="Stainless Steel",1,0)</f>
        <v>1</v>
      </c>
      <c r="K75">
        <f>IF('Rolex, AP, Patek'!L75="Two-tone",1,0)</f>
        <v>0</v>
      </c>
      <c r="L75">
        <f>IF(OR('Rolex, AP, Patek'!L75="YG 18K",'Rolex, AP, Patek'!L75="YG &lt;18K",'Rolex, AP, Patek'!L75="PG 18K",'Rolex, AP, Patek'!L75="PG &lt;18K",'Rolex, AP, Patek'!L75="WG 18K",'Rolex, AP, Patek'!L75="Mixes of 18K",'Rolex, AP, Patek'!L75="Mixes &lt;18K"),1,0)</f>
        <v>0</v>
      </c>
      <c r="M75">
        <f>IF('Rolex, AP, Patek'!L75="Platinum",1,0)</f>
        <v>0</v>
      </c>
      <c r="N75">
        <f>IF(OR('Rolex, AP, Patek'!L75="PVD",'Rolex, AP, Patek'!L75="Gold Plate",'Rolex, AP, Patek'!L75="Other"),1,0)</f>
        <v>0</v>
      </c>
      <c r="O75">
        <f>IF('Rolex, AP, Patek'!P75="Stainless Steel",1,0)</f>
        <v>1</v>
      </c>
      <c r="P75">
        <f>IF('Rolex, AP, Patek'!P75="Leather",1,0)</f>
        <v>0</v>
      </c>
      <c r="Q75">
        <f>IF('Rolex, AP, Patek'!P75="Two-tone",1,0)</f>
        <v>0</v>
      </c>
      <c r="R75">
        <f>IF(OR('Rolex, AP, Patek'!P75="YG 18K",'Rolex, AP, Patek'!P75="PG 18K",'Rolex, AP, Patek'!P75="WG 18K",'Rolex, AP, Patek'!P75="Mixes of 18K"),1,0)</f>
        <v>0</v>
      </c>
      <c r="S75">
        <f>IF(OR('Rolex, AP, Patek'!AX75="Yes",'Rolex, AP, Patek'!AY75="Yes",'Rolex, AP, Patek'!AW75="Yes"),1,0)</f>
        <v>0</v>
      </c>
      <c r="T75">
        <f>IF(OR(ISTEXT('Rolex, AP, Patek'!AZ75), ISTEXT('Rolex, AP, Patek'!BA75)),1,0)</f>
        <v>0</v>
      </c>
      <c r="U75">
        <f>IF('Rolex, AP, Patek'!BB75="Yes",1,0)</f>
        <v>1</v>
      </c>
      <c r="V75">
        <f>IF('Rolex, AP, Patek'!BC75="Yes",1,0)</f>
        <v>0</v>
      </c>
      <c r="W75">
        <f>IF('Rolex, AP, Patek'!BF75="Yes",1,0)</f>
        <v>0</v>
      </c>
      <c r="X75">
        <f>IF('Rolex, AP, Patek'!BG75="A",1,0)</f>
        <v>0</v>
      </c>
      <c r="Y75">
        <f>IF('Rolex, AP, Patek'!BG75="AA",1,0)</f>
        <v>1</v>
      </c>
      <c r="Z75">
        <f>IF('Rolex, AP, Patek'!BG75="AAA",1,0)</f>
        <v>0</v>
      </c>
      <c r="AA75">
        <f>IF('Rolex, AP, Patek'!BG75="AAAA",1,0)</f>
        <v>0</v>
      </c>
      <c r="AB75">
        <f>IF('Rolex, AP, Patek'!R75="Yes",1,0)</f>
        <v>0</v>
      </c>
      <c r="AC75">
        <f>IF('Rolex, AP, Patek'!AR75="Yes",1,0)</f>
        <v>0</v>
      </c>
      <c r="AD75">
        <f>IF(OR('Rolex, AP, Patek'!X75="Yes", 'Rolex, AP, Patek'!Y75="Yes",'Rolex, AP, Patek'!Z75="Yes"),1,0)</f>
        <v>1</v>
      </c>
      <c r="AE75">
        <f>IF(OR('Rolex, AP, Patek'!AA75="Yes",'Rolex, AP, Patek'!AB75="Yes"),1,0)</f>
        <v>0</v>
      </c>
      <c r="AF75">
        <f>IF('Rolex, AP, Patek'!AD75="Yes",1,0)</f>
        <v>0</v>
      </c>
      <c r="AG75">
        <f>IF('Rolex, AP, Patek'!AC75="Yes",1,0)</f>
        <v>0</v>
      </c>
      <c r="AH75">
        <f>IF('Rolex, AP, Patek'!AE75="Yes",1,0)</f>
        <v>1</v>
      </c>
      <c r="AI75">
        <f>IF(OR('Rolex, AP, Patek'!AK75="Yes",'Rolex, AP, Patek'!AN75="Yes"),1,0)</f>
        <v>0</v>
      </c>
      <c r="AJ75">
        <f>IF('Rolex, AP, Patek'!AL75="Yes",1,0)</f>
        <v>0</v>
      </c>
      <c r="AK75">
        <f>IF('Rolex, AP, Patek'!AO75="Yes",1,0)</f>
        <v>0</v>
      </c>
      <c r="AL75">
        <f>IF('Rolex, AP, Patek'!AS75="Yes",1,0)</f>
        <v>0</v>
      </c>
      <c r="AM75" s="25">
        <f t="shared" si="7"/>
        <v>0</v>
      </c>
      <c r="AN75" s="25">
        <f t="shared" si="8"/>
        <v>0</v>
      </c>
      <c r="AO75" s="25">
        <f t="shared" si="9"/>
        <v>0</v>
      </c>
      <c r="AP75" s="25">
        <f t="shared" si="10"/>
        <v>0</v>
      </c>
      <c r="AQ75" s="25">
        <f t="shared" si="11"/>
        <v>1</v>
      </c>
    </row>
    <row r="76" spans="1:43" x14ac:dyDescent="0.2">
      <c r="A76" s="1">
        <v>72</v>
      </c>
      <c r="B76" s="27">
        <f>'Rolex, AP, Patek'!C76</f>
        <v>44688</v>
      </c>
      <c r="C76">
        <f>'Rolex, AP, Patek'!D76</f>
        <v>151</v>
      </c>
      <c r="D76" s="28">
        <f>'Rolex, AP, Patek'!E76</f>
        <v>16000</v>
      </c>
      <c r="E76" s="28">
        <f>'Rolex, AP, Patek'!F76</f>
        <v>20000</v>
      </c>
      <c r="F76" s="29">
        <f t="shared" si="6"/>
        <v>9.6803440012219184</v>
      </c>
      <c r="G76" s="28">
        <f>IF('Rolex, AP, Patek'!J76="AP",1,0)</f>
        <v>0</v>
      </c>
      <c r="H76" s="28">
        <f>IF('Rolex, AP, Patek'!J76="Patek",1,0)</f>
        <v>0</v>
      </c>
      <c r="I76" s="28">
        <f>IF('Rolex, AP, Patek'!J76="Rolex",1,0)</f>
        <v>1</v>
      </c>
      <c r="J76">
        <f>IF('Rolex, AP, Patek'!L76="Stainless Steel",1,0)</f>
        <v>1</v>
      </c>
      <c r="K76">
        <f>IF('Rolex, AP, Patek'!L76="Two-tone",1,0)</f>
        <v>0</v>
      </c>
      <c r="L76">
        <f>IF(OR('Rolex, AP, Patek'!L76="YG 18K",'Rolex, AP, Patek'!L76="YG &lt;18K",'Rolex, AP, Patek'!L76="PG 18K",'Rolex, AP, Patek'!L76="PG &lt;18K",'Rolex, AP, Patek'!L76="WG 18K",'Rolex, AP, Patek'!L76="Mixes of 18K",'Rolex, AP, Patek'!L76="Mixes &lt;18K"),1,0)</f>
        <v>0</v>
      </c>
      <c r="M76">
        <f>IF('Rolex, AP, Patek'!L76="Platinum",1,0)</f>
        <v>0</v>
      </c>
      <c r="N76">
        <f>IF(OR('Rolex, AP, Patek'!L76="PVD",'Rolex, AP, Patek'!L76="Gold Plate",'Rolex, AP, Patek'!L76="Other"),1,0)</f>
        <v>0</v>
      </c>
      <c r="O76">
        <f>IF('Rolex, AP, Patek'!P76="Stainless Steel",1,0)</f>
        <v>1</v>
      </c>
      <c r="P76">
        <f>IF('Rolex, AP, Patek'!P76="Leather",1,0)</f>
        <v>0</v>
      </c>
      <c r="Q76">
        <f>IF('Rolex, AP, Patek'!P76="Two-tone",1,0)</f>
        <v>0</v>
      </c>
      <c r="R76">
        <f>IF(OR('Rolex, AP, Patek'!P76="YG 18K",'Rolex, AP, Patek'!P76="PG 18K",'Rolex, AP, Patek'!P76="WG 18K",'Rolex, AP, Patek'!P76="Mixes of 18K"),1,0)</f>
        <v>0</v>
      </c>
      <c r="S76">
        <f>IF(OR('Rolex, AP, Patek'!AX76="Yes",'Rolex, AP, Patek'!AY76="Yes",'Rolex, AP, Patek'!AW76="Yes"),1,0)</f>
        <v>0</v>
      </c>
      <c r="T76">
        <f>IF(OR(ISTEXT('Rolex, AP, Patek'!AZ76), ISTEXT('Rolex, AP, Patek'!BA76)),1,0)</f>
        <v>0</v>
      </c>
      <c r="U76">
        <f>IF('Rolex, AP, Patek'!BB76="Yes",1,0)</f>
        <v>0</v>
      </c>
      <c r="V76">
        <f>IF('Rolex, AP, Patek'!BC76="Yes",1,0)</f>
        <v>0</v>
      </c>
      <c r="W76">
        <f>IF('Rolex, AP, Patek'!BF76="Yes",1,0)</f>
        <v>0</v>
      </c>
      <c r="X76">
        <f>IF('Rolex, AP, Patek'!BG76="A",1,0)</f>
        <v>0</v>
      </c>
      <c r="Y76">
        <f>IF('Rolex, AP, Patek'!BG76="AA",1,0)</f>
        <v>0</v>
      </c>
      <c r="Z76">
        <f>IF('Rolex, AP, Patek'!BG76="AAA",1,0)</f>
        <v>1</v>
      </c>
      <c r="AA76">
        <f>IF('Rolex, AP, Patek'!BG76="AAAA",1,0)</f>
        <v>0</v>
      </c>
      <c r="AB76">
        <f>IF('Rolex, AP, Patek'!R76="Yes",1,0)</f>
        <v>0</v>
      </c>
      <c r="AC76">
        <f>IF('Rolex, AP, Patek'!AR76="Yes",1,0)</f>
        <v>0</v>
      </c>
      <c r="AD76">
        <f>IF(OR('Rolex, AP, Patek'!X76="Yes", 'Rolex, AP, Patek'!Y76="Yes",'Rolex, AP, Patek'!Z76="Yes"),1,0)</f>
        <v>1</v>
      </c>
      <c r="AE76">
        <f>IF(OR('Rolex, AP, Patek'!AA76="Yes",'Rolex, AP, Patek'!AB76="Yes"),1,0)</f>
        <v>0</v>
      </c>
      <c r="AF76">
        <f>IF('Rolex, AP, Patek'!AD76="Yes",1,0)</f>
        <v>0</v>
      </c>
      <c r="AG76">
        <f>IF('Rolex, AP, Patek'!AC76="Yes",1,0)</f>
        <v>0</v>
      </c>
      <c r="AH76">
        <f>IF('Rolex, AP, Patek'!AE76="Yes",1,0)</f>
        <v>1</v>
      </c>
      <c r="AI76">
        <f>IF(OR('Rolex, AP, Patek'!AK76="Yes",'Rolex, AP, Patek'!AN76="Yes"),1,0)</f>
        <v>0</v>
      </c>
      <c r="AJ76">
        <f>IF('Rolex, AP, Patek'!AL76="Yes",1,0)</f>
        <v>0</v>
      </c>
      <c r="AK76">
        <f>IF('Rolex, AP, Patek'!AO76="Yes",1,0)</f>
        <v>0</v>
      </c>
      <c r="AL76">
        <f>IF('Rolex, AP, Patek'!AS76="Yes",1,0)</f>
        <v>0</v>
      </c>
      <c r="AM76" s="25">
        <f t="shared" si="7"/>
        <v>0</v>
      </c>
      <c r="AN76" s="25">
        <f t="shared" si="8"/>
        <v>0</v>
      </c>
      <c r="AO76" s="25">
        <f t="shared" si="9"/>
        <v>0</v>
      </c>
      <c r="AP76" s="25">
        <f t="shared" si="10"/>
        <v>0</v>
      </c>
      <c r="AQ76" s="25">
        <f t="shared" si="11"/>
        <v>1</v>
      </c>
    </row>
    <row r="77" spans="1:43" x14ac:dyDescent="0.2">
      <c r="A77" s="1">
        <v>73</v>
      </c>
      <c r="B77" s="27">
        <f>'Rolex, AP, Patek'!C77</f>
        <v>44688</v>
      </c>
      <c r="C77">
        <f>'Rolex, AP, Patek'!D77</f>
        <v>153</v>
      </c>
      <c r="D77" s="28">
        <f>'Rolex, AP, Patek'!E77</f>
        <v>7000</v>
      </c>
      <c r="E77" s="28">
        <f>'Rolex, AP, Patek'!F77</f>
        <v>8750</v>
      </c>
      <c r="F77" s="29">
        <f t="shared" si="6"/>
        <v>8.8536654280374503</v>
      </c>
      <c r="G77" s="28">
        <f>IF('Rolex, AP, Patek'!J77="AP",1,0)</f>
        <v>0</v>
      </c>
      <c r="H77" s="28">
        <f>IF('Rolex, AP, Patek'!J77="Patek",1,0)</f>
        <v>0</v>
      </c>
      <c r="I77" s="28">
        <f>IF('Rolex, AP, Patek'!J77="Rolex",1,0)</f>
        <v>1</v>
      </c>
      <c r="J77">
        <f>IF('Rolex, AP, Patek'!L77="Stainless Steel",1,0)</f>
        <v>0</v>
      </c>
      <c r="K77">
        <f>IF('Rolex, AP, Patek'!L77="Two-tone",1,0)</f>
        <v>0</v>
      </c>
      <c r="L77">
        <f>IF(OR('Rolex, AP, Patek'!L77="YG 18K",'Rolex, AP, Patek'!L77="YG &lt;18K",'Rolex, AP, Patek'!L77="PG 18K",'Rolex, AP, Patek'!L77="PG &lt;18K",'Rolex, AP, Patek'!L77="WG 18K",'Rolex, AP, Patek'!L77="Mixes of 18K",'Rolex, AP, Patek'!L77="Mixes &lt;18K"),1,0)</f>
        <v>1</v>
      </c>
      <c r="M77">
        <f>IF('Rolex, AP, Patek'!L77="Platinum",1,0)</f>
        <v>0</v>
      </c>
      <c r="N77">
        <f>IF(OR('Rolex, AP, Patek'!L77="PVD",'Rolex, AP, Patek'!L77="Gold Plate",'Rolex, AP, Patek'!L77="Other"),1,0)</f>
        <v>0</v>
      </c>
      <c r="O77">
        <f>IF('Rolex, AP, Patek'!P77="Stainless Steel",1,0)</f>
        <v>0</v>
      </c>
      <c r="P77">
        <f>IF('Rolex, AP, Patek'!P77="Leather",1,0)</f>
        <v>1</v>
      </c>
      <c r="Q77">
        <f>IF('Rolex, AP, Patek'!P77="Two-tone",1,0)</f>
        <v>0</v>
      </c>
      <c r="R77">
        <f>IF(OR('Rolex, AP, Patek'!P77="YG 18K",'Rolex, AP, Patek'!P77="PG 18K",'Rolex, AP, Patek'!P77="WG 18K",'Rolex, AP, Patek'!P77="Mixes of 18K"),1,0)</f>
        <v>0</v>
      </c>
      <c r="S77">
        <f>IF(OR('Rolex, AP, Patek'!AX77="Yes",'Rolex, AP, Patek'!AY77="Yes",'Rolex, AP, Patek'!AW77="Yes"),1,0)</f>
        <v>0</v>
      </c>
      <c r="T77">
        <f>IF(OR(ISTEXT('Rolex, AP, Patek'!AZ77), ISTEXT('Rolex, AP, Patek'!BA77)),1,0)</f>
        <v>0</v>
      </c>
      <c r="U77">
        <f>IF('Rolex, AP, Patek'!BB77="Yes",1,0)</f>
        <v>0</v>
      </c>
      <c r="V77">
        <f>IF('Rolex, AP, Patek'!BC77="Yes",1,0)</f>
        <v>0</v>
      </c>
      <c r="W77">
        <f>IF('Rolex, AP, Patek'!BF77="Yes",1,0)</f>
        <v>0</v>
      </c>
      <c r="X77">
        <f>IF('Rolex, AP, Patek'!BG77="A",1,0)</f>
        <v>0</v>
      </c>
      <c r="Y77">
        <f>IF('Rolex, AP, Patek'!BG77="AA",1,0)</f>
        <v>1</v>
      </c>
      <c r="Z77">
        <f>IF('Rolex, AP, Patek'!BG77="AAA",1,0)</f>
        <v>0</v>
      </c>
      <c r="AA77">
        <f>IF('Rolex, AP, Patek'!BG77="AAAA",1,0)</f>
        <v>0</v>
      </c>
      <c r="AB77">
        <f>IF('Rolex, AP, Patek'!R77="Yes",1,0)</f>
        <v>0</v>
      </c>
      <c r="AC77">
        <f>IF('Rolex, AP, Patek'!AR77="Yes",1,0)</f>
        <v>0</v>
      </c>
      <c r="AD77">
        <f>IF(OR('Rolex, AP, Patek'!X77="Yes", 'Rolex, AP, Patek'!Y77="Yes",'Rolex, AP, Patek'!Z77="Yes"),1,0)</f>
        <v>1</v>
      </c>
      <c r="AE77">
        <f>IF(OR('Rolex, AP, Patek'!AA77="Yes",'Rolex, AP, Patek'!AB77="Yes"),1,0)</f>
        <v>0</v>
      </c>
      <c r="AF77">
        <f>IF('Rolex, AP, Patek'!AD77="Yes",1,0)</f>
        <v>0</v>
      </c>
      <c r="AG77">
        <f>IF('Rolex, AP, Patek'!AC77="Yes",1,0)</f>
        <v>0</v>
      </c>
      <c r="AH77">
        <f>IF('Rolex, AP, Patek'!AE77="Yes",1,0)</f>
        <v>0</v>
      </c>
      <c r="AI77">
        <f>IF(OR('Rolex, AP, Patek'!AK77="Yes",'Rolex, AP, Patek'!AN77="Yes"),1,0)</f>
        <v>0</v>
      </c>
      <c r="AJ77">
        <f>IF('Rolex, AP, Patek'!AL77="Yes",1,0)</f>
        <v>0</v>
      </c>
      <c r="AK77">
        <f>IF('Rolex, AP, Patek'!AO77="Yes",1,0)</f>
        <v>0</v>
      </c>
      <c r="AL77">
        <f>IF('Rolex, AP, Patek'!AS77="Yes",1,0)</f>
        <v>0</v>
      </c>
      <c r="AM77" s="25">
        <f t="shared" si="7"/>
        <v>0</v>
      </c>
      <c r="AN77" s="25">
        <f t="shared" si="8"/>
        <v>0</v>
      </c>
      <c r="AO77" s="25">
        <f t="shared" si="9"/>
        <v>0</v>
      </c>
      <c r="AP77" s="25">
        <f t="shared" si="10"/>
        <v>0</v>
      </c>
      <c r="AQ77" s="25">
        <f t="shared" si="11"/>
        <v>1</v>
      </c>
    </row>
    <row r="78" spans="1:43" x14ac:dyDescent="0.2">
      <c r="A78" s="1">
        <v>74</v>
      </c>
      <c r="B78" s="27">
        <f>'Rolex, AP, Patek'!C78</f>
        <v>44688</v>
      </c>
      <c r="C78">
        <f>'Rolex, AP, Patek'!D78</f>
        <v>158</v>
      </c>
      <c r="D78" s="28">
        <f>'Rolex, AP, Patek'!E78</f>
        <v>18000</v>
      </c>
      <c r="E78" s="28">
        <f>'Rolex, AP, Patek'!F78</f>
        <v>22500</v>
      </c>
      <c r="F78" s="29">
        <f t="shared" si="6"/>
        <v>9.7981270368783022</v>
      </c>
      <c r="G78" s="28">
        <f>IF('Rolex, AP, Patek'!J78="AP",1,0)</f>
        <v>0</v>
      </c>
      <c r="H78" s="28">
        <f>IF('Rolex, AP, Patek'!J78="Patek",1,0)</f>
        <v>0</v>
      </c>
      <c r="I78" s="28">
        <f>IF('Rolex, AP, Patek'!J78="Rolex",1,0)</f>
        <v>1</v>
      </c>
      <c r="J78">
        <f>IF('Rolex, AP, Patek'!L78="Stainless Steel",1,0)</f>
        <v>0</v>
      </c>
      <c r="K78">
        <f>IF('Rolex, AP, Patek'!L78="Two-tone",1,0)</f>
        <v>0</v>
      </c>
      <c r="L78">
        <f>IF(OR('Rolex, AP, Patek'!L78="YG 18K",'Rolex, AP, Patek'!L78="YG &lt;18K",'Rolex, AP, Patek'!L78="PG 18K",'Rolex, AP, Patek'!L78="PG &lt;18K",'Rolex, AP, Patek'!L78="WG 18K",'Rolex, AP, Patek'!L78="Mixes of 18K",'Rolex, AP, Patek'!L78="Mixes &lt;18K"),1,0)</f>
        <v>1</v>
      </c>
      <c r="M78">
        <f>IF('Rolex, AP, Patek'!L78="Platinum",1,0)</f>
        <v>0</v>
      </c>
      <c r="N78">
        <f>IF(OR('Rolex, AP, Patek'!L78="PVD",'Rolex, AP, Patek'!L78="Gold Plate",'Rolex, AP, Patek'!L78="Other"),1,0)</f>
        <v>0</v>
      </c>
      <c r="O78">
        <f>IF('Rolex, AP, Patek'!P78="Stainless Steel",1,0)</f>
        <v>0</v>
      </c>
      <c r="P78">
        <f>IF('Rolex, AP, Patek'!P78="Leather",1,0)</f>
        <v>0</v>
      </c>
      <c r="Q78">
        <f>IF('Rolex, AP, Patek'!P78="Two-tone",1,0)</f>
        <v>0</v>
      </c>
      <c r="R78">
        <f>IF(OR('Rolex, AP, Patek'!P78="YG 18K",'Rolex, AP, Patek'!P78="PG 18K",'Rolex, AP, Patek'!P78="WG 18K",'Rolex, AP, Patek'!P78="Mixes of 18K"),1,0)</f>
        <v>1</v>
      </c>
      <c r="S78">
        <f>IF(OR('Rolex, AP, Patek'!AX78="Yes",'Rolex, AP, Patek'!AY78="Yes",'Rolex, AP, Patek'!AW78="Yes"),1,0)</f>
        <v>0</v>
      </c>
      <c r="T78">
        <f>IF(OR(ISTEXT('Rolex, AP, Patek'!AZ78), ISTEXT('Rolex, AP, Patek'!BA78)),1,0)</f>
        <v>0</v>
      </c>
      <c r="U78">
        <f>IF('Rolex, AP, Patek'!BB78="Yes",1,0)</f>
        <v>0</v>
      </c>
      <c r="V78">
        <f>IF('Rolex, AP, Patek'!BC78="Yes",1,0)</f>
        <v>0</v>
      </c>
      <c r="W78">
        <f>IF('Rolex, AP, Patek'!BF78="Yes",1,0)</f>
        <v>0</v>
      </c>
      <c r="X78">
        <f>IF('Rolex, AP, Patek'!BG78="A",1,0)</f>
        <v>0</v>
      </c>
      <c r="Y78">
        <f>IF('Rolex, AP, Patek'!BG78="AA",1,0)</f>
        <v>1</v>
      </c>
      <c r="Z78">
        <f>IF('Rolex, AP, Patek'!BG78="AAA",1,0)</f>
        <v>0</v>
      </c>
      <c r="AA78">
        <f>IF('Rolex, AP, Patek'!BG78="AAAA",1,0)</f>
        <v>0</v>
      </c>
      <c r="AB78">
        <f>IF('Rolex, AP, Patek'!R78="Yes",1,0)</f>
        <v>0</v>
      </c>
      <c r="AC78">
        <f>IF('Rolex, AP, Patek'!AR78="Yes",1,0)</f>
        <v>0</v>
      </c>
      <c r="AD78">
        <f>IF(OR('Rolex, AP, Patek'!X78="Yes", 'Rolex, AP, Patek'!Y78="Yes",'Rolex, AP, Patek'!Z78="Yes"),1,0)</f>
        <v>1</v>
      </c>
      <c r="AE78">
        <f>IF(OR('Rolex, AP, Patek'!AA78="Yes",'Rolex, AP, Patek'!AB78="Yes"),1,0)</f>
        <v>0</v>
      </c>
      <c r="AF78">
        <f>IF('Rolex, AP, Patek'!AD78="Yes",1,0)</f>
        <v>0</v>
      </c>
      <c r="AG78">
        <f>IF('Rolex, AP, Patek'!AC78="Yes",1,0)</f>
        <v>0</v>
      </c>
      <c r="AH78">
        <f>IF('Rolex, AP, Patek'!AE78="Yes",1,0)</f>
        <v>0</v>
      </c>
      <c r="AI78">
        <f>IF(OR('Rolex, AP, Patek'!AK78="Yes",'Rolex, AP, Patek'!AN78="Yes"),1,0)</f>
        <v>0</v>
      </c>
      <c r="AJ78">
        <f>IF('Rolex, AP, Patek'!AL78="Yes",1,0)</f>
        <v>0</v>
      </c>
      <c r="AK78">
        <f>IF('Rolex, AP, Patek'!AO78="Yes",1,0)</f>
        <v>0</v>
      </c>
      <c r="AL78">
        <f>IF('Rolex, AP, Patek'!AS78="Yes",1,0)</f>
        <v>0</v>
      </c>
      <c r="AM78" s="25">
        <f t="shared" si="7"/>
        <v>0</v>
      </c>
      <c r="AN78" s="25">
        <f t="shared" si="8"/>
        <v>0</v>
      </c>
      <c r="AO78" s="25">
        <f t="shared" si="9"/>
        <v>0</v>
      </c>
      <c r="AP78" s="25">
        <f t="shared" si="10"/>
        <v>0</v>
      </c>
      <c r="AQ78" s="25">
        <f t="shared" si="11"/>
        <v>1</v>
      </c>
    </row>
    <row r="79" spans="1:43" x14ac:dyDescent="0.2">
      <c r="A79" s="1">
        <v>75</v>
      </c>
      <c r="B79" s="27">
        <f>'Rolex, AP, Patek'!C79</f>
        <v>44688</v>
      </c>
      <c r="C79">
        <f>'Rolex, AP, Patek'!D79</f>
        <v>159</v>
      </c>
      <c r="D79" s="28">
        <f>'Rolex, AP, Patek'!E79</f>
        <v>12000</v>
      </c>
      <c r="E79" s="28">
        <f>'Rolex, AP, Patek'!F79</f>
        <v>15000</v>
      </c>
      <c r="F79" s="29">
        <f t="shared" si="6"/>
        <v>9.3926619287701367</v>
      </c>
      <c r="G79" s="28">
        <f>IF('Rolex, AP, Patek'!J79="AP",1,0)</f>
        <v>0</v>
      </c>
      <c r="H79" s="28">
        <f>IF('Rolex, AP, Patek'!J79="Patek",1,0)</f>
        <v>0</v>
      </c>
      <c r="I79" s="28">
        <f>IF('Rolex, AP, Patek'!J79="Rolex",1,0)</f>
        <v>1</v>
      </c>
      <c r="J79">
        <f>IF('Rolex, AP, Patek'!L79="Stainless Steel",1,0)</f>
        <v>0</v>
      </c>
      <c r="K79">
        <f>IF('Rolex, AP, Patek'!L79="Two-tone",1,0)</f>
        <v>0</v>
      </c>
      <c r="L79">
        <f>IF(OR('Rolex, AP, Patek'!L79="YG 18K",'Rolex, AP, Patek'!L79="YG &lt;18K",'Rolex, AP, Patek'!L79="PG 18K",'Rolex, AP, Patek'!L79="PG &lt;18K",'Rolex, AP, Patek'!L79="WG 18K",'Rolex, AP, Patek'!L79="Mixes of 18K",'Rolex, AP, Patek'!L79="Mixes &lt;18K"),1,0)</f>
        <v>1</v>
      </c>
      <c r="M79">
        <f>IF('Rolex, AP, Patek'!L79="Platinum",1,0)</f>
        <v>0</v>
      </c>
      <c r="N79">
        <f>IF(OR('Rolex, AP, Patek'!L79="PVD",'Rolex, AP, Patek'!L79="Gold Plate",'Rolex, AP, Patek'!L79="Other"),1,0)</f>
        <v>0</v>
      </c>
      <c r="O79">
        <f>IF('Rolex, AP, Patek'!P79="Stainless Steel",1,0)</f>
        <v>0</v>
      </c>
      <c r="P79">
        <f>IF('Rolex, AP, Patek'!P79="Leather",1,0)</f>
        <v>0</v>
      </c>
      <c r="Q79">
        <f>IF('Rolex, AP, Patek'!P79="Two-tone",1,0)</f>
        <v>0</v>
      </c>
      <c r="R79">
        <f>IF(OR('Rolex, AP, Patek'!P79="YG 18K",'Rolex, AP, Patek'!P79="PG 18K",'Rolex, AP, Patek'!P79="WG 18K",'Rolex, AP, Patek'!P79="Mixes of 18K"),1,0)</f>
        <v>1</v>
      </c>
      <c r="S79">
        <f>IF(OR('Rolex, AP, Patek'!AX79="Yes",'Rolex, AP, Patek'!AY79="Yes",'Rolex, AP, Patek'!AW79="Yes"),1,0)</f>
        <v>0</v>
      </c>
      <c r="T79">
        <f>IF(OR(ISTEXT('Rolex, AP, Patek'!AZ79), ISTEXT('Rolex, AP, Patek'!BA79)),1,0)</f>
        <v>0</v>
      </c>
      <c r="U79">
        <f>IF('Rolex, AP, Patek'!BB79="Yes",1,0)</f>
        <v>0</v>
      </c>
      <c r="V79">
        <f>IF('Rolex, AP, Patek'!BC79="Yes",1,0)</f>
        <v>0</v>
      </c>
      <c r="W79">
        <f>IF('Rolex, AP, Patek'!BF79="Yes",1,0)</f>
        <v>0</v>
      </c>
      <c r="X79">
        <f>IF('Rolex, AP, Patek'!BG79="A",1,0)</f>
        <v>0</v>
      </c>
      <c r="Y79">
        <f>IF('Rolex, AP, Patek'!BG79="AA",1,0)</f>
        <v>1</v>
      </c>
      <c r="Z79">
        <f>IF('Rolex, AP, Patek'!BG79="AAA",1,0)</f>
        <v>0</v>
      </c>
      <c r="AA79">
        <f>IF('Rolex, AP, Patek'!BG79="AAAA",1,0)</f>
        <v>0</v>
      </c>
      <c r="AB79">
        <f>IF('Rolex, AP, Patek'!R79="Yes",1,0)</f>
        <v>0</v>
      </c>
      <c r="AC79">
        <f>IF('Rolex, AP, Patek'!AR79="Yes",1,0)</f>
        <v>0</v>
      </c>
      <c r="AD79">
        <f>IF(OR('Rolex, AP, Patek'!X79="Yes", 'Rolex, AP, Patek'!Y79="Yes",'Rolex, AP, Patek'!Z79="Yes"),1,0)</f>
        <v>1</v>
      </c>
      <c r="AE79">
        <f>IF(OR('Rolex, AP, Patek'!AA79="Yes",'Rolex, AP, Patek'!AB79="Yes"),1,0)</f>
        <v>0</v>
      </c>
      <c r="AF79">
        <f>IF('Rolex, AP, Patek'!AD79="Yes",1,0)</f>
        <v>0</v>
      </c>
      <c r="AG79">
        <f>IF('Rolex, AP, Patek'!AC79="Yes",1,0)</f>
        <v>0</v>
      </c>
      <c r="AH79">
        <f>IF('Rolex, AP, Patek'!AE79="Yes",1,0)</f>
        <v>0</v>
      </c>
      <c r="AI79">
        <f>IF(OR('Rolex, AP, Patek'!AK79="Yes",'Rolex, AP, Patek'!AN79="Yes"),1,0)</f>
        <v>0</v>
      </c>
      <c r="AJ79">
        <f>IF('Rolex, AP, Patek'!AL79="Yes",1,0)</f>
        <v>0</v>
      </c>
      <c r="AK79">
        <f>IF('Rolex, AP, Patek'!AO79="Yes",1,0)</f>
        <v>0</v>
      </c>
      <c r="AL79">
        <f>IF('Rolex, AP, Patek'!AS79="Yes",1,0)</f>
        <v>0</v>
      </c>
      <c r="AM79" s="25">
        <f t="shared" si="7"/>
        <v>0</v>
      </c>
      <c r="AN79" s="25">
        <f t="shared" si="8"/>
        <v>0</v>
      </c>
      <c r="AO79" s="25">
        <f t="shared" si="9"/>
        <v>0</v>
      </c>
      <c r="AP79" s="25">
        <f t="shared" si="10"/>
        <v>0</v>
      </c>
      <c r="AQ79" s="25">
        <f t="shared" si="11"/>
        <v>1</v>
      </c>
    </row>
    <row r="80" spans="1:43" x14ac:dyDescent="0.2">
      <c r="A80" s="1">
        <v>76</v>
      </c>
      <c r="B80" s="27">
        <f>'Rolex, AP, Patek'!C80</f>
        <v>44688</v>
      </c>
      <c r="C80">
        <f>'Rolex, AP, Patek'!D80</f>
        <v>174</v>
      </c>
      <c r="D80" s="28">
        <f>'Rolex, AP, Patek'!E80</f>
        <v>29000</v>
      </c>
      <c r="E80" s="28">
        <f>'Rolex, AP, Patek'!F80</f>
        <v>36250</v>
      </c>
      <c r="F80" s="29">
        <f t="shared" si="6"/>
        <v>10.275051108968611</v>
      </c>
      <c r="G80" s="28">
        <f>IF('Rolex, AP, Patek'!J80="AP",1,0)</f>
        <v>0</v>
      </c>
      <c r="H80" s="28">
        <f>IF('Rolex, AP, Patek'!J80="Patek",1,0)</f>
        <v>1</v>
      </c>
      <c r="I80" s="28">
        <f>IF('Rolex, AP, Patek'!J80="Rolex",1,0)</f>
        <v>0</v>
      </c>
      <c r="J80">
        <f>IF('Rolex, AP, Patek'!L80="Stainless Steel",1,0)</f>
        <v>0</v>
      </c>
      <c r="K80">
        <f>IF('Rolex, AP, Patek'!L80="Two-tone",1,0)</f>
        <v>0</v>
      </c>
      <c r="L80">
        <f>IF(OR('Rolex, AP, Patek'!L80="YG 18K",'Rolex, AP, Patek'!L80="YG &lt;18K",'Rolex, AP, Patek'!L80="PG 18K",'Rolex, AP, Patek'!L80="PG &lt;18K",'Rolex, AP, Patek'!L80="WG 18K",'Rolex, AP, Patek'!L80="Mixes of 18K",'Rolex, AP, Patek'!L80="Mixes &lt;18K"),1,0)</f>
        <v>1</v>
      </c>
      <c r="M80">
        <f>IF('Rolex, AP, Patek'!L80="Platinum",1,0)</f>
        <v>0</v>
      </c>
      <c r="N80">
        <f>IF(OR('Rolex, AP, Patek'!L80="PVD",'Rolex, AP, Patek'!L80="Gold Plate",'Rolex, AP, Patek'!L80="Other"),1,0)</f>
        <v>0</v>
      </c>
      <c r="O80">
        <f>IF('Rolex, AP, Patek'!P80="Stainless Steel",1,0)</f>
        <v>0</v>
      </c>
      <c r="P80">
        <f>IF('Rolex, AP, Patek'!P80="Leather",1,0)</f>
        <v>1</v>
      </c>
      <c r="Q80">
        <f>IF('Rolex, AP, Patek'!P80="Two-tone",1,0)</f>
        <v>0</v>
      </c>
      <c r="R80">
        <f>IF(OR('Rolex, AP, Patek'!P80="YG 18K",'Rolex, AP, Patek'!P80="PG 18K",'Rolex, AP, Patek'!P80="WG 18K",'Rolex, AP, Patek'!P80="Mixes of 18K"),1,0)</f>
        <v>0</v>
      </c>
      <c r="S80">
        <f>IF(OR('Rolex, AP, Patek'!AX80="Yes",'Rolex, AP, Patek'!AY80="Yes",'Rolex, AP, Patek'!AW80="Yes"),1,0)</f>
        <v>0</v>
      </c>
      <c r="T80">
        <f>IF(OR(ISTEXT('Rolex, AP, Patek'!AZ80), ISTEXT('Rolex, AP, Patek'!BA80)),1,0)</f>
        <v>0</v>
      </c>
      <c r="U80">
        <f>IF('Rolex, AP, Patek'!BB80="Yes",1,0)</f>
        <v>0</v>
      </c>
      <c r="V80">
        <f>IF('Rolex, AP, Patek'!BC80="Yes",1,0)</f>
        <v>0</v>
      </c>
      <c r="W80">
        <f>IF('Rolex, AP, Patek'!BF80="Yes",1,0)</f>
        <v>0</v>
      </c>
      <c r="X80">
        <f>IF('Rolex, AP, Patek'!BG80="A",1,0)</f>
        <v>0</v>
      </c>
      <c r="Y80">
        <f>IF('Rolex, AP, Patek'!BG80="AA",1,0)</f>
        <v>0</v>
      </c>
      <c r="Z80">
        <f>IF('Rolex, AP, Patek'!BG80="AAA",1,0)</f>
        <v>1</v>
      </c>
      <c r="AA80">
        <f>IF('Rolex, AP, Patek'!BG80="AAAA",1,0)</f>
        <v>0</v>
      </c>
      <c r="AB80">
        <f>IF('Rolex, AP, Patek'!R80="Yes",1,0)</f>
        <v>0</v>
      </c>
      <c r="AC80">
        <f>IF('Rolex, AP, Patek'!AR80="Yes",1,0)</f>
        <v>0</v>
      </c>
      <c r="AD80">
        <f>IF(OR('Rolex, AP, Patek'!X80="Yes", 'Rolex, AP, Patek'!Y80="Yes",'Rolex, AP, Patek'!Z80="Yes"),1,0)</f>
        <v>0</v>
      </c>
      <c r="AE80">
        <f>IF(OR('Rolex, AP, Patek'!AA80="Yes",'Rolex, AP, Patek'!AB80="Yes"),1,0)</f>
        <v>0</v>
      </c>
      <c r="AF80">
        <f>IF('Rolex, AP, Patek'!AD80="Yes",1,0)</f>
        <v>0</v>
      </c>
      <c r="AG80">
        <f>IF('Rolex, AP, Patek'!AC80="Yes",1,0)</f>
        <v>0</v>
      </c>
      <c r="AH80">
        <f>IF('Rolex, AP, Patek'!AE80="Yes",1,0)</f>
        <v>0</v>
      </c>
      <c r="AI80">
        <f>IF(OR('Rolex, AP, Patek'!AK80="Yes",'Rolex, AP, Patek'!AN80="Yes"),1,0)</f>
        <v>1</v>
      </c>
      <c r="AJ80">
        <f>IF('Rolex, AP, Patek'!AL80="Yes",1,0)</f>
        <v>0</v>
      </c>
      <c r="AK80">
        <f>IF('Rolex, AP, Patek'!AO80="Yes",1,0)</f>
        <v>0</v>
      </c>
      <c r="AL80">
        <f>IF('Rolex, AP, Patek'!AS80="Yes",1,0)</f>
        <v>0</v>
      </c>
      <c r="AM80" s="25">
        <f t="shared" si="7"/>
        <v>0</v>
      </c>
      <c r="AN80" s="25">
        <f t="shared" si="8"/>
        <v>0</v>
      </c>
      <c r="AO80" s="25">
        <f t="shared" si="9"/>
        <v>0</v>
      </c>
      <c r="AP80" s="25">
        <f t="shared" si="10"/>
        <v>0</v>
      </c>
      <c r="AQ80" s="25">
        <f t="shared" si="11"/>
        <v>1</v>
      </c>
    </row>
    <row r="81" spans="1:43" x14ac:dyDescent="0.2">
      <c r="A81" s="1">
        <v>77</v>
      </c>
      <c r="B81" s="27">
        <f>'Rolex, AP, Patek'!C81</f>
        <v>44688</v>
      </c>
      <c r="C81">
        <f>'Rolex, AP, Patek'!D81</f>
        <v>176</v>
      </c>
      <c r="D81" s="28">
        <f>'Rolex, AP, Patek'!E81</f>
        <v>12000</v>
      </c>
      <c r="E81" s="28">
        <f>'Rolex, AP, Patek'!F81</f>
        <v>15000</v>
      </c>
      <c r="F81" s="29">
        <f t="shared" si="6"/>
        <v>9.3926619287701367</v>
      </c>
      <c r="G81" s="28">
        <f>IF('Rolex, AP, Patek'!J81="AP",1,0)</f>
        <v>0</v>
      </c>
      <c r="H81" s="28">
        <f>IF('Rolex, AP, Patek'!J81="Patek",1,0)</f>
        <v>1</v>
      </c>
      <c r="I81" s="28">
        <f>IF('Rolex, AP, Patek'!J81="Rolex",1,0)</f>
        <v>0</v>
      </c>
      <c r="J81">
        <f>IF('Rolex, AP, Patek'!L81="Stainless Steel",1,0)</f>
        <v>0</v>
      </c>
      <c r="K81">
        <f>IF('Rolex, AP, Patek'!L81="Two-tone",1,0)</f>
        <v>0</v>
      </c>
      <c r="L81">
        <f>IF(OR('Rolex, AP, Patek'!L81="YG 18K",'Rolex, AP, Patek'!L81="YG &lt;18K",'Rolex, AP, Patek'!L81="PG 18K",'Rolex, AP, Patek'!L81="PG &lt;18K",'Rolex, AP, Patek'!L81="WG 18K",'Rolex, AP, Patek'!L81="Mixes of 18K",'Rolex, AP, Patek'!L81="Mixes &lt;18K"),1,0)</f>
        <v>1</v>
      </c>
      <c r="M81">
        <f>IF('Rolex, AP, Patek'!L81="Platinum",1,0)</f>
        <v>0</v>
      </c>
      <c r="N81">
        <f>IF(OR('Rolex, AP, Patek'!L81="PVD",'Rolex, AP, Patek'!L81="Gold Plate",'Rolex, AP, Patek'!L81="Other"),1,0)</f>
        <v>0</v>
      </c>
      <c r="O81">
        <f>IF('Rolex, AP, Patek'!P81="Stainless Steel",1,0)</f>
        <v>0</v>
      </c>
      <c r="P81">
        <f>IF('Rolex, AP, Patek'!P81="Leather",1,0)</f>
        <v>1</v>
      </c>
      <c r="Q81">
        <f>IF('Rolex, AP, Patek'!P81="Two-tone",1,0)</f>
        <v>0</v>
      </c>
      <c r="R81">
        <f>IF(OR('Rolex, AP, Patek'!P81="YG 18K",'Rolex, AP, Patek'!P81="PG 18K",'Rolex, AP, Patek'!P81="WG 18K",'Rolex, AP, Patek'!P81="Mixes of 18K"),1,0)</f>
        <v>0</v>
      </c>
      <c r="S81">
        <f>IF(OR('Rolex, AP, Patek'!AX81="Yes",'Rolex, AP, Patek'!AY81="Yes",'Rolex, AP, Patek'!AW81="Yes"),1,0)</f>
        <v>0</v>
      </c>
      <c r="T81">
        <f>IF(OR(ISTEXT('Rolex, AP, Patek'!AZ81), ISTEXT('Rolex, AP, Patek'!BA81)),1,0)</f>
        <v>0</v>
      </c>
      <c r="U81">
        <f>IF('Rolex, AP, Patek'!BB81="Yes",1,0)</f>
        <v>0</v>
      </c>
      <c r="V81">
        <f>IF('Rolex, AP, Patek'!BC81="Yes",1,0)</f>
        <v>0</v>
      </c>
      <c r="W81">
        <f>IF('Rolex, AP, Patek'!BF81="Yes",1,0)</f>
        <v>0</v>
      </c>
      <c r="X81">
        <f>IF('Rolex, AP, Patek'!BG81="A",1,0)</f>
        <v>0</v>
      </c>
      <c r="Y81">
        <f>IF('Rolex, AP, Patek'!BG81="AA",1,0)</f>
        <v>1</v>
      </c>
      <c r="Z81">
        <f>IF('Rolex, AP, Patek'!BG81="AAA",1,0)</f>
        <v>0</v>
      </c>
      <c r="AA81">
        <f>IF('Rolex, AP, Patek'!BG81="AAAA",1,0)</f>
        <v>0</v>
      </c>
      <c r="AB81">
        <f>IF('Rolex, AP, Patek'!R81="Yes",1,0)</f>
        <v>1</v>
      </c>
      <c r="AC81">
        <f>IF('Rolex, AP, Patek'!AR81="Yes",1,0)</f>
        <v>0</v>
      </c>
      <c r="AD81">
        <f>IF(OR('Rolex, AP, Patek'!X81="Yes", 'Rolex, AP, Patek'!Y81="Yes",'Rolex, AP, Patek'!Z81="Yes"),1,0)</f>
        <v>0</v>
      </c>
      <c r="AE81">
        <f>IF(OR('Rolex, AP, Patek'!AA81="Yes",'Rolex, AP, Patek'!AB81="Yes"),1,0)</f>
        <v>0</v>
      </c>
      <c r="AF81">
        <f>IF('Rolex, AP, Patek'!AD81="Yes",1,0)</f>
        <v>0</v>
      </c>
      <c r="AG81">
        <f>IF('Rolex, AP, Patek'!AC81="Yes",1,0)</f>
        <v>0</v>
      </c>
      <c r="AH81">
        <f>IF('Rolex, AP, Patek'!AE81="Yes",1,0)</f>
        <v>0</v>
      </c>
      <c r="AI81">
        <f>IF(OR('Rolex, AP, Patek'!AK81="Yes",'Rolex, AP, Patek'!AN81="Yes"),1,0)</f>
        <v>0</v>
      </c>
      <c r="AJ81">
        <f>IF('Rolex, AP, Patek'!AL81="Yes",1,0)</f>
        <v>0</v>
      </c>
      <c r="AK81">
        <f>IF('Rolex, AP, Patek'!AO81="Yes",1,0)</f>
        <v>0</v>
      </c>
      <c r="AL81">
        <f>IF('Rolex, AP, Patek'!AS81="Yes",1,0)</f>
        <v>0</v>
      </c>
      <c r="AM81" s="25">
        <f t="shared" si="7"/>
        <v>0</v>
      </c>
      <c r="AN81" s="25">
        <f t="shared" si="8"/>
        <v>0</v>
      </c>
      <c r="AO81" s="25">
        <f t="shared" si="9"/>
        <v>0</v>
      </c>
      <c r="AP81" s="25">
        <f t="shared" si="10"/>
        <v>0</v>
      </c>
      <c r="AQ81" s="25">
        <f t="shared" si="11"/>
        <v>1</v>
      </c>
    </row>
    <row r="82" spans="1:43" x14ac:dyDescent="0.2">
      <c r="A82" s="1">
        <v>78</v>
      </c>
      <c r="B82" s="27">
        <f>'Rolex, AP, Patek'!C82</f>
        <v>44688</v>
      </c>
      <c r="C82">
        <f>'Rolex, AP, Patek'!D82</f>
        <v>178</v>
      </c>
      <c r="D82" s="28">
        <f>'Rolex, AP, Patek'!E82</f>
        <v>24000</v>
      </c>
      <c r="E82" s="28">
        <f>'Rolex, AP, Patek'!F82</f>
        <v>30000</v>
      </c>
      <c r="F82" s="29">
        <f t="shared" si="6"/>
        <v>10.085809109330082</v>
      </c>
      <c r="G82" s="28">
        <f>IF('Rolex, AP, Patek'!J82="AP",1,0)</f>
        <v>0</v>
      </c>
      <c r="H82" s="28">
        <f>IF('Rolex, AP, Patek'!J82="Patek",1,0)</f>
        <v>1</v>
      </c>
      <c r="I82" s="28">
        <f>IF('Rolex, AP, Patek'!J82="Rolex",1,0)</f>
        <v>0</v>
      </c>
      <c r="J82">
        <f>IF('Rolex, AP, Patek'!L82="Stainless Steel",1,0)</f>
        <v>0</v>
      </c>
      <c r="K82">
        <f>IF('Rolex, AP, Patek'!L82="Two-tone",1,0)</f>
        <v>0</v>
      </c>
      <c r="L82">
        <f>IF(OR('Rolex, AP, Patek'!L82="YG 18K",'Rolex, AP, Patek'!L82="YG &lt;18K",'Rolex, AP, Patek'!L82="PG 18K",'Rolex, AP, Patek'!L82="PG &lt;18K",'Rolex, AP, Patek'!L82="WG 18K",'Rolex, AP, Patek'!L82="Mixes of 18K",'Rolex, AP, Patek'!L82="Mixes &lt;18K"),1,0)</f>
        <v>1</v>
      </c>
      <c r="M82">
        <f>IF('Rolex, AP, Patek'!L82="Platinum",1,0)</f>
        <v>0</v>
      </c>
      <c r="N82">
        <f>IF(OR('Rolex, AP, Patek'!L82="PVD",'Rolex, AP, Patek'!L82="Gold Plate",'Rolex, AP, Patek'!L82="Other"),1,0)</f>
        <v>0</v>
      </c>
      <c r="O82">
        <f>IF('Rolex, AP, Patek'!P82="Stainless Steel",1,0)</f>
        <v>0</v>
      </c>
      <c r="P82">
        <f>IF('Rolex, AP, Patek'!P82="Leather",1,0)</f>
        <v>1</v>
      </c>
      <c r="Q82">
        <f>IF('Rolex, AP, Patek'!P82="Two-tone",1,0)</f>
        <v>0</v>
      </c>
      <c r="R82">
        <f>IF(OR('Rolex, AP, Patek'!P82="YG 18K",'Rolex, AP, Patek'!P82="PG 18K",'Rolex, AP, Patek'!P82="WG 18K",'Rolex, AP, Patek'!P82="Mixes of 18K"),1,0)</f>
        <v>0</v>
      </c>
      <c r="S82">
        <f>IF(OR('Rolex, AP, Patek'!AX82="Yes",'Rolex, AP, Patek'!AY82="Yes",'Rolex, AP, Patek'!AW82="Yes"),1,0)</f>
        <v>0</v>
      </c>
      <c r="T82">
        <f>IF(OR(ISTEXT('Rolex, AP, Patek'!AZ82), ISTEXT('Rolex, AP, Patek'!BA82)),1,0)</f>
        <v>0</v>
      </c>
      <c r="U82">
        <f>IF('Rolex, AP, Patek'!BB82="Yes",1,0)</f>
        <v>0</v>
      </c>
      <c r="V82">
        <f>IF('Rolex, AP, Patek'!BC82="Yes",1,0)</f>
        <v>0</v>
      </c>
      <c r="W82">
        <f>IF('Rolex, AP, Patek'!BF82="Yes",1,0)</f>
        <v>0</v>
      </c>
      <c r="X82">
        <f>IF('Rolex, AP, Patek'!BG82="A",1,0)</f>
        <v>0</v>
      </c>
      <c r="Y82">
        <f>IF('Rolex, AP, Patek'!BG82="AA",1,0)</f>
        <v>0</v>
      </c>
      <c r="Z82">
        <f>IF('Rolex, AP, Patek'!BG82="AAA",1,0)</f>
        <v>1</v>
      </c>
      <c r="AA82">
        <f>IF('Rolex, AP, Patek'!BG82="AAAA",1,0)</f>
        <v>0</v>
      </c>
      <c r="AB82">
        <f>IF('Rolex, AP, Patek'!R82="Yes",1,0)</f>
        <v>1</v>
      </c>
      <c r="AC82">
        <f>IF('Rolex, AP, Patek'!AR82="Yes",1,0)</f>
        <v>0</v>
      </c>
      <c r="AD82">
        <f>IF(OR('Rolex, AP, Patek'!X82="Yes", 'Rolex, AP, Patek'!Y82="Yes",'Rolex, AP, Patek'!Z82="Yes"),1,0)</f>
        <v>0</v>
      </c>
      <c r="AE82">
        <f>IF(OR('Rolex, AP, Patek'!AA82="Yes",'Rolex, AP, Patek'!AB82="Yes"),1,0)</f>
        <v>0</v>
      </c>
      <c r="AF82">
        <f>IF('Rolex, AP, Patek'!AD82="Yes",1,0)</f>
        <v>0</v>
      </c>
      <c r="AG82">
        <f>IF('Rolex, AP, Patek'!AC82="Yes",1,0)</f>
        <v>0</v>
      </c>
      <c r="AH82">
        <f>IF('Rolex, AP, Patek'!AE82="Yes",1,0)</f>
        <v>0</v>
      </c>
      <c r="AI82">
        <f>IF(OR('Rolex, AP, Patek'!AK82="Yes",'Rolex, AP, Patek'!AN82="Yes"),1,0)</f>
        <v>0</v>
      </c>
      <c r="AJ82">
        <f>IF('Rolex, AP, Patek'!AL82="Yes",1,0)</f>
        <v>0</v>
      </c>
      <c r="AK82">
        <f>IF('Rolex, AP, Patek'!AO82="Yes",1,0)</f>
        <v>0</v>
      </c>
      <c r="AL82">
        <f>IF('Rolex, AP, Patek'!AS82="Yes",1,0)</f>
        <v>0</v>
      </c>
      <c r="AM82" s="25">
        <f t="shared" si="7"/>
        <v>0</v>
      </c>
      <c r="AN82" s="25">
        <f t="shared" si="8"/>
        <v>0</v>
      </c>
      <c r="AO82" s="25">
        <f t="shared" si="9"/>
        <v>0</v>
      </c>
      <c r="AP82" s="25">
        <f t="shared" si="10"/>
        <v>0</v>
      </c>
      <c r="AQ82" s="25">
        <f t="shared" si="11"/>
        <v>1</v>
      </c>
    </row>
    <row r="83" spans="1:43" x14ac:dyDescent="0.2">
      <c r="A83" s="1">
        <v>79</v>
      </c>
      <c r="B83" s="27">
        <f>'Rolex, AP, Patek'!C83</f>
        <v>44688</v>
      </c>
      <c r="C83">
        <f>'Rolex, AP, Patek'!D83</f>
        <v>183</v>
      </c>
      <c r="D83" s="28">
        <f>'Rolex, AP, Patek'!E83</f>
        <v>50000</v>
      </c>
      <c r="E83" s="28">
        <f>'Rolex, AP, Patek'!F83</f>
        <v>62500</v>
      </c>
      <c r="F83" s="29">
        <f t="shared" si="6"/>
        <v>10.819778284410283</v>
      </c>
      <c r="G83" s="28">
        <f>IF('Rolex, AP, Patek'!J83="AP",1,0)</f>
        <v>0</v>
      </c>
      <c r="H83" s="28">
        <f>IF('Rolex, AP, Patek'!J83="Patek",1,0)</f>
        <v>1</v>
      </c>
      <c r="I83" s="28">
        <f>IF('Rolex, AP, Patek'!J83="Rolex",1,0)</f>
        <v>0</v>
      </c>
      <c r="J83">
        <f>IF('Rolex, AP, Patek'!L83="Stainless Steel",1,0)</f>
        <v>0</v>
      </c>
      <c r="K83">
        <f>IF('Rolex, AP, Patek'!L83="Two-tone",1,0)</f>
        <v>0</v>
      </c>
      <c r="L83">
        <f>IF(OR('Rolex, AP, Patek'!L83="YG 18K",'Rolex, AP, Patek'!L83="YG &lt;18K",'Rolex, AP, Patek'!L83="PG 18K",'Rolex, AP, Patek'!L83="PG &lt;18K",'Rolex, AP, Patek'!L83="WG 18K",'Rolex, AP, Patek'!L83="Mixes of 18K",'Rolex, AP, Patek'!L83="Mixes &lt;18K"),1,0)</f>
        <v>1</v>
      </c>
      <c r="M83">
        <f>IF('Rolex, AP, Patek'!L83="Platinum",1,0)</f>
        <v>0</v>
      </c>
      <c r="N83">
        <f>IF(OR('Rolex, AP, Patek'!L83="PVD",'Rolex, AP, Patek'!L83="Gold Plate",'Rolex, AP, Patek'!L83="Other"),1,0)</f>
        <v>0</v>
      </c>
      <c r="O83">
        <f>IF('Rolex, AP, Patek'!P83="Stainless Steel",1,0)</f>
        <v>0</v>
      </c>
      <c r="P83">
        <f>IF('Rolex, AP, Patek'!P83="Leather",1,0)</f>
        <v>1</v>
      </c>
      <c r="Q83">
        <f>IF('Rolex, AP, Patek'!P83="Two-tone",1,0)</f>
        <v>0</v>
      </c>
      <c r="R83">
        <f>IF(OR('Rolex, AP, Patek'!P83="YG 18K",'Rolex, AP, Patek'!P83="PG 18K",'Rolex, AP, Patek'!P83="WG 18K",'Rolex, AP, Patek'!P83="Mixes of 18K"),1,0)</f>
        <v>0</v>
      </c>
      <c r="S83">
        <f>IF(OR('Rolex, AP, Patek'!AX83="Yes",'Rolex, AP, Patek'!AY83="Yes",'Rolex, AP, Patek'!AW83="Yes"),1,0)</f>
        <v>0</v>
      </c>
      <c r="T83">
        <f>IF(OR(ISTEXT('Rolex, AP, Patek'!AZ83), ISTEXT('Rolex, AP, Patek'!BA83)),1,0)</f>
        <v>0</v>
      </c>
      <c r="U83">
        <f>IF('Rolex, AP, Patek'!BB83="Yes",1,0)</f>
        <v>0</v>
      </c>
      <c r="V83">
        <f>IF('Rolex, AP, Patek'!BC83="Yes",1,0)</f>
        <v>0</v>
      </c>
      <c r="W83">
        <f>IF('Rolex, AP, Patek'!BF83="Yes",1,0)</f>
        <v>0</v>
      </c>
      <c r="X83">
        <f>IF('Rolex, AP, Patek'!BG83="A",1,0)</f>
        <v>0</v>
      </c>
      <c r="Y83">
        <f>IF('Rolex, AP, Patek'!BG83="AA",1,0)</f>
        <v>0</v>
      </c>
      <c r="Z83">
        <f>IF('Rolex, AP, Patek'!BG83="AAA",1,0)</f>
        <v>0</v>
      </c>
      <c r="AA83">
        <f>IF('Rolex, AP, Patek'!BG83="AAAA",1,0)</f>
        <v>1</v>
      </c>
      <c r="AB83">
        <f>IF('Rolex, AP, Patek'!R83="Yes",1,0)</f>
        <v>0</v>
      </c>
      <c r="AC83">
        <f>IF('Rolex, AP, Patek'!AR83="Yes",1,0)</f>
        <v>0</v>
      </c>
      <c r="AD83">
        <f>IF(OR('Rolex, AP, Patek'!X83="Yes", 'Rolex, AP, Patek'!Y83="Yes",'Rolex, AP, Patek'!Z83="Yes"),1,0)</f>
        <v>0</v>
      </c>
      <c r="AE83">
        <f>IF(OR('Rolex, AP, Patek'!AA83="Yes",'Rolex, AP, Patek'!AB83="Yes"),1,0)</f>
        <v>0</v>
      </c>
      <c r="AF83">
        <f>IF('Rolex, AP, Patek'!AD83="Yes",1,0)</f>
        <v>0</v>
      </c>
      <c r="AG83">
        <f>IF('Rolex, AP, Patek'!AC83="Yes",1,0)</f>
        <v>0</v>
      </c>
      <c r="AH83">
        <f>IF('Rolex, AP, Patek'!AE83="Yes",1,0)</f>
        <v>0</v>
      </c>
      <c r="AI83">
        <f>IF(OR('Rolex, AP, Patek'!AK83="Yes",'Rolex, AP, Patek'!AN83="Yes"),1,0)</f>
        <v>0</v>
      </c>
      <c r="AJ83">
        <f>IF('Rolex, AP, Patek'!AL83="Yes",1,0)</f>
        <v>0</v>
      </c>
      <c r="AK83">
        <f>IF('Rolex, AP, Patek'!AO83="Yes",1,0)</f>
        <v>1</v>
      </c>
      <c r="AL83">
        <f>IF('Rolex, AP, Patek'!AS83="Yes",1,0)</f>
        <v>0</v>
      </c>
      <c r="AM83" s="25">
        <f t="shared" si="7"/>
        <v>0</v>
      </c>
      <c r="AN83" s="25">
        <f t="shared" si="8"/>
        <v>0</v>
      </c>
      <c r="AO83" s="25">
        <f t="shared" si="9"/>
        <v>0</v>
      </c>
      <c r="AP83" s="25">
        <f t="shared" si="10"/>
        <v>0</v>
      </c>
      <c r="AQ83" s="25">
        <f t="shared" si="11"/>
        <v>1</v>
      </c>
    </row>
    <row r="84" spans="1:43" x14ac:dyDescent="0.2">
      <c r="A84" s="1">
        <v>80</v>
      </c>
      <c r="B84" s="27">
        <f>'Rolex, AP, Patek'!C84</f>
        <v>44688</v>
      </c>
      <c r="C84">
        <f>'Rolex, AP, Patek'!D84</f>
        <v>186</v>
      </c>
      <c r="D84" s="28">
        <f>'Rolex, AP, Patek'!E84</f>
        <v>14000</v>
      </c>
      <c r="E84" s="28">
        <f>'Rolex, AP, Patek'!F84</f>
        <v>17500</v>
      </c>
      <c r="F84" s="29">
        <f t="shared" si="6"/>
        <v>9.5468126085973957</v>
      </c>
      <c r="G84" s="28">
        <f>IF('Rolex, AP, Patek'!J84="AP",1,0)</f>
        <v>0</v>
      </c>
      <c r="H84" s="28">
        <f>IF('Rolex, AP, Patek'!J84="Patek",1,0)</f>
        <v>1</v>
      </c>
      <c r="I84" s="28">
        <f>IF('Rolex, AP, Patek'!J84="Rolex",1,0)</f>
        <v>0</v>
      </c>
      <c r="J84">
        <f>IF('Rolex, AP, Patek'!L84="Stainless Steel",1,0)</f>
        <v>0</v>
      </c>
      <c r="K84">
        <f>IF('Rolex, AP, Patek'!L84="Two-tone",1,0)</f>
        <v>0</v>
      </c>
      <c r="L84">
        <f>IF(OR('Rolex, AP, Patek'!L84="YG 18K",'Rolex, AP, Patek'!L84="YG &lt;18K",'Rolex, AP, Patek'!L84="PG 18K",'Rolex, AP, Patek'!L84="PG &lt;18K",'Rolex, AP, Patek'!L84="WG 18K",'Rolex, AP, Patek'!L84="Mixes of 18K",'Rolex, AP, Patek'!L84="Mixes &lt;18K"),1,0)</f>
        <v>1</v>
      </c>
      <c r="M84">
        <f>IF('Rolex, AP, Patek'!L84="Platinum",1,0)</f>
        <v>0</v>
      </c>
      <c r="N84">
        <f>IF(OR('Rolex, AP, Patek'!L84="PVD",'Rolex, AP, Patek'!L84="Gold Plate",'Rolex, AP, Patek'!L84="Other"),1,0)</f>
        <v>0</v>
      </c>
      <c r="O84">
        <f>IF('Rolex, AP, Patek'!P84="Stainless Steel",1,0)</f>
        <v>0</v>
      </c>
      <c r="P84">
        <f>IF('Rolex, AP, Patek'!P84="Leather",1,0)</f>
        <v>1</v>
      </c>
      <c r="Q84">
        <f>IF('Rolex, AP, Patek'!P84="Two-tone",1,0)</f>
        <v>0</v>
      </c>
      <c r="R84">
        <f>IF(OR('Rolex, AP, Patek'!P84="YG 18K",'Rolex, AP, Patek'!P84="PG 18K",'Rolex, AP, Patek'!P84="WG 18K",'Rolex, AP, Patek'!P84="Mixes of 18K"),1,0)</f>
        <v>0</v>
      </c>
      <c r="S84">
        <f>IF(OR('Rolex, AP, Patek'!AX84="Yes",'Rolex, AP, Patek'!AY84="Yes",'Rolex, AP, Patek'!AW84="Yes"),1,0)</f>
        <v>0</v>
      </c>
      <c r="T84">
        <f>IF(OR(ISTEXT('Rolex, AP, Patek'!AZ84), ISTEXT('Rolex, AP, Patek'!BA84)),1,0)</f>
        <v>0</v>
      </c>
      <c r="U84">
        <f>IF('Rolex, AP, Patek'!BB84="Yes",1,0)</f>
        <v>0</v>
      </c>
      <c r="V84">
        <f>IF('Rolex, AP, Patek'!BC84="Yes",1,0)</f>
        <v>0</v>
      </c>
      <c r="W84">
        <f>IF('Rolex, AP, Patek'!BF84="Yes",1,0)</f>
        <v>0</v>
      </c>
      <c r="X84">
        <f>IF('Rolex, AP, Patek'!BG84="A",1,0)</f>
        <v>0</v>
      </c>
      <c r="Y84">
        <f>IF('Rolex, AP, Patek'!BG84="AA",1,0)</f>
        <v>0</v>
      </c>
      <c r="Z84">
        <f>IF('Rolex, AP, Patek'!BG84="AAA",1,0)</f>
        <v>1</v>
      </c>
      <c r="AA84">
        <f>IF('Rolex, AP, Patek'!BG84="AAAA",1,0)</f>
        <v>0</v>
      </c>
      <c r="AB84">
        <f>IF('Rolex, AP, Patek'!R84="Yes",1,0)</f>
        <v>1</v>
      </c>
      <c r="AC84">
        <f>IF('Rolex, AP, Patek'!AR84="Yes",1,0)</f>
        <v>0</v>
      </c>
      <c r="AD84">
        <f>IF(OR('Rolex, AP, Patek'!X84="Yes", 'Rolex, AP, Patek'!Y84="Yes",'Rolex, AP, Patek'!Z84="Yes"),1,0)</f>
        <v>0</v>
      </c>
      <c r="AE84">
        <f>IF(OR('Rolex, AP, Patek'!AA84="Yes",'Rolex, AP, Patek'!AB84="Yes"),1,0)</f>
        <v>0</v>
      </c>
      <c r="AF84">
        <f>IF('Rolex, AP, Patek'!AD84="Yes",1,0)</f>
        <v>0</v>
      </c>
      <c r="AG84">
        <f>IF('Rolex, AP, Patek'!AC84="Yes",1,0)</f>
        <v>0</v>
      </c>
      <c r="AH84">
        <f>IF('Rolex, AP, Patek'!AE84="Yes",1,0)</f>
        <v>0</v>
      </c>
      <c r="AI84">
        <f>IF(OR('Rolex, AP, Patek'!AK84="Yes",'Rolex, AP, Patek'!AN84="Yes"),1,0)</f>
        <v>0</v>
      </c>
      <c r="AJ84">
        <f>IF('Rolex, AP, Patek'!AL84="Yes",1,0)</f>
        <v>0</v>
      </c>
      <c r="AK84">
        <f>IF('Rolex, AP, Patek'!AO84="Yes",1,0)</f>
        <v>0</v>
      </c>
      <c r="AL84">
        <f>IF('Rolex, AP, Patek'!AS84="Yes",1,0)</f>
        <v>0</v>
      </c>
      <c r="AM84" s="25">
        <f t="shared" si="7"/>
        <v>0</v>
      </c>
      <c r="AN84" s="25">
        <f t="shared" si="8"/>
        <v>0</v>
      </c>
      <c r="AO84" s="25">
        <f t="shared" si="9"/>
        <v>0</v>
      </c>
      <c r="AP84" s="25">
        <f t="shared" si="10"/>
        <v>0</v>
      </c>
      <c r="AQ84" s="25">
        <f t="shared" si="11"/>
        <v>1</v>
      </c>
    </row>
    <row r="85" spans="1:43" x14ac:dyDescent="0.2">
      <c r="A85" s="1">
        <v>81</v>
      </c>
      <c r="B85" s="27">
        <f>'Rolex, AP, Patek'!C85</f>
        <v>44688</v>
      </c>
      <c r="C85">
        <f>'Rolex, AP, Patek'!D85</f>
        <v>195</v>
      </c>
      <c r="D85" s="28">
        <f>'Rolex, AP, Patek'!E85</f>
        <v>140000</v>
      </c>
      <c r="E85" s="28">
        <f>'Rolex, AP, Patek'!F85</f>
        <v>175000</v>
      </c>
      <c r="F85" s="29">
        <f t="shared" si="6"/>
        <v>11.849397701591441</v>
      </c>
      <c r="G85" s="28">
        <f>IF('Rolex, AP, Patek'!J85="AP",1,0)</f>
        <v>0</v>
      </c>
      <c r="H85" s="28">
        <f>IF('Rolex, AP, Patek'!J85="Patek",1,0)</f>
        <v>1</v>
      </c>
      <c r="I85" s="28">
        <f>IF('Rolex, AP, Patek'!J85="Rolex",1,0)</f>
        <v>0</v>
      </c>
      <c r="J85">
        <f>IF('Rolex, AP, Patek'!L85="Stainless Steel",1,0)</f>
        <v>0</v>
      </c>
      <c r="K85">
        <f>IF('Rolex, AP, Patek'!L85="Two-tone",1,0)</f>
        <v>0</v>
      </c>
      <c r="L85">
        <f>IF(OR('Rolex, AP, Patek'!L85="YG 18K",'Rolex, AP, Patek'!L85="YG &lt;18K",'Rolex, AP, Patek'!L85="PG 18K",'Rolex, AP, Patek'!L85="PG &lt;18K",'Rolex, AP, Patek'!L85="WG 18K",'Rolex, AP, Patek'!L85="Mixes of 18K",'Rolex, AP, Patek'!L85="Mixes &lt;18K"),1,0)</f>
        <v>1</v>
      </c>
      <c r="M85">
        <f>IF('Rolex, AP, Patek'!L85="Platinum",1,0)</f>
        <v>0</v>
      </c>
      <c r="N85">
        <f>IF(OR('Rolex, AP, Patek'!L85="PVD",'Rolex, AP, Patek'!L85="Gold Plate",'Rolex, AP, Patek'!L85="Other"),1,0)</f>
        <v>0</v>
      </c>
      <c r="O85">
        <f>IF('Rolex, AP, Patek'!P85="Stainless Steel",1,0)</f>
        <v>0</v>
      </c>
      <c r="P85">
        <f>IF('Rolex, AP, Patek'!P85="Leather",1,0)</f>
        <v>0</v>
      </c>
      <c r="Q85">
        <f>IF('Rolex, AP, Patek'!P85="Two-tone",1,0)</f>
        <v>0</v>
      </c>
      <c r="R85">
        <f>IF(OR('Rolex, AP, Patek'!P85="YG 18K",'Rolex, AP, Patek'!P85="PG 18K",'Rolex, AP, Patek'!P85="WG 18K",'Rolex, AP, Patek'!P85="Mixes of 18K"),1,0)</f>
        <v>1</v>
      </c>
      <c r="S85">
        <f>IF(OR('Rolex, AP, Patek'!AX85="Yes",'Rolex, AP, Patek'!AY85="Yes",'Rolex, AP, Patek'!AW85="Yes"),1,0)</f>
        <v>0</v>
      </c>
      <c r="T85">
        <f>IF(OR(ISTEXT('Rolex, AP, Patek'!AZ85), ISTEXT('Rolex, AP, Patek'!BA85)),1,0)</f>
        <v>0</v>
      </c>
      <c r="U85">
        <f>IF('Rolex, AP, Patek'!BB85="Yes",1,0)</f>
        <v>0</v>
      </c>
      <c r="V85">
        <f>IF('Rolex, AP, Patek'!BC85="Yes",1,0)</f>
        <v>0</v>
      </c>
      <c r="W85">
        <f>IF('Rolex, AP, Patek'!BF85="Yes",1,0)</f>
        <v>0</v>
      </c>
      <c r="X85">
        <f>IF('Rolex, AP, Patek'!BG85="A",1,0)</f>
        <v>0</v>
      </c>
      <c r="Y85">
        <f>IF('Rolex, AP, Patek'!BG85="AA",1,0)</f>
        <v>0</v>
      </c>
      <c r="Z85">
        <f>IF('Rolex, AP, Patek'!BG85="AAA",1,0)</f>
        <v>0</v>
      </c>
      <c r="AA85">
        <f>IF('Rolex, AP, Patek'!BG85="AAAA",1,0)</f>
        <v>1</v>
      </c>
      <c r="AB85">
        <f>IF('Rolex, AP, Patek'!R85="Yes",1,0)</f>
        <v>0</v>
      </c>
      <c r="AC85">
        <f>IF('Rolex, AP, Patek'!AR85="Yes",1,0)</f>
        <v>0</v>
      </c>
      <c r="AD85">
        <f>IF(OR('Rolex, AP, Patek'!X85="Yes", 'Rolex, AP, Patek'!Y85="Yes",'Rolex, AP, Patek'!Z85="Yes"),1,0)</f>
        <v>1</v>
      </c>
      <c r="AE85">
        <f>IF(OR('Rolex, AP, Patek'!AA85="Yes",'Rolex, AP, Patek'!AB85="Yes"),1,0)</f>
        <v>0</v>
      </c>
      <c r="AF85">
        <f>IF('Rolex, AP, Patek'!AD85="Yes",1,0)</f>
        <v>0</v>
      </c>
      <c r="AG85">
        <f>IF('Rolex, AP, Patek'!AC85="Yes",1,0)</f>
        <v>0</v>
      </c>
      <c r="AH85">
        <f>IF('Rolex, AP, Patek'!AE85="Yes",1,0)</f>
        <v>0</v>
      </c>
      <c r="AI85">
        <f>IF(OR('Rolex, AP, Patek'!AK85="Yes",'Rolex, AP, Patek'!AN85="Yes"),1,0)</f>
        <v>0</v>
      </c>
      <c r="AJ85">
        <f>IF('Rolex, AP, Patek'!AL85="Yes",1,0)</f>
        <v>0</v>
      </c>
      <c r="AK85">
        <f>IF('Rolex, AP, Patek'!AO85="Yes",1,0)</f>
        <v>0</v>
      </c>
      <c r="AL85">
        <f>IF('Rolex, AP, Patek'!AS85="Yes",1,0)</f>
        <v>0</v>
      </c>
      <c r="AM85" s="25">
        <f t="shared" si="7"/>
        <v>0</v>
      </c>
      <c r="AN85" s="25">
        <f t="shared" si="8"/>
        <v>0</v>
      </c>
      <c r="AO85" s="25">
        <f t="shared" si="9"/>
        <v>0</v>
      </c>
      <c r="AP85" s="25">
        <f t="shared" si="10"/>
        <v>0</v>
      </c>
      <c r="AQ85" s="25">
        <f t="shared" si="11"/>
        <v>1</v>
      </c>
    </row>
    <row r="86" spans="1:43" x14ac:dyDescent="0.2">
      <c r="A86" s="1">
        <v>82</v>
      </c>
      <c r="B86" s="27">
        <f>'Rolex, AP, Patek'!C86</f>
        <v>44689</v>
      </c>
      <c r="C86">
        <f>'Rolex, AP, Patek'!D86</f>
        <v>221</v>
      </c>
      <c r="D86" s="28">
        <f>'Rolex, AP, Patek'!E86</f>
        <v>3000</v>
      </c>
      <c r="E86" s="28">
        <f>'Rolex, AP, Patek'!F86</f>
        <v>3750</v>
      </c>
      <c r="F86" s="29">
        <f t="shared" si="6"/>
        <v>8.0063675676502459</v>
      </c>
      <c r="G86" s="28">
        <f>IF('Rolex, AP, Patek'!J86="AP",1,0)</f>
        <v>1</v>
      </c>
      <c r="H86" s="28">
        <f>IF('Rolex, AP, Patek'!J86="Patek",1,0)</f>
        <v>0</v>
      </c>
      <c r="I86" s="28">
        <f>IF('Rolex, AP, Patek'!J86="Rolex",1,0)</f>
        <v>0</v>
      </c>
      <c r="J86">
        <f>IF('Rolex, AP, Patek'!L86="Stainless Steel",1,0)</f>
        <v>0</v>
      </c>
      <c r="K86">
        <f>IF('Rolex, AP, Patek'!L86="Two-tone",1,0)</f>
        <v>0</v>
      </c>
      <c r="L86">
        <f>IF(OR('Rolex, AP, Patek'!L86="YG 18K",'Rolex, AP, Patek'!L86="YG &lt;18K",'Rolex, AP, Patek'!L86="PG 18K",'Rolex, AP, Patek'!L86="PG &lt;18K",'Rolex, AP, Patek'!L86="WG 18K",'Rolex, AP, Patek'!L86="Mixes of 18K",'Rolex, AP, Patek'!L86="Mixes &lt;18K"),1,0)</f>
        <v>1</v>
      </c>
      <c r="M86">
        <f>IF('Rolex, AP, Patek'!L86="Platinum",1,0)</f>
        <v>0</v>
      </c>
      <c r="N86">
        <f>IF(OR('Rolex, AP, Patek'!L86="PVD",'Rolex, AP, Patek'!L86="Gold Plate",'Rolex, AP, Patek'!L86="Other"),1,0)</f>
        <v>0</v>
      </c>
      <c r="O86">
        <f>IF('Rolex, AP, Patek'!P86="Stainless Steel",1,0)</f>
        <v>0</v>
      </c>
      <c r="P86">
        <f>IF('Rolex, AP, Patek'!P86="Leather",1,0)</f>
        <v>0</v>
      </c>
      <c r="Q86">
        <f>IF('Rolex, AP, Patek'!P86="Two-tone",1,0)</f>
        <v>0</v>
      </c>
      <c r="R86">
        <f>IF(OR('Rolex, AP, Patek'!P86="YG 18K",'Rolex, AP, Patek'!P86="PG 18K",'Rolex, AP, Patek'!P86="WG 18K",'Rolex, AP, Patek'!P86="Mixes of 18K"),1,0)</f>
        <v>1</v>
      </c>
      <c r="S86">
        <f>IF(OR('Rolex, AP, Patek'!AX86="Yes",'Rolex, AP, Patek'!AY86="Yes",'Rolex, AP, Patek'!AW86="Yes"),1,0)</f>
        <v>0</v>
      </c>
      <c r="T86">
        <f>IF(OR(ISTEXT('Rolex, AP, Patek'!AZ86), ISTEXT('Rolex, AP, Patek'!BA86)),1,0)</f>
        <v>0</v>
      </c>
      <c r="U86">
        <f>IF('Rolex, AP, Patek'!BB86="Yes",1,0)</f>
        <v>0</v>
      </c>
      <c r="V86">
        <f>IF('Rolex, AP, Patek'!BC86="Yes",1,0)</f>
        <v>0</v>
      </c>
      <c r="W86">
        <f>IF('Rolex, AP, Patek'!BF86="Yes",1,0)</f>
        <v>0</v>
      </c>
      <c r="X86">
        <f>IF('Rolex, AP, Patek'!BG86="A",1,0)</f>
        <v>0</v>
      </c>
      <c r="Y86">
        <f>IF('Rolex, AP, Patek'!BG86="AA",1,0)</f>
        <v>1</v>
      </c>
      <c r="Z86">
        <f>IF('Rolex, AP, Patek'!BG86="AAA",1,0)</f>
        <v>0</v>
      </c>
      <c r="AA86">
        <f>IF('Rolex, AP, Patek'!BG86="AAAA",1,0)</f>
        <v>0</v>
      </c>
      <c r="AB86">
        <f>IF('Rolex, AP, Patek'!R86="Yes",1,0)</f>
        <v>0</v>
      </c>
      <c r="AC86">
        <f>IF('Rolex, AP, Patek'!AR86="Yes",1,0)</f>
        <v>0</v>
      </c>
      <c r="AD86">
        <f>IF(OR('Rolex, AP, Patek'!X86="Yes", 'Rolex, AP, Patek'!Y86="Yes",'Rolex, AP, Patek'!Z86="Yes"),1,0)</f>
        <v>1</v>
      </c>
      <c r="AE86">
        <f>IF(OR('Rolex, AP, Patek'!AA86="Yes",'Rolex, AP, Patek'!AB86="Yes"),1,0)</f>
        <v>0</v>
      </c>
      <c r="AF86">
        <f>IF('Rolex, AP, Patek'!AD86="Yes",1,0)</f>
        <v>0</v>
      </c>
      <c r="AG86">
        <f>IF('Rolex, AP, Patek'!AC86="Yes",1,0)</f>
        <v>0</v>
      </c>
      <c r="AH86">
        <f>IF('Rolex, AP, Patek'!AE86="Yes",1,0)</f>
        <v>0</v>
      </c>
      <c r="AI86">
        <f>IF(OR('Rolex, AP, Patek'!AK86="Yes",'Rolex, AP, Patek'!AN86="Yes"),1,0)</f>
        <v>0</v>
      </c>
      <c r="AJ86">
        <f>IF('Rolex, AP, Patek'!AL86="Yes",1,0)</f>
        <v>0</v>
      </c>
      <c r="AK86">
        <f>IF('Rolex, AP, Patek'!AO86="Yes",1,0)</f>
        <v>0</v>
      </c>
      <c r="AL86">
        <f>IF('Rolex, AP, Patek'!AS86="Yes",1,0)</f>
        <v>0</v>
      </c>
      <c r="AM86" s="25">
        <f t="shared" si="7"/>
        <v>0</v>
      </c>
      <c r="AN86" s="25">
        <f t="shared" si="8"/>
        <v>0</v>
      </c>
      <c r="AO86" s="25">
        <f t="shared" si="9"/>
        <v>0</v>
      </c>
      <c r="AP86" s="25">
        <f t="shared" si="10"/>
        <v>0</v>
      </c>
      <c r="AQ86" s="25">
        <f t="shared" si="11"/>
        <v>1</v>
      </c>
    </row>
    <row r="87" spans="1:43" x14ac:dyDescent="0.2">
      <c r="A87" s="1">
        <v>83</v>
      </c>
      <c r="B87" s="27">
        <f>'Rolex, AP, Patek'!C87</f>
        <v>44689</v>
      </c>
      <c r="C87">
        <f>'Rolex, AP, Patek'!D87</f>
        <v>280</v>
      </c>
      <c r="D87" s="28">
        <f>'Rolex, AP, Patek'!E87</f>
        <v>3200</v>
      </c>
      <c r="E87" s="28">
        <f>'Rolex, AP, Patek'!F87</f>
        <v>4000</v>
      </c>
      <c r="F87" s="29">
        <f t="shared" si="6"/>
        <v>8.0709060887878188</v>
      </c>
      <c r="G87" s="28">
        <f>IF('Rolex, AP, Patek'!J87="AP",1,0)</f>
        <v>1</v>
      </c>
      <c r="H87" s="28">
        <f>IF('Rolex, AP, Patek'!J87="Patek",1,0)</f>
        <v>0</v>
      </c>
      <c r="I87" s="28">
        <f>IF('Rolex, AP, Patek'!J87="Rolex",1,0)</f>
        <v>0</v>
      </c>
      <c r="J87">
        <f>IF('Rolex, AP, Patek'!L87="Stainless Steel",1,0)</f>
        <v>1</v>
      </c>
      <c r="K87">
        <f>IF('Rolex, AP, Patek'!L87="Two-tone",1,0)</f>
        <v>0</v>
      </c>
      <c r="L87">
        <f>IF(OR('Rolex, AP, Patek'!L87="YG 18K",'Rolex, AP, Patek'!L87="YG &lt;18K",'Rolex, AP, Patek'!L87="PG 18K",'Rolex, AP, Patek'!L87="PG &lt;18K",'Rolex, AP, Patek'!L87="WG 18K",'Rolex, AP, Patek'!L87="Mixes of 18K",'Rolex, AP, Patek'!L87="Mixes &lt;18K"),1,0)</f>
        <v>0</v>
      </c>
      <c r="M87">
        <f>IF('Rolex, AP, Patek'!L87="Platinum",1,0)</f>
        <v>0</v>
      </c>
      <c r="N87">
        <f>IF(OR('Rolex, AP, Patek'!L87="PVD",'Rolex, AP, Patek'!L87="Gold Plate",'Rolex, AP, Patek'!L87="Other"),1,0)</f>
        <v>0</v>
      </c>
      <c r="O87">
        <f>IF('Rolex, AP, Patek'!P87="Stainless Steel",1,0)</f>
        <v>0</v>
      </c>
      <c r="P87">
        <f>IF('Rolex, AP, Patek'!P87="Leather",1,0)</f>
        <v>1</v>
      </c>
      <c r="Q87">
        <f>IF('Rolex, AP, Patek'!P87="Two-tone",1,0)</f>
        <v>0</v>
      </c>
      <c r="R87">
        <f>IF(OR('Rolex, AP, Patek'!P87="YG 18K",'Rolex, AP, Patek'!P87="PG 18K",'Rolex, AP, Patek'!P87="WG 18K",'Rolex, AP, Patek'!P87="Mixes of 18K"),1,0)</f>
        <v>0</v>
      </c>
      <c r="S87">
        <f>IF(OR('Rolex, AP, Patek'!AX87="Yes",'Rolex, AP, Patek'!AY87="Yes",'Rolex, AP, Patek'!AW87="Yes"),1,0)</f>
        <v>0</v>
      </c>
      <c r="T87">
        <f>IF(OR(ISTEXT('Rolex, AP, Patek'!AZ87), ISTEXT('Rolex, AP, Patek'!BA87)),1,0)</f>
        <v>0</v>
      </c>
      <c r="U87">
        <f>IF('Rolex, AP, Patek'!BB87="Yes",1,0)</f>
        <v>0</v>
      </c>
      <c r="V87">
        <f>IF('Rolex, AP, Patek'!BC87="Yes",1,0)</f>
        <v>0</v>
      </c>
      <c r="W87">
        <f>IF('Rolex, AP, Patek'!BF87="Yes",1,0)</f>
        <v>0</v>
      </c>
      <c r="X87">
        <f>IF('Rolex, AP, Patek'!BG87="A",1,0)</f>
        <v>0</v>
      </c>
      <c r="Y87">
        <f>IF('Rolex, AP, Patek'!BG87="AA",1,0)</f>
        <v>1</v>
      </c>
      <c r="Z87">
        <f>IF('Rolex, AP, Patek'!BG87="AAA",1,0)</f>
        <v>0</v>
      </c>
      <c r="AA87">
        <f>IF('Rolex, AP, Patek'!BG87="AAAA",1,0)</f>
        <v>0</v>
      </c>
      <c r="AB87">
        <f>IF('Rolex, AP, Patek'!R87="Yes",1,0)</f>
        <v>1</v>
      </c>
      <c r="AC87">
        <f>IF('Rolex, AP, Patek'!AR87="Yes",1,0)</f>
        <v>0</v>
      </c>
      <c r="AD87">
        <f>IF(OR('Rolex, AP, Patek'!X87="Yes", 'Rolex, AP, Patek'!Y87="Yes",'Rolex, AP, Patek'!Z87="Yes"),1,0)</f>
        <v>0</v>
      </c>
      <c r="AE87">
        <f>IF(OR('Rolex, AP, Patek'!AA87="Yes",'Rolex, AP, Patek'!AB87="Yes"),1,0)</f>
        <v>0</v>
      </c>
      <c r="AF87">
        <f>IF('Rolex, AP, Patek'!AD87="Yes",1,0)</f>
        <v>0</v>
      </c>
      <c r="AG87">
        <f>IF('Rolex, AP, Patek'!AC87="Yes",1,0)</f>
        <v>0</v>
      </c>
      <c r="AH87">
        <f>IF('Rolex, AP, Patek'!AE87="Yes",1,0)</f>
        <v>0</v>
      </c>
      <c r="AI87">
        <f>IF(OR('Rolex, AP, Patek'!AK87="Yes",'Rolex, AP, Patek'!AN87="Yes"),1,0)</f>
        <v>0</v>
      </c>
      <c r="AJ87">
        <f>IF('Rolex, AP, Patek'!AL87="Yes",1,0)</f>
        <v>0</v>
      </c>
      <c r="AK87">
        <f>IF('Rolex, AP, Patek'!AO87="Yes",1,0)</f>
        <v>0</v>
      </c>
      <c r="AL87">
        <f>IF('Rolex, AP, Patek'!AS87="Yes",1,0)</f>
        <v>0</v>
      </c>
      <c r="AM87" s="25">
        <f t="shared" si="7"/>
        <v>0</v>
      </c>
      <c r="AN87" s="25">
        <f t="shared" si="8"/>
        <v>0</v>
      </c>
      <c r="AO87" s="25">
        <f t="shared" si="9"/>
        <v>0</v>
      </c>
      <c r="AP87" s="25">
        <f t="shared" si="10"/>
        <v>0</v>
      </c>
      <c r="AQ87" s="25">
        <f t="shared" si="11"/>
        <v>1</v>
      </c>
    </row>
    <row r="88" spans="1:43" x14ac:dyDescent="0.2">
      <c r="A88" s="1">
        <v>84</v>
      </c>
      <c r="B88" s="27">
        <f>'Rolex, AP, Patek'!C88</f>
        <v>44689</v>
      </c>
      <c r="C88">
        <f>'Rolex, AP, Patek'!D88</f>
        <v>329</v>
      </c>
      <c r="D88" s="28">
        <f>'Rolex, AP, Patek'!E88</f>
        <v>6500</v>
      </c>
      <c r="E88" s="28">
        <f>'Rolex, AP, Patek'!F88</f>
        <v>8125</v>
      </c>
      <c r="F88" s="29">
        <f t="shared" si="6"/>
        <v>8.7795574558837277</v>
      </c>
      <c r="G88" s="28">
        <f>IF('Rolex, AP, Patek'!J88="AP",1,0)</f>
        <v>0</v>
      </c>
      <c r="H88" s="28">
        <f>IF('Rolex, AP, Patek'!J88="Patek",1,0)</f>
        <v>1</v>
      </c>
      <c r="I88" s="28">
        <f>IF('Rolex, AP, Patek'!J88="Rolex",1,0)</f>
        <v>0</v>
      </c>
      <c r="J88">
        <f>IF('Rolex, AP, Patek'!L88="Stainless Steel",1,0)</f>
        <v>0</v>
      </c>
      <c r="K88">
        <f>IF('Rolex, AP, Patek'!L88="Two-tone",1,0)</f>
        <v>0</v>
      </c>
      <c r="L88">
        <f>IF(OR('Rolex, AP, Patek'!L88="YG 18K",'Rolex, AP, Patek'!L88="YG &lt;18K",'Rolex, AP, Patek'!L88="PG 18K",'Rolex, AP, Patek'!L88="PG &lt;18K",'Rolex, AP, Patek'!L88="WG 18K",'Rolex, AP, Patek'!L88="Mixes of 18K",'Rolex, AP, Patek'!L88="Mixes &lt;18K"),1,0)</f>
        <v>1</v>
      </c>
      <c r="M88">
        <f>IF('Rolex, AP, Patek'!L88="Platinum",1,0)</f>
        <v>0</v>
      </c>
      <c r="N88">
        <f>IF(OR('Rolex, AP, Patek'!L88="PVD",'Rolex, AP, Patek'!L88="Gold Plate",'Rolex, AP, Patek'!L88="Other"),1,0)</f>
        <v>0</v>
      </c>
      <c r="O88">
        <f>IF('Rolex, AP, Patek'!P88="Stainless Steel",1,0)</f>
        <v>0</v>
      </c>
      <c r="P88">
        <f>IF('Rolex, AP, Patek'!P88="Leather",1,0)</f>
        <v>1</v>
      </c>
      <c r="Q88">
        <f>IF('Rolex, AP, Patek'!P88="Two-tone",1,0)</f>
        <v>0</v>
      </c>
      <c r="R88">
        <f>IF(OR('Rolex, AP, Patek'!P88="YG 18K",'Rolex, AP, Patek'!P88="PG 18K",'Rolex, AP, Patek'!P88="WG 18K",'Rolex, AP, Patek'!P88="Mixes of 18K"),1,0)</f>
        <v>0</v>
      </c>
      <c r="S88">
        <f>IF(OR('Rolex, AP, Patek'!AX88="Yes",'Rolex, AP, Patek'!AY88="Yes",'Rolex, AP, Patek'!AW88="Yes"),1,0)</f>
        <v>0</v>
      </c>
      <c r="T88">
        <f>IF(OR(ISTEXT('Rolex, AP, Patek'!AZ88), ISTEXT('Rolex, AP, Patek'!BA88)),1,0)</f>
        <v>0</v>
      </c>
      <c r="U88">
        <f>IF('Rolex, AP, Patek'!BB88="Yes",1,0)</f>
        <v>0</v>
      </c>
      <c r="V88">
        <f>IF('Rolex, AP, Patek'!BC88="Yes",1,0)</f>
        <v>0</v>
      </c>
      <c r="W88">
        <f>IF('Rolex, AP, Patek'!BF88="Yes",1,0)</f>
        <v>0</v>
      </c>
      <c r="X88">
        <f>IF('Rolex, AP, Patek'!BG88="A",1,0)</f>
        <v>0</v>
      </c>
      <c r="Y88">
        <f>IF('Rolex, AP, Patek'!BG88="AA",1,0)</f>
        <v>0</v>
      </c>
      <c r="Z88">
        <f>IF('Rolex, AP, Patek'!BG88="AAA",1,0)</f>
        <v>1</v>
      </c>
      <c r="AA88">
        <f>IF('Rolex, AP, Patek'!BG88="AAAA",1,0)</f>
        <v>0</v>
      </c>
      <c r="AB88">
        <f>IF('Rolex, AP, Patek'!R88="Yes",1,0)</f>
        <v>1</v>
      </c>
      <c r="AC88">
        <f>IF('Rolex, AP, Patek'!AR88="Yes",1,0)</f>
        <v>0</v>
      </c>
      <c r="AD88">
        <f>IF(OR('Rolex, AP, Patek'!X88="Yes", 'Rolex, AP, Patek'!Y88="Yes",'Rolex, AP, Patek'!Z88="Yes"),1,0)</f>
        <v>0</v>
      </c>
      <c r="AE88">
        <f>IF(OR('Rolex, AP, Patek'!AA88="Yes",'Rolex, AP, Patek'!AB88="Yes"),1,0)</f>
        <v>0</v>
      </c>
      <c r="AF88">
        <f>IF('Rolex, AP, Patek'!AD88="Yes",1,0)</f>
        <v>0</v>
      </c>
      <c r="AG88">
        <f>IF('Rolex, AP, Patek'!AC88="Yes",1,0)</f>
        <v>0</v>
      </c>
      <c r="AH88">
        <f>IF('Rolex, AP, Patek'!AE88="Yes",1,0)</f>
        <v>0</v>
      </c>
      <c r="AI88">
        <f>IF(OR('Rolex, AP, Patek'!AK88="Yes",'Rolex, AP, Patek'!AN88="Yes"),1,0)</f>
        <v>0</v>
      </c>
      <c r="AJ88">
        <f>IF('Rolex, AP, Patek'!AL88="Yes",1,0)</f>
        <v>0</v>
      </c>
      <c r="AK88">
        <f>IF('Rolex, AP, Patek'!AO88="Yes",1,0)</f>
        <v>0</v>
      </c>
      <c r="AL88">
        <f>IF('Rolex, AP, Patek'!AS88="Yes",1,0)</f>
        <v>0</v>
      </c>
      <c r="AM88" s="25">
        <f t="shared" si="7"/>
        <v>0</v>
      </c>
      <c r="AN88" s="25">
        <f t="shared" si="8"/>
        <v>0</v>
      </c>
      <c r="AO88" s="25">
        <f t="shared" si="9"/>
        <v>0</v>
      </c>
      <c r="AP88" s="25">
        <f t="shared" si="10"/>
        <v>0</v>
      </c>
      <c r="AQ88" s="25">
        <f t="shared" si="11"/>
        <v>1</v>
      </c>
    </row>
    <row r="89" spans="1:43" x14ac:dyDescent="0.2">
      <c r="A89" s="1">
        <v>85</v>
      </c>
      <c r="B89" s="27">
        <f>'Rolex, AP, Patek'!C89</f>
        <v>44689</v>
      </c>
      <c r="C89">
        <f>'Rolex, AP, Patek'!D89</f>
        <v>335</v>
      </c>
      <c r="D89" s="28">
        <f>'Rolex, AP, Patek'!E89</f>
        <v>7000</v>
      </c>
      <c r="E89" s="28">
        <f>'Rolex, AP, Patek'!F89</f>
        <v>8750</v>
      </c>
      <c r="F89" s="29">
        <f t="shared" si="6"/>
        <v>8.8536654280374503</v>
      </c>
      <c r="G89" s="28">
        <f>IF('Rolex, AP, Patek'!J89="AP",1,0)</f>
        <v>0</v>
      </c>
      <c r="H89" s="28">
        <f>IF('Rolex, AP, Patek'!J89="Patek",1,0)</f>
        <v>1</v>
      </c>
      <c r="I89" s="28">
        <f>IF('Rolex, AP, Patek'!J89="Rolex",1,0)</f>
        <v>0</v>
      </c>
      <c r="J89">
        <f>IF('Rolex, AP, Patek'!L89="Stainless Steel",1,0)</f>
        <v>0</v>
      </c>
      <c r="K89">
        <f>IF('Rolex, AP, Patek'!L89="Two-tone",1,0)</f>
        <v>0</v>
      </c>
      <c r="L89">
        <f>IF(OR('Rolex, AP, Patek'!L89="YG 18K",'Rolex, AP, Patek'!L89="YG &lt;18K",'Rolex, AP, Patek'!L89="PG 18K",'Rolex, AP, Patek'!L89="PG &lt;18K",'Rolex, AP, Patek'!L89="WG 18K",'Rolex, AP, Patek'!L89="Mixes of 18K",'Rolex, AP, Patek'!L89="Mixes &lt;18K"),1,0)</f>
        <v>1</v>
      </c>
      <c r="M89">
        <f>IF('Rolex, AP, Patek'!L89="Platinum",1,0)</f>
        <v>0</v>
      </c>
      <c r="N89">
        <f>IF(OR('Rolex, AP, Patek'!L89="PVD",'Rolex, AP, Patek'!L89="Gold Plate",'Rolex, AP, Patek'!L89="Other"),1,0)</f>
        <v>0</v>
      </c>
      <c r="O89">
        <f>IF('Rolex, AP, Patek'!P89="Stainless Steel",1,0)</f>
        <v>0</v>
      </c>
      <c r="P89">
        <f>IF('Rolex, AP, Patek'!P89="Leather",1,0)</f>
        <v>1</v>
      </c>
      <c r="Q89">
        <f>IF('Rolex, AP, Patek'!P89="Two-tone",1,0)</f>
        <v>0</v>
      </c>
      <c r="R89">
        <f>IF(OR('Rolex, AP, Patek'!P89="YG 18K",'Rolex, AP, Patek'!P89="PG 18K",'Rolex, AP, Patek'!P89="WG 18K",'Rolex, AP, Patek'!P89="Mixes of 18K"),1,0)</f>
        <v>0</v>
      </c>
      <c r="S89">
        <f>IF(OR('Rolex, AP, Patek'!AX89="Yes",'Rolex, AP, Patek'!AY89="Yes",'Rolex, AP, Patek'!AW89="Yes"),1,0)</f>
        <v>0</v>
      </c>
      <c r="T89">
        <f>IF(OR(ISTEXT('Rolex, AP, Patek'!AZ89), ISTEXT('Rolex, AP, Patek'!BA89)),1,0)</f>
        <v>0</v>
      </c>
      <c r="U89">
        <f>IF('Rolex, AP, Patek'!BB89="Yes",1,0)</f>
        <v>0</v>
      </c>
      <c r="V89">
        <f>IF('Rolex, AP, Patek'!BC89="Yes",1,0)</f>
        <v>0</v>
      </c>
      <c r="W89">
        <f>IF('Rolex, AP, Patek'!BF89="Yes",1,0)</f>
        <v>0</v>
      </c>
      <c r="X89">
        <f>IF('Rolex, AP, Patek'!BG89="A",1,0)</f>
        <v>0</v>
      </c>
      <c r="Y89">
        <f>IF('Rolex, AP, Patek'!BG89="AA",1,0)</f>
        <v>0</v>
      </c>
      <c r="Z89">
        <f>IF('Rolex, AP, Patek'!BG89="AAA",1,0)</f>
        <v>1</v>
      </c>
      <c r="AA89">
        <f>IF('Rolex, AP, Patek'!BG89="AAAA",1,0)</f>
        <v>0</v>
      </c>
      <c r="AB89">
        <f>IF('Rolex, AP, Patek'!R89="Yes",1,0)</f>
        <v>1</v>
      </c>
      <c r="AC89">
        <f>IF('Rolex, AP, Patek'!AR89="Yes",1,0)</f>
        <v>0</v>
      </c>
      <c r="AD89">
        <f>IF(OR('Rolex, AP, Patek'!X89="Yes", 'Rolex, AP, Patek'!Y89="Yes",'Rolex, AP, Patek'!Z89="Yes"),1,0)</f>
        <v>0</v>
      </c>
      <c r="AE89">
        <f>IF(OR('Rolex, AP, Patek'!AA89="Yes",'Rolex, AP, Patek'!AB89="Yes"),1,0)</f>
        <v>0</v>
      </c>
      <c r="AF89">
        <f>IF('Rolex, AP, Patek'!AD89="Yes",1,0)</f>
        <v>0</v>
      </c>
      <c r="AG89">
        <f>IF('Rolex, AP, Patek'!AC89="Yes",1,0)</f>
        <v>0</v>
      </c>
      <c r="AH89">
        <f>IF('Rolex, AP, Patek'!AE89="Yes",1,0)</f>
        <v>0</v>
      </c>
      <c r="AI89">
        <f>IF(OR('Rolex, AP, Patek'!AK89="Yes",'Rolex, AP, Patek'!AN89="Yes"),1,0)</f>
        <v>0</v>
      </c>
      <c r="AJ89">
        <f>IF('Rolex, AP, Patek'!AL89="Yes",1,0)</f>
        <v>0</v>
      </c>
      <c r="AK89">
        <f>IF('Rolex, AP, Patek'!AO89="Yes",1,0)</f>
        <v>0</v>
      </c>
      <c r="AL89">
        <f>IF('Rolex, AP, Patek'!AS89="Yes",1,0)</f>
        <v>0</v>
      </c>
      <c r="AM89" s="25">
        <f t="shared" si="7"/>
        <v>0</v>
      </c>
      <c r="AN89" s="25">
        <f t="shared" si="8"/>
        <v>0</v>
      </c>
      <c r="AO89" s="25">
        <f t="shared" si="9"/>
        <v>0</v>
      </c>
      <c r="AP89" s="25">
        <f t="shared" si="10"/>
        <v>0</v>
      </c>
      <c r="AQ89" s="25">
        <f t="shared" si="11"/>
        <v>1</v>
      </c>
    </row>
    <row r="90" spans="1:43" x14ac:dyDescent="0.2">
      <c r="A90" s="1">
        <v>86</v>
      </c>
      <c r="B90" s="27">
        <f>'Rolex, AP, Patek'!C90</f>
        <v>44689</v>
      </c>
      <c r="C90">
        <f>'Rolex, AP, Patek'!D90</f>
        <v>337</v>
      </c>
      <c r="D90" s="28">
        <f>'Rolex, AP, Patek'!E90</f>
        <v>5000</v>
      </c>
      <c r="E90" s="28">
        <f>'Rolex, AP, Patek'!F90</f>
        <v>6250</v>
      </c>
      <c r="F90" s="29">
        <f t="shared" si="6"/>
        <v>8.5171931914162382</v>
      </c>
      <c r="G90" s="28">
        <f>IF('Rolex, AP, Patek'!J90="AP",1,0)</f>
        <v>0</v>
      </c>
      <c r="H90" s="28">
        <f>IF('Rolex, AP, Patek'!J90="Patek",1,0)</f>
        <v>1</v>
      </c>
      <c r="I90" s="28">
        <f>IF('Rolex, AP, Patek'!J90="Rolex",1,0)</f>
        <v>0</v>
      </c>
      <c r="J90">
        <f>IF('Rolex, AP, Patek'!L90="Stainless Steel",1,0)</f>
        <v>0</v>
      </c>
      <c r="K90">
        <f>IF('Rolex, AP, Patek'!L90="Two-tone",1,0)</f>
        <v>0</v>
      </c>
      <c r="L90">
        <f>IF(OR('Rolex, AP, Patek'!L90="YG 18K",'Rolex, AP, Patek'!L90="YG &lt;18K",'Rolex, AP, Patek'!L90="PG 18K",'Rolex, AP, Patek'!L90="PG &lt;18K",'Rolex, AP, Patek'!L90="WG 18K",'Rolex, AP, Patek'!L90="Mixes of 18K",'Rolex, AP, Patek'!L90="Mixes &lt;18K"),1,0)</f>
        <v>1</v>
      </c>
      <c r="M90">
        <f>IF('Rolex, AP, Patek'!L90="Platinum",1,0)</f>
        <v>0</v>
      </c>
      <c r="N90">
        <f>IF(OR('Rolex, AP, Patek'!L90="PVD",'Rolex, AP, Patek'!L90="Gold Plate",'Rolex, AP, Patek'!L90="Other"),1,0)</f>
        <v>0</v>
      </c>
      <c r="O90">
        <f>IF('Rolex, AP, Patek'!P90="Stainless Steel",1,0)</f>
        <v>0</v>
      </c>
      <c r="P90">
        <f>IF('Rolex, AP, Patek'!P90="Leather",1,0)</f>
        <v>0</v>
      </c>
      <c r="Q90">
        <f>IF('Rolex, AP, Patek'!P90="Two-tone",1,0)</f>
        <v>0</v>
      </c>
      <c r="R90">
        <f>IF(OR('Rolex, AP, Patek'!P90="YG 18K",'Rolex, AP, Patek'!P90="PG 18K",'Rolex, AP, Patek'!P90="WG 18K",'Rolex, AP, Patek'!P90="Mixes of 18K"),1,0)</f>
        <v>1</v>
      </c>
      <c r="S90">
        <f>IF(OR('Rolex, AP, Patek'!AX90="Yes",'Rolex, AP, Patek'!AY90="Yes",'Rolex, AP, Patek'!AW90="Yes"),1,0)</f>
        <v>0</v>
      </c>
      <c r="T90">
        <f>IF(OR(ISTEXT('Rolex, AP, Patek'!AZ90), ISTEXT('Rolex, AP, Patek'!BA90)),1,0)</f>
        <v>0</v>
      </c>
      <c r="U90">
        <f>IF('Rolex, AP, Patek'!BB90="Yes",1,0)</f>
        <v>0</v>
      </c>
      <c r="V90">
        <f>IF('Rolex, AP, Patek'!BC90="Yes",1,0)</f>
        <v>0</v>
      </c>
      <c r="W90">
        <f>IF('Rolex, AP, Patek'!BF90="Yes",1,0)</f>
        <v>0</v>
      </c>
      <c r="X90">
        <f>IF('Rolex, AP, Patek'!BG90="A",1,0)</f>
        <v>0</v>
      </c>
      <c r="Y90">
        <f>IF('Rolex, AP, Patek'!BG90="AA",1,0)</f>
        <v>1</v>
      </c>
      <c r="Z90">
        <f>IF('Rolex, AP, Patek'!BG90="AAA",1,0)</f>
        <v>0</v>
      </c>
      <c r="AA90">
        <f>IF('Rolex, AP, Patek'!BG90="AAAA",1,0)</f>
        <v>0</v>
      </c>
      <c r="AB90">
        <f>IF('Rolex, AP, Patek'!R90="Yes",1,0)</f>
        <v>1</v>
      </c>
      <c r="AC90">
        <f>IF('Rolex, AP, Patek'!AR90="Yes",1,0)</f>
        <v>0</v>
      </c>
      <c r="AD90">
        <f>IF(OR('Rolex, AP, Patek'!X90="Yes", 'Rolex, AP, Patek'!Y90="Yes",'Rolex, AP, Patek'!Z90="Yes"),1,0)</f>
        <v>0</v>
      </c>
      <c r="AE90">
        <f>IF(OR('Rolex, AP, Patek'!AA90="Yes",'Rolex, AP, Patek'!AB90="Yes"),1,0)</f>
        <v>0</v>
      </c>
      <c r="AF90">
        <f>IF('Rolex, AP, Patek'!AD90="Yes",1,0)</f>
        <v>0</v>
      </c>
      <c r="AG90">
        <f>IF('Rolex, AP, Patek'!AC90="Yes",1,0)</f>
        <v>0</v>
      </c>
      <c r="AH90">
        <f>IF('Rolex, AP, Patek'!AE90="Yes",1,0)</f>
        <v>0</v>
      </c>
      <c r="AI90">
        <f>IF(OR('Rolex, AP, Patek'!AK90="Yes",'Rolex, AP, Patek'!AN90="Yes"),1,0)</f>
        <v>0</v>
      </c>
      <c r="AJ90">
        <f>IF('Rolex, AP, Patek'!AL90="Yes",1,0)</f>
        <v>0</v>
      </c>
      <c r="AK90">
        <f>IF('Rolex, AP, Patek'!AO90="Yes",1,0)</f>
        <v>0</v>
      </c>
      <c r="AL90">
        <f>IF('Rolex, AP, Patek'!AS90="Yes",1,0)</f>
        <v>0</v>
      </c>
      <c r="AM90" s="25">
        <f t="shared" si="7"/>
        <v>0</v>
      </c>
      <c r="AN90" s="25">
        <f t="shared" si="8"/>
        <v>0</v>
      </c>
      <c r="AO90" s="25">
        <f t="shared" si="9"/>
        <v>0</v>
      </c>
      <c r="AP90" s="25">
        <f t="shared" si="10"/>
        <v>0</v>
      </c>
      <c r="AQ90" s="25">
        <f t="shared" si="11"/>
        <v>1</v>
      </c>
    </row>
    <row r="91" spans="1:43" x14ac:dyDescent="0.2">
      <c r="A91" s="1">
        <v>87</v>
      </c>
      <c r="B91" s="27">
        <f>'Rolex, AP, Patek'!C91</f>
        <v>44689</v>
      </c>
      <c r="C91">
        <f>'Rolex, AP, Patek'!D91</f>
        <v>339</v>
      </c>
      <c r="D91" s="28">
        <f>'Rolex, AP, Patek'!E91</f>
        <v>5500</v>
      </c>
      <c r="E91" s="28">
        <f>'Rolex, AP, Patek'!F91</f>
        <v>6875</v>
      </c>
      <c r="F91" s="29">
        <f t="shared" si="6"/>
        <v>8.6125033712205621</v>
      </c>
      <c r="G91" s="28">
        <f>IF('Rolex, AP, Patek'!J91="AP",1,0)</f>
        <v>0</v>
      </c>
      <c r="H91" s="28">
        <f>IF('Rolex, AP, Patek'!J91="Patek",1,0)</f>
        <v>1</v>
      </c>
      <c r="I91" s="28">
        <f>IF('Rolex, AP, Patek'!J91="Rolex",1,0)</f>
        <v>0</v>
      </c>
      <c r="J91">
        <f>IF('Rolex, AP, Patek'!L91="Stainless Steel",1,0)</f>
        <v>0</v>
      </c>
      <c r="K91">
        <f>IF('Rolex, AP, Patek'!L91="Two-tone",1,0)</f>
        <v>0</v>
      </c>
      <c r="L91">
        <f>IF(OR('Rolex, AP, Patek'!L91="YG 18K",'Rolex, AP, Patek'!L91="YG &lt;18K",'Rolex, AP, Patek'!L91="PG 18K",'Rolex, AP, Patek'!L91="PG &lt;18K",'Rolex, AP, Patek'!L91="WG 18K",'Rolex, AP, Patek'!L91="Mixes of 18K",'Rolex, AP, Patek'!L91="Mixes &lt;18K"),1,0)</f>
        <v>1</v>
      </c>
      <c r="M91">
        <f>IF('Rolex, AP, Patek'!L91="Platinum",1,0)</f>
        <v>0</v>
      </c>
      <c r="N91">
        <f>IF(OR('Rolex, AP, Patek'!L91="PVD",'Rolex, AP, Patek'!L91="Gold Plate",'Rolex, AP, Patek'!L91="Other"),1,0)</f>
        <v>0</v>
      </c>
      <c r="O91">
        <f>IF('Rolex, AP, Patek'!P91="Stainless Steel",1,0)</f>
        <v>0</v>
      </c>
      <c r="P91">
        <f>IF('Rolex, AP, Patek'!P91="Leather",1,0)</f>
        <v>1</v>
      </c>
      <c r="Q91">
        <f>IF('Rolex, AP, Patek'!P91="Two-tone",1,0)</f>
        <v>0</v>
      </c>
      <c r="R91">
        <f>IF(OR('Rolex, AP, Patek'!P91="YG 18K",'Rolex, AP, Patek'!P91="PG 18K",'Rolex, AP, Patek'!P91="WG 18K",'Rolex, AP, Patek'!P91="Mixes of 18K"),1,0)</f>
        <v>0</v>
      </c>
      <c r="S91">
        <f>IF(OR('Rolex, AP, Patek'!AX91="Yes",'Rolex, AP, Patek'!AY91="Yes",'Rolex, AP, Patek'!AW91="Yes"),1,0)</f>
        <v>0</v>
      </c>
      <c r="T91">
        <f>IF(OR(ISTEXT('Rolex, AP, Patek'!AZ91), ISTEXT('Rolex, AP, Patek'!BA91)),1,0)</f>
        <v>0</v>
      </c>
      <c r="U91">
        <f>IF('Rolex, AP, Patek'!BB91="Yes",1,0)</f>
        <v>0</v>
      </c>
      <c r="V91">
        <f>IF('Rolex, AP, Patek'!BC91="Yes",1,0)</f>
        <v>0</v>
      </c>
      <c r="W91">
        <f>IF('Rolex, AP, Patek'!BF91="Yes",1,0)</f>
        <v>0</v>
      </c>
      <c r="X91">
        <f>IF('Rolex, AP, Patek'!BG91="A",1,0)</f>
        <v>0</v>
      </c>
      <c r="Y91">
        <f>IF('Rolex, AP, Patek'!BG91="AA",1,0)</f>
        <v>1</v>
      </c>
      <c r="Z91">
        <f>IF('Rolex, AP, Patek'!BG91="AAA",1,0)</f>
        <v>0</v>
      </c>
      <c r="AA91">
        <f>IF('Rolex, AP, Patek'!BG91="AAAA",1,0)</f>
        <v>0</v>
      </c>
      <c r="AB91">
        <f>IF('Rolex, AP, Patek'!R91="Yes",1,0)</f>
        <v>1</v>
      </c>
      <c r="AC91">
        <f>IF('Rolex, AP, Patek'!AR91="Yes",1,0)</f>
        <v>0</v>
      </c>
      <c r="AD91">
        <f>IF(OR('Rolex, AP, Patek'!X91="Yes", 'Rolex, AP, Patek'!Y91="Yes",'Rolex, AP, Patek'!Z91="Yes"),1,0)</f>
        <v>0</v>
      </c>
      <c r="AE91">
        <f>IF(OR('Rolex, AP, Patek'!AA91="Yes",'Rolex, AP, Patek'!AB91="Yes"),1,0)</f>
        <v>0</v>
      </c>
      <c r="AF91">
        <f>IF('Rolex, AP, Patek'!AD91="Yes",1,0)</f>
        <v>0</v>
      </c>
      <c r="AG91">
        <f>IF('Rolex, AP, Patek'!AC91="Yes",1,0)</f>
        <v>0</v>
      </c>
      <c r="AH91">
        <f>IF('Rolex, AP, Patek'!AE91="Yes",1,0)</f>
        <v>0</v>
      </c>
      <c r="AI91">
        <f>IF(OR('Rolex, AP, Patek'!AK91="Yes",'Rolex, AP, Patek'!AN91="Yes"),1,0)</f>
        <v>0</v>
      </c>
      <c r="AJ91">
        <f>IF('Rolex, AP, Patek'!AL91="Yes",1,0)</f>
        <v>0</v>
      </c>
      <c r="AK91">
        <f>IF('Rolex, AP, Patek'!AO91="Yes",1,0)</f>
        <v>0</v>
      </c>
      <c r="AL91">
        <f>IF('Rolex, AP, Patek'!AS91="Yes",1,0)</f>
        <v>0</v>
      </c>
      <c r="AM91" s="25">
        <f t="shared" si="7"/>
        <v>0</v>
      </c>
      <c r="AN91" s="25">
        <f t="shared" si="8"/>
        <v>0</v>
      </c>
      <c r="AO91" s="25">
        <f t="shared" si="9"/>
        <v>0</v>
      </c>
      <c r="AP91" s="25">
        <f t="shared" si="10"/>
        <v>0</v>
      </c>
      <c r="AQ91" s="25">
        <f t="shared" si="11"/>
        <v>1</v>
      </c>
    </row>
    <row r="92" spans="1:43" x14ac:dyDescent="0.2">
      <c r="A92" s="1">
        <v>88</v>
      </c>
      <c r="B92" s="27">
        <f>'Rolex, AP, Patek'!C92</f>
        <v>44689</v>
      </c>
      <c r="C92">
        <f>'Rolex, AP, Patek'!D92</f>
        <v>340</v>
      </c>
      <c r="D92" s="28">
        <f>'Rolex, AP, Patek'!E92</f>
        <v>9500</v>
      </c>
      <c r="E92" s="28">
        <f>'Rolex, AP, Patek'!F92</f>
        <v>11875</v>
      </c>
      <c r="F92" s="29">
        <f t="shared" si="6"/>
        <v>9.1590470775886317</v>
      </c>
      <c r="G92" s="28">
        <f>IF('Rolex, AP, Patek'!J92="AP",1,0)</f>
        <v>0</v>
      </c>
      <c r="H92" s="28">
        <f>IF('Rolex, AP, Patek'!J92="Patek",1,0)</f>
        <v>1</v>
      </c>
      <c r="I92" s="28">
        <f>IF('Rolex, AP, Patek'!J92="Rolex",1,0)</f>
        <v>0</v>
      </c>
      <c r="J92">
        <f>IF('Rolex, AP, Patek'!L92="Stainless Steel",1,0)</f>
        <v>0</v>
      </c>
      <c r="K92">
        <f>IF('Rolex, AP, Patek'!L92="Two-tone",1,0)</f>
        <v>0</v>
      </c>
      <c r="L92">
        <f>IF(OR('Rolex, AP, Patek'!L92="YG 18K",'Rolex, AP, Patek'!L92="YG &lt;18K",'Rolex, AP, Patek'!L92="PG 18K",'Rolex, AP, Patek'!L92="PG &lt;18K",'Rolex, AP, Patek'!L92="WG 18K",'Rolex, AP, Patek'!L92="Mixes of 18K",'Rolex, AP, Patek'!L92="Mixes &lt;18K"),1,0)</f>
        <v>1</v>
      </c>
      <c r="M92">
        <f>IF('Rolex, AP, Patek'!L92="Platinum",1,0)</f>
        <v>0</v>
      </c>
      <c r="N92">
        <f>IF(OR('Rolex, AP, Patek'!L92="PVD",'Rolex, AP, Patek'!L92="Gold Plate",'Rolex, AP, Patek'!L92="Other"),1,0)</f>
        <v>0</v>
      </c>
      <c r="O92">
        <f>IF('Rolex, AP, Patek'!P92="Stainless Steel",1,0)</f>
        <v>0</v>
      </c>
      <c r="P92">
        <f>IF('Rolex, AP, Patek'!P92="Leather",1,0)</f>
        <v>1</v>
      </c>
      <c r="Q92">
        <f>IF('Rolex, AP, Patek'!P92="Two-tone",1,0)</f>
        <v>0</v>
      </c>
      <c r="R92">
        <f>IF(OR('Rolex, AP, Patek'!P92="YG 18K",'Rolex, AP, Patek'!P92="PG 18K",'Rolex, AP, Patek'!P92="WG 18K",'Rolex, AP, Patek'!P92="Mixes of 18K"),1,0)</f>
        <v>0</v>
      </c>
      <c r="S92">
        <f>IF(OR('Rolex, AP, Patek'!AX92="Yes",'Rolex, AP, Patek'!AY92="Yes",'Rolex, AP, Patek'!AW92="Yes"),1,0)</f>
        <v>0</v>
      </c>
      <c r="T92">
        <f>IF(OR(ISTEXT('Rolex, AP, Patek'!AZ92), ISTEXT('Rolex, AP, Patek'!BA92)),1,0)</f>
        <v>0</v>
      </c>
      <c r="U92">
        <f>IF('Rolex, AP, Patek'!BB92="Yes",1,0)</f>
        <v>0</v>
      </c>
      <c r="V92">
        <f>IF('Rolex, AP, Patek'!BC92="Yes",1,0)</f>
        <v>0</v>
      </c>
      <c r="W92">
        <f>IF('Rolex, AP, Patek'!BF92="Yes",1,0)</f>
        <v>0</v>
      </c>
      <c r="X92">
        <f>IF('Rolex, AP, Patek'!BG92="A",1,0)</f>
        <v>0</v>
      </c>
      <c r="Y92">
        <f>IF('Rolex, AP, Patek'!BG92="AA",1,0)</f>
        <v>1</v>
      </c>
      <c r="Z92">
        <f>IF('Rolex, AP, Patek'!BG92="AAA",1,0)</f>
        <v>0</v>
      </c>
      <c r="AA92">
        <f>IF('Rolex, AP, Patek'!BG92="AAAA",1,0)</f>
        <v>0</v>
      </c>
      <c r="AB92">
        <f>IF('Rolex, AP, Patek'!R92="Yes",1,0)</f>
        <v>1</v>
      </c>
      <c r="AC92">
        <f>IF('Rolex, AP, Patek'!AR92="Yes",1,0)</f>
        <v>0</v>
      </c>
      <c r="AD92">
        <f>IF(OR('Rolex, AP, Patek'!X92="Yes", 'Rolex, AP, Patek'!Y92="Yes",'Rolex, AP, Patek'!Z92="Yes"),1,0)</f>
        <v>0</v>
      </c>
      <c r="AE92">
        <f>IF(OR('Rolex, AP, Patek'!AA92="Yes",'Rolex, AP, Patek'!AB92="Yes"),1,0)</f>
        <v>0</v>
      </c>
      <c r="AF92">
        <f>IF('Rolex, AP, Patek'!AD92="Yes",1,0)</f>
        <v>0</v>
      </c>
      <c r="AG92">
        <f>IF('Rolex, AP, Patek'!AC92="Yes",1,0)</f>
        <v>0</v>
      </c>
      <c r="AH92">
        <f>IF('Rolex, AP, Patek'!AE92="Yes",1,0)</f>
        <v>0</v>
      </c>
      <c r="AI92">
        <f>IF(OR('Rolex, AP, Patek'!AK92="Yes",'Rolex, AP, Patek'!AN92="Yes"),1,0)</f>
        <v>0</v>
      </c>
      <c r="AJ92">
        <f>IF('Rolex, AP, Patek'!AL92="Yes",1,0)</f>
        <v>0</v>
      </c>
      <c r="AK92">
        <f>IF('Rolex, AP, Patek'!AO92="Yes",1,0)</f>
        <v>0</v>
      </c>
      <c r="AL92">
        <f>IF('Rolex, AP, Patek'!AS92="Yes",1,0)</f>
        <v>0</v>
      </c>
      <c r="AM92" s="25">
        <f t="shared" si="7"/>
        <v>0</v>
      </c>
      <c r="AN92" s="25">
        <f t="shared" si="8"/>
        <v>0</v>
      </c>
      <c r="AO92" s="25">
        <f t="shared" si="9"/>
        <v>0</v>
      </c>
      <c r="AP92" s="25">
        <f t="shared" si="10"/>
        <v>0</v>
      </c>
      <c r="AQ92" s="25">
        <f t="shared" si="11"/>
        <v>1</v>
      </c>
    </row>
    <row r="93" spans="1:43" x14ac:dyDescent="0.2">
      <c r="A93" s="1">
        <v>89</v>
      </c>
      <c r="B93" s="27">
        <f>'Rolex, AP, Patek'!C93</f>
        <v>44689</v>
      </c>
      <c r="C93">
        <f>'Rolex, AP, Patek'!D93</f>
        <v>341</v>
      </c>
      <c r="D93" s="28">
        <f>'Rolex, AP, Patek'!E93</f>
        <v>3600</v>
      </c>
      <c r="E93" s="28">
        <f>'Rolex, AP, Patek'!F93</f>
        <v>4500</v>
      </c>
      <c r="F93" s="29">
        <f t="shared" si="6"/>
        <v>8.1886891244442008</v>
      </c>
      <c r="G93" s="28">
        <f>IF('Rolex, AP, Patek'!J93="AP",1,0)</f>
        <v>0</v>
      </c>
      <c r="H93" s="28">
        <f>IF('Rolex, AP, Patek'!J93="Patek",1,0)</f>
        <v>1</v>
      </c>
      <c r="I93" s="28">
        <f>IF('Rolex, AP, Patek'!J93="Rolex",1,0)</f>
        <v>0</v>
      </c>
      <c r="J93">
        <f>IF('Rolex, AP, Patek'!L93="Stainless Steel",1,0)</f>
        <v>0</v>
      </c>
      <c r="K93">
        <f>IF('Rolex, AP, Patek'!L93="Two-tone",1,0)</f>
        <v>0</v>
      </c>
      <c r="L93">
        <f>IF(OR('Rolex, AP, Patek'!L93="YG 18K",'Rolex, AP, Patek'!L93="YG &lt;18K",'Rolex, AP, Patek'!L93="PG 18K",'Rolex, AP, Patek'!L93="PG &lt;18K",'Rolex, AP, Patek'!L93="WG 18K",'Rolex, AP, Patek'!L93="Mixes of 18K",'Rolex, AP, Patek'!L93="Mixes &lt;18K"),1,0)</f>
        <v>1</v>
      </c>
      <c r="M93">
        <f>IF('Rolex, AP, Patek'!L93="Platinum",1,0)</f>
        <v>0</v>
      </c>
      <c r="N93">
        <f>IF(OR('Rolex, AP, Patek'!L93="PVD",'Rolex, AP, Patek'!L93="Gold Plate",'Rolex, AP, Patek'!L93="Other"),1,0)</f>
        <v>0</v>
      </c>
      <c r="O93">
        <f>IF('Rolex, AP, Patek'!P93="Stainless Steel",1,0)</f>
        <v>0</v>
      </c>
      <c r="P93">
        <f>IF('Rolex, AP, Patek'!P93="Leather",1,0)</f>
        <v>1</v>
      </c>
      <c r="Q93">
        <f>IF('Rolex, AP, Patek'!P93="Two-tone",1,0)</f>
        <v>0</v>
      </c>
      <c r="R93">
        <f>IF(OR('Rolex, AP, Patek'!P93="YG 18K",'Rolex, AP, Patek'!P93="PG 18K",'Rolex, AP, Patek'!P93="WG 18K",'Rolex, AP, Patek'!P93="Mixes of 18K"),1,0)</f>
        <v>0</v>
      </c>
      <c r="S93">
        <f>IF(OR('Rolex, AP, Patek'!AX93="Yes",'Rolex, AP, Patek'!AY93="Yes",'Rolex, AP, Patek'!AW93="Yes"),1,0)</f>
        <v>0</v>
      </c>
      <c r="T93">
        <f>IF(OR(ISTEXT('Rolex, AP, Patek'!AZ93), ISTEXT('Rolex, AP, Patek'!BA93)),1,0)</f>
        <v>0</v>
      </c>
      <c r="U93">
        <f>IF('Rolex, AP, Patek'!BB93="Yes",1,0)</f>
        <v>0</v>
      </c>
      <c r="V93">
        <f>IF('Rolex, AP, Patek'!BC93="Yes",1,0)</f>
        <v>0</v>
      </c>
      <c r="W93">
        <f>IF('Rolex, AP, Patek'!BF93="Yes",1,0)</f>
        <v>0</v>
      </c>
      <c r="X93">
        <f>IF('Rolex, AP, Patek'!BG93="A",1,0)</f>
        <v>0</v>
      </c>
      <c r="Y93">
        <f>IF('Rolex, AP, Patek'!BG93="AA",1,0)</f>
        <v>1</v>
      </c>
      <c r="Z93">
        <f>IF('Rolex, AP, Patek'!BG93="AAA",1,0)</f>
        <v>0</v>
      </c>
      <c r="AA93">
        <f>IF('Rolex, AP, Patek'!BG93="AAAA",1,0)</f>
        <v>0</v>
      </c>
      <c r="AB93">
        <f>IF('Rolex, AP, Patek'!R93="Yes",1,0)</f>
        <v>1</v>
      </c>
      <c r="AC93">
        <f>IF('Rolex, AP, Patek'!AR93="Yes",1,0)</f>
        <v>0</v>
      </c>
      <c r="AD93">
        <f>IF(OR('Rolex, AP, Patek'!X93="Yes", 'Rolex, AP, Patek'!Y93="Yes",'Rolex, AP, Patek'!Z93="Yes"),1,0)</f>
        <v>0</v>
      </c>
      <c r="AE93">
        <f>IF(OR('Rolex, AP, Patek'!AA93="Yes",'Rolex, AP, Patek'!AB93="Yes"),1,0)</f>
        <v>0</v>
      </c>
      <c r="AF93">
        <f>IF('Rolex, AP, Patek'!AD93="Yes",1,0)</f>
        <v>0</v>
      </c>
      <c r="AG93">
        <f>IF('Rolex, AP, Patek'!AC93="Yes",1,0)</f>
        <v>0</v>
      </c>
      <c r="AH93">
        <f>IF('Rolex, AP, Patek'!AE93="Yes",1,0)</f>
        <v>0</v>
      </c>
      <c r="AI93">
        <f>IF(OR('Rolex, AP, Patek'!AK93="Yes",'Rolex, AP, Patek'!AN93="Yes"),1,0)</f>
        <v>0</v>
      </c>
      <c r="AJ93">
        <f>IF('Rolex, AP, Patek'!AL93="Yes",1,0)</f>
        <v>0</v>
      </c>
      <c r="AK93">
        <f>IF('Rolex, AP, Patek'!AO93="Yes",1,0)</f>
        <v>0</v>
      </c>
      <c r="AL93">
        <f>IF('Rolex, AP, Patek'!AS93="Yes",1,0)</f>
        <v>0</v>
      </c>
      <c r="AM93" s="25">
        <f t="shared" si="7"/>
        <v>0</v>
      </c>
      <c r="AN93" s="25">
        <f t="shared" si="8"/>
        <v>0</v>
      </c>
      <c r="AO93" s="25">
        <f t="shared" si="9"/>
        <v>0</v>
      </c>
      <c r="AP93" s="25">
        <f t="shared" si="10"/>
        <v>0</v>
      </c>
      <c r="AQ93" s="25">
        <f t="shared" si="11"/>
        <v>1</v>
      </c>
    </row>
    <row r="94" spans="1:43" x14ac:dyDescent="0.2">
      <c r="A94" s="1">
        <v>90</v>
      </c>
      <c r="B94" s="27">
        <f>'Rolex, AP, Patek'!C94</f>
        <v>44689</v>
      </c>
      <c r="C94">
        <f>'Rolex, AP, Patek'!D94</f>
        <v>342</v>
      </c>
      <c r="D94" s="28">
        <f>'Rolex, AP, Patek'!E94</f>
        <v>4600</v>
      </c>
      <c r="E94" s="28">
        <f>'Rolex, AP, Patek'!F94</f>
        <v>5750</v>
      </c>
      <c r="F94" s="29">
        <f t="shared" si="6"/>
        <v>8.4338115824771869</v>
      </c>
      <c r="G94" s="28">
        <f>IF('Rolex, AP, Patek'!J94="AP",1,0)</f>
        <v>0</v>
      </c>
      <c r="H94" s="28">
        <f>IF('Rolex, AP, Patek'!J94="Patek",1,0)</f>
        <v>1</v>
      </c>
      <c r="I94" s="28">
        <f>IF('Rolex, AP, Patek'!J94="Rolex",1,0)</f>
        <v>0</v>
      </c>
      <c r="J94">
        <f>IF('Rolex, AP, Patek'!L94="Stainless Steel",1,0)</f>
        <v>0</v>
      </c>
      <c r="K94">
        <f>IF('Rolex, AP, Patek'!L94="Two-tone",1,0)</f>
        <v>0</v>
      </c>
      <c r="L94">
        <f>IF(OR('Rolex, AP, Patek'!L94="YG 18K",'Rolex, AP, Patek'!L94="YG &lt;18K",'Rolex, AP, Patek'!L94="PG 18K",'Rolex, AP, Patek'!L94="PG &lt;18K",'Rolex, AP, Patek'!L94="WG 18K",'Rolex, AP, Patek'!L94="Mixes of 18K",'Rolex, AP, Patek'!L94="Mixes &lt;18K"),1,0)</f>
        <v>1</v>
      </c>
      <c r="M94">
        <f>IF('Rolex, AP, Patek'!L94="Platinum",1,0)</f>
        <v>0</v>
      </c>
      <c r="N94">
        <f>IF(OR('Rolex, AP, Patek'!L94="PVD",'Rolex, AP, Patek'!L94="Gold Plate",'Rolex, AP, Patek'!L94="Other"),1,0)</f>
        <v>0</v>
      </c>
      <c r="O94">
        <f>IF('Rolex, AP, Patek'!P94="Stainless Steel",1,0)</f>
        <v>0</v>
      </c>
      <c r="P94">
        <f>IF('Rolex, AP, Patek'!P94="Leather",1,0)</f>
        <v>1</v>
      </c>
      <c r="Q94">
        <f>IF('Rolex, AP, Patek'!P94="Two-tone",1,0)</f>
        <v>0</v>
      </c>
      <c r="R94">
        <f>IF(OR('Rolex, AP, Patek'!P94="YG 18K",'Rolex, AP, Patek'!P94="PG 18K",'Rolex, AP, Patek'!P94="WG 18K",'Rolex, AP, Patek'!P94="Mixes of 18K"),1,0)</f>
        <v>0</v>
      </c>
      <c r="S94">
        <f>IF(OR('Rolex, AP, Patek'!AX94="Yes",'Rolex, AP, Patek'!AY94="Yes",'Rolex, AP, Patek'!AW94="Yes"),1,0)</f>
        <v>0</v>
      </c>
      <c r="T94">
        <f>IF(OR(ISTEXT('Rolex, AP, Patek'!AZ94), ISTEXT('Rolex, AP, Patek'!BA94)),1,0)</f>
        <v>0</v>
      </c>
      <c r="U94">
        <f>IF('Rolex, AP, Patek'!BB94="Yes",1,0)</f>
        <v>0</v>
      </c>
      <c r="V94">
        <f>IF('Rolex, AP, Patek'!BC94="Yes",1,0)</f>
        <v>0</v>
      </c>
      <c r="W94">
        <f>IF('Rolex, AP, Patek'!BF94="Yes",1,0)</f>
        <v>0</v>
      </c>
      <c r="X94">
        <f>IF('Rolex, AP, Patek'!BG94="A",1,0)</f>
        <v>0</v>
      </c>
      <c r="Y94">
        <f>IF('Rolex, AP, Patek'!BG94="AA",1,0)</f>
        <v>1</v>
      </c>
      <c r="Z94">
        <f>IF('Rolex, AP, Patek'!BG94="AAA",1,0)</f>
        <v>0</v>
      </c>
      <c r="AA94">
        <f>IF('Rolex, AP, Patek'!BG94="AAAA",1,0)</f>
        <v>0</v>
      </c>
      <c r="AB94">
        <f>IF('Rolex, AP, Patek'!R94="Yes",1,0)</f>
        <v>1</v>
      </c>
      <c r="AC94">
        <f>IF('Rolex, AP, Patek'!AR94="Yes",1,0)</f>
        <v>0</v>
      </c>
      <c r="AD94">
        <f>IF(OR('Rolex, AP, Patek'!X94="Yes", 'Rolex, AP, Patek'!Y94="Yes",'Rolex, AP, Patek'!Z94="Yes"),1,0)</f>
        <v>0</v>
      </c>
      <c r="AE94">
        <f>IF(OR('Rolex, AP, Patek'!AA94="Yes",'Rolex, AP, Patek'!AB94="Yes"),1,0)</f>
        <v>0</v>
      </c>
      <c r="AF94">
        <f>IF('Rolex, AP, Patek'!AD94="Yes",1,0)</f>
        <v>0</v>
      </c>
      <c r="AG94">
        <f>IF('Rolex, AP, Patek'!AC94="Yes",1,0)</f>
        <v>0</v>
      </c>
      <c r="AH94">
        <f>IF('Rolex, AP, Patek'!AE94="Yes",1,0)</f>
        <v>0</v>
      </c>
      <c r="AI94">
        <f>IF(OR('Rolex, AP, Patek'!AK94="Yes",'Rolex, AP, Patek'!AN94="Yes"),1,0)</f>
        <v>0</v>
      </c>
      <c r="AJ94">
        <f>IF('Rolex, AP, Patek'!AL94="Yes",1,0)</f>
        <v>0</v>
      </c>
      <c r="AK94">
        <f>IF('Rolex, AP, Patek'!AO94="Yes",1,0)</f>
        <v>0</v>
      </c>
      <c r="AL94">
        <f>IF('Rolex, AP, Patek'!AS94="Yes",1,0)</f>
        <v>0</v>
      </c>
      <c r="AM94" s="25">
        <f t="shared" si="7"/>
        <v>0</v>
      </c>
      <c r="AN94" s="25">
        <f t="shared" si="8"/>
        <v>0</v>
      </c>
      <c r="AO94" s="25">
        <f t="shared" si="9"/>
        <v>0</v>
      </c>
      <c r="AP94" s="25">
        <f t="shared" si="10"/>
        <v>0</v>
      </c>
      <c r="AQ94" s="25">
        <f t="shared" si="11"/>
        <v>1</v>
      </c>
    </row>
    <row r="95" spans="1:43" x14ac:dyDescent="0.2">
      <c r="A95" s="1">
        <v>91</v>
      </c>
      <c r="B95" s="27">
        <f>'Rolex, AP, Patek'!C95</f>
        <v>44689</v>
      </c>
      <c r="C95">
        <f>'Rolex, AP, Patek'!D95</f>
        <v>345</v>
      </c>
      <c r="D95" s="28">
        <f>'Rolex, AP, Patek'!E95</f>
        <v>30000</v>
      </c>
      <c r="E95" s="28">
        <f>'Rolex, AP, Patek'!F95</f>
        <v>37500</v>
      </c>
      <c r="F95" s="29">
        <f t="shared" si="6"/>
        <v>10.308952660644293</v>
      </c>
      <c r="G95" s="28">
        <f>IF('Rolex, AP, Patek'!J95="AP",1,0)</f>
        <v>0</v>
      </c>
      <c r="H95" s="28">
        <f>IF('Rolex, AP, Patek'!J95="Patek",1,0)</f>
        <v>1</v>
      </c>
      <c r="I95" s="28">
        <f>IF('Rolex, AP, Patek'!J95="Rolex",1,0)</f>
        <v>0</v>
      </c>
      <c r="J95">
        <f>IF('Rolex, AP, Patek'!L95="Stainless Steel",1,0)</f>
        <v>0</v>
      </c>
      <c r="K95">
        <f>IF('Rolex, AP, Patek'!L95="Two-tone",1,0)</f>
        <v>0</v>
      </c>
      <c r="L95">
        <f>IF(OR('Rolex, AP, Patek'!L95="YG 18K",'Rolex, AP, Patek'!L95="YG &lt;18K",'Rolex, AP, Patek'!L95="PG 18K",'Rolex, AP, Patek'!L95="PG &lt;18K",'Rolex, AP, Patek'!L95="WG 18K",'Rolex, AP, Patek'!L95="Mixes of 18K",'Rolex, AP, Patek'!L95="Mixes &lt;18K"),1,0)</f>
        <v>1</v>
      </c>
      <c r="M95">
        <f>IF('Rolex, AP, Patek'!L95="Platinum",1,0)</f>
        <v>0</v>
      </c>
      <c r="N95">
        <f>IF(OR('Rolex, AP, Patek'!L95="PVD",'Rolex, AP, Patek'!L95="Gold Plate",'Rolex, AP, Patek'!L95="Other"),1,0)</f>
        <v>0</v>
      </c>
      <c r="O95">
        <f>IF('Rolex, AP, Patek'!P95="Stainless Steel",1,0)</f>
        <v>0</v>
      </c>
      <c r="P95">
        <f>IF('Rolex, AP, Patek'!P95="Leather",1,0)</f>
        <v>1</v>
      </c>
      <c r="Q95">
        <f>IF('Rolex, AP, Patek'!P95="Two-tone",1,0)</f>
        <v>0</v>
      </c>
      <c r="R95">
        <f>IF(OR('Rolex, AP, Patek'!P95="YG 18K",'Rolex, AP, Patek'!P95="PG 18K",'Rolex, AP, Patek'!P95="WG 18K",'Rolex, AP, Patek'!P95="Mixes of 18K"),1,0)</f>
        <v>0</v>
      </c>
      <c r="S95">
        <f>IF(OR('Rolex, AP, Patek'!AX95="Yes",'Rolex, AP, Patek'!AY95="Yes",'Rolex, AP, Patek'!AW95="Yes"),1,0)</f>
        <v>0</v>
      </c>
      <c r="T95">
        <f>IF(OR(ISTEXT('Rolex, AP, Patek'!AZ95), ISTEXT('Rolex, AP, Patek'!BA95)),1,0)</f>
        <v>0</v>
      </c>
      <c r="U95">
        <f>IF('Rolex, AP, Patek'!BB95="Yes",1,0)</f>
        <v>0</v>
      </c>
      <c r="V95">
        <f>IF('Rolex, AP, Patek'!BC95="Yes",1,0)</f>
        <v>0</v>
      </c>
      <c r="W95">
        <f>IF('Rolex, AP, Patek'!BF95="Yes",1,0)</f>
        <v>0</v>
      </c>
      <c r="X95">
        <f>IF('Rolex, AP, Patek'!BG95="A",1,0)</f>
        <v>0</v>
      </c>
      <c r="Y95">
        <f>IF('Rolex, AP, Patek'!BG95="AA",1,0)</f>
        <v>0</v>
      </c>
      <c r="Z95">
        <f>IF('Rolex, AP, Patek'!BG95="AAA",1,0)</f>
        <v>1</v>
      </c>
      <c r="AA95">
        <f>IF('Rolex, AP, Patek'!BG95="AAAA",1,0)</f>
        <v>0</v>
      </c>
      <c r="AB95">
        <f>IF('Rolex, AP, Patek'!R95="Yes",1,0)</f>
        <v>0</v>
      </c>
      <c r="AC95">
        <f>IF('Rolex, AP, Patek'!AR95="Yes",1,0)</f>
        <v>0</v>
      </c>
      <c r="AD95">
        <f>IF(OR('Rolex, AP, Patek'!X95="Yes", 'Rolex, AP, Patek'!Y95="Yes",'Rolex, AP, Patek'!Z95="Yes"),1,0)</f>
        <v>0</v>
      </c>
      <c r="AE95">
        <f>IF(OR('Rolex, AP, Patek'!AA95="Yes",'Rolex, AP, Patek'!AB95="Yes"),1,0)</f>
        <v>0</v>
      </c>
      <c r="AF95">
        <f>IF('Rolex, AP, Patek'!AD95="Yes",1,0)</f>
        <v>0</v>
      </c>
      <c r="AG95">
        <f>IF('Rolex, AP, Patek'!AC95="Yes",1,0)</f>
        <v>0</v>
      </c>
      <c r="AH95">
        <f>IF('Rolex, AP, Patek'!AE95="Yes",1,0)</f>
        <v>0</v>
      </c>
      <c r="AI95">
        <f>IF(OR('Rolex, AP, Patek'!AK95="Yes",'Rolex, AP, Patek'!AN95="Yes"),1,0)</f>
        <v>1</v>
      </c>
      <c r="AJ95">
        <f>IF('Rolex, AP, Patek'!AL95="Yes",1,0)</f>
        <v>0</v>
      </c>
      <c r="AK95">
        <f>IF('Rolex, AP, Patek'!AO95="Yes",1,0)</f>
        <v>0</v>
      </c>
      <c r="AL95">
        <f>IF('Rolex, AP, Patek'!AS95="Yes",1,0)</f>
        <v>0</v>
      </c>
      <c r="AM95" s="25">
        <f t="shared" si="7"/>
        <v>0</v>
      </c>
      <c r="AN95" s="25">
        <f t="shared" si="8"/>
        <v>0</v>
      </c>
      <c r="AO95" s="25">
        <f t="shared" si="9"/>
        <v>0</v>
      </c>
      <c r="AP95" s="25">
        <f t="shared" si="10"/>
        <v>0</v>
      </c>
      <c r="AQ95" s="25">
        <f t="shared" si="11"/>
        <v>1</v>
      </c>
    </row>
    <row r="96" spans="1:43" x14ac:dyDescent="0.2">
      <c r="A96" s="1">
        <v>92</v>
      </c>
      <c r="B96" s="27">
        <f>'Rolex, AP, Patek'!C96</f>
        <v>44689</v>
      </c>
      <c r="C96">
        <f>'Rolex, AP, Patek'!D96</f>
        <v>346</v>
      </c>
      <c r="D96" s="28">
        <f>'Rolex, AP, Patek'!E96</f>
        <v>13000</v>
      </c>
      <c r="E96" s="28">
        <f>'Rolex, AP, Patek'!F96</f>
        <v>16250</v>
      </c>
      <c r="F96" s="29">
        <f t="shared" si="6"/>
        <v>9.4727046364436731</v>
      </c>
      <c r="G96" s="28">
        <f>IF('Rolex, AP, Patek'!J96="AP",1,0)</f>
        <v>0</v>
      </c>
      <c r="H96" s="28">
        <f>IF('Rolex, AP, Patek'!J96="Patek",1,0)</f>
        <v>1</v>
      </c>
      <c r="I96" s="28">
        <f>IF('Rolex, AP, Patek'!J96="Rolex",1,0)</f>
        <v>0</v>
      </c>
      <c r="J96">
        <f>IF('Rolex, AP, Patek'!L96="Stainless Steel",1,0)</f>
        <v>1</v>
      </c>
      <c r="K96">
        <f>IF('Rolex, AP, Patek'!L96="Two-tone",1,0)</f>
        <v>0</v>
      </c>
      <c r="L96">
        <f>IF(OR('Rolex, AP, Patek'!L96="YG 18K",'Rolex, AP, Patek'!L96="YG &lt;18K",'Rolex, AP, Patek'!L96="PG 18K",'Rolex, AP, Patek'!L96="PG &lt;18K",'Rolex, AP, Patek'!L96="WG 18K",'Rolex, AP, Patek'!L96="Mixes of 18K",'Rolex, AP, Patek'!L96="Mixes &lt;18K"),1,0)</f>
        <v>0</v>
      </c>
      <c r="M96">
        <f>IF('Rolex, AP, Patek'!L96="Platinum",1,0)</f>
        <v>0</v>
      </c>
      <c r="N96">
        <f>IF(OR('Rolex, AP, Patek'!L96="PVD",'Rolex, AP, Patek'!L96="Gold Plate",'Rolex, AP, Patek'!L96="Other"),1,0)</f>
        <v>0</v>
      </c>
      <c r="O96">
        <f>IF('Rolex, AP, Patek'!P96="Stainless Steel",1,0)</f>
        <v>0</v>
      </c>
      <c r="P96">
        <f>IF('Rolex, AP, Patek'!P96="Leather",1,0)</f>
        <v>1</v>
      </c>
      <c r="Q96">
        <f>IF('Rolex, AP, Patek'!P96="Two-tone",1,0)</f>
        <v>0</v>
      </c>
      <c r="R96">
        <f>IF(OR('Rolex, AP, Patek'!P96="YG 18K",'Rolex, AP, Patek'!P96="PG 18K",'Rolex, AP, Patek'!P96="WG 18K",'Rolex, AP, Patek'!P96="Mixes of 18K"),1,0)</f>
        <v>0</v>
      </c>
      <c r="S96">
        <f>IF(OR('Rolex, AP, Patek'!AX96="Yes",'Rolex, AP, Patek'!AY96="Yes",'Rolex, AP, Patek'!AW96="Yes"),1,0)</f>
        <v>0</v>
      </c>
      <c r="T96">
        <f>IF(OR(ISTEXT('Rolex, AP, Patek'!AZ96), ISTEXT('Rolex, AP, Patek'!BA96)),1,0)</f>
        <v>0</v>
      </c>
      <c r="U96">
        <f>IF('Rolex, AP, Patek'!BB96="Yes",1,0)</f>
        <v>0</v>
      </c>
      <c r="V96">
        <f>IF('Rolex, AP, Patek'!BC96="Yes",1,0)</f>
        <v>0</v>
      </c>
      <c r="W96">
        <f>IF('Rolex, AP, Patek'!BF96="Yes",1,0)</f>
        <v>0</v>
      </c>
      <c r="X96">
        <f>IF('Rolex, AP, Patek'!BG96="A",1,0)</f>
        <v>0</v>
      </c>
      <c r="Y96">
        <f>IF('Rolex, AP, Patek'!BG96="AA",1,0)</f>
        <v>0</v>
      </c>
      <c r="Z96">
        <f>IF('Rolex, AP, Patek'!BG96="AAA",1,0)</f>
        <v>1</v>
      </c>
      <c r="AA96">
        <f>IF('Rolex, AP, Patek'!BG96="AAAA",1,0)</f>
        <v>0</v>
      </c>
      <c r="AB96">
        <f>IF('Rolex, AP, Patek'!R96="Yes",1,0)</f>
        <v>1</v>
      </c>
      <c r="AC96">
        <f>IF('Rolex, AP, Patek'!AR96="Yes",1,0)</f>
        <v>0</v>
      </c>
      <c r="AD96">
        <f>IF(OR('Rolex, AP, Patek'!X96="Yes", 'Rolex, AP, Patek'!Y96="Yes",'Rolex, AP, Patek'!Z96="Yes"),1,0)</f>
        <v>0</v>
      </c>
      <c r="AE96">
        <f>IF(OR('Rolex, AP, Patek'!AA96="Yes",'Rolex, AP, Patek'!AB96="Yes"),1,0)</f>
        <v>0</v>
      </c>
      <c r="AF96">
        <f>IF('Rolex, AP, Patek'!AD96="Yes",1,0)</f>
        <v>0</v>
      </c>
      <c r="AG96">
        <f>IF('Rolex, AP, Patek'!AC96="Yes",1,0)</f>
        <v>0</v>
      </c>
      <c r="AH96">
        <f>IF('Rolex, AP, Patek'!AE96="Yes",1,0)</f>
        <v>0</v>
      </c>
      <c r="AI96">
        <f>IF(OR('Rolex, AP, Patek'!AK96="Yes",'Rolex, AP, Patek'!AN96="Yes"),1,0)</f>
        <v>0</v>
      </c>
      <c r="AJ96">
        <f>IF('Rolex, AP, Patek'!AL96="Yes",1,0)</f>
        <v>0</v>
      </c>
      <c r="AK96">
        <f>IF('Rolex, AP, Patek'!AO96="Yes",1,0)</f>
        <v>0</v>
      </c>
      <c r="AL96">
        <f>IF('Rolex, AP, Patek'!AS96="Yes",1,0)</f>
        <v>0</v>
      </c>
      <c r="AM96" s="25">
        <f t="shared" si="7"/>
        <v>0</v>
      </c>
      <c r="AN96" s="25">
        <f t="shared" si="8"/>
        <v>0</v>
      </c>
      <c r="AO96" s="25">
        <f t="shared" si="9"/>
        <v>0</v>
      </c>
      <c r="AP96" s="25">
        <f t="shared" si="10"/>
        <v>0</v>
      </c>
      <c r="AQ96" s="25">
        <f t="shared" si="11"/>
        <v>1</v>
      </c>
    </row>
    <row r="97" spans="1:43" x14ac:dyDescent="0.2">
      <c r="A97" s="1">
        <v>93</v>
      </c>
      <c r="B97" s="27">
        <f>'Rolex, AP, Patek'!C97</f>
        <v>44689</v>
      </c>
      <c r="C97">
        <f>'Rolex, AP, Patek'!D97</f>
        <v>347</v>
      </c>
      <c r="D97" s="28">
        <f>'Rolex, AP, Patek'!E97</f>
        <v>12000</v>
      </c>
      <c r="E97" s="28">
        <f>'Rolex, AP, Patek'!F97</f>
        <v>15000</v>
      </c>
      <c r="F97" s="29">
        <f t="shared" si="6"/>
        <v>9.3926619287701367</v>
      </c>
      <c r="G97" s="28">
        <f>IF('Rolex, AP, Patek'!J97="AP",1,0)</f>
        <v>0</v>
      </c>
      <c r="H97" s="28">
        <f>IF('Rolex, AP, Patek'!J97="Patek",1,0)</f>
        <v>1</v>
      </c>
      <c r="I97" s="28">
        <f>IF('Rolex, AP, Patek'!J97="Rolex",1,0)</f>
        <v>0</v>
      </c>
      <c r="J97">
        <f>IF('Rolex, AP, Patek'!L97="Stainless Steel",1,0)</f>
        <v>0</v>
      </c>
      <c r="K97">
        <f>IF('Rolex, AP, Patek'!L97="Two-tone",1,0)</f>
        <v>0</v>
      </c>
      <c r="L97">
        <f>IF(OR('Rolex, AP, Patek'!L97="YG 18K",'Rolex, AP, Patek'!L97="YG &lt;18K",'Rolex, AP, Patek'!L97="PG 18K",'Rolex, AP, Patek'!L97="PG &lt;18K",'Rolex, AP, Patek'!L97="WG 18K",'Rolex, AP, Patek'!L97="Mixes of 18K",'Rolex, AP, Patek'!L97="Mixes &lt;18K"),1,0)</f>
        <v>1</v>
      </c>
      <c r="M97">
        <f>IF('Rolex, AP, Patek'!L97="Platinum",1,0)</f>
        <v>0</v>
      </c>
      <c r="N97">
        <f>IF(OR('Rolex, AP, Patek'!L97="PVD",'Rolex, AP, Patek'!L97="Gold Plate",'Rolex, AP, Patek'!L97="Other"),1,0)</f>
        <v>0</v>
      </c>
      <c r="O97">
        <f>IF('Rolex, AP, Patek'!P97="Stainless Steel",1,0)</f>
        <v>0</v>
      </c>
      <c r="P97">
        <f>IF('Rolex, AP, Patek'!P97="Leather",1,0)</f>
        <v>0</v>
      </c>
      <c r="Q97">
        <f>IF('Rolex, AP, Patek'!P97="Two-tone",1,0)</f>
        <v>0</v>
      </c>
      <c r="R97">
        <f>IF(OR('Rolex, AP, Patek'!P97="YG 18K",'Rolex, AP, Patek'!P97="PG 18K",'Rolex, AP, Patek'!P97="WG 18K",'Rolex, AP, Patek'!P97="Mixes of 18K"),1,0)</f>
        <v>1</v>
      </c>
      <c r="S97">
        <f>IF(OR('Rolex, AP, Patek'!AX97="Yes",'Rolex, AP, Patek'!AY97="Yes",'Rolex, AP, Patek'!AW97="Yes"),1,0)</f>
        <v>0</v>
      </c>
      <c r="T97">
        <f>IF(OR(ISTEXT('Rolex, AP, Patek'!AZ97), ISTEXT('Rolex, AP, Patek'!BA97)),1,0)</f>
        <v>1</v>
      </c>
      <c r="U97">
        <f>IF('Rolex, AP, Patek'!BB97="Yes",1,0)</f>
        <v>0</v>
      </c>
      <c r="V97">
        <f>IF('Rolex, AP, Patek'!BC97="Yes",1,0)</f>
        <v>0</v>
      </c>
      <c r="W97">
        <f>IF('Rolex, AP, Patek'!BF97="Yes",1,0)</f>
        <v>0</v>
      </c>
      <c r="X97">
        <f>IF('Rolex, AP, Patek'!BG97="A",1,0)</f>
        <v>0</v>
      </c>
      <c r="Y97">
        <f>IF('Rolex, AP, Patek'!BG97="AA",1,0)</f>
        <v>1</v>
      </c>
      <c r="Z97">
        <f>IF('Rolex, AP, Patek'!BG97="AAA",1,0)</f>
        <v>0</v>
      </c>
      <c r="AA97">
        <f>IF('Rolex, AP, Patek'!BG97="AAAA",1,0)</f>
        <v>0</v>
      </c>
      <c r="AB97">
        <f>IF('Rolex, AP, Patek'!R97="Yes",1,0)</f>
        <v>0</v>
      </c>
      <c r="AC97">
        <f>IF('Rolex, AP, Patek'!AR97="Yes",1,0)</f>
        <v>0</v>
      </c>
      <c r="AD97">
        <f>IF(OR('Rolex, AP, Patek'!X97="Yes", 'Rolex, AP, Patek'!Y97="Yes",'Rolex, AP, Patek'!Z97="Yes"),1,0)</f>
        <v>1</v>
      </c>
      <c r="AE97">
        <f>IF(OR('Rolex, AP, Patek'!AA97="Yes",'Rolex, AP, Patek'!AB97="Yes"),1,0)</f>
        <v>0</v>
      </c>
      <c r="AF97">
        <f>IF('Rolex, AP, Patek'!AD97="Yes",1,0)</f>
        <v>0</v>
      </c>
      <c r="AG97">
        <f>IF('Rolex, AP, Patek'!AC97="Yes",1,0)</f>
        <v>0</v>
      </c>
      <c r="AH97">
        <f>IF('Rolex, AP, Patek'!AE97="Yes",1,0)</f>
        <v>0</v>
      </c>
      <c r="AI97">
        <f>IF(OR('Rolex, AP, Patek'!AK97="Yes",'Rolex, AP, Patek'!AN97="Yes"),1,0)</f>
        <v>0</v>
      </c>
      <c r="AJ97">
        <f>IF('Rolex, AP, Patek'!AL97="Yes",1,0)</f>
        <v>0</v>
      </c>
      <c r="AK97">
        <f>IF('Rolex, AP, Patek'!AO97="Yes",1,0)</f>
        <v>0</v>
      </c>
      <c r="AL97">
        <f>IF('Rolex, AP, Patek'!AS97="Yes",1,0)</f>
        <v>0</v>
      </c>
      <c r="AM97" s="25">
        <f t="shared" si="7"/>
        <v>0</v>
      </c>
      <c r="AN97" s="25">
        <f t="shared" si="8"/>
        <v>0</v>
      </c>
      <c r="AO97" s="25">
        <f t="shared" si="9"/>
        <v>0</v>
      </c>
      <c r="AP97" s="25">
        <f t="shared" si="10"/>
        <v>0</v>
      </c>
      <c r="AQ97" s="25">
        <f t="shared" si="11"/>
        <v>1</v>
      </c>
    </row>
    <row r="98" spans="1:43" x14ac:dyDescent="0.2">
      <c r="A98" s="1">
        <v>94</v>
      </c>
      <c r="B98" s="27">
        <f>'Rolex, AP, Patek'!C98</f>
        <v>44689</v>
      </c>
      <c r="C98">
        <f>'Rolex, AP, Patek'!D98</f>
        <v>357</v>
      </c>
      <c r="D98" s="28">
        <f>'Rolex, AP, Patek'!E98</f>
        <v>2600</v>
      </c>
      <c r="E98" s="28">
        <f>'Rolex, AP, Patek'!F98</f>
        <v>3250</v>
      </c>
      <c r="F98" s="29">
        <f t="shared" si="6"/>
        <v>7.8632667240095735</v>
      </c>
      <c r="G98" s="28">
        <f>IF('Rolex, AP, Patek'!J98="AP",1,0)</f>
        <v>0</v>
      </c>
      <c r="H98" s="28">
        <f>IF('Rolex, AP, Patek'!J98="Patek",1,0)</f>
        <v>0</v>
      </c>
      <c r="I98" s="28">
        <f>IF('Rolex, AP, Patek'!J98="Rolex",1,0)</f>
        <v>1</v>
      </c>
      <c r="J98">
        <f>IF('Rolex, AP, Patek'!L98="Stainless Steel",1,0)</f>
        <v>1</v>
      </c>
      <c r="K98">
        <f>IF('Rolex, AP, Patek'!L98="Two-tone",1,0)</f>
        <v>0</v>
      </c>
      <c r="L98">
        <f>IF(OR('Rolex, AP, Patek'!L98="YG 18K",'Rolex, AP, Patek'!L98="YG &lt;18K",'Rolex, AP, Patek'!L98="PG 18K",'Rolex, AP, Patek'!L98="PG &lt;18K",'Rolex, AP, Patek'!L98="WG 18K",'Rolex, AP, Patek'!L98="Mixes of 18K",'Rolex, AP, Patek'!L98="Mixes &lt;18K"),1,0)</f>
        <v>0</v>
      </c>
      <c r="M98">
        <f>IF('Rolex, AP, Patek'!L98="Platinum",1,0)</f>
        <v>0</v>
      </c>
      <c r="N98">
        <f>IF(OR('Rolex, AP, Patek'!L98="PVD",'Rolex, AP, Patek'!L98="Gold Plate",'Rolex, AP, Patek'!L98="Other"),1,0)</f>
        <v>0</v>
      </c>
      <c r="O98">
        <f>IF('Rolex, AP, Patek'!P98="Stainless Steel",1,0)</f>
        <v>1</v>
      </c>
      <c r="P98">
        <f>IF('Rolex, AP, Patek'!P98="Leather",1,0)</f>
        <v>0</v>
      </c>
      <c r="Q98">
        <f>IF('Rolex, AP, Patek'!P98="Two-tone",1,0)</f>
        <v>0</v>
      </c>
      <c r="R98">
        <f>IF(OR('Rolex, AP, Patek'!P98="YG 18K",'Rolex, AP, Patek'!P98="PG 18K",'Rolex, AP, Patek'!P98="WG 18K",'Rolex, AP, Patek'!P98="Mixes of 18K"),1,0)</f>
        <v>0</v>
      </c>
      <c r="S98">
        <f>IF(OR('Rolex, AP, Patek'!AX98="Yes",'Rolex, AP, Patek'!AY98="Yes",'Rolex, AP, Patek'!AW98="Yes"),1,0)</f>
        <v>0</v>
      </c>
      <c r="T98">
        <f>IF(OR(ISTEXT('Rolex, AP, Patek'!AZ98), ISTEXT('Rolex, AP, Patek'!BA98)),1,0)</f>
        <v>0</v>
      </c>
      <c r="U98">
        <f>IF('Rolex, AP, Patek'!BB98="Yes",1,0)</f>
        <v>0</v>
      </c>
      <c r="V98">
        <f>IF('Rolex, AP, Patek'!BC98="Yes",1,0)</f>
        <v>0</v>
      </c>
      <c r="W98">
        <f>IF('Rolex, AP, Patek'!BF98="Yes",1,0)</f>
        <v>0</v>
      </c>
      <c r="X98">
        <f>IF('Rolex, AP, Patek'!BG98="A",1,0)</f>
        <v>0</v>
      </c>
      <c r="Y98">
        <f>IF('Rolex, AP, Patek'!BG98="AA",1,0)</f>
        <v>1</v>
      </c>
      <c r="Z98">
        <f>IF('Rolex, AP, Patek'!BG98="AAA",1,0)</f>
        <v>0</v>
      </c>
      <c r="AA98">
        <f>IF('Rolex, AP, Patek'!BG98="AAAA",1,0)</f>
        <v>0</v>
      </c>
      <c r="AB98">
        <f>IF('Rolex, AP, Patek'!R98="Yes",1,0)</f>
        <v>1</v>
      </c>
      <c r="AC98">
        <f>IF('Rolex, AP, Patek'!AR98="Yes",1,0)</f>
        <v>0</v>
      </c>
      <c r="AD98">
        <f>IF(OR('Rolex, AP, Patek'!X98="Yes", 'Rolex, AP, Patek'!Y98="Yes",'Rolex, AP, Patek'!Z98="Yes"),1,0)</f>
        <v>0</v>
      </c>
      <c r="AE98">
        <f>IF(OR('Rolex, AP, Patek'!AA98="Yes",'Rolex, AP, Patek'!AB98="Yes"),1,0)</f>
        <v>0</v>
      </c>
      <c r="AF98">
        <f>IF('Rolex, AP, Patek'!AD98="Yes",1,0)</f>
        <v>0</v>
      </c>
      <c r="AG98">
        <f>IF('Rolex, AP, Patek'!AC98="Yes",1,0)</f>
        <v>0</v>
      </c>
      <c r="AH98">
        <f>IF('Rolex, AP, Patek'!AE98="Yes",1,0)</f>
        <v>0</v>
      </c>
      <c r="AI98">
        <f>IF(OR('Rolex, AP, Patek'!AK98="Yes",'Rolex, AP, Patek'!AN98="Yes"),1,0)</f>
        <v>0</v>
      </c>
      <c r="AJ98">
        <f>IF('Rolex, AP, Patek'!AL98="Yes",1,0)</f>
        <v>0</v>
      </c>
      <c r="AK98">
        <f>IF('Rolex, AP, Patek'!AO98="Yes",1,0)</f>
        <v>0</v>
      </c>
      <c r="AL98">
        <f>IF('Rolex, AP, Patek'!AS98="Yes",1,0)</f>
        <v>0</v>
      </c>
      <c r="AM98" s="25">
        <f t="shared" si="7"/>
        <v>0</v>
      </c>
      <c r="AN98" s="25">
        <f t="shared" si="8"/>
        <v>0</v>
      </c>
      <c r="AO98" s="25">
        <f t="shared" si="9"/>
        <v>0</v>
      </c>
      <c r="AP98" s="25">
        <f t="shared" si="10"/>
        <v>0</v>
      </c>
      <c r="AQ98" s="25">
        <f t="shared" si="11"/>
        <v>1</v>
      </c>
    </row>
    <row r="99" spans="1:43" x14ac:dyDescent="0.2">
      <c r="A99" s="1">
        <v>95</v>
      </c>
      <c r="B99" s="27">
        <f>'Rolex, AP, Patek'!C99</f>
        <v>44689</v>
      </c>
      <c r="C99">
        <f>'Rolex, AP, Patek'!D99</f>
        <v>362</v>
      </c>
      <c r="D99" s="28">
        <f>'Rolex, AP, Patek'!E99</f>
        <v>9000</v>
      </c>
      <c r="E99" s="28">
        <f>'Rolex, AP, Patek'!F99</f>
        <v>11250</v>
      </c>
      <c r="F99" s="29">
        <f t="shared" si="6"/>
        <v>9.1049798563183568</v>
      </c>
      <c r="G99" s="28">
        <f>IF('Rolex, AP, Patek'!J99="AP",1,0)</f>
        <v>0</v>
      </c>
      <c r="H99" s="28">
        <f>IF('Rolex, AP, Patek'!J99="Patek",1,0)</f>
        <v>0</v>
      </c>
      <c r="I99" s="28">
        <f>IF('Rolex, AP, Patek'!J99="Rolex",1,0)</f>
        <v>1</v>
      </c>
      <c r="J99">
        <f>IF('Rolex, AP, Patek'!L99="Stainless Steel",1,0)</f>
        <v>1</v>
      </c>
      <c r="K99">
        <f>IF('Rolex, AP, Patek'!L99="Two-tone",1,0)</f>
        <v>0</v>
      </c>
      <c r="L99">
        <f>IF(OR('Rolex, AP, Patek'!L99="YG 18K",'Rolex, AP, Patek'!L99="YG &lt;18K",'Rolex, AP, Patek'!L99="PG 18K",'Rolex, AP, Patek'!L99="PG &lt;18K",'Rolex, AP, Patek'!L99="WG 18K",'Rolex, AP, Patek'!L99="Mixes of 18K",'Rolex, AP, Patek'!L99="Mixes &lt;18K"),1,0)</f>
        <v>0</v>
      </c>
      <c r="M99">
        <f>IF('Rolex, AP, Patek'!L99="Platinum",1,0)</f>
        <v>0</v>
      </c>
      <c r="N99">
        <f>IF(OR('Rolex, AP, Patek'!L99="PVD",'Rolex, AP, Patek'!L99="Gold Plate",'Rolex, AP, Patek'!L99="Other"),1,0)</f>
        <v>0</v>
      </c>
      <c r="O99">
        <f>IF('Rolex, AP, Patek'!P99="Stainless Steel",1,0)</f>
        <v>1</v>
      </c>
      <c r="P99">
        <f>IF('Rolex, AP, Patek'!P99="Leather",1,0)</f>
        <v>0</v>
      </c>
      <c r="Q99">
        <f>IF('Rolex, AP, Patek'!P99="Two-tone",1,0)</f>
        <v>0</v>
      </c>
      <c r="R99">
        <f>IF(OR('Rolex, AP, Patek'!P99="YG 18K",'Rolex, AP, Patek'!P99="PG 18K",'Rolex, AP, Patek'!P99="WG 18K",'Rolex, AP, Patek'!P99="Mixes of 18K"),1,0)</f>
        <v>0</v>
      </c>
      <c r="S99">
        <f>IF(OR('Rolex, AP, Patek'!AX99="Yes",'Rolex, AP, Patek'!AY99="Yes",'Rolex, AP, Patek'!AW99="Yes"),1,0)</f>
        <v>0</v>
      </c>
      <c r="T99">
        <f>IF(OR(ISTEXT('Rolex, AP, Patek'!AZ99), ISTEXT('Rolex, AP, Patek'!BA99)),1,0)</f>
        <v>0</v>
      </c>
      <c r="U99">
        <f>IF('Rolex, AP, Patek'!BB99="Yes",1,0)</f>
        <v>0</v>
      </c>
      <c r="V99">
        <f>IF('Rolex, AP, Patek'!BC99="Yes",1,0)</f>
        <v>0</v>
      </c>
      <c r="W99">
        <f>IF('Rolex, AP, Patek'!BF99="Yes",1,0)</f>
        <v>0</v>
      </c>
      <c r="X99">
        <f>IF('Rolex, AP, Patek'!BG99="A",1,0)</f>
        <v>0</v>
      </c>
      <c r="Y99">
        <f>IF('Rolex, AP, Patek'!BG99="AA",1,0)</f>
        <v>1</v>
      </c>
      <c r="Z99">
        <f>IF('Rolex, AP, Patek'!BG99="AAA",1,0)</f>
        <v>0</v>
      </c>
      <c r="AA99">
        <f>IF('Rolex, AP, Patek'!BG99="AAAA",1,0)</f>
        <v>0</v>
      </c>
      <c r="AB99">
        <f>IF('Rolex, AP, Patek'!R99="Yes",1,0)</f>
        <v>1</v>
      </c>
      <c r="AC99">
        <f>IF('Rolex, AP, Patek'!AR99="Yes",1,0)</f>
        <v>0</v>
      </c>
      <c r="AD99">
        <f>IF(OR('Rolex, AP, Patek'!X99="Yes", 'Rolex, AP, Patek'!Y99="Yes",'Rolex, AP, Patek'!Z99="Yes"),1,0)</f>
        <v>0</v>
      </c>
      <c r="AE99">
        <f>IF(OR('Rolex, AP, Patek'!AA99="Yes",'Rolex, AP, Patek'!AB99="Yes"),1,0)</f>
        <v>0</v>
      </c>
      <c r="AF99">
        <f>IF('Rolex, AP, Patek'!AD99="Yes",1,0)</f>
        <v>0</v>
      </c>
      <c r="AG99">
        <f>IF('Rolex, AP, Patek'!AC99="Yes",1,0)</f>
        <v>1</v>
      </c>
      <c r="AH99">
        <f>IF('Rolex, AP, Patek'!AE99="Yes",1,0)</f>
        <v>0</v>
      </c>
      <c r="AI99">
        <f>IF(OR('Rolex, AP, Patek'!AK99="Yes",'Rolex, AP, Patek'!AN99="Yes"),1,0)</f>
        <v>0</v>
      </c>
      <c r="AJ99">
        <f>IF('Rolex, AP, Patek'!AL99="Yes",1,0)</f>
        <v>0</v>
      </c>
      <c r="AK99">
        <f>IF('Rolex, AP, Patek'!AO99="Yes",1,0)</f>
        <v>0</v>
      </c>
      <c r="AL99">
        <f>IF('Rolex, AP, Patek'!AS99="Yes",1,0)</f>
        <v>0</v>
      </c>
      <c r="AM99" s="25">
        <f t="shared" si="7"/>
        <v>0</v>
      </c>
      <c r="AN99" s="25">
        <f t="shared" si="8"/>
        <v>0</v>
      </c>
      <c r="AO99" s="25">
        <f t="shared" si="9"/>
        <v>0</v>
      </c>
      <c r="AP99" s="25">
        <f t="shared" si="10"/>
        <v>0</v>
      </c>
      <c r="AQ99" s="25">
        <f t="shared" si="11"/>
        <v>1</v>
      </c>
    </row>
    <row r="100" spans="1:43" x14ac:dyDescent="0.2">
      <c r="A100" s="1">
        <v>96</v>
      </c>
      <c r="B100" s="27">
        <f>'Rolex, AP, Patek'!C100</f>
        <v>44689</v>
      </c>
      <c r="C100">
        <f>'Rolex, AP, Patek'!D100</f>
        <v>363</v>
      </c>
      <c r="D100" s="28">
        <f>'Rolex, AP, Patek'!E100</f>
        <v>8500</v>
      </c>
      <c r="E100" s="28">
        <f>'Rolex, AP, Patek'!F100</f>
        <v>10625</v>
      </c>
      <c r="F100" s="29">
        <f t="shared" si="6"/>
        <v>9.0478214424784085</v>
      </c>
      <c r="G100" s="28">
        <f>IF('Rolex, AP, Patek'!J100="AP",1,0)</f>
        <v>0</v>
      </c>
      <c r="H100" s="28">
        <f>IF('Rolex, AP, Patek'!J100="Patek",1,0)</f>
        <v>0</v>
      </c>
      <c r="I100" s="28">
        <f>IF('Rolex, AP, Patek'!J100="Rolex",1,0)</f>
        <v>1</v>
      </c>
      <c r="J100">
        <f>IF('Rolex, AP, Patek'!L100="Stainless Steel",1,0)</f>
        <v>1</v>
      </c>
      <c r="K100">
        <f>IF('Rolex, AP, Patek'!L100="Two-tone",1,0)</f>
        <v>0</v>
      </c>
      <c r="L100">
        <f>IF(OR('Rolex, AP, Patek'!L100="YG 18K",'Rolex, AP, Patek'!L100="YG &lt;18K",'Rolex, AP, Patek'!L100="PG 18K",'Rolex, AP, Patek'!L100="PG &lt;18K",'Rolex, AP, Patek'!L100="WG 18K",'Rolex, AP, Patek'!L100="Mixes of 18K",'Rolex, AP, Patek'!L100="Mixes &lt;18K"),1,0)</f>
        <v>0</v>
      </c>
      <c r="M100">
        <f>IF('Rolex, AP, Patek'!L100="Platinum",1,0)</f>
        <v>0</v>
      </c>
      <c r="N100">
        <f>IF(OR('Rolex, AP, Patek'!L100="PVD",'Rolex, AP, Patek'!L100="Gold Plate",'Rolex, AP, Patek'!L100="Other"),1,0)</f>
        <v>0</v>
      </c>
      <c r="O100">
        <f>IF('Rolex, AP, Patek'!P100="Stainless Steel",1,0)</f>
        <v>1</v>
      </c>
      <c r="P100">
        <f>IF('Rolex, AP, Patek'!P100="Leather",1,0)</f>
        <v>0</v>
      </c>
      <c r="Q100">
        <f>IF('Rolex, AP, Patek'!P100="Two-tone",1,0)</f>
        <v>0</v>
      </c>
      <c r="R100">
        <f>IF(OR('Rolex, AP, Patek'!P100="YG 18K",'Rolex, AP, Patek'!P100="PG 18K",'Rolex, AP, Patek'!P100="WG 18K",'Rolex, AP, Patek'!P100="Mixes of 18K"),1,0)</f>
        <v>0</v>
      </c>
      <c r="S100">
        <f>IF(OR('Rolex, AP, Patek'!AX100="Yes",'Rolex, AP, Patek'!AY100="Yes",'Rolex, AP, Patek'!AW100="Yes"),1,0)</f>
        <v>0</v>
      </c>
      <c r="T100">
        <f>IF(OR(ISTEXT('Rolex, AP, Patek'!AZ100), ISTEXT('Rolex, AP, Patek'!BA100)),1,0)</f>
        <v>0</v>
      </c>
      <c r="U100">
        <f>IF('Rolex, AP, Patek'!BB100="Yes",1,0)</f>
        <v>0</v>
      </c>
      <c r="V100">
        <f>IF('Rolex, AP, Patek'!BC100="Yes",1,0)</f>
        <v>0</v>
      </c>
      <c r="W100">
        <f>IF('Rolex, AP, Patek'!BF100="Yes",1,0)</f>
        <v>0</v>
      </c>
      <c r="X100">
        <f>IF('Rolex, AP, Patek'!BG100="A",1,0)</f>
        <v>0</v>
      </c>
      <c r="Y100">
        <f>IF('Rolex, AP, Patek'!BG100="AA",1,0)</f>
        <v>0</v>
      </c>
      <c r="Z100">
        <f>IF('Rolex, AP, Patek'!BG100="AAA",1,0)</f>
        <v>1</v>
      </c>
      <c r="AA100">
        <f>IF('Rolex, AP, Patek'!BG100="AAAA",1,0)</f>
        <v>0</v>
      </c>
      <c r="AB100">
        <f>IF('Rolex, AP, Patek'!R100="Yes",1,0)</f>
        <v>0</v>
      </c>
      <c r="AC100">
        <f>IF('Rolex, AP, Patek'!AR100="Yes",1,0)</f>
        <v>0</v>
      </c>
      <c r="AD100">
        <f>IF(OR('Rolex, AP, Patek'!X100="Yes", 'Rolex, AP, Patek'!Y100="Yes",'Rolex, AP, Patek'!Z100="Yes"),1,0)</f>
        <v>1</v>
      </c>
      <c r="AE100">
        <f>IF(OR('Rolex, AP, Patek'!AA100="Yes",'Rolex, AP, Patek'!AB100="Yes"),1,0)</f>
        <v>0</v>
      </c>
      <c r="AF100">
        <f>IF('Rolex, AP, Patek'!AD100="Yes",1,0)</f>
        <v>0</v>
      </c>
      <c r="AG100">
        <f>IF('Rolex, AP, Patek'!AC100="Yes",1,0)</f>
        <v>1</v>
      </c>
      <c r="AH100">
        <f>IF('Rolex, AP, Patek'!AE100="Yes",1,0)</f>
        <v>0</v>
      </c>
      <c r="AI100">
        <f>IF(OR('Rolex, AP, Patek'!AK100="Yes",'Rolex, AP, Patek'!AN100="Yes"),1,0)</f>
        <v>0</v>
      </c>
      <c r="AJ100">
        <f>IF('Rolex, AP, Patek'!AL100="Yes",1,0)</f>
        <v>0</v>
      </c>
      <c r="AK100">
        <f>IF('Rolex, AP, Patek'!AO100="Yes",1,0)</f>
        <v>0</v>
      </c>
      <c r="AL100">
        <f>IF('Rolex, AP, Patek'!AS100="Yes",1,0)</f>
        <v>0</v>
      </c>
      <c r="AM100" s="25">
        <f t="shared" si="7"/>
        <v>0</v>
      </c>
      <c r="AN100" s="25">
        <f t="shared" si="8"/>
        <v>0</v>
      </c>
      <c r="AO100" s="25">
        <f t="shared" si="9"/>
        <v>0</v>
      </c>
      <c r="AP100" s="25">
        <f t="shared" si="10"/>
        <v>0</v>
      </c>
      <c r="AQ100" s="25">
        <f t="shared" si="11"/>
        <v>1</v>
      </c>
    </row>
    <row r="101" spans="1:43" x14ac:dyDescent="0.2">
      <c r="A101" s="1">
        <v>97</v>
      </c>
      <c r="B101" s="27">
        <f>'Rolex, AP, Patek'!C101</f>
        <v>44689</v>
      </c>
      <c r="C101">
        <f>'Rolex, AP, Patek'!D101</f>
        <v>366</v>
      </c>
      <c r="D101" s="28">
        <f>'Rolex, AP, Patek'!E101</f>
        <v>11000</v>
      </c>
      <c r="E101" s="28">
        <f>'Rolex, AP, Patek'!F101</f>
        <v>13750</v>
      </c>
      <c r="F101" s="29">
        <f t="shared" si="6"/>
        <v>9.3056505517805075</v>
      </c>
      <c r="G101" s="28">
        <f>IF('Rolex, AP, Patek'!J101="AP",1,0)</f>
        <v>0</v>
      </c>
      <c r="H101" s="28">
        <f>IF('Rolex, AP, Patek'!J101="Patek",1,0)</f>
        <v>0</v>
      </c>
      <c r="I101" s="28">
        <f>IF('Rolex, AP, Patek'!J101="Rolex",1,0)</f>
        <v>1</v>
      </c>
      <c r="J101">
        <f>IF('Rolex, AP, Patek'!L101="Stainless Steel",1,0)</f>
        <v>1</v>
      </c>
      <c r="K101">
        <f>IF('Rolex, AP, Patek'!L101="Two-tone",1,0)</f>
        <v>0</v>
      </c>
      <c r="L101">
        <f>IF(OR('Rolex, AP, Patek'!L101="YG 18K",'Rolex, AP, Patek'!L101="YG &lt;18K",'Rolex, AP, Patek'!L101="PG 18K",'Rolex, AP, Patek'!L101="PG &lt;18K",'Rolex, AP, Patek'!L101="WG 18K",'Rolex, AP, Patek'!L101="Mixes of 18K",'Rolex, AP, Patek'!L101="Mixes &lt;18K"),1,0)</f>
        <v>0</v>
      </c>
      <c r="M101">
        <f>IF('Rolex, AP, Patek'!L101="Platinum",1,0)</f>
        <v>0</v>
      </c>
      <c r="N101">
        <f>IF(OR('Rolex, AP, Patek'!L101="PVD",'Rolex, AP, Patek'!L101="Gold Plate",'Rolex, AP, Patek'!L101="Other"),1,0)</f>
        <v>0</v>
      </c>
      <c r="O101">
        <f>IF('Rolex, AP, Patek'!P101="Stainless Steel",1,0)</f>
        <v>1</v>
      </c>
      <c r="P101">
        <f>IF('Rolex, AP, Patek'!P101="Leather",1,0)</f>
        <v>0</v>
      </c>
      <c r="Q101">
        <f>IF('Rolex, AP, Patek'!P101="Two-tone",1,0)</f>
        <v>0</v>
      </c>
      <c r="R101">
        <f>IF(OR('Rolex, AP, Patek'!P101="YG 18K",'Rolex, AP, Patek'!P101="PG 18K",'Rolex, AP, Patek'!P101="WG 18K",'Rolex, AP, Patek'!P101="Mixes of 18K"),1,0)</f>
        <v>0</v>
      </c>
      <c r="S101">
        <f>IF(OR('Rolex, AP, Patek'!AX101="Yes",'Rolex, AP, Patek'!AY101="Yes",'Rolex, AP, Patek'!AW101="Yes"),1,0)</f>
        <v>0</v>
      </c>
      <c r="T101">
        <f>IF(OR(ISTEXT('Rolex, AP, Patek'!AZ101), ISTEXT('Rolex, AP, Patek'!BA101)),1,0)</f>
        <v>0</v>
      </c>
      <c r="U101">
        <f>IF('Rolex, AP, Patek'!BB101="Yes",1,0)</f>
        <v>0</v>
      </c>
      <c r="V101">
        <f>IF('Rolex, AP, Patek'!BC101="Yes",1,0)</f>
        <v>0</v>
      </c>
      <c r="W101">
        <f>IF('Rolex, AP, Patek'!BF101="Yes",1,0)</f>
        <v>0</v>
      </c>
      <c r="X101">
        <f>IF('Rolex, AP, Patek'!BG101="A",1,0)</f>
        <v>0</v>
      </c>
      <c r="Y101">
        <f>IF('Rolex, AP, Patek'!BG101="AA",1,0)</f>
        <v>0</v>
      </c>
      <c r="Z101">
        <f>IF('Rolex, AP, Patek'!BG101="AAA",1,0)</f>
        <v>1</v>
      </c>
      <c r="AA101">
        <f>IF('Rolex, AP, Patek'!BG101="AAAA",1,0)</f>
        <v>0</v>
      </c>
      <c r="AB101">
        <f>IF('Rolex, AP, Patek'!R101="Yes",1,0)</f>
        <v>1</v>
      </c>
      <c r="AC101">
        <f>IF('Rolex, AP, Patek'!AR101="Yes",1,0)</f>
        <v>0</v>
      </c>
      <c r="AD101">
        <f>IF(OR('Rolex, AP, Patek'!X101="Yes", 'Rolex, AP, Patek'!Y101="Yes",'Rolex, AP, Patek'!Z101="Yes"),1,0)</f>
        <v>0</v>
      </c>
      <c r="AE101">
        <f>IF(OR('Rolex, AP, Patek'!AA101="Yes",'Rolex, AP, Patek'!AB101="Yes"),1,0)</f>
        <v>0</v>
      </c>
      <c r="AF101">
        <f>IF('Rolex, AP, Patek'!AD101="Yes",1,0)</f>
        <v>0</v>
      </c>
      <c r="AG101">
        <f>IF('Rolex, AP, Patek'!AC101="Yes",1,0)</f>
        <v>0</v>
      </c>
      <c r="AH101">
        <f>IF('Rolex, AP, Patek'!AE101="Yes",1,0)</f>
        <v>0</v>
      </c>
      <c r="AI101">
        <f>IF(OR('Rolex, AP, Patek'!AK101="Yes",'Rolex, AP, Patek'!AN101="Yes"),1,0)</f>
        <v>0</v>
      </c>
      <c r="AJ101">
        <f>IF('Rolex, AP, Patek'!AL101="Yes",1,0)</f>
        <v>0</v>
      </c>
      <c r="AK101">
        <f>IF('Rolex, AP, Patek'!AO101="Yes",1,0)</f>
        <v>0</v>
      </c>
      <c r="AL101">
        <f>IF('Rolex, AP, Patek'!AS101="Yes",1,0)</f>
        <v>0</v>
      </c>
      <c r="AM101" s="25">
        <f t="shared" si="7"/>
        <v>0</v>
      </c>
      <c r="AN101" s="25">
        <f t="shared" si="8"/>
        <v>0</v>
      </c>
      <c r="AO101" s="25">
        <f t="shared" si="9"/>
        <v>0</v>
      </c>
      <c r="AP101" s="25">
        <f t="shared" si="10"/>
        <v>0</v>
      </c>
      <c r="AQ101" s="25">
        <f t="shared" si="11"/>
        <v>1</v>
      </c>
    </row>
    <row r="102" spans="1:43" x14ac:dyDescent="0.2">
      <c r="A102" s="1">
        <v>98</v>
      </c>
      <c r="B102" s="27">
        <f>'Rolex, AP, Patek'!C102</f>
        <v>44689</v>
      </c>
      <c r="C102">
        <f>'Rolex, AP, Patek'!D102</f>
        <v>368</v>
      </c>
      <c r="D102" s="28">
        <f>'Rolex, AP, Patek'!E102</f>
        <v>17000</v>
      </c>
      <c r="E102" s="28">
        <f>'Rolex, AP, Patek'!F102</f>
        <v>21250</v>
      </c>
      <c r="F102" s="29">
        <f t="shared" si="6"/>
        <v>9.7409686230383539</v>
      </c>
      <c r="G102" s="28">
        <f>IF('Rolex, AP, Patek'!J102="AP",1,0)</f>
        <v>0</v>
      </c>
      <c r="H102" s="28">
        <f>IF('Rolex, AP, Patek'!J102="Patek",1,0)</f>
        <v>0</v>
      </c>
      <c r="I102" s="28">
        <f>IF('Rolex, AP, Patek'!J102="Rolex",1,0)</f>
        <v>1</v>
      </c>
      <c r="J102">
        <f>IF('Rolex, AP, Patek'!L102="Stainless Steel",1,0)</f>
        <v>1</v>
      </c>
      <c r="K102">
        <f>IF('Rolex, AP, Patek'!L102="Two-tone",1,0)</f>
        <v>0</v>
      </c>
      <c r="L102">
        <f>IF(OR('Rolex, AP, Patek'!L102="YG 18K",'Rolex, AP, Patek'!L102="YG &lt;18K",'Rolex, AP, Patek'!L102="PG 18K",'Rolex, AP, Patek'!L102="PG &lt;18K",'Rolex, AP, Patek'!L102="WG 18K",'Rolex, AP, Patek'!L102="Mixes of 18K",'Rolex, AP, Patek'!L102="Mixes &lt;18K"),1,0)</f>
        <v>0</v>
      </c>
      <c r="M102">
        <f>IF('Rolex, AP, Patek'!L102="Platinum",1,0)</f>
        <v>0</v>
      </c>
      <c r="N102">
        <f>IF(OR('Rolex, AP, Patek'!L102="PVD",'Rolex, AP, Patek'!L102="Gold Plate",'Rolex, AP, Patek'!L102="Other"),1,0)</f>
        <v>0</v>
      </c>
      <c r="O102">
        <f>IF('Rolex, AP, Patek'!P102="Stainless Steel",1,0)</f>
        <v>1</v>
      </c>
      <c r="P102">
        <f>IF('Rolex, AP, Patek'!P102="Leather",1,0)</f>
        <v>0</v>
      </c>
      <c r="Q102">
        <f>IF('Rolex, AP, Patek'!P102="Two-tone",1,0)</f>
        <v>0</v>
      </c>
      <c r="R102">
        <f>IF(OR('Rolex, AP, Patek'!P102="YG 18K",'Rolex, AP, Patek'!P102="PG 18K",'Rolex, AP, Patek'!P102="WG 18K",'Rolex, AP, Patek'!P102="Mixes of 18K"),1,0)</f>
        <v>0</v>
      </c>
      <c r="S102">
        <f>IF(OR('Rolex, AP, Patek'!AX102="Yes",'Rolex, AP, Patek'!AY102="Yes",'Rolex, AP, Patek'!AW102="Yes"),1,0)</f>
        <v>0</v>
      </c>
      <c r="T102">
        <f>IF(OR(ISTEXT('Rolex, AP, Patek'!AZ102), ISTEXT('Rolex, AP, Patek'!BA102)),1,0)</f>
        <v>0</v>
      </c>
      <c r="U102">
        <f>IF('Rolex, AP, Patek'!BB102="Yes",1,0)</f>
        <v>0</v>
      </c>
      <c r="V102">
        <f>IF('Rolex, AP, Patek'!BC102="Yes",1,0)</f>
        <v>0</v>
      </c>
      <c r="W102">
        <f>IF('Rolex, AP, Patek'!BF102="Yes",1,0)</f>
        <v>0</v>
      </c>
      <c r="X102">
        <f>IF('Rolex, AP, Patek'!BG102="A",1,0)</f>
        <v>0</v>
      </c>
      <c r="Y102">
        <f>IF('Rolex, AP, Patek'!BG102="AA",1,0)</f>
        <v>0</v>
      </c>
      <c r="Z102">
        <f>IF('Rolex, AP, Patek'!BG102="AAA",1,0)</f>
        <v>1</v>
      </c>
      <c r="AA102">
        <f>IF('Rolex, AP, Patek'!BG102="AAAA",1,0)</f>
        <v>0</v>
      </c>
      <c r="AB102">
        <f>IF('Rolex, AP, Patek'!R102="Yes",1,0)</f>
        <v>0</v>
      </c>
      <c r="AC102">
        <f>IF('Rolex, AP, Patek'!AR102="Yes",1,0)</f>
        <v>0</v>
      </c>
      <c r="AD102">
        <f>IF(OR('Rolex, AP, Patek'!X102="Yes", 'Rolex, AP, Patek'!Y102="Yes",'Rolex, AP, Patek'!Z102="Yes"),1,0)</f>
        <v>1</v>
      </c>
      <c r="AE102">
        <f>IF(OR('Rolex, AP, Patek'!AA102="Yes",'Rolex, AP, Patek'!AB102="Yes"),1,0)</f>
        <v>0</v>
      </c>
      <c r="AF102">
        <f>IF('Rolex, AP, Patek'!AD102="Yes",1,0)</f>
        <v>0</v>
      </c>
      <c r="AG102">
        <f>IF('Rolex, AP, Patek'!AC102="Yes",1,0)</f>
        <v>0</v>
      </c>
      <c r="AH102">
        <f>IF('Rolex, AP, Patek'!AE102="Yes",1,0)</f>
        <v>1</v>
      </c>
      <c r="AI102">
        <f>IF(OR('Rolex, AP, Patek'!AK102="Yes",'Rolex, AP, Patek'!AN102="Yes"),1,0)</f>
        <v>0</v>
      </c>
      <c r="AJ102">
        <f>IF('Rolex, AP, Patek'!AL102="Yes",1,0)</f>
        <v>0</v>
      </c>
      <c r="AK102">
        <f>IF('Rolex, AP, Patek'!AO102="Yes",1,0)</f>
        <v>0</v>
      </c>
      <c r="AL102">
        <f>IF('Rolex, AP, Patek'!AS102="Yes",1,0)</f>
        <v>0</v>
      </c>
      <c r="AM102" s="25">
        <f t="shared" si="7"/>
        <v>0</v>
      </c>
      <c r="AN102" s="25">
        <f t="shared" si="8"/>
        <v>0</v>
      </c>
      <c r="AO102" s="25">
        <f t="shared" si="9"/>
        <v>0</v>
      </c>
      <c r="AP102" s="25">
        <f t="shared" si="10"/>
        <v>0</v>
      </c>
      <c r="AQ102" s="25">
        <f t="shared" si="11"/>
        <v>1</v>
      </c>
    </row>
    <row r="103" spans="1:43" x14ac:dyDescent="0.2">
      <c r="A103" s="1">
        <v>99</v>
      </c>
      <c r="B103" s="27">
        <f>'Rolex, AP, Patek'!C103</f>
        <v>44689</v>
      </c>
      <c r="C103">
        <f>'Rolex, AP, Patek'!D103</f>
        <v>369</v>
      </c>
      <c r="D103" s="28">
        <f>'Rolex, AP, Patek'!E103</f>
        <v>12500</v>
      </c>
      <c r="E103" s="28">
        <f>'Rolex, AP, Patek'!F103</f>
        <v>15625</v>
      </c>
      <c r="F103" s="29">
        <f t="shared" si="6"/>
        <v>9.4334839232903924</v>
      </c>
      <c r="G103" s="28">
        <f>IF('Rolex, AP, Patek'!J103="AP",1,0)</f>
        <v>0</v>
      </c>
      <c r="H103" s="28">
        <f>IF('Rolex, AP, Patek'!J103="Patek",1,0)</f>
        <v>0</v>
      </c>
      <c r="I103" s="28">
        <f>IF('Rolex, AP, Patek'!J103="Rolex",1,0)</f>
        <v>1</v>
      </c>
      <c r="J103">
        <f>IF('Rolex, AP, Patek'!L103="Stainless Steel",1,0)</f>
        <v>1</v>
      </c>
      <c r="K103">
        <f>IF('Rolex, AP, Patek'!L103="Two-tone",1,0)</f>
        <v>0</v>
      </c>
      <c r="L103">
        <f>IF(OR('Rolex, AP, Patek'!L103="YG 18K",'Rolex, AP, Patek'!L103="YG &lt;18K",'Rolex, AP, Patek'!L103="PG 18K",'Rolex, AP, Patek'!L103="PG &lt;18K",'Rolex, AP, Patek'!L103="WG 18K",'Rolex, AP, Patek'!L103="Mixes of 18K",'Rolex, AP, Patek'!L103="Mixes &lt;18K"),1,0)</f>
        <v>0</v>
      </c>
      <c r="M103">
        <f>IF('Rolex, AP, Patek'!L103="Platinum",1,0)</f>
        <v>0</v>
      </c>
      <c r="N103">
        <f>IF(OR('Rolex, AP, Patek'!L103="PVD",'Rolex, AP, Patek'!L103="Gold Plate",'Rolex, AP, Patek'!L103="Other"),1,0)</f>
        <v>0</v>
      </c>
      <c r="O103">
        <f>IF('Rolex, AP, Patek'!P103="Stainless Steel",1,0)</f>
        <v>1</v>
      </c>
      <c r="P103">
        <f>IF('Rolex, AP, Patek'!P103="Leather",1,0)</f>
        <v>0</v>
      </c>
      <c r="Q103">
        <f>IF('Rolex, AP, Patek'!P103="Two-tone",1,0)</f>
        <v>0</v>
      </c>
      <c r="R103">
        <f>IF(OR('Rolex, AP, Patek'!P103="YG 18K",'Rolex, AP, Patek'!P103="PG 18K",'Rolex, AP, Patek'!P103="WG 18K",'Rolex, AP, Patek'!P103="Mixes of 18K"),1,0)</f>
        <v>0</v>
      </c>
      <c r="S103">
        <f>IF(OR('Rolex, AP, Patek'!AX103="Yes",'Rolex, AP, Patek'!AY103="Yes",'Rolex, AP, Patek'!AW103="Yes"),1,0)</f>
        <v>0</v>
      </c>
      <c r="T103">
        <f>IF(OR(ISTEXT('Rolex, AP, Patek'!AZ103), ISTEXT('Rolex, AP, Patek'!BA103)),1,0)</f>
        <v>0</v>
      </c>
      <c r="U103">
        <f>IF('Rolex, AP, Patek'!BB103="Yes",1,0)</f>
        <v>0</v>
      </c>
      <c r="V103">
        <f>IF('Rolex, AP, Patek'!BC103="Yes",1,0)</f>
        <v>0</v>
      </c>
      <c r="W103">
        <f>IF('Rolex, AP, Patek'!BF103="Yes",1,0)</f>
        <v>0</v>
      </c>
      <c r="X103">
        <f>IF('Rolex, AP, Patek'!BG103="A",1,0)</f>
        <v>0</v>
      </c>
      <c r="Y103">
        <f>IF('Rolex, AP, Patek'!BG103="AA",1,0)</f>
        <v>1</v>
      </c>
      <c r="Z103">
        <f>IF('Rolex, AP, Patek'!BG103="AAA",1,0)</f>
        <v>0</v>
      </c>
      <c r="AA103">
        <f>IF('Rolex, AP, Patek'!BG103="AAAA",1,0)</f>
        <v>0</v>
      </c>
      <c r="AB103">
        <f>IF('Rolex, AP, Patek'!R103="Yes",1,0)</f>
        <v>0</v>
      </c>
      <c r="AC103">
        <f>IF('Rolex, AP, Patek'!AR103="Yes",1,0)</f>
        <v>0</v>
      </c>
      <c r="AD103">
        <f>IF(OR('Rolex, AP, Patek'!X103="Yes", 'Rolex, AP, Patek'!Y103="Yes",'Rolex, AP, Patek'!Z103="Yes"),1,0)</f>
        <v>1</v>
      </c>
      <c r="AE103">
        <f>IF(OR('Rolex, AP, Patek'!AA103="Yes",'Rolex, AP, Patek'!AB103="Yes"),1,0)</f>
        <v>0</v>
      </c>
      <c r="AF103">
        <f>IF('Rolex, AP, Patek'!AD103="Yes",1,0)</f>
        <v>0</v>
      </c>
      <c r="AG103">
        <f>IF('Rolex, AP, Patek'!AC103="Yes",1,0)</f>
        <v>0</v>
      </c>
      <c r="AH103">
        <f>IF('Rolex, AP, Patek'!AE103="Yes",1,0)</f>
        <v>1</v>
      </c>
      <c r="AI103">
        <f>IF(OR('Rolex, AP, Patek'!AK103="Yes",'Rolex, AP, Patek'!AN103="Yes"),1,0)</f>
        <v>0</v>
      </c>
      <c r="AJ103">
        <f>IF('Rolex, AP, Patek'!AL103="Yes",1,0)</f>
        <v>0</v>
      </c>
      <c r="AK103">
        <f>IF('Rolex, AP, Patek'!AO103="Yes",1,0)</f>
        <v>0</v>
      </c>
      <c r="AL103">
        <f>IF('Rolex, AP, Patek'!AS103="Yes",1,0)</f>
        <v>0</v>
      </c>
      <c r="AM103" s="25">
        <f t="shared" si="7"/>
        <v>0</v>
      </c>
      <c r="AN103" s="25">
        <f t="shared" si="8"/>
        <v>0</v>
      </c>
      <c r="AO103" s="25">
        <f t="shared" si="9"/>
        <v>0</v>
      </c>
      <c r="AP103" s="25">
        <f t="shared" si="10"/>
        <v>0</v>
      </c>
      <c r="AQ103" s="25">
        <f t="shared" si="11"/>
        <v>1</v>
      </c>
    </row>
    <row r="104" spans="1:43" x14ac:dyDescent="0.2">
      <c r="A104" s="1">
        <v>100</v>
      </c>
      <c r="B104" s="27">
        <f>'Rolex, AP, Patek'!C104</f>
        <v>44689</v>
      </c>
      <c r="C104">
        <f>'Rolex, AP, Patek'!D104</f>
        <v>370</v>
      </c>
      <c r="D104" s="28">
        <f>'Rolex, AP, Patek'!E104</f>
        <v>20000</v>
      </c>
      <c r="E104" s="28">
        <f>'Rolex, AP, Patek'!F104</f>
        <v>25000</v>
      </c>
      <c r="F104" s="29">
        <f t="shared" si="6"/>
        <v>9.9034875525361272</v>
      </c>
      <c r="G104" s="28">
        <f>IF('Rolex, AP, Patek'!J104="AP",1,0)</f>
        <v>0</v>
      </c>
      <c r="H104" s="28">
        <f>IF('Rolex, AP, Patek'!J104="Patek",1,0)</f>
        <v>0</v>
      </c>
      <c r="I104" s="28">
        <f>IF('Rolex, AP, Patek'!J104="Rolex",1,0)</f>
        <v>1</v>
      </c>
      <c r="J104">
        <f>IF('Rolex, AP, Patek'!L104="Stainless Steel",1,0)</f>
        <v>1</v>
      </c>
      <c r="K104">
        <f>IF('Rolex, AP, Patek'!L104="Two-tone",1,0)</f>
        <v>0</v>
      </c>
      <c r="L104">
        <f>IF(OR('Rolex, AP, Patek'!L104="YG 18K",'Rolex, AP, Patek'!L104="YG &lt;18K",'Rolex, AP, Patek'!L104="PG 18K",'Rolex, AP, Patek'!L104="PG &lt;18K",'Rolex, AP, Patek'!L104="WG 18K",'Rolex, AP, Patek'!L104="Mixes of 18K",'Rolex, AP, Patek'!L104="Mixes &lt;18K"),1,0)</f>
        <v>0</v>
      </c>
      <c r="M104">
        <f>IF('Rolex, AP, Patek'!L104="Platinum",1,0)</f>
        <v>0</v>
      </c>
      <c r="N104">
        <f>IF(OR('Rolex, AP, Patek'!L104="PVD",'Rolex, AP, Patek'!L104="Gold Plate",'Rolex, AP, Patek'!L104="Other"),1,0)</f>
        <v>0</v>
      </c>
      <c r="O104">
        <f>IF('Rolex, AP, Patek'!P104="Stainless Steel",1,0)</f>
        <v>1</v>
      </c>
      <c r="P104">
        <f>IF('Rolex, AP, Patek'!P104="Leather",1,0)</f>
        <v>0</v>
      </c>
      <c r="Q104">
        <f>IF('Rolex, AP, Patek'!P104="Two-tone",1,0)</f>
        <v>0</v>
      </c>
      <c r="R104">
        <f>IF(OR('Rolex, AP, Patek'!P104="YG 18K",'Rolex, AP, Patek'!P104="PG 18K",'Rolex, AP, Patek'!P104="WG 18K",'Rolex, AP, Patek'!P104="Mixes of 18K"),1,0)</f>
        <v>0</v>
      </c>
      <c r="S104">
        <f>IF(OR('Rolex, AP, Patek'!AX104="Yes",'Rolex, AP, Patek'!AY104="Yes",'Rolex, AP, Patek'!AW104="Yes"),1,0)</f>
        <v>0</v>
      </c>
      <c r="T104">
        <f>IF(OR(ISTEXT('Rolex, AP, Patek'!AZ104), ISTEXT('Rolex, AP, Patek'!BA104)),1,0)</f>
        <v>0</v>
      </c>
      <c r="U104">
        <f>IF('Rolex, AP, Patek'!BB104="Yes",1,0)</f>
        <v>0</v>
      </c>
      <c r="V104">
        <f>IF('Rolex, AP, Patek'!BC104="Yes",1,0)</f>
        <v>0</v>
      </c>
      <c r="W104">
        <f>IF('Rolex, AP, Patek'!BF104="Yes",1,0)</f>
        <v>0</v>
      </c>
      <c r="X104">
        <f>IF('Rolex, AP, Patek'!BG104="A",1,0)</f>
        <v>0</v>
      </c>
      <c r="Y104">
        <f>IF('Rolex, AP, Patek'!BG104="AA",1,0)</f>
        <v>0</v>
      </c>
      <c r="Z104">
        <f>IF('Rolex, AP, Patek'!BG104="AAA",1,0)</f>
        <v>1</v>
      </c>
      <c r="AA104">
        <f>IF('Rolex, AP, Patek'!BG104="AAAA",1,0)</f>
        <v>0</v>
      </c>
      <c r="AB104">
        <f>IF('Rolex, AP, Patek'!R104="Yes",1,0)</f>
        <v>0</v>
      </c>
      <c r="AC104">
        <f>IF('Rolex, AP, Patek'!AR104="Yes",1,0)</f>
        <v>0</v>
      </c>
      <c r="AD104">
        <f>IF(OR('Rolex, AP, Patek'!X104="Yes", 'Rolex, AP, Patek'!Y104="Yes",'Rolex, AP, Patek'!Z104="Yes"),1,0)</f>
        <v>1</v>
      </c>
      <c r="AE104">
        <f>IF(OR('Rolex, AP, Patek'!AA104="Yes",'Rolex, AP, Patek'!AB104="Yes"),1,0)</f>
        <v>0</v>
      </c>
      <c r="AF104">
        <f>IF('Rolex, AP, Patek'!AD104="Yes",1,0)</f>
        <v>0</v>
      </c>
      <c r="AG104">
        <f>IF('Rolex, AP, Patek'!AC104="Yes",1,0)</f>
        <v>0</v>
      </c>
      <c r="AH104">
        <f>IF('Rolex, AP, Patek'!AE104="Yes",1,0)</f>
        <v>1</v>
      </c>
      <c r="AI104">
        <f>IF(OR('Rolex, AP, Patek'!AK104="Yes",'Rolex, AP, Patek'!AN104="Yes"),1,0)</f>
        <v>0</v>
      </c>
      <c r="AJ104">
        <f>IF('Rolex, AP, Patek'!AL104="Yes",1,0)</f>
        <v>0</v>
      </c>
      <c r="AK104">
        <f>IF('Rolex, AP, Patek'!AO104="Yes",1,0)</f>
        <v>0</v>
      </c>
      <c r="AL104">
        <f>IF('Rolex, AP, Patek'!AS104="Yes",1,0)</f>
        <v>0</v>
      </c>
      <c r="AM104" s="25">
        <f t="shared" si="7"/>
        <v>0</v>
      </c>
      <c r="AN104" s="25">
        <f t="shared" si="8"/>
        <v>0</v>
      </c>
      <c r="AO104" s="25">
        <f t="shared" si="9"/>
        <v>0</v>
      </c>
      <c r="AP104" s="25">
        <f t="shared" si="10"/>
        <v>0</v>
      </c>
      <c r="AQ104" s="25">
        <f t="shared" si="11"/>
        <v>1</v>
      </c>
    </row>
    <row r="105" spans="1:43" x14ac:dyDescent="0.2">
      <c r="A105" s="1">
        <v>101</v>
      </c>
      <c r="B105" s="27">
        <f>'Rolex, AP, Patek'!C105</f>
        <v>44689</v>
      </c>
      <c r="C105">
        <f>'Rolex, AP, Patek'!D105</f>
        <v>375</v>
      </c>
      <c r="D105" s="28">
        <f>'Rolex, AP, Patek'!E105</f>
        <v>18000</v>
      </c>
      <c r="E105" s="28">
        <f>'Rolex, AP, Patek'!F105</f>
        <v>22500</v>
      </c>
      <c r="F105" s="29">
        <f t="shared" si="6"/>
        <v>9.7981270368783022</v>
      </c>
      <c r="G105" s="28">
        <f>IF('Rolex, AP, Patek'!J105="AP",1,0)</f>
        <v>0</v>
      </c>
      <c r="H105" s="28">
        <f>IF('Rolex, AP, Patek'!J105="Patek",1,0)</f>
        <v>0</v>
      </c>
      <c r="I105" s="28">
        <f>IF('Rolex, AP, Patek'!J105="Rolex",1,0)</f>
        <v>1</v>
      </c>
      <c r="J105">
        <f>IF('Rolex, AP, Patek'!L105="Stainless Steel",1,0)</f>
        <v>1</v>
      </c>
      <c r="K105">
        <f>IF('Rolex, AP, Patek'!L105="Two-tone",1,0)</f>
        <v>0</v>
      </c>
      <c r="L105">
        <f>IF(OR('Rolex, AP, Patek'!L105="YG 18K",'Rolex, AP, Patek'!L105="YG &lt;18K",'Rolex, AP, Patek'!L105="PG 18K",'Rolex, AP, Patek'!L105="PG &lt;18K",'Rolex, AP, Patek'!L105="WG 18K",'Rolex, AP, Patek'!L105="Mixes of 18K",'Rolex, AP, Patek'!L105="Mixes &lt;18K"),1,0)</f>
        <v>0</v>
      </c>
      <c r="M105">
        <f>IF('Rolex, AP, Patek'!L105="Platinum",1,0)</f>
        <v>0</v>
      </c>
      <c r="N105">
        <f>IF(OR('Rolex, AP, Patek'!L105="PVD",'Rolex, AP, Patek'!L105="Gold Plate",'Rolex, AP, Patek'!L105="Other"),1,0)</f>
        <v>0</v>
      </c>
      <c r="O105">
        <f>IF('Rolex, AP, Patek'!P105="Stainless Steel",1,0)</f>
        <v>1</v>
      </c>
      <c r="P105">
        <f>IF('Rolex, AP, Patek'!P105="Leather",1,0)</f>
        <v>0</v>
      </c>
      <c r="Q105">
        <f>IF('Rolex, AP, Patek'!P105="Two-tone",1,0)</f>
        <v>0</v>
      </c>
      <c r="R105">
        <f>IF(OR('Rolex, AP, Patek'!P105="YG 18K",'Rolex, AP, Patek'!P105="PG 18K",'Rolex, AP, Patek'!P105="WG 18K",'Rolex, AP, Patek'!P105="Mixes of 18K"),1,0)</f>
        <v>0</v>
      </c>
      <c r="S105">
        <f>IF(OR('Rolex, AP, Patek'!AX105="Yes",'Rolex, AP, Patek'!AY105="Yes",'Rolex, AP, Patek'!AW105="Yes"),1,0)</f>
        <v>0</v>
      </c>
      <c r="T105">
        <f>IF(OR(ISTEXT('Rolex, AP, Patek'!AZ105), ISTEXT('Rolex, AP, Patek'!BA105)),1,0)</f>
        <v>0</v>
      </c>
      <c r="U105">
        <f>IF('Rolex, AP, Patek'!BB105="Yes",1,0)</f>
        <v>0</v>
      </c>
      <c r="V105">
        <f>IF('Rolex, AP, Patek'!BC105="Yes",1,0)</f>
        <v>0</v>
      </c>
      <c r="W105">
        <f>IF('Rolex, AP, Patek'!BF105="Yes",1,0)</f>
        <v>0</v>
      </c>
      <c r="X105">
        <f>IF('Rolex, AP, Patek'!BG105="A",1,0)</f>
        <v>0</v>
      </c>
      <c r="Y105">
        <f>IF('Rolex, AP, Patek'!BG105="AA",1,0)</f>
        <v>0</v>
      </c>
      <c r="Z105">
        <f>IF('Rolex, AP, Patek'!BG105="AAA",1,0)</f>
        <v>1</v>
      </c>
      <c r="AA105">
        <f>IF('Rolex, AP, Patek'!BG105="AAAA",1,0)</f>
        <v>0</v>
      </c>
      <c r="AB105">
        <f>IF('Rolex, AP, Patek'!R105="Yes",1,0)</f>
        <v>0</v>
      </c>
      <c r="AC105">
        <f>IF('Rolex, AP, Patek'!AR105="Yes",1,0)</f>
        <v>0</v>
      </c>
      <c r="AD105">
        <f>IF(OR('Rolex, AP, Patek'!X105="Yes", 'Rolex, AP, Patek'!Y105="Yes",'Rolex, AP, Patek'!Z105="Yes"),1,0)</f>
        <v>1</v>
      </c>
      <c r="AE105">
        <f>IF(OR('Rolex, AP, Patek'!AA105="Yes",'Rolex, AP, Patek'!AB105="Yes"),1,0)</f>
        <v>0</v>
      </c>
      <c r="AF105">
        <f>IF('Rolex, AP, Patek'!AD105="Yes",1,0)</f>
        <v>0</v>
      </c>
      <c r="AG105">
        <f>IF('Rolex, AP, Patek'!AC105="Yes",1,0)</f>
        <v>0</v>
      </c>
      <c r="AH105">
        <f>IF('Rolex, AP, Patek'!AE105="Yes",1,0)</f>
        <v>1</v>
      </c>
      <c r="AI105">
        <f>IF(OR('Rolex, AP, Patek'!AK105="Yes",'Rolex, AP, Patek'!AN105="Yes"),1,0)</f>
        <v>0</v>
      </c>
      <c r="AJ105">
        <f>IF('Rolex, AP, Patek'!AL105="Yes",1,0)</f>
        <v>0</v>
      </c>
      <c r="AK105">
        <f>IF('Rolex, AP, Patek'!AO105="Yes",1,0)</f>
        <v>0</v>
      </c>
      <c r="AL105">
        <f>IF('Rolex, AP, Patek'!AS105="Yes",1,0)</f>
        <v>0</v>
      </c>
      <c r="AM105" s="25">
        <f t="shared" si="7"/>
        <v>0</v>
      </c>
      <c r="AN105" s="25">
        <f t="shared" si="8"/>
        <v>0</v>
      </c>
      <c r="AO105" s="25">
        <f t="shared" si="9"/>
        <v>0</v>
      </c>
      <c r="AP105" s="25">
        <f t="shared" si="10"/>
        <v>0</v>
      </c>
      <c r="AQ105" s="25">
        <f t="shared" si="11"/>
        <v>1</v>
      </c>
    </row>
    <row r="106" spans="1:43" x14ac:dyDescent="0.2">
      <c r="A106" s="1">
        <v>102</v>
      </c>
      <c r="B106" s="27">
        <f>'Rolex, AP, Patek'!C106</f>
        <v>44689</v>
      </c>
      <c r="C106">
        <f>'Rolex, AP, Patek'!D106</f>
        <v>377</v>
      </c>
      <c r="D106" s="28">
        <f>'Rolex, AP, Patek'!E106</f>
        <v>8500</v>
      </c>
      <c r="E106" s="28">
        <f>'Rolex, AP, Patek'!F106</f>
        <v>10625</v>
      </c>
      <c r="F106" s="29">
        <f t="shared" si="6"/>
        <v>9.0478214424784085</v>
      </c>
      <c r="G106" s="28">
        <f>IF('Rolex, AP, Patek'!J106="AP",1,0)</f>
        <v>0</v>
      </c>
      <c r="H106" s="28">
        <f>IF('Rolex, AP, Patek'!J106="Patek",1,0)</f>
        <v>0</v>
      </c>
      <c r="I106" s="28">
        <f>IF('Rolex, AP, Patek'!J106="Rolex",1,0)</f>
        <v>1</v>
      </c>
      <c r="J106">
        <f>IF('Rolex, AP, Patek'!L106="Stainless Steel",1,0)</f>
        <v>1</v>
      </c>
      <c r="K106">
        <f>IF('Rolex, AP, Patek'!L106="Two-tone",1,0)</f>
        <v>0</v>
      </c>
      <c r="L106">
        <f>IF(OR('Rolex, AP, Patek'!L106="YG 18K",'Rolex, AP, Patek'!L106="YG &lt;18K",'Rolex, AP, Patek'!L106="PG 18K",'Rolex, AP, Patek'!L106="PG &lt;18K",'Rolex, AP, Patek'!L106="WG 18K",'Rolex, AP, Patek'!L106="Mixes of 18K",'Rolex, AP, Patek'!L106="Mixes &lt;18K"),1,0)</f>
        <v>0</v>
      </c>
      <c r="M106">
        <f>IF('Rolex, AP, Patek'!L106="Platinum",1,0)</f>
        <v>0</v>
      </c>
      <c r="N106">
        <f>IF(OR('Rolex, AP, Patek'!L106="PVD",'Rolex, AP, Patek'!L106="Gold Plate",'Rolex, AP, Patek'!L106="Other"),1,0)</f>
        <v>0</v>
      </c>
      <c r="O106">
        <f>IF('Rolex, AP, Patek'!P106="Stainless Steel",1,0)</f>
        <v>1</v>
      </c>
      <c r="P106">
        <f>IF('Rolex, AP, Patek'!P106="Leather",1,0)</f>
        <v>0</v>
      </c>
      <c r="Q106">
        <f>IF('Rolex, AP, Patek'!P106="Two-tone",1,0)</f>
        <v>0</v>
      </c>
      <c r="R106">
        <f>IF(OR('Rolex, AP, Patek'!P106="YG 18K",'Rolex, AP, Patek'!P106="PG 18K",'Rolex, AP, Patek'!P106="WG 18K",'Rolex, AP, Patek'!P106="Mixes of 18K"),1,0)</f>
        <v>0</v>
      </c>
      <c r="S106">
        <f>IF(OR('Rolex, AP, Patek'!AX106="Yes",'Rolex, AP, Patek'!AY106="Yes",'Rolex, AP, Patek'!AW106="Yes"),1,0)</f>
        <v>0</v>
      </c>
      <c r="T106">
        <f>IF(OR(ISTEXT('Rolex, AP, Patek'!AZ106), ISTEXT('Rolex, AP, Patek'!BA106)),1,0)</f>
        <v>0</v>
      </c>
      <c r="U106">
        <f>IF('Rolex, AP, Patek'!BB106="Yes",1,0)</f>
        <v>0</v>
      </c>
      <c r="V106">
        <f>IF('Rolex, AP, Patek'!BC106="Yes",1,0)</f>
        <v>0</v>
      </c>
      <c r="W106">
        <f>IF('Rolex, AP, Patek'!BF106="Yes",1,0)</f>
        <v>0</v>
      </c>
      <c r="X106">
        <f>IF('Rolex, AP, Patek'!BG106="A",1,0)</f>
        <v>0</v>
      </c>
      <c r="Y106">
        <f>IF('Rolex, AP, Patek'!BG106="AA",1,0)</f>
        <v>1</v>
      </c>
      <c r="Z106">
        <f>IF('Rolex, AP, Patek'!BG106="AAA",1,0)</f>
        <v>0</v>
      </c>
      <c r="AA106">
        <f>IF('Rolex, AP, Patek'!BG106="AAAA",1,0)</f>
        <v>0</v>
      </c>
      <c r="AB106">
        <f>IF('Rolex, AP, Patek'!R106="Yes",1,0)</f>
        <v>1</v>
      </c>
      <c r="AC106">
        <f>IF('Rolex, AP, Patek'!AR106="Yes",1,0)</f>
        <v>0</v>
      </c>
      <c r="AD106">
        <f>IF(OR('Rolex, AP, Patek'!X106="Yes", 'Rolex, AP, Patek'!Y106="Yes",'Rolex, AP, Patek'!Z106="Yes"),1,0)</f>
        <v>0</v>
      </c>
      <c r="AE106">
        <f>IF(OR('Rolex, AP, Patek'!AA106="Yes",'Rolex, AP, Patek'!AB106="Yes"),1,0)</f>
        <v>0</v>
      </c>
      <c r="AF106">
        <f>IF('Rolex, AP, Patek'!AD106="Yes",1,0)</f>
        <v>0</v>
      </c>
      <c r="AG106">
        <f>IF('Rolex, AP, Patek'!AC106="Yes",1,0)</f>
        <v>1</v>
      </c>
      <c r="AH106">
        <f>IF('Rolex, AP, Patek'!AE106="Yes",1,0)</f>
        <v>0</v>
      </c>
      <c r="AI106">
        <f>IF(OR('Rolex, AP, Patek'!AK106="Yes",'Rolex, AP, Patek'!AN106="Yes"),1,0)</f>
        <v>0</v>
      </c>
      <c r="AJ106">
        <f>IF('Rolex, AP, Patek'!AL106="Yes",1,0)</f>
        <v>0</v>
      </c>
      <c r="AK106">
        <f>IF('Rolex, AP, Patek'!AO106="Yes",1,0)</f>
        <v>0</v>
      </c>
      <c r="AL106">
        <f>IF('Rolex, AP, Patek'!AS106="Yes",1,0)</f>
        <v>0</v>
      </c>
      <c r="AM106" s="25">
        <f t="shared" si="7"/>
        <v>0</v>
      </c>
      <c r="AN106" s="25">
        <f t="shared" si="8"/>
        <v>0</v>
      </c>
      <c r="AO106" s="25">
        <f t="shared" si="9"/>
        <v>0</v>
      </c>
      <c r="AP106" s="25">
        <f t="shared" si="10"/>
        <v>0</v>
      </c>
      <c r="AQ106" s="25">
        <f t="shared" si="11"/>
        <v>1</v>
      </c>
    </row>
    <row r="107" spans="1:43" x14ac:dyDescent="0.2">
      <c r="A107" s="1">
        <v>103</v>
      </c>
      <c r="B107" s="27">
        <f>'Rolex, AP, Patek'!C107</f>
        <v>44689</v>
      </c>
      <c r="C107">
        <f>'Rolex, AP, Patek'!D107</f>
        <v>378</v>
      </c>
      <c r="D107" s="28">
        <f>'Rolex, AP, Patek'!E107</f>
        <v>11000</v>
      </c>
      <c r="E107" s="28">
        <f>'Rolex, AP, Patek'!F107</f>
        <v>13750</v>
      </c>
      <c r="F107" s="29">
        <f t="shared" si="6"/>
        <v>9.3056505517805075</v>
      </c>
      <c r="G107" s="28">
        <f>IF('Rolex, AP, Patek'!J107="AP",1,0)</f>
        <v>0</v>
      </c>
      <c r="H107" s="28">
        <f>IF('Rolex, AP, Patek'!J107="Patek",1,0)</f>
        <v>0</v>
      </c>
      <c r="I107" s="28">
        <f>IF('Rolex, AP, Patek'!J107="Rolex",1,0)</f>
        <v>1</v>
      </c>
      <c r="J107">
        <f>IF('Rolex, AP, Patek'!L107="Stainless Steel",1,0)</f>
        <v>0</v>
      </c>
      <c r="K107">
        <f>IF('Rolex, AP, Patek'!L107="Two-tone",1,0)</f>
        <v>1</v>
      </c>
      <c r="L107">
        <f>IF(OR('Rolex, AP, Patek'!L107="YG 18K",'Rolex, AP, Patek'!L107="YG &lt;18K",'Rolex, AP, Patek'!L107="PG 18K",'Rolex, AP, Patek'!L107="PG &lt;18K",'Rolex, AP, Patek'!L107="WG 18K",'Rolex, AP, Patek'!L107="Mixes of 18K",'Rolex, AP, Patek'!L107="Mixes &lt;18K"),1,0)</f>
        <v>0</v>
      </c>
      <c r="M107">
        <f>IF('Rolex, AP, Patek'!L107="Platinum",1,0)</f>
        <v>0</v>
      </c>
      <c r="N107">
        <f>IF(OR('Rolex, AP, Patek'!L107="PVD",'Rolex, AP, Patek'!L107="Gold Plate",'Rolex, AP, Patek'!L107="Other"),1,0)</f>
        <v>0</v>
      </c>
      <c r="O107">
        <f>IF('Rolex, AP, Patek'!P107="Stainless Steel",1,0)</f>
        <v>0</v>
      </c>
      <c r="P107">
        <f>IF('Rolex, AP, Patek'!P107="Leather",1,0)</f>
        <v>0</v>
      </c>
      <c r="Q107">
        <f>IF('Rolex, AP, Patek'!P107="Two-tone",1,0)</f>
        <v>1</v>
      </c>
      <c r="R107">
        <f>IF(OR('Rolex, AP, Patek'!P107="YG 18K",'Rolex, AP, Patek'!P107="PG 18K",'Rolex, AP, Patek'!P107="WG 18K",'Rolex, AP, Patek'!P107="Mixes of 18K"),1,0)</f>
        <v>0</v>
      </c>
      <c r="S107">
        <f>IF(OR('Rolex, AP, Patek'!AX107="Yes",'Rolex, AP, Patek'!AY107="Yes",'Rolex, AP, Patek'!AW107="Yes"),1,0)</f>
        <v>0</v>
      </c>
      <c r="T107">
        <f>IF(OR(ISTEXT('Rolex, AP, Patek'!AZ107), ISTEXT('Rolex, AP, Patek'!BA107)),1,0)</f>
        <v>0</v>
      </c>
      <c r="U107">
        <f>IF('Rolex, AP, Patek'!BB107="Yes",1,0)</f>
        <v>0</v>
      </c>
      <c r="V107">
        <f>IF('Rolex, AP, Patek'!BC107="Yes",1,0)</f>
        <v>0</v>
      </c>
      <c r="W107">
        <f>IF('Rolex, AP, Patek'!BF107="Yes",1,0)</f>
        <v>0</v>
      </c>
      <c r="X107">
        <f>IF('Rolex, AP, Patek'!BG107="A",1,0)</f>
        <v>0</v>
      </c>
      <c r="Y107">
        <f>IF('Rolex, AP, Patek'!BG107="AA",1,0)</f>
        <v>1</v>
      </c>
      <c r="Z107">
        <f>IF('Rolex, AP, Patek'!BG107="AAA",1,0)</f>
        <v>0</v>
      </c>
      <c r="AA107">
        <f>IF('Rolex, AP, Patek'!BG107="AAAA",1,0)</f>
        <v>0</v>
      </c>
      <c r="AB107">
        <f>IF('Rolex, AP, Patek'!R107="Yes",1,0)</f>
        <v>0</v>
      </c>
      <c r="AC107">
        <f>IF('Rolex, AP, Patek'!AR107="Yes",1,0)</f>
        <v>0</v>
      </c>
      <c r="AD107">
        <f>IF(OR('Rolex, AP, Patek'!X107="Yes", 'Rolex, AP, Patek'!Y107="Yes",'Rolex, AP, Patek'!Z107="Yes"),1,0)</f>
        <v>1</v>
      </c>
      <c r="AE107">
        <f>IF(OR('Rolex, AP, Patek'!AA107="Yes",'Rolex, AP, Patek'!AB107="Yes"),1,0)</f>
        <v>0</v>
      </c>
      <c r="AF107">
        <f>IF('Rolex, AP, Patek'!AD107="Yes",1,0)</f>
        <v>0</v>
      </c>
      <c r="AG107">
        <f>IF('Rolex, AP, Patek'!AC107="Yes",1,0)</f>
        <v>0</v>
      </c>
      <c r="AH107">
        <f>IF('Rolex, AP, Patek'!AE107="Yes",1,0)</f>
        <v>1</v>
      </c>
      <c r="AI107">
        <f>IF(OR('Rolex, AP, Patek'!AK107="Yes",'Rolex, AP, Patek'!AN107="Yes"),1,0)</f>
        <v>0</v>
      </c>
      <c r="AJ107">
        <f>IF('Rolex, AP, Patek'!AL107="Yes",1,0)</f>
        <v>0</v>
      </c>
      <c r="AK107">
        <f>IF('Rolex, AP, Patek'!AO107="Yes",1,0)</f>
        <v>0</v>
      </c>
      <c r="AL107">
        <f>IF('Rolex, AP, Patek'!AS107="Yes",1,0)</f>
        <v>0</v>
      </c>
      <c r="AM107" s="25">
        <f t="shared" si="7"/>
        <v>0</v>
      </c>
      <c r="AN107" s="25">
        <f t="shared" si="8"/>
        <v>0</v>
      </c>
      <c r="AO107" s="25">
        <f t="shared" si="9"/>
        <v>0</v>
      </c>
      <c r="AP107" s="25">
        <f t="shared" si="10"/>
        <v>0</v>
      </c>
      <c r="AQ107" s="25">
        <f t="shared" si="11"/>
        <v>1</v>
      </c>
    </row>
    <row r="108" spans="1:43" x14ac:dyDescent="0.2">
      <c r="A108" s="1">
        <v>104</v>
      </c>
      <c r="B108" s="27">
        <f>'Rolex, AP, Patek'!C108</f>
        <v>44689</v>
      </c>
      <c r="C108">
        <f>'Rolex, AP, Patek'!D108</f>
        <v>381</v>
      </c>
      <c r="D108" s="28">
        <f>'Rolex, AP, Patek'!E108</f>
        <v>20000</v>
      </c>
      <c r="E108" s="28">
        <f>'Rolex, AP, Patek'!F108</f>
        <v>25000</v>
      </c>
      <c r="F108" s="29">
        <f t="shared" si="6"/>
        <v>9.9034875525361272</v>
      </c>
      <c r="G108" s="28">
        <f>IF('Rolex, AP, Patek'!J108="AP",1,0)</f>
        <v>0</v>
      </c>
      <c r="H108" s="28">
        <f>IF('Rolex, AP, Patek'!J108="Patek",1,0)</f>
        <v>0</v>
      </c>
      <c r="I108" s="28">
        <f>IF('Rolex, AP, Patek'!J108="Rolex",1,0)</f>
        <v>1</v>
      </c>
      <c r="J108">
        <f>IF('Rolex, AP, Patek'!L108="Stainless Steel",1,0)</f>
        <v>1</v>
      </c>
      <c r="K108">
        <f>IF('Rolex, AP, Patek'!L108="Two-tone",1,0)</f>
        <v>0</v>
      </c>
      <c r="L108">
        <f>IF(OR('Rolex, AP, Patek'!L108="YG 18K",'Rolex, AP, Patek'!L108="YG &lt;18K",'Rolex, AP, Patek'!L108="PG 18K",'Rolex, AP, Patek'!L108="PG &lt;18K",'Rolex, AP, Patek'!L108="WG 18K",'Rolex, AP, Patek'!L108="Mixes of 18K",'Rolex, AP, Patek'!L108="Mixes &lt;18K"),1,0)</f>
        <v>0</v>
      </c>
      <c r="M108">
        <f>IF('Rolex, AP, Patek'!L108="Platinum",1,0)</f>
        <v>0</v>
      </c>
      <c r="N108">
        <f>IF(OR('Rolex, AP, Patek'!L108="PVD",'Rolex, AP, Patek'!L108="Gold Plate",'Rolex, AP, Patek'!L108="Other"),1,0)</f>
        <v>0</v>
      </c>
      <c r="O108">
        <f>IF('Rolex, AP, Patek'!P108="Stainless Steel",1,0)</f>
        <v>1</v>
      </c>
      <c r="P108">
        <f>IF('Rolex, AP, Patek'!P108="Leather",1,0)</f>
        <v>0</v>
      </c>
      <c r="Q108">
        <f>IF('Rolex, AP, Patek'!P108="Two-tone",1,0)</f>
        <v>0</v>
      </c>
      <c r="R108">
        <f>IF(OR('Rolex, AP, Patek'!P108="YG 18K",'Rolex, AP, Patek'!P108="PG 18K",'Rolex, AP, Patek'!P108="WG 18K",'Rolex, AP, Patek'!P108="Mixes of 18K"),1,0)</f>
        <v>0</v>
      </c>
      <c r="S108">
        <f>IF(OR('Rolex, AP, Patek'!AX108="Yes",'Rolex, AP, Patek'!AY108="Yes",'Rolex, AP, Patek'!AW108="Yes"),1,0)</f>
        <v>0</v>
      </c>
      <c r="T108">
        <f>IF(OR(ISTEXT('Rolex, AP, Patek'!AZ108), ISTEXT('Rolex, AP, Patek'!BA108)),1,0)</f>
        <v>0</v>
      </c>
      <c r="U108">
        <f>IF('Rolex, AP, Patek'!BB108="Yes",1,0)</f>
        <v>0</v>
      </c>
      <c r="V108">
        <f>IF('Rolex, AP, Patek'!BC108="Yes",1,0)</f>
        <v>0</v>
      </c>
      <c r="W108">
        <f>IF('Rolex, AP, Patek'!BF108="Yes",1,0)</f>
        <v>0</v>
      </c>
      <c r="X108">
        <f>IF('Rolex, AP, Patek'!BG108="A",1,0)</f>
        <v>0</v>
      </c>
      <c r="Y108">
        <f>IF('Rolex, AP, Patek'!BG108="AA",1,0)</f>
        <v>0</v>
      </c>
      <c r="Z108">
        <f>IF('Rolex, AP, Patek'!BG108="AAA",1,0)</f>
        <v>1</v>
      </c>
      <c r="AA108">
        <f>IF('Rolex, AP, Patek'!BG108="AAAA",1,0)</f>
        <v>0</v>
      </c>
      <c r="AB108">
        <f>IF('Rolex, AP, Patek'!R108="Yes",1,0)</f>
        <v>0</v>
      </c>
      <c r="AC108">
        <f>IF('Rolex, AP, Patek'!AR108="Yes",1,0)</f>
        <v>0</v>
      </c>
      <c r="AD108">
        <f>IF(OR('Rolex, AP, Patek'!X108="Yes", 'Rolex, AP, Patek'!Y108="Yes",'Rolex, AP, Patek'!Z108="Yes"),1,0)</f>
        <v>1</v>
      </c>
      <c r="AE108">
        <f>IF(OR('Rolex, AP, Patek'!AA108="Yes",'Rolex, AP, Patek'!AB108="Yes"),1,0)</f>
        <v>0</v>
      </c>
      <c r="AF108">
        <f>IF('Rolex, AP, Patek'!AD108="Yes",1,0)</f>
        <v>0</v>
      </c>
      <c r="AG108">
        <f>IF('Rolex, AP, Patek'!AC108="Yes",1,0)</f>
        <v>1</v>
      </c>
      <c r="AH108">
        <f>IF('Rolex, AP, Patek'!AE108="Yes",1,0)</f>
        <v>0</v>
      </c>
      <c r="AI108">
        <f>IF(OR('Rolex, AP, Patek'!AK108="Yes",'Rolex, AP, Patek'!AN108="Yes"),1,0)</f>
        <v>0</v>
      </c>
      <c r="AJ108">
        <f>IF('Rolex, AP, Patek'!AL108="Yes",1,0)</f>
        <v>0</v>
      </c>
      <c r="AK108">
        <f>IF('Rolex, AP, Patek'!AO108="Yes",1,0)</f>
        <v>0</v>
      </c>
      <c r="AL108">
        <f>IF('Rolex, AP, Patek'!AS108="Yes",1,0)</f>
        <v>0</v>
      </c>
      <c r="AM108" s="25">
        <f t="shared" si="7"/>
        <v>0</v>
      </c>
      <c r="AN108" s="25">
        <f t="shared" si="8"/>
        <v>0</v>
      </c>
      <c r="AO108" s="25">
        <f t="shared" si="9"/>
        <v>0</v>
      </c>
      <c r="AP108" s="25">
        <f t="shared" si="10"/>
        <v>0</v>
      </c>
      <c r="AQ108" s="25">
        <f t="shared" si="11"/>
        <v>1</v>
      </c>
    </row>
    <row r="109" spans="1:43" x14ac:dyDescent="0.2">
      <c r="A109" s="1">
        <v>105</v>
      </c>
      <c r="B109" s="27">
        <f>'Rolex, AP, Patek'!C109</f>
        <v>44689</v>
      </c>
      <c r="C109">
        <f>'Rolex, AP, Patek'!D109</f>
        <v>382</v>
      </c>
      <c r="D109" s="28">
        <f>'Rolex, AP, Patek'!E109</f>
        <v>9000</v>
      </c>
      <c r="E109" s="28">
        <f>'Rolex, AP, Patek'!F109</f>
        <v>11250</v>
      </c>
      <c r="F109" s="29">
        <f t="shared" si="6"/>
        <v>9.1049798563183568</v>
      </c>
      <c r="G109" s="28">
        <f>IF('Rolex, AP, Patek'!J109="AP",1,0)</f>
        <v>0</v>
      </c>
      <c r="H109" s="28">
        <f>IF('Rolex, AP, Patek'!J109="Patek",1,0)</f>
        <v>0</v>
      </c>
      <c r="I109" s="28">
        <f>IF('Rolex, AP, Patek'!J109="Rolex",1,0)</f>
        <v>1</v>
      </c>
      <c r="J109">
        <f>IF('Rolex, AP, Patek'!L109="Stainless Steel",1,0)</f>
        <v>1</v>
      </c>
      <c r="K109">
        <f>IF('Rolex, AP, Patek'!L109="Two-tone",1,0)</f>
        <v>0</v>
      </c>
      <c r="L109">
        <f>IF(OR('Rolex, AP, Patek'!L109="YG 18K",'Rolex, AP, Patek'!L109="YG &lt;18K",'Rolex, AP, Patek'!L109="PG 18K",'Rolex, AP, Patek'!L109="PG &lt;18K",'Rolex, AP, Patek'!L109="WG 18K",'Rolex, AP, Patek'!L109="Mixes of 18K",'Rolex, AP, Patek'!L109="Mixes &lt;18K"),1,0)</f>
        <v>0</v>
      </c>
      <c r="M109">
        <f>IF('Rolex, AP, Patek'!L109="Platinum",1,0)</f>
        <v>0</v>
      </c>
      <c r="N109">
        <f>IF(OR('Rolex, AP, Patek'!L109="PVD",'Rolex, AP, Patek'!L109="Gold Plate",'Rolex, AP, Patek'!L109="Other"),1,0)</f>
        <v>0</v>
      </c>
      <c r="O109">
        <f>IF('Rolex, AP, Patek'!P109="Stainless Steel",1,0)</f>
        <v>1</v>
      </c>
      <c r="P109">
        <f>IF('Rolex, AP, Patek'!P109="Leather",1,0)</f>
        <v>0</v>
      </c>
      <c r="Q109">
        <f>IF('Rolex, AP, Patek'!P109="Two-tone",1,0)</f>
        <v>0</v>
      </c>
      <c r="R109">
        <f>IF(OR('Rolex, AP, Patek'!P109="YG 18K",'Rolex, AP, Patek'!P109="PG 18K",'Rolex, AP, Patek'!P109="WG 18K",'Rolex, AP, Patek'!P109="Mixes of 18K"),1,0)</f>
        <v>0</v>
      </c>
      <c r="S109">
        <f>IF(OR('Rolex, AP, Patek'!AX109="Yes",'Rolex, AP, Patek'!AY109="Yes",'Rolex, AP, Patek'!AW109="Yes"),1,0)</f>
        <v>0</v>
      </c>
      <c r="T109">
        <f>IF(OR(ISTEXT('Rolex, AP, Patek'!AZ109), ISTEXT('Rolex, AP, Patek'!BA109)),1,0)</f>
        <v>0</v>
      </c>
      <c r="U109">
        <f>IF('Rolex, AP, Patek'!BB109="Yes",1,0)</f>
        <v>0</v>
      </c>
      <c r="V109">
        <f>IF('Rolex, AP, Patek'!BC109="Yes",1,0)</f>
        <v>0</v>
      </c>
      <c r="W109">
        <f>IF('Rolex, AP, Patek'!BF109="Yes",1,0)</f>
        <v>0</v>
      </c>
      <c r="X109">
        <f>IF('Rolex, AP, Patek'!BG109="A",1,0)</f>
        <v>0</v>
      </c>
      <c r="Y109">
        <f>IF('Rolex, AP, Patek'!BG109="AA",1,0)</f>
        <v>0</v>
      </c>
      <c r="Z109">
        <f>IF('Rolex, AP, Patek'!BG109="AAA",1,0)</f>
        <v>1</v>
      </c>
      <c r="AA109">
        <f>IF('Rolex, AP, Patek'!BG109="AAAA",1,0)</f>
        <v>0</v>
      </c>
      <c r="AB109">
        <f>IF('Rolex, AP, Patek'!R109="Yes",1,0)</f>
        <v>0</v>
      </c>
      <c r="AC109">
        <f>IF('Rolex, AP, Patek'!AR109="Yes",1,0)</f>
        <v>0</v>
      </c>
      <c r="AD109">
        <f>IF(OR('Rolex, AP, Patek'!X109="Yes", 'Rolex, AP, Patek'!Y109="Yes",'Rolex, AP, Patek'!Z109="Yes"),1,0)</f>
        <v>1</v>
      </c>
      <c r="AE109">
        <f>IF(OR('Rolex, AP, Patek'!AA109="Yes",'Rolex, AP, Patek'!AB109="Yes"),1,0)</f>
        <v>0</v>
      </c>
      <c r="AF109">
        <f>IF('Rolex, AP, Patek'!AD109="Yes",1,0)</f>
        <v>0</v>
      </c>
      <c r="AG109">
        <f>IF('Rolex, AP, Patek'!AC109="Yes",1,0)</f>
        <v>1</v>
      </c>
      <c r="AH109">
        <f>IF('Rolex, AP, Patek'!AE109="Yes",1,0)</f>
        <v>0</v>
      </c>
      <c r="AI109">
        <f>IF(OR('Rolex, AP, Patek'!AK109="Yes",'Rolex, AP, Patek'!AN109="Yes"),1,0)</f>
        <v>0</v>
      </c>
      <c r="AJ109">
        <f>IF('Rolex, AP, Patek'!AL109="Yes",1,0)</f>
        <v>0</v>
      </c>
      <c r="AK109">
        <f>IF('Rolex, AP, Patek'!AO109="Yes",1,0)</f>
        <v>0</v>
      </c>
      <c r="AL109">
        <f>IF('Rolex, AP, Patek'!AS109="Yes",1,0)</f>
        <v>0</v>
      </c>
      <c r="AM109" s="25">
        <f t="shared" si="7"/>
        <v>0</v>
      </c>
      <c r="AN109" s="25">
        <f t="shared" si="8"/>
        <v>0</v>
      </c>
      <c r="AO109" s="25">
        <f t="shared" si="9"/>
        <v>0</v>
      </c>
      <c r="AP109" s="25">
        <f t="shared" si="10"/>
        <v>0</v>
      </c>
      <c r="AQ109" s="25">
        <f t="shared" si="11"/>
        <v>1</v>
      </c>
    </row>
    <row r="110" spans="1:43" x14ac:dyDescent="0.2">
      <c r="A110" s="1">
        <v>106</v>
      </c>
      <c r="B110" s="27">
        <f>'Rolex, AP, Patek'!C110</f>
        <v>44689</v>
      </c>
      <c r="C110">
        <f>'Rolex, AP, Patek'!D110</f>
        <v>384</v>
      </c>
      <c r="D110" s="28">
        <f>'Rolex, AP, Patek'!E110</f>
        <v>5500</v>
      </c>
      <c r="E110" s="28">
        <f>'Rolex, AP, Patek'!F110</f>
        <v>6875</v>
      </c>
      <c r="F110" s="29">
        <f t="shared" si="6"/>
        <v>8.6125033712205621</v>
      </c>
      <c r="G110" s="28">
        <f>IF('Rolex, AP, Patek'!J110="AP",1,0)</f>
        <v>0</v>
      </c>
      <c r="H110" s="28">
        <f>IF('Rolex, AP, Patek'!J110="Patek",1,0)</f>
        <v>0</v>
      </c>
      <c r="I110" s="28">
        <f>IF('Rolex, AP, Patek'!J110="Rolex",1,0)</f>
        <v>1</v>
      </c>
      <c r="J110">
        <f>IF('Rolex, AP, Patek'!L110="Stainless Steel",1,0)</f>
        <v>0</v>
      </c>
      <c r="K110">
        <f>IF('Rolex, AP, Patek'!L110="Two-tone",1,0)</f>
        <v>0</v>
      </c>
      <c r="L110">
        <f>IF(OR('Rolex, AP, Patek'!L110="YG 18K",'Rolex, AP, Patek'!L110="YG &lt;18K",'Rolex, AP, Patek'!L110="PG 18K",'Rolex, AP, Patek'!L110="PG &lt;18K",'Rolex, AP, Patek'!L110="WG 18K",'Rolex, AP, Patek'!L110="Mixes of 18K",'Rolex, AP, Patek'!L110="Mixes &lt;18K"),1,0)</f>
        <v>1</v>
      </c>
      <c r="M110">
        <f>IF('Rolex, AP, Patek'!L110="Platinum",1,0)</f>
        <v>0</v>
      </c>
      <c r="N110">
        <f>IF(OR('Rolex, AP, Patek'!L110="PVD",'Rolex, AP, Patek'!L110="Gold Plate",'Rolex, AP, Patek'!L110="Other"),1,0)</f>
        <v>0</v>
      </c>
      <c r="O110">
        <f>IF('Rolex, AP, Patek'!P110="Stainless Steel",1,0)</f>
        <v>0</v>
      </c>
      <c r="P110">
        <f>IF('Rolex, AP, Patek'!P110="Leather",1,0)</f>
        <v>1</v>
      </c>
      <c r="Q110">
        <f>IF('Rolex, AP, Patek'!P110="Two-tone",1,0)</f>
        <v>0</v>
      </c>
      <c r="R110">
        <f>IF(OR('Rolex, AP, Patek'!P110="YG 18K",'Rolex, AP, Patek'!P110="PG 18K",'Rolex, AP, Patek'!P110="WG 18K",'Rolex, AP, Patek'!P110="Mixes of 18K"),1,0)</f>
        <v>0</v>
      </c>
      <c r="S110">
        <f>IF(OR('Rolex, AP, Patek'!AX110="Yes",'Rolex, AP, Patek'!AY110="Yes",'Rolex, AP, Patek'!AW110="Yes"),1,0)</f>
        <v>0</v>
      </c>
      <c r="T110">
        <f>IF(OR(ISTEXT('Rolex, AP, Patek'!AZ110), ISTEXT('Rolex, AP, Patek'!BA110)),1,0)</f>
        <v>0</v>
      </c>
      <c r="U110">
        <f>IF('Rolex, AP, Patek'!BB110="Yes",1,0)</f>
        <v>0</v>
      </c>
      <c r="V110">
        <f>IF('Rolex, AP, Patek'!BC110="Yes",1,0)</f>
        <v>0</v>
      </c>
      <c r="W110">
        <f>IF('Rolex, AP, Patek'!BF110="Yes",1,0)</f>
        <v>0</v>
      </c>
      <c r="X110">
        <f>IF('Rolex, AP, Patek'!BG110="A",1,0)</f>
        <v>0</v>
      </c>
      <c r="Y110">
        <f>IF('Rolex, AP, Patek'!BG110="AA",1,0)</f>
        <v>1</v>
      </c>
      <c r="Z110">
        <f>IF('Rolex, AP, Patek'!BG110="AAA",1,0)</f>
        <v>0</v>
      </c>
      <c r="AA110">
        <f>IF('Rolex, AP, Patek'!BG110="AAAA",1,0)</f>
        <v>0</v>
      </c>
      <c r="AB110">
        <f>IF('Rolex, AP, Patek'!R110="Yes",1,0)</f>
        <v>0</v>
      </c>
      <c r="AC110">
        <f>IF('Rolex, AP, Patek'!AR110="Yes",1,0)</f>
        <v>0</v>
      </c>
      <c r="AD110">
        <f>IF(OR('Rolex, AP, Patek'!X110="Yes", 'Rolex, AP, Patek'!Y110="Yes",'Rolex, AP, Patek'!Z110="Yes"),1,0)</f>
        <v>1</v>
      </c>
      <c r="AE110">
        <f>IF(OR('Rolex, AP, Patek'!AA110="Yes",'Rolex, AP, Patek'!AB110="Yes"),1,0)</f>
        <v>0</v>
      </c>
      <c r="AF110">
        <f>IF('Rolex, AP, Patek'!AD110="Yes",1,0)</f>
        <v>0</v>
      </c>
      <c r="AG110">
        <f>IF('Rolex, AP, Patek'!AC110="Yes",1,0)</f>
        <v>0</v>
      </c>
      <c r="AH110">
        <f>IF('Rolex, AP, Patek'!AE110="Yes",1,0)</f>
        <v>0</v>
      </c>
      <c r="AI110">
        <f>IF(OR('Rolex, AP, Patek'!AK110="Yes",'Rolex, AP, Patek'!AN110="Yes"),1,0)</f>
        <v>0</v>
      </c>
      <c r="AJ110">
        <f>IF('Rolex, AP, Patek'!AL110="Yes",1,0)</f>
        <v>0</v>
      </c>
      <c r="AK110">
        <f>IF('Rolex, AP, Patek'!AO110="Yes",1,0)</f>
        <v>0</v>
      </c>
      <c r="AL110">
        <f>IF('Rolex, AP, Patek'!AS110="Yes",1,0)</f>
        <v>0</v>
      </c>
      <c r="AM110" s="25">
        <f t="shared" si="7"/>
        <v>0</v>
      </c>
      <c r="AN110" s="25">
        <f t="shared" si="8"/>
        <v>0</v>
      </c>
      <c r="AO110" s="25">
        <f t="shared" si="9"/>
        <v>0</v>
      </c>
      <c r="AP110" s="25">
        <f t="shared" si="10"/>
        <v>0</v>
      </c>
      <c r="AQ110" s="25">
        <f t="shared" si="11"/>
        <v>1</v>
      </c>
    </row>
    <row r="111" spans="1:43" x14ac:dyDescent="0.2">
      <c r="A111" s="1">
        <v>107</v>
      </c>
      <c r="B111" s="27">
        <f>'Rolex, AP, Patek'!C111</f>
        <v>44689</v>
      </c>
      <c r="C111">
        <f>'Rolex, AP, Patek'!D111</f>
        <v>385</v>
      </c>
      <c r="D111" s="28">
        <f>'Rolex, AP, Patek'!E111</f>
        <v>11000</v>
      </c>
      <c r="E111" s="28">
        <f>'Rolex, AP, Patek'!F111</f>
        <v>13750</v>
      </c>
      <c r="F111" s="29">
        <f t="shared" si="6"/>
        <v>9.3056505517805075</v>
      </c>
      <c r="G111" s="28">
        <f>IF('Rolex, AP, Patek'!J111="AP",1,0)</f>
        <v>0</v>
      </c>
      <c r="H111" s="28">
        <f>IF('Rolex, AP, Patek'!J111="Patek",1,0)</f>
        <v>0</v>
      </c>
      <c r="I111" s="28">
        <f>IF('Rolex, AP, Patek'!J111="Rolex",1,0)</f>
        <v>1</v>
      </c>
      <c r="J111">
        <f>IF('Rolex, AP, Patek'!L111="Stainless Steel",1,0)</f>
        <v>0</v>
      </c>
      <c r="K111">
        <f>IF('Rolex, AP, Patek'!L111="Two-tone",1,0)</f>
        <v>0</v>
      </c>
      <c r="L111">
        <f>IF(OR('Rolex, AP, Patek'!L111="YG 18K",'Rolex, AP, Patek'!L111="YG &lt;18K",'Rolex, AP, Patek'!L111="PG 18K",'Rolex, AP, Patek'!L111="PG &lt;18K",'Rolex, AP, Patek'!L111="WG 18K",'Rolex, AP, Patek'!L111="Mixes of 18K",'Rolex, AP, Patek'!L111="Mixes &lt;18K"),1,0)</f>
        <v>1</v>
      </c>
      <c r="M111">
        <f>IF('Rolex, AP, Patek'!L111="Platinum",1,0)</f>
        <v>0</v>
      </c>
      <c r="N111">
        <f>IF(OR('Rolex, AP, Patek'!L111="PVD",'Rolex, AP, Patek'!L111="Gold Plate",'Rolex, AP, Patek'!L111="Other"),1,0)</f>
        <v>0</v>
      </c>
      <c r="O111">
        <f>IF('Rolex, AP, Patek'!P111="Stainless Steel",1,0)</f>
        <v>0</v>
      </c>
      <c r="P111">
        <f>IF('Rolex, AP, Patek'!P111="Leather",1,0)</f>
        <v>0</v>
      </c>
      <c r="Q111">
        <f>IF('Rolex, AP, Patek'!P111="Two-tone",1,0)</f>
        <v>0</v>
      </c>
      <c r="R111">
        <f>IF(OR('Rolex, AP, Patek'!P111="YG 18K",'Rolex, AP, Patek'!P111="PG 18K",'Rolex, AP, Patek'!P111="WG 18K",'Rolex, AP, Patek'!P111="Mixes of 18K"),1,0)</f>
        <v>1</v>
      </c>
      <c r="S111">
        <f>IF(OR('Rolex, AP, Patek'!AX111="Yes",'Rolex, AP, Patek'!AY111="Yes",'Rolex, AP, Patek'!AW111="Yes"),1,0)</f>
        <v>0</v>
      </c>
      <c r="T111">
        <f>IF(OR(ISTEXT('Rolex, AP, Patek'!AZ111), ISTEXT('Rolex, AP, Patek'!BA111)),1,0)</f>
        <v>0</v>
      </c>
      <c r="U111">
        <f>IF('Rolex, AP, Patek'!BB111="Yes",1,0)</f>
        <v>0</v>
      </c>
      <c r="V111">
        <f>IF('Rolex, AP, Patek'!BC111="Yes",1,0)</f>
        <v>0</v>
      </c>
      <c r="W111">
        <f>IF('Rolex, AP, Patek'!BF111="Yes",1,0)</f>
        <v>0</v>
      </c>
      <c r="X111">
        <f>IF('Rolex, AP, Patek'!BG111="A",1,0)</f>
        <v>0</v>
      </c>
      <c r="Y111">
        <f>IF('Rolex, AP, Patek'!BG111="AA",1,0)</f>
        <v>0</v>
      </c>
      <c r="Z111">
        <f>IF('Rolex, AP, Patek'!BG111="AAA",1,0)</f>
        <v>1</v>
      </c>
      <c r="AA111">
        <f>IF('Rolex, AP, Patek'!BG111="AAAA",1,0)</f>
        <v>0</v>
      </c>
      <c r="AB111">
        <f>IF('Rolex, AP, Patek'!R111="Yes",1,0)</f>
        <v>0</v>
      </c>
      <c r="AC111">
        <f>IF('Rolex, AP, Patek'!AR111="Yes",1,0)</f>
        <v>0</v>
      </c>
      <c r="AD111">
        <f>IF(OR('Rolex, AP, Patek'!X111="Yes", 'Rolex, AP, Patek'!Y111="Yes",'Rolex, AP, Patek'!Z111="Yes"),1,0)</f>
        <v>1</v>
      </c>
      <c r="AE111">
        <f>IF(OR('Rolex, AP, Patek'!AA111="Yes",'Rolex, AP, Patek'!AB111="Yes"),1,0)</f>
        <v>0</v>
      </c>
      <c r="AF111">
        <f>IF('Rolex, AP, Patek'!AD111="Yes",1,0)</f>
        <v>0</v>
      </c>
      <c r="AG111">
        <f>IF('Rolex, AP, Patek'!AC111="Yes",1,0)</f>
        <v>0</v>
      </c>
      <c r="AH111">
        <f>IF('Rolex, AP, Patek'!AE111="Yes",1,0)</f>
        <v>0</v>
      </c>
      <c r="AI111">
        <f>IF(OR('Rolex, AP, Patek'!AK111="Yes",'Rolex, AP, Patek'!AN111="Yes"),1,0)</f>
        <v>0</v>
      </c>
      <c r="AJ111">
        <f>IF('Rolex, AP, Patek'!AL111="Yes",1,0)</f>
        <v>0</v>
      </c>
      <c r="AK111">
        <f>IF('Rolex, AP, Patek'!AO111="Yes",1,0)</f>
        <v>0</v>
      </c>
      <c r="AL111">
        <f>IF('Rolex, AP, Patek'!AS111="Yes",1,0)</f>
        <v>0</v>
      </c>
      <c r="AM111" s="25">
        <f t="shared" si="7"/>
        <v>0</v>
      </c>
      <c r="AN111" s="25">
        <f t="shared" si="8"/>
        <v>0</v>
      </c>
      <c r="AO111" s="25">
        <f t="shared" si="9"/>
        <v>0</v>
      </c>
      <c r="AP111" s="25">
        <f t="shared" si="10"/>
        <v>0</v>
      </c>
      <c r="AQ111" s="25">
        <f t="shared" si="11"/>
        <v>1</v>
      </c>
    </row>
    <row r="112" spans="1:43" x14ac:dyDescent="0.2">
      <c r="A112" s="1">
        <v>108</v>
      </c>
      <c r="B112" s="27">
        <f>'Rolex, AP, Patek'!C112</f>
        <v>44689</v>
      </c>
      <c r="C112">
        <f>'Rolex, AP, Patek'!D112</f>
        <v>469</v>
      </c>
      <c r="D112" s="28">
        <f>'Rolex, AP, Patek'!E112</f>
        <v>13000</v>
      </c>
      <c r="E112" s="28">
        <f>'Rolex, AP, Patek'!F112</f>
        <v>16250</v>
      </c>
      <c r="F112" s="29">
        <f t="shared" si="6"/>
        <v>9.4727046364436731</v>
      </c>
      <c r="G112" s="28">
        <f>IF('Rolex, AP, Patek'!J112="AP",1,0)</f>
        <v>0</v>
      </c>
      <c r="H112" s="28">
        <f>IF('Rolex, AP, Patek'!J112="Patek",1,0)</f>
        <v>1</v>
      </c>
      <c r="I112" s="28">
        <f>IF('Rolex, AP, Patek'!J112="Rolex",1,0)</f>
        <v>0</v>
      </c>
      <c r="J112">
        <f>IF('Rolex, AP, Patek'!L112="Stainless Steel",1,0)</f>
        <v>0</v>
      </c>
      <c r="K112">
        <f>IF('Rolex, AP, Patek'!L112="Two-tone",1,0)</f>
        <v>0</v>
      </c>
      <c r="L112">
        <f>IF(OR('Rolex, AP, Patek'!L112="YG 18K",'Rolex, AP, Patek'!L112="YG &lt;18K",'Rolex, AP, Patek'!L112="PG 18K",'Rolex, AP, Patek'!L112="PG &lt;18K",'Rolex, AP, Patek'!L112="WG 18K",'Rolex, AP, Patek'!L112="Mixes of 18K",'Rolex, AP, Patek'!L112="Mixes &lt;18K"),1,0)</f>
        <v>1</v>
      </c>
      <c r="M112">
        <f>IF('Rolex, AP, Patek'!L112="Platinum",1,0)</f>
        <v>0</v>
      </c>
      <c r="N112">
        <f>IF(OR('Rolex, AP, Patek'!L112="PVD",'Rolex, AP, Patek'!L112="Gold Plate",'Rolex, AP, Patek'!L112="Other"),1,0)</f>
        <v>0</v>
      </c>
      <c r="O112">
        <f>IF('Rolex, AP, Patek'!P112="Stainless Steel",1,0)</f>
        <v>0</v>
      </c>
      <c r="P112">
        <f>IF('Rolex, AP, Patek'!P112="Leather",1,0)</f>
        <v>1</v>
      </c>
      <c r="Q112">
        <f>IF('Rolex, AP, Patek'!P112="Two-tone",1,0)</f>
        <v>0</v>
      </c>
      <c r="R112">
        <f>IF(OR('Rolex, AP, Patek'!P112="YG 18K",'Rolex, AP, Patek'!P112="PG 18K",'Rolex, AP, Patek'!P112="WG 18K",'Rolex, AP, Patek'!P112="Mixes of 18K"),1,0)</f>
        <v>0</v>
      </c>
      <c r="S112">
        <f>IF(OR('Rolex, AP, Patek'!AX112="Yes",'Rolex, AP, Patek'!AY112="Yes",'Rolex, AP, Patek'!AW112="Yes"),1,0)</f>
        <v>0</v>
      </c>
      <c r="T112">
        <f>IF(OR(ISTEXT('Rolex, AP, Patek'!AZ112), ISTEXT('Rolex, AP, Patek'!BA112)),1,0)</f>
        <v>0</v>
      </c>
      <c r="U112">
        <f>IF('Rolex, AP, Patek'!BB112="Yes",1,0)</f>
        <v>0</v>
      </c>
      <c r="V112">
        <f>IF('Rolex, AP, Patek'!BC112="Yes",1,0)</f>
        <v>0</v>
      </c>
      <c r="W112">
        <f>IF('Rolex, AP, Patek'!BF112="Yes",1,0)</f>
        <v>0</v>
      </c>
      <c r="X112">
        <f>IF('Rolex, AP, Patek'!BG112="A",1,0)</f>
        <v>0</v>
      </c>
      <c r="Y112">
        <f>IF('Rolex, AP, Patek'!BG112="AA",1,0)</f>
        <v>0</v>
      </c>
      <c r="Z112">
        <f>IF('Rolex, AP, Patek'!BG112="AAA",1,0)</f>
        <v>1</v>
      </c>
      <c r="AA112">
        <f>IF('Rolex, AP, Patek'!BG112="AAAA",1,0)</f>
        <v>0</v>
      </c>
      <c r="AB112">
        <f>IF('Rolex, AP, Patek'!R112="Yes",1,0)</f>
        <v>0</v>
      </c>
      <c r="AC112">
        <f>IF('Rolex, AP, Patek'!AR112="Yes",1,0)</f>
        <v>0</v>
      </c>
      <c r="AD112">
        <f>IF(OR('Rolex, AP, Patek'!X112="Yes", 'Rolex, AP, Patek'!Y112="Yes",'Rolex, AP, Patek'!Z112="Yes"),1,0)</f>
        <v>1</v>
      </c>
      <c r="AE112">
        <f>IF(OR('Rolex, AP, Patek'!AA112="Yes",'Rolex, AP, Patek'!AB112="Yes"),1,0)</f>
        <v>0</v>
      </c>
      <c r="AF112">
        <f>IF('Rolex, AP, Patek'!AD112="Yes",1,0)</f>
        <v>0</v>
      </c>
      <c r="AG112">
        <f>IF('Rolex, AP, Patek'!AC112="Yes",1,0)</f>
        <v>0</v>
      </c>
      <c r="AH112">
        <f>IF('Rolex, AP, Patek'!AE112="Yes",1,0)</f>
        <v>0</v>
      </c>
      <c r="AI112">
        <f>IF(OR('Rolex, AP, Patek'!AK112="Yes",'Rolex, AP, Patek'!AN112="Yes"),1,0)</f>
        <v>0</v>
      </c>
      <c r="AJ112">
        <f>IF('Rolex, AP, Patek'!AL112="Yes",1,0)</f>
        <v>0</v>
      </c>
      <c r="AK112">
        <f>IF('Rolex, AP, Patek'!AO112="Yes",1,0)</f>
        <v>0</v>
      </c>
      <c r="AL112">
        <f>IF('Rolex, AP, Patek'!AS112="Yes",1,0)</f>
        <v>0</v>
      </c>
      <c r="AM112" s="25">
        <f t="shared" si="7"/>
        <v>0</v>
      </c>
      <c r="AN112" s="25">
        <f t="shared" si="8"/>
        <v>0</v>
      </c>
      <c r="AO112" s="25">
        <f t="shared" si="9"/>
        <v>0</v>
      </c>
      <c r="AP112" s="25">
        <f t="shared" si="10"/>
        <v>0</v>
      </c>
      <c r="AQ112" s="25">
        <f t="shared" si="11"/>
        <v>1</v>
      </c>
    </row>
    <row r="113" spans="1:43" x14ac:dyDescent="0.2">
      <c r="A113" s="1">
        <v>109</v>
      </c>
      <c r="B113" s="27">
        <f>'Rolex, AP, Patek'!C113</f>
        <v>44689</v>
      </c>
      <c r="C113">
        <f>'Rolex, AP, Patek'!D113</f>
        <v>470</v>
      </c>
      <c r="D113" s="28">
        <f>'Rolex, AP, Patek'!E113</f>
        <v>4500</v>
      </c>
      <c r="E113" s="28">
        <f>'Rolex, AP, Patek'!F113</f>
        <v>5625</v>
      </c>
      <c r="F113" s="29">
        <f t="shared" si="6"/>
        <v>8.4118326757584114</v>
      </c>
      <c r="G113" s="28">
        <f>IF('Rolex, AP, Patek'!J113="AP",1,0)</f>
        <v>0</v>
      </c>
      <c r="H113" s="28">
        <f>IF('Rolex, AP, Patek'!J113="Patek",1,0)</f>
        <v>1</v>
      </c>
      <c r="I113" s="28">
        <f>IF('Rolex, AP, Patek'!J113="Rolex",1,0)</f>
        <v>0</v>
      </c>
      <c r="J113">
        <f>IF('Rolex, AP, Patek'!L113="Stainless Steel",1,0)</f>
        <v>0</v>
      </c>
      <c r="K113">
        <f>IF('Rolex, AP, Patek'!L113="Two-tone",1,0)</f>
        <v>0</v>
      </c>
      <c r="L113">
        <f>IF(OR('Rolex, AP, Patek'!L113="YG 18K",'Rolex, AP, Patek'!L113="YG &lt;18K",'Rolex, AP, Patek'!L113="PG 18K",'Rolex, AP, Patek'!L113="PG &lt;18K",'Rolex, AP, Patek'!L113="WG 18K",'Rolex, AP, Patek'!L113="Mixes of 18K",'Rolex, AP, Patek'!L113="Mixes &lt;18K"),1,0)</f>
        <v>1</v>
      </c>
      <c r="M113">
        <f>IF('Rolex, AP, Patek'!L113="Platinum",1,0)</f>
        <v>0</v>
      </c>
      <c r="N113">
        <f>IF(OR('Rolex, AP, Patek'!L113="PVD",'Rolex, AP, Patek'!L113="Gold Plate",'Rolex, AP, Patek'!L113="Other"),1,0)</f>
        <v>0</v>
      </c>
      <c r="O113">
        <f>IF('Rolex, AP, Patek'!P113="Stainless Steel",1,0)</f>
        <v>0</v>
      </c>
      <c r="P113">
        <f>IF('Rolex, AP, Patek'!P113="Leather",1,0)</f>
        <v>1</v>
      </c>
      <c r="Q113">
        <f>IF('Rolex, AP, Patek'!P113="Two-tone",1,0)</f>
        <v>0</v>
      </c>
      <c r="R113">
        <f>IF(OR('Rolex, AP, Patek'!P113="YG 18K",'Rolex, AP, Patek'!P113="PG 18K",'Rolex, AP, Patek'!P113="WG 18K",'Rolex, AP, Patek'!P113="Mixes of 18K"),1,0)</f>
        <v>0</v>
      </c>
      <c r="S113">
        <f>IF(OR('Rolex, AP, Patek'!AX113="Yes",'Rolex, AP, Patek'!AY113="Yes",'Rolex, AP, Patek'!AW113="Yes"),1,0)</f>
        <v>0</v>
      </c>
      <c r="T113">
        <f>IF(OR(ISTEXT('Rolex, AP, Patek'!AZ113), ISTEXT('Rolex, AP, Patek'!BA113)),1,0)</f>
        <v>0</v>
      </c>
      <c r="U113">
        <f>IF('Rolex, AP, Patek'!BB113="Yes",1,0)</f>
        <v>0</v>
      </c>
      <c r="V113">
        <f>IF('Rolex, AP, Patek'!BC113="Yes",1,0)</f>
        <v>0</v>
      </c>
      <c r="W113">
        <f>IF('Rolex, AP, Patek'!BF113="Yes",1,0)</f>
        <v>0</v>
      </c>
      <c r="X113">
        <f>IF('Rolex, AP, Patek'!BG113="A",1,0)</f>
        <v>0</v>
      </c>
      <c r="Y113">
        <f>IF('Rolex, AP, Patek'!BG113="AA",1,0)</f>
        <v>0</v>
      </c>
      <c r="Z113">
        <f>IF('Rolex, AP, Patek'!BG113="AAA",1,0)</f>
        <v>1</v>
      </c>
      <c r="AA113">
        <f>IF('Rolex, AP, Patek'!BG113="AAAA",1,0)</f>
        <v>0</v>
      </c>
      <c r="AB113">
        <f>IF('Rolex, AP, Patek'!R113="Yes",1,0)</f>
        <v>1</v>
      </c>
      <c r="AC113">
        <f>IF('Rolex, AP, Patek'!AR113="Yes",1,0)</f>
        <v>0</v>
      </c>
      <c r="AD113">
        <f>IF(OR('Rolex, AP, Patek'!X113="Yes", 'Rolex, AP, Patek'!Y113="Yes",'Rolex, AP, Patek'!Z113="Yes"),1,0)</f>
        <v>0</v>
      </c>
      <c r="AE113">
        <f>IF(OR('Rolex, AP, Patek'!AA113="Yes",'Rolex, AP, Patek'!AB113="Yes"),1,0)</f>
        <v>0</v>
      </c>
      <c r="AF113">
        <f>IF('Rolex, AP, Patek'!AD113="Yes",1,0)</f>
        <v>0</v>
      </c>
      <c r="AG113">
        <f>IF('Rolex, AP, Patek'!AC113="Yes",1,0)</f>
        <v>0</v>
      </c>
      <c r="AH113">
        <f>IF('Rolex, AP, Patek'!AE113="Yes",1,0)</f>
        <v>0</v>
      </c>
      <c r="AI113">
        <f>IF(OR('Rolex, AP, Patek'!AK113="Yes",'Rolex, AP, Patek'!AN113="Yes"),1,0)</f>
        <v>0</v>
      </c>
      <c r="AJ113">
        <f>IF('Rolex, AP, Patek'!AL113="Yes",1,0)</f>
        <v>0</v>
      </c>
      <c r="AK113">
        <f>IF('Rolex, AP, Patek'!AO113="Yes",1,0)</f>
        <v>0</v>
      </c>
      <c r="AL113">
        <f>IF('Rolex, AP, Patek'!AS113="Yes",1,0)</f>
        <v>0</v>
      </c>
      <c r="AM113" s="25">
        <f t="shared" si="7"/>
        <v>0</v>
      </c>
      <c r="AN113" s="25">
        <f t="shared" si="8"/>
        <v>0</v>
      </c>
      <c r="AO113" s="25">
        <f t="shared" si="9"/>
        <v>0</v>
      </c>
      <c r="AP113" s="25">
        <f t="shared" si="10"/>
        <v>0</v>
      </c>
      <c r="AQ113" s="25">
        <f t="shared" si="11"/>
        <v>1</v>
      </c>
    </row>
    <row r="114" spans="1:43" x14ac:dyDescent="0.2">
      <c r="A114" s="1">
        <v>110</v>
      </c>
      <c r="B114" s="27">
        <f>'Rolex, AP, Patek'!C114</f>
        <v>44689</v>
      </c>
      <c r="C114">
        <f>'Rolex, AP, Patek'!D114</f>
        <v>471</v>
      </c>
      <c r="D114" s="28">
        <f>'Rolex, AP, Patek'!E114</f>
        <v>13000</v>
      </c>
      <c r="E114" s="28">
        <f>'Rolex, AP, Patek'!F114</f>
        <v>16250</v>
      </c>
      <c r="F114" s="29">
        <f t="shared" si="6"/>
        <v>9.4727046364436731</v>
      </c>
      <c r="G114" s="28">
        <f>IF('Rolex, AP, Patek'!J114="AP",1,0)</f>
        <v>0</v>
      </c>
      <c r="H114" s="28">
        <f>IF('Rolex, AP, Patek'!J114="Patek",1,0)</f>
        <v>1</v>
      </c>
      <c r="I114" s="28">
        <f>IF('Rolex, AP, Patek'!J114="Rolex",1,0)</f>
        <v>0</v>
      </c>
      <c r="J114">
        <f>IF('Rolex, AP, Patek'!L114="Stainless Steel",1,0)</f>
        <v>0</v>
      </c>
      <c r="K114">
        <f>IF('Rolex, AP, Patek'!L114="Two-tone",1,0)</f>
        <v>0</v>
      </c>
      <c r="L114">
        <f>IF(OR('Rolex, AP, Patek'!L114="YG 18K",'Rolex, AP, Patek'!L114="YG &lt;18K",'Rolex, AP, Patek'!L114="PG 18K",'Rolex, AP, Patek'!L114="PG &lt;18K",'Rolex, AP, Patek'!L114="WG 18K",'Rolex, AP, Patek'!L114="Mixes of 18K",'Rolex, AP, Patek'!L114="Mixes &lt;18K"),1,0)</f>
        <v>1</v>
      </c>
      <c r="M114">
        <f>IF('Rolex, AP, Patek'!L114="Platinum",1,0)</f>
        <v>0</v>
      </c>
      <c r="N114">
        <f>IF(OR('Rolex, AP, Patek'!L114="PVD",'Rolex, AP, Patek'!L114="Gold Plate",'Rolex, AP, Patek'!L114="Other"),1,0)</f>
        <v>0</v>
      </c>
      <c r="O114">
        <f>IF('Rolex, AP, Patek'!P114="Stainless Steel",1,0)</f>
        <v>0</v>
      </c>
      <c r="P114">
        <f>IF('Rolex, AP, Patek'!P114="Leather",1,0)</f>
        <v>0</v>
      </c>
      <c r="Q114">
        <f>IF('Rolex, AP, Patek'!P114="Two-tone",1,0)</f>
        <v>0</v>
      </c>
      <c r="R114">
        <f>IF(OR('Rolex, AP, Patek'!P114="YG 18K",'Rolex, AP, Patek'!P114="PG 18K",'Rolex, AP, Patek'!P114="WG 18K",'Rolex, AP, Patek'!P114="Mixes of 18K"),1,0)</f>
        <v>1</v>
      </c>
      <c r="S114">
        <f>IF(OR('Rolex, AP, Patek'!AX114="Yes",'Rolex, AP, Patek'!AY114="Yes",'Rolex, AP, Patek'!AW114="Yes"),1,0)</f>
        <v>0</v>
      </c>
      <c r="T114">
        <f>IF(OR(ISTEXT('Rolex, AP, Patek'!AZ114), ISTEXT('Rolex, AP, Patek'!BA114)),1,0)</f>
        <v>0</v>
      </c>
      <c r="U114">
        <f>IF('Rolex, AP, Patek'!BB114="Yes",1,0)</f>
        <v>0</v>
      </c>
      <c r="V114">
        <f>IF('Rolex, AP, Patek'!BC114="Yes",1,0)</f>
        <v>0</v>
      </c>
      <c r="W114">
        <f>IF('Rolex, AP, Patek'!BF114="Yes",1,0)</f>
        <v>0</v>
      </c>
      <c r="X114">
        <f>IF('Rolex, AP, Patek'!BG114="A",1,0)</f>
        <v>0</v>
      </c>
      <c r="Y114">
        <f>IF('Rolex, AP, Patek'!BG114="AA",1,0)</f>
        <v>0</v>
      </c>
      <c r="Z114">
        <f>IF('Rolex, AP, Patek'!BG114="AAA",1,0)</f>
        <v>1</v>
      </c>
      <c r="AA114">
        <f>IF('Rolex, AP, Patek'!BG114="AAAA",1,0)</f>
        <v>0</v>
      </c>
      <c r="AB114">
        <f>IF('Rolex, AP, Patek'!R114="Yes",1,0)</f>
        <v>1</v>
      </c>
      <c r="AC114">
        <f>IF('Rolex, AP, Patek'!AR114="Yes",1,0)</f>
        <v>0</v>
      </c>
      <c r="AD114">
        <f>IF(OR('Rolex, AP, Patek'!X114="Yes", 'Rolex, AP, Patek'!Y114="Yes",'Rolex, AP, Patek'!Z114="Yes"),1,0)</f>
        <v>0</v>
      </c>
      <c r="AE114">
        <f>IF(OR('Rolex, AP, Patek'!AA114="Yes",'Rolex, AP, Patek'!AB114="Yes"),1,0)</f>
        <v>0</v>
      </c>
      <c r="AF114">
        <f>IF('Rolex, AP, Patek'!AD114="Yes",1,0)</f>
        <v>0</v>
      </c>
      <c r="AG114">
        <f>IF('Rolex, AP, Patek'!AC114="Yes",1,0)</f>
        <v>0</v>
      </c>
      <c r="AH114">
        <f>IF('Rolex, AP, Patek'!AE114="Yes",1,0)</f>
        <v>0</v>
      </c>
      <c r="AI114">
        <f>IF(OR('Rolex, AP, Patek'!AK114="Yes",'Rolex, AP, Patek'!AN114="Yes"),1,0)</f>
        <v>0</v>
      </c>
      <c r="AJ114">
        <f>IF('Rolex, AP, Patek'!AL114="Yes",1,0)</f>
        <v>0</v>
      </c>
      <c r="AK114">
        <f>IF('Rolex, AP, Patek'!AO114="Yes",1,0)</f>
        <v>0</v>
      </c>
      <c r="AL114">
        <f>IF('Rolex, AP, Patek'!AS114="Yes",1,0)</f>
        <v>0</v>
      </c>
      <c r="AM114" s="25">
        <f t="shared" si="7"/>
        <v>0</v>
      </c>
      <c r="AN114" s="25">
        <f t="shared" si="8"/>
        <v>0</v>
      </c>
      <c r="AO114" s="25">
        <f t="shared" si="9"/>
        <v>0</v>
      </c>
      <c r="AP114" s="25">
        <f t="shared" si="10"/>
        <v>0</v>
      </c>
      <c r="AQ114" s="25">
        <f t="shared" si="11"/>
        <v>1</v>
      </c>
    </row>
    <row r="115" spans="1:43" x14ac:dyDescent="0.2">
      <c r="A115" s="1">
        <v>111</v>
      </c>
      <c r="B115" s="27">
        <f>'Rolex, AP, Patek'!C115</f>
        <v>44689</v>
      </c>
      <c r="C115">
        <f>'Rolex, AP, Patek'!D115</f>
        <v>481</v>
      </c>
      <c r="D115" s="28">
        <f>'Rolex, AP, Patek'!E115</f>
        <v>180000</v>
      </c>
      <c r="E115" s="28">
        <f>'Rolex, AP, Patek'!F115</f>
        <v>225000</v>
      </c>
      <c r="F115" s="29">
        <f t="shared" si="6"/>
        <v>12.100712129872347</v>
      </c>
      <c r="G115" s="28">
        <f>IF('Rolex, AP, Patek'!J115="AP",1,0)</f>
        <v>0</v>
      </c>
      <c r="H115" s="28">
        <f>IF('Rolex, AP, Patek'!J115="Patek",1,0)</f>
        <v>1</v>
      </c>
      <c r="I115" s="28">
        <f>IF('Rolex, AP, Patek'!J115="Rolex",1,0)</f>
        <v>0</v>
      </c>
      <c r="J115">
        <f>IF('Rolex, AP, Patek'!L115="Stainless Steel",1,0)</f>
        <v>0</v>
      </c>
      <c r="K115">
        <f>IF('Rolex, AP, Patek'!L115="Two-tone",1,0)</f>
        <v>0</v>
      </c>
      <c r="L115">
        <f>IF(OR('Rolex, AP, Patek'!L115="YG 18K",'Rolex, AP, Patek'!L115="YG &lt;18K",'Rolex, AP, Patek'!L115="PG 18K",'Rolex, AP, Patek'!L115="PG &lt;18K",'Rolex, AP, Patek'!L115="WG 18K",'Rolex, AP, Patek'!L115="Mixes of 18K",'Rolex, AP, Patek'!L115="Mixes &lt;18K"),1,0)</f>
        <v>1</v>
      </c>
      <c r="M115">
        <f>IF('Rolex, AP, Patek'!L115="Platinum",1,0)</f>
        <v>0</v>
      </c>
      <c r="N115">
        <f>IF(OR('Rolex, AP, Patek'!L115="PVD",'Rolex, AP, Patek'!L115="Gold Plate",'Rolex, AP, Patek'!L115="Other"),1,0)</f>
        <v>0</v>
      </c>
      <c r="O115">
        <f>IF('Rolex, AP, Patek'!P115="Stainless Steel",1,0)</f>
        <v>0</v>
      </c>
      <c r="P115">
        <f>IF('Rolex, AP, Patek'!P115="Leather",1,0)</f>
        <v>1</v>
      </c>
      <c r="Q115">
        <f>IF('Rolex, AP, Patek'!P115="Two-tone",1,0)</f>
        <v>0</v>
      </c>
      <c r="R115">
        <f>IF(OR('Rolex, AP, Patek'!P115="YG 18K",'Rolex, AP, Patek'!P115="PG 18K",'Rolex, AP, Patek'!P115="WG 18K",'Rolex, AP, Patek'!P115="Mixes of 18K"),1,0)</f>
        <v>0</v>
      </c>
      <c r="S115">
        <f>IF(OR('Rolex, AP, Patek'!AX115="Yes",'Rolex, AP, Patek'!AY115="Yes",'Rolex, AP, Patek'!AW115="Yes"),1,0)</f>
        <v>0</v>
      </c>
      <c r="T115">
        <f>IF(OR(ISTEXT('Rolex, AP, Patek'!AZ115), ISTEXT('Rolex, AP, Patek'!BA115)),1,0)</f>
        <v>0</v>
      </c>
      <c r="U115">
        <f>IF('Rolex, AP, Patek'!BB115="Yes",1,0)</f>
        <v>0</v>
      </c>
      <c r="V115">
        <f>IF('Rolex, AP, Patek'!BC115="Yes",1,0)</f>
        <v>0</v>
      </c>
      <c r="W115">
        <f>IF('Rolex, AP, Patek'!BF115="Yes",1,0)</f>
        <v>0</v>
      </c>
      <c r="X115">
        <f>IF('Rolex, AP, Patek'!BG115="A",1,0)</f>
        <v>0</v>
      </c>
      <c r="Y115">
        <f>IF('Rolex, AP, Patek'!BG115="AA",1,0)</f>
        <v>0</v>
      </c>
      <c r="Z115">
        <f>IF('Rolex, AP, Patek'!BG115="AAA",1,0)</f>
        <v>0</v>
      </c>
      <c r="AA115">
        <f>IF('Rolex, AP, Patek'!BG115="AAAA",1,0)</f>
        <v>1</v>
      </c>
      <c r="AB115">
        <f>IF('Rolex, AP, Patek'!R115="Yes",1,0)</f>
        <v>0</v>
      </c>
      <c r="AC115">
        <f>IF('Rolex, AP, Patek'!AR115="Yes",1,0)</f>
        <v>0</v>
      </c>
      <c r="AD115">
        <f>IF(OR('Rolex, AP, Patek'!X115="Yes", 'Rolex, AP, Patek'!Y115="Yes",'Rolex, AP, Patek'!Z115="Yes"),1,0)</f>
        <v>0</v>
      </c>
      <c r="AE115">
        <f>IF(OR('Rolex, AP, Patek'!AA115="Yes",'Rolex, AP, Patek'!AB115="Yes"),1,0)</f>
        <v>0</v>
      </c>
      <c r="AF115">
        <f>IF('Rolex, AP, Patek'!AD115="Yes",1,0)</f>
        <v>0</v>
      </c>
      <c r="AG115">
        <f>IF('Rolex, AP, Patek'!AC115="Yes",1,0)</f>
        <v>0</v>
      </c>
      <c r="AH115">
        <f>IF('Rolex, AP, Patek'!AE115="Yes",1,0)</f>
        <v>0</v>
      </c>
      <c r="AI115">
        <f>IF(OR('Rolex, AP, Patek'!AK115="Yes",'Rolex, AP, Patek'!AN115="Yes"),1,0)</f>
        <v>1</v>
      </c>
      <c r="AJ115">
        <f>IF('Rolex, AP, Patek'!AL115="Yes",1,0)</f>
        <v>0</v>
      </c>
      <c r="AK115">
        <f>IF('Rolex, AP, Patek'!AO115="Yes",1,0)</f>
        <v>0</v>
      </c>
      <c r="AL115">
        <f>IF('Rolex, AP, Patek'!AS115="Yes",1,0)</f>
        <v>0</v>
      </c>
      <c r="AM115" s="25">
        <f t="shared" si="7"/>
        <v>0</v>
      </c>
      <c r="AN115" s="25">
        <f t="shared" si="8"/>
        <v>0</v>
      </c>
      <c r="AO115" s="25">
        <f t="shared" si="9"/>
        <v>0</v>
      </c>
      <c r="AP115" s="25">
        <f t="shared" si="10"/>
        <v>0</v>
      </c>
      <c r="AQ115" s="25">
        <f t="shared" si="11"/>
        <v>1</v>
      </c>
    </row>
    <row r="116" spans="1:43" x14ac:dyDescent="0.2">
      <c r="A116" s="1">
        <v>112</v>
      </c>
      <c r="B116" s="27">
        <f>'Rolex, AP, Patek'!C116</f>
        <v>44689</v>
      </c>
      <c r="C116">
        <f>'Rolex, AP, Patek'!D116</f>
        <v>482</v>
      </c>
      <c r="D116" s="28">
        <f>'Rolex, AP, Patek'!E116</f>
        <v>160000</v>
      </c>
      <c r="E116" s="28">
        <f>'Rolex, AP, Patek'!F116</f>
        <v>200000</v>
      </c>
      <c r="F116" s="29">
        <f t="shared" si="6"/>
        <v>11.982929094215963</v>
      </c>
      <c r="G116" s="28">
        <f>IF('Rolex, AP, Patek'!J116="AP",1,0)</f>
        <v>0</v>
      </c>
      <c r="H116" s="28">
        <f>IF('Rolex, AP, Patek'!J116="Patek",1,0)</f>
        <v>1</v>
      </c>
      <c r="I116" s="28">
        <f>IF('Rolex, AP, Patek'!J116="Rolex",1,0)</f>
        <v>0</v>
      </c>
      <c r="J116">
        <f>IF('Rolex, AP, Patek'!L116="Stainless Steel",1,0)</f>
        <v>1</v>
      </c>
      <c r="K116">
        <f>IF('Rolex, AP, Patek'!L116="Two-tone",1,0)</f>
        <v>0</v>
      </c>
      <c r="L116">
        <f>IF(OR('Rolex, AP, Patek'!L116="YG 18K",'Rolex, AP, Patek'!L116="YG &lt;18K",'Rolex, AP, Patek'!L116="PG 18K",'Rolex, AP, Patek'!L116="PG &lt;18K",'Rolex, AP, Patek'!L116="WG 18K",'Rolex, AP, Patek'!L116="Mixes of 18K",'Rolex, AP, Patek'!L116="Mixes &lt;18K"),1,0)</f>
        <v>0</v>
      </c>
      <c r="M116">
        <f>IF('Rolex, AP, Patek'!L116="Platinum",1,0)</f>
        <v>0</v>
      </c>
      <c r="N116">
        <f>IF(OR('Rolex, AP, Patek'!L116="PVD",'Rolex, AP, Patek'!L116="Gold Plate",'Rolex, AP, Patek'!L116="Other"),1,0)</f>
        <v>0</v>
      </c>
      <c r="O116">
        <f>IF('Rolex, AP, Patek'!P116="Stainless Steel",1,0)</f>
        <v>1</v>
      </c>
      <c r="P116">
        <f>IF('Rolex, AP, Patek'!P116="Leather",1,0)</f>
        <v>0</v>
      </c>
      <c r="Q116">
        <f>IF('Rolex, AP, Patek'!P116="Two-tone",1,0)</f>
        <v>0</v>
      </c>
      <c r="R116">
        <f>IF(OR('Rolex, AP, Patek'!P116="YG 18K",'Rolex, AP, Patek'!P116="PG 18K",'Rolex, AP, Patek'!P116="WG 18K",'Rolex, AP, Patek'!P116="Mixes of 18K"),1,0)</f>
        <v>0</v>
      </c>
      <c r="S116">
        <f>IF(OR('Rolex, AP, Patek'!AX116="Yes",'Rolex, AP, Patek'!AY116="Yes",'Rolex, AP, Patek'!AW116="Yes"),1,0)</f>
        <v>0</v>
      </c>
      <c r="T116">
        <f>IF(OR(ISTEXT('Rolex, AP, Patek'!AZ116), ISTEXT('Rolex, AP, Patek'!BA116)),1,0)</f>
        <v>0</v>
      </c>
      <c r="U116">
        <f>IF('Rolex, AP, Patek'!BB116="Yes",1,0)</f>
        <v>0</v>
      </c>
      <c r="V116">
        <f>IF('Rolex, AP, Patek'!BC116="Yes",1,0)</f>
        <v>0</v>
      </c>
      <c r="W116">
        <f>IF('Rolex, AP, Patek'!BF116="Yes",1,0)</f>
        <v>0</v>
      </c>
      <c r="X116">
        <f>IF('Rolex, AP, Patek'!BG116="A",1,0)</f>
        <v>0</v>
      </c>
      <c r="Y116">
        <f>IF('Rolex, AP, Patek'!BG116="AA",1,0)</f>
        <v>0</v>
      </c>
      <c r="Z116">
        <f>IF('Rolex, AP, Patek'!BG116="AAA",1,0)</f>
        <v>0</v>
      </c>
      <c r="AA116">
        <f>IF('Rolex, AP, Patek'!BG116="AAAA",1,0)</f>
        <v>1</v>
      </c>
      <c r="AB116">
        <f>IF('Rolex, AP, Patek'!R116="Yes",1,0)</f>
        <v>0</v>
      </c>
      <c r="AC116">
        <f>IF('Rolex, AP, Patek'!AR116="Yes",1,0)</f>
        <v>0</v>
      </c>
      <c r="AD116">
        <f>IF(OR('Rolex, AP, Patek'!X116="Yes", 'Rolex, AP, Patek'!Y116="Yes",'Rolex, AP, Patek'!Z116="Yes"),1,0)</f>
        <v>1</v>
      </c>
      <c r="AE116">
        <f>IF(OR('Rolex, AP, Patek'!AA116="Yes",'Rolex, AP, Patek'!AB116="Yes"),1,0)</f>
        <v>0</v>
      </c>
      <c r="AF116">
        <f>IF('Rolex, AP, Patek'!AD116="Yes",1,0)</f>
        <v>0</v>
      </c>
      <c r="AG116">
        <f>IF('Rolex, AP, Patek'!AC116="Yes",1,0)</f>
        <v>0</v>
      </c>
      <c r="AH116">
        <f>IF('Rolex, AP, Patek'!AE116="Yes",1,0)</f>
        <v>0</v>
      </c>
      <c r="AI116">
        <f>IF(OR('Rolex, AP, Patek'!AK116="Yes",'Rolex, AP, Patek'!AN116="Yes"),1,0)</f>
        <v>0</v>
      </c>
      <c r="AJ116">
        <f>IF('Rolex, AP, Patek'!AL116="Yes",1,0)</f>
        <v>0</v>
      </c>
      <c r="AK116">
        <f>IF('Rolex, AP, Patek'!AO116="Yes",1,0)</f>
        <v>0</v>
      </c>
      <c r="AL116">
        <f>IF('Rolex, AP, Patek'!AS116="Yes",1,0)</f>
        <v>0</v>
      </c>
      <c r="AM116" s="25">
        <f t="shared" si="7"/>
        <v>0</v>
      </c>
      <c r="AN116" s="25">
        <f t="shared" si="8"/>
        <v>0</v>
      </c>
      <c r="AO116" s="25">
        <f t="shared" si="9"/>
        <v>0</v>
      </c>
      <c r="AP116" s="25">
        <f t="shared" si="10"/>
        <v>0</v>
      </c>
      <c r="AQ116" s="25">
        <f t="shared" si="11"/>
        <v>1</v>
      </c>
    </row>
    <row r="117" spans="1:43" x14ac:dyDescent="0.2">
      <c r="A117" s="1">
        <v>113</v>
      </c>
      <c r="B117" s="27">
        <f>'Rolex, AP, Patek'!C117</f>
        <v>44689</v>
      </c>
      <c r="C117">
        <f>'Rolex, AP, Patek'!D117</f>
        <v>483</v>
      </c>
      <c r="D117" s="28">
        <f>'Rolex, AP, Patek'!E117</f>
        <v>90000</v>
      </c>
      <c r="E117" s="28">
        <f>'Rolex, AP, Patek'!F117</f>
        <v>112500</v>
      </c>
      <c r="F117" s="29">
        <f t="shared" si="6"/>
        <v>11.407564949312402</v>
      </c>
      <c r="G117" s="28">
        <f>IF('Rolex, AP, Patek'!J117="AP",1,0)</f>
        <v>0</v>
      </c>
      <c r="H117" s="28">
        <f>IF('Rolex, AP, Patek'!J117="Patek",1,0)</f>
        <v>1</v>
      </c>
      <c r="I117" s="28">
        <f>IF('Rolex, AP, Patek'!J117="Rolex",1,0)</f>
        <v>0</v>
      </c>
      <c r="J117">
        <f>IF('Rolex, AP, Patek'!L117="Stainless Steel",1,0)</f>
        <v>0</v>
      </c>
      <c r="K117">
        <f>IF('Rolex, AP, Patek'!L117="Two-tone",1,0)</f>
        <v>1</v>
      </c>
      <c r="L117">
        <f>IF(OR('Rolex, AP, Patek'!L117="YG 18K",'Rolex, AP, Patek'!L117="YG &lt;18K",'Rolex, AP, Patek'!L117="PG 18K",'Rolex, AP, Patek'!L117="PG &lt;18K",'Rolex, AP, Patek'!L117="WG 18K",'Rolex, AP, Patek'!L117="Mixes of 18K",'Rolex, AP, Patek'!L117="Mixes &lt;18K"),1,0)</f>
        <v>0</v>
      </c>
      <c r="M117">
        <f>IF('Rolex, AP, Patek'!L117="Platinum",1,0)</f>
        <v>0</v>
      </c>
      <c r="N117">
        <f>IF(OR('Rolex, AP, Patek'!L117="PVD",'Rolex, AP, Patek'!L117="Gold Plate",'Rolex, AP, Patek'!L117="Other"),1,0)</f>
        <v>0</v>
      </c>
      <c r="O117">
        <f>IF('Rolex, AP, Patek'!P117="Stainless Steel",1,0)</f>
        <v>0</v>
      </c>
      <c r="P117">
        <f>IF('Rolex, AP, Patek'!P117="Leather",1,0)</f>
        <v>0</v>
      </c>
      <c r="Q117">
        <f>IF('Rolex, AP, Patek'!P117="Two-tone",1,0)</f>
        <v>1</v>
      </c>
      <c r="R117">
        <f>IF(OR('Rolex, AP, Patek'!P117="YG 18K",'Rolex, AP, Patek'!P117="PG 18K",'Rolex, AP, Patek'!P117="WG 18K",'Rolex, AP, Patek'!P117="Mixes of 18K"),1,0)</f>
        <v>0</v>
      </c>
      <c r="S117">
        <f>IF(OR('Rolex, AP, Patek'!AX117="Yes",'Rolex, AP, Patek'!AY117="Yes",'Rolex, AP, Patek'!AW117="Yes"),1,0)</f>
        <v>0</v>
      </c>
      <c r="T117">
        <f>IF(OR(ISTEXT('Rolex, AP, Patek'!AZ117), ISTEXT('Rolex, AP, Patek'!BA117)),1,0)</f>
        <v>0</v>
      </c>
      <c r="U117">
        <f>IF('Rolex, AP, Patek'!BB117="Yes",1,0)</f>
        <v>0</v>
      </c>
      <c r="V117">
        <f>IF('Rolex, AP, Patek'!BC117="Yes",1,0)</f>
        <v>0</v>
      </c>
      <c r="W117">
        <f>IF('Rolex, AP, Patek'!BF117="Yes",1,0)</f>
        <v>0</v>
      </c>
      <c r="X117">
        <f>IF('Rolex, AP, Patek'!BG117="A",1,0)</f>
        <v>0</v>
      </c>
      <c r="Y117">
        <f>IF('Rolex, AP, Patek'!BG117="AA",1,0)</f>
        <v>0</v>
      </c>
      <c r="Z117">
        <f>IF('Rolex, AP, Patek'!BG117="AAA",1,0)</f>
        <v>0</v>
      </c>
      <c r="AA117">
        <f>IF('Rolex, AP, Patek'!BG117="AAAA",1,0)</f>
        <v>1</v>
      </c>
      <c r="AB117">
        <f>IF('Rolex, AP, Patek'!R117="Yes",1,0)</f>
        <v>0</v>
      </c>
      <c r="AC117">
        <f>IF('Rolex, AP, Patek'!AR117="Yes",1,0)</f>
        <v>0</v>
      </c>
      <c r="AD117">
        <f>IF(OR('Rolex, AP, Patek'!X117="Yes", 'Rolex, AP, Patek'!Y117="Yes",'Rolex, AP, Patek'!Z117="Yes"),1,0)</f>
        <v>1</v>
      </c>
      <c r="AE117">
        <f>IF(OR('Rolex, AP, Patek'!AA117="Yes",'Rolex, AP, Patek'!AB117="Yes"),1,0)</f>
        <v>0</v>
      </c>
      <c r="AF117">
        <f>IF('Rolex, AP, Patek'!AD117="Yes",1,0)</f>
        <v>0</v>
      </c>
      <c r="AG117">
        <f>IF('Rolex, AP, Patek'!AC117="Yes",1,0)</f>
        <v>0</v>
      </c>
      <c r="AH117">
        <f>IF('Rolex, AP, Patek'!AE117="Yes",1,0)</f>
        <v>0</v>
      </c>
      <c r="AI117">
        <f>IF(OR('Rolex, AP, Patek'!AK117="Yes",'Rolex, AP, Patek'!AN117="Yes"),1,0)</f>
        <v>0</v>
      </c>
      <c r="AJ117">
        <f>IF('Rolex, AP, Patek'!AL117="Yes",1,0)</f>
        <v>0</v>
      </c>
      <c r="AK117">
        <f>IF('Rolex, AP, Patek'!AO117="Yes",1,0)</f>
        <v>0</v>
      </c>
      <c r="AL117">
        <f>IF('Rolex, AP, Patek'!AS117="Yes",1,0)</f>
        <v>0</v>
      </c>
      <c r="AM117" s="25">
        <f t="shared" si="7"/>
        <v>0</v>
      </c>
      <c r="AN117" s="25">
        <f t="shared" si="8"/>
        <v>0</v>
      </c>
      <c r="AO117" s="25">
        <f t="shared" si="9"/>
        <v>0</v>
      </c>
      <c r="AP117" s="25">
        <f t="shared" si="10"/>
        <v>0</v>
      </c>
      <c r="AQ117" s="25">
        <f t="shared" si="11"/>
        <v>1</v>
      </c>
    </row>
    <row r="118" spans="1:43" x14ac:dyDescent="0.2">
      <c r="A118" s="1">
        <v>114</v>
      </c>
      <c r="B118" s="27">
        <f>'Rolex, AP, Patek'!C118</f>
        <v>44689</v>
      </c>
      <c r="C118">
        <f>'Rolex, AP, Patek'!D118</f>
        <v>489</v>
      </c>
      <c r="D118" s="28">
        <f>'Rolex, AP, Patek'!E118</f>
        <v>38000</v>
      </c>
      <c r="E118" s="28">
        <f>'Rolex, AP, Patek'!F118</f>
        <v>47500</v>
      </c>
      <c r="F118" s="29">
        <f t="shared" si="6"/>
        <v>10.545341438708522</v>
      </c>
      <c r="G118" s="28">
        <f>IF('Rolex, AP, Patek'!J118="AP",1,0)</f>
        <v>1</v>
      </c>
      <c r="H118" s="28">
        <f>IF('Rolex, AP, Patek'!J118="Patek",1,0)</f>
        <v>0</v>
      </c>
      <c r="I118" s="28">
        <f>IF('Rolex, AP, Patek'!J118="Rolex",1,0)</f>
        <v>0</v>
      </c>
      <c r="J118">
        <f>IF('Rolex, AP, Patek'!L118="Stainless Steel",1,0)</f>
        <v>1</v>
      </c>
      <c r="K118">
        <f>IF('Rolex, AP, Patek'!L118="Two-tone",1,0)</f>
        <v>0</v>
      </c>
      <c r="L118">
        <f>IF(OR('Rolex, AP, Patek'!L118="YG 18K",'Rolex, AP, Patek'!L118="YG &lt;18K",'Rolex, AP, Patek'!L118="PG 18K",'Rolex, AP, Patek'!L118="PG &lt;18K",'Rolex, AP, Patek'!L118="WG 18K",'Rolex, AP, Patek'!L118="Mixes of 18K",'Rolex, AP, Patek'!L118="Mixes &lt;18K"),1,0)</f>
        <v>0</v>
      </c>
      <c r="M118">
        <f>IF('Rolex, AP, Patek'!L118="Platinum",1,0)</f>
        <v>0</v>
      </c>
      <c r="N118">
        <f>IF(OR('Rolex, AP, Patek'!L118="PVD",'Rolex, AP, Patek'!L118="Gold Plate",'Rolex, AP, Patek'!L118="Other"),1,0)</f>
        <v>0</v>
      </c>
      <c r="O118">
        <f>IF('Rolex, AP, Patek'!P118="Stainless Steel",1,0)</f>
        <v>1</v>
      </c>
      <c r="P118">
        <f>IF('Rolex, AP, Patek'!P118="Leather",1,0)</f>
        <v>0</v>
      </c>
      <c r="Q118">
        <f>IF('Rolex, AP, Patek'!P118="Two-tone",1,0)</f>
        <v>0</v>
      </c>
      <c r="R118">
        <f>IF(OR('Rolex, AP, Patek'!P118="YG 18K",'Rolex, AP, Patek'!P118="PG 18K",'Rolex, AP, Patek'!P118="WG 18K",'Rolex, AP, Patek'!P118="Mixes of 18K"),1,0)</f>
        <v>0</v>
      </c>
      <c r="S118">
        <f>IF(OR('Rolex, AP, Patek'!AX118="Yes",'Rolex, AP, Patek'!AY118="Yes",'Rolex, AP, Patek'!AW118="Yes"),1,0)</f>
        <v>0</v>
      </c>
      <c r="T118">
        <f>IF(OR(ISTEXT('Rolex, AP, Patek'!AZ118), ISTEXT('Rolex, AP, Patek'!BA118)),1,0)</f>
        <v>0</v>
      </c>
      <c r="U118">
        <f>IF('Rolex, AP, Patek'!BB118="Yes",1,0)</f>
        <v>0</v>
      </c>
      <c r="V118">
        <f>IF('Rolex, AP, Patek'!BC118="Yes",1,0)</f>
        <v>0</v>
      </c>
      <c r="W118">
        <f>IF('Rolex, AP, Patek'!BF118="Yes",1,0)</f>
        <v>0</v>
      </c>
      <c r="X118">
        <f>IF('Rolex, AP, Patek'!BG118="A",1,0)</f>
        <v>0</v>
      </c>
      <c r="Y118">
        <f>IF('Rolex, AP, Patek'!BG118="AA",1,0)</f>
        <v>0</v>
      </c>
      <c r="Z118">
        <f>IF('Rolex, AP, Patek'!BG118="AAA",1,0)</f>
        <v>1</v>
      </c>
      <c r="AA118">
        <f>IF('Rolex, AP, Patek'!BG118="AAAA",1,0)</f>
        <v>0</v>
      </c>
      <c r="AB118">
        <f>IF('Rolex, AP, Patek'!R118="Yes",1,0)</f>
        <v>0</v>
      </c>
      <c r="AC118">
        <f>IF('Rolex, AP, Patek'!AR118="Yes",1,0)</f>
        <v>0</v>
      </c>
      <c r="AD118">
        <f>IF(OR('Rolex, AP, Patek'!X118="Yes", 'Rolex, AP, Patek'!Y118="Yes",'Rolex, AP, Patek'!Z118="Yes"),1,0)</f>
        <v>1</v>
      </c>
      <c r="AE118">
        <f>IF(OR('Rolex, AP, Patek'!AA118="Yes",'Rolex, AP, Patek'!AB118="Yes"),1,0)</f>
        <v>0</v>
      </c>
      <c r="AF118">
        <f>IF('Rolex, AP, Patek'!AD118="Yes",1,0)</f>
        <v>0</v>
      </c>
      <c r="AG118">
        <f>IF('Rolex, AP, Patek'!AC118="Yes",1,0)</f>
        <v>0</v>
      </c>
      <c r="AH118">
        <f>IF('Rolex, AP, Patek'!AE118="Yes",1,0)</f>
        <v>0</v>
      </c>
      <c r="AI118">
        <f>IF(OR('Rolex, AP, Patek'!AK118="Yes",'Rolex, AP, Patek'!AN118="Yes"),1,0)</f>
        <v>0</v>
      </c>
      <c r="AJ118">
        <f>IF('Rolex, AP, Patek'!AL118="Yes",1,0)</f>
        <v>0</v>
      </c>
      <c r="AK118">
        <f>IF('Rolex, AP, Patek'!AO118="Yes",1,0)</f>
        <v>0</v>
      </c>
      <c r="AL118">
        <f>IF('Rolex, AP, Patek'!AS118="Yes",1,0)</f>
        <v>0</v>
      </c>
      <c r="AM118" s="25">
        <f t="shared" si="7"/>
        <v>0</v>
      </c>
      <c r="AN118" s="25">
        <f t="shared" si="8"/>
        <v>0</v>
      </c>
      <c r="AO118" s="25">
        <f t="shared" si="9"/>
        <v>0</v>
      </c>
      <c r="AP118" s="25">
        <f t="shared" si="10"/>
        <v>0</v>
      </c>
      <c r="AQ118" s="25">
        <f t="shared" si="11"/>
        <v>1</v>
      </c>
    </row>
    <row r="119" spans="1:43" x14ac:dyDescent="0.2">
      <c r="A119" s="1">
        <v>115</v>
      </c>
      <c r="B119" s="27">
        <f>'Rolex, AP, Patek'!C119</f>
        <v>44689</v>
      </c>
      <c r="C119">
        <f>'Rolex, AP, Patek'!D119</f>
        <v>492</v>
      </c>
      <c r="D119" s="28">
        <f>'Rolex, AP, Patek'!E119</f>
        <v>80000</v>
      </c>
      <c r="E119" s="28">
        <f>'Rolex, AP, Patek'!F119</f>
        <v>100000</v>
      </c>
      <c r="F119" s="29">
        <f t="shared" si="6"/>
        <v>11.289781913656018</v>
      </c>
      <c r="G119" s="28">
        <f>IF('Rolex, AP, Patek'!J119="AP",1,0)</f>
        <v>1</v>
      </c>
      <c r="H119" s="28">
        <f>IF('Rolex, AP, Patek'!J119="Patek",1,0)</f>
        <v>0</v>
      </c>
      <c r="I119" s="28">
        <f>IF('Rolex, AP, Patek'!J119="Rolex",1,0)</f>
        <v>0</v>
      </c>
      <c r="J119">
        <f>IF('Rolex, AP, Patek'!L119="Stainless Steel",1,0)</f>
        <v>0</v>
      </c>
      <c r="K119">
        <f>IF('Rolex, AP, Patek'!L119="Two-tone",1,0)</f>
        <v>0</v>
      </c>
      <c r="L119">
        <f>IF(OR('Rolex, AP, Patek'!L119="YG 18K",'Rolex, AP, Patek'!L119="YG &lt;18K",'Rolex, AP, Patek'!L119="PG 18K",'Rolex, AP, Patek'!L119="PG &lt;18K",'Rolex, AP, Patek'!L119="WG 18K",'Rolex, AP, Patek'!L119="Mixes of 18K",'Rolex, AP, Patek'!L119="Mixes &lt;18K"),1,0)</f>
        <v>1</v>
      </c>
      <c r="M119">
        <f>IF('Rolex, AP, Patek'!L119="Platinum",1,0)</f>
        <v>0</v>
      </c>
      <c r="N119">
        <f>IF(OR('Rolex, AP, Patek'!L119="PVD",'Rolex, AP, Patek'!L119="Gold Plate",'Rolex, AP, Patek'!L119="Other"),1,0)</f>
        <v>0</v>
      </c>
      <c r="O119">
        <f>IF('Rolex, AP, Patek'!P119="Stainless Steel",1,0)</f>
        <v>0</v>
      </c>
      <c r="P119">
        <f>IF('Rolex, AP, Patek'!P119="Leather",1,0)</f>
        <v>0</v>
      </c>
      <c r="Q119">
        <f>IF('Rolex, AP, Patek'!P119="Two-tone",1,0)</f>
        <v>0</v>
      </c>
      <c r="R119">
        <f>IF(OR('Rolex, AP, Patek'!P119="YG 18K",'Rolex, AP, Patek'!P119="PG 18K",'Rolex, AP, Patek'!P119="WG 18K",'Rolex, AP, Patek'!P119="Mixes of 18K"),1,0)</f>
        <v>1</v>
      </c>
      <c r="S119">
        <f>IF(OR('Rolex, AP, Patek'!AX119="Yes",'Rolex, AP, Patek'!AY119="Yes",'Rolex, AP, Patek'!AW119="Yes"),1,0)</f>
        <v>0</v>
      </c>
      <c r="T119">
        <f>IF(OR(ISTEXT('Rolex, AP, Patek'!AZ119), ISTEXT('Rolex, AP, Patek'!BA119)),1,0)</f>
        <v>0</v>
      </c>
      <c r="U119">
        <f>IF('Rolex, AP, Patek'!BB119="Yes",1,0)</f>
        <v>0</v>
      </c>
      <c r="V119">
        <f>IF('Rolex, AP, Patek'!BC119="Yes",1,0)</f>
        <v>0</v>
      </c>
      <c r="W119">
        <f>IF('Rolex, AP, Patek'!BF119="Yes",1,0)</f>
        <v>0</v>
      </c>
      <c r="X119">
        <f>IF('Rolex, AP, Patek'!BG119="A",1,0)</f>
        <v>0</v>
      </c>
      <c r="Y119">
        <f>IF('Rolex, AP, Patek'!BG119="AA",1,0)</f>
        <v>0</v>
      </c>
      <c r="Z119">
        <f>IF('Rolex, AP, Patek'!BG119="AAA",1,0)</f>
        <v>0</v>
      </c>
      <c r="AA119">
        <f>IF('Rolex, AP, Patek'!BG119="AAAA",1,0)</f>
        <v>1</v>
      </c>
      <c r="AB119">
        <f>IF('Rolex, AP, Patek'!R119="Yes",1,0)</f>
        <v>0</v>
      </c>
      <c r="AC119">
        <f>IF('Rolex, AP, Patek'!AR119="Yes",1,0)</f>
        <v>0</v>
      </c>
      <c r="AD119">
        <f>IF(OR('Rolex, AP, Patek'!X119="Yes", 'Rolex, AP, Patek'!Y119="Yes",'Rolex, AP, Patek'!Z119="Yes"),1,0)</f>
        <v>0</v>
      </c>
      <c r="AE119">
        <f>IF(OR('Rolex, AP, Patek'!AA119="Yes",'Rolex, AP, Patek'!AB119="Yes"),1,0)</f>
        <v>0</v>
      </c>
      <c r="AF119">
        <f>IF('Rolex, AP, Patek'!AD119="Yes",1,0)</f>
        <v>0</v>
      </c>
      <c r="AG119">
        <f>IF('Rolex, AP, Patek'!AC119="Yes",1,0)</f>
        <v>0</v>
      </c>
      <c r="AH119">
        <f>IF('Rolex, AP, Patek'!AE119="Yes",1,0)</f>
        <v>0</v>
      </c>
      <c r="AI119">
        <f>IF(OR('Rolex, AP, Patek'!AK119="Yes",'Rolex, AP, Patek'!AN119="Yes"),1,0)</f>
        <v>0</v>
      </c>
      <c r="AJ119">
        <f>IF('Rolex, AP, Patek'!AL119="Yes",1,0)</f>
        <v>0</v>
      </c>
      <c r="AK119">
        <f>IF('Rolex, AP, Patek'!AO119="Yes",1,0)</f>
        <v>1</v>
      </c>
      <c r="AL119">
        <f>IF('Rolex, AP, Patek'!AS119="Yes",1,0)</f>
        <v>0</v>
      </c>
      <c r="AM119" s="25">
        <f t="shared" si="7"/>
        <v>0</v>
      </c>
      <c r="AN119" s="25">
        <f t="shared" si="8"/>
        <v>0</v>
      </c>
      <c r="AO119" s="25">
        <f t="shared" si="9"/>
        <v>0</v>
      </c>
      <c r="AP119" s="25">
        <f t="shared" si="10"/>
        <v>0</v>
      </c>
      <c r="AQ119" s="25">
        <f t="shared" si="11"/>
        <v>1</v>
      </c>
    </row>
    <row r="120" spans="1:43" x14ac:dyDescent="0.2">
      <c r="A120" s="1">
        <v>116</v>
      </c>
      <c r="B120" s="27">
        <f>'Rolex, AP, Patek'!C120</f>
        <v>44689</v>
      </c>
      <c r="C120">
        <f>'Rolex, AP, Patek'!D120</f>
        <v>503</v>
      </c>
      <c r="D120" s="28">
        <f>'Rolex, AP, Patek'!E120</f>
        <v>20000</v>
      </c>
      <c r="E120" s="28">
        <f>'Rolex, AP, Patek'!F120</f>
        <v>25000</v>
      </c>
      <c r="F120" s="29">
        <f t="shared" si="6"/>
        <v>9.9034875525361272</v>
      </c>
      <c r="G120" s="28">
        <f>IF('Rolex, AP, Patek'!J120="AP",1,0)</f>
        <v>0</v>
      </c>
      <c r="H120" s="28">
        <f>IF('Rolex, AP, Patek'!J120="Patek",1,0)</f>
        <v>0</v>
      </c>
      <c r="I120" s="28">
        <f>IF('Rolex, AP, Patek'!J120="Rolex",1,0)</f>
        <v>1</v>
      </c>
      <c r="J120">
        <f>IF('Rolex, AP, Patek'!L120="Stainless Steel",1,0)</f>
        <v>1</v>
      </c>
      <c r="K120">
        <f>IF('Rolex, AP, Patek'!L120="Two-tone",1,0)</f>
        <v>0</v>
      </c>
      <c r="L120">
        <f>IF(OR('Rolex, AP, Patek'!L120="YG 18K",'Rolex, AP, Patek'!L120="YG &lt;18K",'Rolex, AP, Patek'!L120="PG 18K",'Rolex, AP, Patek'!L120="PG &lt;18K",'Rolex, AP, Patek'!L120="WG 18K",'Rolex, AP, Patek'!L120="Mixes of 18K",'Rolex, AP, Patek'!L120="Mixes &lt;18K"),1,0)</f>
        <v>0</v>
      </c>
      <c r="M120">
        <f>IF('Rolex, AP, Patek'!L120="Platinum",1,0)</f>
        <v>0</v>
      </c>
      <c r="N120">
        <f>IF(OR('Rolex, AP, Patek'!L120="PVD",'Rolex, AP, Patek'!L120="Gold Plate",'Rolex, AP, Patek'!L120="Other"),1,0)</f>
        <v>0</v>
      </c>
      <c r="O120">
        <f>IF('Rolex, AP, Patek'!P120="Stainless Steel",1,0)</f>
        <v>1</v>
      </c>
      <c r="P120">
        <f>IF('Rolex, AP, Patek'!P120="Leather",1,0)</f>
        <v>0</v>
      </c>
      <c r="Q120">
        <f>IF('Rolex, AP, Patek'!P120="Two-tone",1,0)</f>
        <v>0</v>
      </c>
      <c r="R120">
        <f>IF(OR('Rolex, AP, Patek'!P120="YG 18K",'Rolex, AP, Patek'!P120="PG 18K",'Rolex, AP, Patek'!P120="WG 18K",'Rolex, AP, Patek'!P120="Mixes of 18K"),1,0)</f>
        <v>0</v>
      </c>
      <c r="S120">
        <f>IF(OR('Rolex, AP, Patek'!AX120="Yes",'Rolex, AP, Patek'!AY120="Yes",'Rolex, AP, Patek'!AW120="Yes"),1,0)</f>
        <v>0</v>
      </c>
      <c r="T120">
        <f>IF(OR(ISTEXT('Rolex, AP, Patek'!AZ120), ISTEXT('Rolex, AP, Patek'!BA120)),1,0)</f>
        <v>0</v>
      </c>
      <c r="U120">
        <f>IF('Rolex, AP, Patek'!BB120="Yes",1,0)</f>
        <v>0</v>
      </c>
      <c r="V120">
        <f>IF('Rolex, AP, Patek'!BC120="Yes",1,0)</f>
        <v>0</v>
      </c>
      <c r="W120">
        <f>IF('Rolex, AP, Patek'!BF120="Yes",1,0)</f>
        <v>0</v>
      </c>
      <c r="X120">
        <f>IF('Rolex, AP, Patek'!BG120="A",1,0)</f>
        <v>0</v>
      </c>
      <c r="Y120">
        <f>IF('Rolex, AP, Patek'!BG120="AA",1,0)</f>
        <v>0</v>
      </c>
      <c r="Z120">
        <f>IF('Rolex, AP, Patek'!BG120="AAA",1,0)</f>
        <v>1</v>
      </c>
      <c r="AA120">
        <f>IF('Rolex, AP, Patek'!BG120="AAAA",1,0)</f>
        <v>0</v>
      </c>
      <c r="AB120">
        <f>IF('Rolex, AP, Patek'!R120="Yes",1,0)</f>
        <v>0</v>
      </c>
      <c r="AC120">
        <f>IF('Rolex, AP, Patek'!AR120="Yes",1,0)</f>
        <v>0</v>
      </c>
      <c r="AD120">
        <f>IF(OR('Rolex, AP, Patek'!X120="Yes", 'Rolex, AP, Patek'!Y120="Yes",'Rolex, AP, Patek'!Z120="Yes"),1,0)</f>
        <v>1</v>
      </c>
      <c r="AE120">
        <f>IF(OR('Rolex, AP, Patek'!AA120="Yes",'Rolex, AP, Patek'!AB120="Yes"),1,0)</f>
        <v>0</v>
      </c>
      <c r="AF120">
        <f>IF('Rolex, AP, Patek'!AD120="Yes",1,0)</f>
        <v>0</v>
      </c>
      <c r="AG120">
        <f>IF('Rolex, AP, Patek'!AC120="Yes",1,0)</f>
        <v>1</v>
      </c>
      <c r="AH120">
        <f>IF('Rolex, AP, Patek'!AE120="Yes",1,0)</f>
        <v>0</v>
      </c>
      <c r="AI120">
        <f>IF(OR('Rolex, AP, Patek'!AK120="Yes",'Rolex, AP, Patek'!AN120="Yes"),1,0)</f>
        <v>0</v>
      </c>
      <c r="AJ120">
        <f>IF('Rolex, AP, Patek'!AL120="Yes",1,0)</f>
        <v>0</v>
      </c>
      <c r="AK120">
        <f>IF('Rolex, AP, Patek'!AO120="Yes",1,0)</f>
        <v>0</v>
      </c>
      <c r="AL120">
        <f>IF('Rolex, AP, Patek'!AS120="Yes",1,0)</f>
        <v>0</v>
      </c>
      <c r="AM120" s="25">
        <f t="shared" si="7"/>
        <v>0</v>
      </c>
      <c r="AN120" s="25">
        <f t="shared" si="8"/>
        <v>0</v>
      </c>
      <c r="AO120" s="25">
        <f t="shared" si="9"/>
        <v>0</v>
      </c>
      <c r="AP120" s="25">
        <f t="shared" si="10"/>
        <v>0</v>
      </c>
      <c r="AQ120" s="25">
        <f t="shared" si="11"/>
        <v>1</v>
      </c>
    </row>
    <row r="121" spans="1:43" x14ac:dyDescent="0.2">
      <c r="A121" s="1">
        <v>117</v>
      </c>
      <c r="B121" s="27">
        <f>'Rolex, AP, Patek'!C121</f>
        <v>44689</v>
      </c>
      <c r="C121">
        <f>'Rolex, AP, Patek'!D121</f>
        <v>504</v>
      </c>
      <c r="D121" s="28">
        <f>'Rolex, AP, Patek'!E121</f>
        <v>19000</v>
      </c>
      <c r="E121" s="28">
        <f>'Rolex, AP, Patek'!F121</f>
        <v>23750</v>
      </c>
      <c r="F121" s="29">
        <f t="shared" si="6"/>
        <v>9.8521942581485771</v>
      </c>
      <c r="G121" s="28">
        <f>IF('Rolex, AP, Patek'!J121="AP",1,0)</f>
        <v>0</v>
      </c>
      <c r="H121" s="28">
        <f>IF('Rolex, AP, Patek'!J121="Patek",1,0)</f>
        <v>0</v>
      </c>
      <c r="I121" s="28">
        <f>IF('Rolex, AP, Patek'!J121="Rolex",1,0)</f>
        <v>1</v>
      </c>
      <c r="J121">
        <f>IF('Rolex, AP, Patek'!L121="Stainless Steel",1,0)</f>
        <v>1</v>
      </c>
      <c r="K121">
        <f>IF('Rolex, AP, Patek'!L121="Two-tone",1,0)</f>
        <v>0</v>
      </c>
      <c r="L121">
        <f>IF(OR('Rolex, AP, Patek'!L121="YG 18K",'Rolex, AP, Patek'!L121="YG &lt;18K",'Rolex, AP, Patek'!L121="PG 18K",'Rolex, AP, Patek'!L121="PG &lt;18K",'Rolex, AP, Patek'!L121="WG 18K",'Rolex, AP, Patek'!L121="Mixes of 18K",'Rolex, AP, Patek'!L121="Mixes &lt;18K"),1,0)</f>
        <v>0</v>
      </c>
      <c r="M121">
        <f>IF('Rolex, AP, Patek'!L121="Platinum",1,0)</f>
        <v>0</v>
      </c>
      <c r="N121">
        <f>IF(OR('Rolex, AP, Patek'!L121="PVD",'Rolex, AP, Patek'!L121="Gold Plate",'Rolex, AP, Patek'!L121="Other"),1,0)</f>
        <v>0</v>
      </c>
      <c r="O121">
        <f>IF('Rolex, AP, Patek'!P121="Stainless Steel",1,0)</f>
        <v>1</v>
      </c>
      <c r="P121">
        <f>IF('Rolex, AP, Patek'!P121="Leather",1,0)</f>
        <v>0</v>
      </c>
      <c r="Q121">
        <f>IF('Rolex, AP, Patek'!P121="Two-tone",1,0)</f>
        <v>0</v>
      </c>
      <c r="R121">
        <f>IF(OR('Rolex, AP, Patek'!P121="YG 18K",'Rolex, AP, Patek'!P121="PG 18K",'Rolex, AP, Patek'!P121="WG 18K",'Rolex, AP, Patek'!P121="Mixes of 18K"),1,0)</f>
        <v>0</v>
      </c>
      <c r="S121">
        <f>IF(OR('Rolex, AP, Patek'!AX121="Yes",'Rolex, AP, Patek'!AY121="Yes",'Rolex, AP, Patek'!AW121="Yes"),1,0)</f>
        <v>0</v>
      </c>
      <c r="T121">
        <f>IF(OR(ISTEXT('Rolex, AP, Patek'!AZ121), ISTEXT('Rolex, AP, Patek'!BA121)),1,0)</f>
        <v>0</v>
      </c>
      <c r="U121">
        <f>IF('Rolex, AP, Patek'!BB121="Yes",1,0)</f>
        <v>0</v>
      </c>
      <c r="V121">
        <f>IF('Rolex, AP, Patek'!BC121="Yes",1,0)</f>
        <v>0</v>
      </c>
      <c r="W121">
        <f>IF('Rolex, AP, Patek'!BF121="Yes",1,0)</f>
        <v>0</v>
      </c>
      <c r="X121">
        <f>IF('Rolex, AP, Patek'!BG121="A",1,0)</f>
        <v>0</v>
      </c>
      <c r="Y121">
        <f>IF('Rolex, AP, Patek'!BG121="AA",1,0)</f>
        <v>0</v>
      </c>
      <c r="Z121">
        <f>IF('Rolex, AP, Patek'!BG121="AAA",1,0)</f>
        <v>1</v>
      </c>
      <c r="AA121">
        <f>IF('Rolex, AP, Patek'!BG121="AAAA",1,0)</f>
        <v>0</v>
      </c>
      <c r="AB121">
        <f>IF('Rolex, AP, Patek'!R121="Yes",1,0)</f>
        <v>0</v>
      </c>
      <c r="AC121">
        <f>IF('Rolex, AP, Patek'!AR121="Yes",1,0)</f>
        <v>0</v>
      </c>
      <c r="AD121">
        <f>IF(OR('Rolex, AP, Patek'!X121="Yes", 'Rolex, AP, Patek'!Y121="Yes",'Rolex, AP, Patek'!Z121="Yes"),1,0)</f>
        <v>1</v>
      </c>
      <c r="AE121">
        <f>IF(OR('Rolex, AP, Patek'!AA121="Yes",'Rolex, AP, Patek'!AB121="Yes"),1,0)</f>
        <v>0</v>
      </c>
      <c r="AF121">
        <f>IF('Rolex, AP, Patek'!AD121="Yes",1,0)</f>
        <v>0</v>
      </c>
      <c r="AG121">
        <f>IF('Rolex, AP, Patek'!AC121="Yes",1,0)</f>
        <v>1</v>
      </c>
      <c r="AH121">
        <f>IF('Rolex, AP, Patek'!AE121="Yes",1,0)</f>
        <v>0</v>
      </c>
      <c r="AI121">
        <f>IF(OR('Rolex, AP, Patek'!AK121="Yes",'Rolex, AP, Patek'!AN121="Yes"),1,0)</f>
        <v>0</v>
      </c>
      <c r="AJ121">
        <f>IF('Rolex, AP, Patek'!AL121="Yes",1,0)</f>
        <v>0</v>
      </c>
      <c r="AK121">
        <f>IF('Rolex, AP, Patek'!AO121="Yes",1,0)</f>
        <v>0</v>
      </c>
      <c r="AL121">
        <f>IF('Rolex, AP, Patek'!AS121="Yes",1,0)</f>
        <v>0</v>
      </c>
      <c r="AM121" s="25">
        <f t="shared" si="7"/>
        <v>0</v>
      </c>
      <c r="AN121" s="25">
        <f t="shared" si="8"/>
        <v>0</v>
      </c>
      <c r="AO121" s="25">
        <f t="shared" si="9"/>
        <v>0</v>
      </c>
      <c r="AP121" s="25">
        <f t="shared" si="10"/>
        <v>0</v>
      </c>
      <c r="AQ121" s="25">
        <f t="shared" si="11"/>
        <v>1</v>
      </c>
    </row>
    <row r="122" spans="1:43" x14ac:dyDescent="0.2">
      <c r="A122" s="1">
        <v>118</v>
      </c>
      <c r="B122" s="27">
        <f>'Rolex, AP, Patek'!C122</f>
        <v>44689</v>
      </c>
      <c r="C122">
        <f>'Rolex, AP, Patek'!D122</f>
        <v>507</v>
      </c>
      <c r="D122" s="28">
        <f>'Rolex, AP, Patek'!E122</f>
        <v>22000</v>
      </c>
      <c r="E122" s="28">
        <f>'Rolex, AP, Patek'!F122</f>
        <v>27500</v>
      </c>
      <c r="F122" s="29">
        <f t="shared" si="6"/>
        <v>9.9987977323404529</v>
      </c>
      <c r="G122" s="28">
        <f>IF('Rolex, AP, Patek'!J122="AP",1,0)</f>
        <v>0</v>
      </c>
      <c r="H122" s="28">
        <f>IF('Rolex, AP, Patek'!J122="Patek",1,0)</f>
        <v>0</v>
      </c>
      <c r="I122" s="28">
        <f>IF('Rolex, AP, Patek'!J122="Rolex",1,0)</f>
        <v>1</v>
      </c>
      <c r="J122">
        <f>IF('Rolex, AP, Patek'!L122="Stainless Steel",1,0)</f>
        <v>1</v>
      </c>
      <c r="K122">
        <f>IF('Rolex, AP, Patek'!L122="Two-tone",1,0)</f>
        <v>0</v>
      </c>
      <c r="L122">
        <f>IF(OR('Rolex, AP, Patek'!L122="YG 18K",'Rolex, AP, Patek'!L122="YG &lt;18K",'Rolex, AP, Patek'!L122="PG 18K",'Rolex, AP, Patek'!L122="PG &lt;18K",'Rolex, AP, Patek'!L122="WG 18K",'Rolex, AP, Patek'!L122="Mixes of 18K",'Rolex, AP, Patek'!L122="Mixes &lt;18K"),1,0)</f>
        <v>0</v>
      </c>
      <c r="M122">
        <f>IF('Rolex, AP, Patek'!L122="Platinum",1,0)</f>
        <v>0</v>
      </c>
      <c r="N122">
        <f>IF(OR('Rolex, AP, Patek'!L122="PVD",'Rolex, AP, Patek'!L122="Gold Plate",'Rolex, AP, Patek'!L122="Other"),1,0)</f>
        <v>0</v>
      </c>
      <c r="O122">
        <f>IF('Rolex, AP, Patek'!P122="Stainless Steel",1,0)</f>
        <v>1</v>
      </c>
      <c r="P122">
        <f>IF('Rolex, AP, Patek'!P122="Leather",1,0)</f>
        <v>0</v>
      </c>
      <c r="Q122">
        <f>IF('Rolex, AP, Patek'!P122="Two-tone",1,0)</f>
        <v>0</v>
      </c>
      <c r="R122">
        <f>IF(OR('Rolex, AP, Patek'!P122="YG 18K",'Rolex, AP, Patek'!P122="PG 18K",'Rolex, AP, Patek'!P122="WG 18K",'Rolex, AP, Patek'!P122="Mixes of 18K"),1,0)</f>
        <v>0</v>
      </c>
      <c r="S122">
        <f>IF(OR('Rolex, AP, Patek'!AX122="Yes",'Rolex, AP, Patek'!AY122="Yes",'Rolex, AP, Patek'!AW122="Yes"),1,0)</f>
        <v>0</v>
      </c>
      <c r="T122">
        <f>IF(OR(ISTEXT('Rolex, AP, Patek'!AZ122), ISTEXT('Rolex, AP, Patek'!BA122)),1,0)</f>
        <v>0</v>
      </c>
      <c r="U122">
        <f>IF('Rolex, AP, Patek'!BB122="Yes",1,0)</f>
        <v>0</v>
      </c>
      <c r="V122">
        <f>IF('Rolex, AP, Patek'!BC122="Yes",1,0)</f>
        <v>0</v>
      </c>
      <c r="W122">
        <f>IF('Rolex, AP, Patek'!BF122="Yes",1,0)</f>
        <v>0</v>
      </c>
      <c r="X122">
        <f>IF('Rolex, AP, Patek'!BG122="A",1,0)</f>
        <v>0</v>
      </c>
      <c r="Y122">
        <f>IF('Rolex, AP, Patek'!BG122="AA",1,0)</f>
        <v>0</v>
      </c>
      <c r="Z122">
        <f>IF('Rolex, AP, Patek'!BG122="AAA",1,0)</f>
        <v>1</v>
      </c>
      <c r="AA122">
        <f>IF('Rolex, AP, Patek'!BG122="AAAA",1,0)</f>
        <v>0</v>
      </c>
      <c r="AB122">
        <f>IF('Rolex, AP, Patek'!R122="Yes",1,0)</f>
        <v>0</v>
      </c>
      <c r="AC122">
        <f>IF('Rolex, AP, Patek'!AR122="Yes",1,0)</f>
        <v>0</v>
      </c>
      <c r="AD122">
        <f>IF(OR('Rolex, AP, Patek'!X122="Yes", 'Rolex, AP, Patek'!Y122="Yes",'Rolex, AP, Patek'!Z122="Yes"),1,0)</f>
        <v>1</v>
      </c>
      <c r="AE122">
        <f>IF(OR('Rolex, AP, Patek'!AA122="Yes",'Rolex, AP, Patek'!AB122="Yes"),1,0)</f>
        <v>0</v>
      </c>
      <c r="AF122">
        <f>IF('Rolex, AP, Patek'!AD122="Yes",1,0)</f>
        <v>0</v>
      </c>
      <c r="AG122">
        <f>IF('Rolex, AP, Patek'!AC122="Yes",1,0)</f>
        <v>0</v>
      </c>
      <c r="AH122">
        <f>IF('Rolex, AP, Patek'!AE122="Yes",1,0)</f>
        <v>1</v>
      </c>
      <c r="AI122">
        <f>IF(OR('Rolex, AP, Patek'!AK122="Yes",'Rolex, AP, Patek'!AN122="Yes"),1,0)</f>
        <v>0</v>
      </c>
      <c r="AJ122">
        <f>IF('Rolex, AP, Patek'!AL122="Yes",1,0)</f>
        <v>0</v>
      </c>
      <c r="AK122">
        <f>IF('Rolex, AP, Patek'!AO122="Yes",1,0)</f>
        <v>0</v>
      </c>
      <c r="AL122">
        <f>IF('Rolex, AP, Patek'!AS122="Yes",1,0)</f>
        <v>0</v>
      </c>
      <c r="AM122" s="25">
        <f t="shared" si="7"/>
        <v>0</v>
      </c>
      <c r="AN122" s="25">
        <f t="shared" si="8"/>
        <v>0</v>
      </c>
      <c r="AO122" s="25">
        <f t="shared" si="9"/>
        <v>0</v>
      </c>
      <c r="AP122" s="25">
        <f t="shared" si="10"/>
        <v>0</v>
      </c>
      <c r="AQ122" s="25">
        <f t="shared" si="11"/>
        <v>1</v>
      </c>
    </row>
    <row r="123" spans="1:43" x14ac:dyDescent="0.2">
      <c r="A123" s="1">
        <v>119</v>
      </c>
      <c r="B123" s="27">
        <f>'Rolex, AP, Patek'!C123</f>
        <v>44689</v>
      </c>
      <c r="C123">
        <f>'Rolex, AP, Patek'!D123</f>
        <v>511</v>
      </c>
      <c r="D123" s="28">
        <f>'Rolex, AP, Patek'!E123</f>
        <v>170000</v>
      </c>
      <c r="E123" s="28">
        <f>'Rolex, AP, Patek'!F123</f>
        <v>212500</v>
      </c>
      <c r="F123" s="29">
        <f t="shared" si="6"/>
        <v>12.043553716032399</v>
      </c>
      <c r="G123" s="28">
        <f>IF('Rolex, AP, Patek'!J123="AP",1,0)</f>
        <v>0</v>
      </c>
      <c r="H123" s="28">
        <f>IF('Rolex, AP, Patek'!J123="Patek",1,0)</f>
        <v>0</v>
      </c>
      <c r="I123" s="28">
        <f>IF('Rolex, AP, Patek'!J123="Rolex",1,0)</f>
        <v>1</v>
      </c>
      <c r="J123">
        <f>IF('Rolex, AP, Patek'!L123="Stainless Steel",1,0)</f>
        <v>0</v>
      </c>
      <c r="K123">
        <f>IF('Rolex, AP, Patek'!L123="Two-tone",1,0)</f>
        <v>0</v>
      </c>
      <c r="L123">
        <f>IF(OR('Rolex, AP, Patek'!L123="YG 18K",'Rolex, AP, Patek'!L123="YG &lt;18K",'Rolex, AP, Patek'!L123="PG 18K",'Rolex, AP, Patek'!L123="PG &lt;18K",'Rolex, AP, Patek'!L123="WG 18K",'Rolex, AP, Patek'!L123="Mixes of 18K",'Rolex, AP, Patek'!L123="Mixes &lt;18K"),1,0)</f>
        <v>1</v>
      </c>
      <c r="M123">
        <f>IF('Rolex, AP, Patek'!L123="Platinum",1,0)</f>
        <v>0</v>
      </c>
      <c r="N123">
        <f>IF(OR('Rolex, AP, Patek'!L123="PVD",'Rolex, AP, Patek'!L123="Gold Plate",'Rolex, AP, Patek'!L123="Other"),1,0)</f>
        <v>0</v>
      </c>
      <c r="O123">
        <f>IF('Rolex, AP, Patek'!P123="Stainless Steel",1,0)</f>
        <v>0</v>
      </c>
      <c r="P123">
        <f>IF('Rolex, AP, Patek'!P123="Leather",1,0)</f>
        <v>0</v>
      </c>
      <c r="Q123">
        <f>IF('Rolex, AP, Patek'!P123="Two-tone",1,0)</f>
        <v>0</v>
      </c>
      <c r="R123">
        <f>IF(OR('Rolex, AP, Patek'!P123="YG 18K",'Rolex, AP, Patek'!P123="PG 18K",'Rolex, AP, Patek'!P123="WG 18K",'Rolex, AP, Patek'!P123="Mixes of 18K"),1,0)</f>
        <v>1</v>
      </c>
      <c r="S123">
        <f>IF(OR('Rolex, AP, Patek'!AX123="Yes",'Rolex, AP, Patek'!AY123="Yes",'Rolex, AP, Patek'!AW123="Yes"),1,0)</f>
        <v>0</v>
      </c>
      <c r="T123">
        <f>IF(OR(ISTEXT('Rolex, AP, Patek'!AZ123), ISTEXT('Rolex, AP, Patek'!BA123)),1,0)</f>
        <v>0</v>
      </c>
      <c r="U123">
        <f>IF('Rolex, AP, Patek'!BB123="Yes",1,0)</f>
        <v>0</v>
      </c>
      <c r="V123">
        <f>IF('Rolex, AP, Patek'!BC123="Yes",1,0)</f>
        <v>0</v>
      </c>
      <c r="W123">
        <f>IF('Rolex, AP, Patek'!BF123="Yes",1,0)</f>
        <v>0</v>
      </c>
      <c r="X123">
        <f>IF('Rolex, AP, Patek'!BG123="A",1,0)</f>
        <v>0</v>
      </c>
      <c r="Y123">
        <f>IF('Rolex, AP, Patek'!BG123="AA",1,0)</f>
        <v>0</v>
      </c>
      <c r="Z123">
        <f>IF('Rolex, AP, Patek'!BG123="AAA",1,0)</f>
        <v>0</v>
      </c>
      <c r="AA123">
        <f>IF('Rolex, AP, Patek'!BG123="AAAA",1,0)</f>
        <v>1</v>
      </c>
      <c r="AB123">
        <f>IF('Rolex, AP, Patek'!R123="Yes",1,0)</f>
        <v>0</v>
      </c>
      <c r="AC123">
        <f>IF('Rolex, AP, Patek'!AR123="Yes",1,0)</f>
        <v>0</v>
      </c>
      <c r="AD123">
        <f>IF(OR('Rolex, AP, Patek'!X123="Yes", 'Rolex, AP, Patek'!Y123="Yes",'Rolex, AP, Patek'!Z123="Yes"),1,0)</f>
        <v>0</v>
      </c>
      <c r="AE123">
        <f>IF(OR('Rolex, AP, Patek'!AA123="Yes",'Rolex, AP, Patek'!AB123="Yes"),1,0)</f>
        <v>0</v>
      </c>
      <c r="AF123">
        <f>IF('Rolex, AP, Patek'!AD123="Yes",1,0)</f>
        <v>0</v>
      </c>
      <c r="AG123">
        <f>IF('Rolex, AP, Patek'!AC123="Yes",1,0)</f>
        <v>0</v>
      </c>
      <c r="AH123">
        <f>IF('Rolex, AP, Patek'!AE123="Yes",1,0)</f>
        <v>0</v>
      </c>
      <c r="AI123">
        <f>IF(OR('Rolex, AP, Patek'!AK123="Yes",'Rolex, AP, Patek'!AN123="Yes"),1,0)</f>
        <v>1</v>
      </c>
      <c r="AJ123">
        <f>IF('Rolex, AP, Patek'!AL123="Yes",1,0)</f>
        <v>0</v>
      </c>
      <c r="AK123">
        <f>IF('Rolex, AP, Patek'!AO123="Yes",1,0)</f>
        <v>0</v>
      </c>
      <c r="AL123">
        <f>IF('Rolex, AP, Patek'!AS123="Yes",1,0)</f>
        <v>0</v>
      </c>
      <c r="AM123" s="25">
        <f t="shared" si="7"/>
        <v>0</v>
      </c>
      <c r="AN123" s="25">
        <f t="shared" si="8"/>
        <v>0</v>
      </c>
      <c r="AO123" s="25">
        <f t="shared" si="9"/>
        <v>0</v>
      </c>
      <c r="AP123" s="25">
        <f t="shared" si="10"/>
        <v>0</v>
      </c>
      <c r="AQ123" s="25">
        <f t="shared" si="11"/>
        <v>1</v>
      </c>
    </row>
    <row r="124" spans="1:43" x14ac:dyDescent="0.2">
      <c r="A124" s="1">
        <v>120</v>
      </c>
      <c r="B124" s="27">
        <f>'Rolex, AP, Patek'!C124</f>
        <v>44689</v>
      </c>
      <c r="C124">
        <f>'Rolex, AP, Patek'!D124</f>
        <v>512</v>
      </c>
      <c r="D124" s="28">
        <f>'Rolex, AP, Patek'!E124</f>
        <v>50000</v>
      </c>
      <c r="E124" s="28">
        <f>'Rolex, AP, Patek'!F124</f>
        <v>62500</v>
      </c>
      <c r="F124" s="29">
        <f t="shared" si="6"/>
        <v>10.819778284410283</v>
      </c>
      <c r="G124" s="28">
        <f>IF('Rolex, AP, Patek'!J124="AP",1,0)</f>
        <v>0</v>
      </c>
      <c r="H124" s="28">
        <f>IF('Rolex, AP, Patek'!J124="Patek",1,0)</f>
        <v>0</v>
      </c>
      <c r="I124" s="28">
        <f>IF('Rolex, AP, Patek'!J124="Rolex",1,0)</f>
        <v>1</v>
      </c>
      <c r="J124">
        <f>IF('Rolex, AP, Patek'!L124="Stainless Steel",1,0)</f>
        <v>1</v>
      </c>
      <c r="K124">
        <f>IF('Rolex, AP, Patek'!L124="Two-tone",1,0)</f>
        <v>0</v>
      </c>
      <c r="L124">
        <f>IF(OR('Rolex, AP, Patek'!L124="YG 18K",'Rolex, AP, Patek'!L124="YG &lt;18K",'Rolex, AP, Patek'!L124="PG 18K",'Rolex, AP, Patek'!L124="PG &lt;18K",'Rolex, AP, Patek'!L124="WG 18K",'Rolex, AP, Patek'!L124="Mixes of 18K",'Rolex, AP, Patek'!L124="Mixes &lt;18K"),1,0)</f>
        <v>0</v>
      </c>
      <c r="M124">
        <f>IF('Rolex, AP, Patek'!L124="Platinum",1,0)</f>
        <v>0</v>
      </c>
      <c r="N124">
        <f>IF(OR('Rolex, AP, Patek'!L124="PVD",'Rolex, AP, Patek'!L124="Gold Plate",'Rolex, AP, Patek'!L124="Other"),1,0)</f>
        <v>0</v>
      </c>
      <c r="O124">
        <f>IF('Rolex, AP, Patek'!P124="Stainless Steel",1,0)</f>
        <v>1</v>
      </c>
      <c r="P124">
        <f>IF('Rolex, AP, Patek'!P124="Leather",1,0)</f>
        <v>0</v>
      </c>
      <c r="Q124">
        <f>IF('Rolex, AP, Patek'!P124="Two-tone",1,0)</f>
        <v>0</v>
      </c>
      <c r="R124">
        <f>IF(OR('Rolex, AP, Patek'!P124="YG 18K",'Rolex, AP, Patek'!P124="PG 18K",'Rolex, AP, Patek'!P124="WG 18K",'Rolex, AP, Patek'!P124="Mixes of 18K"),1,0)</f>
        <v>0</v>
      </c>
      <c r="S124">
        <f>IF(OR('Rolex, AP, Patek'!AX124="Yes",'Rolex, AP, Patek'!AY124="Yes",'Rolex, AP, Patek'!AW124="Yes"),1,0)</f>
        <v>0</v>
      </c>
      <c r="T124">
        <f>IF(OR(ISTEXT('Rolex, AP, Patek'!AZ124), ISTEXT('Rolex, AP, Patek'!BA124)),1,0)</f>
        <v>0</v>
      </c>
      <c r="U124">
        <f>IF('Rolex, AP, Patek'!BB124="Yes",1,0)</f>
        <v>0</v>
      </c>
      <c r="V124">
        <f>IF('Rolex, AP, Patek'!BC124="Yes",1,0)</f>
        <v>0</v>
      </c>
      <c r="W124">
        <f>IF('Rolex, AP, Patek'!BF124="Yes",1,0)</f>
        <v>0</v>
      </c>
      <c r="X124">
        <f>IF('Rolex, AP, Patek'!BG124="A",1,0)</f>
        <v>0</v>
      </c>
      <c r="Y124">
        <f>IF('Rolex, AP, Patek'!BG124="AA",1,0)</f>
        <v>0</v>
      </c>
      <c r="Z124">
        <f>IF('Rolex, AP, Patek'!BG124="AAA",1,0)</f>
        <v>1</v>
      </c>
      <c r="AA124">
        <f>IF('Rolex, AP, Patek'!BG124="AAAA",1,0)</f>
        <v>0</v>
      </c>
      <c r="AB124">
        <f>IF('Rolex, AP, Patek'!R124="Yes",1,0)</f>
        <v>0</v>
      </c>
      <c r="AC124">
        <f>IF('Rolex, AP, Patek'!AR124="Yes",1,0)</f>
        <v>0</v>
      </c>
      <c r="AD124">
        <f>IF(OR('Rolex, AP, Patek'!X124="Yes", 'Rolex, AP, Patek'!Y124="Yes",'Rolex, AP, Patek'!Z124="Yes"),1,0)</f>
        <v>0</v>
      </c>
      <c r="AE124">
        <f>IF(OR('Rolex, AP, Patek'!AA124="Yes",'Rolex, AP, Patek'!AB124="Yes"),1,0)</f>
        <v>0</v>
      </c>
      <c r="AF124">
        <f>IF('Rolex, AP, Patek'!AD124="Yes",1,0)</f>
        <v>0</v>
      </c>
      <c r="AG124">
        <f>IF('Rolex, AP, Patek'!AC124="Yes",1,0)</f>
        <v>0</v>
      </c>
      <c r="AH124">
        <f>IF('Rolex, AP, Patek'!AE124="Yes",1,0)</f>
        <v>0</v>
      </c>
      <c r="AI124">
        <f>IF(OR('Rolex, AP, Patek'!AK124="Yes",'Rolex, AP, Patek'!AN124="Yes"),1,0)</f>
        <v>1</v>
      </c>
      <c r="AJ124">
        <f>IF('Rolex, AP, Patek'!AL124="Yes",1,0)</f>
        <v>0</v>
      </c>
      <c r="AK124">
        <f>IF('Rolex, AP, Patek'!AO124="Yes",1,0)</f>
        <v>0</v>
      </c>
      <c r="AL124">
        <f>IF('Rolex, AP, Patek'!AS124="Yes",1,0)</f>
        <v>0</v>
      </c>
      <c r="AM124" s="25">
        <f t="shared" si="7"/>
        <v>0</v>
      </c>
      <c r="AN124" s="25">
        <f t="shared" si="8"/>
        <v>0</v>
      </c>
      <c r="AO124" s="25">
        <f t="shared" si="9"/>
        <v>0</v>
      </c>
      <c r="AP124" s="25">
        <f t="shared" si="10"/>
        <v>0</v>
      </c>
      <c r="AQ124" s="25">
        <f t="shared" si="11"/>
        <v>1</v>
      </c>
    </row>
    <row r="125" spans="1:43" x14ac:dyDescent="0.2">
      <c r="A125" s="1">
        <v>121</v>
      </c>
      <c r="B125" s="27">
        <f>'Rolex, AP, Patek'!C125</f>
        <v>44506</v>
      </c>
      <c r="C125">
        <f>'Rolex, AP, Patek'!D125</f>
        <v>61</v>
      </c>
      <c r="D125" s="28">
        <f>'Rolex, AP, Patek'!E125</f>
        <v>8000</v>
      </c>
      <c r="E125" s="28">
        <f>'Rolex, AP, Patek'!F125</f>
        <v>10000</v>
      </c>
      <c r="F125" s="29">
        <f t="shared" si="6"/>
        <v>8.987196820661973</v>
      </c>
      <c r="G125" s="28">
        <f>IF('Rolex, AP, Patek'!J125="AP",1,0)</f>
        <v>0</v>
      </c>
      <c r="H125" s="28">
        <f>IF('Rolex, AP, Patek'!J125="Patek",1,0)</f>
        <v>1</v>
      </c>
      <c r="I125" s="28">
        <f>IF('Rolex, AP, Patek'!J125="Rolex",1,0)</f>
        <v>0</v>
      </c>
      <c r="J125">
        <f>IF('Rolex, AP, Patek'!L125="Stainless Steel",1,0)</f>
        <v>0</v>
      </c>
      <c r="K125">
        <f>IF('Rolex, AP, Patek'!L125="Two-tone",1,0)</f>
        <v>0</v>
      </c>
      <c r="L125">
        <f>IF(OR('Rolex, AP, Patek'!L125="YG 18K",'Rolex, AP, Patek'!L125="YG &lt;18K",'Rolex, AP, Patek'!L125="PG 18K",'Rolex, AP, Patek'!L125="PG &lt;18K",'Rolex, AP, Patek'!L125="WG 18K",'Rolex, AP, Patek'!L125="Mixes of 18K",'Rolex, AP, Patek'!L125="Mixes &lt;18K"),1,0)</f>
        <v>1</v>
      </c>
      <c r="M125">
        <f>IF('Rolex, AP, Patek'!L125="Platinum",1,0)</f>
        <v>0</v>
      </c>
      <c r="N125">
        <f>IF(OR('Rolex, AP, Patek'!L125="PVD",'Rolex, AP, Patek'!L125="Gold Plate",'Rolex, AP, Patek'!L125="Other"),1,0)</f>
        <v>0</v>
      </c>
      <c r="O125">
        <f>IF('Rolex, AP, Patek'!P125="Stainless Steel",1,0)</f>
        <v>0</v>
      </c>
      <c r="P125">
        <f>IF('Rolex, AP, Patek'!P125="Leather",1,0)</f>
        <v>0</v>
      </c>
      <c r="Q125">
        <f>IF('Rolex, AP, Patek'!P125="Two-tone",1,0)</f>
        <v>0</v>
      </c>
      <c r="R125">
        <f>IF(OR('Rolex, AP, Patek'!P125="YG 18K",'Rolex, AP, Patek'!P125="PG 18K",'Rolex, AP, Patek'!P125="WG 18K",'Rolex, AP, Patek'!P125="Mixes of 18K"),1,0)</f>
        <v>1</v>
      </c>
      <c r="S125">
        <f>IF(OR('Rolex, AP, Patek'!AX125="Yes",'Rolex, AP, Patek'!AY125="Yes",'Rolex, AP, Patek'!AW125="Yes"),1,0)</f>
        <v>0</v>
      </c>
      <c r="T125">
        <f>IF(OR(ISTEXT('Rolex, AP, Patek'!AZ125), ISTEXT('Rolex, AP, Patek'!BA125)),1,0)</f>
        <v>0</v>
      </c>
      <c r="U125">
        <f>IF('Rolex, AP, Patek'!BB125="Yes",1,0)</f>
        <v>0</v>
      </c>
      <c r="V125">
        <f>IF('Rolex, AP, Patek'!BC125="Yes",1,0)</f>
        <v>0</v>
      </c>
      <c r="W125">
        <f>IF('Rolex, AP, Patek'!BF125="Yes",1,0)</f>
        <v>0</v>
      </c>
      <c r="X125">
        <f>IF('Rolex, AP, Patek'!BG125="A",1,0)</f>
        <v>0</v>
      </c>
      <c r="Y125">
        <f>IF('Rolex, AP, Patek'!BG125="AA",1,0)</f>
        <v>1</v>
      </c>
      <c r="Z125">
        <f>IF('Rolex, AP, Patek'!BG125="AAA",1,0)</f>
        <v>0</v>
      </c>
      <c r="AA125">
        <f>IF('Rolex, AP, Patek'!BG125="AAAA",1,0)</f>
        <v>0</v>
      </c>
      <c r="AB125">
        <f>IF('Rolex, AP, Patek'!R125="Yes",1,0)</f>
        <v>1</v>
      </c>
      <c r="AC125">
        <f>IF('Rolex, AP, Patek'!AR125="Yes",1,0)</f>
        <v>0</v>
      </c>
      <c r="AD125">
        <f>IF(OR('Rolex, AP, Patek'!X125="Yes", 'Rolex, AP, Patek'!Y125="Yes",'Rolex, AP, Patek'!Z125="Yes"),1,0)</f>
        <v>0</v>
      </c>
      <c r="AE125">
        <f>IF(OR('Rolex, AP, Patek'!AA125="Yes",'Rolex, AP, Patek'!AB125="Yes"),1,0)</f>
        <v>0</v>
      </c>
      <c r="AF125">
        <f>IF('Rolex, AP, Patek'!AD125="Yes",1,0)</f>
        <v>0</v>
      </c>
      <c r="AG125">
        <f>IF('Rolex, AP, Patek'!AC125="Yes",1,0)</f>
        <v>0</v>
      </c>
      <c r="AH125">
        <f>IF('Rolex, AP, Patek'!AE125="Yes",1,0)</f>
        <v>0</v>
      </c>
      <c r="AI125">
        <f>IF(OR('Rolex, AP, Patek'!AK125="Yes",'Rolex, AP, Patek'!AN125="Yes"),1,0)</f>
        <v>0</v>
      </c>
      <c r="AJ125">
        <f>IF('Rolex, AP, Patek'!AL125="Yes",1,0)</f>
        <v>0</v>
      </c>
      <c r="AK125">
        <f>IF('Rolex, AP, Patek'!AO125="Yes",1,0)</f>
        <v>0</v>
      </c>
      <c r="AL125">
        <f>IF('Rolex, AP, Patek'!AS125="Yes",1,0)</f>
        <v>0</v>
      </c>
      <c r="AM125" s="25">
        <f t="shared" si="7"/>
        <v>0</v>
      </c>
      <c r="AN125" s="25">
        <f t="shared" si="8"/>
        <v>0</v>
      </c>
      <c r="AO125" s="25">
        <f t="shared" si="9"/>
        <v>0</v>
      </c>
      <c r="AP125" s="25">
        <f t="shared" si="10"/>
        <v>1</v>
      </c>
      <c r="AQ125" s="25">
        <f t="shared" si="11"/>
        <v>0</v>
      </c>
    </row>
    <row r="126" spans="1:43" x14ac:dyDescent="0.2">
      <c r="A126" s="1">
        <v>122</v>
      </c>
      <c r="B126" s="27">
        <f>'Rolex, AP, Patek'!C126</f>
        <v>44506</v>
      </c>
      <c r="C126">
        <f>'Rolex, AP, Patek'!D126</f>
        <v>84</v>
      </c>
      <c r="D126" s="28">
        <f>'Rolex, AP, Patek'!E126</f>
        <v>420000</v>
      </c>
      <c r="E126" s="28">
        <f>'Rolex, AP, Patek'!F126</f>
        <v>525000</v>
      </c>
      <c r="F126" s="29">
        <f t="shared" si="6"/>
        <v>12.948009990259552</v>
      </c>
      <c r="G126" s="28">
        <f>IF('Rolex, AP, Patek'!J126="AP",1,0)</f>
        <v>1</v>
      </c>
      <c r="H126" s="28">
        <f>IF('Rolex, AP, Patek'!J126="Patek",1,0)</f>
        <v>0</v>
      </c>
      <c r="I126" s="28">
        <f>IF('Rolex, AP, Patek'!J126="Rolex",1,0)</f>
        <v>0</v>
      </c>
      <c r="J126">
        <f>IF('Rolex, AP, Patek'!L126="Stainless Steel",1,0)</f>
        <v>0</v>
      </c>
      <c r="K126">
        <f>IF('Rolex, AP, Patek'!L126="Two-tone",1,0)</f>
        <v>0</v>
      </c>
      <c r="L126">
        <f>IF(OR('Rolex, AP, Patek'!L126="YG 18K",'Rolex, AP, Patek'!L126="YG &lt;18K",'Rolex, AP, Patek'!L126="PG 18K",'Rolex, AP, Patek'!L126="PG &lt;18K",'Rolex, AP, Patek'!L126="WG 18K",'Rolex, AP, Patek'!L126="Mixes of 18K",'Rolex, AP, Patek'!L126="Mixes &lt;18K"),1,0)</f>
        <v>0</v>
      </c>
      <c r="M126">
        <f>IF('Rolex, AP, Patek'!L126="Platinum",1,0)</f>
        <v>1</v>
      </c>
      <c r="N126">
        <f>IF(OR('Rolex, AP, Patek'!L126="PVD",'Rolex, AP, Patek'!L126="Gold Plate",'Rolex, AP, Patek'!L126="Other"),1,0)</f>
        <v>0</v>
      </c>
      <c r="O126">
        <f>IF('Rolex, AP, Patek'!P126="Stainless Steel",1,0)</f>
        <v>0</v>
      </c>
      <c r="P126">
        <f>IF('Rolex, AP, Patek'!P126="Leather",1,0)</f>
        <v>1</v>
      </c>
      <c r="Q126">
        <f>IF('Rolex, AP, Patek'!P126="Two-tone",1,0)</f>
        <v>0</v>
      </c>
      <c r="R126">
        <f>IF(OR('Rolex, AP, Patek'!P126="YG 18K",'Rolex, AP, Patek'!P126="PG 18K",'Rolex, AP, Patek'!P126="WG 18K",'Rolex, AP, Patek'!P126="Mixes of 18K"),1,0)</f>
        <v>0</v>
      </c>
      <c r="S126">
        <f>IF(OR('Rolex, AP, Patek'!AX126="Yes",'Rolex, AP, Patek'!AY126="Yes",'Rolex, AP, Patek'!AW126="Yes"),1,0)</f>
        <v>0</v>
      </c>
      <c r="T126">
        <f>IF(OR(ISTEXT('Rolex, AP, Patek'!AZ126), ISTEXT('Rolex, AP, Patek'!BA126)),1,0)</f>
        <v>0</v>
      </c>
      <c r="U126">
        <f>IF('Rolex, AP, Patek'!BB126="Yes",1,0)</f>
        <v>0</v>
      </c>
      <c r="V126">
        <f>IF('Rolex, AP, Patek'!BC126="Yes",1,0)</f>
        <v>0</v>
      </c>
      <c r="W126">
        <f>IF('Rolex, AP, Patek'!BF126="Yes",1,0)</f>
        <v>0</v>
      </c>
      <c r="X126">
        <f>IF('Rolex, AP, Patek'!BG126="A",1,0)</f>
        <v>0</v>
      </c>
      <c r="Y126">
        <f>IF('Rolex, AP, Patek'!BG126="AA",1,0)</f>
        <v>0</v>
      </c>
      <c r="Z126">
        <f>IF('Rolex, AP, Patek'!BG126="AAA",1,0)</f>
        <v>0</v>
      </c>
      <c r="AA126">
        <f>IF('Rolex, AP, Patek'!BG126="AAAA",1,0)</f>
        <v>1</v>
      </c>
      <c r="AB126">
        <f>IF('Rolex, AP, Patek'!R126="Yes",1,0)</f>
        <v>0</v>
      </c>
      <c r="AC126">
        <f>IF('Rolex, AP, Patek'!AR126="Yes",1,0)</f>
        <v>0</v>
      </c>
      <c r="AD126">
        <f>IF(OR('Rolex, AP, Patek'!X126="Yes", 'Rolex, AP, Patek'!Y126="Yes",'Rolex, AP, Patek'!Z126="Yes"),1,0)</f>
        <v>0</v>
      </c>
      <c r="AE126">
        <f>IF(OR('Rolex, AP, Patek'!AA126="Yes",'Rolex, AP, Patek'!AB126="Yes"),1,0)</f>
        <v>0</v>
      </c>
      <c r="AF126">
        <f>IF('Rolex, AP, Patek'!AD126="Yes",1,0)</f>
        <v>0</v>
      </c>
      <c r="AG126">
        <f>IF('Rolex, AP, Patek'!AC126="Yes",1,0)</f>
        <v>0</v>
      </c>
      <c r="AH126">
        <f>IF('Rolex, AP, Patek'!AE126="Yes",1,0)</f>
        <v>0</v>
      </c>
      <c r="AI126">
        <f>IF(OR('Rolex, AP, Patek'!AK126="Yes",'Rolex, AP, Patek'!AN126="Yes"),1,0)</f>
        <v>0</v>
      </c>
      <c r="AJ126">
        <f>IF('Rolex, AP, Patek'!AL126="Yes",1,0)</f>
        <v>0</v>
      </c>
      <c r="AK126">
        <f>IF('Rolex, AP, Patek'!AO126="Yes",1,0)</f>
        <v>0</v>
      </c>
      <c r="AL126">
        <f>IF('Rolex, AP, Patek'!AS126="Yes",1,0)</f>
        <v>1</v>
      </c>
      <c r="AM126" s="25">
        <f t="shared" si="7"/>
        <v>0</v>
      </c>
      <c r="AN126" s="25">
        <f t="shared" si="8"/>
        <v>0</v>
      </c>
      <c r="AO126" s="25">
        <f t="shared" si="9"/>
        <v>0</v>
      </c>
      <c r="AP126" s="25">
        <f t="shared" si="10"/>
        <v>1</v>
      </c>
      <c r="AQ126" s="25">
        <f t="shared" si="11"/>
        <v>0</v>
      </c>
    </row>
    <row r="127" spans="1:43" x14ac:dyDescent="0.2">
      <c r="A127" s="1">
        <v>123</v>
      </c>
      <c r="B127" s="27">
        <f>'Rolex, AP, Patek'!C127</f>
        <v>44506</v>
      </c>
      <c r="C127">
        <f>'Rolex, AP, Patek'!D127</f>
        <v>104</v>
      </c>
      <c r="D127" s="28">
        <f>'Rolex, AP, Patek'!E127</f>
        <v>24000</v>
      </c>
      <c r="E127" s="28">
        <f>'Rolex, AP, Patek'!F127</f>
        <v>30000</v>
      </c>
      <c r="F127" s="29">
        <f t="shared" si="6"/>
        <v>10.085809109330082</v>
      </c>
      <c r="G127" s="28">
        <f>IF('Rolex, AP, Patek'!J127="AP",1,0)</f>
        <v>0</v>
      </c>
      <c r="H127" s="28">
        <f>IF('Rolex, AP, Patek'!J127="Patek",1,0)</f>
        <v>1</v>
      </c>
      <c r="I127" s="28">
        <f>IF('Rolex, AP, Patek'!J127="Rolex",1,0)</f>
        <v>0</v>
      </c>
      <c r="J127">
        <f>IF('Rolex, AP, Patek'!L127="Stainless Steel",1,0)</f>
        <v>0</v>
      </c>
      <c r="K127">
        <f>IF('Rolex, AP, Patek'!L127="Two-tone",1,0)</f>
        <v>0</v>
      </c>
      <c r="L127">
        <f>IF(OR('Rolex, AP, Patek'!L127="YG 18K",'Rolex, AP, Patek'!L127="YG &lt;18K",'Rolex, AP, Patek'!L127="PG 18K",'Rolex, AP, Patek'!L127="PG &lt;18K",'Rolex, AP, Patek'!L127="WG 18K",'Rolex, AP, Patek'!L127="Mixes of 18K",'Rolex, AP, Patek'!L127="Mixes &lt;18K"),1,0)</f>
        <v>1</v>
      </c>
      <c r="M127">
        <f>IF('Rolex, AP, Patek'!L127="Platinum",1,0)</f>
        <v>0</v>
      </c>
      <c r="N127">
        <f>IF(OR('Rolex, AP, Patek'!L127="PVD",'Rolex, AP, Patek'!L127="Gold Plate",'Rolex, AP, Patek'!L127="Other"),1,0)</f>
        <v>0</v>
      </c>
      <c r="O127">
        <f>IF('Rolex, AP, Patek'!P127="Stainless Steel",1,0)</f>
        <v>0</v>
      </c>
      <c r="P127">
        <f>IF('Rolex, AP, Patek'!P127="Leather",1,0)</f>
        <v>1</v>
      </c>
      <c r="Q127">
        <f>IF('Rolex, AP, Patek'!P127="Two-tone",1,0)</f>
        <v>0</v>
      </c>
      <c r="R127">
        <f>IF(OR('Rolex, AP, Patek'!P127="YG 18K",'Rolex, AP, Patek'!P127="PG 18K",'Rolex, AP, Patek'!P127="WG 18K",'Rolex, AP, Patek'!P127="Mixes of 18K"),1,0)</f>
        <v>0</v>
      </c>
      <c r="S127">
        <f>IF(OR('Rolex, AP, Patek'!AX127="Yes",'Rolex, AP, Patek'!AY127="Yes",'Rolex, AP, Patek'!AW127="Yes"),1,0)</f>
        <v>0</v>
      </c>
      <c r="T127">
        <f>IF(OR(ISTEXT('Rolex, AP, Patek'!AZ127), ISTEXT('Rolex, AP, Patek'!BA127)),1,0)</f>
        <v>0</v>
      </c>
      <c r="U127">
        <f>IF('Rolex, AP, Patek'!BB127="Yes",1,0)</f>
        <v>0</v>
      </c>
      <c r="V127">
        <f>IF('Rolex, AP, Patek'!BC127="Yes",1,0)</f>
        <v>0</v>
      </c>
      <c r="W127">
        <f>IF('Rolex, AP, Patek'!BF127="Yes",1,0)</f>
        <v>0</v>
      </c>
      <c r="X127">
        <f>IF('Rolex, AP, Patek'!BG127="A",1,0)</f>
        <v>0</v>
      </c>
      <c r="Y127">
        <f>IF('Rolex, AP, Patek'!BG127="AA",1,0)</f>
        <v>1</v>
      </c>
      <c r="Z127">
        <f>IF('Rolex, AP, Patek'!BG127="AAA",1,0)</f>
        <v>0</v>
      </c>
      <c r="AA127">
        <f>IF('Rolex, AP, Patek'!BG127="AAAA",1,0)</f>
        <v>0</v>
      </c>
      <c r="AB127">
        <f>IF('Rolex, AP, Patek'!R127="Yes",1,0)</f>
        <v>1</v>
      </c>
      <c r="AC127">
        <f>IF('Rolex, AP, Patek'!AR127="Yes",1,0)</f>
        <v>0</v>
      </c>
      <c r="AD127">
        <f>IF(OR('Rolex, AP, Patek'!X127="Yes", 'Rolex, AP, Patek'!Y127="Yes",'Rolex, AP, Patek'!Z127="Yes"),1,0)</f>
        <v>0</v>
      </c>
      <c r="AE127">
        <f>IF(OR('Rolex, AP, Patek'!AA127="Yes",'Rolex, AP, Patek'!AB127="Yes"),1,0)</f>
        <v>0</v>
      </c>
      <c r="AF127">
        <f>IF('Rolex, AP, Patek'!AD127="Yes",1,0)</f>
        <v>0</v>
      </c>
      <c r="AG127">
        <f>IF('Rolex, AP, Patek'!AC127="Yes",1,0)</f>
        <v>0</v>
      </c>
      <c r="AH127">
        <f>IF('Rolex, AP, Patek'!AE127="Yes",1,0)</f>
        <v>0</v>
      </c>
      <c r="AI127">
        <f>IF(OR('Rolex, AP, Patek'!AK127="Yes",'Rolex, AP, Patek'!AN127="Yes"),1,0)</f>
        <v>0</v>
      </c>
      <c r="AJ127">
        <f>IF('Rolex, AP, Patek'!AL127="Yes",1,0)</f>
        <v>0</v>
      </c>
      <c r="AK127">
        <f>IF('Rolex, AP, Patek'!AO127="Yes",1,0)</f>
        <v>0</v>
      </c>
      <c r="AL127">
        <f>IF('Rolex, AP, Patek'!AS127="Yes",1,0)</f>
        <v>0</v>
      </c>
      <c r="AM127" s="25">
        <f t="shared" si="7"/>
        <v>0</v>
      </c>
      <c r="AN127" s="25">
        <f t="shared" si="8"/>
        <v>0</v>
      </c>
      <c r="AO127" s="25">
        <f t="shared" si="9"/>
        <v>0</v>
      </c>
      <c r="AP127" s="25">
        <f t="shared" si="10"/>
        <v>1</v>
      </c>
      <c r="AQ127" s="25">
        <f t="shared" si="11"/>
        <v>0</v>
      </c>
    </row>
    <row r="128" spans="1:43" x14ac:dyDescent="0.2">
      <c r="A128" s="1">
        <v>124</v>
      </c>
      <c r="B128" s="27">
        <f>'Rolex, AP, Patek'!C128</f>
        <v>44506</v>
      </c>
      <c r="C128">
        <f>'Rolex, AP, Patek'!D128</f>
        <v>105</v>
      </c>
      <c r="D128" s="28">
        <f>'Rolex, AP, Patek'!E128</f>
        <v>19000</v>
      </c>
      <c r="E128" s="28">
        <f>'Rolex, AP, Patek'!F128</f>
        <v>23750</v>
      </c>
      <c r="F128" s="29">
        <f t="shared" si="6"/>
        <v>9.8521942581485771</v>
      </c>
      <c r="G128" s="28">
        <f>IF('Rolex, AP, Patek'!J128="AP",1,0)</f>
        <v>0</v>
      </c>
      <c r="H128" s="28">
        <f>IF('Rolex, AP, Patek'!J128="Patek",1,0)</f>
        <v>1</v>
      </c>
      <c r="I128" s="28">
        <f>IF('Rolex, AP, Patek'!J128="Rolex",1,0)</f>
        <v>0</v>
      </c>
      <c r="J128">
        <f>IF('Rolex, AP, Patek'!L128="Stainless Steel",1,0)</f>
        <v>0</v>
      </c>
      <c r="K128">
        <f>IF('Rolex, AP, Patek'!L128="Two-tone",1,0)</f>
        <v>0</v>
      </c>
      <c r="L128">
        <f>IF(OR('Rolex, AP, Patek'!L128="YG 18K",'Rolex, AP, Patek'!L128="YG &lt;18K",'Rolex, AP, Patek'!L128="PG 18K",'Rolex, AP, Patek'!L128="PG &lt;18K",'Rolex, AP, Patek'!L128="WG 18K",'Rolex, AP, Patek'!L128="Mixes of 18K",'Rolex, AP, Patek'!L128="Mixes &lt;18K"),1,0)</f>
        <v>1</v>
      </c>
      <c r="M128">
        <f>IF('Rolex, AP, Patek'!L128="Platinum",1,0)</f>
        <v>0</v>
      </c>
      <c r="N128">
        <f>IF(OR('Rolex, AP, Patek'!L128="PVD",'Rolex, AP, Patek'!L128="Gold Plate",'Rolex, AP, Patek'!L128="Other"),1,0)</f>
        <v>0</v>
      </c>
      <c r="O128">
        <f>IF('Rolex, AP, Patek'!P128="Stainless Steel",1,0)</f>
        <v>0</v>
      </c>
      <c r="P128">
        <f>IF('Rolex, AP, Patek'!P128="Leather",1,0)</f>
        <v>1</v>
      </c>
      <c r="Q128">
        <f>IF('Rolex, AP, Patek'!P128="Two-tone",1,0)</f>
        <v>0</v>
      </c>
      <c r="R128">
        <f>IF(OR('Rolex, AP, Patek'!P128="YG 18K",'Rolex, AP, Patek'!P128="PG 18K",'Rolex, AP, Patek'!P128="WG 18K",'Rolex, AP, Patek'!P128="Mixes of 18K"),1,0)</f>
        <v>0</v>
      </c>
      <c r="S128">
        <f>IF(OR('Rolex, AP, Patek'!AX128="Yes",'Rolex, AP, Patek'!AY128="Yes",'Rolex, AP, Patek'!AW128="Yes"),1,0)</f>
        <v>0</v>
      </c>
      <c r="T128">
        <f>IF(OR(ISTEXT('Rolex, AP, Patek'!AZ128), ISTEXT('Rolex, AP, Patek'!BA128)),1,0)</f>
        <v>0</v>
      </c>
      <c r="U128">
        <f>IF('Rolex, AP, Patek'!BB128="Yes",1,0)</f>
        <v>0</v>
      </c>
      <c r="V128">
        <f>IF('Rolex, AP, Patek'!BC128="Yes",1,0)</f>
        <v>0</v>
      </c>
      <c r="W128">
        <f>IF('Rolex, AP, Patek'!BF128="Yes",1,0)</f>
        <v>0</v>
      </c>
      <c r="X128">
        <f>IF('Rolex, AP, Patek'!BG128="A",1,0)</f>
        <v>0</v>
      </c>
      <c r="Y128">
        <f>IF('Rolex, AP, Patek'!BG128="AA",1,0)</f>
        <v>0</v>
      </c>
      <c r="Z128">
        <f>IF('Rolex, AP, Patek'!BG128="AAA",1,0)</f>
        <v>1</v>
      </c>
      <c r="AA128">
        <f>IF('Rolex, AP, Patek'!BG128="AAAA",1,0)</f>
        <v>0</v>
      </c>
      <c r="AB128">
        <f>IF('Rolex, AP, Patek'!R128="Yes",1,0)</f>
        <v>1</v>
      </c>
      <c r="AC128">
        <f>IF('Rolex, AP, Patek'!AR128="Yes",1,0)</f>
        <v>0</v>
      </c>
      <c r="AD128">
        <f>IF(OR('Rolex, AP, Patek'!X128="Yes", 'Rolex, AP, Patek'!Y128="Yes",'Rolex, AP, Patek'!Z128="Yes"),1,0)</f>
        <v>0</v>
      </c>
      <c r="AE128">
        <f>IF(OR('Rolex, AP, Patek'!AA128="Yes",'Rolex, AP, Patek'!AB128="Yes"),1,0)</f>
        <v>0</v>
      </c>
      <c r="AF128">
        <f>IF('Rolex, AP, Patek'!AD128="Yes",1,0)</f>
        <v>0</v>
      </c>
      <c r="AG128">
        <f>IF('Rolex, AP, Patek'!AC128="Yes",1,0)</f>
        <v>0</v>
      </c>
      <c r="AH128">
        <f>IF('Rolex, AP, Patek'!AE128="Yes",1,0)</f>
        <v>0</v>
      </c>
      <c r="AI128">
        <f>IF(OR('Rolex, AP, Patek'!AK128="Yes",'Rolex, AP, Patek'!AN128="Yes"),1,0)</f>
        <v>0</v>
      </c>
      <c r="AJ128">
        <f>IF('Rolex, AP, Patek'!AL128="Yes",1,0)</f>
        <v>0</v>
      </c>
      <c r="AK128">
        <f>IF('Rolex, AP, Patek'!AO128="Yes",1,0)</f>
        <v>0</v>
      </c>
      <c r="AL128">
        <f>IF('Rolex, AP, Patek'!AS128="Yes",1,0)</f>
        <v>0</v>
      </c>
      <c r="AM128" s="25">
        <f t="shared" si="7"/>
        <v>0</v>
      </c>
      <c r="AN128" s="25">
        <f t="shared" si="8"/>
        <v>0</v>
      </c>
      <c r="AO128" s="25">
        <f t="shared" si="9"/>
        <v>0</v>
      </c>
      <c r="AP128" s="25">
        <f t="shared" si="10"/>
        <v>1</v>
      </c>
      <c r="AQ128" s="25">
        <f t="shared" si="11"/>
        <v>0</v>
      </c>
    </row>
    <row r="129" spans="1:43" x14ac:dyDescent="0.2">
      <c r="A129" s="1">
        <v>125</v>
      </c>
      <c r="B129" s="27">
        <f>'Rolex, AP, Patek'!C129</f>
        <v>44506</v>
      </c>
      <c r="C129">
        <f>'Rolex, AP, Patek'!D129</f>
        <v>106</v>
      </c>
      <c r="D129" s="28">
        <f>'Rolex, AP, Patek'!E129</f>
        <v>8500</v>
      </c>
      <c r="E129" s="28">
        <f>'Rolex, AP, Patek'!F129</f>
        <v>10625</v>
      </c>
      <c r="F129" s="29">
        <f t="shared" si="6"/>
        <v>9.0478214424784085</v>
      </c>
      <c r="G129" s="28">
        <f>IF('Rolex, AP, Patek'!J129="AP",1,0)</f>
        <v>0</v>
      </c>
      <c r="H129" s="28">
        <f>IF('Rolex, AP, Patek'!J129="Patek",1,0)</f>
        <v>1</v>
      </c>
      <c r="I129" s="28">
        <f>IF('Rolex, AP, Patek'!J129="Rolex",1,0)</f>
        <v>0</v>
      </c>
      <c r="J129">
        <f>IF('Rolex, AP, Patek'!L129="Stainless Steel",1,0)</f>
        <v>0</v>
      </c>
      <c r="K129">
        <f>IF('Rolex, AP, Patek'!L129="Two-tone",1,0)</f>
        <v>0</v>
      </c>
      <c r="L129">
        <f>IF(OR('Rolex, AP, Patek'!L129="YG 18K",'Rolex, AP, Patek'!L129="YG &lt;18K",'Rolex, AP, Patek'!L129="PG 18K",'Rolex, AP, Patek'!L129="PG &lt;18K",'Rolex, AP, Patek'!L129="WG 18K",'Rolex, AP, Patek'!L129="Mixes of 18K",'Rolex, AP, Patek'!L129="Mixes &lt;18K"),1,0)</f>
        <v>1</v>
      </c>
      <c r="M129">
        <f>IF('Rolex, AP, Patek'!L129="Platinum",1,0)</f>
        <v>0</v>
      </c>
      <c r="N129">
        <f>IF(OR('Rolex, AP, Patek'!L129="PVD",'Rolex, AP, Patek'!L129="Gold Plate",'Rolex, AP, Patek'!L129="Other"),1,0)</f>
        <v>0</v>
      </c>
      <c r="O129">
        <f>IF('Rolex, AP, Patek'!P129="Stainless Steel",1,0)</f>
        <v>0</v>
      </c>
      <c r="P129">
        <f>IF('Rolex, AP, Patek'!P129="Leather",1,0)</f>
        <v>1</v>
      </c>
      <c r="Q129">
        <f>IF('Rolex, AP, Patek'!P129="Two-tone",1,0)</f>
        <v>0</v>
      </c>
      <c r="R129">
        <f>IF(OR('Rolex, AP, Patek'!P129="YG 18K",'Rolex, AP, Patek'!P129="PG 18K",'Rolex, AP, Patek'!P129="WG 18K",'Rolex, AP, Patek'!P129="Mixes of 18K"),1,0)</f>
        <v>0</v>
      </c>
      <c r="S129">
        <f>IF(OR('Rolex, AP, Patek'!AX129="Yes",'Rolex, AP, Patek'!AY129="Yes",'Rolex, AP, Patek'!AW129="Yes"),1,0)</f>
        <v>0</v>
      </c>
      <c r="T129">
        <f>IF(OR(ISTEXT('Rolex, AP, Patek'!AZ129), ISTEXT('Rolex, AP, Patek'!BA129)),1,0)</f>
        <v>0</v>
      </c>
      <c r="U129">
        <f>IF('Rolex, AP, Patek'!BB129="Yes",1,0)</f>
        <v>0</v>
      </c>
      <c r="V129">
        <f>IF('Rolex, AP, Patek'!BC129="Yes",1,0)</f>
        <v>0</v>
      </c>
      <c r="W129">
        <f>IF('Rolex, AP, Patek'!BF129="Yes",1,0)</f>
        <v>0</v>
      </c>
      <c r="X129">
        <f>IF('Rolex, AP, Patek'!BG129="A",1,0)</f>
        <v>0</v>
      </c>
      <c r="Y129">
        <f>IF('Rolex, AP, Patek'!BG129="AA",1,0)</f>
        <v>1</v>
      </c>
      <c r="Z129">
        <f>IF('Rolex, AP, Patek'!BG129="AAA",1,0)</f>
        <v>0</v>
      </c>
      <c r="AA129">
        <f>IF('Rolex, AP, Patek'!BG129="AAAA",1,0)</f>
        <v>0</v>
      </c>
      <c r="AB129">
        <f>IF('Rolex, AP, Patek'!R129="Yes",1,0)</f>
        <v>1</v>
      </c>
      <c r="AC129">
        <f>IF('Rolex, AP, Patek'!AR129="Yes",1,0)</f>
        <v>0</v>
      </c>
      <c r="AD129">
        <f>IF(OR('Rolex, AP, Patek'!X129="Yes", 'Rolex, AP, Patek'!Y129="Yes",'Rolex, AP, Patek'!Z129="Yes"),1,0)</f>
        <v>0</v>
      </c>
      <c r="AE129">
        <f>IF(OR('Rolex, AP, Patek'!AA129="Yes",'Rolex, AP, Patek'!AB129="Yes"),1,0)</f>
        <v>0</v>
      </c>
      <c r="AF129">
        <f>IF('Rolex, AP, Patek'!AD129="Yes",1,0)</f>
        <v>0</v>
      </c>
      <c r="AG129">
        <f>IF('Rolex, AP, Patek'!AC129="Yes",1,0)</f>
        <v>0</v>
      </c>
      <c r="AH129">
        <f>IF('Rolex, AP, Patek'!AE129="Yes",1,0)</f>
        <v>0</v>
      </c>
      <c r="AI129">
        <f>IF(OR('Rolex, AP, Patek'!AK129="Yes",'Rolex, AP, Patek'!AN129="Yes"),1,0)</f>
        <v>0</v>
      </c>
      <c r="AJ129">
        <f>IF('Rolex, AP, Patek'!AL129="Yes",1,0)</f>
        <v>0</v>
      </c>
      <c r="AK129">
        <f>IF('Rolex, AP, Patek'!AO129="Yes",1,0)</f>
        <v>0</v>
      </c>
      <c r="AL129">
        <f>IF('Rolex, AP, Patek'!AS129="Yes",1,0)</f>
        <v>0</v>
      </c>
      <c r="AM129" s="25">
        <f t="shared" si="7"/>
        <v>0</v>
      </c>
      <c r="AN129" s="25">
        <f t="shared" si="8"/>
        <v>0</v>
      </c>
      <c r="AO129" s="25">
        <f t="shared" si="9"/>
        <v>0</v>
      </c>
      <c r="AP129" s="25">
        <f t="shared" si="10"/>
        <v>1</v>
      </c>
      <c r="AQ129" s="25">
        <f t="shared" si="11"/>
        <v>0</v>
      </c>
    </row>
    <row r="130" spans="1:43" x14ac:dyDescent="0.2">
      <c r="A130" s="1">
        <v>126</v>
      </c>
      <c r="B130" s="27">
        <f>'Rolex, AP, Patek'!C130</f>
        <v>44506</v>
      </c>
      <c r="C130">
        <f>'Rolex, AP, Patek'!D130</f>
        <v>107</v>
      </c>
      <c r="D130" s="28">
        <f>'Rolex, AP, Patek'!E130</f>
        <v>22000</v>
      </c>
      <c r="E130" s="28">
        <f>'Rolex, AP, Patek'!F130</f>
        <v>27500</v>
      </c>
      <c r="F130" s="29">
        <f t="shared" si="6"/>
        <v>9.9987977323404529</v>
      </c>
      <c r="G130" s="28">
        <f>IF('Rolex, AP, Patek'!J130="AP",1,0)</f>
        <v>0</v>
      </c>
      <c r="H130" s="28">
        <f>IF('Rolex, AP, Patek'!J130="Patek",1,0)</f>
        <v>1</v>
      </c>
      <c r="I130" s="28">
        <f>IF('Rolex, AP, Patek'!J130="Rolex",1,0)</f>
        <v>0</v>
      </c>
      <c r="J130">
        <f>IF('Rolex, AP, Patek'!L130="Stainless Steel",1,0)</f>
        <v>0</v>
      </c>
      <c r="K130">
        <f>IF('Rolex, AP, Patek'!L130="Two-tone",1,0)</f>
        <v>0</v>
      </c>
      <c r="L130">
        <f>IF(OR('Rolex, AP, Patek'!L130="YG 18K",'Rolex, AP, Patek'!L130="YG &lt;18K",'Rolex, AP, Patek'!L130="PG 18K",'Rolex, AP, Patek'!L130="PG &lt;18K",'Rolex, AP, Patek'!L130="WG 18K",'Rolex, AP, Patek'!L130="Mixes of 18K",'Rolex, AP, Patek'!L130="Mixes &lt;18K"),1,0)</f>
        <v>1</v>
      </c>
      <c r="M130">
        <f>IF('Rolex, AP, Patek'!L130="Platinum",1,0)</f>
        <v>0</v>
      </c>
      <c r="N130">
        <f>IF(OR('Rolex, AP, Patek'!L130="PVD",'Rolex, AP, Patek'!L130="Gold Plate",'Rolex, AP, Patek'!L130="Other"),1,0)</f>
        <v>0</v>
      </c>
      <c r="O130">
        <f>IF('Rolex, AP, Patek'!P130="Stainless Steel",1,0)</f>
        <v>0</v>
      </c>
      <c r="P130">
        <f>IF('Rolex, AP, Patek'!P130="Leather",1,0)</f>
        <v>1</v>
      </c>
      <c r="Q130">
        <f>IF('Rolex, AP, Patek'!P130="Two-tone",1,0)</f>
        <v>0</v>
      </c>
      <c r="R130">
        <f>IF(OR('Rolex, AP, Patek'!P130="YG 18K",'Rolex, AP, Patek'!P130="PG 18K",'Rolex, AP, Patek'!P130="WG 18K",'Rolex, AP, Patek'!P130="Mixes of 18K"),1,0)</f>
        <v>0</v>
      </c>
      <c r="S130">
        <f>IF(OR('Rolex, AP, Patek'!AX130="Yes",'Rolex, AP, Patek'!AY130="Yes",'Rolex, AP, Patek'!AW130="Yes"),1,0)</f>
        <v>0</v>
      </c>
      <c r="T130">
        <f>IF(OR(ISTEXT('Rolex, AP, Patek'!AZ130), ISTEXT('Rolex, AP, Patek'!BA130)),1,0)</f>
        <v>0</v>
      </c>
      <c r="U130">
        <f>IF('Rolex, AP, Patek'!BB130="Yes",1,0)</f>
        <v>0</v>
      </c>
      <c r="V130">
        <f>IF('Rolex, AP, Patek'!BC130="Yes",1,0)</f>
        <v>0</v>
      </c>
      <c r="W130">
        <f>IF('Rolex, AP, Patek'!BF130="Yes",1,0)</f>
        <v>0</v>
      </c>
      <c r="X130">
        <f>IF('Rolex, AP, Patek'!BG130="A",1,0)</f>
        <v>0</v>
      </c>
      <c r="Y130">
        <f>IF('Rolex, AP, Patek'!BG130="AA",1,0)</f>
        <v>0</v>
      </c>
      <c r="Z130">
        <f>IF('Rolex, AP, Patek'!BG130="AAA",1,0)</f>
        <v>1</v>
      </c>
      <c r="AA130">
        <f>IF('Rolex, AP, Patek'!BG130="AAAA",1,0)</f>
        <v>0</v>
      </c>
      <c r="AB130">
        <f>IF('Rolex, AP, Patek'!R130="Yes",1,0)</f>
        <v>1</v>
      </c>
      <c r="AC130">
        <f>IF('Rolex, AP, Patek'!AR130="Yes",1,0)</f>
        <v>0</v>
      </c>
      <c r="AD130">
        <f>IF(OR('Rolex, AP, Patek'!X130="Yes", 'Rolex, AP, Patek'!Y130="Yes",'Rolex, AP, Patek'!Z130="Yes"),1,0)</f>
        <v>0</v>
      </c>
      <c r="AE130">
        <f>IF(OR('Rolex, AP, Patek'!AA130="Yes",'Rolex, AP, Patek'!AB130="Yes"),1,0)</f>
        <v>0</v>
      </c>
      <c r="AF130">
        <f>IF('Rolex, AP, Patek'!AD130="Yes",1,0)</f>
        <v>0</v>
      </c>
      <c r="AG130">
        <f>IF('Rolex, AP, Patek'!AC130="Yes",1,0)</f>
        <v>0</v>
      </c>
      <c r="AH130">
        <f>IF('Rolex, AP, Patek'!AE130="Yes",1,0)</f>
        <v>0</v>
      </c>
      <c r="AI130">
        <f>IF(OR('Rolex, AP, Patek'!AK130="Yes",'Rolex, AP, Patek'!AN130="Yes"),1,0)</f>
        <v>0</v>
      </c>
      <c r="AJ130">
        <f>IF('Rolex, AP, Patek'!AL130="Yes",1,0)</f>
        <v>0</v>
      </c>
      <c r="AK130">
        <f>IF('Rolex, AP, Patek'!AO130="Yes",1,0)</f>
        <v>0</v>
      </c>
      <c r="AL130">
        <f>IF('Rolex, AP, Patek'!AS130="Yes",1,0)</f>
        <v>0</v>
      </c>
      <c r="AM130" s="25">
        <f t="shared" si="7"/>
        <v>0</v>
      </c>
      <c r="AN130" s="25">
        <f t="shared" si="8"/>
        <v>0</v>
      </c>
      <c r="AO130" s="25">
        <f t="shared" si="9"/>
        <v>0</v>
      </c>
      <c r="AP130" s="25">
        <f t="shared" si="10"/>
        <v>1</v>
      </c>
      <c r="AQ130" s="25">
        <f t="shared" si="11"/>
        <v>0</v>
      </c>
    </row>
    <row r="131" spans="1:43" x14ac:dyDescent="0.2">
      <c r="A131" s="1">
        <v>127</v>
      </c>
      <c r="B131" s="27">
        <f>'Rolex, AP, Patek'!C131</f>
        <v>44506</v>
      </c>
      <c r="C131">
        <f>'Rolex, AP, Patek'!D131</f>
        <v>109</v>
      </c>
      <c r="D131" s="28">
        <f>'Rolex, AP, Patek'!E131</f>
        <v>40000</v>
      </c>
      <c r="E131" s="28">
        <f>'Rolex, AP, Patek'!F131</f>
        <v>50000</v>
      </c>
      <c r="F131" s="29">
        <f t="shared" si="6"/>
        <v>10.596634733096073</v>
      </c>
      <c r="G131" s="28">
        <f>IF('Rolex, AP, Patek'!J131="AP",1,0)</f>
        <v>0</v>
      </c>
      <c r="H131" s="28">
        <f>IF('Rolex, AP, Patek'!J131="Patek",1,0)</f>
        <v>1</v>
      </c>
      <c r="I131" s="28">
        <f>IF('Rolex, AP, Patek'!J131="Rolex",1,0)</f>
        <v>0</v>
      </c>
      <c r="J131">
        <f>IF('Rolex, AP, Patek'!L131="Stainless Steel",1,0)</f>
        <v>0</v>
      </c>
      <c r="K131">
        <f>IF('Rolex, AP, Patek'!L131="Two-tone",1,0)</f>
        <v>0</v>
      </c>
      <c r="L131">
        <f>IF(OR('Rolex, AP, Patek'!L131="YG 18K",'Rolex, AP, Patek'!L131="YG &lt;18K",'Rolex, AP, Patek'!L131="PG 18K",'Rolex, AP, Patek'!L131="PG &lt;18K",'Rolex, AP, Patek'!L131="WG 18K",'Rolex, AP, Patek'!L131="Mixes of 18K",'Rolex, AP, Patek'!L131="Mixes &lt;18K"),1,0)</f>
        <v>1</v>
      </c>
      <c r="M131">
        <f>IF('Rolex, AP, Patek'!L131="Platinum",1,0)</f>
        <v>0</v>
      </c>
      <c r="N131">
        <f>IF(OR('Rolex, AP, Patek'!L131="PVD",'Rolex, AP, Patek'!L131="Gold Plate",'Rolex, AP, Patek'!L131="Other"),1,0)</f>
        <v>0</v>
      </c>
      <c r="O131">
        <f>IF('Rolex, AP, Patek'!P131="Stainless Steel",1,0)</f>
        <v>0</v>
      </c>
      <c r="P131">
        <f>IF('Rolex, AP, Patek'!P131="Leather",1,0)</f>
        <v>0</v>
      </c>
      <c r="Q131">
        <f>IF('Rolex, AP, Patek'!P131="Two-tone",1,0)</f>
        <v>0</v>
      </c>
      <c r="R131">
        <f>IF(OR('Rolex, AP, Patek'!P131="YG 18K",'Rolex, AP, Patek'!P131="PG 18K",'Rolex, AP, Patek'!P131="WG 18K",'Rolex, AP, Patek'!P131="Mixes of 18K"),1,0)</f>
        <v>1</v>
      </c>
      <c r="S131">
        <f>IF(OR('Rolex, AP, Patek'!AX131="Yes",'Rolex, AP, Patek'!AY131="Yes",'Rolex, AP, Patek'!AW131="Yes"),1,0)</f>
        <v>0</v>
      </c>
      <c r="T131">
        <f>IF(OR(ISTEXT('Rolex, AP, Patek'!AZ131), ISTEXT('Rolex, AP, Patek'!BA131)),1,0)</f>
        <v>0</v>
      </c>
      <c r="U131">
        <f>IF('Rolex, AP, Patek'!BB131="Yes",1,0)</f>
        <v>0</v>
      </c>
      <c r="V131">
        <f>IF('Rolex, AP, Patek'!BC131="Yes",1,0)</f>
        <v>0</v>
      </c>
      <c r="W131">
        <f>IF('Rolex, AP, Patek'!BF131="Yes",1,0)</f>
        <v>0</v>
      </c>
      <c r="X131">
        <f>IF('Rolex, AP, Patek'!BG131="A",1,0)</f>
        <v>0</v>
      </c>
      <c r="Y131">
        <f>IF('Rolex, AP, Patek'!BG131="AA",1,0)</f>
        <v>0</v>
      </c>
      <c r="Z131">
        <f>IF('Rolex, AP, Patek'!BG131="AAA",1,0)</f>
        <v>0</v>
      </c>
      <c r="AA131">
        <f>IF('Rolex, AP, Patek'!BG131="AAAA",1,0)</f>
        <v>1</v>
      </c>
      <c r="AB131">
        <f>IF('Rolex, AP, Patek'!R131="Yes",1,0)</f>
        <v>1</v>
      </c>
      <c r="AC131">
        <f>IF('Rolex, AP, Patek'!AR131="Yes",1,0)</f>
        <v>0</v>
      </c>
      <c r="AD131">
        <f>IF(OR('Rolex, AP, Patek'!X131="Yes", 'Rolex, AP, Patek'!Y131="Yes",'Rolex, AP, Patek'!Z131="Yes"),1,0)</f>
        <v>0</v>
      </c>
      <c r="AE131">
        <f>IF(OR('Rolex, AP, Patek'!AA131="Yes",'Rolex, AP, Patek'!AB131="Yes"),1,0)</f>
        <v>0</v>
      </c>
      <c r="AF131">
        <f>IF('Rolex, AP, Patek'!AD131="Yes",1,0)</f>
        <v>0</v>
      </c>
      <c r="AG131">
        <f>IF('Rolex, AP, Patek'!AC131="Yes",1,0)</f>
        <v>0</v>
      </c>
      <c r="AH131">
        <f>IF('Rolex, AP, Patek'!AE131="Yes",1,0)</f>
        <v>0</v>
      </c>
      <c r="AI131">
        <f>IF(OR('Rolex, AP, Patek'!AK131="Yes",'Rolex, AP, Patek'!AN131="Yes"),1,0)</f>
        <v>0</v>
      </c>
      <c r="AJ131">
        <f>IF('Rolex, AP, Patek'!AL131="Yes",1,0)</f>
        <v>0</v>
      </c>
      <c r="AK131">
        <f>IF('Rolex, AP, Patek'!AO131="Yes",1,0)</f>
        <v>0</v>
      </c>
      <c r="AL131">
        <f>IF('Rolex, AP, Patek'!AS131="Yes",1,0)</f>
        <v>0</v>
      </c>
      <c r="AM131" s="25">
        <f t="shared" si="7"/>
        <v>0</v>
      </c>
      <c r="AN131" s="25">
        <f t="shared" si="8"/>
        <v>0</v>
      </c>
      <c r="AO131" s="25">
        <f t="shared" si="9"/>
        <v>0</v>
      </c>
      <c r="AP131" s="25">
        <f t="shared" si="10"/>
        <v>1</v>
      </c>
      <c r="AQ131" s="25">
        <f t="shared" si="11"/>
        <v>0</v>
      </c>
    </row>
    <row r="132" spans="1:43" x14ac:dyDescent="0.2">
      <c r="A132" s="1">
        <v>128</v>
      </c>
      <c r="B132" s="27">
        <f>'Rolex, AP, Patek'!C132</f>
        <v>44506</v>
      </c>
      <c r="C132">
        <f>'Rolex, AP, Patek'!D132</f>
        <v>110</v>
      </c>
      <c r="D132" s="28">
        <f>'Rolex, AP, Patek'!E132</f>
        <v>95000</v>
      </c>
      <c r="E132" s="28">
        <f>'Rolex, AP, Patek'!F132</f>
        <v>118750</v>
      </c>
      <c r="F132" s="29">
        <f t="shared" si="6"/>
        <v>11.461632170582678</v>
      </c>
      <c r="G132" s="28">
        <f>IF('Rolex, AP, Patek'!J132="AP",1,0)</f>
        <v>0</v>
      </c>
      <c r="H132" s="28">
        <f>IF('Rolex, AP, Patek'!J132="Patek",1,0)</f>
        <v>1</v>
      </c>
      <c r="I132" s="28">
        <f>IF('Rolex, AP, Patek'!J132="Rolex",1,0)</f>
        <v>0</v>
      </c>
      <c r="J132">
        <f>IF('Rolex, AP, Patek'!L132="Stainless Steel",1,0)</f>
        <v>0</v>
      </c>
      <c r="K132">
        <f>IF('Rolex, AP, Patek'!L132="Two-tone",1,0)</f>
        <v>0</v>
      </c>
      <c r="L132">
        <f>IF(OR('Rolex, AP, Patek'!L132="YG 18K",'Rolex, AP, Patek'!L132="YG &lt;18K",'Rolex, AP, Patek'!L132="PG 18K",'Rolex, AP, Patek'!L132="PG &lt;18K",'Rolex, AP, Patek'!L132="WG 18K",'Rolex, AP, Patek'!L132="Mixes of 18K",'Rolex, AP, Patek'!L132="Mixes &lt;18K"),1,0)</f>
        <v>1</v>
      </c>
      <c r="M132">
        <f>IF('Rolex, AP, Patek'!L132="Platinum",1,0)</f>
        <v>0</v>
      </c>
      <c r="N132">
        <f>IF(OR('Rolex, AP, Patek'!L132="PVD",'Rolex, AP, Patek'!L132="Gold Plate",'Rolex, AP, Patek'!L132="Other"),1,0)</f>
        <v>0</v>
      </c>
      <c r="O132">
        <f>IF('Rolex, AP, Patek'!P132="Stainless Steel",1,0)</f>
        <v>0</v>
      </c>
      <c r="P132">
        <f>IF('Rolex, AP, Patek'!P132="Leather",1,0)</f>
        <v>1</v>
      </c>
      <c r="Q132">
        <f>IF('Rolex, AP, Patek'!P132="Two-tone",1,0)</f>
        <v>0</v>
      </c>
      <c r="R132">
        <f>IF(OR('Rolex, AP, Patek'!P132="YG 18K",'Rolex, AP, Patek'!P132="PG 18K",'Rolex, AP, Patek'!P132="WG 18K",'Rolex, AP, Patek'!P132="Mixes of 18K"),1,0)</f>
        <v>0</v>
      </c>
      <c r="S132">
        <f>IF(OR('Rolex, AP, Patek'!AX132="Yes",'Rolex, AP, Patek'!AY132="Yes",'Rolex, AP, Patek'!AW132="Yes"),1,0)</f>
        <v>0</v>
      </c>
      <c r="T132">
        <f>IF(OR(ISTEXT('Rolex, AP, Patek'!AZ132), ISTEXT('Rolex, AP, Patek'!BA132)),1,0)</f>
        <v>0</v>
      </c>
      <c r="U132">
        <f>IF('Rolex, AP, Patek'!BB132="Yes",1,0)</f>
        <v>0</v>
      </c>
      <c r="V132">
        <f>IF('Rolex, AP, Patek'!BC132="Yes",1,0)</f>
        <v>0</v>
      </c>
      <c r="W132">
        <f>IF('Rolex, AP, Patek'!BF132="Yes",1,0)</f>
        <v>0</v>
      </c>
      <c r="X132">
        <f>IF('Rolex, AP, Patek'!BG132="A",1,0)</f>
        <v>0</v>
      </c>
      <c r="Y132">
        <f>IF('Rolex, AP, Patek'!BG132="AA",1,0)</f>
        <v>0</v>
      </c>
      <c r="Z132">
        <f>IF('Rolex, AP, Patek'!BG132="AAA",1,0)</f>
        <v>0</v>
      </c>
      <c r="AA132">
        <f>IF('Rolex, AP, Patek'!BG132="AAAA",1,0)</f>
        <v>1</v>
      </c>
      <c r="AB132">
        <f>IF('Rolex, AP, Patek'!R132="Yes",1,0)</f>
        <v>0</v>
      </c>
      <c r="AC132">
        <f>IF('Rolex, AP, Patek'!AR132="Yes",1,0)</f>
        <v>0</v>
      </c>
      <c r="AD132">
        <f>IF(OR('Rolex, AP, Patek'!X132="Yes", 'Rolex, AP, Patek'!Y132="Yes",'Rolex, AP, Patek'!Z132="Yes"),1,0)</f>
        <v>0</v>
      </c>
      <c r="AE132">
        <f>IF(OR('Rolex, AP, Patek'!AA132="Yes",'Rolex, AP, Patek'!AB132="Yes"),1,0)</f>
        <v>0</v>
      </c>
      <c r="AF132">
        <f>IF('Rolex, AP, Patek'!AD132="Yes",1,0)</f>
        <v>0</v>
      </c>
      <c r="AG132">
        <f>IF('Rolex, AP, Patek'!AC132="Yes",1,0)</f>
        <v>0</v>
      </c>
      <c r="AH132">
        <f>IF('Rolex, AP, Patek'!AE132="Yes",1,0)</f>
        <v>0</v>
      </c>
      <c r="AI132">
        <f>IF(OR('Rolex, AP, Patek'!AK132="Yes",'Rolex, AP, Patek'!AN132="Yes"),1,0)</f>
        <v>1</v>
      </c>
      <c r="AJ132">
        <f>IF('Rolex, AP, Patek'!AL132="Yes",1,0)</f>
        <v>0</v>
      </c>
      <c r="AK132">
        <f>IF('Rolex, AP, Patek'!AO132="Yes",1,0)</f>
        <v>0</v>
      </c>
      <c r="AL132">
        <f>IF('Rolex, AP, Patek'!AS132="Yes",1,0)</f>
        <v>0</v>
      </c>
      <c r="AM132" s="25">
        <f t="shared" si="7"/>
        <v>0</v>
      </c>
      <c r="AN132" s="25">
        <f t="shared" si="8"/>
        <v>0</v>
      </c>
      <c r="AO132" s="25">
        <f t="shared" si="9"/>
        <v>0</v>
      </c>
      <c r="AP132" s="25">
        <f t="shared" si="10"/>
        <v>1</v>
      </c>
      <c r="AQ132" s="25">
        <f t="shared" si="11"/>
        <v>0</v>
      </c>
    </row>
    <row r="133" spans="1:43" x14ac:dyDescent="0.2">
      <c r="A133" s="1">
        <v>129</v>
      </c>
      <c r="B133" s="27">
        <f>'Rolex, AP, Patek'!C133</f>
        <v>44506</v>
      </c>
      <c r="C133">
        <f>'Rolex, AP, Patek'!D133</f>
        <v>111</v>
      </c>
      <c r="D133" s="28">
        <f>'Rolex, AP, Patek'!E133</f>
        <v>170000</v>
      </c>
      <c r="E133" s="28">
        <f>'Rolex, AP, Patek'!F133</f>
        <v>212500</v>
      </c>
      <c r="F133" s="29">
        <f t="shared" si="6"/>
        <v>12.043553716032399</v>
      </c>
      <c r="G133" s="28">
        <f>IF('Rolex, AP, Patek'!J133="AP",1,0)</f>
        <v>0</v>
      </c>
      <c r="H133" s="28">
        <f>IF('Rolex, AP, Patek'!J133="Patek",1,0)</f>
        <v>1</v>
      </c>
      <c r="I133" s="28">
        <f>IF('Rolex, AP, Patek'!J133="Rolex",1,0)</f>
        <v>0</v>
      </c>
      <c r="J133">
        <f>IF('Rolex, AP, Patek'!L133="Stainless Steel",1,0)</f>
        <v>0</v>
      </c>
      <c r="K133">
        <f>IF('Rolex, AP, Patek'!L133="Two-tone",1,0)</f>
        <v>0</v>
      </c>
      <c r="L133">
        <f>IF(OR('Rolex, AP, Patek'!L133="YG 18K",'Rolex, AP, Patek'!L133="YG &lt;18K",'Rolex, AP, Patek'!L133="PG 18K",'Rolex, AP, Patek'!L133="PG &lt;18K",'Rolex, AP, Patek'!L133="WG 18K",'Rolex, AP, Patek'!L133="Mixes of 18K",'Rolex, AP, Patek'!L133="Mixes &lt;18K"),1,0)</f>
        <v>1</v>
      </c>
      <c r="M133">
        <f>IF('Rolex, AP, Patek'!L133="Platinum",1,0)</f>
        <v>0</v>
      </c>
      <c r="N133">
        <f>IF(OR('Rolex, AP, Patek'!L133="PVD",'Rolex, AP, Patek'!L133="Gold Plate",'Rolex, AP, Patek'!L133="Other"),1,0)</f>
        <v>0</v>
      </c>
      <c r="O133">
        <f>IF('Rolex, AP, Patek'!P133="Stainless Steel",1,0)</f>
        <v>0</v>
      </c>
      <c r="P133">
        <f>IF('Rolex, AP, Patek'!P133="Leather",1,0)</f>
        <v>1</v>
      </c>
      <c r="Q133">
        <f>IF('Rolex, AP, Patek'!P133="Two-tone",1,0)</f>
        <v>0</v>
      </c>
      <c r="R133">
        <f>IF(OR('Rolex, AP, Patek'!P133="YG 18K",'Rolex, AP, Patek'!P133="PG 18K",'Rolex, AP, Patek'!P133="WG 18K",'Rolex, AP, Patek'!P133="Mixes of 18K"),1,0)</f>
        <v>0</v>
      </c>
      <c r="S133">
        <f>IF(OR('Rolex, AP, Patek'!AX133="Yes",'Rolex, AP, Patek'!AY133="Yes",'Rolex, AP, Patek'!AW133="Yes"),1,0)</f>
        <v>0</v>
      </c>
      <c r="T133">
        <f>IF(OR(ISTEXT('Rolex, AP, Patek'!AZ133), ISTEXT('Rolex, AP, Patek'!BA133)),1,0)</f>
        <v>1</v>
      </c>
      <c r="U133">
        <f>IF('Rolex, AP, Patek'!BB133="Yes",1,0)</f>
        <v>0</v>
      </c>
      <c r="V133">
        <f>IF('Rolex, AP, Patek'!BC133="Yes",1,0)</f>
        <v>0</v>
      </c>
      <c r="W133">
        <f>IF('Rolex, AP, Patek'!BF133="Yes",1,0)</f>
        <v>0</v>
      </c>
      <c r="X133">
        <f>IF('Rolex, AP, Patek'!BG133="A",1,0)</f>
        <v>0</v>
      </c>
      <c r="Y133">
        <f>IF('Rolex, AP, Patek'!BG133="AA",1,0)</f>
        <v>0</v>
      </c>
      <c r="Z133">
        <f>IF('Rolex, AP, Patek'!BG133="AAA",1,0)</f>
        <v>0</v>
      </c>
      <c r="AA133">
        <f>IF('Rolex, AP, Patek'!BG133="AAAA",1,0)</f>
        <v>1</v>
      </c>
      <c r="AB133">
        <f>IF('Rolex, AP, Patek'!R133="Yes",1,0)</f>
        <v>0</v>
      </c>
      <c r="AC133">
        <f>IF('Rolex, AP, Patek'!AR133="Yes",1,0)</f>
        <v>0</v>
      </c>
      <c r="AD133">
        <f>IF(OR('Rolex, AP, Patek'!X133="Yes", 'Rolex, AP, Patek'!Y133="Yes",'Rolex, AP, Patek'!Z133="Yes"),1,0)</f>
        <v>0</v>
      </c>
      <c r="AE133">
        <f>IF(OR('Rolex, AP, Patek'!AA133="Yes",'Rolex, AP, Patek'!AB133="Yes"),1,0)</f>
        <v>0</v>
      </c>
      <c r="AF133">
        <f>IF('Rolex, AP, Patek'!AD133="Yes",1,0)</f>
        <v>0</v>
      </c>
      <c r="AG133">
        <f>IF('Rolex, AP, Patek'!AC133="Yes",1,0)</f>
        <v>0</v>
      </c>
      <c r="AH133">
        <f>IF('Rolex, AP, Patek'!AE133="Yes",1,0)</f>
        <v>0</v>
      </c>
      <c r="AI133">
        <f>IF(OR('Rolex, AP, Patek'!AK133="Yes",'Rolex, AP, Patek'!AN133="Yes"),1,0)</f>
        <v>0</v>
      </c>
      <c r="AJ133">
        <f>IF('Rolex, AP, Patek'!AL133="Yes",1,0)</f>
        <v>0</v>
      </c>
      <c r="AK133">
        <f>IF('Rolex, AP, Patek'!AO133="Yes",1,0)</f>
        <v>1</v>
      </c>
      <c r="AL133">
        <f>IF('Rolex, AP, Patek'!AS133="Yes",1,0)</f>
        <v>0</v>
      </c>
      <c r="AM133" s="25">
        <f t="shared" si="7"/>
        <v>0</v>
      </c>
      <c r="AN133" s="25">
        <f t="shared" si="8"/>
        <v>0</v>
      </c>
      <c r="AO133" s="25">
        <f t="shared" si="9"/>
        <v>0</v>
      </c>
      <c r="AP133" s="25">
        <f t="shared" si="10"/>
        <v>1</v>
      </c>
      <c r="AQ133" s="25">
        <f t="shared" si="11"/>
        <v>0</v>
      </c>
    </row>
    <row r="134" spans="1:43" x14ac:dyDescent="0.2">
      <c r="A134" s="1">
        <v>130</v>
      </c>
      <c r="B134" s="27">
        <f>'Rolex, AP, Patek'!C134</f>
        <v>44506</v>
      </c>
      <c r="C134">
        <f>'Rolex, AP, Patek'!D134</f>
        <v>114</v>
      </c>
      <c r="D134" s="28">
        <f>'Rolex, AP, Patek'!E134</f>
        <v>125000</v>
      </c>
      <c r="E134" s="28">
        <f>'Rolex, AP, Patek'!F134</f>
        <v>156250</v>
      </c>
      <c r="F134" s="29">
        <f t="shared" ref="F134:F197" si="12">LN(D134)</f>
        <v>11.736069016284437</v>
      </c>
      <c r="G134" s="28">
        <f>IF('Rolex, AP, Patek'!J134="AP",1,0)</f>
        <v>0</v>
      </c>
      <c r="H134" s="28">
        <f>IF('Rolex, AP, Patek'!J134="Patek",1,0)</f>
        <v>1</v>
      </c>
      <c r="I134" s="28">
        <f>IF('Rolex, AP, Patek'!J134="Rolex",1,0)</f>
        <v>0</v>
      </c>
      <c r="J134">
        <f>IF('Rolex, AP, Patek'!L134="Stainless Steel",1,0)</f>
        <v>1</v>
      </c>
      <c r="K134">
        <f>IF('Rolex, AP, Patek'!L134="Two-tone",1,0)</f>
        <v>0</v>
      </c>
      <c r="L134">
        <f>IF(OR('Rolex, AP, Patek'!L134="YG 18K",'Rolex, AP, Patek'!L134="YG &lt;18K",'Rolex, AP, Patek'!L134="PG 18K",'Rolex, AP, Patek'!L134="PG &lt;18K",'Rolex, AP, Patek'!L134="WG 18K",'Rolex, AP, Patek'!L134="Mixes of 18K",'Rolex, AP, Patek'!L134="Mixes &lt;18K"),1,0)</f>
        <v>0</v>
      </c>
      <c r="M134">
        <f>IF('Rolex, AP, Patek'!L134="Platinum",1,0)</f>
        <v>0</v>
      </c>
      <c r="N134">
        <f>IF(OR('Rolex, AP, Patek'!L134="PVD",'Rolex, AP, Patek'!L134="Gold Plate",'Rolex, AP, Patek'!L134="Other"),1,0)</f>
        <v>0</v>
      </c>
      <c r="O134">
        <f>IF('Rolex, AP, Patek'!P134="Stainless Steel",1,0)</f>
        <v>1</v>
      </c>
      <c r="P134">
        <f>IF('Rolex, AP, Patek'!P134="Leather",1,0)</f>
        <v>0</v>
      </c>
      <c r="Q134">
        <f>IF('Rolex, AP, Patek'!P134="Two-tone",1,0)</f>
        <v>0</v>
      </c>
      <c r="R134">
        <f>IF(OR('Rolex, AP, Patek'!P134="YG 18K",'Rolex, AP, Patek'!P134="PG 18K",'Rolex, AP, Patek'!P134="WG 18K",'Rolex, AP, Patek'!P134="Mixes of 18K"),1,0)</f>
        <v>0</v>
      </c>
      <c r="S134">
        <f>IF(OR('Rolex, AP, Patek'!AX134="Yes",'Rolex, AP, Patek'!AY134="Yes",'Rolex, AP, Patek'!AW134="Yes"),1,0)</f>
        <v>0</v>
      </c>
      <c r="T134">
        <f>IF(OR(ISTEXT('Rolex, AP, Patek'!AZ134), ISTEXT('Rolex, AP, Patek'!BA134)),1,0)</f>
        <v>0</v>
      </c>
      <c r="U134">
        <f>IF('Rolex, AP, Patek'!BB134="Yes",1,0)</f>
        <v>0</v>
      </c>
      <c r="V134">
        <f>IF('Rolex, AP, Patek'!BC134="Yes",1,0)</f>
        <v>0</v>
      </c>
      <c r="W134">
        <f>IF('Rolex, AP, Patek'!BF134="Yes",1,0)</f>
        <v>0</v>
      </c>
      <c r="X134">
        <f>IF('Rolex, AP, Patek'!BG134="A",1,0)</f>
        <v>0</v>
      </c>
      <c r="Y134">
        <f>IF('Rolex, AP, Patek'!BG134="AA",1,0)</f>
        <v>0</v>
      </c>
      <c r="Z134">
        <f>IF('Rolex, AP, Patek'!BG134="AAA",1,0)</f>
        <v>0</v>
      </c>
      <c r="AA134">
        <f>IF('Rolex, AP, Patek'!BG134="AAAA",1,0)</f>
        <v>1</v>
      </c>
      <c r="AB134">
        <f>IF('Rolex, AP, Patek'!R134="Yes",1,0)</f>
        <v>0</v>
      </c>
      <c r="AC134">
        <f>IF('Rolex, AP, Patek'!AR134="Yes",1,0)</f>
        <v>0</v>
      </c>
      <c r="AD134">
        <f>IF(OR('Rolex, AP, Patek'!X134="Yes", 'Rolex, AP, Patek'!Y134="Yes",'Rolex, AP, Patek'!Z134="Yes"),1,0)</f>
        <v>1</v>
      </c>
      <c r="AE134">
        <f>IF(OR('Rolex, AP, Patek'!AA134="Yes",'Rolex, AP, Patek'!AB134="Yes"),1,0)</f>
        <v>0</v>
      </c>
      <c r="AF134">
        <f>IF('Rolex, AP, Patek'!AD134="Yes",1,0)</f>
        <v>0</v>
      </c>
      <c r="AG134">
        <f>IF('Rolex, AP, Patek'!AC134="Yes",1,0)</f>
        <v>0</v>
      </c>
      <c r="AH134">
        <f>IF('Rolex, AP, Patek'!AE134="Yes",1,0)</f>
        <v>0</v>
      </c>
      <c r="AI134">
        <f>IF(OR('Rolex, AP, Patek'!AK134="Yes",'Rolex, AP, Patek'!AN134="Yes"),1,0)</f>
        <v>0</v>
      </c>
      <c r="AJ134">
        <f>IF('Rolex, AP, Patek'!AL134="Yes",1,0)</f>
        <v>0</v>
      </c>
      <c r="AK134">
        <f>IF('Rolex, AP, Patek'!AO134="Yes",1,0)</f>
        <v>0</v>
      </c>
      <c r="AL134">
        <f>IF('Rolex, AP, Patek'!AS134="Yes",1,0)</f>
        <v>0</v>
      </c>
      <c r="AM134" s="25">
        <f t="shared" ref="AM134:AM197" si="13">IF(AND($B134&gt;=DATEVALUE("1/1/2018"),$B134&lt;=DATEVALUE("12/31/2018")),1,0)</f>
        <v>0</v>
      </c>
      <c r="AN134" s="25">
        <f t="shared" ref="AN134:AN197" si="14">IF(AND($B134&gt;=DATEVALUE("1/1/2019"),$B134&lt;=DATEVALUE("12/31/2019")),1,0)</f>
        <v>0</v>
      </c>
      <c r="AO134" s="25">
        <f t="shared" ref="AO134:AO197" si="15">IF(AND($B134&gt;=DATEVALUE("1/1/2020"),$B134&lt;=DATEVALUE("12/31/2020")),1,0)</f>
        <v>0</v>
      </c>
      <c r="AP134" s="25">
        <f t="shared" ref="AP134:AP197" si="16">IF(AND($B134&gt;=DATEVALUE("1/1/2021"),$B134&lt;=DATEVALUE("12/31/2021")),1,0)</f>
        <v>1</v>
      </c>
      <c r="AQ134" s="25">
        <f t="shared" ref="AQ134:AQ197" si="17">IF(AND($B134&gt;=DATEVALUE("1/1/2022"),$B134&lt;=DATEVALUE("12/31/2022")),1,0)</f>
        <v>0</v>
      </c>
    </row>
    <row r="135" spans="1:43" x14ac:dyDescent="0.2">
      <c r="A135" s="1">
        <v>131</v>
      </c>
      <c r="B135" s="27">
        <f>'Rolex, AP, Patek'!C135</f>
        <v>44506</v>
      </c>
      <c r="C135">
        <f>'Rolex, AP, Patek'!D135</f>
        <v>143</v>
      </c>
      <c r="D135" s="28">
        <f>'Rolex, AP, Patek'!E135</f>
        <v>34000</v>
      </c>
      <c r="E135" s="28">
        <f>'Rolex, AP, Patek'!F135</f>
        <v>42500</v>
      </c>
      <c r="F135" s="29">
        <f t="shared" si="12"/>
        <v>10.434115803598299</v>
      </c>
      <c r="G135" s="28">
        <f>IF('Rolex, AP, Patek'!J135="AP",1,0)</f>
        <v>0</v>
      </c>
      <c r="H135" s="28">
        <f>IF('Rolex, AP, Patek'!J135="Patek",1,0)</f>
        <v>1</v>
      </c>
      <c r="I135" s="28">
        <f>IF('Rolex, AP, Patek'!J135="Rolex",1,0)</f>
        <v>0</v>
      </c>
      <c r="J135">
        <f>IF('Rolex, AP, Patek'!L135="Stainless Steel",1,0)</f>
        <v>0</v>
      </c>
      <c r="K135">
        <f>IF('Rolex, AP, Patek'!L135="Two-tone",1,0)</f>
        <v>0</v>
      </c>
      <c r="L135">
        <f>IF(OR('Rolex, AP, Patek'!L135="YG 18K",'Rolex, AP, Patek'!L135="YG &lt;18K",'Rolex, AP, Patek'!L135="PG 18K",'Rolex, AP, Patek'!L135="PG &lt;18K",'Rolex, AP, Patek'!L135="WG 18K",'Rolex, AP, Patek'!L135="Mixes of 18K",'Rolex, AP, Patek'!L135="Mixes &lt;18K"),1,0)</f>
        <v>1</v>
      </c>
      <c r="M135">
        <f>IF('Rolex, AP, Patek'!L135="Platinum",1,0)</f>
        <v>0</v>
      </c>
      <c r="N135">
        <f>IF(OR('Rolex, AP, Patek'!L135="PVD",'Rolex, AP, Patek'!L135="Gold Plate",'Rolex, AP, Patek'!L135="Other"),1,0)</f>
        <v>0</v>
      </c>
      <c r="O135">
        <f>IF('Rolex, AP, Patek'!P135="Stainless Steel",1,0)</f>
        <v>0</v>
      </c>
      <c r="P135">
        <f>IF('Rolex, AP, Patek'!P135="Leather",1,0)</f>
        <v>0</v>
      </c>
      <c r="Q135">
        <f>IF('Rolex, AP, Patek'!P135="Two-tone",1,0)</f>
        <v>0</v>
      </c>
      <c r="R135">
        <f>IF(OR('Rolex, AP, Patek'!P135="YG 18K",'Rolex, AP, Patek'!P135="PG 18K",'Rolex, AP, Patek'!P135="WG 18K",'Rolex, AP, Patek'!P135="Mixes of 18K"),1,0)</f>
        <v>1</v>
      </c>
      <c r="S135">
        <f>IF(OR('Rolex, AP, Patek'!AX135="Yes",'Rolex, AP, Patek'!AY135="Yes",'Rolex, AP, Patek'!AW135="Yes"),1,0)</f>
        <v>0</v>
      </c>
      <c r="T135">
        <f>IF(OR(ISTEXT('Rolex, AP, Patek'!AZ135), ISTEXT('Rolex, AP, Patek'!BA135)),1,0)</f>
        <v>1</v>
      </c>
      <c r="U135">
        <f>IF('Rolex, AP, Patek'!BB135="Yes",1,0)</f>
        <v>0</v>
      </c>
      <c r="V135">
        <f>IF('Rolex, AP, Patek'!BC135="Yes",1,0)</f>
        <v>0</v>
      </c>
      <c r="W135">
        <f>IF('Rolex, AP, Patek'!BF135="Yes",1,0)</f>
        <v>0</v>
      </c>
      <c r="X135">
        <f>IF('Rolex, AP, Patek'!BG135="A",1,0)</f>
        <v>0</v>
      </c>
      <c r="Y135">
        <f>IF('Rolex, AP, Patek'!BG135="AA",1,0)</f>
        <v>0</v>
      </c>
      <c r="Z135">
        <f>IF('Rolex, AP, Patek'!BG135="AAA",1,0)</f>
        <v>1</v>
      </c>
      <c r="AA135">
        <f>IF('Rolex, AP, Patek'!BG135="AAAA",1,0)</f>
        <v>0</v>
      </c>
      <c r="AB135">
        <f>IF('Rolex, AP, Patek'!R135="Yes",1,0)</f>
        <v>0</v>
      </c>
      <c r="AC135">
        <f>IF('Rolex, AP, Patek'!AR135="Yes",1,0)</f>
        <v>0</v>
      </c>
      <c r="AD135">
        <f>IF(OR('Rolex, AP, Patek'!X135="Yes", 'Rolex, AP, Patek'!Y135="Yes",'Rolex, AP, Patek'!Z135="Yes"),1,0)</f>
        <v>0</v>
      </c>
      <c r="AE135">
        <f>IF(OR('Rolex, AP, Patek'!AA135="Yes",'Rolex, AP, Patek'!AB135="Yes"),1,0)</f>
        <v>0</v>
      </c>
      <c r="AF135">
        <f>IF('Rolex, AP, Patek'!AD135="Yes",1,0)</f>
        <v>0</v>
      </c>
      <c r="AG135">
        <f>IF('Rolex, AP, Patek'!AC135="Yes",1,0)</f>
        <v>0</v>
      </c>
      <c r="AH135">
        <f>IF('Rolex, AP, Patek'!AE135="Yes",1,0)</f>
        <v>0</v>
      </c>
      <c r="AI135">
        <f>IF(OR('Rolex, AP, Patek'!AK135="Yes",'Rolex, AP, Patek'!AN135="Yes"),1,0)</f>
        <v>1</v>
      </c>
      <c r="AJ135">
        <f>IF('Rolex, AP, Patek'!AL135="Yes",1,0)</f>
        <v>0</v>
      </c>
      <c r="AK135">
        <f>IF('Rolex, AP, Patek'!AO135="Yes",1,0)</f>
        <v>0</v>
      </c>
      <c r="AL135">
        <f>IF('Rolex, AP, Patek'!AS135="Yes",1,0)</f>
        <v>0</v>
      </c>
      <c r="AM135" s="25">
        <f t="shared" si="13"/>
        <v>0</v>
      </c>
      <c r="AN135" s="25">
        <f t="shared" si="14"/>
        <v>0</v>
      </c>
      <c r="AO135" s="25">
        <f t="shared" si="15"/>
        <v>0</v>
      </c>
      <c r="AP135" s="25">
        <f t="shared" si="16"/>
        <v>1</v>
      </c>
      <c r="AQ135" s="25">
        <f t="shared" si="17"/>
        <v>0</v>
      </c>
    </row>
    <row r="136" spans="1:43" x14ac:dyDescent="0.2">
      <c r="A136" s="1">
        <v>132</v>
      </c>
      <c r="B136" s="27">
        <f>'Rolex, AP, Patek'!C136</f>
        <v>44506</v>
      </c>
      <c r="C136">
        <f>'Rolex, AP, Patek'!D136</f>
        <v>147</v>
      </c>
      <c r="D136" s="28">
        <f>'Rolex, AP, Patek'!E136</f>
        <v>500000</v>
      </c>
      <c r="E136" s="28">
        <f>'Rolex, AP, Patek'!F136</f>
        <v>625000</v>
      </c>
      <c r="F136" s="29">
        <f t="shared" si="12"/>
        <v>13.122363377404328</v>
      </c>
      <c r="G136" s="28">
        <f>IF('Rolex, AP, Patek'!J136="AP",1,0)</f>
        <v>0</v>
      </c>
      <c r="H136" s="28">
        <f>IF('Rolex, AP, Patek'!J136="Patek",1,0)</f>
        <v>1</v>
      </c>
      <c r="I136" s="28">
        <f>IF('Rolex, AP, Patek'!J136="Rolex",1,0)</f>
        <v>0</v>
      </c>
      <c r="J136">
        <f>IF('Rolex, AP, Patek'!L136="Stainless Steel",1,0)</f>
        <v>0</v>
      </c>
      <c r="K136">
        <f>IF('Rolex, AP, Patek'!L136="Two-tone",1,0)</f>
        <v>0</v>
      </c>
      <c r="L136">
        <f>IF(OR('Rolex, AP, Patek'!L136="YG 18K",'Rolex, AP, Patek'!L136="YG &lt;18K",'Rolex, AP, Patek'!L136="PG 18K",'Rolex, AP, Patek'!L136="PG &lt;18K",'Rolex, AP, Patek'!L136="WG 18K",'Rolex, AP, Patek'!L136="Mixes of 18K",'Rolex, AP, Patek'!L136="Mixes &lt;18K"),1,0)</f>
        <v>1</v>
      </c>
      <c r="M136">
        <f>IF('Rolex, AP, Patek'!L136="Platinum",1,0)</f>
        <v>0</v>
      </c>
      <c r="N136">
        <f>IF(OR('Rolex, AP, Patek'!L136="PVD",'Rolex, AP, Patek'!L136="Gold Plate",'Rolex, AP, Patek'!L136="Other"),1,0)</f>
        <v>0</v>
      </c>
      <c r="O136">
        <f>IF('Rolex, AP, Patek'!P136="Stainless Steel",1,0)</f>
        <v>0</v>
      </c>
      <c r="P136">
        <f>IF('Rolex, AP, Patek'!P136="Leather",1,0)</f>
        <v>1</v>
      </c>
      <c r="Q136">
        <f>IF('Rolex, AP, Patek'!P136="Two-tone",1,0)</f>
        <v>0</v>
      </c>
      <c r="R136">
        <f>IF(OR('Rolex, AP, Patek'!P136="YG 18K",'Rolex, AP, Patek'!P136="PG 18K",'Rolex, AP, Patek'!P136="WG 18K",'Rolex, AP, Patek'!P136="Mixes of 18K"),1,0)</f>
        <v>0</v>
      </c>
      <c r="S136">
        <f>IF(OR('Rolex, AP, Patek'!AX136="Yes",'Rolex, AP, Patek'!AY136="Yes",'Rolex, AP, Patek'!AW136="Yes"),1,0)</f>
        <v>0</v>
      </c>
      <c r="T136">
        <f>IF(OR(ISTEXT('Rolex, AP, Patek'!AZ136), ISTEXT('Rolex, AP, Patek'!BA136)),1,0)</f>
        <v>1</v>
      </c>
      <c r="U136">
        <f>IF('Rolex, AP, Patek'!BB136="Yes",1,0)</f>
        <v>0</v>
      </c>
      <c r="V136">
        <f>IF('Rolex, AP, Patek'!BC136="Yes",1,0)</f>
        <v>0</v>
      </c>
      <c r="W136">
        <f>IF('Rolex, AP, Patek'!BF136="Yes",1,0)</f>
        <v>0</v>
      </c>
      <c r="X136">
        <f>IF('Rolex, AP, Patek'!BG136="A",1,0)</f>
        <v>0</v>
      </c>
      <c r="Y136">
        <f>IF('Rolex, AP, Patek'!BG136="AA",1,0)</f>
        <v>0</v>
      </c>
      <c r="Z136">
        <f>IF('Rolex, AP, Patek'!BG136="AAA",1,0)</f>
        <v>0</v>
      </c>
      <c r="AA136">
        <f>IF('Rolex, AP, Patek'!BG136="AAAA",1,0)</f>
        <v>1</v>
      </c>
      <c r="AB136">
        <f>IF('Rolex, AP, Patek'!R136="Yes",1,0)</f>
        <v>0</v>
      </c>
      <c r="AC136">
        <f>IF('Rolex, AP, Patek'!AR136="Yes",1,0)</f>
        <v>0</v>
      </c>
      <c r="AD136">
        <f>IF(OR('Rolex, AP, Patek'!X136="Yes", 'Rolex, AP, Patek'!Y136="Yes",'Rolex, AP, Patek'!Z136="Yes"),1,0)</f>
        <v>0</v>
      </c>
      <c r="AE136">
        <f>IF(OR('Rolex, AP, Patek'!AA136="Yes",'Rolex, AP, Patek'!AB136="Yes"),1,0)</f>
        <v>0</v>
      </c>
      <c r="AF136">
        <f>IF('Rolex, AP, Patek'!AD136="Yes",1,0)</f>
        <v>0</v>
      </c>
      <c r="AG136">
        <f>IF('Rolex, AP, Patek'!AC136="Yes",1,0)</f>
        <v>0</v>
      </c>
      <c r="AH136">
        <f>IF('Rolex, AP, Patek'!AE136="Yes",1,0)</f>
        <v>0</v>
      </c>
      <c r="AI136">
        <f>IF(OR('Rolex, AP, Patek'!AK136="Yes",'Rolex, AP, Patek'!AN136="Yes"),1,0)</f>
        <v>1</v>
      </c>
      <c r="AJ136">
        <f>IF('Rolex, AP, Patek'!AL136="Yes",1,0)</f>
        <v>0</v>
      </c>
      <c r="AK136">
        <f>IF('Rolex, AP, Patek'!AO136="Yes",1,0)</f>
        <v>1</v>
      </c>
      <c r="AL136">
        <f>IF('Rolex, AP, Patek'!AS136="Yes",1,0)</f>
        <v>0</v>
      </c>
      <c r="AM136" s="25">
        <f t="shared" si="13"/>
        <v>0</v>
      </c>
      <c r="AN136" s="25">
        <f t="shared" si="14"/>
        <v>0</v>
      </c>
      <c r="AO136" s="25">
        <f t="shared" si="15"/>
        <v>0</v>
      </c>
      <c r="AP136" s="25">
        <f t="shared" si="16"/>
        <v>1</v>
      </c>
      <c r="AQ136" s="25">
        <f t="shared" si="17"/>
        <v>0</v>
      </c>
    </row>
    <row r="137" spans="1:43" x14ac:dyDescent="0.2">
      <c r="A137" s="1">
        <v>133</v>
      </c>
      <c r="B137" s="27">
        <f>'Rolex, AP, Patek'!C137</f>
        <v>44507</v>
      </c>
      <c r="C137">
        <f>'Rolex, AP, Patek'!D137</f>
        <v>202</v>
      </c>
      <c r="D137" s="28">
        <f>'Rolex, AP, Patek'!E137</f>
        <v>3700</v>
      </c>
      <c r="E137" s="28">
        <f>'Rolex, AP, Patek'!F137</f>
        <v>4625</v>
      </c>
      <c r="F137" s="29">
        <f t="shared" si="12"/>
        <v>8.2160880986323157</v>
      </c>
      <c r="G137" s="28">
        <f>IF('Rolex, AP, Patek'!J137="AP",1,0)</f>
        <v>0</v>
      </c>
      <c r="H137" s="28">
        <f>IF('Rolex, AP, Patek'!J137="Patek",1,0)</f>
        <v>1</v>
      </c>
      <c r="I137" s="28">
        <f>IF('Rolex, AP, Patek'!J137="Rolex",1,0)</f>
        <v>0</v>
      </c>
      <c r="J137">
        <f>IF('Rolex, AP, Patek'!L137="Stainless Steel",1,0)</f>
        <v>0</v>
      </c>
      <c r="K137">
        <f>IF('Rolex, AP, Patek'!L137="Two-tone",1,0)</f>
        <v>0</v>
      </c>
      <c r="L137">
        <f>IF(OR('Rolex, AP, Patek'!L137="YG 18K",'Rolex, AP, Patek'!L137="YG &lt;18K",'Rolex, AP, Patek'!L137="PG 18K",'Rolex, AP, Patek'!L137="PG &lt;18K",'Rolex, AP, Patek'!L137="WG 18K",'Rolex, AP, Patek'!L137="Mixes of 18K",'Rolex, AP, Patek'!L137="Mixes &lt;18K"),1,0)</f>
        <v>1</v>
      </c>
      <c r="M137">
        <f>IF('Rolex, AP, Patek'!L137="Platinum",1,0)</f>
        <v>0</v>
      </c>
      <c r="N137">
        <f>IF(OR('Rolex, AP, Patek'!L137="PVD",'Rolex, AP, Patek'!L137="Gold Plate",'Rolex, AP, Patek'!L137="Other"),1,0)</f>
        <v>0</v>
      </c>
      <c r="O137">
        <f>IF('Rolex, AP, Patek'!P137="Stainless Steel",1,0)</f>
        <v>0</v>
      </c>
      <c r="P137">
        <f>IF('Rolex, AP, Patek'!P137="Leather",1,0)</f>
        <v>1</v>
      </c>
      <c r="Q137">
        <f>IF('Rolex, AP, Patek'!P137="Two-tone",1,0)</f>
        <v>0</v>
      </c>
      <c r="R137">
        <f>IF(OR('Rolex, AP, Patek'!P137="YG 18K",'Rolex, AP, Patek'!P137="PG 18K",'Rolex, AP, Patek'!P137="WG 18K",'Rolex, AP, Patek'!P137="Mixes of 18K"),1,0)</f>
        <v>0</v>
      </c>
      <c r="S137">
        <f>IF(OR('Rolex, AP, Patek'!AX137="Yes",'Rolex, AP, Patek'!AY137="Yes",'Rolex, AP, Patek'!AW137="Yes"),1,0)</f>
        <v>0</v>
      </c>
      <c r="T137">
        <f>IF(OR(ISTEXT('Rolex, AP, Patek'!AZ137), ISTEXT('Rolex, AP, Patek'!BA137)),1,0)</f>
        <v>0</v>
      </c>
      <c r="U137">
        <f>IF('Rolex, AP, Patek'!BB137="Yes",1,0)</f>
        <v>0</v>
      </c>
      <c r="V137">
        <f>IF('Rolex, AP, Patek'!BC137="Yes",1,0)</f>
        <v>0</v>
      </c>
      <c r="W137">
        <f>IF('Rolex, AP, Patek'!BF137="Yes",1,0)</f>
        <v>0</v>
      </c>
      <c r="X137">
        <f>IF('Rolex, AP, Patek'!BG137="A",1,0)</f>
        <v>0</v>
      </c>
      <c r="Y137">
        <f>IF('Rolex, AP, Patek'!BG137="AA",1,0)</f>
        <v>1</v>
      </c>
      <c r="Z137">
        <f>IF('Rolex, AP, Patek'!BG137="AAA",1,0)</f>
        <v>0</v>
      </c>
      <c r="AA137">
        <f>IF('Rolex, AP, Patek'!BG137="AAAA",1,0)</f>
        <v>0</v>
      </c>
      <c r="AB137">
        <f>IF('Rolex, AP, Patek'!R137="Yes",1,0)</f>
        <v>1</v>
      </c>
      <c r="AC137">
        <f>IF('Rolex, AP, Patek'!AR137="Yes",1,0)</f>
        <v>0</v>
      </c>
      <c r="AD137">
        <f>IF(OR('Rolex, AP, Patek'!X137="Yes", 'Rolex, AP, Patek'!Y137="Yes",'Rolex, AP, Patek'!Z137="Yes"),1,0)</f>
        <v>0</v>
      </c>
      <c r="AE137">
        <f>IF(OR('Rolex, AP, Patek'!AA137="Yes",'Rolex, AP, Patek'!AB137="Yes"),1,0)</f>
        <v>0</v>
      </c>
      <c r="AF137">
        <f>IF('Rolex, AP, Patek'!AD137="Yes",1,0)</f>
        <v>0</v>
      </c>
      <c r="AG137">
        <f>IF('Rolex, AP, Patek'!AC137="Yes",1,0)</f>
        <v>0</v>
      </c>
      <c r="AH137">
        <f>IF('Rolex, AP, Patek'!AE137="Yes",1,0)</f>
        <v>0</v>
      </c>
      <c r="AI137">
        <f>IF(OR('Rolex, AP, Patek'!AK137="Yes",'Rolex, AP, Patek'!AN137="Yes"),1,0)</f>
        <v>0</v>
      </c>
      <c r="AJ137">
        <f>IF('Rolex, AP, Patek'!AL137="Yes",1,0)</f>
        <v>0</v>
      </c>
      <c r="AK137">
        <f>IF('Rolex, AP, Patek'!AO137="Yes",1,0)</f>
        <v>0</v>
      </c>
      <c r="AL137">
        <f>IF('Rolex, AP, Patek'!AS137="Yes",1,0)</f>
        <v>0</v>
      </c>
      <c r="AM137" s="25">
        <f t="shared" si="13"/>
        <v>0</v>
      </c>
      <c r="AN137" s="25">
        <f t="shared" si="14"/>
        <v>0</v>
      </c>
      <c r="AO137" s="25">
        <f t="shared" si="15"/>
        <v>0</v>
      </c>
      <c r="AP137" s="25">
        <f t="shared" si="16"/>
        <v>1</v>
      </c>
      <c r="AQ137" s="25">
        <f t="shared" si="17"/>
        <v>0</v>
      </c>
    </row>
    <row r="138" spans="1:43" x14ac:dyDescent="0.2">
      <c r="A138" s="1">
        <v>134</v>
      </c>
      <c r="B138" s="27">
        <f>'Rolex, AP, Patek'!C138</f>
        <v>44507</v>
      </c>
      <c r="C138">
        <f>'Rolex, AP, Patek'!D138</f>
        <v>204</v>
      </c>
      <c r="D138" s="28">
        <f>'Rolex, AP, Patek'!E138</f>
        <v>3300</v>
      </c>
      <c r="E138" s="28">
        <f>'Rolex, AP, Patek'!F138</f>
        <v>4125</v>
      </c>
      <c r="F138" s="29">
        <f t="shared" si="12"/>
        <v>8.1016777474545716</v>
      </c>
      <c r="G138" s="28">
        <f>IF('Rolex, AP, Patek'!J138="AP",1,0)</f>
        <v>0</v>
      </c>
      <c r="H138" s="28">
        <f>IF('Rolex, AP, Patek'!J138="Patek",1,0)</f>
        <v>0</v>
      </c>
      <c r="I138" s="28">
        <f>IF('Rolex, AP, Patek'!J138="Rolex",1,0)</f>
        <v>1</v>
      </c>
      <c r="J138">
        <f>IF('Rolex, AP, Patek'!L138="Stainless Steel",1,0)</f>
        <v>0</v>
      </c>
      <c r="K138">
        <f>IF('Rolex, AP, Patek'!L138="Two-tone",1,0)</f>
        <v>0</v>
      </c>
      <c r="L138">
        <f>IF(OR('Rolex, AP, Patek'!L138="YG 18K",'Rolex, AP, Patek'!L138="YG &lt;18K",'Rolex, AP, Patek'!L138="PG 18K",'Rolex, AP, Patek'!L138="PG &lt;18K",'Rolex, AP, Patek'!L138="WG 18K",'Rolex, AP, Patek'!L138="Mixes of 18K",'Rolex, AP, Patek'!L138="Mixes &lt;18K"),1,0)</f>
        <v>1</v>
      </c>
      <c r="M138">
        <f>IF('Rolex, AP, Patek'!L138="Platinum",1,0)</f>
        <v>0</v>
      </c>
      <c r="N138">
        <f>IF(OR('Rolex, AP, Patek'!L138="PVD",'Rolex, AP, Patek'!L138="Gold Plate",'Rolex, AP, Patek'!L138="Other"),1,0)</f>
        <v>0</v>
      </c>
      <c r="O138">
        <f>IF('Rolex, AP, Patek'!P138="Stainless Steel",1,0)</f>
        <v>0</v>
      </c>
      <c r="P138">
        <f>IF('Rolex, AP, Patek'!P138="Leather",1,0)</f>
        <v>1</v>
      </c>
      <c r="Q138">
        <f>IF('Rolex, AP, Patek'!P138="Two-tone",1,0)</f>
        <v>0</v>
      </c>
      <c r="R138">
        <f>IF(OR('Rolex, AP, Patek'!P138="YG 18K",'Rolex, AP, Patek'!P138="PG 18K",'Rolex, AP, Patek'!P138="WG 18K",'Rolex, AP, Patek'!P138="Mixes of 18K"),1,0)</f>
        <v>0</v>
      </c>
      <c r="S138">
        <f>IF(OR('Rolex, AP, Patek'!AX138="Yes",'Rolex, AP, Patek'!AY138="Yes",'Rolex, AP, Patek'!AW138="Yes"),1,0)</f>
        <v>0</v>
      </c>
      <c r="T138">
        <f>IF(OR(ISTEXT('Rolex, AP, Patek'!AZ138), ISTEXT('Rolex, AP, Patek'!BA138)),1,0)</f>
        <v>1</v>
      </c>
      <c r="U138">
        <f>IF('Rolex, AP, Patek'!BB138="Yes",1,0)</f>
        <v>0</v>
      </c>
      <c r="V138">
        <f>IF('Rolex, AP, Patek'!BC138="Yes",1,0)</f>
        <v>0</v>
      </c>
      <c r="W138">
        <f>IF('Rolex, AP, Patek'!BF138="Yes",1,0)</f>
        <v>0</v>
      </c>
      <c r="X138">
        <f>IF('Rolex, AP, Patek'!BG138="A",1,0)</f>
        <v>0</v>
      </c>
      <c r="Y138">
        <f>IF('Rolex, AP, Patek'!BG138="AA",1,0)</f>
        <v>1</v>
      </c>
      <c r="Z138">
        <f>IF('Rolex, AP, Patek'!BG138="AAA",1,0)</f>
        <v>0</v>
      </c>
      <c r="AA138">
        <f>IF('Rolex, AP, Patek'!BG138="AAAA",1,0)</f>
        <v>0</v>
      </c>
      <c r="AB138">
        <f>IF('Rolex, AP, Patek'!R138="Yes",1,0)</f>
        <v>1</v>
      </c>
      <c r="AC138">
        <f>IF('Rolex, AP, Patek'!AR138="Yes",1,0)</f>
        <v>0</v>
      </c>
      <c r="AD138">
        <f>IF(OR('Rolex, AP, Patek'!X138="Yes", 'Rolex, AP, Patek'!Y138="Yes",'Rolex, AP, Patek'!Z138="Yes"),1,0)</f>
        <v>0</v>
      </c>
      <c r="AE138">
        <f>IF(OR('Rolex, AP, Patek'!AA138="Yes",'Rolex, AP, Patek'!AB138="Yes"),1,0)</f>
        <v>0</v>
      </c>
      <c r="AF138">
        <f>IF('Rolex, AP, Patek'!AD138="Yes",1,0)</f>
        <v>0</v>
      </c>
      <c r="AG138">
        <f>IF('Rolex, AP, Patek'!AC138="Yes",1,0)</f>
        <v>0</v>
      </c>
      <c r="AH138">
        <f>IF('Rolex, AP, Patek'!AE138="Yes",1,0)</f>
        <v>0</v>
      </c>
      <c r="AI138">
        <f>IF(OR('Rolex, AP, Patek'!AK138="Yes",'Rolex, AP, Patek'!AN138="Yes"),1,0)</f>
        <v>0</v>
      </c>
      <c r="AJ138">
        <f>IF('Rolex, AP, Patek'!AL138="Yes",1,0)</f>
        <v>0</v>
      </c>
      <c r="AK138">
        <f>IF('Rolex, AP, Patek'!AO138="Yes",1,0)</f>
        <v>0</v>
      </c>
      <c r="AL138">
        <f>IF('Rolex, AP, Patek'!AS138="Yes",1,0)</f>
        <v>0</v>
      </c>
      <c r="AM138" s="25">
        <f t="shared" si="13"/>
        <v>0</v>
      </c>
      <c r="AN138" s="25">
        <f t="shared" si="14"/>
        <v>0</v>
      </c>
      <c r="AO138" s="25">
        <f t="shared" si="15"/>
        <v>0</v>
      </c>
      <c r="AP138" s="25">
        <f t="shared" si="16"/>
        <v>1</v>
      </c>
      <c r="AQ138" s="25">
        <f t="shared" si="17"/>
        <v>0</v>
      </c>
    </row>
    <row r="139" spans="1:43" x14ac:dyDescent="0.2">
      <c r="A139" s="1">
        <v>135</v>
      </c>
      <c r="B139" s="27">
        <f>'Rolex, AP, Patek'!C139</f>
        <v>44507</v>
      </c>
      <c r="C139">
        <f>'Rolex, AP, Patek'!D139</f>
        <v>206</v>
      </c>
      <c r="D139" s="28">
        <f>'Rolex, AP, Patek'!E139</f>
        <v>4200</v>
      </c>
      <c r="E139" s="28">
        <f>'Rolex, AP, Patek'!F139</f>
        <v>5250</v>
      </c>
      <c r="F139" s="29">
        <f t="shared" si="12"/>
        <v>8.3428398042714598</v>
      </c>
      <c r="G139" s="28">
        <f>IF('Rolex, AP, Patek'!J139="AP",1,0)</f>
        <v>0</v>
      </c>
      <c r="H139" s="28">
        <f>IF('Rolex, AP, Patek'!J139="Patek",1,0)</f>
        <v>0</v>
      </c>
      <c r="I139" s="28">
        <f>IF('Rolex, AP, Patek'!J139="Rolex",1,0)</f>
        <v>1</v>
      </c>
      <c r="J139">
        <f>IF('Rolex, AP, Patek'!L139="Stainless Steel",1,0)</f>
        <v>0</v>
      </c>
      <c r="K139">
        <f>IF('Rolex, AP, Patek'!L139="Two-tone",1,0)</f>
        <v>0</v>
      </c>
      <c r="L139">
        <f>IF(OR('Rolex, AP, Patek'!L139="YG 18K",'Rolex, AP, Patek'!L139="YG &lt;18K",'Rolex, AP, Patek'!L139="PG 18K",'Rolex, AP, Patek'!L139="PG &lt;18K",'Rolex, AP, Patek'!L139="WG 18K",'Rolex, AP, Patek'!L139="Mixes of 18K",'Rolex, AP, Patek'!L139="Mixes &lt;18K"),1,0)</f>
        <v>1</v>
      </c>
      <c r="M139">
        <f>IF('Rolex, AP, Patek'!L139="Platinum",1,0)</f>
        <v>0</v>
      </c>
      <c r="N139">
        <f>IF(OR('Rolex, AP, Patek'!L139="PVD",'Rolex, AP, Patek'!L139="Gold Plate",'Rolex, AP, Patek'!L139="Other"),1,0)</f>
        <v>0</v>
      </c>
      <c r="O139">
        <f>IF('Rolex, AP, Patek'!P139="Stainless Steel",1,0)</f>
        <v>0</v>
      </c>
      <c r="P139">
        <f>IF('Rolex, AP, Patek'!P139="Leather",1,0)</f>
        <v>1</v>
      </c>
      <c r="Q139">
        <f>IF('Rolex, AP, Patek'!P139="Two-tone",1,0)</f>
        <v>0</v>
      </c>
      <c r="R139">
        <f>IF(OR('Rolex, AP, Patek'!P139="YG 18K",'Rolex, AP, Patek'!P139="PG 18K",'Rolex, AP, Patek'!P139="WG 18K",'Rolex, AP, Patek'!P139="Mixes of 18K"),1,0)</f>
        <v>0</v>
      </c>
      <c r="S139">
        <f>IF(OR('Rolex, AP, Patek'!AX139="Yes",'Rolex, AP, Patek'!AY139="Yes",'Rolex, AP, Patek'!AW139="Yes"),1,0)</f>
        <v>0</v>
      </c>
      <c r="T139">
        <f>IF(OR(ISTEXT('Rolex, AP, Patek'!AZ139), ISTEXT('Rolex, AP, Patek'!BA139)),1,0)</f>
        <v>0</v>
      </c>
      <c r="U139">
        <f>IF('Rolex, AP, Patek'!BB139="Yes",1,0)</f>
        <v>0</v>
      </c>
      <c r="V139">
        <f>IF('Rolex, AP, Patek'!BC139="Yes",1,0)</f>
        <v>0</v>
      </c>
      <c r="W139">
        <f>IF('Rolex, AP, Patek'!BF139="Yes",1,0)</f>
        <v>0</v>
      </c>
      <c r="X139">
        <f>IF('Rolex, AP, Patek'!BG139="A",1,0)</f>
        <v>0</v>
      </c>
      <c r="Y139">
        <f>IF('Rolex, AP, Patek'!BG139="AA",1,0)</f>
        <v>1</v>
      </c>
      <c r="Z139">
        <f>IF('Rolex, AP, Patek'!BG139="AAA",1,0)</f>
        <v>0</v>
      </c>
      <c r="AA139">
        <f>IF('Rolex, AP, Patek'!BG139="AAAA",1,0)</f>
        <v>0</v>
      </c>
      <c r="AB139">
        <f>IF('Rolex, AP, Patek'!R139="Yes",1,0)</f>
        <v>1</v>
      </c>
      <c r="AC139">
        <f>IF('Rolex, AP, Patek'!AR139="Yes",1,0)</f>
        <v>0</v>
      </c>
      <c r="AD139">
        <f>IF(OR('Rolex, AP, Patek'!X139="Yes", 'Rolex, AP, Patek'!Y139="Yes",'Rolex, AP, Patek'!Z139="Yes"),1,0)</f>
        <v>0</v>
      </c>
      <c r="AE139">
        <f>IF(OR('Rolex, AP, Patek'!AA139="Yes",'Rolex, AP, Patek'!AB139="Yes"),1,0)</f>
        <v>0</v>
      </c>
      <c r="AF139">
        <f>IF('Rolex, AP, Patek'!AD139="Yes",1,0)</f>
        <v>0</v>
      </c>
      <c r="AG139">
        <f>IF('Rolex, AP, Patek'!AC139="Yes",1,0)</f>
        <v>0</v>
      </c>
      <c r="AH139">
        <f>IF('Rolex, AP, Patek'!AE139="Yes",1,0)</f>
        <v>0</v>
      </c>
      <c r="AI139">
        <f>IF(OR('Rolex, AP, Patek'!AK139="Yes",'Rolex, AP, Patek'!AN139="Yes"),1,0)</f>
        <v>0</v>
      </c>
      <c r="AJ139">
        <f>IF('Rolex, AP, Patek'!AL139="Yes",1,0)</f>
        <v>0</v>
      </c>
      <c r="AK139">
        <f>IF('Rolex, AP, Patek'!AO139="Yes",1,0)</f>
        <v>0</v>
      </c>
      <c r="AL139">
        <f>IF('Rolex, AP, Patek'!AS139="Yes",1,0)</f>
        <v>0</v>
      </c>
      <c r="AM139" s="25">
        <f t="shared" si="13"/>
        <v>0</v>
      </c>
      <c r="AN139" s="25">
        <f t="shared" si="14"/>
        <v>0</v>
      </c>
      <c r="AO139" s="25">
        <f t="shared" si="15"/>
        <v>0</v>
      </c>
      <c r="AP139" s="25">
        <f t="shared" si="16"/>
        <v>1</v>
      </c>
      <c r="AQ139" s="25">
        <f t="shared" si="17"/>
        <v>0</v>
      </c>
    </row>
    <row r="140" spans="1:43" x14ac:dyDescent="0.2">
      <c r="A140" s="1">
        <v>136</v>
      </c>
      <c r="B140" s="27">
        <f>'Rolex, AP, Patek'!C140</f>
        <v>44507</v>
      </c>
      <c r="C140">
        <f>'Rolex, AP, Patek'!D140</f>
        <v>207</v>
      </c>
      <c r="D140" s="28">
        <f>'Rolex, AP, Patek'!E140</f>
        <v>3200</v>
      </c>
      <c r="E140" s="28">
        <f>'Rolex, AP, Patek'!F140</f>
        <v>4000</v>
      </c>
      <c r="F140" s="29">
        <f t="shared" si="12"/>
        <v>8.0709060887878188</v>
      </c>
      <c r="G140" s="28">
        <f>IF('Rolex, AP, Patek'!J140="AP",1,0)</f>
        <v>0</v>
      </c>
      <c r="H140" s="28">
        <f>IF('Rolex, AP, Patek'!J140="Patek",1,0)</f>
        <v>0</v>
      </c>
      <c r="I140" s="28">
        <f>IF('Rolex, AP, Patek'!J140="Rolex",1,0)</f>
        <v>1</v>
      </c>
      <c r="J140">
        <f>IF('Rolex, AP, Patek'!L140="Stainless Steel",1,0)</f>
        <v>1</v>
      </c>
      <c r="K140">
        <f>IF('Rolex, AP, Patek'!L140="Two-tone",1,0)</f>
        <v>0</v>
      </c>
      <c r="L140">
        <f>IF(OR('Rolex, AP, Patek'!L140="YG 18K",'Rolex, AP, Patek'!L140="YG &lt;18K",'Rolex, AP, Patek'!L140="PG 18K",'Rolex, AP, Patek'!L140="PG &lt;18K",'Rolex, AP, Patek'!L140="WG 18K",'Rolex, AP, Patek'!L140="Mixes of 18K",'Rolex, AP, Patek'!L140="Mixes &lt;18K"),1,0)</f>
        <v>0</v>
      </c>
      <c r="M140">
        <f>IF('Rolex, AP, Patek'!L140="Platinum",1,0)</f>
        <v>0</v>
      </c>
      <c r="N140">
        <f>IF(OR('Rolex, AP, Patek'!L140="PVD",'Rolex, AP, Patek'!L140="Gold Plate",'Rolex, AP, Patek'!L140="Other"),1,0)</f>
        <v>0</v>
      </c>
      <c r="O140">
        <f>IF('Rolex, AP, Patek'!P140="Stainless Steel",1,0)</f>
        <v>0</v>
      </c>
      <c r="P140">
        <f>IF('Rolex, AP, Patek'!P140="Leather",1,0)</f>
        <v>1</v>
      </c>
      <c r="Q140">
        <f>IF('Rolex, AP, Patek'!P140="Two-tone",1,0)</f>
        <v>0</v>
      </c>
      <c r="R140">
        <f>IF(OR('Rolex, AP, Patek'!P140="YG 18K",'Rolex, AP, Patek'!P140="PG 18K",'Rolex, AP, Patek'!P140="WG 18K",'Rolex, AP, Patek'!P140="Mixes of 18K"),1,0)</f>
        <v>0</v>
      </c>
      <c r="S140">
        <f>IF(OR('Rolex, AP, Patek'!AX140="Yes",'Rolex, AP, Patek'!AY140="Yes",'Rolex, AP, Patek'!AW140="Yes"),1,0)</f>
        <v>0</v>
      </c>
      <c r="T140">
        <f>IF(OR(ISTEXT('Rolex, AP, Patek'!AZ140), ISTEXT('Rolex, AP, Patek'!BA140)),1,0)</f>
        <v>1</v>
      </c>
      <c r="U140">
        <f>IF('Rolex, AP, Patek'!BB140="Yes",1,0)</f>
        <v>0</v>
      </c>
      <c r="V140">
        <f>IF('Rolex, AP, Patek'!BC140="Yes",1,0)</f>
        <v>0</v>
      </c>
      <c r="W140">
        <f>IF('Rolex, AP, Patek'!BF140="Yes",1,0)</f>
        <v>0</v>
      </c>
      <c r="X140">
        <f>IF('Rolex, AP, Patek'!BG140="A",1,0)</f>
        <v>0</v>
      </c>
      <c r="Y140">
        <f>IF('Rolex, AP, Patek'!BG140="AA",1,0)</f>
        <v>1</v>
      </c>
      <c r="Z140">
        <f>IF('Rolex, AP, Patek'!BG140="AAA",1,0)</f>
        <v>0</v>
      </c>
      <c r="AA140">
        <f>IF('Rolex, AP, Patek'!BG140="AAAA",1,0)</f>
        <v>0</v>
      </c>
      <c r="AB140">
        <f>IF('Rolex, AP, Patek'!R140="Yes",1,0)</f>
        <v>0</v>
      </c>
      <c r="AC140">
        <f>IF('Rolex, AP, Patek'!AR140="Yes",1,0)</f>
        <v>0</v>
      </c>
      <c r="AD140">
        <f>IF(OR('Rolex, AP, Patek'!X140="Yes", 'Rolex, AP, Patek'!Y140="Yes",'Rolex, AP, Patek'!Z140="Yes"),1,0)</f>
        <v>0</v>
      </c>
      <c r="AE140">
        <f>IF(OR('Rolex, AP, Patek'!AA140="Yes",'Rolex, AP, Patek'!AB140="Yes"),1,0)</f>
        <v>1</v>
      </c>
      <c r="AF140">
        <f>IF('Rolex, AP, Patek'!AD140="Yes",1,0)</f>
        <v>0</v>
      </c>
      <c r="AG140">
        <f>IF('Rolex, AP, Patek'!AC140="Yes",1,0)</f>
        <v>0</v>
      </c>
      <c r="AH140">
        <f>IF('Rolex, AP, Patek'!AE140="Yes",1,0)</f>
        <v>0</v>
      </c>
      <c r="AI140">
        <f>IF(OR('Rolex, AP, Patek'!AK140="Yes",'Rolex, AP, Patek'!AN140="Yes"),1,0)</f>
        <v>0</v>
      </c>
      <c r="AJ140">
        <f>IF('Rolex, AP, Patek'!AL140="Yes",1,0)</f>
        <v>0</v>
      </c>
      <c r="AK140">
        <f>IF('Rolex, AP, Patek'!AO140="Yes",1,0)</f>
        <v>0</v>
      </c>
      <c r="AL140">
        <f>IF('Rolex, AP, Patek'!AS140="Yes",1,0)</f>
        <v>0</v>
      </c>
      <c r="AM140" s="25">
        <f t="shared" si="13"/>
        <v>0</v>
      </c>
      <c r="AN140" s="25">
        <f t="shared" si="14"/>
        <v>0</v>
      </c>
      <c r="AO140" s="25">
        <f t="shared" si="15"/>
        <v>0</v>
      </c>
      <c r="AP140" s="25">
        <f t="shared" si="16"/>
        <v>1</v>
      </c>
      <c r="AQ140" s="25">
        <f t="shared" si="17"/>
        <v>0</v>
      </c>
    </row>
    <row r="141" spans="1:43" x14ac:dyDescent="0.2">
      <c r="A141" s="1">
        <v>137</v>
      </c>
      <c r="B141" s="27">
        <f>'Rolex, AP, Patek'!C141</f>
        <v>44507</v>
      </c>
      <c r="C141">
        <f>'Rolex, AP, Patek'!D141</f>
        <v>220</v>
      </c>
      <c r="D141" s="28">
        <f>'Rolex, AP, Patek'!E141</f>
        <v>2200</v>
      </c>
      <c r="E141" s="28">
        <f>'Rolex, AP, Patek'!F141</f>
        <v>2750</v>
      </c>
      <c r="F141" s="29">
        <f t="shared" si="12"/>
        <v>7.696212639346407</v>
      </c>
      <c r="G141" s="28">
        <f>IF('Rolex, AP, Patek'!J141="AP",1,0)</f>
        <v>1</v>
      </c>
      <c r="H141" s="28">
        <f>IF('Rolex, AP, Patek'!J141="Patek",1,0)</f>
        <v>0</v>
      </c>
      <c r="I141" s="28">
        <f>IF('Rolex, AP, Patek'!J141="Rolex",1,0)</f>
        <v>0</v>
      </c>
      <c r="J141">
        <f>IF('Rolex, AP, Patek'!L141="Stainless Steel",1,0)</f>
        <v>0</v>
      </c>
      <c r="K141">
        <f>IF('Rolex, AP, Patek'!L141="Two-tone",1,0)</f>
        <v>0</v>
      </c>
      <c r="L141">
        <f>IF(OR('Rolex, AP, Patek'!L141="YG 18K",'Rolex, AP, Patek'!L141="YG &lt;18K",'Rolex, AP, Patek'!L141="PG 18K",'Rolex, AP, Patek'!L141="PG &lt;18K",'Rolex, AP, Patek'!L141="WG 18K",'Rolex, AP, Patek'!L141="Mixes of 18K",'Rolex, AP, Patek'!L141="Mixes &lt;18K"),1,0)</f>
        <v>0</v>
      </c>
      <c r="M141">
        <f>IF('Rolex, AP, Patek'!L141="Platinum",1,0)</f>
        <v>1</v>
      </c>
      <c r="N141">
        <f>IF(OR('Rolex, AP, Patek'!L141="PVD",'Rolex, AP, Patek'!L141="Gold Plate",'Rolex, AP, Patek'!L141="Other"),1,0)</f>
        <v>0</v>
      </c>
      <c r="O141">
        <f>IF('Rolex, AP, Patek'!P141="Stainless Steel",1,0)</f>
        <v>0</v>
      </c>
      <c r="P141">
        <f>IF('Rolex, AP, Patek'!P141="Leather",1,0)</f>
        <v>1</v>
      </c>
      <c r="Q141">
        <f>IF('Rolex, AP, Patek'!P141="Two-tone",1,0)</f>
        <v>0</v>
      </c>
      <c r="R141">
        <f>IF(OR('Rolex, AP, Patek'!P141="YG 18K",'Rolex, AP, Patek'!P141="PG 18K",'Rolex, AP, Patek'!P141="WG 18K",'Rolex, AP, Patek'!P141="Mixes of 18K"),1,0)</f>
        <v>0</v>
      </c>
      <c r="S141">
        <f>IF(OR('Rolex, AP, Patek'!AX141="Yes",'Rolex, AP, Patek'!AY141="Yes",'Rolex, AP, Patek'!AW141="Yes"),1,0)</f>
        <v>0</v>
      </c>
      <c r="T141">
        <f>IF(OR(ISTEXT('Rolex, AP, Patek'!AZ141), ISTEXT('Rolex, AP, Patek'!BA141)),1,0)</f>
        <v>0</v>
      </c>
      <c r="U141">
        <f>IF('Rolex, AP, Patek'!BB141="Yes",1,0)</f>
        <v>0</v>
      </c>
      <c r="V141">
        <f>IF('Rolex, AP, Patek'!BC141="Yes",1,0)</f>
        <v>0</v>
      </c>
      <c r="W141">
        <f>IF('Rolex, AP, Patek'!BF141="Yes",1,0)</f>
        <v>0</v>
      </c>
      <c r="X141">
        <f>IF('Rolex, AP, Patek'!BG141="A",1,0)</f>
        <v>0</v>
      </c>
      <c r="Y141">
        <f>IF('Rolex, AP, Patek'!BG141="AA",1,0)</f>
        <v>0</v>
      </c>
      <c r="Z141">
        <f>IF('Rolex, AP, Patek'!BG141="AAA",1,0)</f>
        <v>1</v>
      </c>
      <c r="AA141">
        <f>IF('Rolex, AP, Patek'!BG141="AAAA",1,0)</f>
        <v>0</v>
      </c>
      <c r="AB141">
        <f>IF('Rolex, AP, Patek'!R141="Yes",1,0)</f>
        <v>1</v>
      </c>
      <c r="AC141">
        <f>IF('Rolex, AP, Patek'!AR141="Yes",1,0)</f>
        <v>0</v>
      </c>
      <c r="AD141">
        <f>IF(OR('Rolex, AP, Patek'!X141="Yes", 'Rolex, AP, Patek'!Y141="Yes",'Rolex, AP, Patek'!Z141="Yes"),1,0)</f>
        <v>0</v>
      </c>
      <c r="AE141">
        <f>IF(OR('Rolex, AP, Patek'!AA141="Yes",'Rolex, AP, Patek'!AB141="Yes"),1,0)</f>
        <v>0</v>
      </c>
      <c r="AF141">
        <f>IF('Rolex, AP, Patek'!AD141="Yes",1,0)</f>
        <v>0</v>
      </c>
      <c r="AG141">
        <f>IF('Rolex, AP, Patek'!AC141="Yes",1,0)</f>
        <v>0</v>
      </c>
      <c r="AH141">
        <f>IF('Rolex, AP, Patek'!AE141="Yes",1,0)</f>
        <v>0</v>
      </c>
      <c r="AI141">
        <f>IF(OR('Rolex, AP, Patek'!AK141="Yes",'Rolex, AP, Patek'!AN141="Yes"),1,0)</f>
        <v>0</v>
      </c>
      <c r="AJ141">
        <f>IF('Rolex, AP, Patek'!AL141="Yes",1,0)</f>
        <v>0</v>
      </c>
      <c r="AK141">
        <f>IF('Rolex, AP, Patek'!AO141="Yes",1,0)</f>
        <v>0</v>
      </c>
      <c r="AL141">
        <f>IF('Rolex, AP, Patek'!AS141="Yes",1,0)</f>
        <v>0</v>
      </c>
      <c r="AM141" s="25">
        <f t="shared" si="13"/>
        <v>0</v>
      </c>
      <c r="AN141" s="25">
        <f t="shared" si="14"/>
        <v>0</v>
      </c>
      <c r="AO141" s="25">
        <f t="shared" si="15"/>
        <v>0</v>
      </c>
      <c r="AP141" s="25">
        <f t="shared" si="16"/>
        <v>1</v>
      </c>
      <c r="AQ141" s="25">
        <f t="shared" si="17"/>
        <v>0</v>
      </c>
    </row>
    <row r="142" spans="1:43" x14ac:dyDescent="0.2">
      <c r="A142" s="1">
        <v>138</v>
      </c>
      <c r="B142" s="27">
        <f>'Rolex, AP, Patek'!C142</f>
        <v>44507</v>
      </c>
      <c r="C142">
        <f>'Rolex, AP, Patek'!D142</f>
        <v>236</v>
      </c>
      <c r="D142" s="28">
        <f>'Rolex, AP, Patek'!E142</f>
        <v>3600</v>
      </c>
      <c r="E142" s="28">
        <f>'Rolex, AP, Patek'!F142</f>
        <v>4500</v>
      </c>
      <c r="F142" s="29">
        <f t="shared" si="12"/>
        <v>8.1886891244442008</v>
      </c>
      <c r="G142" s="28">
        <f>IF('Rolex, AP, Patek'!J142="AP",1,0)</f>
        <v>1</v>
      </c>
      <c r="H142" s="28">
        <f>IF('Rolex, AP, Patek'!J142="Patek",1,0)</f>
        <v>0</v>
      </c>
      <c r="I142" s="28">
        <f>IF('Rolex, AP, Patek'!J142="Rolex",1,0)</f>
        <v>0</v>
      </c>
      <c r="J142">
        <f>IF('Rolex, AP, Patek'!L142="Stainless Steel",1,0)</f>
        <v>0</v>
      </c>
      <c r="K142">
        <f>IF('Rolex, AP, Patek'!L142="Two-tone",1,0)</f>
        <v>0</v>
      </c>
      <c r="L142">
        <f>IF(OR('Rolex, AP, Patek'!L142="YG 18K",'Rolex, AP, Patek'!L142="YG &lt;18K",'Rolex, AP, Patek'!L142="PG 18K",'Rolex, AP, Patek'!L142="PG &lt;18K",'Rolex, AP, Patek'!L142="WG 18K",'Rolex, AP, Patek'!L142="Mixes of 18K",'Rolex, AP, Patek'!L142="Mixes &lt;18K"),1,0)</f>
        <v>1</v>
      </c>
      <c r="M142">
        <f>IF('Rolex, AP, Patek'!L142="Platinum",1,0)</f>
        <v>0</v>
      </c>
      <c r="N142">
        <f>IF(OR('Rolex, AP, Patek'!L142="PVD",'Rolex, AP, Patek'!L142="Gold Plate",'Rolex, AP, Patek'!L142="Other"),1,0)</f>
        <v>0</v>
      </c>
      <c r="O142">
        <f>IF('Rolex, AP, Patek'!P142="Stainless Steel",1,0)</f>
        <v>0</v>
      </c>
      <c r="P142">
        <f>IF('Rolex, AP, Patek'!P142="Leather",1,0)</f>
        <v>1</v>
      </c>
      <c r="Q142">
        <f>IF('Rolex, AP, Patek'!P142="Two-tone",1,0)</f>
        <v>0</v>
      </c>
      <c r="R142">
        <f>IF(OR('Rolex, AP, Patek'!P142="YG 18K",'Rolex, AP, Patek'!P142="PG 18K",'Rolex, AP, Patek'!P142="WG 18K",'Rolex, AP, Patek'!P142="Mixes of 18K"),1,0)</f>
        <v>0</v>
      </c>
      <c r="S142">
        <f>IF(OR('Rolex, AP, Patek'!AX142="Yes",'Rolex, AP, Patek'!AY142="Yes",'Rolex, AP, Patek'!AW142="Yes"),1,0)</f>
        <v>0</v>
      </c>
      <c r="T142">
        <f>IF(OR(ISTEXT('Rolex, AP, Patek'!AZ142), ISTEXT('Rolex, AP, Patek'!BA142)),1,0)</f>
        <v>1</v>
      </c>
      <c r="U142">
        <f>IF('Rolex, AP, Patek'!BB142="Yes",1,0)</f>
        <v>0</v>
      </c>
      <c r="V142">
        <f>IF('Rolex, AP, Patek'!BC142="Yes",1,0)</f>
        <v>0</v>
      </c>
      <c r="W142">
        <f>IF('Rolex, AP, Patek'!BF142="Yes",1,0)</f>
        <v>0</v>
      </c>
      <c r="X142">
        <f>IF('Rolex, AP, Patek'!BG142="A",1,0)</f>
        <v>0</v>
      </c>
      <c r="Y142">
        <f>IF('Rolex, AP, Patek'!BG142="AA",1,0)</f>
        <v>1</v>
      </c>
      <c r="Z142">
        <f>IF('Rolex, AP, Patek'!BG142="AAA",1,0)</f>
        <v>0</v>
      </c>
      <c r="AA142">
        <f>IF('Rolex, AP, Patek'!BG142="AAAA",1,0)</f>
        <v>0</v>
      </c>
      <c r="AB142">
        <f>IF('Rolex, AP, Patek'!R142="Yes",1,0)</f>
        <v>1</v>
      </c>
      <c r="AC142">
        <f>IF('Rolex, AP, Patek'!AR142="Yes",1,0)</f>
        <v>0</v>
      </c>
      <c r="AD142">
        <f>IF(OR('Rolex, AP, Patek'!X142="Yes", 'Rolex, AP, Patek'!Y142="Yes",'Rolex, AP, Patek'!Z142="Yes"),1,0)</f>
        <v>0</v>
      </c>
      <c r="AE142">
        <f>IF(OR('Rolex, AP, Patek'!AA142="Yes",'Rolex, AP, Patek'!AB142="Yes"),1,0)</f>
        <v>0</v>
      </c>
      <c r="AF142">
        <f>IF('Rolex, AP, Patek'!AD142="Yes",1,0)</f>
        <v>0</v>
      </c>
      <c r="AG142">
        <f>IF('Rolex, AP, Patek'!AC142="Yes",1,0)</f>
        <v>0</v>
      </c>
      <c r="AH142">
        <f>IF('Rolex, AP, Patek'!AE142="Yes",1,0)</f>
        <v>0</v>
      </c>
      <c r="AI142">
        <f>IF(OR('Rolex, AP, Patek'!AK142="Yes",'Rolex, AP, Patek'!AN142="Yes"),1,0)</f>
        <v>0</v>
      </c>
      <c r="AJ142">
        <f>IF('Rolex, AP, Patek'!AL142="Yes",1,0)</f>
        <v>0</v>
      </c>
      <c r="AK142">
        <f>IF('Rolex, AP, Patek'!AO142="Yes",1,0)</f>
        <v>0</v>
      </c>
      <c r="AL142">
        <f>IF('Rolex, AP, Patek'!AS142="Yes",1,0)</f>
        <v>0</v>
      </c>
      <c r="AM142" s="25">
        <f t="shared" si="13"/>
        <v>0</v>
      </c>
      <c r="AN142" s="25">
        <f t="shared" si="14"/>
        <v>0</v>
      </c>
      <c r="AO142" s="25">
        <f t="shared" si="15"/>
        <v>0</v>
      </c>
      <c r="AP142" s="25">
        <f t="shared" si="16"/>
        <v>1</v>
      </c>
      <c r="AQ142" s="25">
        <f t="shared" si="17"/>
        <v>0</v>
      </c>
    </row>
    <row r="143" spans="1:43" x14ac:dyDescent="0.2">
      <c r="A143" s="1">
        <v>139</v>
      </c>
      <c r="B143" s="27">
        <f>'Rolex, AP, Patek'!C143</f>
        <v>44507</v>
      </c>
      <c r="C143">
        <f>'Rolex, AP, Patek'!D143</f>
        <v>237</v>
      </c>
      <c r="D143" s="28">
        <f>'Rolex, AP, Patek'!E143</f>
        <v>1500</v>
      </c>
      <c r="E143" s="28">
        <f>'Rolex, AP, Patek'!F143</f>
        <v>1875</v>
      </c>
      <c r="F143" s="29">
        <f t="shared" si="12"/>
        <v>7.3132203870903014</v>
      </c>
      <c r="G143" s="28">
        <f>IF('Rolex, AP, Patek'!J143="AP",1,0)</f>
        <v>1</v>
      </c>
      <c r="H143" s="28">
        <f>IF('Rolex, AP, Patek'!J143="Patek",1,0)</f>
        <v>0</v>
      </c>
      <c r="I143" s="28">
        <f>IF('Rolex, AP, Patek'!J143="Rolex",1,0)</f>
        <v>0</v>
      </c>
      <c r="J143">
        <f>IF('Rolex, AP, Patek'!L143="Stainless Steel",1,0)</f>
        <v>0</v>
      </c>
      <c r="K143">
        <f>IF('Rolex, AP, Patek'!L143="Two-tone",1,0)</f>
        <v>0</v>
      </c>
      <c r="L143">
        <f>IF(OR('Rolex, AP, Patek'!L143="YG 18K",'Rolex, AP, Patek'!L143="YG &lt;18K",'Rolex, AP, Patek'!L143="PG 18K",'Rolex, AP, Patek'!L143="PG &lt;18K",'Rolex, AP, Patek'!L143="WG 18K",'Rolex, AP, Patek'!L143="Mixes of 18K",'Rolex, AP, Patek'!L143="Mixes &lt;18K"),1,0)</f>
        <v>1</v>
      </c>
      <c r="M143">
        <f>IF('Rolex, AP, Patek'!L143="Platinum",1,0)</f>
        <v>0</v>
      </c>
      <c r="N143">
        <f>IF(OR('Rolex, AP, Patek'!L143="PVD",'Rolex, AP, Patek'!L143="Gold Plate",'Rolex, AP, Patek'!L143="Other"),1,0)</f>
        <v>0</v>
      </c>
      <c r="O143">
        <f>IF('Rolex, AP, Patek'!P143="Stainless Steel",1,0)</f>
        <v>0</v>
      </c>
      <c r="P143">
        <f>IF('Rolex, AP, Patek'!P143="Leather",1,0)</f>
        <v>1</v>
      </c>
      <c r="Q143">
        <f>IF('Rolex, AP, Patek'!P143="Two-tone",1,0)</f>
        <v>0</v>
      </c>
      <c r="R143">
        <f>IF(OR('Rolex, AP, Patek'!P143="YG 18K",'Rolex, AP, Patek'!P143="PG 18K",'Rolex, AP, Patek'!P143="WG 18K",'Rolex, AP, Patek'!P143="Mixes of 18K"),1,0)</f>
        <v>0</v>
      </c>
      <c r="S143">
        <f>IF(OR('Rolex, AP, Patek'!AX143="Yes",'Rolex, AP, Patek'!AY143="Yes",'Rolex, AP, Patek'!AW143="Yes"),1,0)</f>
        <v>0</v>
      </c>
      <c r="T143">
        <f>IF(OR(ISTEXT('Rolex, AP, Patek'!AZ143), ISTEXT('Rolex, AP, Patek'!BA143)),1,0)</f>
        <v>0</v>
      </c>
      <c r="U143">
        <f>IF('Rolex, AP, Patek'!BB143="Yes",1,0)</f>
        <v>0</v>
      </c>
      <c r="V143">
        <f>IF('Rolex, AP, Patek'!BC143="Yes",1,0)</f>
        <v>0</v>
      </c>
      <c r="W143">
        <f>IF('Rolex, AP, Patek'!BF143="Yes",1,0)</f>
        <v>0</v>
      </c>
      <c r="X143">
        <f>IF('Rolex, AP, Patek'!BG143="A",1,0)</f>
        <v>0</v>
      </c>
      <c r="Y143">
        <f>IF('Rolex, AP, Patek'!BG143="AA",1,0)</f>
        <v>1</v>
      </c>
      <c r="Z143">
        <f>IF('Rolex, AP, Patek'!BG143="AAA",1,0)</f>
        <v>0</v>
      </c>
      <c r="AA143">
        <f>IF('Rolex, AP, Patek'!BG143="AAAA",1,0)</f>
        <v>0</v>
      </c>
      <c r="AB143">
        <f>IF('Rolex, AP, Patek'!R143="Yes",1,0)</f>
        <v>1</v>
      </c>
      <c r="AC143">
        <f>IF('Rolex, AP, Patek'!AR143="Yes",1,0)</f>
        <v>0</v>
      </c>
      <c r="AD143">
        <f>IF(OR('Rolex, AP, Patek'!X143="Yes", 'Rolex, AP, Patek'!Y143="Yes",'Rolex, AP, Patek'!Z143="Yes"),1,0)</f>
        <v>0</v>
      </c>
      <c r="AE143">
        <f>IF(OR('Rolex, AP, Patek'!AA143="Yes",'Rolex, AP, Patek'!AB143="Yes"),1,0)</f>
        <v>0</v>
      </c>
      <c r="AF143">
        <f>IF('Rolex, AP, Patek'!AD143="Yes",1,0)</f>
        <v>0</v>
      </c>
      <c r="AG143">
        <f>IF('Rolex, AP, Patek'!AC143="Yes",1,0)</f>
        <v>0</v>
      </c>
      <c r="AH143">
        <f>IF('Rolex, AP, Patek'!AE143="Yes",1,0)</f>
        <v>0</v>
      </c>
      <c r="AI143">
        <f>IF(OR('Rolex, AP, Patek'!AK143="Yes",'Rolex, AP, Patek'!AN143="Yes"),1,0)</f>
        <v>0</v>
      </c>
      <c r="AJ143">
        <f>IF('Rolex, AP, Patek'!AL143="Yes",1,0)</f>
        <v>0</v>
      </c>
      <c r="AK143">
        <f>IF('Rolex, AP, Patek'!AO143="Yes",1,0)</f>
        <v>0</v>
      </c>
      <c r="AL143">
        <f>IF('Rolex, AP, Patek'!AS143="Yes",1,0)</f>
        <v>0</v>
      </c>
      <c r="AM143" s="25">
        <f t="shared" si="13"/>
        <v>0</v>
      </c>
      <c r="AN143" s="25">
        <f t="shared" si="14"/>
        <v>0</v>
      </c>
      <c r="AO143" s="25">
        <f t="shared" si="15"/>
        <v>0</v>
      </c>
      <c r="AP143" s="25">
        <f t="shared" si="16"/>
        <v>1</v>
      </c>
      <c r="AQ143" s="25">
        <f t="shared" si="17"/>
        <v>0</v>
      </c>
    </row>
    <row r="144" spans="1:43" x14ac:dyDescent="0.2">
      <c r="A144" s="1">
        <v>140</v>
      </c>
      <c r="B144" s="27">
        <f>'Rolex, AP, Patek'!C144</f>
        <v>44507</v>
      </c>
      <c r="C144">
        <f>'Rolex, AP, Patek'!D144</f>
        <v>290</v>
      </c>
      <c r="D144" s="28">
        <f>'Rolex, AP, Patek'!E144</f>
        <v>18000</v>
      </c>
      <c r="E144" s="28">
        <f>'Rolex, AP, Patek'!F144</f>
        <v>22500</v>
      </c>
      <c r="F144" s="29">
        <f t="shared" si="12"/>
        <v>9.7981270368783022</v>
      </c>
      <c r="G144" s="28">
        <f>IF('Rolex, AP, Patek'!J144="AP",1,0)</f>
        <v>0</v>
      </c>
      <c r="H144" s="28">
        <f>IF('Rolex, AP, Patek'!J144="Patek",1,0)</f>
        <v>0</v>
      </c>
      <c r="I144" s="28">
        <f>IF('Rolex, AP, Patek'!J144="Rolex",1,0)</f>
        <v>1</v>
      </c>
      <c r="J144">
        <f>IF('Rolex, AP, Patek'!L144="Stainless Steel",1,0)</f>
        <v>1</v>
      </c>
      <c r="K144">
        <f>IF('Rolex, AP, Patek'!L144="Two-tone",1,0)</f>
        <v>0</v>
      </c>
      <c r="L144">
        <f>IF(OR('Rolex, AP, Patek'!L144="YG 18K",'Rolex, AP, Patek'!L144="YG &lt;18K",'Rolex, AP, Patek'!L144="PG 18K",'Rolex, AP, Patek'!L144="PG &lt;18K",'Rolex, AP, Patek'!L144="WG 18K",'Rolex, AP, Patek'!L144="Mixes of 18K",'Rolex, AP, Patek'!L144="Mixes &lt;18K"),1,0)</f>
        <v>0</v>
      </c>
      <c r="M144">
        <f>IF('Rolex, AP, Patek'!L144="Platinum",1,0)</f>
        <v>0</v>
      </c>
      <c r="N144">
        <f>IF(OR('Rolex, AP, Patek'!L144="PVD",'Rolex, AP, Patek'!L144="Gold Plate",'Rolex, AP, Patek'!L144="Other"),1,0)</f>
        <v>0</v>
      </c>
      <c r="O144">
        <f>IF('Rolex, AP, Patek'!P144="Stainless Steel",1,0)</f>
        <v>0</v>
      </c>
      <c r="P144">
        <f>IF('Rolex, AP, Patek'!P144="Leather",1,0)</f>
        <v>1</v>
      </c>
      <c r="Q144">
        <f>IF('Rolex, AP, Patek'!P144="Two-tone",1,0)</f>
        <v>0</v>
      </c>
      <c r="R144">
        <f>IF(OR('Rolex, AP, Patek'!P144="YG 18K",'Rolex, AP, Patek'!P144="PG 18K",'Rolex, AP, Patek'!P144="WG 18K",'Rolex, AP, Patek'!P144="Mixes of 18K"),1,0)</f>
        <v>0</v>
      </c>
      <c r="S144">
        <f>IF(OR('Rolex, AP, Patek'!AX144="Yes",'Rolex, AP, Patek'!AY144="Yes",'Rolex, AP, Patek'!AW144="Yes"),1,0)</f>
        <v>0</v>
      </c>
      <c r="T144">
        <f>IF(OR(ISTEXT('Rolex, AP, Patek'!AZ144), ISTEXT('Rolex, AP, Patek'!BA144)),1,0)</f>
        <v>0</v>
      </c>
      <c r="U144">
        <f>IF('Rolex, AP, Patek'!BB144="Yes",1,0)</f>
        <v>0</v>
      </c>
      <c r="V144">
        <f>IF('Rolex, AP, Patek'!BC144="Yes",1,0)</f>
        <v>0</v>
      </c>
      <c r="W144">
        <f>IF('Rolex, AP, Patek'!BF144="Yes",1,0)</f>
        <v>0</v>
      </c>
      <c r="X144">
        <f>IF('Rolex, AP, Patek'!BG144="A",1,0)</f>
        <v>0</v>
      </c>
      <c r="Y144">
        <f>IF('Rolex, AP, Patek'!BG144="AA",1,0)</f>
        <v>0</v>
      </c>
      <c r="Z144">
        <f>IF('Rolex, AP, Patek'!BG144="AAA",1,0)</f>
        <v>0</v>
      </c>
      <c r="AA144">
        <f>IF('Rolex, AP, Patek'!BG144="AAAA",1,0)</f>
        <v>1</v>
      </c>
      <c r="AB144">
        <f>IF('Rolex, AP, Patek'!R144="Yes",1,0)</f>
        <v>1</v>
      </c>
      <c r="AC144">
        <f>IF('Rolex, AP, Patek'!AR144="Yes",1,0)</f>
        <v>0</v>
      </c>
      <c r="AD144">
        <f>IF(OR('Rolex, AP, Patek'!X144="Yes", 'Rolex, AP, Patek'!Y144="Yes",'Rolex, AP, Patek'!Z144="Yes"),1,0)</f>
        <v>0</v>
      </c>
      <c r="AE144">
        <f>IF(OR('Rolex, AP, Patek'!AA144="Yes",'Rolex, AP, Patek'!AB144="Yes"),1,0)</f>
        <v>0</v>
      </c>
      <c r="AF144">
        <f>IF('Rolex, AP, Patek'!AD144="Yes",1,0)</f>
        <v>0</v>
      </c>
      <c r="AG144">
        <f>IF('Rolex, AP, Patek'!AC144="Yes",1,0)</f>
        <v>0</v>
      </c>
      <c r="AH144">
        <f>IF('Rolex, AP, Patek'!AE144="Yes",1,0)</f>
        <v>0</v>
      </c>
      <c r="AI144">
        <f>IF(OR('Rolex, AP, Patek'!AK144="Yes",'Rolex, AP, Patek'!AN144="Yes"),1,0)</f>
        <v>0</v>
      </c>
      <c r="AJ144">
        <f>IF('Rolex, AP, Patek'!AL144="Yes",1,0)</f>
        <v>0</v>
      </c>
      <c r="AK144">
        <f>IF('Rolex, AP, Patek'!AO144="Yes",1,0)</f>
        <v>0</v>
      </c>
      <c r="AL144">
        <f>IF('Rolex, AP, Patek'!AS144="Yes",1,0)</f>
        <v>0</v>
      </c>
      <c r="AM144" s="25">
        <f t="shared" si="13"/>
        <v>0</v>
      </c>
      <c r="AN144" s="25">
        <f t="shared" si="14"/>
        <v>0</v>
      </c>
      <c r="AO144" s="25">
        <f t="shared" si="15"/>
        <v>0</v>
      </c>
      <c r="AP144" s="25">
        <f t="shared" si="16"/>
        <v>1</v>
      </c>
      <c r="AQ144" s="25">
        <f t="shared" si="17"/>
        <v>0</v>
      </c>
    </row>
    <row r="145" spans="1:43" x14ac:dyDescent="0.2">
      <c r="A145" s="1">
        <v>141</v>
      </c>
      <c r="B145" s="27">
        <f>'Rolex, AP, Patek'!C145</f>
        <v>44507</v>
      </c>
      <c r="C145">
        <f>'Rolex, AP, Patek'!D145</f>
        <v>291</v>
      </c>
      <c r="D145" s="28">
        <f>'Rolex, AP, Patek'!E145</f>
        <v>15000</v>
      </c>
      <c r="E145" s="28">
        <f>'Rolex, AP, Patek'!F145</f>
        <v>18750</v>
      </c>
      <c r="F145" s="29">
        <f t="shared" si="12"/>
        <v>9.6158054800843473</v>
      </c>
      <c r="G145" s="28">
        <f>IF('Rolex, AP, Patek'!J145="AP",1,0)</f>
        <v>0</v>
      </c>
      <c r="H145" s="28">
        <f>IF('Rolex, AP, Patek'!J145="Patek",1,0)</f>
        <v>0</v>
      </c>
      <c r="I145" s="28">
        <f>IF('Rolex, AP, Patek'!J145="Rolex",1,0)</f>
        <v>1</v>
      </c>
      <c r="J145">
        <f>IF('Rolex, AP, Patek'!L145="Stainless Steel",1,0)</f>
        <v>1</v>
      </c>
      <c r="K145">
        <f>IF('Rolex, AP, Patek'!L145="Two-tone",1,0)</f>
        <v>0</v>
      </c>
      <c r="L145">
        <f>IF(OR('Rolex, AP, Patek'!L145="YG 18K",'Rolex, AP, Patek'!L145="YG &lt;18K",'Rolex, AP, Patek'!L145="PG 18K",'Rolex, AP, Patek'!L145="PG &lt;18K",'Rolex, AP, Patek'!L145="WG 18K",'Rolex, AP, Patek'!L145="Mixes of 18K",'Rolex, AP, Patek'!L145="Mixes &lt;18K"),1,0)</f>
        <v>0</v>
      </c>
      <c r="M145">
        <f>IF('Rolex, AP, Patek'!L145="Platinum",1,0)</f>
        <v>0</v>
      </c>
      <c r="N145">
        <f>IF(OR('Rolex, AP, Patek'!L145="PVD",'Rolex, AP, Patek'!L145="Gold Plate",'Rolex, AP, Patek'!L145="Other"),1,0)</f>
        <v>0</v>
      </c>
      <c r="O145">
        <f>IF('Rolex, AP, Patek'!P145="Stainless Steel",1,0)</f>
        <v>1</v>
      </c>
      <c r="P145">
        <f>IF('Rolex, AP, Patek'!P145="Leather",1,0)</f>
        <v>0</v>
      </c>
      <c r="Q145">
        <f>IF('Rolex, AP, Patek'!P145="Two-tone",1,0)</f>
        <v>0</v>
      </c>
      <c r="R145">
        <f>IF(OR('Rolex, AP, Patek'!P145="YG 18K",'Rolex, AP, Patek'!P145="PG 18K",'Rolex, AP, Patek'!P145="WG 18K",'Rolex, AP, Patek'!P145="Mixes of 18K"),1,0)</f>
        <v>0</v>
      </c>
      <c r="S145">
        <f>IF(OR('Rolex, AP, Patek'!AX145="Yes",'Rolex, AP, Patek'!AY145="Yes",'Rolex, AP, Patek'!AW145="Yes"),1,0)</f>
        <v>0</v>
      </c>
      <c r="T145">
        <f>IF(OR(ISTEXT('Rolex, AP, Patek'!AZ145), ISTEXT('Rolex, AP, Patek'!BA145)),1,0)</f>
        <v>0</v>
      </c>
      <c r="U145">
        <f>IF('Rolex, AP, Patek'!BB145="Yes",1,0)</f>
        <v>0</v>
      </c>
      <c r="V145">
        <f>IF('Rolex, AP, Patek'!BC145="Yes",1,0)</f>
        <v>0</v>
      </c>
      <c r="W145">
        <f>IF('Rolex, AP, Patek'!BF145="Yes",1,0)</f>
        <v>0</v>
      </c>
      <c r="X145">
        <f>IF('Rolex, AP, Patek'!BG145="A",1,0)</f>
        <v>0</v>
      </c>
      <c r="Y145">
        <f>IF('Rolex, AP, Patek'!BG145="AA",1,0)</f>
        <v>0</v>
      </c>
      <c r="Z145">
        <f>IF('Rolex, AP, Patek'!BG145="AAA",1,0)</f>
        <v>1</v>
      </c>
      <c r="AA145">
        <f>IF('Rolex, AP, Patek'!BG145="AAAA",1,0)</f>
        <v>0</v>
      </c>
      <c r="AB145">
        <f>IF('Rolex, AP, Patek'!R145="Yes",1,0)</f>
        <v>1</v>
      </c>
      <c r="AC145">
        <f>IF('Rolex, AP, Patek'!AR145="Yes",1,0)</f>
        <v>0</v>
      </c>
      <c r="AD145">
        <f>IF(OR('Rolex, AP, Patek'!X145="Yes", 'Rolex, AP, Patek'!Y145="Yes",'Rolex, AP, Patek'!Z145="Yes"),1,0)</f>
        <v>0</v>
      </c>
      <c r="AE145">
        <f>IF(OR('Rolex, AP, Patek'!AA145="Yes",'Rolex, AP, Patek'!AB145="Yes"),1,0)</f>
        <v>0</v>
      </c>
      <c r="AF145">
        <f>IF('Rolex, AP, Patek'!AD145="Yes",1,0)</f>
        <v>0</v>
      </c>
      <c r="AG145">
        <f>IF('Rolex, AP, Patek'!AC145="Yes",1,0)</f>
        <v>0</v>
      </c>
      <c r="AH145">
        <f>IF('Rolex, AP, Patek'!AE145="Yes",1,0)</f>
        <v>0</v>
      </c>
      <c r="AI145">
        <f>IF(OR('Rolex, AP, Patek'!AK145="Yes",'Rolex, AP, Patek'!AN145="Yes"),1,0)</f>
        <v>0</v>
      </c>
      <c r="AJ145">
        <f>IF('Rolex, AP, Patek'!AL145="Yes",1,0)</f>
        <v>0</v>
      </c>
      <c r="AK145">
        <f>IF('Rolex, AP, Patek'!AO145="Yes",1,0)</f>
        <v>0</v>
      </c>
      <c r="AL145">
        <f>IF('Rolex, AP, Patek'!AS145="Yes",1,0)</f>
        <v>0</v>
      </c>
      <c r="AM145" s="25">
        <f t="shared" si="13"/>
        <v>0</v>
      </c>
      <c r="AN145" s="25">
        <f t="shared" si="14"/>
        <v>0</v>
      </c>
      <c r="AO145" s="25">
        <f t="shared" si="15"/>
        <v>0</v>
      </c>
      <c r="AP145" s="25">
        <f t="shared" si="16"/>
        <v>1</v>
      </c>
      <c r="AQ145" s="25">
        <f t="shared" si="17"/>
        <v>0</v>
      </c>
    </row>
    <row r="146" spans="1:43" x14ac:dyDescent="0.2">
      <c r="A146" s="1">
        <v>142</v>
      </c>
      <c r="B146" s="27">
        <f>'Rolex, AP, Patek'!C146</f>
        <v>44507</v>
      </c>
      <c r="C146">
        <f>'Rolex, AP, Patek'!D146</f>
        <v>292</v>
      </c>
      <c r="D146" s="28">
        <f>'Rolex, AP, Patek'!E146</f>
        <v>38000</v>
      </c>
      <c r="E146" s="28">
        <f>'Rolex, AP, Patek'!F146</f>
        <v>47500</v>
      </c>
      <c r="F146" s="29">
        <f t="shared" si="12"/>
        <v>10.545341438708522</v>
      </c>
      <c r="G146" s="28">
        <f>IF('Rolex, AP, Patek'!J146="AP",1,0)</f>
        <v>0</v>
      </c>
      <c r="H146" s="28">
        <f>IF('Rolex, AP, Patek'!J146="Patek",1,0)</f>
        <v>0</v>
      </c>
      <c r="I146" s="28">
        <f>IF('Rolex, AP, Patek'!J146="Rolex",1,0)</f>
        <v>1</v>
      </c>
      <c r="J146">
        <f>IF('Rolex, AP, Patek'!L146="Stainless Steel",1,0)</f>
        <v>0</v>
      </c>
      <c r="K146">
        <f>IF('Rolex, AP, Patek'!L146="Two-tone",1,0)</f>
        <v>0</v>
      </c>
      <c r="L146">
        <f>IF(OR('Rolex, AP, Patek'!L146="YG 18K",'Rolex, AP, Patek'!L146="YG &lt;18K",'Rolex, AP, Patek'!L146="PG 18K",'Rolex, AP, Patek'!L146="PG &lt;18K",'Rolex, AP, Patek'!L146="WG 18K",'Rolex, AP, Patek'!L146="Mixes of 18K",'Rolex, AP, Patek'!L146="Mixes &lt;18K"),1,0)</f>
        <v>1</v>
      </c>
      <c r="M146">
        <f>IF('Rolex, AP, Patek'!L146="Platinum",1,0)</f>
        <v>0</v>
      </c>
      <c r="N146">
        <f>IF(OR('Rolex, AP, Patek'!L146="PVD",'Rolex, AP, Patek'!L146="Gold Plate",'Rolex, AP, Patek'!L146="Other"),1,0)</f>
        <v>0</v>
      </c>
      <c r="O146">
        <f>IF('Rolex, AP, Patek'!P146="Stainless Steel",1,0)</f>
        <v>0</v>
      </c>
      <c r="P146">
        <f>IF('Rolex, AP, Patek'!P146="Leather",1,0)</f>
        <v>1</v>
      </c>
      <c r="Q146">
        <f>IF('Rolex, AP, Patek'!P146="Two-tone",1,0)</f>
        <v>0</v>
      </c>
      <c r="R146">
        <f>IF(OR('Rolex, AP, Patek'!P146="YG 18K",'Rolex, AP, Patek'!P146="PG 18K",'Rolex, AP, Patek'!P146="WG 18K",'Rolex, AP, Patek'!P146="Mixes of 18K"),1,0)</f>
        <v>0</v>
      </c>
      <c r="S146">
        <f>IF(OR('Rolex, AP, Patek'!AX146="Yes",'Rolex, AP, Patek'!AY146="Yes",'Rolex, AP, Patek'!AW146="Yes"),1,0)</f>
        <v>0</v>
      </c>
      <c r="T146">
        <f>IF(OR(ISTEXT('Rolex, AP, Patek'!AZ146), ISTEXT('Rolex, AP, Patek'!BA146)),1,0)</f>
        <v>0</v>
      </c>
      <c r="U146">
        <f>IF('Rolex, AP, Patek'!BB146="Yes",1,0)</f>
        <v>0</v>
      </c>
      <c r="V146">
        <f>IF('Rolex, AP, Patek'!BC146="Yes",1,0)</f>
        <v>0</v>
      </c>
      <c r="W146">
        <f>IF('Rolex, AP, Patek'!BF146="Yes",1,0)</f>
        <v>0</v>
      </c>
      <c r="X146">
        <f>IF('Rolex, AP, Patek'!BG146="A",1,0)</f>
        <v>0</v>
      </c>
      <c r="Y146">
        <f>IF('Rolex, AP, Patek'!BG146="AA",1,0)</f>
        <v>0</v>
      </c>
      <c r="Z146">
        <f>IF('Rolex, AP, Patek'!BG146="AAA",1,0)</f>
        <v>1</v>
      </c>
      <c r="AA146">
        <f>IF('Rolex, AP, Patek'!BG146="AAAA",1,0)</f>
        <v>0</v>
      </c>
      <c r="AB146">
        <f>IF('Rolex, AP, Patek'!R146="Yes",1,0)</f>
        <v>0</v>
      </c>
      <c r="AC146">
        <f>IF('Rolex, AP, Patek'!AR146="Yes",1,0)</f>
        <v>0</v>
      </c>
      <c r="AD146">
        <f>IF(OR('Rolex, AP, Patek'!X146="Yes", 'Rolex, AP, Patek'!Y146="Yes",'Rolex, AP, Patek'!Z146="Yes"),1,0)</f>
        <v>0</v>
      </c>
      <c r="AE146">
        <f>IF(OR('Rolex, AP, Patek'!AA146="Yes",'Rolex, AP, Patek'!AB146="Yes"),1,0)</f>
        <v>0</v>
      </c>
      <c r="AF146">
        <f>IF('Rolex, AP, Patek'!AD146="Yes",1,0)</f>
        <v>0</v>
      </c>
      <c r="AG146">
        <f>IF('Rolex, AP, Patek'!AC146="Yes",1,0)</f>
        <v>0</v>
      </c>
      <c r="AH146">
        <f>IF('Rolex, AP, Patek'!AE146="Yes",1,0)</f>
        <v>0</v>
      </c>
      <c r="AI146">
        <f>IF(OR('Rolex, AP, Patek'!AK146="Yes",'Rolex, AP, Patek'!AN146="Yes"),1,0)</f>
        <v>1</v>
      </c>
      <c r="AJ146">
        <f>IF('Rolex, AP, Patek'!AL146="Yes",1,0)</f>
        <v>0</v>
      </c>
      <c r="AK146">
        <f>IF('Rolex, AP, Patek'!AO146="Yes",1,0)</f>
        <v>0</v>
      </c>
      <c r="AL146">
        <f>IF('Rolex, AP, Patek'!AS146="Yes",1,0)</f>
        <v>0</v>
      </c>
      <c r="AM146" s="25">
        <f t="shared" si="13"/>
        <v>0</v>
      </c>
      <c r="AN146" s="25">
        <f t="shared" si="14"/>
        <v>0</v>
      </c>
      <c r="AO146" s="25">
        <f t="shared" si="15"/>
        <v>0</v>
      </c>
      <c r="AP146" s="25">
        <f t="shared" si="16"/>
        <v>1</v>
      </c>
      <c r="AQ146" s="25">
        <f t="shared" si="17"/>
        <v>0</v>
      </c>
    </row>
    <row r="147" spans="1:43" x14ac:dyDescent="0.2">
      <c r="A147" s="1">
        <v>143</v>
      </c>
      <c r="B147" s="27">
        <f>'Rolex, AP, Patek'!C147</f>
        <v>44507</v>
      </c>
      <c r="C147">
        <f>'Rolex, AP, Patek'!D147</f>
        <v>293</v>
      </c>
      <c r="D147" s="28">
        <f>'Rolex, AP, Patek'!E147</f>
        <v>6000</v>
      </c>
      <c r="E147" s="28">
        <f>'Rolex, AP, Patek'!F147</f>
        <v>7500</v>
      </c>
      <c r="F147" s="29">
        <f t="shared" si="12"/>
        <v>8.6995147482101913</v>
      </c>
      <c r="G147" s="28">
        <f>IF('Rolex, AP, Patek'!J147="AP",1,0)</f>
        <v>0</v>
      </c>
      <c r="H147" s="28">
        <f>IF('Rolex, AP, Patek'!J147="Patek",1,0)</f>
        <v>0</v>
      </c>
      <c r="I147" s="28">
        <f>IF('Rolex, AP, Patek'!J147="Rolex",1,0)</f>
        <v>1</v>
      </c>
      <c r="J147">
        <f>IF('Rolex, AP, Patek'!L147="Stainless Steel",1,0)</f>
        <v>0</v>
      </c>
      <c r="K147">
        <f>IF('Rolex, AP, Patek'!L147="Two-tone",1,0)</f>
        <v>0</v>
      </c>
      <c r="L147">
        <f>IF(OR('Rolex, AP, Patek'!L147="YG 18K",'Rolex, AP, Patek'!L147="YG &lt;18K",'Rolex, AP, Patek'!L147="PG 18K",'Rolex, AP, Patek'!L147="PG &lt;18K",'Rolex, AP, Patek'!L147="WG 18K",'Rolex, AP, Patek'!L147="Mixes of 18K",'Rolex, AP, Patek'!L147="Mixes &lt;18K"),1,0)</f>
        <v>1</v>
      </c>
      <c r="M147">
        <f>IF('Rolex, AP, Patek'!L147="Platinum",1,0)</f>
        <v>0</v>
      </c>
      <c r="N147">
        <f>IF(OR('Rolex, AP, Patek'!L147="PVD",'Rolex, AP, Patek'!L147="Gold Plate",'Rolex, AP, Patek'!L147="Other"),1,0)</f>
        <v>0</v>
      </c>
      <c r="O147">
        <f>IF('Rolex, AP, Patek'!P147="Stainless Steel",1,0)</f>
        <v>0</v>
      </c>
      <c r="P147">
        <f>IF('Rolex, AP, Patek'!P147="Leather",1,0)</f>
        <v>1</v>
      </c>
      <c r="Q147">
        <f>IF('Rolex, AP, Patek'!P147="Two-tone",1,0)</f>
        <v>0</v>
      </c>
      <c r="R147">
        <f>IF(OR('Rolex, AP, Patek'!P147="YG 18K",'Rolex, AP, Patek'!P147="PG 18K",'Rolex, AP, Patek'!P147="WG 18K",'Rolex, AP, Patek'!P147="Mixes of 18K"),1,0)</f>
        <v>0</v>
      </c>
      <c r="S147">
        <f>IF(OR('Rolex, AP, Patek'!AX147="Yes",'Rolex, AP, Patek'!AY147="Yes",'Rolex, AP, Patek'!AW147="Yes"),1,0)</f>
        <v>0</v>
      </c>
      <c r="T147">
        <f>IF(OR(ISTEXT('Rolex, AP, Patek'!AZ147), ISTEXT('Rolex, AP, Patek'!BA147)),1,0)</f>
        <v>0</v>
      </c>
      <c r="U147">
        <f>IF('Rolex, AP, Patek'!BB147="Yes",1,0)</f>
        <v>0</v>
      </c>
      <c r="V147">
        <f>IF('Rolex, AP, Patek'!BC147="Yes",1,0)</f>
        <v>0</v>
      </c>
      <c r="W147">
        <f>IF('Rolex, AP, Patek'!BF147="Yes",1,0)</f>
        <v>0</v>
      </c>
      <c r="X147">
        <f>IF('Rolex, AP, Patek'!BG147="A",1,0)</f>
        <v>0</v>
      </c>
      <c r="Y147">
        <f>IF('Rolex, AP, Patek'!BG147="AA",1,0)</f>
        <v>1</v>
      </c>
      <c r="Z147">
        <f>IF('Rolex, AP, Patek'!BG147="AAA",1,0)</f>
        <v>0</v>
      </c>
      <c r="AA147">
        <f>IF('Rolex, AP, Patek'!BG147="AAAA",1,0)</f>
        <v>0</v>
      </c>
      <c r="AB147">
        <f>IF('Rolex, AP, Patek'!R147="Yes",1,0)</f>
        <v>1</v>
      </c>
      <c r="AC147">
        <f>IF('Rolex, AP, Patek'!AR147="Yes",1,0)</f>
        <v>0</v>
      </c>
      <c r="AD147">
        <f>IF(OR('Rolex, AP, Patek'!X147="Yes", 'Rolex, AP, Patek'!Y147="Yes",'Rolex, AP, Patek'!Z147="Yes"),1,0)</f>
        <v>0</v>
      </c>
      <c r="AE147">
        <f>IF(OR('Rolex, AP, Patek'!AA147="Yes",'Rolex, AP, Patek'!AB147="Yes"),1,0)</f>
        <v>0</v>
      </c>
      <c r="AF147">
        <f>IF('Rolex, AP, Patek'!AD147="Yes",1,0)</f>
        <v>0</v>
      </c>
      <c r="AG147">
        <f>IF('Rolex, AP, Patek'!AC147="Yes",1,0)</f>
        <v>0</v>
      </c>
      <c r="AH147">
        <f>IF('Rolex, AP, Patek'!AE147="Yes",1,0)</f>
        <v>0</v>
      </c>
      <c r="AI147">
        <f>IF(OR('Rolex, AP, Patek'!AK147="Yes",'Rolex, AP, Patek'!AN147="Yes"),1,0)</f>
        <v>0</v>
      </c>
      <c r="AJ147">
        <f>IF('Rolex, AP, Patek'!AL147="Yes",1,0)</f>
        <v>0</v>
      </c>
      <c r="AK147">
        <f>IF('Rolex, AP, Patek'!AO147="Yes",1,0)</f>
        <v>0</v>
      </c>
      <c r="AL147">
        <f>IF('Rolex, AP, Patek'!AS147="Yes",1,0)</f>
        <v>0</v>
      </c>
      <c r="AM147" s="25">
        <f t="shared" si="13"/>
        <v>0</v>
      </c>
      <c r="AN147" s="25">
        <f t="shared" si="14"/>
        <v>0</v>
      </c>
      <c r="AO147" s="25">
        <f t="shared" si="15"/>
        <v>0</v>
      </c>
      <c r="AP147" s="25">
        <f t="shared" si="16"/>
        <v>1</v>
      </c>
      <c r="AQ147" s="25">
        <f t="shared" si="17"/>
        <v>0</v>
      </c>
    </row>
    <row r="148" spans="1:43" x14ac:dyDescent="0.2">
      <c r="A148" s="1">
        <v>144</v>
      </c>
      <c r="B148" s="27">
        <f>'Rolex, AP, Patek'!C148</f>
        <v>44507</v>
      </c>
      <c r="C148">
        <f>'Rolex, AP, Patek'!D148</f>
        <v>294</v>
      </c>
      <c r="D148" s="28">
        <f>'Rolex, AP, Patek'!E148</f>
        <v>3300</v>
      </c>
      <c r="E148" s="28">
        <f>'Rolex, AP, Patek'!F148</f>
        <v>4125</v>
      </c>
      <c r="F148" s="29">
        <f t="shared" si="12"/>
        <v>8.1016777474545716</v>
      </c>
      <c r="G148" s="28">
        <f>IF('Rolex, AP, Patek'!J148="AP",1,0)</f>
        <v>0</v>
      </c>
      <c r="H148" s="28">
        <f>IF('Rolex, AP, Patek'!J148="Patek",1,0)</f>
        <v>0</v>
      </c>
      <c r="I148" s="28">
        <f>IF('Rolex, AP, Patek'!J148="Rolex",1,0)</f>
        <v>1</v>
      </c>
      <c r="J148">
        <f>IF('Rolex, AP, Patek'!L148="Stainless Steel",1,0)</f>
        <v>0</v>
      </c>
      <c r="K148">
        <f>IF('Rolex, AP, Patek'!L148="Two-tone",1,0)</f>
        <v>1</v>
      </c>
      <c r="L148">
        <f>IF(OR('Rolex, AP, Patek'!L148="YG 18K",'Rolex, AP, Patek'!L148="YG &lt;18K",'Rolex, AP, Patek'!L148="PG 18K",'Rolex, AP, Patek'!L148="PG &lt;18K",'Rolex, AP, Patek'!L148="WG 18K",'Rolex, AP, Patek'!L148="Mixes of 18K",'Rolex, AP, Patek'!L148="Mixes &lt;18K"),1,0)</f>
        <v>0</v>
      </c>
      <c r="M148">
        <f>IF('Rolex, AP, Patek'!L148="Platinum",1,0)</f>
        <v>0</v>
      </c>
      <c r="N148">
        <f>IF(OR('Rolex, AP, Patek'!L148="PVD",'Rolex, AP, Patek'!L148="Gold Plate",'Rolex, AP, Patek'!L148="Other"),1,0)</f>
        <v>0</v>
      </c>
      <c r="O148">
        <f>IF('Rolex, AP, Patek'!P148="Stainless Steel",1,0)</f>
        <v>0</v>
      </c>
      <c r="P148">
        <f>IF('Rolex, AP, Patek'!P148="Leather",1,0)</f>
        <v>1</v>
      </c>
      <c r="Q148">
        <f>IF('Rolex, AP, Patek'!P148="Two-tone",1,0)</f>
        <v>0</v>
      </c>
      <c r="R148">
        <f>IF(OR('Rolex, AP, Patek'!P148="YG 18K",'Rolex, AP, Patek'!P148="PG 18K",'Rolex, AP, Patek'!P148="WG 18K",'Rolex, AP, Patek'!P148="Mixes of 18K"),1,0)</f>
        <v>0</v>
      </c>
      <c r="S148">
        <f>IF(OR('Rolex, AP, Patek'!AX148="Yes",'Rolex, AP, Patek'!AY148="Yes",'Rolex, AP, Patek'!AW148="Yes"),1,0)</f>
        <v>0</v>
      </c>
      <c r="T148">
        <f>IF(OR(ISTEXT('Rolex, AP, Patek'!AZ148), ISTEXT('Rolex, AP, Patek'!BA148)),1,0)</f>
        <v>0</v>
      </c>
      <c r="U148">
        <f>IF('Rolex, AP, Patek'!BB148="Yes",1,0)</f>
        <v>0</v>
      </c>
      <c r="V148">
        <f>IF('Rolex, AP, Patek'!BC148="Yes",1,0)</f>
        <v>0</v>
      </c>
      <c r="W148">
        <f>IF('Rolex, AP, Patek'!BF148="Yes",1,0)</f>
        <v>0</v>
      </c>
      <c r="X148">
        <f>IF('Rolex, AP, Patek'!BG148="A",1,0)</f>
        <v>0</v>
      </c>
      <c r="Y148">
        <f>IF('Rolex, AP, Patek'!BG148="AA",1,0)</f>
        <v>0</v>
      </c>
      <c r="Z148">
        <f>IF('Rolex, AP, Patek'!BG148="AAA",1,0)</f>
        <v>1</v>
      </c>
      <c r="AA148">
        <f>IF('Rolex, AP, Patek'!BG148="AAAA",1,0)</f>
        <v>0</v>
      </c>
      <c r="AB148">
        <f>IF('Rolex, AP, Patek'!R148="Yes",1,0)</f>
        <v>1</v>
      </c>
      <c r="AC148">
        <f>IF('Rolex, AP, Patek'!AR148="Yes",1,0)</f>
        <v>0</v>
      </c>
      <c r="AD148">
        <f>IF(OR('Rolex, AP, Patek'!X148="Yes", 'Rolex, AP, Patek'!Y148="Yes",'Rolex, AP, Patek'!Z148="Yes"),1,0)</f>
        <v>0</v>
      </c>
      <c r="AE148">
        <f>IF(OR('Rolex, AP, Patek'!AA148="Yes",'Rolex, AP, Patek'!AB148="Yes"),1,0)</f>
        <v>0</v>
      </c>
      <c r="AF148">
        <f>IF('Rolex, AP, Patek'!AD148="Yes",1,0)</f>
        <v>0</v>
      </c>
      <c r="AG148">
        <f>IF('Rolex, AP, Patek'!AC148="Yes",1,0)</f>
        <v>0</v>
      </c>
      <c r="AH148">
        <f>IF('Rolex, AP, Patek'!AE148="Yes",1,0)</f>
        <v>0</v>
      </c>
      <c r="AI148">
        <f>IF(OR('Rolex, AP, Patek'!AK148="Yes",'Rolex, AP, Patek'!AN148="Yes"),1,0)</f>
        <v>0</v>
      </c>
      <c r="AJ148">
        <f>IF('Rolex, AP, Patek'!AL148="Yes",1,0)</f>
        <v>0</v>
      </c>
      <c r="AK148">
        <f>IF('Rolex, AP, Patek'!AO148="Yes",1,0)</f>
        <v>0</v>
      </c>
      <c r="AL148">
        <f>IF('Rolex, AP, Patek'!AS148="Yes",1,0)</f>
        <v>0</v>
      </c>
      <c r="AM148" s="25">
        <f t="shared" si="13"/>
        <v>0</v>
      </c>
      <c r="AN148" s="25">
        <f t="shared" si="14"/>
        <v>0</v>
      </c>
      <c r="AO148" s="25">
        <f t="shared" si="15"/>
        <v>0</v>
      </c>
      <c r="AP148" s="25">
        <f t="shared" si="16"/>
        <v>1</v>
      </c>
      <c r="AQ148" s="25">
        <f t="shared" si="17"/>
        <v>0</v>
      </c>
    </row>
    <row r="149" spans="1:43" x14ac:dyDescent="0.2">
      <c r="A149" s="1">
        <v>145</v>
      </c>
      <c r="B149" s="27">
        <f>'Rolex, AP, Patek'!C149</f>
        <v>44507</v>
      </c>
      <c r="C149">
        <f>'Rolex, AP, Patek'!D149</f>
        <v>295</v>
      </c>
      <c r="D149" s="28">
        <f>'Rolex, AP, Patek'!E149</f>
        <v>4100</v>
      </c>
      <c r="E149" s="28">
        <f>'Rolex, AP, Patek'!F149</f>
        <v>5125</v>
      </c>
      <c r="F149" s="29">
        <f t="shared" si="12"/>
        <v>8.3187422526923989</v>
      </c>
      <c r="G149" s="28">
        <f>IF('Rolex, AP, Patek'!J149="AP",1,0)</f>
        <v>0</v>
      </c>
      <c r="H149" s="28">
        <f>IF('Rolex, AP, Patek'!J149="Patek",1,0)</f>
        <v>0</v>
      </c>
      <c r="I149" s="28">
        <f>IF('Rolex, AP, Patek'!J149="Rolex",1,0)</f>
        <v>1</v>
      </c>
      <c r="J149">
        <f>IF('Rolex, AP, Patek'!L149="Stainless Steel",1,0)</f>
        <v>1</v>
      </c>
      <c r="K149">
        <f>IF('Rolex, AP, Patek'!L149="Two-tone",1,0)</f>
        <v>0</v>
      </c>
      <c r="L149">
        <f>IF(OR('Rolex, AP, Patek'!L149="YG 18K",'Rolex, AP, Patek'!L149="YG &lt;18K",'Rolex, AP, Patek'!L149="PG 18K",'Rolex, AP, Patek'!L149="PG &lt;18K",'Rolex, AP, Patek'!L149="WG 18K",'Rolex, AP, Patek'!L149="Mixes of 18K",'Rolex, AP, Patek'!L149="Mixes &lt;18K"),1,0)</f>
        <v>0</v>
      </c>
      <c r="M149">
        <f>IF('Rolex, AP, Patek'!L149="Platinum",1,0)</f>
        <v>0</v>
      </c>
      <c r="N149">
        <f>IF(OR('Rolex, AP, Patek'!L149="PVD",'Rolex, AP, Patek'!L149="Gold Plate",'Rolex, AP, Patek'!L149="Other"),1,0)</f>
        <v>0</v>
      </c>
      <c r="O149">
        <f>IF('Rolex, AP, Patek'!P149="Stainless Steel",1,0)</f>
        <v>0</v>
      </c>
      <c r="P149">
        <f>IF('Rolex, AP, Patek'!P149="Leather",1,0)</f>
        <v>1</v>
      </c>
      <c r="Q149">
        <f>IF('Rolex, AP, Patek'!P149="Two-tone",1,0)</f>
        <v>0</v>
      </c>
      <c r="R149">
        <f>IF(OR('Rolex, AP, Patek'!P149="YG 18K",'Rolex, AP, Patek'!P149="PG 18K",'Rolex, AP, Patek'!P149="WG 18K",'Rolex, AP, Patek'!P149="Mixes of 18K"),1,0)</f>
        <v>0</v>
      </c>
      <c r="S149">
        <f>IF(OR('Rolex, AP, Patek'!AX149="Yes",'Rolex, AP, Patek'!AY149="Yes",'Rolex, AP, Patek'!AW149="Yes"),1,0)</f>
        <v>0</v>
      </c>
      <c r="T149">
        <f>IF(OR(ISTEXT('Rolex, AP, Patek'!AZ149), ISTEXT('Rolex, AP, Patek'!BA149)),1,0)</f>
        <v>0</v>
      </c>
      <c r="U149">
        <f>IF('Rolex, AP, Patek'!BB149="Yes",1,0)</f>
        <v>0</v>
      </c>
      <c r="V149">
        <f>IF('Rolex, AP, Patek'!BC149="Yes",1,0)</f>
        <v>0</v>
      </c>
      <c r="W149">
        <f>IF('Rolex, AP, Patek'!BF149="Yes",1,0)</f>
        <v>0</v>
      </c>
      <c r="X149">
        <f>IF('Rolex, AP, Patek'!BG149="A",1,0)</f>
        <v>0</v>
      </c>
      <c r="Y149">
        <f>IF('Rolex, AP, Patek'!BG149="AA",1,0)</f>
        <v>0</v>
      </c>
      <c r="Z149">
        <f>IF('Rolex, AP, Patek'!BG149="AAA",1,0)</f>
        <v>1</v>
      </c>
      <c r="AA149">
        <f>IF('Rolex, AP, Patek'!BG149="AAAA",1,0)</f>
        <v>0</v>
      </c>
      <c r="AB149">
        <f>IF('Rolex, AP, Patek'!R149="Yes",1,0)</f>
        <v>1</v>
      </c>
      <c r="AC149">
        <f>IF('Rolex, AP, Patek'!AR149="Yes",1,0)</f>
        <v>0</v>
      </c>
      <c r="AD149">
        <f>IF(OR('Rolex, AP, Patek'!X149="Yes", 'Rolex, AP, Patek'!Y149="Yes",'Rolex, AP, Patek'!Z149="Yes"),1,0)</f>
        <v>0</v>
      </c>
      <c r="AE149">
        <f>IF(OR('Rolex, AP, Patek'!AA149="Yes",'Rolex, AP, Patek'!AB149="Yes"),1,0)</f>
        <v>0</v>
      </c>
      <c r="AF149">
        <f>IF('Rolex, AP, Patek'!AD149="Yes",1,0)</f>
        <v>0</v>
      </c>
      <c r="AG149">
        <f>IF('Rolex, AP, Patek'!AC149="Yes",1,0)</f>
        <v>0</v>
      </c>
      <c r="AH149">
        <f>IF('Rolex, AP, Patek'!AE149="Yes",1,0)</f>
        <v>0</v>
      </c>
      <c r="AI149">
        <f>IF(OR('Rolex, AP, Patek'!AK149="Yes",'Rolex, AP, Patek'!AN149="Yes"),1,0)</f>
        <v>0</v>
      </c>
      <c r="AJ149">
        <f>IF('Rolex, AP, Patek'!AL149="Yes",1,0)</f>
        <v>0</v>
      </c>
      <c r="AK149">
        <f>IF('Rolex, AP, Patek'!AO149="Yes",1,0)</f>
        <v>0</v>
      </c>
      <c r="AL149">
        <f>IF('Rolex, AP, Patek'!AS149="Yes",1,0)</f>
        <v>0</v>
      </c>
      <c r="AM149" s="25">
        <f t="shared" si="13"/>
        <v>0</v>
      </c>
      <c r="AN149" s="25">
        <f t="shared" si="14"/>
        <v>0</v>
      </c>
      <c r="AO149" s="25">
        <f t="shared" si="15"/>
        <v>0</v>
      </c>
      <c r="AP149" s="25">
        <f t="shared" si="16"/>
        <v>1</v>
      </c>
      <c r="AQ149" s="25">
        <f t="shared" si="17"/>
        <v>0</v>
      </c>
    </row>
    <row r="150" spans="1:43" x14ac:dyDescent="0.2">
      <c r="A150" s="1">
        <v>146</v>
      </c>
      <c r="B150" s="27">
        <f>'Rolex, AP, Patek'!C150</f>
        <v>44507</v>
      </c>
      <c r="C150">
        <f>'Rolex, AP, Patek'!D150</f>
        <v>296</v>
      </c>
      <c r="D150" s="28">
        <f>'Rolex, AP, Patek'!E150</f>
        <v>3000</v>
      </c>
      <c r="E150" s="28">
        <f>'Rolex, AP, Patek'!F150</f>
        <v>3750</v>
      </c>
      <c r="F150" s="29">
        <f t="shared" si="12"/>
        <v>8.0063675676502459</v>
      </c>
      <c r="G150" s="28">
        <f>IF('Rolex, AP, Patek'!J150="AP",1,0)</f>
        <v>0</v>
      </c>
      <c r="H150" s="28">
        <f>IF('Rolex, AP, Patek'!J150="Patek",1,0)</f>
        <v>0</v>
      </c>
      <c r="I150" s="28">
        <f>IF('Rolex, AP, Patek'!J150="Rolex",1,0)</f>
        <v>1</v>
      </c>
      <c r="J150">
        <f>IF('Rolex, AP, Patek'!L150="Stainless Steel",1,0)</f>
        <v>1</v>
      </c>
      <c r="K150">
        <f>IF('Rolex, AP, Patek'!L150="Two-tone",1,0)</f>
        <v>0</v>
      </c>
      <c r="L150">
        <f>IF(OR('Rolex, AP, Patek'!L150="YG 18K",'Rolex, AP, Patek'!L150="YG &lt;18K",'Rolex, AP, Patek'!L150="PG 18K",'Rolex, AP, Patek'!L150="PG &lt;18K",'Rolex, AP, Patek'!L150="WG 18K",'Rolex, AP, Patek'!L150="Mixes of 18K",'Rolex, AP, Patek'!L150="Mixes &lt;18K"),1,0)</f>
        <v>0</v>
      </c>
      <c r="M150">
        <f>IF('Rolex, AP, Patek'!L150="Platinum",1,0)</f>
        <v>0</v>
      </c>
      <c r="N150">
        <f>IF(OR('Rolex, AP, Patek'!L150="PVD",'Rolex, AP, Patek'!L150="Gold Plate",'Rolex, AP, Patek'!L150="Other"),1,0)</f>
        <v>0</v>
      </c>
      <c r="O150">
        <f>IF('Rolex, AP, Patek'!P150="Stainless Steel",1,0)</f>
        <v>0</v>
      </c>
      <c r="P150">
        <f>IF('Rolex, AP, Patek'!P150="Leather",1,0)</f>
        <v>1</v>
      </c>
      <c r="Q150">
        <f>IF('Rolex, AP, Patek'!P150="Two-tone",1,0)</f>
        <v>0</v>
      </c>
      <c r="R150">
        <f>IF(OR('Rolex, AP, Patek'!P150="YG 18K",'Rolex, AP, Patek'!P150="PG 18K",'Rolex, AP, Patek'!P150="WG 18K",'Rolex, AP, Patek'!P150="Mixes of 18K"),1,0)</f>
        <v>0</v>
      </c>
      <c r="S150">
        <f>IF(OR('Rolex, AP, Patek'!AX150="Yes",'Rolex, AP, Patek'!AY150="Yes",'Rolex, AP, Patek'!AW150="Yes"),1,0)</f>
        <v>0</v>
      </c>
      <c r="T150">
        <f>IF(OR(ISTEXT('Rolex, AP, Patek'!AZ150), ISTEXT('Rolex, AP, Patek'!BA150)),1,0)</f>
        <v>0</v>
      </c>
      <c r="U150">
        <f>IF('Rolex, AP, Patek'!BB150="Yes",1,0)</f>
        <v>0</v>
      </c>
      <c r="V150">
        <f>IF('Rolex, AP, Patek'!BC150="Yes",1,0)</f>
        <v>0</v>
      </c>
      <c r="W150">
        <f>IF('Rolex, AP, Patek'!BF150="Yes",1,0)</f>
        <v>0</v>
      </c>
      <c r="X150">
        <f>IF('Rolex, AP, Patek'!BG150="A",1,0)</f>
        <v>0</v>
      </c>
      <c r="Y150">
        <f>IF('Rolex, AP, Patek'!BG150="AA",1,0)</f>
        <v>1</v>
      </c>
      <c r="Z150">
        <f>IF('Rolex, AP, Patek'!BG150="AAA",1,0)</f>
        <v>0</v>
      </c>
      <c r="AA150">
        <f>IF('Rolex, AP, Patek'!BG150="AAAA",1,0)</f>
        <v>0</v>
      </c>
      <c r="AB150">
        <f>IF('Rolex, AP, Patek'!R150="Yes",1,0)</f>
        <v>1</v>
      </c>
      <c r="AC150">
        <f>IF('Rolex, AP, Patek'!AR150="Yes",1,0)</f>
        <v>0</v>
      </c>
      <c r="AD150">
        <f>IF(OR('Rolex, AP, Patek'!X150="Yes", 'Rolex, AP, Patek'!Y150="Yes",'Rolex, AP, Patek'!Z150="Yes"),1,0)</f>
        <v>0</v>
      </c>
      <c r="AE150">
        <f>IF(OR('Rolex, AP, Patek'!AA150="Yes",'Rolex, AP, Patek'!AB150="Yes"),1,0)</f>
        <v>0</v>
      </c>
      <c r="AF150">
        <f>IF('Rolex, AP, Patek'!AD150="Yes",1,0)</f>
        <v>0</v>
      </c>
      <c r="AG150">
        <f>IF('Rolex, AP, Patek'!AC150="Yes",1,0)</f>
        <v>0</v>
      </c>
      <c r="AH150">
        <f>IF('Rolex, AP, Patek'!AE150="Yes",1,0)</f>
        <v>0</v>
      </c>
      <c r="AI150">
        <f>IF(OR('Rolex, AP, Patek'!AK150="Yes",'Rolex, AP, Patek'!AN150="Yes"),1,0)</f>
        <v>0</v>
      </c>
      <c r="AJ150">
        <f>IF('Rolex, AP, Patek'!AL150="Yes",1,0)</f>
        <v>0</v>
      </c>
      <c r="AK150">
        <f>IF('Rolex, AP, Patek'!AO150="Yes",1,0)</f>
        <v>0</v>
      </c>
      <c r="AL150">
        <f>IF('Rolex, AP, Patek'!AS150="Yes",1,0)</f>
        <v>0</v>
      </c>
      <c r="AM150" s="25">
        <f t="shared" si="13"/>
        <v>0</v>
      </c>
      <c r="AN150" s="25">
        <f t="shared" si="14"/>
        <v>0</v>
      </c>
      <c r="AO150" s="25">
        <f t="shared" si="15"/>
        <v>0</v>
      </c>
      <c r="AP150" s="25">
        <f t="shared" si="16"/>
        <v>1</v>
      </c>
      <c r="AQ150" s="25">
        <f t="shared" si="17"/>
        <v>0</v>
      </c>
    </row>
    <row r="151" spans="1:43" x14ac:dyDescent="0.2">
      <c r="A151" s="1">
        <v>147</v>
      </c>
      <c r="B151" s="27">
        <f>'Rolex, AP, Patek'!C151</f>
        <v>44507</v>
      </c>
      <c r="C151">
        <f>'Rolex, AP, Patek'!D151</f>
        <v>297</v>
      </c>
      <c r="D151" s="28">
        <f>'Rolex, AP, Patek'!E151</f>
        <v>2800</v>
      </c>
      <c r="E151" s="28">
        <f>'Rolex, AP, Patek'!F151</f>
        <v>3500</v>
      </c>
      <c r="F151" s="29">
        <f t="shared" si="12"/>
        <v>7.9373746961632952</v>
      </c>
      <c r="G151" s="28">
        <f>IF('Rolex, AP, Patek'!J151="AP",1,0)</f>
        <v>0</v>
      </c>
      <c r="H151" s="28">
        <f>IF('Rolex, AP, Patek'!J151="Patek",1,0)</f>
        <v>0</v>
      </c>
      <c r="I151" s="28">
        <f>IF('Rolex, AP, Patek'!J151="Rolex",1,0)</f>
        <v>1</v>
      </c>
      <c r="J151">
        <f>IF('Rolex, AP, Patek'!L151="Stainless Steel",1,0)</f>
        <v>1</v>
      </c>
      <c r="K151">
        <f>IF('Rolex, AP, Patek'!L151="Two-tone",1,0)</f>
        <v>0</v>
      </c>
      <c r="L151">
        <f>IF(OR('Rolex, AP, Patek'!L151="YG 18K",'Rolex, AP, Patek'!L151="YG &lt;18K",'Rolex, AP, Patek'!L151="PG 18K",'Rolex, AP, Patek'!L151="PG &lt;18K",'Rolex, AP, Patek'!L151="WG 18K",'Rolex, AP, Patek'!L151="Mixes of 18K",'Rolex, AP, Patek'!L151="Mixes &lt;18K"),1,0)</f>
        <v>0</v>
      </c>
      <c r="M151">
        <f>IF('Rolex, AP, Patek'!L151="Platinum",1,0)</f>
        <v>0</v>
      </c>
      <c r="N151">
        <f>IF(OR('Rolex, AP, Patek'!L151="PVD",'Rolex, AP, Patek'!L151="Gold Plate",'Rolex, AP, Patek'!L151="Other"),1,0)</f>
        <v>0</v>
      </c>
      <c r="O151">
        <f>IF('Rolex, AP, Patek'!P151="Stainless Steel",1,0)</f>
        <v>0</v>
      </c>
      <c r="P151">
        <f>IF('Rolex, AP, Patek'!P151="Leather",1,0)</f>
        <v>1</v>
      </c>
      <c r="Q151">
        <f>IF('Rolex, AP, Patek'!P151="Two-tone",1,0)</f>
        <v>0</v>
      </c>
      <c r="R151">
        <f>IF(OR('Rolex, AP, Patek'!P151="YG 18K",'Rolex, AP, Patek'!P151="PG 18K",'Rolex, AP, Patek'!P151="WG 18K",'Rolex, AP, Patek'!P151="Mixes of 18K"),1,0)</f>
        <v>0</v>
      </c>
      <c r="S151">
        <f>IF(OR('Rolex, AP, Patek'!AX151="Yes",'Rolex, AP, Patek'!AY151="Yes",'Rolex, AP, Patek'!AW151="Yes"),1,0)</f>
        <v>0</v>
      </c>
      <c r="T151">
        <f>IF(OR(ISTEXT('Rolex, AP, Patek'!AZ151), ISTEXT('Rolex, AP, Patek'!BA151)),1,0)</f>
        <v>0</v>
      </c>
      <c r="U151">
        <f>IF('Rolex, AP, Patek'!BB151="Yes",1,0)</f>
        <v>0</v>
      </c>
      <c r="V151">
        <f>IF('Rolex, AP, Patek'!BC151="Yes",1,0)</f>
        <v>0</v>
      </c>
      <c r="W151">
        <f>IF('Rolex, AP, Patek'!BF151="Yes",1,0)</f>
        <v>0</v>
      </c>
      <c r="X151">
        <f>IF('Rolex, AP, Patek'!BG151="A",1,0)</f>
        <v>0</v>
      </c>
      <c r="Y151">
        <f>IF('Rolex, AP, Patek'!BG151="AA",1,0)</f>
        <v>1</v>
      </c>
      <c r="Z151">
        <f>IF('Rolex, AP, Patek'!BG151="AAA",1,0)</f>
        <v>0</v>
      </c>
      <c r="AA151">
        <f>IF('Rolex, AP, Patek'!BG151="AAAA",1,0)</f>
        <v>0</v>
      </c>
      <c r="AB151">
        <f>IF('Rolex, AP, Patek'!R151="Yes",1,0)</f>
        <v>1</v>
      </c>
      <c r="AC151">
        <f>IF('Rolex, AP, Patek'!AR151="Yes",1,0)</f>
        <v>0</v>
      </c>
      <c r="AD151">
        <f>IF(OR('Rolex, AP, Patek'!X151="Yes", 'Rolex, AP, Patek'!Y151="Yes",'Rolex, AP, Patek'!Z151="Yes"),1,0)</f>
        <v>0</v>
      </c>
      <c r="AE151">
        <f>IF(OR('Rolex, AP, Patek'!AA151="Yes",'Rolex, AP, Patek'!AB151="Yes"),1,0)</f>
        <v>0</v>
      </c>
      <c r="AF151">
        <f>IF('Rolex, AP, Patek'!AD151="Yes",1,0)</f>
        <v>0</v>
      </c>
      <c r="AG151">
        <f>IF('Rolex, AP, Patek'!AC151="Yes",1,0)</f>
        <v>0</v>
      </c>
      <c r="AH151">
        <f>IF('Rolex, AP, Patek'!AE151="Yes",1,0)</f>
        <v>0</v>
      </c>
      <c r="AI151">
        <f>IF(OR('Rolex, AP, Patek'!AK151="Yes",'Rolex, AP, Patek'!AN151="Yes"),1,0)</f>
        <v>0</v>
      </c>
      <c r="AJ151">
        <f>IF('Rolex, AP, Patek'!AL151="Yes",1,0)</f>
        <v>0</v>
      </c>
      <c r="AK151">
        <f>IF('Rolex, AP, Patek'!AO151="Yes",1,0)</f>
        <v>0</v>
      </c>
      <c r="AL151">
        <f>IF('Rolex, AP, Patek'!AS151="Yes",1,0)</f>
        <v>0</v>
      </c>
      <c r="AM151" s="25">
        <f t="shared" si="13"/>
        <v>0</v>
      </c>
      <c r="AN151" s="25">
        <f t="shared" si="14"/>
        <v>0</v>
      </c>
      <c r="AO151" s="25">
        <f t="shared" si="15"/>
        <v>0</v>
      </c>
      <c r="AP151" s="25">
        <f t="shared" si="16"/>
        <v>1</v>
      </c>
      <c r="AQ151" s="25">
        <f t="shared" si="17"/>
        <v>0</v>
      </c>
    </row>
    <row r="152" spans="1:43" x14ac:dyDescent="0.2">
      <c r="A152" s="1">
        <v>148</v>
      </c>
      <c r="B152" s="27">
        <f>'Rolex, AP, Patek'!C152</f>
        <v>44507</v>
      </c>
      <c r="C152">
        <f>'Rolex, AP, Patek'!D152</f>
        <v>299</v>
      </c>
      <c r="D152" s="28">
        <f>'Rolex, AP, Patek'!E152</f>
        <v>1600</v>
      </c>
      <c r="E152" s="28">
        <f>'Rolex, AP, Patek'!F152</f>
        <v>2000</v>
      </c>
      <c r="F152" s="29">
        <f t="shared" si="12"/>
        <v>7.3777589082278725</v>
      </c>
      <c r="G152" s="28">
        <f>IF('Rolex, AP, Patek'!J152="AP",1,0)</f>
        <v>0</v>
      </c>
      <c r="H152" s="28">
        <f>IF('Rolex, AP, Patek'!J152="Patek",1,0)</f>
        <v>0</v>
      </c>
      <c r="I152" s="28">
        <f>IF('Rolex, AP, Patek'!J152="Rolex",1,0)</f>
        <v>1</v>
      </c>
      <c r="J152">
        <f>IF('Rolex, AP, Patek'!L152="Stainless Steel",1,0)</f>
        <v>1</v>
      </c>
      <c r="K152">
        <f>IF('Rolex, AP, Patek'!L152="Two-tone",1,0)</f>
        <v>0</v>
      </c>
      <c r="L152">
        <f>IF(OR('Rolex, AP, Patek'!L152="YG 18K",'Rolex, AP, Patek'!L152="YG &lt;18K",'Rolex, AP, Patek'!L152="PG 18K",'Rolex, AP, Patek'!L152="PG &lt;18K",'Rolex, AP, Patek'!L152="WG 18K",'Rolex, AP, Patek'!L152="Mixes of 18K",'Rolex, AP, Patek'!L152="Mixes &lt;18K"),1,0)</f>
        <v>0</v>
      </c>
      <c r="M152">
        <f>IF('Rolex, AP, Patek'!L152="Platinum",1,0)</f>
        <v>0</v>
      </c>
      <c r="N152">
        <f>IF(OR('Rolex, AP, Patek'!L152="PVD",'Rolex, AP, Patek'!L152="Gold Plate",'Rolex, AP, Patek'!L152="Other"),1,0)</f>
        <v>0</v>
      </c>
      <c r="O152">
        <f>IF('Rolex, AP, Patek'!P152="Stainless Steel",1,0)</f>
        <v>0</v>
      </c>
      <c r="P152">
        <f>IF('Rolex, AP, Patek'!P152="Leather",1,0)</f>
        <v>1</v>
      </c>
      <c r="Q152">
        <f>IF('Rolex, AP, Patek'!P152="Two-tone",1,0)</f>
        <v>0</v>
      </c>
      <c r="R152">
        <f>IF(OR('Rolex, AP, Patek'!P152="YG 18K",'Rolex, AP, Patek'!P152="PG 18K",'Rolex, AP, Patek'!P152="WG 18K",'Rolex, AP, Patek'!P152="Mixes of 18K"),1,0)</f>
        <v>0</v>
      </c>
      <c r="S152">
        <f>IF(OR('Rolex, AP, Patek'!AX152="Yes",'Rolex, AP, Patek'!AY152="Yes",'Rolex, AP, Patek'!AW152="Yes"),1,0)</f>
        <v>0</v>
      </c>
      <c r="T152">
        <f>IF(OR(ISTEXT('Rolex, AP, Patek'!AZ152), ISTEXT('Rolex, AP, Patek'!BA152)),1,0)</f>
        <v>0</v>
      </c>
      <c r="U152">
        <f>IF('Rolex, AP, Patek'!BB152="Yes",1,0)</f>
        <v>0</v>
      </c>
      <c r="V152">
        <f>IF('Rolex, AP, Patek'!BC152="Yes",1,0)</f>
        <v>0</v>
      </c>
      <c r="W152">
        <f>IF('Rolex, AP, Patek'!BF152="Yes",1,0)</f>
        <v>0</v>
      </c>
      <c r="X152">
        <f>IF('Rolex, AP, Patek'!BG152="A",1,0)</f>
        <v>0</v>
      </c>
      <c r="Y152">
        <f>IF('Rolex, AP, Patek'!BG152="AA",1,0)</f>
        <v>1</v>
      </c>
      <c r="Z152">
        <f>IF('Rolex, AP, Patek'!BG152="AAA",1,0)</f>
        <v>0</v>
      </c>
      <c r="AA152">
        <f>IF('Rolex, AP, Patek'!BG152="AAAA",1,0)</f>
        <v>0</v>
      </c>
      <c r="AB152">
        <f>IF('Rolex, AP, Patek'!R152="Yes",1,0)</f>
        <v>1</v>
      </c>
      <c r="AC152">
        <f>IF('Rolex, AP, Patek'!AR152="Yes",1,0)</f>
        <v>0</v>
      </c>
      <c r="AD152">
        <f>IF(OR('Rolex, AP, Patek'!X152="Yes", 'Rolex, AP, Patek'!Y152="Yes",'Rolex, AP, Patek'!Z152="Yes"),1,0)</f>
        <v>0</v>
      </c>
      <c r="AE152">
        <f>IF(OR('Rolex, AP, Patek'!AA152="Yes",'Rolex, AP, Patek'!AB152="Yes"),1,0)</f>
        <v>0</v>
      </c>
      <c r="AF152">
        <f>IF('Rolex, AP, Patek'!AD152="Yes",1,0)</f>
        <v>0</v>
      </c>
      <c r="AG152">
        <f>IF('Rolex, AP, Patek'!AC152="Yes",1,0)</f>
        <v>0</v>
      </c>
      <c r="AH152">
        <f>IF('Rolex, AP, Patek'!AE152="Yes",1,0)</f>
        <v>0</v>
      </c>
      <c r="AI152">
        <f>IF(OR('Rolex, AP, Patek'!AK152="Yes",'Rolex, AP, Patek'!AN152="Yes"),1,0)</f>
        <v>0</v>
      </c>
      <c r="AJ152">
        <f>IF('Rolex, AP, Patek'!AL152="Yes",1,0)</f>
        <v>0</v>
      </c>
      <c r="AK152">
        <f>IF('Rolex, AP, Patek'!AO152="Yes",1,0)</f>
        <v>0</v>
      </c>
      <c r="AL152">
        <f>IF('Rolex, AP, Patek'!AS152="Yes",1,0)</f>
        <v>0</v>
      </c>
      <c r="AM152" s="25">
        <f t="shared" si="13"/>
        <v>0</v>
      </c>
      <c r="AN152" s="25">
        <f t="shared" si="14"/>
        <v>0</v>
      </c>
      <c r="AO152" s="25">
        <f t="shared" si="15"/>
        <v>0</v>
      </c>
      <c r="AP152" s="25">
        <f t="shared" si="16"/>
        <v>1</v>
      </c>
      <c r="AQ152" s="25">
        <f t="shared" si="17"/>
        <v>0</v>
      </c>
    </row>
    <row r="153" spans="1:43" x14ac:dyDescent="0.2">
      <c r="A153" s="1">
        <v>149</v>
      </c>
      <c r="B153" s="27">
        <f>'Rolex, AP, Patek'!C153</f>
        <v>44507</v>
      </c>
      <c r="C153">
        <f>'Rolex, AP, Patek'!D153</f>
        <v>300</v>
      </c>
      <c r="D153" s="28">
        <f>'Rolex, AP, Patek'!E153</f>
        <v>3000</v>
      </c>
      <c r="E153" s="28">
        <f>'Rolex, AP, Patek'!F153</f>
        <v>3750</v>
      </c>
      <c r="F153" s="29">
        <f t="shared" si="12"/>
        <v>8.0063675676502459</v>
      </c>
      <c r="G153" s="28">
        <f>IF('Rolex, AP, Patek'!J153="AP",1,0)</f>
        <v>0</v>
      </c>
      <c r="H153" s="28">
        <f>IF('Rolex, AP, Patek'!J153="Patek",1,0)</f>
        <v>0</v>
      </c>
      <c r="I153" s="28">
        <f>IF('Rolex, AP, Patek'!J153="Rolex",1,0)</f>
        <v>1</v>
      </c>
      <c r="J153">
        <f>IF('Rolex, AP, Patek'!L153="Stainless Steel",1,0)</f>
        <v>0</v>
      </c>
      <c r="K153">
        <f>IF('Rolex, AP, Patek'!L153="Two-tone",1,0)</f>
        <v>1</v>
      </c>
      <c r="L153">
        <f>IF(OR('Rolex, AP, Patek'!L153="YG 18K",'Rolex, AP, Patek'!L153="YG &lt;18K",'Rolex, AP, Patek'!L153="PG 18K",'Rolex, AP, Patek'!L153="PG &lt;18K",'Rolex, AP, Patek'!L153="WG 18K",'Rolex, AP, Patek'!L153="Mixes of 18K",'Rolex, AP, Patek'!L153="Mixes &lt;18K"),1,0)</f>
        <v>0</v>
      </c>
      <c r="M153">
        <f>IF('Rolex, AP, Patek'!L153="Platinum",1,0)</f>
        <v>0</v>
      </c>
      <c r="N153">
        <f>IF(OR('Rolex, AP, Patek'!L153="PVD",'Rolex, AP, Patek'!L153="Gold Plate",'Rolex, AP, Patek'!L153="Other"),1,0)</f>
        <v>0</v>
      </c>
      <c r="O153">
        <f>IF('Rolex, AP, Patek'!P153="Stainless Steel",1,0)</f>
        <v>0</v>
      </c>
      <c r="P153">
        <f>IF('Rolex, AP, Patek'!P153="Leather",1,0)</f>
        <v>1</v>
      </c>
      <c r="Q153">
        <f>IF('Rolex, AP, Patek'!P153="Two-tone",1,0)</f>
        <v>0</v>
      </c>
      <c r="R153">
        <f>IF(OR('Rolex, AP, Patek'!P153="YG 18K",'Rolex, AP, Patek'!P153="PG 18K",'Rolex, AP, Patek'!P153="WG 18K",'Rolex, AP, Patek'!P153="Mixes of 18K"),1,0)</f>
        <v>0</v>
      </c>
      <c r="S153">
        <f>IF(OR('Rolex, AP, Patek'!AX153="Yes",'Rolex, AP, Patek'!AY153="Yes",'Rolex, AP, Patek'!AW153="Yes"),1,0)</f>
        <v>0</v>
      </c>
      <c r="T153">
        <f>IF(OR(ISTEXT('Rolex, AP, Patek'!AZ153), ISTEXT('Rolex, AP, Patek'!BA153)),1,0)</f>
        <v>0</v>
      </c>
      <c r="U153">
        <f>IF('Rolex, AP, Patek'!BB153="Yes",1,0)</f>
        <v>1</v>
      </c>
      <c r="V153">
        <f>IF('Rolex, AP, Patek'!BC153="Yes",1,0)</f>
        <v>0</v>
      </c>
      <c r="W153">
        <f>IF('Rolex, AP, Patek'!BF153="Yes",1,0)</f>
        <v>0</v>
      </c>
      <c r="X153">
        <f>IF('Rolex, AP, Patek'!BG153="A",1,0)</f>
        <v>0</v>
      </c>
      <c r="Y153">
        <f>IF('Rolex, AP, Patek'!BG153="AA",1,0)</f>
        <v>1</v>
      </c>
      <c r="Z153">
        <f>IF('Rolex, AP, Patek'!BG153="AAA",1,0)</f>
        <v>0</v>
      </c>
      <c r="AA153">
        <f>IF('Rolex, AP, Patek'!BG153="AAAA",1,0)</f>
        <v>0</v>
      </c>
      <c r="AB153">
        <f>IF('Rolex, AP, Patek'!R153="Yes",1,0)</f>
        <v>0</v>
      </c>
      <c r="AC153">
        <f>IF('Rolex, AP, Patek'!AR153="Yes",1,0)</f>
        <v>0</v>
      </c>
      <c r="AD153">
        <f>IF(OR('Rolex, AP, Patek'!X153="Yes", 'Rolex, AP, Patek'!Y153="Yes",'Rolex, AP, Patek'!Z153="Yes"),1,0)</f>
        <v>1</v>
      </c>
      <c r="AE153">
        <f>IF(OR('Rolex, AP, Patek'!AA153="Yes",'Rolex, AP, Patek'!AB153="Yes"),1,0)</f>
        <v>0</v>
      </c>
      <c r="AF153">
        <f>IF('Rolex, AP, Patek'!AD153="Yes",1,0)</f>
        <v>0</v>
      </c>
      <c r="AG153">
        <f>IF('Rolex, AP, Patek'!AC153="Yes",1,0)</f>
        <v>0</v>
      </c>
      <c r="AH153">
        <f>IF('Rolex, AP, Patek'!AE153="Yes",1,0)</f>
        <v>0</v>
      </c>
      <c r="AI153">
        <f>IF(OR('Rolex, AP, Patek'!AK153="Yes",'Rolex, AP, Patek'!AN153="Yes"),1,0)</f>
        <v>0</v>
      </c>
      <c r="AJ153">
        <f>IF('Rolex, AP, Patek'!AL153="Yes",1,0)</f>
        <v>0</v>
      </c>
      <c r="AK153">
        <f>IF('Rolex, AP, Patek'!AO153="Yes",1,0)</f>
        <v>0</v>
      </c>
      <c r="AL153">
        <f>IF('Rolex, AP, Patek'!AS153="Yes",1,0)</f>
        <v>0</v>
      </c>
      <c r="AM153" s="25">
        <f t="shared" si="13"/>
        <v>0</v>
      </c>
      <c r="AN153" s="25">
        <f t="shared" si="14"/>
        <v>0</v>
      </c>
      <c r="AO153" s="25">
        <f t="shared" si="15"/>
        <v>0</v>
      </c>
      <c r="AP153" s="25">
        <f t="shared" si="16"/>
        <v>1</v>
      </c>
      <c r="AQ153" s="25">
        <f t="shared" si="17"/>
        <v>0</v>
      </c>
    </row>
    <row r="154" spans="1:43" x14ac:dyDescent="0.2">
      <c r="A154" s="1">
        <v>150</v>
      </c>
      <c r="B154" s="27">
        <f>'Rolex, AP, Patek'!C154</f>
        <v>44507</v>
      </c>
      <c r="C154">
        <f>'Rolex, AP, Patek'!D154</f>
        <v>303</v>
      </c>
      <c r="D154" s="28">
        <f>'Rolex, AP, Patek'!E154</f>
        <v>10000</v>
      </c>
      <c r="E154" s="28">
        <f>'Rolex, AP, Patek'!F154</f>
        <v>12500</v>
      </c>
      <c r="F154" s="29">
        <f t="shared" si="12"/>
        <v>9.2103403719761836</v>
      </c>
      <c r="G154" s="28">
        <f>IF('Rolex, AP, Patek'!J154="AP",1,0)</f>
        <v>0</v>
      </c>
      <c r="H154" s="28">
        <f>IF('Rolex, AP, Patek'!J154="Patek",1,0)</f>
        <v>0</v>
      </c>
      <c r="I154" s="28">
        <f>IF('Rolex, AP, Patek'!J154="Rolex",1,0)</f>
        <v>1</v>
      </c>
      <c r="J154">
        <f>IF('Rolex, AP, Patek'!L154="Stainless Steel",1,0)</f>
        <v>0</v>
      </c>
      <c r="K154">
        <f>IF('Rolex, AP, Patek'!L154="Two-tone",1,0)</f>
        <v>0</v>
      </c>
      <c r="L154">
        <f>IF(OR('Rolex, AP, Patek'!L154="YG 18K",'Rolex, AP, Patek'!L154="YG &lt;18K",'Rolex, AP, Patek'!L154="PG 18K",'Rolex, AP, Patek'!L154="PG &lt;18K",'Rolex, AP, Patek'!L154="WG 18K",'Rolex, AP, Patek'!L154="Mixes of 18K",'Rolex, AP, Patek'!L154="Mixes &lt;18K"),1,0)</f>
        <v>1</v>
      </c>
      <c r="M154">
        <f>IF('Rolex, AP, Patek'!L154="Platinum",1,0)</f>
        <v>0</v>
      </c>
      <c r="N154">
        <f>IF(OR('Rolex, AP, Patek'!L154="PVD",'Rolex, AP, Patek'!L154="Gold Plate",'Rolex, AP, Patek'!L154="Other"),1,0)</f>
        <v>0</v>
      </c>
      <c r="O154">
        <f>IF('Rolex, AP, Patek'!P154="Stainless Steel",1,0)</f>
        <v>0</v>
      </c>
      <c r="P154">
        <f>IF('Rolex, AP, Patek'!P154="Leather",1,0)</f>
        <v>0</v>
      </c>
      <c r="Q154">
        <f>IF('Rolex, AP, Patek'!P154="Two-tone",1,0)</f>
        <v>0</v>
      </c>
      <c r="R154">
        <f>IF(OR('Rolex, AP, Patek'!P154="YG 18K",'Rolex, AP, Patek'!P154="PG 18K",'Rolex, AP, Patek'!P154="WG 18K",'Rolex, AP, Patek'!P154="Mixes of 18K"),1,0)</f>
        <v>1</v>
      </c>
      <c r="S154">
        <f>IF(OR('Rolex, AP, Patek'!AX154="Yes",'Rolex, AP, Patek'!AY154="Yes",'Rolex, AP, Patek'!AW154="Yes"),1,0)</f>
        <v>0</v>
      </c>
      <c r="T154">
        <f>IF(OR(ISTEXT('Rolex, AP, Patek'!AZ154), ISTEXT('Rolex, AP, Patek'!BA154)),1,0)</f>
        <v>0</v>
      </c>
      <c r="U154">
        <f>IF('Rolex, AP, Patek'!BB154="Yes",1,0)</f>
        <v>0</v>
      </c>
      <c r="V154">
        <f>IF('Rolex, AP, Patek'!BC154="Yes",1,0)</f>
        <v>0</v>
      </c>
      <c r="W154">
        <f>IF('Rolex, AP, Patek'!BF154="Yes",1,0)</f>
        <v>0</v>
      </c>
      <c r="X154">
        <f>IF('Rolex, AP, Patek'!BG154="A",1,0)</f>
        <v>0</v>
      </c>
      <c r="Y154">
        <f>IF('Rolex, AP, Patek'!BG154="AA",1,0)</f>
        <v>1</v>
      </c>
      <c r="Z154">
        <f>IF('Rolex, AP, Patek'!BG154="AAA",1,0)</f>
        <v>0</v>
      </c>
      <c r="AA154">
        <f>IF('Rolex, AP, Patek'!BG154="AAAA",1,0)</f>
        <v>0</v>
      </c>
      <c r="AB154">
        <f>IF('Rolex, AP, Patek'!R154="Yes",1,0)</f>
        <v>0</v>
      </c>
      <c r="AC154">
        <f>IF('Rolex, AP, Patek'!AR154="Yes",1,0)</f>
        <v>0</v>
      </c>
      <c r="AD154">
        <f>IF(OR('Rolex, AP, Patek'!X154="Yes", 'Rolex, AP, Patek'!Y154="Yes",'Rolex, AP, Patek'!Z154="Yes"),1,0)</f>
        <v>1</v>
      </c>
      <c r="AE154">
        <f>IF(OR('Rolex, AP, Patek'!AA154="Yes",'Rolex, AP, Patek'!AB154="Yes"),1,0)</f>
        <v>0</v>
      </c>
      <c r="AF154">
        <f>IF('Rolex, AP, Patek'!AD154="Yes",1,0)</f>
        <v>0</v>
      </c>
      <c r="AG154">
        <f>IF('Rolex, AP, Patek'!AC154="Yes",1,0)</f>
        <v>0</v>
      </c>
      <c r="AH154">
        <f>IF('Rolex, AP, Patek'!AE154="Yes",1,0)</f>
        <v>0</v>
      </c>
      <c r="AI154">
        <f>IF(OR('Rolex, AP, Patek'!AK154="Yes",'Rolex, AP, Patek'!AN154="Yes"),1,0)</f>
        <v>0</v>
      </c>
      <c r="AJ154">
        <f>IF('Rolex, AP, Patek'!AL154="Yes",1,0)</f>
        <v>0</v>
      </c>
      <c r="AK154">
        <f>IF('Rolex, AP, Patek'!AO154="Yes",1,0)</f>
        <v>0</v>
      </c>
      <c r="AL154">
        <f>IF('Rolex, AP, Patek'!AS154="Yes",1,0)</f>
        <v>0</v>
      </c>
      <c r="AM154" s="25">
        <f t="shared" si="13"/>
        <v>0</v>
      </c>
      <c r="AN154" s="25">
        <f t="shared" si="14"/>
        <v>0</v>
      </c>
      <c r="AO154" s="25">
        <f t="shared" si="15"/>
        <v>0</v>
      </c>
      <c r="AP154" s="25">
        <f t="shared" si="16"/>
        <v>1</v>
      </c>
      <c r="AQ154" s="25">
        <f t="shared" si="17"/>
        <v>0</v>
      </c>
    </row>
    <row r="155" spans="1:43" x14ac:dyDescent="0.2">
      <c r="A155" s="1">
        <v>151</v>
      </c>
      <c r="B155" s="27">
        <f>'Rolex, AP, Patek'!C155</f>
        <v>44507</v>
      </c>
      <c r="C155">
        <f>'Rolex, AP, Patek'!D155</f>
        <v>304</v>
      </c>
      <c r="D155" s="28">
        <f>'Rolex, AP, Patek'!E155</f>
        <v>3200</v>
      </c>
      <c r="E155" s="28">
        <f>'Rolex, AP, Patek'!F155</f>
        <v>4000</v>
      </c>
      <c r="F155" s="29">
        <f t="shared" si="12"/>
        <v>8.0709060887878188</v>
      </c>
      <c r="G155" s="28">
        <f>IF('Rolex, AP, Patek'!J155="AP",1,0)</f>
        <v>0</v>
      </c>
      <c r="H155" s="28">
        <f>IF('Rolex, AP, Patek'!J155="Patek",1,0)</f>
        <v>0</v>
      </c>
      <c r="I155" s="28">
        <f>IF('Rolex, AP, Patek'!J155="Rolex",1,0)</f>
        <v>1</v>
      </c>
      <c r="J155">
        <f>IF('Rolex, AP, Patek'!L155="Stainless Steel",1,0)</f>
        <v>1</v>
      </c>
      <c r="K155">
        <f>IF('Rolex, AP, Patek'!L155="Two-tone",1,0)</f>
        <v>0</v>
      </c>
      <c r="L155">
        <f>IF(OR('Rolex, AP, Patek'!L155="YG 18K",'Rolex, AP, Patek'!L155="YG &lt;18K",'Rolex, AP, Patek'!L155="PG 18K",'Rolex, AP, Patek'!L155="PG &lt;18K",'Rolex, AP, Patek'!L155="WG 18K",'Rolex, AP, Patek'!L155="Mixes of 18K",'Rolex, AP, Patek'!L155="Mixes &lt;18K"),1,0)</f>
        <v>0</v>
      </c>
      <c r="M155">
        <f>IF('Rolex, AP, Patek'!L155="Platinum",1,0)</f>
        <v>0</v>
      </c>
      <c r="N155">
        <f>IF(OR('Rolex, AP, Patek'!L155="PVD",'Rolex, AP, Patek'!L155="Gold Plate",'Rolex, AP, Patek'!L155="Other"),1,0)</f>
        <v>0</v>
      </c>
      <c r="O155">
        <f>IF('Rolex, AP, Patek'!P155="Stainless Steel",1,0)</f>
        <v>1</v>
      </c>
      <c r="P155">
        <f>IF('Rolex, AP, Patek'!P155="Leather",1,0)</f>
        <v>0</v>
      </c>
      <c r="Q155">
        <f>IF('Rolex, AP, Patek'!P155="Two-tone",1,0)</f>
        <v>0</v>
      </c>
      <c r="R155">
        <f>IF(OR('Rolex, AP, Patek'!P155="YG 18K",'Rolex, AP, Patek'!P155="PG 18K",'Rolex, AP, Patek'!P155="WG 18K",'Rolex, AP, Patek'!P155="Mixes of 18K"),1,0)</f>
        <v>0</v>
      </c>
      <c r="S155">
        <f>IF(OR('Rolex, AP, Patek'!AX155="Yes",'Rolex, AP, Patek'!AY155="Yes",'Rolex, AP, Patek'!AW155="Yes"),1,0)</f>
        <v>0</v>
      </c>
      <c r="T155">
        <f>IF(OR(ISTEXT('Rolex, AP, Patek'!AZ155), ISTEXT('Rolex, AP, Patek'!BA155)),1,0)</f>
        <v>0</v>
      </c>
      <c r="U155">
        <f>IF('Rolex, AP, Patek'!BB155="Yes",1,0)</f>
        <v>0</v>
      </c>
      <c r="V155">
        <f>IF('Rolex, AP, Patek'!BC155="Yes",1,0)</f>
        <v>0</v>
      </c>
      <c r="W155">
        <f>IF('Rolex, AP, Patek'!BF155="Yes",1,0)</f>
        <v>0</v>
      </c>
      <c r="X155">
        <f>IF('Rolex, AP, Patek'!BG155="A",1,0)</f>
        <v>0</v>
      </c>
      <c r="Y155">
        <f>IF('Rolex, AP, Patek'!BG155="AA",1,0)</f>
        <v>1</v>
      </c>
      <c r="Z155">
        <f>IF('Rolex, AP, Patek'!BG155="AAA",1,0)</f>
        <v>0</v>
      </c>
      <c r="AA155">
        <f>IF('Rolex, AP, Patek'!BG155="AAAA",1,0)</f>
        <v>0</v>
      </c>
      <c r="AB155">
        <f>IF('Rolex, AP, Patek'!R155="Yes",1,0)</f>
        <v>0</v>
      </c>
      <c r="AC155">
        <f>IF('Rolex, AP, Patek'!AR155="Yes",1,0)</f>
        <v>0</v>
      </c>
      <c r="AD155">
        <f>IF(OR('Rolex, AP, Patek'!X155="Yes", 'Rolex, AP, Patek'!Y155="Yes",'Rolex, AP, Patek'!Z155="Yes"),1,0)</f>
        <v>1</v>
      </c>
      <c r="AE155">
        <f>IF(OR('Rolex, AP, Patek'!AA155="Yes",'Rolex, AP, Patek'!AB155="Yes"),1,0)</f>
        <v>0</v>
      </c>
      <c r="AF155">
        <f>IF('Rolex, AP, Patek'!AD155="Yes",1,0)</f>
        <v>0</v>
      </c>
      <c r="AG155">
        <f>IF('Rolex, AP, Patek'!AC155="Yes",1,0)</f>
        <v>0</v>
      </c>
      <c r="AH155">
        <f>IF('Rolex, AP, Patek'!AE155="Yes",1,0)</f>
        <v>0</v>
      </c>
      <c r="AI155">
        <f>IF(OR('Rolex, AP, Patek'!AK155="Yes",'Rolex, AP, Patek'!AN155="Yes"),1,0)</f>
        <v>0</v>
      </c>
      <c r="AJ155">
        <f>IF('Rolex, AP, Patek'!AL155="Yes",1,0)</f>
        <v>0</v>
      </c>
      <c r="AK155">
        <f>IF('Rolex, AP, Patek'!AO155="Yes",1,0)</f>
        <v>0</v>
      </c>
      <c r="AL155">
        <f>IF('Rolex, AP, Patek'!AS155="Yes",1,0)</f>
        <v>0</v>
      </c>
      <c r="AM155" s="25">
        <f t="shared" si="13"/>
        <v>0</v>
      </c>
      <c r="AN155" s="25">
        <f t="shared" si="14"/>
        <v>0</v>
      </c>
      <c r="AO155" s="25">
        <f t="shared" si="15"/>
        <v>0</v>
      </c>
      <c r="AP155" s="25">
        <f t="shared" si="16"/>
        <v>1</v>
      </c>
      <c r="AQ155" s="25">
        <f t="shared" si="17"/>
        <v>0</v>
      </c>
    </row>
    <row r="156" spans="1:43" x14ac:dyDescent="0.2">
      <c r="A156" s="1">
        <v>152</v>
      </c>
      <c r="B156" s="27">
        <f>'Rolex, AP, Patek'!C156</f>
        <v>44507</v>
      </c>
      <c r="C156">
        <f>'Rolex, AP, Patek'!D156</f>
        <v>305</v>
      </c>
      <c r="D156" s="28">
        <f>'Rolex, AP, Patek'!E156</f>
        <v>16000</v>
      </c>
      <c r="E156" s="28">
        <f>'Rolex, AP, Patek'!F156</f>
        <v>20000</v>
      </c>
      <c r="F156" s="29">
        <f t="shared" si="12"/>
        <v>9.6803440012219184</v>
      </c>
      <c r="G156" s="28">
        <f>IF('Rolex, AP, Patek'!J156="AP",1,0)</f>
        <v>0</v>
      </c>
      <c r="H156" s="28">
        <f>IF('Rolex, AP, Patek'!J156="Patek",1,0)</f>
        <v>0</v>
      </c>
      <c r="I156" s="28">
        <f>IF('Rolex, AP, Patek'!J156="Rolex",1,0)</f>
        <v>1</v>
      </c>
      <c r="J156">
        <f>IF('Rolex, AP, Patek'!L156="Stainless Steel",1,0)</f>
        <v>1</v>
      </c>
      <c r="K156">
        <f>IF('Rolex, AP, Patek'!L156="Two-tone",1,0)</f>
        <v>0</v>
      </c>
      <c r="L156">
        <f>IF(OR('Rolex, AP, Patek'!L156="YG 18K",'Rolex, AP, Patek'!L156="YG &lt;18K",'Rolex, AP, Patek'!L156="PG 18K",'Rolex, AP, Patek'!L156="PG &lt;18K",'Rolex, AP, Patek'!L156="WG 18K",'Rolex, AP, Patek'!L156="Mixes of 18K",'Rolex, AP, Patek'!L156="Mixes &lt;18K"),1,0)</f>
        <v>0</v>
      </c>
      <c r="M156">
        <f>IF('Rolex, AP, Patek'!L156="Platinum",1,0)</f>
        <v>0</v>
      </c>
      <c r="N156">
        <f>IF(OR('Rolex, AP, Patek'!L156="PVD",'Rolex, AP, Patek'!L156="Gold Plate",'Rolex, AP, Patek'!L156="Other"),1,0)</f>
        <v>0</v>
      </c>
      <c r="O156">
        <f>IF('Rolex, AP, Patek'!P156="Stainless Steel",1,0)</f>
        <v>1</v>
      </c>
      <c r="P156">
        <f>IF('Rolex, AP, Patek'!P156="Leather",1,0)</f>
        <v>0</v>
      </c>
      <c r="Q156">
        <f>IF('Rolex, AP, Patek'!P156="Two-tone",1,0)</f>
        <v>0</v>
      </c>
      <c r="R156">
        <f>IF(OR('Rolex, AP, Patek'!P156="YG 18K",'Rolex, AP, Patek'!P156="PG 18K",'Rolex, AP, Patek'!P156="WG 18K",'Rolex, AP, Patek'!P156="Mixes of 18K"),1,0)</f>
        <v>0</v>
      </c>
      <c r="S156">
        <f>IF(OR('Rolex, AP, Patek'!AX156="Yes",'Rolex, AP, Patek'!AY156="Yes",'Rolex, AP, Patek'!AW156="Yes"),1,0)</f>
        <v>0</v>
      </c>
      <c r="T156">
        <f>IF(OR(ISTEXT('Rolex, AP, Patek'!AZ156), ISTEXT('Rolex, AP, Patek'!BA156)),1,0)</f>
        <v>0</v>
      </c>
      <c r="U156">
        <f>IF('Rolex, AP, Patek'!BB156="Yes",1,0)</f>
        <v>1</v>
      </c>
      <c r="V156">
        <f>IF('Rolex, AP, Patek'!BC156="Yes",1,0)</f>
        <v>0</v>
      </c>
      <c r="W156">
        <f>IF('Rolex, AP, Patek'!BF156="Yes",1,0)</f>
        <v>0</v>
      </c>
      <c r="X156">
        <f>IF('Rolex, AP, Patek'!BG156="A",1,0)</f>
        <v>0</v>
      </c>
      <c r="Y156">
        <f>IF('Rolex, AP, Patek'!BG156="AA",1,0)</f>
        <v>0</v>
      </c>
      <c r="Z156">
        <f>IF('Rolex, AP, Patek'!BG156="AAA",1,0)</f>
        <v>1</v>
      </c>
      <c r="AA156">
        <f>IF('Rolex, AP, Patek'!BG156="AAAA",1,0)</f>
        <v>0</v>
      </c>
      <c r="AB156">
        <f>IF('Rolex, AP, Patek'!R156="Yes",1,0)</f>
        <v>0</v>
      </c>
      <c r="AC156">
        <f>IF('Rolex, AP, Patek'!AR156="Yes",1,0)</f>
        <v>0</v>
      </c>
      <c r="AD156">
        <f>IF(OR('Rolex, AP, Patek'!X156="Yes", 'Rolex, AP, Patek'!Y156="Yes",'Rolex, AP, Patek'!Z156="Yes"),1,0)</f>
        <v>1</v>
      </c>
      <c r="AE156">
        <f>IF(OR('Rolex, AP, Patek'!AA156="Yes",'Rolex, AP, Patek'!AB156="Yes"),1,0)</f>
        <v>0</v>
      </c>
      <c r="AF156">
        <f>IF('Rolex, AP, Patek'!AD156="Yes",1,0)</f>
        <v>0</v>
      </c>
      <c r="AG156">
        <f>IF('Rolex, AP, Patek'!AC156="Yes",1,0)</f>
        <v>0</v>
      </c>
      <c r="AH156">
        <f>IF('Rolex, AP, Patek'!AE156="Yes",1,0)</f>
        <v>0</v>
      </c>
      <c r="AI156">
        <f>IF(OR('Rolex, AP, Patek'!AK156="Yes",'Rolex, AP, Patek'!AN156="Yes"),1,0)</f>
        <v>0</v>
      </c>
      <c r="AJ156">
        <f>IF('Rolex, AP, Patek'!AL156="Yes",1,0)</f>
        <v>0</v>
      </c>
      <c r="AK156">
        <f>IF('Rolex, AP, Patek'!AO156="Yes",1,0)</f>
        <v>0</v>
      </c>
      <c r="AL156">
        <f>IF('Rolex, AP, Patek'!AS156="Yes",1,0)</f>
        <v>0</v>
      </c>
      <c r="AM156" s="25">
        <f t="shared" si="13"/>
        <v>0</v>
      </c>
      <c r="AN156" s="25">
        <f t="shared" si="14"/>
        <v>0</v>
      </c>
      <c r="AO156" s="25">
        <f t="shared" si="15"/>
        <v>0</v>
      </c>
      <c r="AP156" s="25">
        <f t="shared" si="16"/>
        <v>1</v>
      </c>
      <c r="AQ156" s="25">
        <f t="shared" si="17"/>
        <v>0</v>
      </c>
    </row>
    <row r="157" spans="1:43" x14ac:dyDescent="0.2">
      <c r="A157" s="1">
        <v>153</v>
      </c>
      <c r="B157" s="27">
        <f>'Rolex, AP, Patek'!C157</f>
        <v>44507</v>
      </c>
      <c r="C157">
        <f>'Rolex, AP, Patek'!D157</f>
        <v>306</v>
      </c>
      <c r="D157" s="28">
        <f>'Rolex, AP, Patek'!E157</f>
        <v>5400</v>
      </c>
      <c r="E157" s="28">
        <f>'Rolex, AP, Patek'!F157</f>
        <v>6750</v>
      </c>
      <c r="F157" s="29">
        <f t="shared" si="12"/>
        <v>8.5941542325523663</v>
      </c>
      <c r="G157" s="28">
        <f>IF('Rolex, AP, Patek'!J157="AP",1,0)</f>
        <v>0</v>
      </c>
      <c r="H157" s="28">
        <f>IF('Rolex, AP, Patek'!J157="Patek",1,0)</f>
        <v>0</v>
      </c>
      <c r="I157" s="28">
        <f>IF('Rolex, AP, Patek'!J157="Rolex",1,0)</f>
        <v>1</v>
      </c>
      <c r="J157">
        <f>IF('Rolex, AP, Patek'!L157="Stainless Steel",1,0)</f>
        <v>0</v>
      </c>
      <c r="K157">
        <f>IF('Rolex, AP, Patek'!L157="Two-tone",1,0)</f>
        <v>0</v>
      </c>
      <c r="L157">
        <f>IF(OR('Rolex, AP, Patek'!L157="YG 18K",'Rolex, AP, Patek'!L157="YG &lt;18K",'Rolex, AP, Patek'!L157="PG 18K",'Rolex, AP, Patek'!L157="PG &lt;18K",'Rolex, AP, Patek'!L157="WG 18K",'Rolex, AP, Patek'!L157="Mixes of 18K",'Rolex, AP, Patek'!L157="Mixes &lt;18K"),1,0)</f>
        <v>1</v>
      </c>
      <c r="M157">
        <f>IF('Rolex, AP, Patek'!L157="Platinum",1,0)</f>
        <v>0</v>
      </c>
      <c r="N157">
        <f>IF(OR('Rolex, AP, Patek'!L157="PVD",'Rolex, AP, Patek'!L157="Gold Plate",'Rolex, AP, Patek'!L157="Other"),1,0)</f>
        <v>0</v>
      </c>
      <c r="O157">
        <f>IF('Rolex, AP, Patek'!P157="Stainless Steel",1,0)</f>
        <v>0</v>
      </c>
      <c r="P157">
        <f>IF('Rolex, AP, Patek'!P157="Leather",1,0)</f>
        <v>1</v>
      </c>
      <c r="Q157">
        <f>IF('Rolex, AP, Patek'!P157="Two-tone",1,0)</f>
        <v>0</v>
      </c>
      <c r="R157">
        <f>IF(OR('Rolex, AP, Patek'!P157="YG 18K",'Rolex, AP, Patek'!P157="PG 18K",'Rolex, AP, Patek'!P157="WG 18K",'Rolex, AP, Patek'!P157="Mixes of 18K"),1,0)</f>
        <v>0</v>
      </c>
      <c r="S157">
        <f>IF(OR('Rolex, AP, Patek'!AX157="Yes",'Rolex, AP, Patek'!AY157="Yes",'Rolex, AP, Patek'!AW157="Yes"),1,0)</f>
        <v>0</v>
      </c>
      <c r="T157">
        <f>IF(OR(ISTEXT('Rolex, AP, Patek'!AZ157), ISTEXT('Rolex, AP, Patek'!BA157)),1,0)</f>
        <v>0</v>
      </c>
      <c r="U157">
        <f>IF('Rolex, AP, Patek'!BB157="Yes",1,0)</f>
        <v>0</v>
      </c>
      <c r="V157">
        <f>IF('Rolex, AP, Patek'!BC157="Yes",1,0)</f>
        <v>0</v>
      </c>
      <c r="W157">
        <f>IF('Rolex, AP, Patek'!BF157="Yes",1,0)</f>
        <v>0</v>
      </c>
      <c r="X157">
        <f>IF('Rolex, AP, Patek'!BG157="A",1,0)</f>
        <v>0</v>
      </c>
      <c r="Y157">
        <f>IF('Rolex, AP, Patek'!BG157="AA",1,0)</f>
        <v>0</v>
      </c>
      <c r="Z157">
        <f>IF('Rolex, AP, Patek'!BG157="AAA",1,0)</f>
        <v>1</v>
      </c>
      <c r="AA157">
        <f>IF('Rolex, AP, Patek'!BG157="AAAA",1,0)</f>
        <v>0</v>
      </c>
      <c r="AB157">
        <f>IF('Rolex, AP, Patek'!R157="Yes",1,0)</f>
        <v>1</v>
      </c>
      <c r="AC157">
        <f>IF('Rolex, AP, Patek'!AR157="Yes",1,0)</f>
        <v>0</v>
      </c>
      <c r="AD157">
        <f>IF(OR('Rolex, AP, Patek'!X157="Yes", 'Rolex, AP, Patek'!Y157="Yes",'Rolex, AP, Patek'!Z157="Yes"),1,0)</f>
        <v>0</v>
      </c>
      <c r="AE157">
        <f>IF(OR('Rolex, AP, Patek'!AA157="Yes",'Rolex, AP, Patek'!AB157="Yes"),1,0)</f>
        <v>0</v>
      </c>
      <c r="AF157">
        <f>IF('Rolex, AP, Patek'!AD157="Yes",1,0)</f>
        <v>0</v>
      </c>
      <c r="AG157">
        <f>IF('Rolex, AP, Patek'!AC157="Yes",1,0)</f>
        <v>0</v>
      </c>
      <c r="AH157">
        <f>IF('Rolex, AP, Patek'!AE157="Yes",1,0)</f>
        <v>0</v>
      </c>
      <c r="AI157">
        <f>IF(OR('Rolex, AP, Patek'!AK157="Yes",'Rolex, AP, Patek'!AN157="Yes"),1,0)</f>
        <v>0</v>
      </c>
      <c r="AJ157">
        <f>IF('Rolex, AP, Patek'!AL157="Yes",1,0)</f>
        <v>0</v>
      </c>
      <c r="AK157">
        <f>IF('Rolex, AP, Patek'!AO157="Yes",1,0)</f>
        <v>0</v>
      </c>
      <c r="AL157">
        <f>IF('Rolex, AP, Patek'!AS157="Yes",1,0)</f>
        <v>0</v>
      </c>
      <c r="AM157" s="25">
        <f t="shared" si="13"/>
        <v>0</v>
      </c>
      <c r="AN157" s="25">
        <f t="shared" si="14"/>
        <v>0</v>
      </c>
      <c r="AO157" s="25">
        <f t="shared" si="15"/>
        <v>0</v>
      </c>
      <c r="AP157" s="25">
        <f t="shared" si="16"/>
        <v>1</v>
      </c>
      <c r="AQ157" s="25">
        <f t="shared" si="17"/>
        <v>0</v>
      </c>
    </row>
    <row r="158" spans="1:43" x14ac:dyDescent="0.2">
      <c r="A158" s="1">
        <v>154</v>
      </c>
      <c r="B158" s="27">
        <f>'Rolex, AP, Patek'!C158</f>
        <v>44507</v>
      </c>
      <c r="C158">
        <f>'Rolex, AP, Patek'!D158</f>
        <v>308</v>
      </c>
      <c r="D158" s="28">
        <f>'Rolex, AP, Patek'!E158</f>
        <v>6500</v>
      </c>
      <c r="E158" s="28">
        <f>'Rolex, AP, Patek'!F158</f>
        <v>8125</v>
      </c>
      <c r="F158" s="29">
        <f t="shared" si="12"/>
        <v>8.7795574558837277</v>
      </c>
      <c r="G158" s="28">
        <f>IF('Rolex, AP, Patek'!J158="AP",1,0)</f>
        <v>0</v>
      </c>
      <c r="H158" s="28">
        <f>IF('Rolex, AP, Patek'!J158="Patek",1,0)</f>
        <v>0</v>
      </c>
      <c r="I158" s="28">
        <f>IF('Rolex, AP, Patek'!J158="Rolex",1,0)</f>
        <v>1</v>
      </c>
      <c r="J158">
        <f>IF('Rolex, AP, Patek'!L158="Stainless Steel",1,0)</f>
        <v>0</v>
      </c>
      <c r="K158">
        <f>IF('Rolex, AP, Patek'!L158="Two-tone",1,0)</f>
        <v>0</v>
      </c>
      <c r="L158">
        <f>IF(OR('Rolex, AP, Patek'!L158="YG 18K",'Rolex, AP, Patek'!L158="YG &lt;18K",'Rolex, AP, Patek'!L158="PG 18K",'Rolex, AP, Patek'!L158="PG &lt;18K",'Rolex, AP, Patek'!L158="WG 18K",'Rolex, AP, Patek'!L158="Mixes of 18K",'Rolex, AP, Patek'!L158="Mixes &lt;18K"),1,0)</f>
        <v>1</v>
      </c>
      <c r="M158">
        <f>IF('Rolex, AP, Patek'!L158="Platinum",1,0)</f>
        <v>0</v>
      </c>
      <c r="N158">
        <f>IF(OR('Rolex, AP, Patek'!L158="PVD",'Rolex, AP, Patek'!L158="Gold Plate",'Rolex, AP, Patek'!L158="Other"),1,0)</f>
        <v>0</v>
      </c>
      <c r="O158">
        <f>IF('Rolex, AP, Patek'!P158="Stainless Steel",1,0)</f>
        <v>0</v>
      </c>
      <c r="P158">
        <f>IF('Rolex, AP, Patek'!P158="Leather",1,0)</f>
        <v>1</v>
      </c>
      <c r="Q158">
        <f>IF('Rolex, AP, Patek'!P158="Two-tone",1,0)</f>
        <v>0</v>
      </c>
      <c r="R158">
        <f>IF(OR('Rolex, AP, Patek'!P158="YG 18K",'Rolex, AP, Patek'!P158="PG 18K",'Rolex, AP, Patek'!P158="WG 18K",'Rolex, AP, Patek'!P158="Mixes of 18K"),1,0)</f>
        <v>0</v>
      </c>
      <c r="S158">
        <f>IF(OR('Rolex, AP, Patek'!AX158="Yes",'Rolex, AP, Patek'!AY158="Yes",'Rolex, AP, Patek'!AW158="Yes"),1,0)</f>
        <v>0</v>
      </c>
      <c r="T158">
        <f>IF(OR(ISTEXT('Rolex, AP, Patek'!AZ158), ISTEXT('Rolex, AP, Patek'!BA158)),1,0)</f>
        <v>0</v>
      </c>
      <c r="U158">
        <f>IF('Rolex, AP, Patek'!BB158="Yes",1,0)</f>
        <v>0</v>
      </c>
      <c r="V158">
        <f>IF('Rolex, AP, Patek'!BC158="Yes",1,0)</f>
        <v>0</v>
      </c>
      <c r="W158">
        <f>IF('Rolex, AP, Patek'!BF158="Yes",1,0)</f>
        <v>0</v>
      </c>
      <c r="X158">
        <f>IF('Rolex, AP, Patek'!BG158="A",1,0)</f>
        <v>0</v>
      </c>
      <c r="Y158">
        <f>IF('Rolex, AP, Patek'!BG158="AA",1,0)</f>
        <v>1</v>
      </c>
      <c r="Z158">
        <f>IF('Rolex, AP, Patek'!BG158="AAA",1,0)</f>
        <v>0</v>
      </c>
      <c r="AA158">
        <f>IF('Rolex, AP, Patek'!BG158="AAAA",1,0)</f>
        <v>0</v>
      </c>
      <c r="AB158">
        <f>IF('Rolex, AP, Patek'!R158="Yes",1,0)</f>
        <v>0</v>
      </c>
      <c r="AC158">
        <f>IF('Rolex, AP, Patek'!AR158="Yes",1,0)</f>
        <v>0</v>
      </c>
      <c r="AD158">
        <f>IF(OR('Rolex, AP, Patek'!X158="Yes", 'Rolex, AP, Patek'!Y158="Yes",'Rolex, AP, Patek'!Z158="Yes"),1,0)</f>
        <v>1</v>
      </c>
      <c r="AE158">
        <f>IF(OR('Rolex, AP, Patek'!AA158="Yes",'Rolex, AP, Patek'!AB158="Yes"),1,0)</f>
        <v>0</v>
      </c>
      <c r="AF158">
        <f>IF('Rolex, AP, Patek'!AD158="Yes",1,0)</f>
        <v>0</v>
      </c>
      <c r="AG158">
        <f>IF('Rolex, AP, Patek'!AC158="Yes",1,0)</f>
        <v>0</v>
      </c>
      <c r="AH158">
        <f>IF('Rolex, AP, Patek'!AE158="Yes",1,0)</f>
        <v>0</v>
      </c>
      <c r="AI158">
        <f>IF(OR('Rolex, AP, Patek'!AK158="Yes",'Rolex, AP, Patek'!AN158="Yes"),1,0)</f>
        <v>0</v>
      </c>
      <c r="AJ158">
        <f>IF('Rolex, AP, Patek'!AL158="Yes",1,0)</f>
        <v>0</v>
      </c>
      <c r="AK158">
        <f>IF('Rolex, AP, Patek'!AO158="Yes",1,0)</f>
        <v>0</v>
      </c>
      <c r="AL158">
        <f>IF('Rolex, AP, Patek'!AS158="Yes",1,0)</f>
        <v>0</v>
      </c>
      <c r="AM158" s="25">
        <f t="shared" si="13"/>
        <v>0</v>
      </c>
      <c r="AN158" s="25">
        <f t="shared" si="14"/>
        <v>0</v>
      </c>
      <c r="AO158" s="25">
        <f t="shared" si="15"/>
        <v>0</v>
      </c>
      <c r="AP158" s="25">
        <f t="shared" si="16"/>
        <v>1</v>
      </c>
      <c r="AQ158" s="25">
        <f t="shared" si="17"/>
        <v>0</v>
      </c>
    </row>
    <row r="159" spans="1:43" x14ac:dyDescent="0.2">
      <c r="A159" s="1">
        <v>155</v>
      </c>
      <c r="B159" s="27">
        <f>'Rolex, AP, Patek'!C159</f>
        <v>44507</v>
      </c>
      <c r="C159">
        <f>'Rolex, AP, Patek'!D159</f>
        <v>314</v>
      </c>
      <c r="D159" s="28">
        <f>'Rolex, AP, Patek'!E159</f>
        <v>80000</v>
      </c>
      <c r="E159" s="28">
        <f>'Rolex, AP, Patek'!F159</f>
        <v>100000</v>
      </c>
      <c r="F159" s="29">
        <f t="shared" si="12"/>
        <v>11.289781913656018</v>
      </c>
      <c r="G159" s="28">
        <f>IF('Rolex, AP, Patek'!J159="AP",1,0)</f>
        <v>0</v>
      </c>
      <c r="H159" s="28">
        <f>IF('Rolex, AP, Patek'!J159="Patek",1,0)</f>
        <v>0</v>
      </c>
      <c r="I159" s="28">
        <f>IF('Rolex, AP, Patek'!J159="Rolex",1,0)</f>
        <v>1</v>
      </c>
      <c r="J159">
        <f>IF('Rolex, AP, Patek'!L159="Stainless Steel",1,0)</f>
        <v>0</v>
      </c>
      <c r="K159">
        <f>IF('Rolex, AP, Patek'!L159="Two-tone",1,0)</f>
        <v>0</v>
      </c>
      <c r="L159">
        <f>IF(OR('Rolex, AP, Patek'!L159="YG 18K",'Rolex, AP, Patek'!L159="YG &lt;18K",'Rolex, AP, Patek'!L159="PG 18K",'Rolex, AP, Patek'!L159="PG &lt;18K",'Rolex, AP, Patek'!L159="WG 18K",'Rolex, AP, Patek'!L159="Mixes of 18K",'Rolex, AP, Patek'!L159="Mixes &lt;18K"),1,0)</f>
        <v>1</v>
      </c>
      <c r="M159">
        <f>IF('Rolex, AP, Patek'!L159="Platinum",1,0)</f>
        <v>0</v>
      </c>
      <c r="N159">
        <f>IF(OR('Rolex, AP, Patek'!L159="PVD",'Rolex, AP, Patek'!L159="Gold Plate",'Rolex, AP, Patek'!L159="Other"),1,0)</f>
        <v>0</v>
      </c>
      <c r="O159">
        <f>IF('Rolex, AP, Patek'!P159="Stainless Steel",1,0)</f>
        <v>0</v>
      </c>
      <c r="P159">
        <f>IF('Rolex, AP, Patek'!P159="Leather",1,0)</f>
        <v>0</v>
      </c>
      <c r="Q159">
        <f>IF('Rolex, AP, Patek'!P159="Two-tone",1,0)</f>
        <v>0</v>
      </c>
      <c r="R159">
        <f>IF(OR('Rolex, AP, Patek'!P159="YG 18K",'Rolex, AP, Patek'!P159="PG 18K",'Rolex, AP, Patek'!P159="WG 18K",'Rolex, AP, Patek'!P159="Mixes of 18K"),1,0)</f>
        <v>1</v>
      </c>
      <c r="S159">
        <f>IF(OR('Rolex, AP, Patek'!AX159="Yes",'Rolex, AP, Patek'!AY159="Yes",'Rolex, AP, Patek'!AW159="Yes"),1,0)</f>
        <v>1</v>
      </c>
      <c r="T159">
        <f>IF(OR(ISTEXT('Rolex, AP, Patek'!AZ159), ISTEXT('Rolex, AP, Patek'!BA159)),1,0)</f>
        <v>0</v>
      </c>
      <c r="U159">
        <f>IF('Rolex, AP, Patek'!BB159="Yes",1,0)</f>
        <v>0</v>
      </c>
      <c r="V159">
        <f>IF('Rolex, AP, Patek'!BC159="Yes",1,0)</f>
        <v>0</v>
      </c>
      <c r="W159">
        <f>IF('Rolex, AP, Patek'!BF159="Yes",1,0)</f>
        <v>0</v>
      </c>
      <c r="X159">
        <f>IF('Rolex, AP, Patek'!BG159="A",1,0)</f>
        <v>0</v>
      </c>
      <c r="Y159">
        <f>IF('Rolex, AP, Patek'!BG159="AA",1,0)</f>
        <v>0</v>
      </c>
      <c r="Z159">
        <f>IF('Rolex, AP, Patek'!BG159="AAA",1,0)</f>
        <v>0</v>
      </c>
      <c r="AA159">
        <f>IF('Rolex, AP, Patek'!BG159="AAAA",1,0)</f>
        <v>1</v>
      </c>
      <c r="AB159">
        <f>IF('Rolex, AP, Patek'!R159="Yes",1,0)</f>
        <v>0</v>
      </c>
      <c r="AC159">
        <f>IF('Rolex, AP, Patek'!AR159="Yes",1,0)</f>
        <v>0</v>
      </c>
      <c r="AD159">
        <f>IF(OR('Rolex, AP, Patek'!X159="Yes", 'Rolex, AP, Patek'!Y159="Yes",'Rolex, AP, Patek'!Z159="Yes"),1,0)</f>
        <v>0</v>
      </c>
      <c r="AE159">
        <f>IF(OR('Rolex, AP, Patek'!AA159="Yes",'Rolex, AP, Patek'!AB159="Yes"),1,0)</f>
        <v>0</v>
      </c>
      <c r="AF159">
        <f>IF('Rolex, AP, Patek'!AD159="Yes",1,0)</f>
        <v>0</v>
      </c>
      <c r="AG159">
        <f>IF('Rolex, AP, Patek'!AC159="Yes",1,0)</f>
        <v>0</v>
      </c>
      <c r="AH159">
        <f>IF('Rolex, AP, Patek'!AE159="Yes",1,0)</f>
        <v>0</v>
      </c>
      <c r="AI159">
        <f>IF(OR('Rolex, AP, Patek'!AK159="Yes",'Rolex, AP, Patek'!AN159="Yes"),1,0)</f>
        <v>1</v>
      </c>
      <c r="AJ159">
        <f>IF('Rolex, AP, Patek'!AL159="Yes",1,0)</f>
        <v>0</v>
      </c>
      <c r="AK159">
        <f>IF('Rolex, AP, Patek'!AO159="Yes",1,0)</f>
        <v>0</v>
      </c>
      <c r="AL159">
        <f>IF('Rolex, AP, Patek'!AS159="Yes",1,0)</f>
        <v>0</v>
      </c>
      <c r="AM159" s="25">
        <f t="shared" si="13"/>
        <v>0</v>
      </c>
      <c r="AN159" s="25">
        <f t="shared" si="14"/>
        <v>0</v>
      </c>
      <c r="AO159" s="25">
        <f t="shared" si="15"/>
        <v>0</v>
      </c>
      <c r="AP159" s="25">
        <f t="shared" si="16"/>
        <v>1</v>
      </c>
      <c r="AQ159" s="25">
        <f t="shared" si="17"/>
        <v>0</v>
      </c>
    </row>
    <row r="160" spans="1:43" x14ac:dyDescent="0.2">
      <c r="A160" s="1">
        <v>156</v>
      </c>
      <c r="B160" s="27">
        <f>'Rolex, AP, Patek'!C160</f>
        <v>44507</v>
      </c>
      <c r="C160">
        <f>'Rolex, AP, Patek'!D160</f>
        <v>317</v>
      </c>
      <c r="D160" s="28">
        <f>'Rolex, AP, Patek'!E160</f>
        <v>140000</v>
      </c>
      <c r="E160" s="28">
        <f>'Rolex, AP, Patek'!F160</f>
        <v>175000</v>
      </c>
      <c r="F160" s="29">
        <f t="shared" si="12"/>
        <v>11.849397701591441</v>
      </c>
      <c r="G160" s="28">
        <f>IF('Rolex, AP, Patek'!J160="AP",1,0)</f>
        <v>0</v>
      </c>
      <c r="H160" s="28">
        <f>IF('Rolex, AP, Patek'!J160="Patek",1,0)</f>
        <v>0</v>
      </c>
      <c r="I160" s="28">
        <f>IF('Rolex, AP, Patek'!J160="Rolex",1,0)</f>
        <v>1</v>
      </c>
      <c r="J160">
        <f>IF('Rolex, AP, Patek'!L160="Stainless Steel",1,0)</f>
        <v>0</v>
      </c>
      <c r="K160">
        <f>IF('Rolex, AP, Patek'!L160="Two-tone",1,0)</f>
        <v>0</v>
      </c>
      <c r="L160">
        <f>IF(OR('Rolex, AP, Patek'!L160="YG 18K",'Rolex, AP, Patek'!L160="YG &lt;18K",'Rolex, AP, Patek'!L160="PG 18K",'Rolex, AP, Patek'!L160="PG &lt;18K",'Rolex, AP, Patek'!L160="WG 18K",'Rolex, AP, Patek'!L160="Mixes of 18K",'Rolex, AP, Patek'!L160="Mixes &lt;18K"),1,0)</f>
        <v>1</v>
      </c>
      <c r="M160">
        <f>IF('Rolex, AP, Patek'!L160="Platinum",1,0)</f>
        <v>0</v>
      </c>
      <c r="N160">
        <f>IF(OR('Rolex, AP, Patek'!L160="PVD",'Rolex, AP, Patek'!L160="Gold Plate",'Rolex, AP, Patek'!L160="Other"),1,0)</f>
        <v>0</v>
      </c>
      <c r="O160">
        <f>IF('Rolex, AP, Patek'!P160="Stainless Steel",1,0)</f>
        <v>0</v>
      </c>
      <c r="P160">
        <f>IF('Rolex, AP, Patek'!P160="Leather",1,0)</f>
        <v>1</v>
      </c>
      <c r="Q160">
        <f>IF('Rolex, AP, Patek'!P160="Two-tone",1,0)</f>
        <v>0</v>
      </c>
      <c r="R160">
        <f>IF(OR('Rolex, AP, Patek'!P160="YG 18K",'Rolex, AP, Patek'!P160="PG 18K",'Rolex, AP, Patek'!P160="WG 18K",'Rolex, AP, Patek'!P160="Mixes of 18K"),1,0)</f>
        <v>0</v>
      </c>
      <c r="S160">
        <f>IF(OR('Rolex, AP, Patek'!AX160="Yes",'Rolex, AP, Patek'!AY160="Yes",'Rolex, AP, Patek'!AW160="Yes"),1,0)</f>
        <v>0</v>
      </c>
      <c r="T160">
        <f>IF(OR(ISTEXT('Rolex, AP, Patek'!AZ160), ISTEXT('Rolex, AP, Patek'!BA160)),1,0)</f>
        <v>0</v>
      </c>
      <c r="U160">
        <f>IF('Rolex, AP, Patek'!BB160="Yes",1,0)</f>
        <v>0</v>
      </c>
      <c r="V160">
        <f>IF('Rolex, AP, Patek'!BC160="Yes",1,0)</f>
        <v>0</v>
      </c>
      <c r="W160">
        <f>IF('Rolex, AP, Patek'!BF160="Yes",1,0)</f>
        <v>0</v>
      </c>
      <c r="X160">
        <f>IF('Rolex, AP, Patek'!BG160="A",1,0)</f>
        <v>0</v>
      </c>
      <c r="Y160">
        <f>IF('Rolex, AP, Patek'!BG160="AA",1,0)</f>
        <v>0</v>
      </c>
      <c r="Z160">
        <f>IF('Rolex, AP, Patek'!BG160="AAA",1,0)</f>
        <v>0</v>
      </c>
      <c r="AA160">
        <f>IF('Rolex, AP, Patek'!BG160="AAAA",1,0)</f>
        <v>1</v>
      </c>
      <c r="AB160">
        <f>IF('Rolex, AP, Patek'!R160="Yes",1,0)</f>
        <v>0</v>
      </c>
      <c r="AC160">
        <f>IF('Rolex, AP, Patek'!AR160="Yes",1,0)</f>
        <v>0</v>
      </c>
      <c r="AD160">
        <f>IF(OR('Rolex, AP, Patek'!X160="Yes", 'Rolex, AP, Patek'!Y160="Yes",'Rolex, AP, Patek'!Z160="Yes"),1,0)</f>
        <v>0</v>
      </c>
      <c r="AE160">
        <f>IF(OR('Rolex, AP, Patek'!AA160="Yes",'Rolex, AP, Patek'!AB160="Yes"),1,0)</f>
        <v>0</v>
      </c>
      <c r="AF160">
        <f>IF('Rolex, AP, Patek'!AD160="Yes",1,0)</f>
        <v>0</v>
      </c>
      <c r="AG160">
        <f>IF('Rolex, AP, Patek'!AC160="Yes",1,0)</f>
        <v>0</v>
      </c>
      <c r="AH160">
        <f>IF('Rolex, AP, Patek'!AE160="Yes",1,0)</f>
        <v>0</v>
      </c>
      <c r="AI160">
        <f>IF(OR('Rolex, AP, Patek'!AK160="Yes",'Rolex, AP, Patek'!AN160="Yes"),1,0)</f>
        <v>1</v>
      </c>
      <c r="AJ160">
        <f>IF('Rolex, AP, Patek'!AL160="Yes",1,0)</f>
        <v>0</v>
      </c>
      <c r="AK160">
        <f>IF('Rolex, AP, Patek'!AO160="Yes",1,0)</f>
        <v>0</v>
      </c>
      <c r="AL160">
        <f>IF('Rolex, AP, Patek'!AS160="Yes",1,0)</f>
        <v>0</v>
      </c>
      <c r="AM160" s="25">
        <f t="shared" si="13"/>
        <v>0</v>
      </c>
      <c r="AN160" s="25">
        <f t="shared" si="14"/>
        <v>0</v>
      </c>
      <c r="AO160" s="25">
        <f t="shared" si="15"/>
        <v>0</v>
      </c>
      <c r="AP160" s="25">
        <f t="shared" si="16"/>
        <v>1</v>
      </c>
      <c r="AQ160" s="25">
        <f t="shared" si="17"/>
        <v>0</v>
      </c>
    </row>
    <row r="161" spans="1:43" x14ac:dyDescent="0.2">
      <c r="A161" s="1">
        <v>157</v>
      </c>
      <c r="B161" s="27">
        <f>'Rolex, AP, Patek'!C161</f>
        <v>44507</v>
      </c>
      <c r="C161">
        <f>'Rolex, AP, Patek'!D161</f>
        <v>355</v>
      </c>
      <c r="D161" s="28">
        <f>'Rolex, AP, Patek'!E161</f>
        <v>110000</v>
      </c>
      <c r="E161" s="28">
        <f>'Rolex, AP, Patek'!F161</f>
        <v>137500</v>
      </c>
      <c r="F161" s="29">
        <f t="shared" si="12"/>
        <v>11.608235644774552</v>
      </c>
      <c r="G161" s="28">
        <f>IF('Rolex, AP, Patek'!J161="AP",1,0)</f>
        <v>0</v>
      </c>
      <c r="H161" s="28">
        <f>IF('Rolex, AP, Patek'!J161="Patek",1,0)</f>
        <v>0</v>
      </c>
      <c r="I161" s="28">
        <f>IF('Rolex, AP, Patek'!J161="Rolex",1,0)</f>
        <v>1</v>
      </c>
      <c r="J161">
        <f>IF('Rolex, AP, Patek'!L161="Stainless Steel",1,0)</f>
        <v>1</v>
      </c>
      <c r="K161">
        <f>IF('Rolex, AP, Patek'!L161="Two-tone",1,0)</f>
        <v>0</v>
      </c>
      <c r="L161">
        <f>IF(OR('Rolex, AP, Patek'!L161="YG 18K",'Rolex, AP, Patek'!L161="YG &lt;18K",'Rolex, AP, Patek'!L161="PG 18K",'Rolex, AP, Patek'!L161="PG &lt;18K",'Rolex, AP, Patek'!L161="WG 18K",'Rolex, AP, Patek'!L161="Mixes of 18K",'Rolex, AP, Patek'!L161="Mixes &lt;18K"),1,0)</f>
        <v>0</v>
      </c>
      <c r="M161">
        <f>IF('Rolex, AP, Patek'!L161="Platinum",1,0)</f>
        <v>0</v>
      </c>
      <c r="N161">
        <f>IF(OR('Rolex, AP, Patek'!L161="PVD",'Rolex, AP, Patek'!L161="Gold Plate",'Rolex, AP, Patek'!L161="Other"),1,0)</f>
        <v>0</v>
      </c>
      <c r="O161">
        <f>IF('Rolex, AP, Patek'!P161="Stainless Steel",1,0)</f>
        <v>1</v>
      </c>
      <c r="P161">
        <f>IF('Rolex, AP, Patek'!P161="Leather",1,0)</f>
        <v>0</v>
      </c>
      <c r="Q161">
        <f>IF('Rolex, AP, Patek'!P161="Two-tone",1,0)</f>
        <v>0</v>
      </c>
      <c r="R161">
        <f>IF(OR('Rolex, AP, Patek'!P161="YG 18K",'Rolex, AP, Patek'!P161="PG 18K",'Rolex, AP, Patek'!P161="WG 18K",'Rolex, AP, Patek'!P161="Mixes of 18K"),1,0)</f>
        <v>0</v>
      </c>
      <c r="S161">
        <f>IF(OR('Rolex, AP, Patek'!AX161="Yes",'Rolex, AP, Patek'!AY161="Yes",'Rolex, AP, Patek'!AW161="Yes"),1,0)</f>
        <v>0</v>
      </c>
      <c r="T161">
        <f>IF(OR(ISTEXT('Rolex, AP, Patek'!AZ161), ISTEXT('Rolex, AP, Patek'!BA161)),1,0)</f>
        <v>0</v>
      </c>
      <c r="U161">
        <f>IF('Rolex, AP, Patek'!BB161="Yes",1,0)</f>
        <v>1</v>
      </c>
      <c r="V161">
        <f>IF('Rolex, AP, Patek'!BC161="Yes",1,0)</f>
        <v>0</v>
      </c>
      <c r="W161">
        <f>IF('Rolex, AP, Patek'!BF161="Yes",1,0)</f>
        <v>0</v>
      </c>
      <c r="X161">
        <f>IF('Rolex, AP, Patek'!BG161="A",1,0)</f>
        <v>0</v>
      </c>
      <c r="Y161">
        <f>IF('Rolex, AP, Patek'!BG161="AA",1,0)</f>
        <v>0</v>
      </c>
      <c r="Z161">
        <f>IF('Rolex, AP, Patek'!BG161="AAA",1,0)</f>
        <v>0</v>
      </c>
      <c r="AA161">
        <f>IF('Rolex, AP, Patek'!BG161="AAAA",1,0)</f>
        <v>1</v>
      </c>
      <c r="AB161">
        <f>IF('Rolex, AP, Patek'!R161="Yes",1,0)</f>
        <v>0</v>
      </c>
      <c r="AC161">
        <f>IF('Rolex, AP, Patek'!AR161="Yes",1,0)</f>
        <v>0</v>
      </c>
      <c r="AD161">
        <f>IF(OR('Rolex, AP, Patek'!X161="Yes", 'Rolex, AP, Patek'!Y161="Yes",'Rolex, AP, Patek'!Z161="Yes"),1,0)</f>
        <v>1</v>
      </c>
      <c r="AE161">
        <f>IF(OR('Rolex, AP, Patek'!AA161="Yes",'Rolex, AP, Patek'!AB161="Yes"),1,0)</f>
        <v>0</v>
      </c>
      <c r="AF161">
        <f>IF('Rolex, AP, Patek'!AD161="Yes",1,0)</f>
        <v>0</v>
      </c>
      <c r="AG161">
        <f>IF('Rolex, AP, Patek'!AC161="Yes",1,0)</f>
        <v>1</v>
      </c>
      <c r="AH161">
        <f>IF('Rolex, AP, Patek'!AE161="Yes",1,0)</f>
        <v>0</v>
      </c>
      <c r="AI161">
        <f>IF(OR('Rolex, AP, Patek'!AK161="Yes",'Rolex, AP, Patek'!AN161="Yes"),1,0)</f>
        <v>0</v>
      </c>
      <c r="AJ161">
        <f>IF('Rolex, AP, Patek'!AL161="Yes",1,0)</f>
        <v>0</v>
      </c>
      <c r="AK161">
        <f>IF('Rolex, AP, Patek'!AO161="Yes",1,0)</f>
        <v>0</v>
      </c>
      <c r="AL161">
        <f>IF('Rolex, AP, Patek'!AS161="Yes",1,0)</f>
        <v>0</v>
      </c>
      <c r="AM161" s="25">
        <f t="shared" si="13"/>
        <v>0</v>
      </c>
      <c r="AN161" s="25">
        <f t="shared" si="14"/>
        <v>0</v>
      </c>
      <c r="AO161" s="25">
        <f t="shared" si="15"/>
        <v>0</v>
      </c>
      <c r="AP161" s="25">
        <f t="shared" si="16"/>
        <v>1</v>
      </c>
      <c r="AQ161" s="25">
        <f t="shared" si="17"/>
        <v>0</v>
      </c>
    </row>
    <row r="162" spans="1:43" x14ac:dyDescent="0.2">
      <c r="A162" s="1">
        <v>158</v>
      </c>
      <c r="B162" s="27">
        <f>'Rolex, AP, Patek'!C162</f>
        <v>44507</v>
      </c>
      <c r="C162">
        <f>'Rolex, AP, Patek'!D162</f>
        <v>411</v>
      </c>
      <c r="D162" s="28">
        <f>'Rolex, AP, Patek'!E162</f>
        <v>32000</v>
      </c>
      <c r="E162" s="28">
        <f>'Rolex, AP, Patek'!F162</f>
        <v>40000</v>
      </c>
      <c r="F162" s="29">
        <f t="shared" si="12"/>
        <v>10.373491181781864</v>
      </c>
      <c r="G162" s="28">
        <f>IF('Rolex, AP, Patek'!J162="AP",1,0)</f>
        <v>0</v>
      </c>
      <c r="H162" s="28">
        <f>IF('Rolex, AP, Patek'!J162="Patek",1,0)</f>
        <v>0</v>
      </c>
      <c r="I162" s="28">
        <f>IF('Rolex, AP, Patek'!J162="Rolex",1,0)</f>
        <v>1</v>
      </c>
      <c r="J162">
        <f>IF('Rolex, AP, Patek'!L162="Stainless Steel",1,0)</f>
        <v>1</v>
      </c>
      <c r="K162">
        <f>IF('Rolex, AP, Patek'!L162="Two-tone",1,0)</f>
        <v>0</v>
      </c>
      <c r="L162">
        <f>IF(OR('Rolex, AP, Patek'!L162="YG 18K",'Rolex, AP, Patek'!L162="YG &lt;18K",'Rolex, AP, Patek'!L162="PG 18K",'Rolex, AP, Patek'!L162="PG &lt;18K",'Rolex, AP, Patek'!L162="WG 18K",'Rolex, AP, Patek'!L162="Mixes of 18K",'Rolex, AP, Patek'!L162="Mixes &lt;18K"),1,0)</f>
        <v>0</v>
      </c>
      <c r="M162">
        <f>IF('Rolex, AP, Patek'!L162="Platinum",1,0)</f>
        <v>0</v>
      </c>
      <c r="N162">
        <f>IF(OR('Rolex, AP, Patek'!L162="PVD",'Rolex, AP, Patek'!L162="Gold Plate",'Rolex, AP, Patek'!L162="Other"),1,0)</f>
        <v>0</v>
      </c>
      <c r="O162">
        <f>IF('Rolex, AP, Patek'!P162="Stainless Steel",1,0)</f>
        <v>1</v>
      </c>
      <c r="P162">
        <f>IF('Rolex, AP, Patek'!P162="Leather",1,0)</f>
        <v>0</v>
      </c>
      <c r="Q162">
        <f>IF('Rolex, AP, Patek'!P162="Two-tone",1,0)</f>
        <v>0</v>
      </c>
      <c r="R162">
        <f>IF(OR('Rolex, AP, Patek'!P162="YG 18K",'Rolex, AP, Patek'!P162="PG 18K",'Rolex, AP, Patek'!P162="WG 18K",'Rolex, AP, Patek'!P162="Mixes of 18K"),1,0)</f>
        <v>0</v>
      </c>
      <c r="S162">
        <f>IF(OR('Rolex, AP, Patek'!AX162="Yes",'Rolex, AP, Patek'!AY162="Yes",'Rolex, AP, Patek'!AW162="Yes"),1,0)</f>
        <v>0</v>
      </c>
      <c r="T162">
        <f>IF(OR(ISTEXT('Rolex, AP, Patek'!AZ162), ISTEXT('Rolex, AP, Patek'!BA162)),1,0)</f>
        <v>1</v>
      </c>
      <c r="U162">
        <f>IF('Rolex, AP, Patek'!BB162="Yes",1,0)</f>
        <v>0</v>
      </c>
      <c r="V162">
        <f>IF('Rolex, AP, Patek'!BC162="Yes",1,0)</f>
        <v>0</v>
      </c>
      <c r="W162">
        <f>IF('Rolex, AP, Patek'!BF162="Yes",1,0)</f>
        <v>0</v>
      </c>
      <c r="X162">
        <f>IF('Rolex, AP, Patek'!BG162="A",1,0)</f>
        <v>0</v>
      </c>
      <c r="Y162">
        <f>IF('Rolex, AP, Patek'!BG162="AA",1,0)</f>
        <v>0</v>
      </c>
      <c r="Z162">
        <f>IF('Rolex, AP, Patek'!BG162="AAA",1,0)</f>
        <v>1</v>
      </c>
      <c r="AA162">
        <f>IF('Rolex, AP, Patek'!BG162="AAAA",1,0)</f>
        <v>0</v>
      </c>
      <c r="AB162">
        <f>IF('Rolex, AP, Patek'!R162="Yes",1,0)</f>
        <v>0</v>
      </c>
      <c r="AC162">
        <f>IF('Rolex, AP, Patek'!AR162="Yes",1,0)</f>
        <v>0</v>
      </c>
      <c r="AD162">
        <f>IF(OR('Rolex, AP, Patek'!X162="Yes", 'Rolex, AP, Patek'!Y162="Yes",'Rolex, AP, Patek'!Z162="Yes"),1,0)</f>
        <v>1</v>
      </c>
      <c r="AE162">
        <f>IF(OR('Rolex, AP, Patek'!AA162="Yes",'Rolex, AP, Patek'!AB162="Yes"),1,0)</f>
        <v>0</v>
      </c>
      <c r="AF162">
        <f>IF('Rolex, AP, Patek'!AD162="Yes",1,0)</f>
        <v>0</v>
      </c>
      <c r="AG162">
        <f>IF('Rolex, AP, Patek'!AC162="Yes",1,0)</f>
        <v>0</v>
      </c>
      <c r="AH162">
        <f>IF('Rolex, AP, Patek'!AE162="Yes",1,0)</f>
        <v>1</v>
      </c>
      <c r="AI162">
        <f>IF(OR('Rolex, AP, Patek'!AK162="Yes",'Rolex, AP, Patek'!AN162="Yes"),1,0)</f>
        <v>0</v>
      </c>
      <c r="AJ162">
        <f>IF('Rolex, AP, Patek'!AL162="Yes",1,0)</f>
        <v>0</v>
      </c>
      <c r="AK162">
        <f>IF('Rolex, AP, Patek'!AO162="Yes",1,0)</f>
        <v>0</v>
      </c>
      <c r="AL162">
        <f>IF('Rolex, AP, Patek'!AS162="Yes",1,0)</f>
        <v>0</v>
      </c>
      <c r="AM162" s="25">
        <f t="shared" si="13"/>
        <v>0</v>
      </c>
      <c r="AN162" s="25">
        <f t="shared" si="14"/>
        <v>0</v>
      </c>
      <c r="AO162" s="25">
        <f t="shared" si="15"/>
        <v>0</v>
      </c>
      <c r="AP162" s="25">
        <f t="shared" si="16"/>
        <v>1</v>
      </c>
      <c r="AQ162" s="25">
        <f t="shared" si="17"/>
        <v>0</v>
      </c>
    </row>
    <row r="163" spans="1:43" x14ac:dyDescent="0.2">
      <c r="A163" s="1">
        <v>159</v>
      </c>
      <c r="B163" s="27">
        <f>'Rolex, AP, Patek'!C163</f>
        <v>44507</v>
      </c>
      <c r="C163">
        <f>'Rolex, AP, Patek'!D163</f>
        <v>413</v>
      </c>
      <c r="D163" s="28">
        <f>'Rolex, AP, Patek'!E163</f>
        <v>14000</v>
      </c>
      <c r="E163" s="28">
        <f>'Rolex, AP, Patek'!F163</f>
        <v>17500</v>
      </c>
      <c r="F163" s="29">
        <f t="shared" si="12"/>
        <v>9.5468126085973957</v>
      </c>
      <c r="G163" s="28">
        <f>IF('Rolex, AP, Patek'!J163="AP",1,0)</f>
        <v>0</v>
      </c>
      <c r="H163" s="28">
        <f>IF('Rolex, AP, Patek'!J163="Patek",1,0)</f>
        <v>0</v>
      </c>
      <c r="I163" s="28">
        <f>IF('Rolex, AP, Patek'!J163="Rolex",1,0)</f>
        <v>1</v>
      </c>
      <c r="J163">
        <f>IF('Rolex, AP, Patek'!L163="Stainless Steel",1,0)</f>
        <v>1</v>
      </c>
      <c r="K163">
        <f>IF('Rolex, AP, Patek'!L163="Two-tone",1,0)</f>
        <v>0</v>
      </c>
      <c r="L163">
        <f>IF(OR('Rolex, AP, Patek'!L163="YG 18K",'Rolex, AP, Patek'!L163="YG &lt;18K",'Rolex, AP, Patek'!L163="PG 18K",'Rolex, AP, Patek'!L163="PG &lt;18K",'Rolex, AP, Patek'!L163="WG 18K",'Rolex, AP, Patek'!L163="Mixes of 18K",'Rolex, AP, Patek'!L163="Mixes &lt;18K"),1,0)</f>
        <v>0</v>
      </c>
      <c r="M163">
        <f>IF('Rolex, AP, Patek'!L163="Platinum",1,0)</f>
        <v>0</v>
      </c>
      <c r="N163">
        <f>IF(OR('Rolex, AP, Patek'!L163="PVD",'Rolex, AP, Patek'!L163="Gold Plate",'Rolex, AP, Patek'!L163="Other"),1,0)</f>
        <v>0</v>
      </c>
      <c r="O163">
        <f>IF('Rolex, AP, Patek'!P163="Stainless Steel",1,0)</f>
        <v>1</v>
      </c>
      <c r="P163">
        <f>IF('Rolex, AP, Patek'!P163="Leather",1,0)</f>
        <v>0</v>
      </c>
      <c r="Q163">
        <f>IF('Rolex, AP, Patek'!P163="Two-tone",1,0)</f>
        <v>0</v>
      </c>
      <c r="R163">
        <f>IF(OR('Rolex, AP, Patek'!P163="YG 18K",'Rolex, AP, Patek'!P163="PG 18K",'Rolex, AP, Patek'!P163="WG 18K",'Rolex, AP, Patek'!P163="Mixes of 18K"),1,0)</f>
        <v>0</v>
      </c>
      <c r="S163">
        <f>IF(OR('Rolex, AP, Patek'!AX163="Yes",'Rolex, AP, Patek'!AY163="Yes",'Rolex, AP, Patek'!AW163="Yes"),1,0)</f>
        <v>0</v>
      </c>
      <c r="T163">
        <f>IF(OR(ISTEXT('Rolex, AP, Patek'!AZ163), ISTEXT('Rolex, AP, Patek'!BA163)),1,0)</f>
        <v>0</v>
      </c>
      <c r="U163">
        <f>IF('Rolex, AP, Patek'!BB163="Yes",1,0)</f>
        <v>0</v>
      </c>
      <c r="V163">
        <f>IF('Rolex, AP, Patek'!BC163="Yes",1,0)</f>
        <v>0</v>
      </c>
      <c r="W163">
        <f>IF('Rolex, AP, Patek'!BF163="Yes",1,0)</f>
        <v>0</v>
      </c>
      <c r="X163">
        <f>IF('Rolex, AP, Patek'!BG163="A",1,0)</f>
        <v>0</v>
      </c>
      <c r="Y163">
        <f>IF('Rolex, AP, Patek'!BG163="AA",1,0)</f>
        <v>0</v>
      </c>
      <c r="Z163">
        <f>IF('Rolex, AP, Patek'!BG163="AAA",1,0)</f>
        <v>1</v>
      </c>
      <c r="AA163">
        <f>IF('Rolex, AP, Patek'!BG163="AAAA",1,0)</f>
        <v>0</v>
      </c>
      <c r="AB163">
        <f>IF('Rolex, AP, Patek'!R163="Yes",1,0)</f>
        <v>0</v>
      </c>
      <c r="AC163">
        <f>IF('Rolex, AP, Patek'!AR163="Yes",1,0)</f>
        <v>0</v>
      </c>
      <c r="AD163">
        <f>IF(OR('Rolex, AP, Patek'!X163="Yes", 'Rolex, AP, Patek'!Y163="Yes",'Rolex, AP, Patek'!Z163="Yes"),1,0)</f>
        <v>1</v>
      </c>
      <c r="AE163">
        <f>IF(OR('Rolex, AP, Patek'!AA163="Yes",'Rolex, AP, Patek'!AB163="Yes"),1,0)</f>
        <v>0</v>
      </c>
      <c r="AF163">
        <f>IF('Rolex, AP, Patek'!AD163="Yes",1,0)</f>
        <v>0</v>
      </c>
      <c r="AG163">
        <f>IF('Rolex, AP, Patek'!AC163="Yes",1,0)</f>
        <v>0</v>
      </c>
      <c r="AH163">
        <f>IF('Rolex, AP, Patek'!AE163="Yes",1,0)</f>
        <v>1</v>
      </c>
      <c r="AI163">
        <f>IF(OR('Rolex, AP, Patek'!AK163="Yes",'Rolex, AP, Patek'!AN163="Yes"),1,0)</f>
        <v>0</v>
      </c>
      <c r="AJ163">
        <f>IF('Rolex, AP, Patek'!AL163="Yes",1,0)</f>
        <v>0</v>
      </c>
      <c r="AK163">
        <f>IF('Rolex, AP, Patek'!AO163="Yes",1,0)</f>
        <v>0</v>
      </c>
      <c r="AL163">
        <f>IF('Rolex, AP, Patek'!AS163="Yes",1,0)</f>
        <v>0</v>
      </c>
      <c r="AM163" s="25">
        <f t="shared" si="13"/>
        <v>0</v>
      </c>
      <c r="AN163" s="25">
        <f t="shared" si="14"/>
        <v>0</v>
      </c>
      <c r="AO163" s="25">
        <f t="shared" si="15"/>
        <v>0</v>
      </c>
      <c r="AP163" s="25">
        <f t="shared" si="16"/>
        <v>1</v>
      </c>
      <c r="AQ163" s="25">
        <f t="shared" si="17"/>
        <v>0</v>
      </c>
    </row>
    <row r="164" spans="1:43" x14ac:dyDescent="0.2">
      <c r="A164" s="1">
        <v>160</v>
      </c>
      <c r="B164" s="27">
        <f>'Rolex, AP, Patek'!C164</f>
        <v>44507</v>
      </c>
      <c r="C164">
        <f>'Rolex, AP, Patek'!D164</f>
        <v>416</v>
      </c>
      <c r="D164" s="28">
        <f>'Rolex, AP, Patek'!E164</f>
        <v>40000</v>
      </c>
      <c r="E164" s="28">
        <f>'Rolex, AP, Patek'!F164</f>
        <v>50000</v>
      </c>
      <c r="F164" s="29">
        <f t="shared" si="12"/>
        <v>10.596634733096073</v>
      </c>
      <c r="G164" s="28">
        <f>IF('Rolex, AP, Patek'!J164="AP",1,0)</f>
        <v>0</v>
      </c>
      <c r="H164" s="28">
        <f>IF('Rolex, AP, Patek'!J164="Patek",1,0)</f>
        <v>0</v>
      </c>
      <c r="I164" s="28">
        <f>IF('Rolex, AP, Patek'!J164="Rolex",1,0)</f>
        <v>1</v>
      </c>
      <c r="J164">
        <f>IF('Rolex, AP, Patek'!L164="Stainless Steel",1,0)</f>
        <v>1</v>
      </c>
      <c r="K164">
        <f>IF('Rolex, AP, Patek'!L164="Two-tone",1,0)</f>
        <v>0</v>
      </c>
      <c r="L164">
        <f>IF(OR('Rolex, AP, Patek'!L164="YG 18K",'Rolex, AP, Patek'!L164="YG &lt;18K",'Rolex, AP, Patek'!L164="PG 18K",'Rolex, AP, Patek'!L164="PG &lt;18K",'Rolex, AP, Patek'!L164="WG 18K",'Rolex, AP, Patek'!L164="Mixes of 18K",'Rolex, AP, Patek'!L164="Mixes &lt;18K"),1,0)</f>
        <v>0</v>
      </c>
      <c r="M164">
        <f>IF('Rolex, AP, Patek'!L164="Platinum",1,0)</f>
        <v>0</v>
      </c>
      <c r="N164">
        <f>IF(OR('Rolex, AP, Patek'!L164="PVD",'Rolex, AP, Patek'!L164="Gold Plate",'Rolex, AP, Patek'!L164="Other"),1,0)</f>
        <v>0</v>
      </c>
      <c r="O164">
        <f>IF('Rolex, AP, Patek'!P164="Stainless Steel",1,0)</f>
        <v>1</v>
      </c>
      <c r="P164">
        <f>IF('Rolex, AP, Patek'!P164="Leather",1,0)</f>
        <v>0</v>
      </c>
      <c r="Q164">
        <f>IF('Rolex, AP, Patek'!P164="Two-tone",1,0)</f>
        <v>0</v>
      </c>
      <c r="R164">
        <f>IF(OR('Rolex, AP, Patek'!P164="YG 18K",'Rolex, AP, Patek'!P164="PG 18K",'Rolex, AP, Patek'!P164="WG 18K",'Rolex, AP, Patek'!P164="Mixes of 18K"),1,0)</f>
        <v>0</v>
      </c>
      <c r="S164">
        <f>IF(OR('Rolex, AP, Patek'!AX164="Yes",'Rolex, AP, Patek'!AY164="Yes",'Rolex, AP, Patek'!AW164="Yes"),1,0)</f>
        <v>0</v>
      </c>
      <c r="T164">
        <f>IF(OR(ISTEXT('Rolex, AP, Patek'!AZ164), ISTEXT('Rolex, AP, Patek'!BA164)),1,0)</f>
        <v>0</v>
      </c>
      <c r="U164">
        <f>IF('Rolex, AP, Patek'!BB164="Yes",1,0)</f>
        <v>1</v>
      </c>
      <c r="V164">
        <f>IF('Rolex, AP, Patek'!BC164="Yes",1,0)</f>
        <v>0</v>
      </c>
      <c r="W164">
        <f>IF('Rolex, AP, Patek'!BF164="Yes",1,0)</f>
        <v>0</v>
      </c>
      <c r="X164">
        <f>IF('Rolex, AP, Patek'!BG164="A",1,0)</f>
        <v>0</v>
      </c>
      <c r="Y164">
        <f>IF('Rolex, AP, Patek'!BG164="AA",1,0)</f>
        <v>0</v>
      </c>
      <c r="Z164">
        <f>IF('Rolex, AP, Patek'!BG164="AAA",1,0)</f>
        <v>1</v>
      </c>
      <c r="AA164">
        <f>IF('Rolex, AP, Patek'!BG164="AAAA",1,0)</f>
        <v>0</v>
      </c>
      <c r="AB164">
        <f>IF('Rolex, AP, Patek'!R164="Yes",1,0)</f>
        <v>0</v>
      </c>
      <c r="AC164">
        <f>IF('Rolex, AP, Patek'!AR164="Yes",1,0)</f>
        <v>0</v>
      </c>
      <c r="AD164">
        <f>IF(OR('Rolex, AP, Patek'!X164="Yes", 'Rolex, AP, Patek'!Y164="Yes",'Rolex, AP, Patek'!Z164="Yes"),1,0)</f>
        <v>0</v>
      </c>
      <c r="AE164">
        <f>IF(OR('Rolex, AP, Patek'!AA164="Yes",'Rolex, AP, Patek'!AB164="Yes"),1,0)</f>
        <v>0</v>
      </c>
      <c r="AF164">
        <f>IF('Rolex, AP, Patek'!AD164="Yes",1,0)</f>
        <v>0</v>
      </c>
      <c r="AG164">
        <f>IF('Rolex, AP, Patek'!AC164="Yes",1,0)</f>
        <v>0</v>
      </c>
      <c r="AH164">
        <f>IF('Rolex, AP, Patek'!AE164="Yes",1,0)</f>
        <v>0</v>
      </c>
      <c r="AI164">
        <f>IF(OR('Rolex, AP, Patek'!AK164="Yes",'Rolex, AP, Patek'!AN164="Yes"),1,0)</f>
        <v>1</v>
      </c>
      <c r="AJ164">
        <f>IF('Rolex, AP, Patek'!AL164="Yes",1,0)</f>
        <v>0</v>
      </c>
      <c r="AK164">
        <f>IF('Rolex, AP, Patek'!AO164="Yes",1,0)</f>
        <v>0</v>
      </c>
      <c r="AL164">
        <f>IF('Rolex, AP, Patek'!AS164="Yes",1,0)</f>
        <v>0</v>
      </c>
      <c r="AM164" s="25">
        <f t="shared" si="13"/>
        <v>0</v>
      </c>
      <c r="AN164" s="25">
        <f t="shared" si="14"/>
        <v>0</v>
      </c>
      <c r="AO164" s="25">
        <f t="shared" si="15"/>
        <v>0</v>
      </c>
      <c r="AP164" s="25">
        <f t="shared" si="16"/>
        <v>1</v>
      </c>
      <c r="AQ164" s="25">
        <f t="shared" si="17"/>
        <v>0</v>
      </c>
    </row>
    <row r="165" spans="1:43" x14ac:dyDescent="0.2">
      <c r="A165" s="1">
        <v>161</v>
      </c>
      <c r="B165" s="27">
        <f>'Rolex, AP, Patek'!C165</f>
        <v>44507</v>
      </c>
      <c r="C165">
        <f>'Rolex, AP, Patek'!D165</f>
        <v>417</v>
      </c>
      <c r="D165" s="28">
        <f>'Rolex, AP, Patek'!E165</f>
        <v>38000</v>
      </c>
      <c r="E165" s="28">
        <f>'Rolex, AP, Patek'!F165</f>
        <v>47500</v>
      </c>
      <c r="F165" s="29">
        <f t="shared" si="12"/>
        <v>10.545341438708522</v>
      </c>
      <c r="G165" s="28">
        <f>IF('Rolex, AP, Patek'!J165="AP",1,0)</f>
        <v>0</v>
      </c>
      <c r="H165" s="28">
        <f>IF('Rolex, AP, Patek'!J165="Patek",1,0)</f>
        <v>0</v>
      </c>
      <c r="I165" s="28">
        <f>IF('Rolex, AP, Patek'!J165="Rolex",1,0)</f>
        <v>1</v>
      </c>
      <c r="J165">
        <f>IF('Rolex, AP, Patek'!L165="Stainless Steel",1,0)</f>
        <v>1</v>
      </c>
      <c r="K165">
        <f>IF('Rolex, AP, Patek'!L165="Two-tone",1,0)</f>
        <v>0</v>
      </c>
      <c r="L165">
        <f>IF(OR('Rolex, AP, Patek'!L165="YG 18K",'Rolex, AP, Patek'!L165="YG &lt;18K",'Rolex, AP, Patek'!L165="PG 18K",'Rolex, AP, Patek'!L165="PG &lt;18K",'Rolex, AP, Patek'!L165="WG 18K",'Rolex, AP, Patek'!L165="Mixes of 18K",'Rolex, AP, Patek'!L165="Mixes &lt;18K"),1,0)</f>
        <v>0</v>
      </c>
      <c r="M165">
        <f>IF('Rolex, AP, Patek'!L165="Platinum",1,0)</f>
        <v>0</v>
      </c>
      <c r="N165">
        <f>IF(OR('Rolex, AP, Patek'!L165="PVD",'Rolex, AP, Patek'!L165="Gold Plate",'Rolex, AP, Patek'!L165="Other"),1,0)</f>
        <v>0</v>
      </c>
      <c r="O165">
        <f>IF('Rolex, AP, Patek'!P165="Stainless Steel",1,0)</f>
        <v>1</v>
      </c>
      <c r="P165">
        <f>IF('Rolex, AP, Patek'!P165="Leather",1,0)</f>
        <v>0</v>
      </c>
      <c r="Q165">
        <f>IF('Rolex, AP, Patek'!P165="Two-tone",1,0)</f>
        <v>0</v>
      </c>
      <c r="R165">
        <f>IF(OR('Rolex, AP, Patek'!P165="YG 18K",'Rolex, AP, Patek'!P165="PG 18K",'Rolex, AP, Patek'!P165="WG 18K",'Rolex, AP, Patek'!P165="Mixes of 18K"),1,0)</f>
        <v>0</v>
      </c>
      <c r="S165">
        <f>IF(OR('Rolex, AP, Patek'!AX165="Yes",'Rolex, AP, Patek'!AY165="Yes",'Rolex, AP, Patek'!AW165="Yes"),1,0)</f>
        <v>0</v>
      </c>
      <c r="T165">
        <f>IF(OR(ISTEXT('Rolex, AP, Patek'!AZ165), ISTEXT('Rolex, AP, Patek'!BA165)),1,0)</f>
        <v>0</v>
      </c>
      <c r="U165">
        <f>IF('Rolex, AP, Patek'!BB165="Yes",1,0)</f>
        <v>0</v>
      </c>
      <c r="V165">
        <f>IF('Rolex, AP, Patek'!BC165="Yes",1,0)</f>
        <v>0</v>
      </c>
      <c r="W165">
        <f>IF('Rolex, AP, Patek'!BF165="Yes",1,0)</f>
        <v>0</v>
      </c>
      <c r="X165">
        <f>IF('Rolex, AP, Patek'!BG165="A",1,0)</f>
        <v>0</v>
      </c>
      <c r="Y165">
        <f>IF('Rolex, AP, Patek'!BG165="AA",1,0)</f>
        <v>0</v>
      </c>
      <c r="Z165">
        <f>IF('Rolex, AP, Patek'!BG165="AAA",1,0)</f>
        <v>1</v>
      </c>
      <c r="AA165">
        <f>IF('Rolex, AP, Patek'!BG165="AAAA",1,0)</f>
        <v>0</v>
      </c>
      <c r="AB165">
        <f>IF('Rolex, AP, Patek'!R165="Yes",1,0)</f>
        <v>0</v>
      </c>
      <c r="AC165">
        <f>IF('Rolex, AP, Patek'!AR165="Yes",1,0)</f>
        <v>0</v>
      </c>
      <c r="AD165">
        <f>IF(OR('Rolex, AP, Patek'!X165="Yes", 'Rolex, AP, Patek'!Y165="Yes",'Rolex, AP, Patek'!Z165="Yes"),1,0)</f>
        <v>0</v>
      </c>
      <c r="AE165">
        <f>IF(OR('Rolex, AP, Patek'!AA165="Yes",'Rolex, AP, Patek'!AB165="Yes"),1,0)</f>
        <v>0</v>
      </c>
      <c r="AF165">
        <f>IF('Rolex, AP, Patek'!AD165="Yes",1,0)</f>
        <v>0</v>
      </c>
      <c r="AG165">
        <f>IF('Rolex, AP, Patek'!AC165="Yes",1,0)</f>
        <v>0</v>
      </c>
      <c r="AH165">
        <f>IF('Rolex, AP, Patek'!AE165="Yes",1,0)</f>
        <v>0</v>
      </c>
      <c r="AI165">
        <f>IF(OR('Rolex, AP, Patek'!AK165="Yes",'Rolex, AP, Patek'!AN165="Yes"),1,0)</f>
        <v>1</v>
      </c>
      <c r="AJ165">
        <f>IF('Rolex, AP, Patek'!AL165="Yes",1,0)</f>
        <v>0</v>
      </c>
      <c r="AK165">
        <f>IF('Rolex, AP, Patek'!AO165="Yes",1,0)</f>
        <v>0</v>
      </c>
      <c r="AL165">
        <f>IF('Rolex, AP, Patek'!AS165="Yes",1,0)</f>
        <v>0</v>
      </c>
      <c r="AM165" s="25">
        <f t="shared" si="13"/>
        <v>0</v>
      </c>
      <c r="AN165" s="25">
        <f t="shared" si="14"/>
        <v>0</v>
      </c>
      <c r="AO165" s="25">
        <f t="shared" si="15"/>
        <v>0</v>
      </c>
      <c r="AP165" s="25">
        <f t="shared" si="16"/>
        <v>1</v>
      </c>
      <c r="AQ165" s="25">
        <f t="shared" si="17"/>
        <v>0</v>
      </c>
    </row>
    <row r="166" spans="1:43" x14ac:dyDescent="0.2">
      <c r="A166" s="1">
        <v>162</v>
      </c>
      <c r="B166" s="27">
        <f>'Rolex, AP, Patek'!C166</f>
        <v>44507</v>
      </c>
      <c r="C166">
        <f>'Rolex, AP, Patek'!D166</f>
        <v>420</v>
      </c>
      <c r="D166" s="28">
        <f>'Rolex, AP, Patek'!E166</f>
        <v>18000</v>
      </c>
      <c r="E166" s="28">
        <f>'Rolex, AP, Patek'!F166</f>
        <v>22500</v>
      </c>
      <c r="F166" s="29">
        <f t="shared" si="12"/>
        <v>9.7981270368783022</v>
      </c>
      <c r="G166" s="28">
        <f>IF('Rolex, AP, Patek'!J166="AP",1,0)</f>
        <v>0</v>
      </c>
      <c r="H166" s="28">
        <f>IF('Rolex, AP, Patek'!J166="Patek",1,0)</f>
        <v>0</v>
      </c>
      <c r="I166" s="28">
        <f>IF('Rolex, AP, Patek'!J166="Rolex",1,0)</f>
        <v>1</v>
      </c>
      <c r="J166">
        <f>IF('Rolex, AP, Patek'!L166="Stainless Steel",1,0)</f>
        <v>1</v>
      </c>
      <c r="K166">
        <f>IF('Rolex, AP, Patek'!L166="Two-tone",1,0)</f>
        <v>0</v>
      </c>
      <c r="L166">
        <f>IF(OR('Rolex, AP, Patek'!L166="YG 18K",'Rolex, AP, Patek'!L166="YG &lt;18K",'Rolex, AP, Patek'!L166="PG 18K",'Rolex, AP, Patek'!L166="PG &lt;18K",'Rolex, AP, Patek'!L166="WG 18K",'Rolex, AP, Patek'!L166="Mixes of 18K",'Rolex, AP, Patek'!L166="Mixes &lt;18K"),1,0)</f>
        <v>0</v>
      </c>
      <c r="M166">
        <f>IF('Rolex, AP, Patek'!L166="Platinum",1,0)</f>
        <v>0</v>
      </c>
      <c r="N166">
        <f>IF(OR('Rolex, AP, Patek'!L166="PVD",'Rolex, AP, Patek'!L166="Gold Plate",'Rolex, AP, Patek'!L166="Other"),1,0)</f>
        <v>0</v>
      </c>
      <c r="O166">
        <f>IF('Rolex, AP, Patek'!P166="Stainless Steel",1,0)</f>
        <v>1</v>
      </c>
      <c r="P166">
        <f>IF('Rolex, AP, Patek'!P166="Leather",1,0)</f>
        <v>0</v>
      </c>
      <c r="Q166">
        <f>IF('Rolex, AP, Patek'!P166="Two-tone",1,0)</f>
        <v>0</v>
      </c>
      <c r="R166">
        <f>IF(OR('Rolex, AP, Patek'!P166="YG 18K",'Rolex, AP, Patek'!P166="PG 18K",'Rolex, AP, Patek'!P166="WG 18K",'Rolex, AP, Patek'!P166="Mixes of 18K"),1,0)</f>
        <v>0</v>
      </c>
      <c r="S166">
        <f>IF(OR('Rolex, AP, Patek'!AX166="Yes",'Rolex, AP, Patek'!AY166="Yes",'Rolex, AP, Patek'!AW166="Yes"),1,0)</f>
        <v>0</v>
      </c>
      <c r="T166">
        <f>IF(OR(ISTEXT('Rolex, AP, Patek'!AZ166), ISTEXT('Rolex, AP, Patek'!BA166)),1,0)</f>
        <v>0</v>
      </c>
      <c r="U166">
        <f>IF('Rolex, AP, Patek'!BB166="Yes",1,0)</f>
        <v>0</v>
      </c>
      <c r="V166">
        <f>IF('Rolex, AP, Patek'!BC166="Yes",1,0)</f>
        <v>0</v>
      </c>
      <c r="W166">
        <f>IF('Rolex, AP, Patek'!BF166="Yes",1,0)</f>
        <v>0</v>
      </c>
      <c r="X166">
        <f>IF('Rolex, AP, Patek'!BG166="A",1,0)</f>
        <v>0</v>
      </c>
      <c r="Y166">
        <f>IF('Rolex, AP, Patek'!BG166="AA",1,0)</f>
        <v>0</v>
      </c>
      <c r="Z166">
        <f>IF('Rolex, AP, Patek'!BG166="AAA",1,0)</f>
        <v>1</v>
      </c>
      <c r="AA166">
        <f>IF('Rolex, AP, Patek'!BG166="AAAA",1,0)</f>
        <v>0</v>
      </c>
      <c r="AB166">
        <f>IF('Rolex, AP, Patek'!R166="Yes",1,0)</f>
        <v>0</v>
      </c>
      <c r="AC166">
        <f>IF('Rolex, AP, Patek'!AR166="Yes",1,0)</f>
        <v>0</v>
      </c>
      <c r="AD166">
        <f>IF(OR('Rolex, AP, Patek'!X166="Yes", 'Rolex, AP, Patek'!Y166="Yes",'Rolex, AP, Patek'!Z166="Yes"),1,0)</f>
        <v>1</v>
      </c>
      <c r="AE166">
        <f>IF(OR('Rolex, AP, Patek'!AA166="Yes",'Rolex, AP, Patek'!AB166="Yes"),1,0)</f>
        <v>0</v>
      </c>
      <c r="AF166">
        <f>IF('Rolex, AP, Patek'!AD166="Yes",1,0)</f>
        <v>0</v>
      </c>
      <c r="AG166">
        <f>IF('Rolex, AP, Patek'!AC166="Yes",1,0)</f>
        <v>1</v>
      </c>
      <c r="AH166">
        <f>IF('Rolex, AP, Patek'!AE166="Yes",1,0)</f>
        <v>0</v>
      </c>
      <c r="AI166">
        <f>IF(OR('Rolex, AP, Patek'!AK166="Yes",'Rolex, AP, Patek'!AN166="Yes"),1,0)</f>
        <v>0</v>
      </c>
      <c r="AJ166">
        <f>IF('Rolex, AP, Patek'!AL166="Yes",1,0)</f>
        <v>0</v>
      </c>
      <c r="AK166">
        <f>IF('Rolex, AP, Patek'!AO166="Yes",1,0)</f>
        <v>0</v>
      </c>
      <c r="AL166">
        <f>IF('Rolex, AP, Patek'!AS166="Yes",1,0)</f>
        <v>0</v>
      </c>
      <c r="AM166" s="25">
        <f t="shared" si="13"/>
        <v>0</v>
      </c>
      <c r="AN166" s="25">
        <f t="shared" si="14"/>
        <v>0</v>
      </c>
      <c r="AO166" s="25">
        <f t="shared" si="15"/>
        <v>0</v>
      </c>
      <c r="AP166" s="25">
        <f t="shared" si="16"/>
        <v>1</v>
      </c>
      <c r="AQ166" s="25">
        <f t="shared" si="17"/>
        <v>0</v>
      </c>
    </row>
    <row r="167" spans="1:43" x14ac:dyDescent="0.2">
      <c r="A167" s="1">
        <v>163</v>
      </c>
      <c r="B167" s="27">
        <f>'Rolex, AP, Patek'!C167</f>
        <v>44507</v>
      </c>
      <c r="C167">
        <f>'Rolex, AP, Patek'!D167</f>
        <v>450</v>
      </c>
      <c r="D167" s="28">
        <f>'Rolex, AP, Patek'!E167</f>
        <v>61000</v>
      </c>
      <c r="E167" s="28">
        <f>'Rolex, AP, Patek'!F167</f>
        <v>76250</v>
      </c>
      <c r="F167" s="29">
        <f t="shared" si="12"/>
        <v>11.018629143155449</v>
      </c>
      <c r="G167" s="28">
        <f>IF('Rolex, AP, Patek'!J167="AP",1,0)</f>
        <v>1</v>
      </c>
      <c r="H167" s="28">
        <f>IF('Rolex, AP, Patek'!J167="Patek",1,0)</f>
        <v>0</v>
      </c>
      <c r="I167" s="28">
        <f>IF('Rolex, AP, Patek'!J167="Rolex",1,0)</f>
        <v>0</v>
      </c>
      <c r="J167">
        <f>IF('Rolex, AP, Patek'!L167="Stainless Steel",1,0)</f>
        <v>0</v>
      </c>
      <c r="K167">
        <f>IF('Rolex, AP, Patek'!L167="Two-tone",1,0)</f>
        <v>0</v>
      </c>
      <c r="L167">
        <f>IF(OR('Rolex, AP, Patek'!L167="YG 18K",'Rolex, AP, Patek'!L167="YG &lt;18K",'Rolex, AP, Patek'!L167="PG 18K",'Rolex, AP, Patek'!L167="PG &lt;18K",'Rolex, AP, Patek'!L167="WG 18K",'Rolex, AP, Patek'!L167="Mixes of 18K",'Rolex, AP, Patek'!L167="Mixes &lt;18K"),1,0)</f>
        <v>1</v>
      </c>
      <c r="M167">
        <f>IF('Rolex, AP, Patek'!L167="Platinum",1,0)</f>
        <v>0</v>
      </c>
      <c r="N167">
        <f>IF(OR('Rolex, AP, Patek'!L167="PVD",'Rolex, AP, Patek'!L167="Gold Plate",'Rolex, AP, Patek'!L167="Other"),1,0)</f>
        <v>0</v>
      </c>
      <c r="O167">
        <f>IF('Rolex, AP, Patek'!P167="Stainless Steel",1,0)</f>
        <v>0</v>
      </c>
      <c r="P167">
        <f>IF('Rolex, AP, Patek'!P167="Leather",1,0)</f>
        <v>0</v>
      </c>
      <c r="Q167">
        <f>IF('Rolex, AP, Patek'!P167="Two-tone",1,0)</f>
        <v>0</v>
      </c>
      <c r="R167">
        <f>IF(OR('Rolex, AP, Patek'!P167="YG 18K",'Rolex, AP, Patek'!P167="PG 18K",'Rolex, AP, Patek'!P167="WG 18K",'Rolex, AP, Patek'!P167="Mixes of 18K"),1,0)</f>
        <v>1</v>
      </c>
      <c r="S167">
        <f>IF(OR('Rolex, AP, Patek'!AX167="Yes",'Rolex, AP, Patek'!AY167="Yes",'Rolex, AP, Patek'!AW167="Yes"),1,0)</f>
        <v>0</v>
      </c>
      <c r="T167">
        <f>IF(OR(ISTEXT('Rolex, AP, Patek'!AZ167), ISTEXT('Rolex, AP, Patek'!BA167)),1,0)</f>
        <v>0</v>
      </c>
      <c r="U167">
        <f>IF('Rolex, AP, Patek'!BB167="Yes",1,0)</f>
        <v>0</v>
      </c>
      <c r="V167">
        <f>IF('Rolex, AP, Patek'!BC167="Yes",1,0)</f>
        <v>0</v>
      </c>
      <c r="W167">
        <f>IF('Rolex, AP, Patek'!BF167="Yes",1,0)</f>
        <v>0</v>
      </c>
      <c r="X167">
        <f>IF('Rolex, AP, Patek'!BG167="A",1,0)</f>
        <v>0</v>
      </c>
      <c r="Y167">
        <f>IF('Rolex, AP, Patek'!BG167="AA",1,0)</f>
        <v>0</v>
      </c>
      <c r="Z167">
        <f>IF('Rolex, AP, Patek'!BG167="AAA",1,0)</f>
        <v>0</v>
      </c>
      <c r="AA167">
        <f>IF('Rolex, AP, Patek'!BG167="AAAA",1,0)</f>
        <v>1</v>
      </c>
      <c r="AB167">
        <f>IF('Rolex, AP, Patek'!R167="Yes",1,0)</f>
        <v>0</v>
      </c>
      <c r="AC167">
        <f>IF('Rolex, AP, Patek'!AR167="Yes",1,0)</f>
        <v>0</v>
      </c>
      <c r="AD167">
        <f>IF(OR('Rolex, AP, Patek'!X167="Yes", 'Rolex, AP, Patek'!Y167="Yes",'Rolex, AP, Patek'!Z167="Yes"),1,0)</f>
        <v>1</v>
      </c>
      <c r="AE167">
        <f>IF(OR('Rolex, AP, Patek'!AA167="Yes",'Rolex, AP, Patek'!AB167="Yes"),1,0)</f>
        <v>0</v>
      </c>
      <c r="AF167">
        <f>IF('Rolex, AP, Patek'!AD167="Yes",1,0)</f>
        <v>0</v>
      </c>
      <c r="AG167">
        <f>IF('Rolex, AP, Patek'!AC167="Yes",1,0)</f>
        <v>0</v>
      </c>
      <c r="AH167">
        <f>IF('Rolex, AP, Patek'!AE167="Yes",1,0)</f>
        <v>0</v>
      </c>
      <c r="AI167">
        <f>IF(OR('Rolex, AP, Patek'!AK167="Yes",'Rolex, AP, Patek'!AN167="Yes"),1,0)</f>
        <v>0</v>
      </c>
      <c r="AJ167">
        <f>IF('Rolex, AP, Patek'!AL167="Yes",1,0)</f>
        <v>0</v>
      </c>
      <c r="AK167">
        <f>IF('Rolex, AP, Patek'!AO167="Yes",1,0)</f>
        <v>0</v>
      </c>
      <c r="AL167">
        <f>IF('Rolex, AP, Patek'!AS167="Yes",1,0)</f>
        <v>0</v>
      </c>
      <c r="AM167" s="25">
        <f t="shared" si="13"/>
        <v>0</v>
      </c>
      <c r="AN167" s="25">
        <f t="shared" si="14"/>
        <v>0</v>
      </c>
      <c r="AO167" s="25">
        <f t="shared" si="15"/>
        <v>0</v>
      </c>
      <c r="AP167" s="25">
        <f t="shared" si="16"/>
        <v>1</v>
      </c>
      <c r="AQ167" s="25">
        <f t="shared" si="17"/>
        <v>0</v>
      </c>
    </row>
    <row r="168" spans="1:43" x14ac:dyDescent="0.2">
      <c r="A168" s="1">
        <v>164</v>
      </c>
      <c r="B168" s="27">
        <f>'Rolex, AP, Patek'!C168</f>
        <v>44507</v>
      </c>
      <c r="C168">
        <f>'Rolex, AP, Patek'!D168</f>
        <v>452</v>
      </c>
      <c r="D168" s="28">
        <f>'Rolex, AP, Patek'!E168</f>
        <v>71000</v>
      </c>
      <c r="E168" s="28">
        <f>'Rolex, AP, Patek'!F168</f>
        <v>88750</v>
      </c>
      <c r="F168" s="29">
        <f t="shared" si="12"/>
        <v>11.170435156023453</v>
      </c>
      <c r="G168" s="28">
        <f>IF('Rolex, AP, Patek'!J168="AP",1,0)</f>
        <v>1</v>
      </c>
      <c r="H168" s="28">
        <f>IF('Rolex, AP, Patek'!J168="Patek",1,0)</f>
        <v>0</v>
      </c>
      <c r="I168" s="28">
        <f>IF('Rolex, AP, Patek'!J168="Rolex",1,0)</f>
        <v>0</v>
      </c>
      <c r="J168">
        <f>IF('Rolex, AP, Patek'!L168="Stainless Steel",1,0)</f>
        <v>1</v>
      </c>
      <c r="K168">
        <f>IF('Rolex, AP, Patek'!L168="Two-tone",1,0)</f>
        <v>0</v>
      </c>
      <c r="L168">
        <f>IF(OR('Rolex, AP, Patek'!L168="YG 18K",'Rolex, AP, Patek'!L168="YG &lt;18K",'Rolex, AP, Patek'!L168="PG 18K",'Rolex, AP, Patek'!L168="PG &lt;18K",'Rolex, AP, Patek'!L168="WG 18K",'Rolex, AP, Patek'!L168="Mixes of 18K",'Rolex, AP, Patek'!L168="Mixes &lt;18K"),1,0)</f>
        <v>0</v>
      </c>
      <c r="M168">
        <f>IF('Rolex, AP, Patek'!L168="Platinum",1,0)</f>
        <v>0</v>
      </c>
      <c r="N168">
        <f>IF(OR('Rolex, AP, Patek'!L168="PVD",'Rolex, AP, Patek'!L168="Gold Plate",'Rolex, AP, Patek'!L168="Other"),1,0)</f>
        <v>0</v>
      </c>
      <c r="O168">
        <f>IF('Rolex, AP, Patek'!P168="Stainless Steel",1,0)</f>
        <v>1</v>
      </c>
      <c r="P168">
        <f>IF('Rolex, AP, Patek'!P168="Leather",1,0)</f>
        <v>0</v>
      </c>
      <c r="Q168">
        <f>IF('Rolex, AP, Patek'!P168="Two-tone",1,0)</f>
        <v>0</v>
      </c>
      <c r="R168">
        <f>IF(OR('Rolex, AP, Patek'!P168="YG 18K",'Rolex, AP, Patek'!P168="PG 18K",'Rolex, AP, Patek'!P168="WG 18K",'Rolex, AP, Patek'!P168="Mixes of 18K"),1,0)</f>
        <v>0</v>
      </c>
      <c r="S168">
        <f>IF(OR('Rolex, AP, Patek'!AX168="Yes",'Rolex, AP, Patek'!AY168="Yes",'Rolex, AP, Patek'!AW168="Yes"),1,0)</f>
        <v>0</v>
      </c>
      <c r="T168">
        <f>IF(OR(ISTEXT('Rolex, AP, Patek'!AZ168), ISTEXT('Rolex, AP, Patek'!BA168)),1,0)</f>
        <v>0</v>
      </c>
      <c r="U168">
        <f>IF('Rolex, AP, Patek'!BB168="Yes",1,0)</f>
        <v>0</v>
      </c>
      <c r="V168">
        <f>IF('Rolex, AP, Patek'!BC168="Yes",1,0)</f>
        <v>0</v>
      </c>
      <c r="W168">
        <f>IF('Rolex, AP, Patek'!BF168="Yes",1,0)</f>
        <v>0</v>
      </c>
      <c r="X168">
        <f>IF('Rolex, AP, Patek'!BG168="A",1,0)</f>
        <v>0</v>
      </c>
      <c r="Y168">
        <f>IF('Rolex, AP, Patek'!BG168="AA",1,0)</f>
        <v>0</v>
      </c>
      <c r="Z168">
        <f>IF('Rolex, AP, Patek'!BG168="AAA",1,0)</f>
        <v>0</v>
      </c>
      <c r="AA168">
        <f>IF('Rolex, AP, Patek'!BG168="AAAA",1,0)</f>
        <v>1</v>
      </c>
      <c r="AB168">
        <f>IF('Rolex, AP, Patek'!R168="Yes",1,0)</f>
        <v>0</v>
      </c>
      <c r="AC168">
        <f>IF('Rolex, AP, Patek'!AR168="Yes",1,0)</f>
        <v>0</v>
      </c>
      <c r="AD168">
        <f>IF(OR('Rolex, AP, Patek'!X168="Yes", 'Rolex, AP, Patek'!Y168="Yes",'Rolex, AP, Patek'!Z168="Yes"),1,0)</f>
        <v>1</v>
      </c>
      <c r="AE168">
        <f>IF(OR('Rolex, AP, Patek'!AA168="Yes",'Rolex, AP, Patek'!AB168="Yes"),1,0)</f>
        <v>0</v>
      </c>
      <c r="AF168">
        <f>IF('Rolex, AP, Patek'!AD168="Yes",1,0)</f>
        <v>0</v>
      </c>
      <c r="AG168">
        <f>IF('Rolex, AP, Patek'!AC168="Yes",1,0)</f>
        <v>0</v>
      </c>
      <c r="AH168">
        <f>IF('Rolex, AP, Patek'!AE168="Yes",1,0)</f>
        <v>0</v>
      </c>
      <c r="AI168">
        <f>IF(OR('Rolex, AP, Patek'!AK168="Yes",'Rolex, AP, Patek'!AN168="Yes"),1,0)</f>
        <v>0</v>
      </c>
      <c r="AJ168">
        <f>IF('Rolex, AP, Patek'!AL168="Yes",1,0)</f>
        <v>0</v>
      </c>
      <c r="AK168">
        <f>IF('Rolex, AP, Patek'!AO168="Yes",1,0)</f>
        <v>0</v>
      </c>
      <c r="AL168">
        <f>IF('Rolex, AP, Patek'!AS168="Yes",1,0)</f>
        <v>0</v>
      </c>
      <c r="AM168" s="25">
        <f t="shared" si="13"/>
        <v>0</v>
      </c>
      <c r="AN168" s="25">
        <f t="shared" si="14"/>
        <v>0</v>
      </c>
      <c r="AO168" s="25">
        <f t="shared" si="15"/>
        <v>0</v>
      </c>
      <c r="AP168" s="25">
        <f t="shared" si="16"/>
        <v>1</v>
      </c>
      <c r="AQ168" s="25">
        <f t="shared" si="17"/>
        <v>0</v>
      </c>
    </row>
    <row r="169" spans="1:43" x14ac:dyDescent="0.2">
      <c r="A169" s="1">
        <v>165</v>
      </c>
      <c r="B169" s="27">
        <f>'Rolex, AP, Patek'!C169</f>
        <v>44507</v>
      </c>
      <c r="C169">
        <f>'Rolex, AP, Patek'!D169</f>
        <v>460</v>
      </c>
      <c r="D169" s="28">
        <f>'Rolex, AP, Patek'!E169</f>
        <v>6000</v>
      </c>
      <c r="E169" s="28">
        <f>'Rolex, AP, Patek'!F169</f>
        <v>7500</v>
      </c>
      <c r="F169" s="29">
        <f t="shared" si="12"/>
        <v>8.6995147482101913</v>
      </c>
      <c r="G169" s="28">
        <f>IF('Rolex, AP, Patek'!J169="AP",1,0)</f>
        <v>0</v>
      </c>
      <c r="H169" s="28">
        <f>IF('Rolex, AP, Patek'!J169="Patek",1,0)</f>
        <v>1</v>
      </c>
      <c r="I169" s="28">
        <f>IF('Rolex, AP, Patek'!J169="Rolex",1,0)</f>
        <v>0</v>
      </c>
      <c r="J169">
        <f>IF('Rolex, AP, Patek'!L169="Stainless Steel",1,0)</f>
        <v>0</v>
      </c>
      <c r="K169">
        <f>IF('Rolex, AP, Patek'!L169="Two-tone",1,0)</f>
        <v>0</v>
      </c>
      <c r="L169">
        <f>IF(OR('Rolex, AP, Patek'!L169="YG 18K",'Rolex, AP, Patek'!L169="YG &lt;18K",'Rolex, AP, Patek'!L169="PG 18K",'Rolex, AP, Patek'!L169="PG &lt;18K",'Rolex, AP, Patek'!L169="WG 18K",'Rolex, AP, Patek'!L169="Mixes of 18K",'Rolex, AP, Patek'!L169="Mixes &lt;18K"),1,0)</f>
        <v>1</v>
      </c>
      <c r="M169">
        <f>IF('Rolex, AP, Patek'!L169="Platinum",1,0)</f>
        <v>0</v>
      </c>
      <c r="N169">
        <f>IF(OR('Rolex, AP, Patek'!L169="PVD",'Rolex, AP, Patek'!L169="Gold Plate",'Rolex, AP, Patek'!L169="Other"),1,0)</f>
        <v>0</v>
      </c>
      <c r="O169">
        <f>IF('Rolex, AP, Patek'!P169="Stainless Steel",1,0)</f>
        <v>0</v>
      </c>
      <c r="P169">
        <f>IF('Rolex, AP, Patek'!P169="Leather",1,0)</f>
        <v>1</v>
      </c>
      <c r="Q169">
        <f>IF('Rolex, AP, Patek'!P169="Two-tone",1,0)</f>
        <v>0</v>
      </c>
      <c r="R169">
        <f>IF(OR('Rolex, AP, Patek'!P169="YG 18K",'Rolex, AP, Patek'!P169="PG 18K",'Rolex, AP, Patek'!P169="WG 18K",'Rolex, AP, Patek'!P169="Mixes of 18K"),1,0)</f>
        <v>0</v>
      </c>
      <c r="S169">
        <f>IF(OR('Rolex, AP, Patek'!AX169="Yes",'Rolex, AP, Patek'!AY169="Yes",'Rolex, AP, Patek'!AW169="Yes"),1,0)</f>
        <v>0</v>
      </c>
      <c r="T169">
        <f>IF(OR(ISTEXT('Rolex, AP, Patek'!AZ169), ISTEXT('Rolex, AP, Patek'!BA169)),1,0)</f>
        <v>0</v>
      </c>
      <c r="U169">
        <f>IF('Rolex, AP, Patek'!BB169="Yes",1,0)</f>
        <v>0</v>
      </c>
      <c r="V169">
        <f>IF('Rolex, AP, Patek'!BC169="Yes",1,0)</f>
        <v>0</v>
      </c>
      <c r="W169">
        <f>IF('Rolex, AP, Patek'!BF169="Yes",1,0)</f>
        <v>0</v>
      </c>
      <c r="X169">
        <f>IF('Rolex, AP, Patek'!BG169="A",1,0)</f>
        <v>0</v>
      </c>
      <c r="Y169">
        <f>IF('Rolex, AP, Patek'!BG169="AA",1,0)</f>
        <v>1</v>
      </c>
      <c r="Z169">
        <f>IF('Rolex, AP, Patek'!BG169="AAA",1,0)</f>
        <v>0</v>
      </c>
      <c r="AA169">
        <f>IF('Rolex, AP, Patek'!BG169="AAAA",1,0)</f>
        <v>0</v>
      </c>
      <c r="AB169">
        <f>IF('Rolex, AP, Patek'!R169="Yes",1,0)</f>
        <v>1</v>
      </c>
      <c r="AC169">
        <f>IF('Rolex, AP, Patek'!AR169="Yes",1,0)</f>
        <v>0</v>
      </c>
      <c r="AD169">
        <f>IF(OR('Rolex, AP, Patek'!X169="Yes", 'Rolex, AP, Patek'!Y169="Yes",'Rolex, AP, Patek'!Z169="Yes"),1,0)</f>
        <v>0</v>
      </c>
      <c r="AE169">
        <f>IF(OR('Rolex, AP, Patek'!AA169="Yes",'Rolex, AP, Patek'!AB169="Yes"),1,0)</f>
        <v>0</v>
      </c>
      <c r="AF169">
        <f>IF('Rolex, AP, Patek'!AD169="Yes",1,0)</f>
        <v>0</v>
      </c>
      <c r="AG169">
        <f>IF('Rolex, AP, Patek'!AC169="Yes",1,0)</f>
        <v>0</v>
      </c>
      <c r="AH169">
        <f>IF('Rolex, AP, Patek'!AE169="Yes",1,0)</f>
        <v>0</v>
      </c>
      <c r="AI169">
        <f>IF(OR('Rolex, AP, Patek'!AK169="Yes",'Rolex, AP, Patek'!AN169="Yes"),1,0)</f>
        <v>0</v>
      </c>
      <c r="AJ169">
        <f>IF('Rolex, AP, Patek'!AL169="Yes",1,0)</f>
        <v>0</v>
      </c>
      <c r="AK169">
        <f>IF('Rolex, AP, Patek'!AO169="Yes",1,0)</f>
        <v>0</v>
      </c>
      <c r="AL169">
        <f>IF('Rolex, AP, Patek'!AS169="Yes",1,0)</f>
        <v>0</v>
      </c>
      <c r="AM169" s="25">
        <f t="shared" si="13"/>
        <v>0</v>
      </c>
      <c r="AN169" s="25">
        <f t="shared" si="14"/>
        <v>0</v>
      </c>
      <c r="AO169" s="25">
        <f t="shared" si="15"/>
        <v>0</v>
      </c>
      <c r="AP169" s="25">
        <f t="shared" si="16"/>
        <v>1</v>
      </c>
      <c r="AQ169" s="25">
        <f t="shared" si="17"/>
        <v>0</v>
      </c>
    </row>
    <row r="170" spans="1:43" x14ac:dyDescent="0.2">
      <c r="A170" s="1">
        <v>166</v>
      </c>
      <c r="B170" s="27">
        <f>'Rolex, AP, Patek'!C170</f>
        <v>44507</v>
      </c>
      <c r="C170">
        <f>'Rolex, AP, Patek'!D170</f>
        <v>463</v>
      </c>
      <c r="D170" s="28">
        <f>'Rolex, AP, Patek'!E170</f>
        <v>8500</v>
      </c>
      <c r="E170" s="28">
        <f>'Rolex, AP, Patek'!F170</f>
        <v>10625</v>
      </c>
      <c r="F170" s="29">
        <f t="shared" si="12"/>
        <v>9.0478214424784085</v>
      </c>
      <c r="G170" s="28">
        <f>IF('Rolex, AP, Patek'!J170="AP",1,0)</f>
        <v>0</v>
      </c>
      <c r="H170" s="28">
        <f>IF('Rolex, AP, Patek'!J170="Patek",1,0)</f>
        <v>1</v>
      </c>
      <c r="I170" s="28">
        <f>IF('Rolex, AP, Patek'!J170="Rolex",1,0)</f>
        <v>0</v>
      </c>
      <c r="J170">
        <f>IF('Rolex, AP, Patek'!L170="Stainless Steel",1,0)</f>
        <v>0</v>
      </c>
      <c r="K170">
        <f>IF('Rolex, AP, Patek'!L170="Two-tone",1,0)</f>
        <v>0</v>
      </c>
      <c r="L170">
        <f>IF(OR('Rolex, AP, Patek'!L170="YG 18K",'Rolex, AP, Patek'!L170="YG &lt;18K",'Rolex, AP, Patek'!L170="PG 18K",'Rolex, AP, Patek'!L170="PG &lt;18K",'Rolex, AP, Patek'!L170="WG 18K",'Rolex, AP, Patek'!L170="Mixes of 18K",'Rolex, AP, Patek'!L170="Mixes &lt;18K"),1,0)</f>
        <v>0</v>
      </c>
      <c r="M170">
        <f>IF('Rolex, AP, Patek'!L170="Platinum",1,0)</f>
        <v>1</v>
      </c>
      <c r="N170">
        <f>IF(OR('Rolex, AP, Patek'!L170="PVD",'Rolex, AP, Patek'!L170="Gold Plate",'Rolex, AP, Patek'!L170="Other"),1,0)</f>
        <v>0</v>
      </c>
      <c r="O170">
        <f>IF('Rolex, AP, Patek'!P170="Stainless Steel",1,0)</f>
        <v>1</v>
      </c>
      <c r="P170">
        <f>IF('Rolex, AP, Patek'!P170="Leather",1,0)</f>
        <v>0</v>
      </c>
      <c r="Q170">
        <f>IF('Rolex, AP, Patek'!P170="Two-tone",1,0)</f>
        <v>0</v>
      </c>
      <c r="R170">
        <f>IF(OR('Rolex, AP, Patek'!P170="YG 18K",'Rolex, AP, Patek'!P170="PG 18K",'Rolex, AP, Patek'!P170="WG 18K",'Rolex, AP, Patek'!P170="Mixes of 18K"),1,0)</f>
        <v>0</v>
      </c>
      <c r="S170">
        <f>IF(OR('Rolex, AP, Patek'!AX170="Yes",'Rolex, AP, Patek'!AY170="Yes",'Rolex, AP, Patek'!AW170="Yes"),1,0)</f>
        <v>1</v>
      </c>
      <c r="T170">
        <f>IF(OR(ISTEXT('Rolex, AP, Patek'!AZ170), ISTEXT('Rolex, AP, Patek'!BA170)),1,0)</f>
        <v>0</v>
      </c>
      <c r="U170">
        <f>IF('Rolex, AP, Patek'!BB170="Yes",1,0)</f>
        <v>0</v>
      </c>
      <c r="V170">
        <f>IF('Rolex, AP, Patek'!BC170="Yes",1,0)</f>
        <v>0</v>
      </c>
      <c r="W170">
        <f>IF('Rolex, AP, Patek'!BF170="Yes",1,0)</f>
        <v>0</v>
      </c>
      <c r="X170">
        <f>IF('Rolex, AP, Patek'!BG170="A",1,0)</f>
        <v>0</v>
      </c>
      <c r="Y170">
        <f>IF('Rolex, AP, Patek'!BG170="AA",1,0)</f>
        <v>0</v>
      </c>
      <c r="Z170">
        <f>IF('Rolex, AP, Patek'!BG170="AAA",1,0)</f>
        <v>1</v>
      </c>
      <c r="AA170">
        <f>IF('Rolex, AP, Patek'!BG170="AAAA",1,0)</f>
        <v>0</v>
      </c>
      <c r="AB170">
        <f>IF('Rolex, AP, Patek'!R170="Yes",1,0)</f>
        <v>1</v>
      </c>
      <c r="AC170">
        <f>IF('Rolex, AP, Patek'!AR170="Yes",1,0)</f>
        <v>0</v>
      </c>
      <c r="AD170">
        <f>IF(OR('Rolex, AP, Patek'!X170="Yes", 'Rolex, AP, Patek'!Y170="Yes",'Rolex, AP, Patek'!Z170="Yes"),1,0)</f>
        <v>0</v>
      </c>
      <c r="AE170">
        <f>IF(OR('Rolex, AP, Patek'!AA170="Yes",'Rolex, AP, Patek'!AB170="Yes"),1,0)</f>
        <v>0</v>
      </c>
      <c r="AF170">
        <f>IF('Rolex, AP, Patek'!AD170="Yes",1,0)</f>
        <v>0</v>
      </c>
      <c r="AG170">
        <f>IF('Rolex, AP, Patek'!AC170="Yes",1,0)</f>
        <v>0</v>
      </c>
      <c r="AH170">
        <f>IF('Rolex, AP, Patek'!AE170="Yes",1,0)</f>
        <v>0</v>
      </c>
      <c r="AI170">
        <f>IF(OR('Rolex, AP, Patek'!AK170="Yes",'Rolex, AP, Patek'!AN170="Yes"),1,0)</f>
        <v>0</v>
      </c>
      <c r="AJ170">
        <f>IF('Rolex, AP, Patek'!AL170="Yes",1,0)</f>
        <v>0</v>
      </c>
      <c r="AK170">
        <f>IF('Rolex, AP, Patek'!AO170="Yes",1,0)</f>
        <v>0</v>
      </c>
      <c r="AL170">
        <f>IF('Rolex, AP, Patek'!AS170="Yes",1,0)</f>
        <v>0</v>
      </c>
      <c r="AM170" s="25">
        <f t="shared" si="13"/>
        <v>0</v>
      </c>
      <c r="AN170" s="25">
        <f t="shared" si="14"/>
        <v>0</v>
      </c>
      <c r="AO170" s="25">
        <f t="shared" si="15"/>
        <v>0</v>
      </c>
      <c r="AP170" s="25">
        <f t="shared" si="16"/>
        <v>1</v>
      </c>
      <c r="AQ170" s="25">
        <f t="shared" si="17"/>
        <v>0</v>
      </c>
    </row>
    <row r="171" spans="1:43" x14ac:dyDescent="0.2">
      <c r="A171" s="1">
        <v>167</v>
      </c>
      <c r="B171" s="27">
        <f>'Rolex, AP, Patek'!C171</f>
        <v>44507</v>
      </c>
      <c r="C171">
        <f>'Rolex, AP, Patek'!D171</f>
        <v>464</v>
      </c>
      <c r="D171" s="28">
        <f>'Rolex, AP, Patek'!E171</f>
        <v>5100</v>
      </c>
      <c r="E171" s="28">
        <f>'Rolex, AP, Patek'!F171</f>
        <v>6375</v>
      </c>
      <c r="F171" s="29">
        <f t="shared" si="12"/>
        <v>8.536995818712418</v>
      </c>
      <c r="G171" s="28">
        <f>IF('Rolex, AP, Patek'!J171="AP",1,0)</f>
        <v>0</v>
      </c>
      <c r="H171" s="28">
        <f>IF('Rolex, AP, Patek'!J171="Patek",1,0)</f>
        <v>1</v>
      </c>
      <c r="I171" s="28">
        <f>IF('Rolex, AP, Patek'!J171="Rolex",1,0)</f>
        <v>0</v>
      </c>
      <c r="J171">
        <f>IF('Rolex, AP, Patek'!L171="Stainless Steel",1,0)</f>
        <v>0</v>
      </c>
      <c r="K171">
        <f>IF('Rolex, AP, Patek'!L171="Two-tone",1,0)</f>
        <v>0</v>
      </c>
      <c r="L171">
        <f>IF(OR('Rolex, AP, Patek'!L171="YG 18K",'Rolex, AP, Patek'!L171="YG &lt;18K",'Rolex, AP, Patek'!L171="PG 18K",'Rolex, AP, Patek'!L171="PG &lt;18K",'Rolex, AP, Patek'!L171="WG 18K",'Rolex, AP, Patek'!L171="Mixes of 18K",'Rolex, AP, Patek'!L171="Mixes &lt;18K"),1,0)</f>
        <v>1</v>
      </c>
      <c r="M171">
        <f>IF('Rolex, AP, Patek'!L171="Platinum",1,0)</f>
        <v>0</v>
      </c>
      <c r="N171">
        <f>IF(OR('Rolex, AP, Patek'!L171="PVD",'Rolex, AP, Patek'!L171="Gold Plate",'Rolex, AP, Patek'!L171="Other"),1,0)</f>
        <v>0</v>
      </c>
      <c r="O171">
        <f>IF('Rolex, AP, Patek'!P171="Stainless Steel",1,0)</f>
        <v>0</v>
      </c>
      <c r="P171">
        <f>IF('Rolex, AP, Patek'!P171="Leather",1,0)</f>
        <v>1</v>
      </c>
      <c r="Q171">
        <f>IF('Rolex, AP, Patek'!P171="Two-tone",1,0)</f>
        <v>0</v>
      </c>
      <c r="R171">
        <f>IF(OR('Rolex, AP, Patek'!P171="YG 18K",'Rolex, AP, Patek'!P171="PG 18K",'Rolex, AP, Patek'!P171="WG 18K",'Rolex, AP, Patek'!P171="Mixes of 18K"),1,0)</f>
        <v>0</v>
      </c>
      <c r="S171">
        <f>IF(OR('Rolex, AP, Patek'!AX171="Yes",'Rolex, AP, Patek'!AY171="Yes",'Rolex, AP, Patek'!AW171="Yes"),1,0)</f>
        <v>0</v>
      </c>
      <c r="T171">
        <f>IF(OR(ISTEXT('Rolex, AP, Patek'!AZ171), ISTEXT('Rolex, AP, Patek'!BA171)),1,0)</f>
        <v>0</v>
      </c>
      <c r="U171">
        <f>IF('Rolex, AP, Patek'!BB171="Yes",1,0)</f>
        <v>0</v>
      </c>
      <c r="V171">
        <f>IF('Rolex, AP, Patek'!BC171="Yes",1,0)</f>
        <v>0</v>
      </c>
      <c r="W171">
        <f>IF('Rolex, AP, Patek'!BF171="Yes",1,0)</f>
        <v>0</v>
      </c>
      <c r="X171">
        <f>IF('Rolex, AP, Patek'!BG171="A",1,0)</f>
        <v>0</v>
      </c>
      <c r="Y171">
        <f>IF('Rolex, AP, Patek'!BG171="AA",1,0)</f>
        <v>0</v>
      </c>
      <c r="Z171">
        <f>IF('Rolex, AP, Patek'!BG171="AAA",1,0)</f>
        <v>1</v>
      </c>
      <c r="AA171">
        <f>IF('Rolex, AP, Patek'!BG171="AAAA",1,0)</f>
        <v>0</v>
      </c>
      <c r="AB171">
        <f>IF('Rolex, AP, Patek'!R171="Yes",1,0)</f>
        <v>1</v>
      </c>
      <c r="AC171">
        <f>IF('Rolex, AP, Patek'!AR171="Yes",1,0)</f>
        <v>0</v>
      </c>
      <c r="AD171">
        <f>IF(OR('Rolex, AP, Patek'!X171="Yes", 'Rolex, AP, Patek'!Y171="Yes",'Rolex, AP, Patek'!Z171="Yes"),1,0)</f>
        <v>0</v>
      </c>
      <c r="AE171">
        <f>IF(OR('Rolex, AP, Patek'!AA171="Yes",'Rolex, AP, Patek'!AB171="Yes"),1,0)</f>
        <v>0</v>
      </c>
      <c r="AF171">
        <f>IF('Rolex, AP, Patek'!AD171="Yes",1,0)</f>
        <v>0</v>
      </c>
      <c r="AG171">
        <f>IF('Rolex, AP, Patek'!AC171="Yes",1,0)</f>
        <v>0</v>
      </c>
      <c r="AH171">
        <f>IF('Rolex, AP, Patek'!AE171="Yes",1,0)</f>
        <v>0</v>
      </c>
      <c r="AI171">
        <f>IF(OR('Rolex, AP, Patek'!AK171="Yes",'Rolex, AP, Patek'!AN171="Yes"),1,0)</f>
        <v>0</v>
      </c>
      <c r="AJ171">
        <f>IF('Rolex, AP, Patek'!AL171="Yes",1,0)</f>
        <v>0</v>
      </c>
      <c r="AK171">
        <f>IF('Rolex, AP, Patek'!AO171="Yes",1,0)</f>
        <v>0</v>
      </c>
      <c r="AL171">
        <f>IF('Rolex, AP, Patek'!AS171="Yes",1,0)</f>
        <v>0</v>
      </c>
      <c r="AM171" s="25">
        <f t="shared" si="13"/>
        <v>0</v>
      </c>
      <c r="AN171" s="25">
        <f t="shared" si="14"/>
        <v>0</v>
      </c>
      <c r="AO171" s="25">
        <f t="shared" si="15"/>
        <v>0</v>
      </c>
      <c r="AP171" s="25">
        <f t="shared" si="16"/>
        <v>1</v>
      </c>
      <c r="AQ171" s="25">
        <f t="shared" si="17"/>
        <v>0</v>
      </c>
    </row>
    <row r="172" spans="1:43" x14ac:dyDescent="0.2">
      <c r="A172" s="1">
        <v>168</v>
      </c>
      <c r="B172" s="27">
        <f>'Rolex, AP, Patek'!C172</f>
        <v>44507</v>
      </c>
      <c r="C172">
        <f>'Rolex, AP, Patek'!D172</f>
        <v>465</v>
      </c>
      <c r="D172" s="28">
        <f>'Rolex, AP, Patek'!E172</f>
        <v>9500</v>
      </c>
      <c r="E172" s="28">
        <f>'Rolex, AP, Patek'!F172</f>
        <v>11875</v>
      </c>
      <c r="F172" s="29">
        <f t="shared" si="12"/>
        <v>9.1590470775886317</v>
      </c>
      <c r="G172" s="28">
        <f>IF('Rolex, AP, Patek'!J172="AP",1,0)</f>
        <v>0</v>
      </c>
      <c r="H172" s="28">
        <f>IF('Rolex, AP, Patek'!J172="Patek",1,0)</f>
        <v>1</v>
      </c>
      <c r="I172" s="28">
        <f>IF('Rolex, AP, Patek'!J172="Rolex",1,0)</f>
        <v>0</v>
      </c>
      <c r="J172">
        <f>IF('Rolex, AP, Patek'!L172="Stainless Steel",1,0)</f>
        <v>1</v>
      </c>
      <c r="K172">
        <f>IF('Rolex, AP, Patek'!L172="Two-tone",1,0)</f>
        <v>0</v>
      </c>
      <c r="L172">
        <f>IF(OR('Rolex, AP, Patek'!L172="YG 18K",'Rolex, AP, Patek'!L172="YG &lt;18K",'Rolex, AP, Patek'!L172="PG 18K",'Rolex, AP, Patek'!L172="PG &lt;18K",'Rolex, AP, Patek'!L172="WG 18K",'Rolex, AP, Patek'!L172="Mixes of 18K",'Rolex, AP, Patek'!L172="Mixes &lt;18K"),1,0)</f>
        <v>0</v>
      </c>
      <c r="M172">
        <f>IF('Rolex, AP, Patek'!L172="Platinum",1,0)</f>
        <v>0</v>
      </c>
      <c r="N172">
        <f>IF(OR('Rolex, AP, Patek'!L172="PVD",'Rolex, AP, Patek'!L172="Gold Plate",'Rolex, AP, Patek'!L172="Other"),1,0)</f>
        <v>0</v>
      </c>
      <c r="O172">
        <f>IF('Rolex, AP, Patek'!P172="Stainless Steel",1,0)</f>
        <v>0</v>
      </c>
      <c r="P172">
        <f>IF('Rolex, AP, Patek'!P172="Leather",1,0)</f>
        <v>1</v>
      </c>
      <c r="Q172">
        <f>IF('Rolex, AP, Patek'!P172="Two-tone",1,0)</f>
        <v>0</v>
      </c>
      <c r="R172">
        <f>IF(OR('Rolex, AP, Patek'!P172="YG 18K",'Rolex, AP, Patek'!P172="PG 18K",'Rolex, AP, Patek'!P172="WG 18K",'Rolex, AP, Patek'!P172="Mixes of 18K"),1,0)</f>
        <v>0</v>
      </c>
      <c r="S172">
        <f>IF(OR('Rolex, AP, Patek'!AX172="Yes",'Rolex, AP, Patek'!AY172="Yes",'Rolex, AP, Patek'!AW172="Yes"),1,0)</f>
        <v>0</v>
      </c>
      <c r="T172">
        <f>IF(OR(ISTEXT('Rolex, AP, Patek'!AZ172), ISTEXT('Rolex, AP, Patek'!BA172)),1,0)</f>
        <v>0</v>
      </c>
      <c r="U172">
        <f>IF('Rolex, AP, Patek'!BB172="Yes",1,0)</f>
        <v>0</v>
      </c>
      <c r="V172">
        <f>IF('Rolex, AP, Patek'!BC172="Yes",1,0)</f>
        <v>0</v>
      </c>
      <c r="W172">
        <f>IF('Rolex, AP, Patek'!BF172="Yes",1,0)</f>
        <v>0</v>
      </c>
      <c r="X172">
        <f>IF('Rolex, AP, Patek'!BG172="A",1,0)</f>
        <v>0</v>
      </c>
      <c r="Y172">
        <f>IF('Rolex, AP, Patek'!BG172="AA",1,0)</f>
        <v>0</v>
      </c>
      <c r="Z172">
        <f>IF('Rolex, AP, Patek'!BG172="AAA",1,0)</f>
        <v>1</v>
      </c>
      <c r="AA172">
        <f>IF('Rolex, AP, Patek'!BG172="AAAA",1,0)</f>
        <v>0</v>
      </c>
      <c r="AB172">
        <f>IF('Rolex, AP, Patek'!R172="Yes",1,0)</f>
        <v>1</v>
      </c>
      <c r="AC172">
        <f>IF('Rolex, AP, Patek'!AR172="Yes",1,0)</f>
        <v>0</v>
      </c>
      <c r="AD172">
        <f>IF(OR('Rolex, AP, Patek'!X172="Yes", 'Rolex, AP, Patek'!Y172="Yes",'Rolex, AP, Patek'!Z172="Yes"),1,0)</f>
        <v>0</v>
      </c>
      <c r="AE172">
        <f>IF(OR('Rolex, AP, Patek'!AA172="Yes",'Rolex, AP, Patek'!AB172="Yes"),1,0)</f>
        <v>0</v>
      </c>
      <c r="AF172">
        <f>IF('Rolex, AP, Patek'!AD172="Yes",1,0)</f>
        <v>0</v>
      </c>
      <c r="AG172">
        <f>IF('Rolex, AP, Patek'!AC172="Yes",1,0)</f>
        <v>0</v>
      </c>
      <c r="AH172">
        <f>IF('Rolex, AP, Patek'!AE172="Yes",1,0)</f>
        <v>0</v>
      </c>
      <c r="AI172">
        <f>IF(OR('Rolex, AP, Patek'!AK172="Yes",'Rolex, AP, Patek'!AN172="Yes"),1,0)</f>
        <v>0</v>
      </c>
      <c r="AJ172">
        <f>IF('Rolex, AP, Patek'!AL172="Yes",1,0)</f>
        <v>0</v>
      </c>
      <c r="AK172">
        <f>IF('Rolex, AP, Patek'!AO172="Yes",1,0)</f>
        <v>0</v>
      </c>
      <c r="AL172">
        <f>IF('Rolex, AP, Patek'!AS172="Yes",1,0)</f>
        <v>0</v>
      </c>
      <c r="AM172" s="25">
        <f t="shared" si="13"/>
        <v>0</v>
      </c>
      <c r="AN172" s="25">
        <f t="shared" si="14"/>
        <v>0</v>
      </c>
      <c r="AO172" s="25">
        <f t="shared" si="15"/>
        <v>0</v>
      </c>
      <c r="AP172" s="25">
        <f t="shared" si="16"/>
        <v>1</v>
      </c>
      <c r="AQ172" s="25">
        <f t="shared" si="17"/>
        <v>0</v>
      </c>
    </row>
    <row r="173" spans="1:43" x14ac:dyDescent="0.2">
      <c r="A173" s="1">
        <v>169</v>
      </c>
      <c r="B173" s="27">
        <f>'Rolex, AP, Patek'!C173</f>
        <v>44507</v>
      </c>
      <c r="C173">
        <f>'Rolex, AP, Patek'!D173</f>
        <v>467</v>
      </c>
      <c r="D173" s="28">
        <f>'Rolex, AP, Patek'!E173</f>
        <v>4800</v>
      </c>
      <c r="E173" s="28">
        <f>'Rolex, AP, Patek'!F173</f>
        <v>6000</v>
      </c>
      <c r="F173" s="29">
        <f t="shared" si="12"/>
        <v>8.4763711968959825</v>
      </c>
      <c r="G173" s="28">
        <f>IF('Rolex, AP, Patek'!J173="AP",1,0)</f>
        <v>0</v>
      </c>
      <c r="H173" s="28">
        <f>IF('Rolex, AP, Patek'!J173="Patek",1,0)</f>
        <v>1</v>
      </c>
      <c r="I173" s="28">
        <f>IF('Rolex, AP, Patek'!J173="Rolex",1,0)</f>
        <v>0</v>
      </c>
      <c r="J173">
        <f>IF('Rolex, AP, Patek'!L173="Stainless Steel",1,0)</f>
        <v>0</v>
      </c>
      <c r="K173">
        <f>IF('Rolex, AP, Patek'!L173="Two-tone",1,0)</f>
        <v>0</v>
      </c>
      <c r="L173">
        <f>IF(OR('Rolex, AP, Patek'!L173="YG 18K",'Rolex, AP, Patek'!L173="YG &lt;18K",'Rolex, AP, Patek'!L173="PG 18K",'Rolex, AP, Patek'!L173="PG &lt;18K",'Rolex, AP, Patek'!L173="WG 18K",'Rolex, AP, Patek'!L173="Mixes of 18K",'Rolex, AP, Patek'!L173="Mixes &lt;18K"),1,0)</f>
        <v>1</v>
      </c>
      <c r="M173">
        <f>IF('Rolex, AP, Patek'!L173="Platinum",1,0)</f>
        <v>0</v>
      </c>
      <c r="N173">
        <f>IF(OR('Rolex, AP, Patek'!L173="PVD",'Rolex, AP, Patek'!L173="Gold Plate",'Rolex, AP, Patek'!L173="Other"),1,0)</f>
        <v>0</v>
      </c>
      <c r="O173">
        <f>IF('Rolex, AP, Patek'!P173="Stainless Steel",1,0)</f>
        <v>0</v>
      </c>
      <c r="P173">
        <f>IF('Rolex, AP, Patek'!P173="Leather",1,0)</f>
        <v>0</v>
      </c>
      <c r="Q173">
        <f>IF('Rolex, AP, Patek'!P173="Two-tone",1,0)</f>
        <v>0</v>
      </c>
      <c r="R173">
        <f>IF(OR('Rolex, AP, Patek'!P173="YG 18K",'Rolex, AP, Patek'!P173="PG 18K",'Rolex, AP, Patek'!P173="WG 18K",'Rolex, AP, Patek'!P173="Mixes of 18K"),1,0)</f>
        <v>1</v>
      </c>
      <c r="S173">
        <f>IF(OR('Rolex, AP, Patek'!AX173="Yes",'Rolex, AP, Patek'!AY173="Yes",'Rolex, AP, Patek'!AW173="Yes"),1,0)</f>
        <v>0</v>
      </c>
      <c r="T173">
        <f>IF(OR(ISTEXT('Rolex, AP, Patek'!AZ173), ISTEXT('Rolex, AP, Patek'!BA173)),1,0)</f>
        <v>0</v>
      </c>
      <c r="U173">
        <f>IF('Rolex, AP, Patek'!BB173="Yes",1,0)</f>
        <v>0</v>
      </c>
      <c r="V173">
        <f>IF('Rolex, AP, Patek'!BC173="Yes",1,0)</f>
        <v>0</v>
      </c>
      <c r="W173">
        <f>IF('Rolex, AP, Patek'!BF173="Yes",1,0)</f>
        <v>0</v>
      </c>
      <c r="X173">
        <f>IF('Rolex, AP, Patek'!BG173="A",1,0)</f>
        <v>0</v>
      </c>
      <c r="Y173">
        <f>IF('Rolex, AP, Patek'!BG173="AA",1,0)</f>
        <v>1</v>
      </c>
      <c r="Z173">
        <f>IF('Rolex, AP, Patek'!BG173="AAA",1,0)</f>
        <v>0</v>
      </c>
      <c r="AA173">
        <f>IF('Rolex, AP, Patek'!BG173="AAAA",1,0)</f>
        <v>0</v>
      </c>
      <c r="AB173">
        <f>IF('Rolex, AP, Patek'!R173="Yes",1,0)</f>
        <v>1</v>
      </c>
      <c r="AC173">
        <f>IF('Rolex, AP, Patek'!AR173="Yes",1,0)</f>
        <v>0</v>
      </c>
      <c r="AD173">
        <f>IF(OR('Rolex, AP, Patek'!X173="Yes", 'Rolex, AP, Patek'!Y173="Yes",'Rolex, AP, Patek'!Z173="Yes"),1,0)</f>
        <v>0</v>
      </c>
      <c r="AE173">
        <f>IF(OR('Rolex, AP, Patek'!AA173="Yes",'Rolex, AP, Patek'!AB173="Yes"),1,0)</f>
        <v>0</v>
      </c>
      <c r="AF173">
        <f>IF('Rolex, AP, Patek'!AD173="Yes",1,0)</f>
        <v>0</v>
      </c>
      <c r="AG173">
        <f>IF('Rolex, AP, Patek'!AC173="Yes",1,0)</f>
        <v>0</v>
      </c>
      <c r="AH173">
        <f>IF('Rolex, AP, Patek'!AE173="Yes",1,0)</f>
        <v>0</v>
      </c>
      <c r="AI173">
        <f>IF(OR('Rolex, AP, Patek'!AK173="Yes",'Rolex, AP, Patek'!AN173="Yes"),1,0)</f>
        <v>0</v>
      </c>
      <c r="AJ173">
        <f>IF('Rolex, AP, Patek'!AL173="Yes",1,0)</f>
        <v>0</v>
      </c>
      <c r="AK173">
        <f>IF('Rolex, AP, Patek'!AO173="Yes",1,0)</f>
        <v>0</v>
      </c>
      <c r="AL173">
        <f>IF('Rolex, AP, Patek'!AS173="Yes",1,0)</f>
        <v>0</v>
      </c>
      <c r="AM173" s="25">
        <f t="shared" si="13"/>
        <v>0</v>
      </c>
      <c r="AN173" s="25">
        <f t="shared" si="14"/>
        <v>0</v>
      </c>
      <c r="AO173" s="25">
        <f t="shared" si="15"/>
        <v>0</v>
      </c>
      <c r="AP173" s="25">
        <f t="shared" si="16"/>
        <v>1</v>
      </c>
      <c r="AQ173" s="25">
        <f t="shared" si="17"/>
        <v>0</v>
      </c>
    </row>
    <row r="174" spans="1:43" x14ac:dyDescent="0.2">
      <c r="A174" s="1">
        <v>170</v>
      </c>
      <c r="B174" s="27">
        <f>'Rolex, AP, Patek'!C174</f>
        <v>44507</v>
      </c>
      <c r="C174">
        <f>'Rolex, AP, Patek'!D174</f>
        <v>474</v>
      </c>
      <c r="D174" s="28">
        <f>'Rolex, AP, Patek'!E174</f>
        <v>130000</v>
      </c>
      <c r="E174" s="28">
        <f>'Rolex, AP, Patek'!F174</f>
        <v>162500</v>
      </c>
      <c r="F174" s="29">
        <f t="shared" si="12"/>
        <v>11.77528972943772</v>
      </c>
      <c r="G174" s="28">
        <f>IF('Rolex, AP, Patek'!J174="AP",1,0)</f>
        <v>0</v>
      </c>
      <c r="H174" s="28">
        <f>IF('Rolex, AP, Patek'!J174="Patek",1,0)</f>
        <v>1</v>
      </c>
      <c r="I174" s="28">
        <f>IF('Rolex, AP, Patek'!J174="Rolex",1,0)</f>
        <v>0</v>
      </c>
      <c r="J174">
        <f>IF('Rolex, AP, Patek'!L174="Stainless Steel",1,0)</f>
        <v>1</v>
      </c>
      <c r="K174">
        <f>IF('Rolex, AP, Patek'!L174="Two-tone",1,0)</f>
        <v>0</v>
      </c>
      <c r="L174">
        <f>IF(OR('Rolex, AP, Patek'!L174="YG 18K",'Rolex, AP, Patek'!L174="YG &lt;18K",'Rolex, AP, Patek'!L174="PG 18K",'Rolex, AP, Patek'!L174="PG &lt;18K",'Rolex, AP, Patek'!L174="WG 18K",'Rolex, AP, Patek'!L174="Mixes of 18K",'Rolex, AP, Patek'!L174="Mixes &lt;18K"),1,0)</f>
        <v>0</v>
      </c>
      <c r="M174">
        <f>IF('Rolex, AP, Patek'!L174="Platinum",1,0)</f>
        <v>0</v>
      </c>
      <c r="N174">
        <f>IF(OR('Rolex, AP, Patek'!L174="PVD",'Rolex, AP, Patek'!L174="Gold Plate",'Rolex, AP, Patek'!L174="Other"),1,0)</f>
        <v>0</v>
      </c>
      <c r="O174">
        <f>IF('Rolex, AP, Patek'!P174="Stainless Steel",1,0)</f>
        <v>1</v>
      </c>
      <c r="P174">
        <f>IF('Rolex, AP, Patek'!P174="Leather",1,0)</f>
        <v>0</v>
      </c>
      <c r="Q174">
        <f>IF('Rolex, AP, Patek'!P174="Two-tone",1,0)</f>
        <v>0</v>
      </c>
      <c r="R174">
        <f>IF(OR('Rolex, AP, Patek'!P174="YG 18K",'Rolex, AP, Patek'!P174="PG 18K",'Rolex, AP, Patek'!P174="WG 18K",'Rolex, AP, Patek'!P174="Mixes of 18K"),1,0)</f>
        <v>0</v>
      </c>
      <c r="S174">
        <f>IF(OR('Rolex, AP, Patek'!AX174="Yes",'Rolex, AP, Patek'!AY174="Yes",'Rolex, AP, Patek'!AW174="Yes"),1,0)</f>
        <v>0</v>
      </c>
      <c r="T174">
        <f>IF(OR(ISTEXT('Rolex, AP, Patek'!AZ174), ISTEXT('Rolex, AP, Patek'!BA174)),1,0)</f>
        <v>1</v>
      </c>
      <c r="U174">
        <f>IF('Rolex, AP, Patek'!BB174="Yes",1,0)</f>
        <v>0</v>
      </c>
      <c r="V174">
        <f>IF('Rolex, AP, Patek'!BC174="Yes",1,0)</f>
        <v>0</v>
      </c>
      <c r="W174">
        <f>IF('Rolex, AP, Patek'!BF174="Yes",1,0)</f>
        <v>0</v>
      </c>
      <c r="X174">
        <f>IF('Rolex, AP, Patek'!BG174="A",1,0)</f>
        <v>0</v>
      </c>
      <c r="Y174">
        <f>IF('Rolex, AP, Patek'!BG174="AA",1,0)</f>
        <v>0</v>
      </c>
      <c r="Z174">
        <f>IF('Rolex, AP, Patek'!BG174="AAA",1,0)</f>
        <v>0</v>
      </c>
      <c r="AA174">
        <f>IF('Rolex, AP, Patek'!BG174="AAAA",1,0)</f>
        <v>1</v>
      </c>
      <c r="AB174">
        <f>IF('Rolex, AP, Patek'!R174="Yes",1,0)</f>
        <v>0</v>
      </c>
      <c r="AC174">
        <f>IF('Rolex, AP, Patek'!AR174="Yes",1,0)</f>
        <v>0</v>
      </c>
      <c r="AD174">
        <f>IF(OR('Rolex, AP, Patek'!X174="Yes", 'Rolex, AP, Patek'!Y174="Yes",'Rolex, AP, Patek'!Z174="Yes"),1,0)</f>
        <v>1</v>
      </c>
      <c r="AE174">
        <f>IF(OR('Rolex, AP, Patek'!AA174="Yes",'Rolex, AP, Patek'!AB174="Yes"),1,0)</f>
        <v>0</v>
      </c>
      <c r="AF174">
        <f>IF('Rolex, AP, Patek'!AD174="Yes",1,0)</f>
        <v>0</v>
      </c>
      <c r="AG174">
        <f>IF('Rolex, AP, Patek'!AC174="Yes",1,0)</f>
        <v>0</v>
      </c>
      <c r="AH174">
        <f>IF('Rolex, AP, Patek'!AE174="Yes",1,0)</f>
        <v>0</v>
      </c>
      <c r="AI174">
        <f>IF(OR('Rolex, AP, Patek'!AK174="Yes",'Rolex, AP, Patek'!AN174="Yes"),1,0)</f>
        <v>0</v>
      </c>
      <c r="AJ174">
        <f>IF('Rolex, AP, Patek'!AL174="Yes",1,0)</f>
        <v>0</v>
      </c>
      <c r="AK174">
        <f>IF('Rolex, AP, Patek'!AO174="Yes",1,0)</f>
        <v>0</v>
      </c>
      <c r="AL174">
        <f>IF('Rolex, AP, Patek'!AS174="Yes",1,0)</f>
        <v>0</v>
      </c>
      <c r="AM174" s="25">
        <f t="shared" si="13"/>
        <v>0</v>
      </c>
      <c r="AN174" s="25">
        <f t="shared" si="14"/>
        <v>0</v>
      </c>
      <c r="AO174" s="25">
        <f t="shared" si="15"/>
        <v>0</v>
      </c>
      <c r="AP174" s="25">
        <f t="shared" si="16"/>
        <v>1</v>
      </c>
      <c r="AQ174" s="25">
        <f t="shared" si="17"/>
        <v>0</v>
      </c>
    </row>
    <row r="175" spans="1:43" x14ac:dyDescent="0.2">
      <c r="A175" s="1">
        <v>171</v>
      </c>
      <c r="B175" s="27">
        <f>'Rolex, AP, Patek'!C175</f>
        <v>44507</v>
      </c>
      <c r="C175">
        <f>'Rolex, AP, Patek'!D175</f>
        <v>485</v>
      </c>
      <c r="D175" s="28">
        <f>'Rolex, AP, Patek'!E175</f>
        <v>5000</v>
      </c>
      <c r="E175" s="28">
        <f>'Rolex, AP, Patek'!F175</f>
        <v>6250</v>
      </c>
      <c r="F175" s="29">
        <f t="shared" si="12"/>
        <v>8.5171931914162382</v>
      </c>
      <c r="G175" s="28">
        <f>IF('Rolex, AP, Patek'!J175="AP",1,0)</f>
        <v>1</v>
      </c>
      <c r="H175" s="28">
        <f>IF('Rolex, AP, Patek'!J175="Patek",1,0)</f>
        <v>0</v>
      </c>
      <c r="I175" s="28">
        <f>IF('Rolex, AP, Patek'!J175="Rolex",1,0)</f>
        <v>0</v>
      </c>
      <c r="J175">
        <f>IF('Rolex, AP, Patek'!L175="Stainless Steel",1,0)</f>
        <v>0</v>
      </c>
      <c r="K175">
        <f>IF('Rolex, AP, Patek'!L175="Two-tone",1,0)</f>
        <v>0</v>
      </c>
      <c r="L175">
        <f>IF(OR('Rolex, AP, Patek'!L175="YG 18K",'Rolex, AP, Patek'!L175="YG &lt;18K",'Rolex, AP, Patek'!L175="PG 18K",'Rolex, AP, Patek'!L175="PG &lt;18K",'Rolex, AP, Patek'!L175="WG 18K",'Rolex, AP, Patek'!L175="Mixes of 18K",'Rolex, AP, Patek'!L175="Mixes &lt;18K"),1,0)</f>
        <v>1</v>
      </c>
      <c r="M175">
        <f>IF('Rolex, AP, Patek'!L175="Platinum",1,0)</f>
        <v>0</v>
      </c>
      <c r="N175">
        <f>IF(OR('Rolex, AP, Patek'!L175="PVD",'Rolex, AP, Patek'!L175="Gold Plate",'Rolex, AP, Patek'!L175="Other"),1,0)</f>
        <v>0</v>
      </c>
      <c r="O175">
        <f>IF('Rolex, AP, Patek'!P175="Stainless Steel",1,0)</f>
        <v>0</v>
      </c>
      <c r="P175">
        <f>IF('Rolex, AP, Patek'!P175="Leather",1,0)</f>
        <v>1</v>
      </c>
      <c r="Q175">
        <f>IF('Rolex, AP, Patek'!P175="Two-tone",1,0)</f>
        <v>0</v>
      </c>
      <c r="R175">
        <f>IF(OR('Rolex, AP, Patek'!P175="YG 18K",'Rolex, AP, Patek'!P175="PG 18K",'Rolex, AP, Patek'!P175="WG 18K",'Rolex, AP, Patek'!P175="Mixes of 18K"),1,0)</f>
        <v>0</v>
      </c>
      <c r="S175">
        <f>IF(OR('Rolex, AP, Patek'!AX175="Yes",'Rolex, AP, Patek'!AY175="Yes",'Rolex, AP, Patek'!AW175="Yes"),1,0)</f>
        <v>1</v>
      </c>
      <c r="T175">
        <f>IF(OR(ISTEXT('Rolex, AP, Patek'!AZ175), ISTEXT('Rolex, AP, Patek'!BA175)),1,0)</f>
        <v>0</v>
      </c>
      <c r="U175">
        <f>IF('Rolex, AP, Patek'!BB175="Yes",1,0)</f>
        <v>0</v>
      </c>
      <c r="V175">
        <f>IF('Rolex, AP, Patek'!BC175="Yes",1,0)</f>
        <v>0</v>
      </c>
      <c r="W175">
        <f>IF('Rolex, AP, Patek'!BF175="Yes",1,0)</f>
        <v>0</v>
      </c>
      <c r="X175">
        <f>IF('Rolex, AP, Patek'!BG175="A",1,0)</f>
        <v>0</v>
      </c>
      <c r="Y175">
        <f>IF('Rolex, AP, Patek'!BG175="AA",1,0)</f>
        <v>0</v>
      </c>
      <c r="Z175">
        <f>IF('Rolex, AP, Patek'!BG175="AAA",1,0)</f>
        <v>1</v>
      </c>
      <c r="AA175">
        <f>IF('Rolex, AP, Patek'!BG175="AAAA",1,0)</f>
        <v>0</v>
      </c>
      <c r="AB175">
        <f>IF('Rolex, AP, Patek'!R175="Yes",1,0)</f>
        <v>1</v>
      </c>
      <c r="AC175">
        <f>IF('Rolex, AP, Patek'!AR175="Yes",1,0)</f>
        <v>0</v>
      </c>
      <c r="AD175">
        <f>IF(OR('Rolex, AP, Patek'!X175="Yes", 'Rolex, AP, Patek'!Y175="Yes",'Rolex, AP, Patek'!Z175="Yes"),1,0)</f>
        <v>0</v>
      </c>
      <c r="AE175">
        <f>IF(OR('Rolex, AP, Patek'!AA175="Yes",'Rolex, AP, Patek'!AB175="Yes"),1,0)</f>
        <v>0</v>
      </c>
      <c r="AF175">
        <f>IF('Rolex, AP, Patek'!AD175="Yes",1,0)</f>
        <v>0</v>
      </c>
      <c r="AG175">
        <f>IF('Rolex, AP, Patek'!AC175="Yes",1,0)</f>
        <v>0</v>
      </c>
      <c r="AH175">
        <f>IF('Rolex, AP, Patek'!AE175="Yes",1,0)</f>
        <v>0</v>
      </c>
      <c r="AI175">
        <f>IF(OR('Rolex, AP, Patek'!AK175="Yes",'Rolex, AP, Patek'!AN175="Yes"),1,0)</f>
        <v>0</v>
      </c>
      <c r="AJ175">
        <f>IF('Rolex, AP, Patek'!AL175="Yes",1,0)</f>
        <v>0</v>
      </c>
      <c r="AK175">
        <f>IF('Rolex, AP, Patek'!AO175="Yes",1,0)</f>
        <v>0</v>
      </c>
      <c r="AL175">
        <f>IF('Rolex, AP, Patek'!AS175="Yes",1,0)</f>
        <v>0</v>
      </c>
      <c r="AM175" s="25">
        <f t="shared" si="13"/>
        <v>0</v>
      </c>
      <c r="AN175" s="25">
        <f t="shared" si="14"/>
        <v>0</v>
      </c>
      <c r="AO175" s="25">
        <f t="shared" si="15"/>
        <v>0</v>
      </c>
      <c r="AP175" s="25">
        <f t="shared" si="16"/>
        <v>1</v>
      </c>
      <c r="AQ175" s="25">
        <f t="shared" si="17"/>
        <v>0</v>
      </c>
    </row>
    <row r="176" spans="1:43" x14ac:dyDescent="0.2">
      <c r="A176" s="1">
        <v>172</v>
      </c>
      <c r="B176" s="27">
        <f>'Rolex, AP, Patek'!C176</f>
        <v>44507</v>
      </c>
      <c r="C176">
        <f>'Rolex, AP, Patek'!D176</f>
        <v>514</v>
      </c>
      <c r="D176" s="28">
        <f>'Rolex, AP, Patek'!E176</f>
        <v>9600</v>
      </c>
      <c r="E176" s="28">
        <f>'Rolex, AP, Patek'!F176</f>
        <v>12000</v>
      </c>
      <c r="F176" s="29">
        <f t="shared" si="12"/>
        <v>9.1695183774559279</v>
      </c>
      <c r="G176" s="28">
        <f>IF('Rolex, AP, Patek'!J176="AP",1,0)</f>
        <v>0</v>
      </c>
      <c r="H176" s="28">
        <f>IF('Rolex, AP, Patek'!J176="Patek",1,0)</f>
        <v>0</v>
      </c>
      <c r="I176" s="28">
        <f>IF('Rolex, AP, Patek'!J176="Rolex",1,0)</f>
        <v>1</v>
      </c>
      <c r="J176">
        <f>IF('Rolex, AP, Patek'!L176="Stainless Steel",1,0)</f>
        <v>1</v>
      </c>
      <c r="K176">
        <f>IF('Rolex, AP, Patek'!L176="Two-tone",1,0)</f>
        <v>0</v>
      </c>
      <c r="L176">
        <f>IF(OR('Rolex, AP, Patek'!L176="YG 18K",'Rolex, AP, Patek'!L176="YG &lt;18K",'Rolex, AP, Patek'!L176="PG 18K",'Rolex, AP, Patek'!L176="PG &lt;18K",'Rolex, AP, Patek'!L176="WG 18K",'Rolex, AP, Patek'!L176="Mixes of 18K",'Rolex, AP, Patek'!L176="Mixes &lt;18K"),1,0)</f>
        <v>0</v>
      </c>
      <c r="M176">
        <f>IF('Rolex, AP, Patek'!L176="Platinum",1,0)</f>
        <v>0</v>
      </c>
      <c r="N176">
        <f>IF(OR('Rolex, AP, Patek'!L176="PVD",'Rolex, AP, Patek'!L176="Gold Plate",'Rolex, AP, Patek'!L176="Other"),1,0)</f>
        <v>0</v>
      </c>
      <c r="O176">
        <f>IF('Rolex, AP, Patek'!P176="Stainless Steel",1,0)</f>
        <v>0</v>
      </c>
      <c r="P176">
        <f>IF('Rolex, AP, Patek'!P176="Leather",1,0)</f>
        <v>1</v>
      </c>
      <c r="Q176">
        <f>IF('Rolex, AP, Patek'!P176="Two-tone",1,0)</f>
        <v>0</v>
      </c>
      <c r="R176">
        <f>IF(OR('Rolex, AP, Patek'!P176="YG 18K",'Rolex, AP, Patek'!P176="PG 18K",'Rolex, AP, Patek'!P176="WG 18K",'Rolex, AP, Patek'!P176="Mixes of 18K"),1,0)</f>
        <v>0</v>
      </c>
      <c r="S176">
        <f>IF(OR('Rolex, AP, Patek'!AX176="Yes",'Rolex, AP, Patek'!AY176="Yes",'Rolex, AP, Patek'!AW176="Yes"),1,0)</f>
        <v>0</v>
      </c>
      <c r="T176">
        <f>IF(OR(ISTEXT('Rolex, AP, Patek'!AZ176), ISTEXT('Rolex, AP, Patek'!BA176)),1,0)</f>
        <v>0</v>
      </c>
      <c r="U176">
        <f>IF('Rolex, AP, Patek'!BB176="Yes",1,0)</f>
        <v>0</v>
      </c>
      <c r="V176">
        <f>IF('Rolex, AP, Patek'!BC176="Yes",1,0)</f>
        <v>0</v>
      </c>
      <c r="W176">
        <f>IF('Rolex, AP, Patek'!BF176="Yes",1,0)</f>
        <v>0</v>
      </c>
      <c r="X176">
        <f>IF('Rolex, AP, Patek'!BG176="A",1,0)</f>
        <v>0</v>
      </c>
      <c r="Y176">
        <f>IF('Rolex, AP, Patek'!BG176="AA",1,0)</f>
        <v>1</v>
      </c>
      <c r="Z176">
        <f>IF('Rolex, AP, Patek'!BG176="AAA",1,0)</f>
        <v>0</v>
      </c>
      <c r="AA176">
        <f>IF('Rolex, AP, Patek'!BG176="AAAA",1,0)</f>
        <v>0</v>
      </c>
      <c r="AB176">
        <f>IF('Rolex, AP, Patek'!R176="Yes",1,0)</f>
        <v>0</v>
      </c>
      <c r="AC176">
        <f>IF('Rolex, AP, Patek'!AR176="Yes",1,0)</f>
        <v>0</v>
      </c>
      <c r="AD176">
        <f>IF(OR('Rolex, AP, Patek'!X176="Yes", 'Rolex, AP, Patek'!Y176="Yes",'Rolex, AP, Patek'!Z176="Yes"),1,0)</f>
        <v>0</v>
      </c>
      <c r="AE176">
        <f>IF(OR('Rolex, AP, Patek'!AA176="Yes",'Rolex, AP, Patek'!AB176="Yes"),1,0)</f>
        <v>0</v>
      </c>
      <c r="AF176">
        <f>IF('Rolex, AP, Patek'!AD176="Yes",1,0)</f>
        <v>0</v>
      </c>
      <c r="AG176">
        <f>IF('Rolex, AP, Patek'!AC176="Yes",1,0)</f>
        <v>0</v>
      </c>
      <c r="AH176">
        <f>IF('Rolex, AP, Patek'!AE176="Yes",1,0)</f>
        <v>0</v>
      </c>
      <c r="AI176">
        <f>IF(OR('Rolex, AP, Patek'!AK176="Yes",'Rolex, AP, Patek'!AN176="Yes"),1,0)</f>
        <v>1</v>
      </c>
      <c r="AJ176">
        <f>IF('Rolex, AP, Patek'!AL176="Yes",1,0)</f>
        <v>0</v>
      </c>
      <c r="AK176">
        <f>IF('Rolex, AP, Patek'!AO176="Yes",1,0)</f>
        <v>0</v>
      </c>
      <c r="AL176">
        <f>IF('Rolex, AP, Patek'!AS176="Yes",1,0)</f>
        <v>0</v>
      </c>
      <c r="AM176" s="25">
        <f t="shared" si="13"/>
        <v>0</v>
      </c>
      <c r="AN176" s="25">
        <f t="shared" si="14"/>
        <v>0</v>
      </c>
      <c r="AO176" s="25">
        <f t="shared" si="15"/>
        <v>0</v>
      </c>
      <c r="AP176" s="25">
        <f t="shared" si="16"/>
        <v>1</v>
      </c>
      <c r="AQ176" s="25">
        <f t="shared" si="17"/>
        <v>0</v>
      </c>
    </row>
    <row r="177" spans="1:43" x14ac:dyDescent="0.2">
      <c r="A177" s="1">
        <v>173</v>
      </c>
      <c r="B177" s="27">
        <f>'Rolex, AP, Patek'!C177</f>
        <v>44507</v>
      </c>
      <c r="C177">
        <f>'Rolex, AP, Patek'!D177</f>
        <v>515</v>
      </c>
      <c r="D177" s="28">
        <f>'Rolex, AP, Patek'!E177</f>
        <v>7000</v>
      </c>
      <c r="E177" s="28">
        <f>'Rolex, AP, Patek'!F177</f>
        <v>8750</v>
      </c>
      <c r="F177" s="29">
        <f t="shared" si="12"/>
        <v>8.8536654280374503</v>
      </c>
      <c r="G177" s="28">
        <f>IF('Rolex, AP, Patek'!J177="AP",1,0)</f>
        <v>0</v>
      </c>
      <c r="H177" s="28">
        <f>IF('Rolex, AP, Patek'!J177="Patek",1,0)</f>
        <v>0</v>
      </c>
      <c r="I177" s="28">
        <f>IF('Rolex, AP, Patek'!J177="Rolex",1,0)</f>
        <v>1</v>
      </c>
      <c r="J177">
        <f>IF('Rolex, AP, Patek'!L177="Stainless Steel",1,0)</f>
        <v>1</v>
      </c>
      <c r="K177">
        <f>IF('Rolex, AP, Patek'!L177="Two-tone",1,0)</f>
        <v>0</v>
      </c>
      <c r="L177">
        <f>IF(OR('Rolex, AP, Patek'!L177="YG 18K",'Rolex, AP, Patek'!L177="YG &lt;18K",'Rolex, AP, Patek'!L177="PG 18K",'Rolex, AP, Patek'!L177="PG &lt;18K",'Rolex, AP, Patek'!L177="WG 18K",'Rolex, AP, Patek'!L177="Mixes of 18K",'Rolex, AP, Patek'!L177="Mixes &lt;18K"),1,0)</f>
        <v>0</v>
      </c>
      <c r="M177">
        <f>IF('Rolex, AP, Patek'!L177="Platinum",1,0)</f>
        <v>0</v>
      </c>
      <c r="N177">
        <f>IF(OR('Rolex, AP, Patek'!L177="PVD",'Rolex, AP, Patek'!L177="Gold Plate",'Rolex, AP, Patek'!L177="Other"),1,0)</f>
        <v>0</v>
      </c>
      <c r="O177">
        <f>IF('Rolex, AP, Patek'!P177="Stainless Steel",1,0)</f>
        <v>0</v>
      </c>
      <c r="P177">
        <f>IF('Rolex, AP, Patek'!P177="Leather",1,0)</f>
        <v>1</v>
      </c>
      <c r="Q177">
        <f>IF('Rolex, AP, Patek'!P177="Two-tone",1,0)</f>
        <v>0</v>
      </c>
      <c r="R177">
        <f>IF(OR('Rolex, AP, Patek'!P177="YG 18K",'Rolex, AP, Patek'!P177="PG 18K",'Rolex, AP, Patek'!P177="WG 18K",'Rolex, AP, Patek'!P177="Mixes of 18K"),1,0)</f>
        <v>0</v>
      </c>
      <c r="S177">
        <f>IF(OR('Rolex, AP, Patek'!AX177="Yes",'Rolex, AP, Patek'!AY177="Yes",'Rolex, AP, Patek'!AW177="Yes"),1,0)</f>
        <v>0</v>
      </c>
      <c r="T177">
        <f>IF(OR(ISTEXT('Rolex, AP, Patek'!AZ177), ISTEXT('Rolex, AP, Patek'!BA177)),1,0)</f>
        <v>0</v>
      </c>
      <c r="U177">
        <f>IF('Rolex, AP, Patek'!BB177="Yes",1,0)</f>
        <v>0</v>
      </c>
      <c r="V177">
        <f>IF('Rolex, AP, Patek'!BC177="Yes",1,0)</f>
        <v>0</v>
      </c>
      <c r="W177">
        <f>IF('Rolex, AP, Patek'!BF177="Yes",1,0)</f>
        <v>0</v>
      </c>
      <c r="X177">
        <f>IF('Rolex, AP, Patek'!BG177="A",1,0)</f>
        <v>0</v>
      </c>
      <c r="Y177">
        <f>IF('Rolex, AP, Patek'!BG177="AA",1,0)</f>
        <v>1</v>
      </c>
      <c r="Z177">
        <f>IF('Rolex, AP, Patek'!BG177="AAA",1,0)</f>
        <v>0</v>
      </c>
      <c r="AA177">
        <f>IF('Rolex, AP, Patek'!BG177="AAAA",1,0)</f>
        <v>0</v>
      </c>
      <c r="AB177">
        <f>IF('Rolex, AP, Patek'!R177="Yes",1,0)</f>
        <v>1</v>
      </c>
      <c r="AC177">
        <f>IF('Rolex, AP, Patek'!AR177="Yes",1,0)</f>
        <v>0</v>
      </c>
      <c r="AD177">
        <f>IF(OR('Rolex, AP, Patek'!X177="Yes", 'Rolex, AP, Patek'!Y177="Yes",'Rolex, AP, Patek'!Z177="Yes"),1,0)</f>
        <v>0</v>
      </c>
      <c r="AE177">
        <f>IF(OR('Rolex, AP, Patek'!AA177="Yes",'Rolex, AP, Patek'!AB177="Yes"),1,0)</f>
        <v>0</v>
      </c>
      <c r="AF177">
        <f>IF('Rolex, AP, Patek'!AD177="Yes",1,0)</f>
        <v>0</v>
      </c>
      <c r="AG177">
        <f>IF('Rolex, AP, Patek'!AC177="Yes",1,0)</f>
        <v>0</v>
      </c>
      <c r="AH177">
        <f>IF('Rolex, AP, Patek'!AE177="Yes",1,0)</f>
        <v>0</v>
      </c>
      <c r="AI177">
        <f>IF(OR('Rolex, AP, Patek'!AK177="Yes",'Rolex, AP, Patek'!AN177="Yes"),1,0)</f>
        <v>0</v>
      </c>
      <c r="AJ177">
        <f>IF('Rolex, AP, Patek'!AL177="Yes",1,0)</f>
        <v>0</v>
      </c>
      <c r="AK177">
        <f>IF('Rolex, AP, Patek'!AO177="Yes",1,0)</f>
        <v>0</v>
      </c>
      <c r="AL177">
        <f>IF('Rolex, AP, Patek'!AS177="Yes",1,0)</f>
        <v>0</v>
      </c>
      <c r="AM177" s="25">
        <f t="shared" si="13"/>
        <v>0</v>
      </c>
      <c r="AN177" s="25">
        <f t="shared" si="14"/>
        <v>0</v>
      </c>
      <c r="AO177" s="25">
        <f t="shared" si="15"/>
        <v>0</v>
      </c>
      <c r="AP177" s="25">
        <f t="shared" si="16"/>
        <v>1</v>
      </c>
      <c r="AQ177" s="25">
        <f t="shared" si="17"/>
        <v>0</v>
      </c>
    </row>
    <row r="178" spans="1:43" x14ac:dyDescent="0.2">
      <c r="A178" s="1">
        <v>174</v>
      </c>
      <c r="B178" s="27">
        <f>'Rolex, AP, Patek'!C178</f>
        <v>44507</v>
      </c>
      <c r="C178">
        <f>'Rolex, AP, Patek'!D178</f>
        <v>516</v>
      </c>
      <c r="D178" s="28">
        <f>'Rolex, AP, Patek'!E178</f>
        <v>13000</v>
      </c>
      <c r="E178" s="28">
        <f>'Rolex, AP, Patek'!F178</f>
        <v>16250</v>
      </c>
      <c r="F178" s="29">
        <f t="shared" si="12"/>
        <v>9.4727046364436731</v>
      </c>
      <c r="G178" s="28">
        <f>IF('Rolex, AP, Patek'!J178="AP",1,0)</f>
        <v>0</v>
      </c>
      <c r="H178" s="28">
        <f>IF('Rolex, AP, Patek'!J178="Patek",1,0)</f>
        <v>0</v>
      </c>
      <c r="I178" s="28">
        <f>IF('Rolex, AP, Patek'!J178="Rolex",1,0)</f>
        <v>1</v>
      </c>
      <c r="J178">
        <f>IF('Rolex, AP, Patek'!L178="Stainless Steel",1,0)</f>
        <v>1</v>
      </c>
      <c r="K178">
        <f>IF('Rolex, AP, Patek'!L178="Two-tone",1,0)</f>
        <v>0</v>
      </c>
      <c r="L178">
        <f>IF(OR('Rolex, AP, Patek'!L178="YG 18K",'Rolex, AP, Patek'!L178="YG &lt;18K",'Rolex, AP, Patek'!L178="PG 18K",'Rolex, AP, Patek'!L178="PG &lt;18K",'Rolex, AP, Patek'!L178="WG 18K",'Rolex, AP, Patek'!L178="Mixes of 18K",'Rolex, AP, Patek'!L178="Mixes &lt;18K"),1,0)</f>
        <v>0</v>
      </c>
      <c r="M178">
        <f>IF('Rolex, AP, Patek'!L178="Platinum",1,0)</f>
        <v>0</v>
      </c>
      <c r="N178">
        <f>IF(OR('Rolex, AP, Patek'!L178="PVD",'Rolex, AP, Patek'!L178="Gold Plate",'Rolex, AP, Patek'!L178="Other"),1,0)</f>
        <v>0</v>
      </c>
      <c r="O178">
        <f>IF('Rolex, AP, Patek'!P178="Stainless Steel",1,0)</f>
        <v>0</v>
      </c>
      <c r="P178">
        <f>IF('Rolex, AP, Patek'!P178="Leather",1,0)</f>
        <v>1</v>
      </c>
      <c r="Q178">
        <f>IF('Rolex, AP, Patek'!P178="Two-tone",1,0)</f>
        <v>0</v>
      </c>
      <c r="R178">
        <f>IF(OR('Rolex, AP, Patek'!P178="YG 18K",'Rolex, AP, Patek'!P178="PG 18K",'Rolex, AP, Patek'!P178="WG 18K",'Rolex, AP, Patek'!P178="Mixes of 18K"),1,0)</f>
        <v>0</v>
      </c>
      <c r="S178">
        <f>IF(OR('Rolex, AP, Patek'!AX178="Yes",'Rolex, AP, Patek'!AY178="Yes",'Rolex, AP, Patek'!AW178="Yes"),1,0)</f>
        <v>0</v>
      </c>
      <c r="T178">
        <f>IF(OR(ISTEXT('Rolex, AP, Patek'!AZ178), ISTEXT('Rolex, AP, Patek'!BA178)),1,0)</f>
        <v>0</v>
      </c>
      <c r="U178">
        <f>IF('Rolex, AP, Patek'!BB178="Yes",1,0)</f>
        <v>0</v>
      </c>
      <c r="V178">
        <f>IF('Rolex, AP, Patek'!BC178="Yes",1,0)</f>
        <v>0</v>
      </c>
      <c r="W178">
        <f>IF('Rolex, AP, Patek'!BF178="Yes",1,0)</f>
        <v>0</v>
      </c>
      <c r="X178">
        <f>IF('Rolex, AP, Patek'!BG178="A",1,0)</f>
        <v>0</v>
      </c>
      <c r="Y178">
        <f>IF('Rolex, AP, Patek'!BG178="AA",1,0)</f>
        <v>0</v>
      </c>
      <c r="Z178">
        <f>IF('Rolex, AP, Patek'!BG178="AAA",1,0)</f>
        <v>1</v>
      </c>
      <c r="AA178">
        <f>IF('Rolex, AP, Patek'!BG178="AAAA",1,0)</f>
        <v>0</v>
      </c>
      <c r="AB178">
        <f>IF('Rolex, AP, Patek'!R178="Yes",1,0)</f>
        <v>1</v>
      </c>
      <c r="AC178">
        <f>IF('Rolex, AP, Patek'!AR178="Yes",1,0)</f>
        <v>0</v>
      </c>
      <c r="AD178">
        <f>IF(OR('Rolex, AP, Patek'!X178="Yes", 'Rolex, AP, Patek'!Y178="Yes",'Rolex, AP, Patek'!Z178="Yes"),1,0)</f>
        <v>0</v>
      </c>
      <c r="AE178">
        <f>IF(OR('Rolex, AP, Patek'!AA178="Yes",'Rolex, AP, Patek'!AB178="Yes"),1,0)</f>
        <v>0</v>
      </c>
      <c r="AF178">
        <f>IF('Rolex, AP, Patek'!AD178="Yes",1,0)</f>
        <v>0</v>
      </c>
      <c r="AG178">
        <f>IF('Rolex, AP, Patek'!AC178="Yes",1,0)</f>
        <v>0</v>
      </c>
      <c r="AH178">
        <f>IF('Rolex, AP, Patek'!AE178="Yes",1,0)</f>
        <v>0</v>
      </c>
      <c r="AI178">
        <f>IF(OR('Rolex, AP, Patek'!AK178="Yes",'Rolex, AP, Patek'!AN178="Yes"),1,0)</f>
        <v>0</v>
      </c>
      <c r="AJ178">
        <f>IF('Rolex, AP, Patek'!AL178="Yes",1,0)</f>
        <v>0</v>
      </c>
      <c r="AK178">
        <f>IF('Rolex, AP, Patek'!AO178="Yes",1,0)</f>
        <v>0</v>
      </c>
      <c r="AL178">
        <f>IF('Rolex, AP, Patek'!AS178="Yes",1,0)</f>
        <v>0</v>
      </c>
      <c r="AM178" s="25">
        <f t="shared" si="13"/>
        <v>0</v>
      </c>
      <c r="AN178" s="25">
        <f t="shared" si="14"/>
        <v>0</v>
      </c>
      <c r="AO178" s="25">
        <f t="shared" si="15"/>
        <v>0</v>
      </c>
      <c r="AP178" s="25">
        <f t="shared" si="16"/>
        <v>1</v>
      </c>
      <c r="AQ178" s="25">
        <f t="shared" si="17"/>
        <v>0</v>
      </c>
    </row>
    <row r="179" spans="1:43" x14ac:dyDescent="0.2">
      <c r="A179" s="1">
        <v>175</v>
      </c>
      <c r="B179" s="27">
        <f>'Rolex, AP, Patek'!C179</f>
        <v>44507</v>
      </c>
      <c r="C179">
        <f>'Rolex, AP, Patek'!D179</f>
        <v>517</v>
      </c>
      <c r="D179" s="28">
        <f>'Rolex, AP, Patek'!E179</f>
        <v>13000</v>
      </c>
      <c r="E179" s="28">
        <f>'Rolex, AP, Patek'!F179</f>
        <v>16250</v>
      </c>
      <c r="F179" s="29">
        <f t="shared" si="12"/>
        <v>9.4727046364436731</v>
      </c>
      <c r="G179" s="28">
        <f>IF('Rolex, AP, Patek'!J179="AP",1,0)</f>
        <v>0</v>
      </c>
      <c r="H179" s="28">
        <f>IF('Rolex, AP, Patek'!J179="Patek",1,0)</f>
        <v>0</v>
      </c>
      <c r="I179" s="28">
        <f>IF('Rolex, AP, Patek'!J179="Rolex",1,0)</f>
        <v>1</v>
      </c>
      <c r="J179">
        <f>IF('Rolex, AP, Patek'!L179="Stainless Steel",1,0)</f>
        <v>0</v>
      </c>
      <c r="K179">
        <f>IF('Rolex, AP, Patek'!L179="Two-tone",1,0)</f>
        <v>0</v>
      </c>
      <c r="L179">
        <f>IF(OR('Rolex, AP, Patek'!L179="YG 18K",'Rolex, AP, Patek'!L179="YG &lt;18K",'Rolex, AP, Patek'!L179="PG 18K",'Rolex, AP, Patek'!L179="PG &lt;18K",'Rolex, AP, Patek'!L179="WG 18K",'Rolex, AP, Patek'!L179="Mixes of 18K",'Rolex, AP, Patek'!L179="Mixes &lt;18K"),1,0)</f>
        <v>1</v>
      </c>
      <c r="M179">
        <f>IF('Rolex, AP, Patek'!L179="Platinum",1,0)</f>
        <v>0</v>
      </c>
      <c r="N179">
        <f>IF(OR('Rolex, AP, Patek'!L179="PVD",'Rolex, AP, Patek'!L179="Gold Plate",'Rolex, AP, Patek'!L179="Other"),1,0)</f>
        <v>0</v>
      </c>
      <c r="O179">
        <f>IF('Rolex, AP, Patek'!P179="Stainless Steel",1,0)</f>
        <v>0</v>
      </c>
      <c r="P179">
        <f>IF('Rolex, AP, Patek'!P179="Leather",1,0)</f>
        <v>1</v>
      </c>
      <c r="Q179">
        <f>IF('Rolex, AP, Patek'!P179="Two-tone",1,0)</f>
        <v>0</v>
      </c>
      <c r="R179">
        <f>IF(OR('Rolex, AP, Patek'!P179="YG 18K",'Rolex, AP, Patek'!P179="PG 18K",'Rolex, AP, Patek'!P179="WG 18K",'Rolex, AP, Patek'!P179="Mixes of 18K"),1,0)</f>
        <v>0</v>
      </c>
      <c r="S179">
        <f>IF(OR('Rolex, AP, Patek'!AX179="Yes",'Rolex, AP, Patek'!AY179="Yes",'Rolex, AP, Patek'!AW179="Yes"),1,0)</f>
        <v>1</v>
      </c>
      <c r="T179">
        <f>IF(OR(ISTEXT('Rolex, AP, Patek'!AZ179), ISTEXT('Rolex, AP, Patek'!BA179)),1,0)</f>
        <v>0</v>
      </c>
      <c r="U179">
        <f>IF('Rolex, AP, Patek'!BB179="Yes",1,0)</f>
        <v>0</v>
      </c>
      <c r="V179">
        <f>IF('Rolex, AP, Patek'!BC179="Yes",1,0)</f>
        <v>0</v>
      </c>
      <c r="W179">
        <f>IF('Rolex, AP, Patek'!BF179="Yes",1,0)</f>
        <v>0</v>
      </c>
      <c r="X179">
        <f>IF('Rolex, AP, Patek'!BG179="A",1,0)</f>
        <v>0</v>
      </c>
      <c r="Y179">
        <f>IF('Rolex, AP, Patek'!BG179="AA",1,0)</f>
        <v>0</v>
      </c>
      <c r="Z179">
        <f>IF('Rolex, AP, Patek'!BG179="AAA",1,0)</f>
        <v>1</v>
      </c>
      <c r="AA179">
        <f>IF('Rolex, AP, Patek'!BG179="AAAA",1,0)</f>
        <v>0</v>
      </c>
      <c r="AB179">
        <f>IF('Rolex, AP, Patek'!R179="Yes",1,0)</f>
        <v>1</v>
      </c>
      <c r="AC179">
        <f>IF('Rolex, AP, Patek'!AR179="Yes",1,0)</f>
        <v>0</v>
      </c>
      <c r="AD179">
        <f>IF(OR('Rolex, AP, Patek'!X179="Yes", 'Rolex, AP, Patek'!Y179="Yes",'Rolex, AP, Patek'!Z179="Yes"),1,0)</f>
        <v>0</v>
      </c>
      <c r="AE179">
        <f>IF(OR('Rolex, AP, Patek'!AA179="Yes",'Rolex, AP, Patek'!AB179="Yes"),1,0)</f>
        <v>0</v>
      </c>
      <c r="AF179">
        <f>IF('Rolex, AP, Patek'!AD179="Yes",1,0)</f>
        <v>0</v>
      </c>
      <c r="AG179">
        <f>IF('Rolex, AP, Patek'!AC179="Yes",1,0)</f>
        <v>0</v>
      </c>
      <c r="AH179">
        <f>IF('Rolex, AP, Patek'!AE179="Yes",1,0)</f>
        <v>0</v>
      </c>
      <c r="AI179">
        <f>IF(OR('Rolex, AP, Patek'!AK179="Yes",'Rolex, AP, Patek'!AN179="Yes"),1,0)</f>
        <v>0</v>
      </c>
      <c r="AJ179">
        <f>IF('Rolex, AP, Patek'!AL179="Yes",1,0)</f>
        <v>0</v>
      </c>
      <c r="AK179">
        <f>IF('Rolex, AP, Patek'!AO179="Yes",1,0)</f>
        <v>0</v>
      </c>
      <c r="AL179">
        <f>IF('Rolex, AP, Patek'!AS179="Yes",1,0)</f>
        <v>0</v>
      </c>
      <c r="AM179" s="25">
        <f t="shared" si="13"/>
        <v>0</v>
      </c>
      <c r="AN179" s="25">
        <f t="shared" si="14"/>
        <v>0</v>
      </c>
      <c r="AO179" s="25">
        <f t="shared" si="15"/>
        <v>0</v>
      </c>
      <c r="AP179" s="25">
        <f t="shared" si="16"/>
        <v>1</v>
      </c>
      <c r="AQ179" s="25">
        <f t="shared" si="17"/>
        <v>0</v>
      </c>
    </row>
    <row r="180" spans="1:43" x14ac:dyDescent="0.2">
      <c r="A180" s="1">
        <v>176</v>
      </c>
      <c r="B180" s="27">
        <f>'Rolex, AP, Patek'!C180</f>
        <v>44507</v>
      </c>
      <c r="C180">
        <f>'Rolex, AP, Patek'!D180</f>
        <v>518</v>
      </c>
      <c r="D180" s="28">
        <f>'Rolex, AP, Patek'!E180</f>
        <v>37000</v>
      </c>
      <c r="E180" s="28">
        <f>'Rolex, AP, Patek'!F180</f>
        <v>46250</v>
      </c>
      <c r="F180" s="29">
        <f t="shared" si="12"/>
        <v>10.518673191626361</v>
      </c>
      <c r="G180" s="28">
        <f>IF('Rolex, AP, Patek'!J180="AP",1,0)</f>
        <v>0</v>
      </c>
      <c r="H180" s="28">
        <f>IF('Rolex, AP, Patek'!J180="Patek",1,0)</f>
        <v>0</v>
      </c>
      <c r="I180" s="28">
        <f>IF('Rolex, AP, Patek'!J180="Rolex",1,0)</f>
        <v>1</v>
      </c>
      <c r="J180">
        <f>IF('Rolex, AP, Patek'!L180="Stainless Steel",1,0)</f>
        <v>0</v>
      </c>
      <c r="K180">
        <f>IF('Rolex, AP, Patek'!L180="Two-tone",1,0)</f>
        <v>0</v>
      </c>
      <c r="L180">
        <f>IF(OR('Rolex, AP, Patek'!L180="YG 18K",'Rolex, AP, Patek'!L180="YG &lt;18K",'Rolex, AP, Patek'!L180="PG 18K",'Rolex, AP, Patek'!L180="PG &lt;18K",'Rolex, AP, Patek'!L180="WG 18K",'Rolex, AP, Patek'!L180="Mixes of 18K",'Rolex, AP, Patek'!L180="Mixes &lt;18K"),1,0)</f>
        <v>1</v>
      </c>
      <c r="M180">
        <f>IF('Rolex, AP, Patek'!L180="Platinum",1,0)</f>
        <v>0</v>
      </c>
      <c r="N180">
        <f>IF(OR('Rolex, AP, Patek'!L180="PVD",'Rolex, AP, Patek'!L180="Gold Plate",'Rolex, AP, Patek'!L180="Other"),1,0)</f>
        <v>0</v>
      </c>
      <c r="O180">
        <f>IF('Rolex, AP, Patek'!P180="Stainless Steel",1,0)</f>
        <v>0</v>
      </c>
      <c r="P180">
        <f>IF('Rolex, AP, Patek'!P180="Leather",1,0)</f>
        <v>0</v>
      </c>
      <c r="Q180">
        <f>IF('Rolex, AP, Patek'!P180="Two-tone",1,0)</f>
        <v>0</v>
      </c>
      <c r="R180">
        <f>IF(OR('Rolex, AP, Patek'!P180="YG 18K",'Rolex, AP, Patek'!P180="PG 18K",'Rolex, AP, Patek'!P180="WG 18K",'Rolex, AP, Patek'!P180="Mixes of 18K"),1,0)</f>
        <v>1</v>
      </c>
      <c r="S180">
        <f>IF(OR('Rolex, AP, Patek'!AX180="Yes",'Rolex, AP, Patek'!AY180="Yes",'Rolex, AP, Patek'!AW180="Yes"),1,0)</f>
        <v>1</v>
      </c>
      <c r="T180">
        <f>IF(OR(ISTEXT('Rolex, AP, Patek'!AZ180), ISTEXT('Rolex, AP, Patek'!BA180)),1,0)</f>
        <v>0</v>
      </c>
      <c r="U180">
        <f>IF('Rolex, AP, Patek'!BB180="Yes",1,0)</f>
        <v>1</v>
      </c>
      <c r="V180">
        <f>IF('Rolex, AP, Patek'!BC180="Yes",1,0)</f>
        <v>0</v>
      </c>
      <c r="W180">
        <f>IF('Rolex, AP, Patek'!BF180="Yes",1,0)</f>
        <v>0</v>
      </c>
      <c r="X180">
        <f>IF('Rolex, AP, Patek'!BG180="A",1,0)</f>
        <v>0</v>
      </c>
      <c r="Y180">
        <f>IF('Rolex, AP, Patek'!BG180="AA",1,0)</f>
        <v>0</v>
      </c>
      <c r="Z180">
        <f>IF('Rolex, AP, Patek'!BG180="AAA",1,0)</f>
        <v>0</v>
      </c>
      <c r="AA180">
        <f>IF('Rolex, AP, Patek'!BG180="AAAA",1,0)</f>
        <v>1</v>
      </c>
      <c r="AB180">
        <f>IF('Rolex, AP, Patek'!R180="Yes",1,0)</f>
        <v>0</v>
      </c>
      <c r="AC180">
        <f>IF('Rolex, AP, Patek'!AR180="Yes",1,0)</f>
        <v>0</v>
      </c>
      <c r="AD180">
        <f>IF(OR('Rolex, AP, Patek'!X180="Yes", 'Rolex, AP, Patek'!Y180="Yes",'Rolex, AP, Patek'!Z180="Yes"),1,0)</f>
        <v>1</v>
      </c>
      <c r="AE180">
        <f>IF(OR('Rolex, AP, Patek'!AA180="Yes",'Rolex, AP, Patek'!AB180="Yes"),1,0)</f>
        <v>0</v>
      </c>
      <c r="AF180">
        <f>IF('Rolex, AP, Patek'!AD180="Yes",1,0)</f>
        <v>0</v>
      </c>
      <c r="AG180">
        <f>IF('Rolex, AP, Patek'!AC180="Yes",1,0)</f>
        <v>0</v>
      </c>
      <c r="AH180">
        <f>IF('Rolex, AP, Patek'!AE180="Yes",1,0)</f>
        <v>0</v>
      </c>
      <c r="AI180">
        <f>IF(OR('Rolex, AP, Patek'!AK180="Yes",'Rolex, AP, Patek'!AN180="Yes"),1,0)</f>
        <v>0</v>
      </c>
      <c r="AJ180">
        <f>IF('Rolex, AP, Patek'!AL180="Yes",1,0)</f>
        <v>0</v>
      </c>
      <c r="AK180">
        <f>IF('Rolex, AP, Patek'!AO180="Yes",1,0)</f>
        <v>0</v>
      </c>
      <c r="AL180">
        <f>IF('Rolex, AP, Patek'!AS180="Yes",1,0)</f>
        <v>0</v>
      </c>
      <c r="AM180" s="25">
        <f t="shared" si="13"/>
        <v>0</v>
      </c>
      <c r="AN180" s="25">
        <f t="shared" si="14"/>
        <v>0</v>
      </c>
      <c r="AO180" s="25">
        <f t="shared" si="15"/>
        <v>0</v>
      </c>
      <c r="AP180" s="25">
        <f t="shared" si="16"/>
        <v>1</v>
      </c>
      <c r="AQ180" s="25">
        <f t="shared" si="17"/>
        <v>0</v>
      </c>
    </row>
    <row r="181" spans="1:43" x14ac:dyDescent="0.2">
      <c r="A181" s="1">
        <v>177</v>
      </c>
      <c r="B181" s="27">
        <f>'Rolex, AP, Patek'!C181</f>
        <v>44507</v>
      </c>
      <c r="C181">
        <f>'Rolex, AP, Patek'!D181</f>
        <v>519</v>
      </c>
      <c r="D181" s="28">
        <f>'Rolex, AP, Patek'!E181</f>
        <v>16000</v>
      </c>
      <c r="E181" s="28">
        <f>'Rolex, AP, Patek'!F181</f>
        <v>20000</v>
      </c>
      <c r="F181" s="29">
        <f t="shared" si="12"/>
        <v>9.6803440012219184</v>
      </c>
      <c r="G181" s="28">
        <f>IF('Rolex, AP, Patek'!J181="AP",1,0)</f>
        <v>0</v>
      </c>
      <c r="H181" s="28">
        <f>IF('Rolex, AP, Patek'!J181="Patek",1,0)</f>
        <v>0</v>
      </c>
      <c r="I181" s="28">
        <f>IF('Rolex, AP, Patek'!J181="Rolex",1,0)</f>
        <v>1</v>
      </c>
      <c r="J181">
        <f>IF('Rolex, AP, Patek'!L181="Stainless Steel",1,0)</f>
        <v>1</v>
      </c>
      <c r="K181">
        <f>IF('Rolex, AP, Patek'!L181="Two-tone",1,0)</f>
        <v>0</v>
      </c>
      <c r="L181">
        <f>IF(OR('Rolex, AP, Patek'!L181="YG 18K",'Rolex, AP, Patek'!L181="YG &lt;18K",'Rolex, AP, Patek'!L181="PG 18K",'Rolex, AP, Patek'!L181="PG &lt;18K",'Rolex, AP, Patek'!L181="WG 18K",'Rolex, AP, Patek'!L181="Mixes of 18K",'Rolex, AP, Patek'!L181="Mixes &lt;18K"),1,0)</f>
        <v>0</v>
      </c>
      <c r="M181">
        <f>IF('Rolex, AP, Patek'!L181="Platinum",1,0)</f>
        <v>0</v>
      </c>
      <c r="N181">
        <f>IF(OR('Rolex, AP, Patek'!L181="PVD",'Rolex, AP, Patek'!L181="Gold Plate",'Rolex, AP, Patek'!L181="Other"),1,0)</f>
        <v>0</v>
      </c>
      <c r="O181">
        <f>IF('Rolex, AP, Patek'!P181="Stainless Steel",1,0)</f>
        <v>0</v>
      </c>
      <c r="P181">
        <f>IF('Rolex, AP, Patek'!P181="Leather",1,0)</f>
        <v>1</v>
      </c>
      <c r="Q181">
        <f>IF('Rolex, AP, Patek'!P181="Two-tone",1,0)</f>
        <v>0</v>
      </c>
      <c r="R181">
        <f>IF(OR('Rolex, AP, Patek'!P181="YG 18K",'Rolex, AP, Patek'!P181="PG 18K",'Rolex, AP, Patek'!P181="WG 18K",'Rolex, AP, Patek'!P181="Mixes of 18K"),1,0)</f>
        <v>0</v>
      </c>
      <c r="S181">
        <f>IF(OR('Rolex, AP, Patek'!AX181="Yes",'Rolex, AP, Patek'!AY181="Yes",'Rolex, AP, Patek'!AW181="Yes"),1,0)</f>
        <v>0</v>
      </c>
      <c r="T181">
        <f>IF(OR(ISTEXT('Rolex, AP, Patek'!AZ181), ISTEXT('Rolex, AP, Patek'!BA181)),1,0)</f>
        <v>0</v>
      </c>
      <c r="U181">
        <f>IF('Rolex, AP, Patek'!BB181="Yes",1,0)</f>
        <v>0</v>
      </c>
      <c r="V181">
        <f>IF('Rolex, AP, Patek'!BC181="Yes",1,0)</f>
        <v>0</v>
      </c>
      <c r="W181">
        <f>IF('Rolex, AP, Patek'!BF181="Yes",1,0)</f>
        <v>0</v>
      </c>
      <c r="X181">
        <f>IF('Rolex, AP, Patek'!BG181="A",1,0)</f>
        <v>0</v>
      </c>
      <c r="Y181">
        <f>IF('Rolex, AP, Patek'!BG181="AA",1,0)</f>
        <v>0</v>
      </c>
      <c r="Z181">
        <f>IF('Rolex, AP, Patek'!BG181="AAA",1,0)</f>
        <v>1</v>
      </c>
      <c r="AA181">
        <f>IF('Rolex, AP, Patek'!BG181="AAAA",1,0)</f>
        <v>0</v>
      </c>
      <c r="AB181">
        <f>IF('Rolex, AP, Patek'!R181="Yes",1,0)</f>
        <v>1</v>
      </c>
      <c r="AC181">
        <f>IF('Rolex, AP, Patek'!AR181="Yes",1,0)</f>
        <v>0</v>
      </c>
      <c r="AD181">
        <f>IF(OR('Rolex, AP, Patek'!X181="Yes", 'Rolex, AP, Patek'!Y181="Yes",'Rolex, AP, Patek'!Z181="Yes"),1,0)</f>
        <v>0</v>
      </c>
      <c r="AE181">
        <f>IF(OR('Rolex, AP, Patek'!AA181="Yes",'Rolex, AP, Patek'!AB181="Yes"),1,0)</f>
        <v>0</v>
      </c>
      <c r="AF181">
        <f>IF('Rolex, AP, Patek'!AD181="Yes",1,0)</f>
        <v>0</v>
      </c>
      <c r="AG181">
        <f>IF('Rolex, AP, Patek'!AC181="Yes",1,0)</f>
        <v>1</v>
      </c>
      <c r="AH181">
        <f>IF('Rolex, AP, Patek'!AE181="Yes",1,0)</f>
        <v>0</v>
      </c>
      <c r="AI181">
        <f>IF(OR('Rolex, AP, Patek'!AK181="Yes",'Rolex, AP, Patek'!AN181="Yes"),1,0)</f>
        <v>0</v>
      </c>
      <c r="AJ181">
        <f>IF('Rolex, AP, Patek'!AL181="Yes",1,0)</f>
        <v>0</v>
      </c>
      <c r="AK181">
        <f>IF('Rolex, AP, Patek'!AO181="Yes",1,0)</f>
        <v>0</v>
      </c>
      <c r="AL181">
        <f>IF('Rolex, AP, Patek'!AS181="Yes",1,0)</f>
        <v>0</v>
      </c>
      <c r="AM181" s="25">
        <f t="shared" si="13"/>
        <v>0</v>
      </c>
      <c r="AN181" s="25">
        <f t="shared" si="14"/>
        <v>0</v>
      </c>
      <c r="AO181" s="25">
        <f t="shared" si="15"/>
        <v>0</v>
      </c>
      <c r="AP181" s="25">
        <f t="shared" si="16"/>
        <v>1</v>
      </c>
      <c r="AQ181" s="25">
        <f t="shared" si="17"/>
        <v>0</v>
      </c>
    </row>
    <row r="182" spans="1:43" x14ac:dyDescent="0.2">
      <c r="A182" s="1">
        <v>178</v>
      </c>
      <c r="B182" s="27">
        <f>'Rolex, AP, Patek'!C182</f>
        <v>44507</v>
      </c>
      <c r="C182">
        <f>'Rolex, AP, Patek'!D182</f>
        <v>520</v>
      </c>
      <c r="D182" s="28">
        <f>'Rolex, AP, Patek'!E182</f>
        <v>15000</v>
      </c>
      <c r="E182" s="28">
        <f>'Rolex, AP, Patek'!F182</f>
        <v>18750</v>
      </c>
      <c r="F182" s="29">
        <f t="shared" si="12"/>
        <v>9.6158054800843473</v>
      </c>
      <c r="G182" s="28">
        <f>IF('Rolex, AP, Patek'!J182="AP",1,0)</f>
        <v>0</v>
      </c>
      <c r="H182" s="28">
        <f>IF('Rolex, AP, Patek'!J182="Patek",1,0)</f>
        <v>0</v>
      </c>
      <c r="I182" s="28">
        <f>IF('Rolex, AP, Patek'!J182="Rolex",1,0)</f>
        <v>1</v>
      </c>
      <c r="J182">
        <f>IF('Rolex, AP, Patek'!L182="Stainless Steel",1,0)</f>
        <v>1</v>
      </c>
      <c r="K182">
        <f>IF('Rolex, AP, Patek'!L182="Two-tone",1,0)</f>
        <v>0</v>
      </c>
      <c r="L182">
        <f>IF(OR('Rolex, AP, Patek'!L182="YG 18K",'Rolex, AP, Patek'!L182="YG &lt;18K",'Rolex, AP, Patek'!L182="PG 18K",'Rolex, AP, Patek'!L182="PG &lt;18K",'Rolex, AP, Patek'!L182="WG 18K",'Rolex, AP, Patek'!L182="Mixes of 18K",'Rolex, AP, Patek'!L182="Mixes &lt;18K"),1,0)</f>
        <v>0</v>
      </c>
      <c r="M182">
        <f>IF('Rolex, AP, Patek'!L182="Platinum",1,0)</f>
        <v>0</v>
      </c>
      <c r="N182">
        <f>IF(OR('Rolex, AP, Patek'!L182="PVD",'Rolex, AP, Patek'!L182="Gold Plate",'Rolex, AP, Patek'!L182="Other"),1,0)</f>
        <v>0</v>
      </c>
      <c r="O182">
        <f>IF('Rolex, AP, Patek'!P182="Stainless Steel",1,0)</f>
        <v>0</v>
      </c>
      <c r="P182">
        <f>IF('Rolex, AP, Patek'!P182="Leather",1,0)</f>
        <v>1</v>
      </c>
      <c r="Q182">
        <f>IF('Rolex, AP, Patek'!P182="Two-tone",1,0)</f>
        <v>0</v>
      </c>
      <c r="R182">
        <f>IF(OR('Rolex, AP, Patek'!P182="YG 18K",'Rolex, AP, Patek'!P182="PG 18K",'Rolex, AP, Patek'!P182="WG 18K",'Rolex, AP, Patek'!P182="Mixes of 18K"),1,0)</f>
        <v>0</v>
      </c>
      <c r="S182">
        <f>IF(OR('Rolex, AP, Patek'!AX182="Yes",'Rolex, AP, Patek'!AY182="Yes",'Rolex, AP, Patek'!AW182="Yes"),1,0)</f>
        <v>0</v>
      </c>
      <c r="T182">
        <f>IF(OR(ISTEXT('Rolex, AP, Patek'!AZ182), ISTEXT('Rolex, AP, Patek'!BA182)),1,0)</f>
        <v>0</v>
      </c>
      <c r="U182">
        <f>IF('Rolex, AP, Patek'!BB182="Yes",1,0)</f>
        <v>0</v>
      </c>
      <c r="V182">
        <f>IF('Rolex, AP, Patek'!BC182="Yes",1,0)</f>
        <v>0</v>
      </c>
      <c r="W182">
        <f>IF('Rolex, AP, Patek'!BF182="Yes",1,0)</f>
        <v>0</v>
      </c>
      <c r="X182">
        <f>IF('Rolex, AP, Patek'!BG182="A",1,0)</f>
        <v>0</v>
      </c>
      <c r="Y182">
        <f>IF('Rolex, AP, Patek'!BG182="AA",1,0)</f>
        <v>0</v>
      </c>
      <c r="Z182">
        <f>IF('Rolex, AP, Patek'!BG182="AAA",1,0)</f>
        <v>1</v>
      </c>
      <c r="AA182">
        <f>IF('Rolex, AP, Patek'!BG182="AAAA",1,0)</f>
        <v>0</v>
      </c>
      <c r="AB182">
        <f>IF('Rolex, AP, Patek'!R182="Yes",1,0)</f>
        <v>1</v>
      </c>
      <c r="AC182">
        <f>IF('Rolex, AP, Patek'!AR182="Yes",1,0)</f>
        <v>0</v>
      </c>
      <c r="AD182">
        <f>IF(OR('Rolex, AP, Patek'!X182="Yes", 'Rolex, AP, Patek'!Y182="Yes",'Rolex, AP, Patek'!Z182="Yes"),1,0)</f>
        <v>0</v>
      </c>
      <c r="AE182">
        <f>IF(OR('Rolex, AP, Patek'!AA182="Yes",'Rolex, AP, Patek'!AB182="Yes"),1,0)</f>
        <v>0</v>
      </c>
      <c r="AF182">
        <f>IF('Rolex, AP, Patek'!AD182="Yes",1,0)</f>
        <v>0</v>
      </c>
      <c r="AG182">
        <f>IF('Rolex, AP, Patek'!AC182="Yes",1,0)</f>
        <v>1</v>
      </c>
      <c r="AH182">
        <f>IF('Rolex, AP, Patek'!AE182="Yes",1,0)</f>
        <v>0</v>
      </c>
      <c r="AI182">
        <f>IF(OR('Rolex, AP, Patek'!AK182="Yes",'Rolex, AP, Patek'!AN182="Yes"),1,0)</f>
        <v>0</v>
      </c>
      <c r="AJ182">
        <f>IF('Rolex, AP, Patek'!AL182="Yes",1,0)</f>
        <v>0</v>
      </c>
      <c r="AK182">
        <f>IF('Rolex, AP, Patek'!AO182="Yes",1,0)</f>
        <v>0</v>
      </c>
      <c r="AL182">
        <f>IF('Rolex, AP, Patek'!AS182="Yes",1,0)</f>
        <v>0</v>
      </c>
      <c r="AM182" s="25">
        <f t="shared" si="13"/>
        <v>0</v>
      </c>
      <c r="AN182" s="25">
        <f t="shared" si="14"/>
        <v>0</v>
      </c>
      <c r="AO182" s="25">
        <f t="shared" si="15"/>
        <v>0</v>
      </c>
      <c r="AP182" s="25">
        <f t="shared" si="16"/>
        <v>1</v>
      </c>
      <c r="AQ182" s="25">
        <f t="shared" si="17"/>
        <v>0</v>
      </c>
    </row>
    <row r="183" spans="1:43" x14ac:dyDescent="0.2">
      <c r="A183" s="1">
        <v>179</v>
      </c>
      <c r="B183" s="27">
        <f>'Rolex, AP, Patek'!C183</f>
        <v>44507</v>
      </c>
      <c r="C183">
        <f>'Rolex, AP, Patek'!D183</f>
        <v>522</v>
      </c>
      <c r="D183" s="28">
        <f>'Rolex, AP, Patek'!E183</f>
        <v>90000</v>
      </c>
      <c r="E183" s="28">
        <f>'Rolex, AP, Patek'!F183</f>
        <v>112500</v>
      </c>
      <c r="F183" s="29">
        <f t="shared" si="12"/>
        <v>11.407564949312402</v>
      </c>
      <c r="G183" s="28">
        <f>IF('Rolex, AP, Patek'!J183="AP",1,0)</f>
        <v>0</v>
      </c>
      <c r="H183" s="28">
        <f>IF('Rolex, AP, Patek'!J183="Patek",1,0)</f>
        <v>0</v>
      </c>
      <c r="I183" s="28">
        <f>IF('Rolex, AP, Patek'!J183="Rolex",1,0)</f>
        <v>1</v>
      </c>
      <c r="J183">
        <f>IF('Rolex, AP, Patek'!L183="Stainless Steel",1,0)</f>
        <v>1</v>
      </c>
      <c r="K183">
        <f>IF('Rolex, AP, Patek'!L183="Two-tone",1,0)</f>
        <v>0</v>
      </c>
      <c r="L183">
        <f>IF(OR('Rolex, AP, Patek'!L183="YG 18K",'Rolex, AP, Patek'!L183="YG &lt;18K",'Rolex, AP, Patek'!L183="PG 18K",'Rolex, AP, Patek'!L183="PG &lt;18K",'Rolex, AP, Patek'!L183="WG 18K",'Rolex, AP, Patek'!L183="Mixes of 18K",'Rolex, AP, Patek'!L183="Mixes &lt;18K"),1,0)</f>
        <v>0</v>
      </c>
      <c r="M183">
        <f>IF('Rolex, AP, Patek'!L183="Platinum",1,0)</f>
        <v>0</v>
      </c>
      <c r="N183">
        <f>IF(OR('Rolex, AP, Patek'!L183="PVD",'Rolex, AP, Patek'!L183="Gold Plate",'Rolex, AP, Patek'!L183="Other"),1,0)</f>
        <v>0</v>
      </c>
      <c r="O183">
        <f>IF('Rolex, AP, Patek'!P183="Stainless Steel",1,0)</f>
        <v>1</v>
      </c>
      <c r="P183">
        <f>IF('Rolex, AP, Patek'!P183="Leather",1,0)</f>
        <v>0</v>
      </c>
      <c r="Q183">
        <f>IF('Rolex, AP, Patek'!P183="Two-tone",1,0)</f>
        <v>0</v>
      </c>
      <c r="R183">
        <f>IF(OR('Rolex, AP, Patek'!P183="YG 18K",'Rolex, AP, Patek'!P183="PG 18K",'Rolex, AP, Patek'!P183="WG 18K",'Rolex, AP, Patek'!P183="Mixes of 18K"),1,0)</f>
        <v>0</v>
      </c>
      <c r="S183">
        <f>IF(OR('Rolex, AP, Patek'!AX183="Yes",'Rolex, AP, Patek'!AY183="Yes",'Rolex, AP, Patek'!AW183="Yes"),1,0)</f>
        <v>0</v>
      </c>
      <c r="T183">
        <f>IF(OR(ISTEXT('Rolex, AP, Patek'!AZ183), ISTEXT('Rolex, AP, Patek'!BA183)),1,0)</f>
        <v>0</v>
      </c>
      <c r="U183">
        <f>IF('Rolex, AP, Patek'!BB183="Yes",1,0)</f>
        <v>0</v>
      </c>
      <c r="V183">
        <f>IF('Rolex, AP, Patek'!BC183="Yes",1,0)</f>
        <v>0</v>
      </c>
      <c r="W183">
        <f>IF('Rolex, AP, Patek'!BF183="Yes",1,0)</f>
        <v>0</v>
      </c>
      <c r="X183">
        <f>IF('Rolex, AP, Patek'!BG183="A",1,0)</f>
        <v>0</v>
      </c>
      <c r="Y183">
        <f>IF('Rolex, AP, Patek'!BG183="AA",1,0)</f>
        <v>0</v>
      </c>
      <c r="Z183">
        <f>IF('Rolex, AP, Patek'!BG183="AAA",1,0)</f>
        <v>0</v>
      </c>
      <c r="AA183">
        <f>IF('Rolex, AP, Patek'!BG183="AAAA",1,0)</f>
        <v>1</v>
      </c>
      <c r="AB183">
        <f>IF('Rolex, AP, Patek'!R183="Yes",1,0)</f>
        <v>1</v>
      </c>
      <c r="AC183">
        <f>IF('Rolex, AP, Patek'!AR183="Yes",1,0)</f>
        <v>0</v>
      </c>
      <c r="AD183">
        <f>IF(OR('Rolex, AP, Patek'!X183="Yes", 'Rolex, AP, Patek'!Y183="Yes",'Rolex, AP, Patek'!Z183="Yes"),1,0)</f>
        <v>0</v>
      </c>
      <c r="AE183">
        <f>IF(OR('Rolex, AP, Patek'!AA183="Yes",'Rolex, AP, Patek'!AB183="Yes"),1,0)</f>
        <v>0</v>
      </c>
      <c r="AF183">
        <f>IF('Rolex, AP, Patek'!AD183="Yes",1,0)</f>
        <v>0</v>
      </c>
      <c r="AG183">
        <f>IF('Rolex, AP, Patek'!AC183="Yes",1,0)</f>
        <v>1</v>
      </c>
      <c r="AH183">
        <f>IF('Rolex, AP, Patek'!AE183="Yes",1,0)</f>
        <v>0</v>
      </c>
      <c r="AI183">
        <f>IF(OR('Rolex, AP, Patek'!AK183="Yes",'Rolex, AP, Patek'!AN183="Yes"),1,0)</f>
        <v>0</v>
      </c>
      <c r="AJ183">
        <f>IF('Rolex, AP, Patek'!AL183="Yes",1,0)</f>
        <v>0</v>
      </c>
      <c r="AK183">
        <f>IF('Rolex, AP, Patek'!AO183="Yes",1,0)</f>
        <v>0</v>
      </c>
      <c r="AL183">
        <f>IF('Rolex, AP, Patek'!AS183="Yes",1,0)</f>
        <v>0</v>
      </c>
      <c r="AM183" s="25">
        <f t="shared" si="13"/>
        <v>0</v>
      </c>
      <c r="AN183" s="25">
        <f t="shared" si="14"/>
        <v>0</v>
      </c>
      <c r="AO183" s="25">
        <f t="shared" si="15"/>
        <v>0</v>
      </c>
      <c r="AP183" s="25">
        <f t="shared" si="16"/>
        <v>1</v>
      </c>
      <c r="AQ183" s="25">
        <f t="shared" si="17"/>
        <v>0</v>
      </c>
    </row>
    <row r="184" spans="1:43" x14ac:dyDescent="0.2">
      <c r="A184" s="1">
        <v>180</v>
      </c>
      <c r="B184" s="27">
        <f>'Rolex, AP, Patek'!C184</f>
        <v>44507</v>
      </c>
      <c r="C184">
        <f>'Rolex, AP, Patek'!D184</f>
        <v>523</v>
      </c>
      <c r="D184" s="28">
        <f>'Rolex, AP, Patek'!E184</f>
        <v>15000</v>
      </c>
      <c r="E184" s="28">
        <f>'Rolex, AP, Patek'!F184</f>
        <v>18750</v>
      </c>
      <c r="F184" s="29">
        <f t="shared" si="12"/>
        <v>9.6158054800843473</v>
      </c>
      <c r="G184" s="28">
        <f>IF('Rolex, AP, Patek'!J184="AP",1,0)</f>
        <v>0</v>
      </c>
      <c r="H184" s="28">
        <f>IF('Rolex, AP, Patek'!J184="Patek",1,0)</f>
        <v>0</v>
      </c>
      <c r="I184" s="28">
        <f>IF('Rolex, AP, Patek'!J184="Rolex",1,0)</f>
        <v>1</v>
      </c>
      <c r="J184">
        <f>IF('Rolex, AP, Patek'!L184="Stainless Steel",1,0)</f>
        <v>1</v>
      </c>
      <c r="K184">
        <f>IF('Rolex, AP, Patek'!L184="Two-tone",1,0)</f>
        <v>0</v>
      </c>
      <c r="L184">
        <f>IF(OR('Rolex, AP, Patek'!L184="YG 18K",'Rolex, AP, Patek'!L184="YG &lt;18K",'Rolex, AP, Patek'!L184="PG 18K",'Rolex, AP, Patek'!L184="PG &lt;18K",'Rolex, AP, Patek'!L184="WG 18K",'Rolex, AP, Patek'!L184="Mixes of 18K",'Rolex, AP, Patek'!L184="Mixes &lt;18K"),1,0)</f>
        <v>0</v>
      </c>
      <c r="M184">
        <f>IF('Rolex, AP, Patek'!L184="Platinum",1,0)</f>
        <v>0</v>
      </c>
      <c r="N184">
        <f>IF(OR('Rolex, AP, Patek'!L184="PVD",'Rolex, AP, Patek'!L184="Gold Plate",'Rolex, AP, Patek'!L184="Other"),1,0)</f>
        <v>0</v>
      </c>
      <c r="O184">
        <f>IF('Rolex, AP, Patek'!P184="Stainless Steel",1,0)</f>
        <v>1</v>
      </c>
      <c r="P184">
        <f>IF('Rolex, AP, Patek'!P184="Leather",1,0)</f>
        <v>0</v>
      </c>
      <c r="Q184">
        <f>IF('Rolex, AP, Patek'!P184="Two-tone",1,0)</f>
        <v>0</v>
      </c>
      <c r="R184">
        <f>IF(OR('Rolex, AP, Patek'!P184="YG 18K",'Rolex, AP, Patek'!P184="PG 18K",'Rolex, AP, Patek'!P184="WG 18K",'Rolex, AP, Patek'!P184="Mixes of 18K"),1,0)</f>
        <v>0</v>
      </c>
      <c r="S184">
        <f>IF(OR('Rolex, AP, Patek'!AX184="Yes",'Rolex, AP, Patek'!AY184="Yes",'Rolex, AP, Patek'!AW184="Yes"),1,0)</f>
        <v>0</v>
      </c>
      <c r="T184">
        <f>IF(OR(ISTEXT('Rolex, AP, Patek'!AZ184), ISTEXT('Rolex, AP, Patek'!BA184)),1,0)</f>
        <v>0</v>
      </c>
      <c r="U184">
        <f>IF('Rolex, AP, Patek'!BB184="Yes",1,0)</f>
        <v>0</v>
      </c>
      <c r="V184">
        <f>IF('Rolex, AP, Patek'!BC184="Yes",1,0)</f>
        <v>0</v>
      </c>
      <c r="W184">
        <f>IF('Rolex, AP, Patek'!BF184="Yes",1,0)</f>
        <v>0</v>
      </c>
      <c r="X184">
        <f>IF('Rolex, AP, Patek'!BG184="A",1,0)</f>
        <v>0</v>
      </c>
      <c r="Y184">
        <f>IF('Rolex, AP, Patek'!BG184="AA",1,0)</f>
        <v>0</v>
      </c>
      <c r="Z184">
        <f>IF('Rolex, AP, Patek'!BG184="AAA",1,0)</f>
        <v>1</v>
      </c>
      <c r="AA184">
        <f>IF('Rolex, AP, Patek'!BG184="AAAA",1,0)</f>
        <v>0</v>
      </c>
      <c r="AB184">
        <f>IF('Rolex, AP, Patek'!R184="Yes",1,0)</f>
        <v>0</v>
      </c>
      <c r="AC184">
        <f>IF('Rolex, AP, Patek'!AR184="Yes",1,0)</f>
        <v>0</v>
      </c>
      <c r="AD184">
        <f>IF(OR('Rolex, AP, Patek'!X184="Yes", 'Rolex, AP, Patek'!Y184="Yes",'Rolex, AP, Patek'!Z184="Yes"),1,0)</f>
        <v>1</v>
      </c>
      <c r="AE184">
        <f>IF(OR('Rolex, AP, Patek'!AA184="Yes",'Rolex, AP, Patek'!AB184="Yes"),1,0)</f>
        <v>0</v>
      </c>
      <c r="AF184">
        <f>IF('Rolex, AP, Patek'!AD184="Yes",1,0)</f>
        <v>0</v>
      </c>
      <c r="AG184">
        <f>IF('Rolex, AP, Patek'!AC184="Yes",1,0)</f>
        <v>0</v>
      </c>
      <c r="AH184">
        <f>IF('Rolex, AP, Patek'!AE184="Yes",1,0)</f>
        <v>1</v>
      </c>
      <c r="AI184">
        <f>IF(OR('Rolex, AP, Patek'!AK184="Yes",'Rolex, AP, Patek'!AN184="Yes"),1,0)</f>
        <v>0</v>
      </c>
      <c r="AJ184">
        <f>IF('Rolex, AP, Patek'!AL184="Yes",1,0)</f>
        <v>0</v>
      </c>
      <c r="AK184">
        <f>IF('Rolex, AP, Patek'!AO184="Yes",1,0)</f>
        <v>0</v>
      </c>
      <c r="AL184">
        <f>IF('Rolex, AP, Patek'!AS184="Yes",1,0)</f>
        <v>0</v>
      </c>
      <c r="AM184" s="25">
        <f t="shared" si="13"/>
        <v>0</v>
      </c>
      <c r="AN184" s="25">
        <f t="shared" si="14"/>
        <v>0</v>
      </c>
      <c r="AO184" s="25">
        <f t="shared" si="15"/>
        <v>0</v>
      </c>
      <c r="AP184" s="25">
        <f t="shared" si="16"/>
        <v>1</v>
      </c>
      <c r="AQ184" s="25">
        <f t="shared" si="17"/>
        <v>0</v>
      </c>
    </row>
    <row r="185" spans="1:43" x14ac:dyDescent="0.2">
      <c r="A185" s="1">
        <v>181</v>
      </c>
      <c r="B185" s="27">
        <f>'Rolex, AP, Patek'!C185</f>
        <v>44507</v>
      </c>
      <c r="C185">
        <f>'Rolex, AP, Patek'!D185</f>
        <v>524</v>
      </c>
      <c r="D185" s="28">
        <f>'Rolex, AP, Patek'!E185</f>
        <v>11000</v>
      </c>
      <c r="E185" s="28">
        <f>'Rolex, AP, Patek'!F185</f>
        <v>13750</v>
      </c>
      <c r="F185" s="29">
        <f t="shared" si="12"/>
        <v>9.3056505517805075</v>
      </c>
      <c r="G185" s="28">
        <f>IF('Rolex, AP, Patek'!J185="AP",1,0)</f>
        <v>0</v>
      </c>
      <c r="H185" s="28">
        <f>IF('Rolex, AP, Patek'!J185="Patek",1,0)</f>
        <v>0</v>
      </c>
      <c r="I185" s="28">
        <f>IF('Rolex, AP, Patek'!J185="Rolex",1,0)</f>
        <v>1</v>
      </c>
      <c r="J185">
        <f>IF('Rolex, AP, Patek'!L185="Stainless Steel",1,0)</f>
        <v>1</v>
      </c>
      <c r="K185">
        <f>IF('Rolex, AP, Patek'!L185="Two-tone",1,0)</f>
        <v>0</v>
      </c>
      <c r="L185">
        <f>IF(OR('Rolex, AP, Patek'!L185="YG 18K",'Rolex, AP, Patek'!L185="YG &lt;18K",'Rolex, AP, Patek'!L185="PG 18K",'Rolex, AP, Patek'!L185="PG &lt;18K",'Rolex, AP, Patek'!L185="WG 18K",'Rolex, AP, Patek'!L185="Mixes of 18K",'Rolex, AP, Patek'!L185="Mixes &lt;18K"),1,0)</f>
        <v>0</v>
      </c>
      <c r="M185">
        <f>IF('Rolex, AP, Patek'!L185="Platinum",1,0)</f>
        <v>0</v>
      </c>
      <c r="N185">
        <f>IF(OR('Rolex, AP, Patek'!L185="PVD",'Rolex, AP, Patek'!L185="Gold Plate",'Rolex, AP, Patek'!L185="Other"),1,0)</f>
        <v>0</v>
      </c>
      <c r="O185">
        <f>IF('Rolex, AP, Patek'!P185="Stainless Steel",1,0)</f>
        <v>1</v>
      </c>
      <c r="P185">
        <f>IF('Rolex, AP, Patek'!P185="Leather",1,0)</f>
        <v>0</v>
      </c>
      <c r="Q185">
        <f>IF('Rolex, AP, Patek'!P185="Two-tone",1,0)</f>
        <v>0</v>
      </c>
      <c r="R185">
        <f>IF(OR('Rolex, AP, Patek'!P185="YG 18K",'Rolex, AP, Patek'!P185="PG 18K",'Rolex, AP, Patek'!P185="WG 18K",'Rolex, AP, Patek'!P185="Mixes of 18K"),1,0)</f>
        <v>0</v>
      </c>
      <c r="S185">
        <f>IF(OR('Rolex, AP, Patek'!AX185="Yes",'Rolex, AP, Patek'!AY185="Yes",'Rolex, AP, Patek'!AW185="Yes"),1,0)</f>
        <v>0</v>
      </c>
      <c r="T185">
        <f>IF(OR(ISTEXT('Rolex, AP, Patek'!AZ185), ISTEXT('Rolex, AP, Patek'!BA185)),1,0)</f>
        <v>0</v>
      </c>
      <c r="U185">
        <f>IF('Rolex, AP, Patek'!BB185="Yes",1,0)</f>
        <v>0</v>
      </c>
      <c r="V185">
        <f>IF('Rolex, AP, Patek'!BC185="Yes",1,0)</f>
        <v>0</v>
      </c>
      <c r="W185">
        <f>IF('Rolex, AP, Patek'!BF185="Yes",1,0)</f>
        <v>0</v>
      </c>
      <c r="X185">
        <f>IF('Rolex, AP, Patek'!BG185="A",1,0)</f>
        <v>0</v>
      </c>
      <c r="Y185">
        <f>IF('Rolex, AP, Patek'!BG185="AA",1,0)</f>
        <v>0</v>
      </c>
      <c r="Z185">
        <f>IF('Rolex, AP, Patek'!BG185="AAA",1,0)</f>
        <v>1</v>
      </c>
      <c r="AA185">
        <f>IF('Rolex, AP, Patek'!BG185="AAAA",1,0)</f>
        <v>0</v>
      </c>
      <c r="AB185">
        <f>IF('Rolex, AP, Patek'!R185="Yes",1,0)</f>
        <v>0</v>
      </c>
      <c r="AC185">
        <f>IF('Rolex, AP, Patek'!AR185="Yes",1,0)</f>
        <v>0</v>
      </c>
      <c r="AD185">
        <f>IF(OR('Rolex, AP, Patek'!X185="Yes", 'Rolex, AP, Patek'!Y185="Yes",'Rolex, AP, Patek'!Z185="Yes"),1,0)</f>
        <v>1</v>
      </c>
      <c r="AE185">
        <f>IF(OR('Rolex, AP, Patek'!AA185="Yes",'Rolex, AP, Patek'!AB185="Yes"),1,0)</f>
        <v>0</v>
      </c>
      <c r="AF185">
        <f>IF('Rolex, AP, Patek'!AD185="Yes",1,0)</f>
        <v>0</v>
      </c>
      <c r="AG185">
        <f>IF('Rolex, AP, Patek'!AC185="Yes",1,0)</f>
        <v>0</v>
      </c>
      <c r="AH185">
        <f>IF('Rolex, AP, Patek'!AE185="Yes",1,0)</f>
        <v>1</v>
      </c>
      <c r="AI185">
        <f>IF(OR('Rolex, AP, Patek'!AK185="Yes",'Rolex, AP, Patek'!AN185="Yes"),1,0)</f>
        <v>0</v>
      </c>
      <c r="AJ185">
        <f>IF('Rolex, AP, Patek'!AL185="Yes",1,0)</f>
        <v>0</v>
      </c>
      <c r="AK185">
        <f>IF('Rolex, AP, Patek'!AO185="Yes",1,0)</f>
        <v>0</v>
      </c>
      <c r="AL185">
        <f>IF('Rolex, AP, Patek'!AS185="Yes",1,0)</f>
        <v>0</v>
      </c>
      <c r="AM185" s="25">
        <f t="shared" si="13"/>
        <v>0</v>
      </c>
      <c r="AN185" s="25">
        <f t="shared" si="14"/>
        <v>0</v>
      </c>
      <c r="AO185" s="25">
        <f t="shared" si="15"/>
        <v>0</v>
      </c>
      <c r="AP185" s="25">
        <f t="shared" si="16"/>
        <v>1</v>
      </c>
      <c r="AQ185" s="25">
        <f t="shared" si="17"/>
        <v>0</v>
      </c>
    </row>
    <row r="186" spans="1:43" x14ac:dyDescent="0.2">
      <c r="A186" s="1">
        <v>182</v>
      </c>
      <c r="B186" s="27">
        <f>'Rolex, AP, Patek'!C186</f>
        <v>44507</v>
      </c>
      <c r="C186">
        <f>'Rolex, AP, Patek'!D186</f>
        <v>525</v>
      </c>
      <c r="D186" s="28">
        <f>'Rolex, AP, Patek'!E186</f>
        <v>29000</v>
      </c>
      <c r="E186" s="28">
        <f>'Rolex, AP, Patek'!F186</f>
        <v>36250</v>
      </c>
      <c r="F186" s="29">
        <f t="shared" si="12"/>
        <v>10.275051108968611</v>
      </c>
      <c r="G186" s="28">
        <f>IF('Rolex, AP, Patek'!J186="AP",1,0)</f>
        <v>0</v>
      </c>
      <c r="H186" s="28">
        <f>IF('Rolex, AP, Patek'!J186="Patek",1,0)</f>
        <v>0</v>
      </c>
      <c r="I186" s="28">
        <f>IF('Rolex, AP, Patek'!J186="Rolex",1,0)</f>
        <v>1</v>
      </c>
      <c r="J186">
        <f>IF('Rolex, AP, Patek'!L186="Stainless Steel",1,0)</f>
        <v>1</v>
      </c>
      <c r="K186">
        <f>IF('Rolex, AP, Patek'!L186="Two-tone",1,0)</f>
        <v>0</v>
      </c>
      <c r="L186">
        <f>IF(OR('Rolex, AP, Patek'!L186="YG 18K",'Rolex, AP, Patek'!L186="YG &lt;18K",'Rolex, AP, Patek'!L186="PG 18K",'Rolex, AP, Patek'!L186="PG &lt;18K",'Rolex, AP, Patek'!L186="WG 18K",'Rolex, AP, Patek'!L186="Mixes of 18K",'Rolex, AP, Patek'!L186="Mixes &lt;18K"),1,0)</f>
        <v>0</v>
      </c>
      <c r="M186">
        <f>IF('Rolex, AP, Patek'!L186="Platinum",1,0)</f>
        <v>0</v>
      </c>
      <c r="N186">
        <f>IF(OR('Rolex, AP, Patek'!L186="PVD",'Rolex, AP, Patek'!L186="Gold Plate",'Rolex, AP, Patek'!L186="Other"),1,0)</f>
        <v>0</v>
      </c>
      <c r="O186">
        <f>IF('Rolex, AP, Patek'!P186="Stainless Steel",1,0)</f>
        <v>1</v>
      </c>
      <c r="P186">
        <f>IF('Rolex, AP, Patek'!P186="Leather",1,0)</f>
        <v>0</v>
      </c>
      <c r="Q186">
        <f>IF('Rolex, AP, Patek'!P186="Two-tone",1,0)</f>
        <v>0</v>
      </c>
      <c r="R186">
        <f>IF(OR('Rolex, AP, Patek'!P186="YG 18K",'Rolex, AP, Patek'!P186="PG 18K",'Rolex, AP, Patek'!P186="WG 18K",'Rolex, AP, Patek'!P186="Mixes of 18K"),1,0)</f>
        <v>0</v>
      </c>
      <c r="S186">
        <f>IF(OR('Rolex, AP, Patek'!AX186="Yes",'Rolex, AP, Patek'!AY186="Yes",'Rolex, AP, Patek'!AW186="Yes"),1,0)</f>
        <v>0</v>
      </c>
      <c r="T186">
        <f>IF(OR(ISTEXT('Rolex, AP, Patek'!AZ186), ISTEXT('Rolex, AP, Patek'!BA186)),1,0)</f>
        <v>0</v>
      </c>
      <c r="U186">
        <f>IF('Rolex, AP, Patek'!BB186="Yes",1,0)</f>
        <v>0</v>
      </c>
      <c r="V186">
        <f>IF('Rolex, AP, Patek'!BC186="Yes",1,0)</f>
        <v>0</v>
      </c>
      <c r="W186">
        <f>IF('Rolex, AP, Patek'!BF186="Yes",1,0)</f>
        <v>0</v>
      </c>
      <c r="X186">
        <f>IF('Rolex, AP, Patek'!BG186="A",1,0)</f>
        <v>0</v>
      </c>
      <c r="Y186">
        <f>IF('Rolex, AP, Patek'!BG186="AA",1,0)</f>
        <v>0</v>
      </c>
      <c r="Z186">
        <f>IF('Rolex, AP, Patek'!BG186="AAA",1,0)</f>
        <v>1</v>
      </c>
      <c r="AA186">
        <f>IF('Rolex, AP, Patek'!BG186="AAAA",1,0)</f>
        <v>0</v>
      </c>
      <c r="AB186">
        <f>IF('Rolex, AP, Patek'!R186="Yes",1,0)</f>
        <v>0</v>
      </c>
      <c r="AC186">
        <f>IF('Rolex, AP, Patek'!AR186="Yes",1,0)</f>
        <v>0</v>
      </c>
      <c r="AD186">
        <f>IF(OR('Rolex, AP, Patek'!X186="Yes", 'Rolex, AP, Patek'!Y186="Yes",'Rolex, AP, Patek'!Z186="Yes"),1,0)</f>
        <v>1</v>
      </c>
      <c r="AE186">
        <f>IF(OR('Rolex, AP, Patek'!AA186="Yes",'Rolex, AP, Patek'!AB186="Yes"),1,0)</f>
        <v>0</v>
      </c>
      <c r="AF186">
        <f>IF('Rolex, AP, Patek'!AD186="Yes",1,0)</f>
        <v>0</v>
      </c>
      <c r="AG186">
        <f>IF('Rolex, AP, Patek'!AC186="Yes",1,0)</f>
        <v>0</v>
      </c>
      <c r="AH186">
        <f>IF('Rolex, AP, Patek'!AE186="Yes",1,0)</f>
        <v>1</v>
      </c>
      <c r="AI186">
        <f>IF(OR('Rolex, AP, Patek'!AK186="Yes",'Rolex, AP, Patek'!AN186="Yes"),1,0)</f>
        <v>0</v>
      </c>
      <c r="AJ186">
        <f>IF('Rolex, AP, Patek'!AL186="Yes",1,0)</f>
        <v>0</v>
      </c>
      <c r="AK186">
        <f>IF('Rolex, AP, Patek'!AO186="Yes",1,0)</f>
        <v>0</v>
      </c>
      <c r="AL186">
        <f>IF('Rolex, AP, Patek'!AS186="Yes",1,0)</f>
        <v>0</v>
      </c>
      <c r="AM186" s="25">
        <f t="shared" si="13"/>
        <v>0</v>
      </c>
      <c r="AN186" s="25">
        <f t="shared" si="14"/>
        <v>0</v>
      </c>
      <c r="AO186" s="25">
        <f t="shared" si="15"/>
        <v>0</v>
      </c>
      <c r="AP186" s="25">
        <f t="shared" si="16"/>
        <v>1</v>
      </c>
      <c r="AQ186" s="25">
        <f t="shared" si="17"/>
        <v>0</v>
      </c>
    </row>
    <row r="187" spans="1:43" x14ac:dyDescent="0.2">
      <c r="A187" s="1">
        <v>183</v>
      </c>
      <c r="B187" s="27">
        <f>'Rolex, AP, Patek'!C187</f>
        <v>44507</v>
      </c>
      <c r="C187">
        <f>'Rolex, AP, Patek'!D187</f>
        <v>535</v>
      </c>
      <c r="D187" s="28">
        <f>'Rolex, AP, Patek'!E187</f>
        <v>60000</v>
      </c>
      <c r="E187" s="28">
        <f>'Rolex, AP, Patek'!F187</f>
        <v>75000</v>
      </c>
      <c r="F187" s="29">
        <f t="shared" si="12"/>
        <v>11.002099841204238</v>
      </c>
      <c r="G187" s="28">
        <f>IF('Rolex, AP, Patek'!J187="AP",1,0)</f>
        <v>0</v>
      </c>
      <c r="H187" s="28">
        <f>IF('Rolex, AP, Patek'!J187="Patek",1,0)</f>
        <v>1</v>
      </c>
      <c r="I187" s="28">
        <f>IF('Rolex, AP, Patek'!J187="Rolex",1,0)</f>
        <v>0</v>
      </c>
      <c r="J187">
        <f>IF('Rolex, AP, Patek'!L187="Stainless Steel",1,0)</f>
        <v>0</v>
      </c>
      <c r="K187">
        <f>IF('Rolex, AP, Patek'!L187="Two-tone",1,0)</f>
        <v>0</v>
      </c>
      <c r="L187">
        <f>IF(OR('Rolex, AP, Patek'!L187="YG 18K",'Rolex, AP, Patek'!L187="YG &lt;18K",'Rolex, AP, Patek'!L187="PG 18K",'Rolex, AP, Patek'!L187="PG &lt;18K",'Rolex, AP, Patek'!L187="WG 18K",'Rolex, AP, Patek'!L187="Mixes of 18K",'Rolex, AP, Patek'!L187="Mixes &lt;18K"),1,0)</f>
        <v>1</v>
      </c>
      <c r="M187">
        <f>IF('Rolex, AP, Patek'!L187="Platinum",1,0)</f>
        <v>0</v>
      </c>
      <c r="N187">
        <f>IF(OR('Rolex, AP, Patek'!L187="PVD",'Rolex, AP, Patek'!L187="Gold Plate",'Rolex, AP, Patek'!L187="Other"),1,0)</f>
        <v>0</v>
      </c>
      <c r="O187">
        <f>IF('Rolex, AP, Patek'!P187="Stainless Steel",1,0)</f>
        <v>0</v>
      </c>
      <c r="P187">
        <f>IF('Rolex, AP, Patek'!P187="Leather",1,0)</f>
        <v>1</v>
      </c>
      <c r="Q187">
        <f>IF('Rolex, AP, Patek'!P187="Two-tone",1,0)</f>
        <v>0</v>
      </c>
      <c r="R187">
        <f>IF(OR('Rolex, AP, Patek'!P187="YG 18K",'Rolex, AP, Patek'!P187="PG 18K",'Rolex, AP, Patek'!P187="WG 18K",'Rolex, AP, Patek'!P187="Mixes of 18K"),1,0)</f>
        <v>0</v>
      </c>
      <c r="S187">
        <f>IF(OR('Rolex, AP, Patek'!AX187="Yes",'Rolex, AP, Patek'!AY187="Yes",'Rolex, AP, Patek'!AW187="Yes"),1,0)</f>
        <v>0</v>
      </c>
      <c r="T187">
        <f>IF(OR(ISTEXT('Rolex, AP, Patek'!AZ187), ISTEXT('Rolex, AP, Patek'!BA187)),1,0)</f>
        <v>1</v>
      </c>
      <c r="U187">
        <f>IF('Rolex, AP, Patek'!BB187="Yes",1,0)</f>
        <v>0</v>
      </c>
      <c r="V187">
        <f>IF('Rolex, AP, Patek'!BC187="Yes",1,0)</f>
        <v>0</v>
      </c>
      <c r="W187">
        <f>IF('Rolex, AP, Patek'!BF187="Yes",1,0)</f>
        <v>0</v>
      </c>
      <c r="X187">
        <f>IF('Rolex, AP, Patek'!BG187="A",1,0)</f>
        <v>0</v>
      </c>
      <c r="Y187">
        <f>IF('Rolex, AP, Patek'!BG187="AA",1,0)</f>
        <v>0</v>
      </c>
      <c r="Z187">
        <f>IF('Rolex, AP, Patek'!BG187="AAA",1,0)</f>
        <v>1</v>
      </c>
      <c r="AA187">
        <f>IF('Rolex, AP, Patek'!BG187="AAAA",1,0)</f>
        <v>0</v>
      </c>
      <c r="AB187">
        <f>IF('Rolex, AP, Patek'!R187="Yes",1,0)</f>
        <v>0</v>
      </c>
      <c r="AC187">
        <f>IF('Rolex, AP, Patek'!AR187="Yes",1,0)</f>
        <v>0</v>
      </c>
      <c r="AD187">
        <f>IF(OR('Rolex, AP, Patek'!X187="Yes", 'Rolex, AP, Patek'!Y187="Yes",'Rolex, AP, Patek'!Z187="Yes"),1,0)</f>
        <v>0</v>
      </c>
      <c r="AE187">
        <f>IF(OR('Rolex, AP, Patek'!AA187="Yes",'Rolex, AP, Patek'!AB187="Yes"),1,0)</f>
        <v>0</v>
      </c>
      <c r="AF187">
        <f>IF('Rolex, AP, Patek'!AD187="Yes",1,0)</f>
        <v>0</v>
      </c>
      <c r="AG187">
        <f>IF('Rolex, AP, Patek'!AC187="Yes",1,0)</f>
        <v>0</v>
      </c>
      <c r="AH187">
        <f>IF('Rolex, AP, Patek'!AE187="Yes",1,0)</f>
        <v>0</v>
      </c>
      <c r="AI187">
        <f>IF(OR('Rolex, AP, Patek'!AK187="Yes",'Rolex, AP, Patek'!AN187="Yes"),1,0)</f>
        <v>0</v>
      </c>
      <c r="AJ187">
        <f>IF('Rolex, AP, Patek'!AL187="Yes",1,0)</f>
        <v>0</v>
      </c>
      <c r="AK187">
        <f>IF('Rolex, AP, Patek'!AO187="Yes",1,0)</f>
        <v>1</v>
      </c>
      <c r="AL187">
        <f>IF('Rolex, AP, Patek'!AS187="Yes",1,0)</f>
        <v>0</v>
      </c>
      <c r="AM187" s="25">
        <f t="shared" si="13"/>
        <v>0</v>
      </c>
      <c r="AN187" s="25">
        <f t="shared" si="14"/>
        <v>0</v>
      </c>
      <c r="AO187" s="25">
        <f t="shared" si="15"/>
        <v>0</v>
      </c>
      <c r="AP187" s="25">
        <f t="shared" si="16"/>
        <v>1</v>
      </c>
      <c r="AQ187" s="25">
        <f t="shared" si="17"/>
        <v>0</v>
      </c>
    </row>
    <row r="188" spans="1:43" x14ac:dyDescent="0.2">
      <c r="A188" s="1">
        <v>184</v>
      </c>
      <c r="B188" s="27">
        <f>'Rolex, AP, Patek'!C188</f>
        <v>44507</v>
      </c>
      <c r="C188">
        <f>'Rolex, AP, Patek'!D188</f>
        <v>543</v>
      </c>
      <c r="D188" s="28">
        <f>'Rolex, AP, Patek'!E188</f>
        <v>120000</v>
      </c>
      <c r="E188" s="28">
        <f>'Rolex, AP, Patek'!F188</f>
        <v>150000</v>
      </c>
      <c r="F188" s="29">
        <f t="shared" si="12"/>
        <v>11.695247021764184</v>
      </c>
      <c r="G188" s="28">
        <f>IF('Rolex, AP, Patek'!J188="AP",1,0)</f>
        <v>0</v>
      </c>
      <c r="H188" s="28">
        <f>IF('Rolex, AP, Patek'!J188="Patek",1,0)</f>
        <v>1</v>
      </c>
      <c r="I188" s="28">
        <f>IF('Rolex, AP, Patek'!J188="Rolex",1,0)</f>
        <v>0</v>
      </c>
      <c r="J188">
        <f>IF('Rolex, AP, Patek'!L188="Stainless Steel",1,0)</f>
        <v>0</v>
      </c>
      <c r="K188">
        <f>IF('Rolex, AP, Patek'!L188="Two-tone",1,0)</f>
        <v>0</v>
      </c>
      <c r="L188">
        <f>IF(OR('Rolex, AP, Patek'!L188="YG 18K",'Rolex, AP, Patek'!L188="YG &lt;18K",'Rolex, AP, Patek'!L188="PG 18K",'Rolex, AP, Patek'!L188="PG &lt;18K",'Rolex, AP, Patek'!L188="WG 18K",'Rolex, AP, Patek'!L188="Mixes of 18K",'Rolex, AP, Patek'!L188="Mixes &lt;18K"),1,0)</f>
        <v>1</v>
      </c>
      <c r="M188">
        <f>IF('Rolex, AP, Patek'!L188="Platinum",1,0)</f>
        <v>0</v>
      </c>
      <c r="N188">
        <f>IF(OR('Rolex, AP, Patek'!L188="PVD",'Rolex, AP, Patek'!L188="Gold Plate",'Rolex, AP, Patek'!L188="Other"),1,0)</f>
        <v>0</v>
      </c>
      <c r="O188">
        <f>IF('Rolex, AP, Patek'!P188="Stainless Steel",1,0)</f>
        <v>0</v>
      </c>
      <c r="P188">
        <f>IF('Rolex, AP, Patek'!P188="Leather",1,0)</f>
        <v>1</v>
      </c>
      <c r="Q188">
        <f>IF('Rolex, AP, Patek'!P188="Two-tone",1,0)</f>
        <v>0</v>
      </c>
      <c r="R188">
        <f>IF(OR('Rolex, AP, Patek'!P188="YG 18K",'Rolex, AP, Patek'!P188="PG 18K",'Rolex, AP, Patek'!P188="WG 18K",'Rolex, AP, Patek'!P188="Mixes of 18K"),1,0)</f>
        <v>0</v>
      </c>
      <c r="S188">
        <f>IF(OR('Rolex, AP, Patek'!AX188="Yes",'Rolex, AP, Patek'!AY188="Yes",'Rolex, AP, Patek'!AW188="Yes"),1,0)</f>
        <v>0</v>
      </c>
      <c r="T188">
        <f>IF(OR(ISTEXT('Rolex, AP, Patek'!AZ188), ISTEXT('Rolex, AP, Patek'!BA188)),1,0)</f>
        <v>0</v>
      </c>
      <c r="U188">
        <f>IF('Rolex, AP, Patek'!BB188="Yes",1,0)</f>
        <v>0</v>
      </c>
      <c r="V188">
        <f>IF('Rolex, AP, Patek'!BC188="Yes",1,0)</f>
        <v>0</v>
      </c>
      <c r="W188">
        <f>IF('Rolex, AP, Patek'!BF188="Yes",1,0)</f>
        <v>0</v>
      </c>
      <c r="X188">
        <f>IF('Rolex, AP, Patek'!BG188="A",1,0)</f>
        <v>0</v>
      </c>
      <c r="Y188">
        <f>IF('Rolex, AP, Patek'!BG188="AA",1,0)</f>
        <v>0</v>
      </c>
      <c r="Z188">
        <f>IF('Rolex, AP, Patek'!BG188="AAA",1,0)</f>
        <v>0</v>
      </c>
      <c r="AA188">
        <f>IF('Rolex, AP, Patek'!BG188="AAAA",1,0)</f>
        <v>1</v>
      </c>
      <c r="AB188">
        <f>IF('Rolex, AP, Patek'!R188="Yes",1,0)</f>
        <v>0</v>
      </c>
      <c r="AC188">
        <f>IF('Rolex, AP, Patek'!AR188="Yes",1,0)</f>
        <v>0</v>
      </c>
      <c r="AD188">
        <f>IF(OR('Rolex, AP, Patek'!X188="Yes", 'Rolex, AP, Patek'!Y188="Yes",'Rolex, AP, Patek'!Z188="Yes"),1,0)</f>
        <v>0</v>
      </c>
      <c r="AE188">
        <f>IF(OR('Rolex, AP, Patek'!AA188="Yes",'Rolex, AP, Patek'!AB188="Yes"),1,0)</f>
        <v>0</v>
      </c>
      <c r="AF188">
        <f>IF('Rolex, AP, Patek'!AD188="Yes",1,0)</f>
        <v>0</v>
      </c>
      <c r="AG188">
        <f>IF('Rolex, AP, Patek'!AC188="Yes",1,0)</f>
        <v>0</v>
      </c>
      <c r="AH188">
        <f>IF('Rolex, AP, Patek'!AE188="Yes",1,0)</f>
        <v>0</v>
      </c>
      <c r="AI188">
        <f>IF(OR('Rolex, AP, Patek'!AK188="Yes",'Rolex, AP, Patek'!AN188="Yes"),1,0)</f>
        <v>1</v>
      </c>
      <c r="AJ188">
        <f>IF('Rolex, AP, Patek'!AL188="Yes",1,0)</f>
        <v>0</v>
      </c>
      <c r="AK188">
        <f>IF('Rolex, AP, Patek'!AO188="Yes",1,0)</f>
        <v>1</v>
      </c>
      <c r="AL188">
        <f>IF('Rolex, AP, Patek'!AS188="Yes",1,0)</f>
        <v>0</v>
      </c>
      <c r="AM188" s="25">
        <f t="shared" si="13"/>
        <v>0</v>
      </c>
      <c r="AN188" s="25">
        <f t="shared" si="14"/>
        <v>0</v>
      </c>
      <c r="AO188" s="25">
        <f t="shared" si="15"/>
        <v>0</v>
      </c>
      <c r="AP188" s="25">
        <f t="shared" si="16"/>
        <v>1</v>
      </c>
      <c r="AQ188" s="25">
        <f t="shared" si="17"/>
        <v>0</v>
      </c>
    </row>
    <row r="189" spans="1:43" x14ac:dyDescent="0.2">
      <c r="A189" s="1">
        <v>185</v>
      </c>
      <c r="B189" s="27">
        <f>'Rolex, AP, Patek'!C189</f>
        <v>44507</v>
      </c>
      <c r="C189">
        <f>'Rolex, AP, Patek'!D189</f>
        <v>544</v>
      </c>
      <c r="D189" s="28">
        <f>'Rolex, AP, Patek'!E189</f>
        <v>37000</v>
      </c>
      <c r="E189" s="28">
        <f>'Rolex, AP, Patek'!F189</f>
        <v>46250</v>
      </c>
      <c r="F189" s="29">
        <f t="shared" si="12"/>
        <v>10.518673191626361</v>
      </c>
      <c r="G189" s="28">
        <f>IF('Rolex, AP, Patek'!J189="AP",1,0)</f>
        <v>0</v>
      </c>
      <c r="H189" s="28">
        <f>IF('Rolex, AP, Patek'!J189="Patek",1,0)</f>
        <v>1</v>
      </c>
      <c r="I189" s="28">
        <f>IF('Rolex, AP, Patek'!J189="Rolex",1,0)</f>
        <v>0</v>
      </c>
      <c r="J189">
        <f>IF('Rolex, AP, Patek'!L189="Stainless Steel",1,0)</f>
        <v>0</v>
      </c>
      <c r="K189">
        <f>IF('Rolex, AP, Patek'!L189="Two-tone",1,0)</f>
        <v>0</v>
      </c>
      <c r="L189">
        <f>IF(OR('Rolex, AP, Patek'!L189="YG 18K",'Rolex, AP, Patek'!L189="YG &lt;18K",'Rolex, AP, Patek'!L189="PG 18K",'Rolex, AP, Patek'!L189="PG &lt;18K",'Rolex, AP, Patek'!L189="WG 18K",'Rolex, AP, Patek'!L189="Mixes of 18K",'Rolex, AP, Patek'!L189="Mixes &lt;18K"),1,0)</f>
        <v>1</v>
      </c>
      <c r="M189">
        <f>IF('Rolex, AP, Patek'!L189="Platinum",1,0)</f>
        <v>0</v>
      </c>
      <c r="N189">
        <f>IF(OR('Rolex, AP, Patek'!L189="PVD",'Rolex, AP, Patek'!L189="Gold Plate",'Rolex, AP, Patek'!L189="Other"),1,0)</f>
        <v>0</v>
      </c>
      <c r="O189">
        <f>IF('Rolex, AP, Patek'!P189="Stainless Steel",1,0)</f>
        <v>0</v>
      </c>
      <c r="P189">
        <f>IF('Rolex, AP, Patek'!P189="Leather",1,0)</f>
        <v>1</v>
      </c>
      <c r="Q189">
        <f>IF('Rolex, AP, Patek'!P189="Two-tone",1,0)</f>
        <v>0</v>
      </c>
      <c r="R189">
        <f>IF(OR('Rolex, AP, Patek'!P189="YG 18K",'Rolex, AP, Patek'!P189="PG 18K",'Rolex, AP, Patek'!P189="WG 18K",'Rolex, AP, Patek'!P189="Mixes of 18K"),1,0)</f>
        <v>0</v>
      </c>
      <c r="S189">
        <f>IF(OR('Rolex, AP, Patek'!AX189="Yes",'Rolex, AP, Patek'!AY189="Yes",'Rolex, AP, Patek'!AW189="Yes"),1,0)</f>
        <v>0</v>
      </c>
      <c r="T189">
        <f>IF(OR(ISTEXT('Rolex, AP, Patek'!AZ189), ISTEXT('Rolex, AP, Patek'!BA189)),1,0)</f>
        <v>0</v>
      </c>
      <c r="U189">
        <f>IF('Rolex, AP, Patek'!BB189="Yes",1,0)</f>
        <v>0</v>
      </c>
      <c r="V189">
        <f>IF('Rolex, AP, Patek'!BC189="Yes",1,0)</f>
        <v>0</v>
      </c>
      <c r="W189">
        <f>IF('Rolex, AP, Patek'!BF189="Yes",1,0)</f>
        <v>0</v>
      </c>
      <c r="X189">
        <f>IF('Rolex, AP, Patek'!BG189="A",1,0)</f>
        <v>0</v>
      </c>
      <c r="Y189">
        <f>IF('Rolex, AP, Patek'!BG189="AA",1,0)</f>
        <v>0</v>
      </c>
      <c r="Z189">
        <f>IF('Rolex, AP, Patek'!BG189="AAA",1,0)</f>
        <v>0</v>
      </c>
      <c r="AA189">
        <f>IF('Rolex, AP, Patek'!BG189="AAAA",1,0)</f>
        <v>1</v>
      </c>
      <c r="AB189">
        <f>IF('Rolex, AP, Patek'!R189="Yes",1,0)</f>
        <v>0</v>
      </c>
      <c r="AC189">
        <f>IF('Rolex, AP, Patek'!AR189="Yes",1,0)</f>
        <v>0</v>
      </c>
      <c r="AD189">
        <f>IF(OR('Rolex, AP, Patek'!X189="Yes", 'Rolex, AP, Patek'!Y189="Yes",'Rolex, AP, Patek'!Z189="Yes"),1,0)</f>
        <v>0</v>
      </c>
      <c r="AE189">
        <f>IF(OR('Rolex, AP, Patek'!AA189="Yes",'Rolex, AP, Patek'!AB189="Yes"),1,0)</f>
        <v>0</v>
      </c>
      <c r="AF189">
        <f>IF('Rolex, AP, Patek'!AD189="Yes",1,0)</f>
        <v>0</v>
      </c>
      <c r="AG189">
        <f>IF('Rolex, AP, Patek'!AC189="Yes",1,0)</f>
        <v>0</v>
      </c>
      <c r="AH189">
        <f>IF('Rolex, AP, Patek'!AE189="Yes",1,0)</f>
        <v>0</v>
      </c>
      <c r="AI189">
        <f>IF(OR('Rolex, AP, Patek'!AK189="Yes",'Rolex, AP, Patek'!AN189="Yes"),1,0)</f>
        <v>1</v>
      </c>
      <c r="AJ189">
        <f>IF('Rolex, AP, Patek'!AL189="Yes",1,0)</f>
        <v>0</v>
      </c>
      <c r="AK189">
        <f>IF('Rolex, AP, Patek'!AO189="Yes",1,0)</f>
        <v>0</v>
      </c>
      <c r="AL189">
        <f>IF('Rolex, AP, Patek'!AS189="Yes",1,0)</f>
        <v>0</v>
      </c>
      <c r="AM189" s="25">
        <f t="shared" si="13"/>
        <v>0</v>
      </c>
      <c r="AN189" s="25">
        <f t="shared" si="14"/>
        <v>0</v>
      </c>
      <c r="AO189" s="25">
        <f t="shared" si="15"/>
        <v>0</v>
      </c>
      <c r="AP189" s="25">
        <f t="shared" si="16"/>
        <v>1</v>
      </c>
      <c r="AQ189" s="25">
        <f t="shared" si="17"/>
        <v>0</v>
      </c>
    </row>
    <row r="190" spans="1:43" x14ac:dyDescent="0.2">
      <c r="A190" s="1">
        <v>186</v>
      </c>
      <c r="B190" s="27">
        <f>'Rolex, AP, Patek'!C190</f>
        <v>44507</v>
      </c>
      <c r="C190">
        <f>'Rolex, AP, Patek'!D190</f>
        <v>546</v>
      </c>
      <c r="D190" s="28">
        <f>'Rolex, AP, Patek'!E190</f>
        <v>24000</v>
      </c>
      <c r="E190" s="28">
        <f>'Rolex, AP, Patek'!F190</f>
        <v>30000</v>
      </c>
      <c r="F190" s="29">
        <f t="shared" si="12"/>
        <v>10.085809109330082</v>
      </c>
      <c r="G190" s="28">
        <f>IF('Rolex, AP, Patek'!J190="AP",1,0)</f>
        <v>0</v>
      </c>
      <c r="H190" s="28">
        <f>IF('Rolex, AP, Patek'!J190="Patek",1,0)</f>
        <v>1</v>
      </c>
      <c r="I190" s="28">
        <f>IF('Rolex, AP, Patek'!J190="Rolex",1,0)</f>
        <v>0</v>
      </c>
      <c r="J190">
        <f>IF('Rolex, AP, Patek'!L190="Stainless Steel",1,0)</f>
        <v>1</v>
      </c>
      <c r="K190">
        <f>IF('Rolex, AP, Patek'!L190="Two-tone",1,0)</f>
        <v>0</v>
      </c>
      <c r="L190">
        <f>IF(OR('Rolex, AP, Patek'!L190="YG 18K",'Rolex, AP, Patek'!L190="YG &lt;18K",'Rolex, AP, Patek'!L190="PG 18K",'Rolex, AP, Patek'!L190="PG &lt;18K",'Rolex, AP, Patek'!L190="WG 18K",'Rolex, AP, Patek'!L190="Mixes of 18K",'Rolex, AP, Patek'!L190="Mixes &lt;18K"),1,0)</f>
        <v>0</v>
      </c>
      <c r="M190">
        <f>IF('Rolex, AP, Patek'!L190="Platinum",1,0)</f>
        <v>0</v>
      </c>
      <c r="N190">
        <f>IF(OR('Rolex, AP, Patek'!L190="PVD",'Rolex, AP, Patek'!L190="Gold Plate",'Rolex, AP, Patek'!L190="Other"),1,0)</f>
        <v>0</v>
      </c>
      <c r="O190">
        <f>IF('Rolex, AP, Patek'!P190="Stainless Steel",1,0)</f>
        <v>0</v>
      </c>
      <c r="P190">
        <f>IF('Rolex, AP, Patek'!P190="Leather",1,0)</f>
        <v>1</v>
      </c>
      <c r="Q190">
        <f>IF('Rolex, AP, Patek'!P190="Two-tone",1,0)</f>
        <v>0</v>
      </c>
      <c r="R190">
        <f>IF(OR('Rolex, AP, Patek'!P190="YG 18K",'Rolex, AP, Patek'!P190="PG 18K",'Rolex, AP, Patek'!P190="WG 18K",'Rolex, AP, Patek'!P190="Mixes of 18K"),1,0)</f>
        <v>0</v>
      </c>
      <c r="S190">
        <f>IF(OR('Rolex, AP, Patek'!AX190="Yes",'Rolex, AP, Patek'!AY190="Yes",'Rolex, AP, Patek'!AW190="Yes"),1,0)</f>
        <v>0</v>
      </c>
      <c r="T190">
        <f>IF(OR(ISTEXT('Rolex, AP, Patek'!AZ190), ISTEXT('Rolex, AP, Patek'!BA190)),1,0)</f>
        <v>0</v>
      </c>
      <c r="U190">
        <f>IF('Rolex, AP, Patek'!BB190="Yes",1,0)</f>
        <v>0</v>
      </c>
      <c r="V190">
        <f>IF('Rolex, AP, Patek'!BC190="Yes",1,0)</f>
        <v>0</v>
      </c>
      <c r="W190">
        <f>IF('Rolex, AP, Patek'!BF190="Yes",1,0)</f>
        <v>0</v>
      </c>
      <c r="X190">
        <f>IF('Rolex, AP, Patek'!BG190="A",1,0)</f>
        <v>0</v>
      </c>
      <c r="Y190">
        <f>IF('Rolex, AP, Patek'!BG190="AA",1,0)</f>
        <v>0</v>
      </c>
      <c r="Z190">
        <f>IF('Rolex, AP, Patek'!BG190="AAA",1,0)</f>
        <v>1</v>
      </c>
      <c r="AA190">
        <f>IF('Rolex, AP, Patek'!BG190="AAAA",1,0)</f>
        <v>0</v>
      </c>
      <c r="AB190">
        <f>IF('Rolex, AP, Patek'!R190="Yes",1,0)</f>
        <v>1</v>
      </c>
      <c r="AC190">
        <f>IF('Rolex, AP, Patek'!AR190="Yes",1,0)</f>
        <v>0</v>
      </c>
      <c r="AD190">
        <f>IF(OR('Rolex, AP, Patek'!X190="Yes", 'Rolex, AP, Patek'!Y190="Yes",'Rolex, AP, Patek'!Z190="Yes"),1,0)</f>
        <v>0</v>
      </c>
      <c r="AE190">
        <f>IF(OR('Rolex, AP, Patek'!AA190="Yes",'Rolex, AP, Patek'!AB190="Yes"),1,0)</f>
        <v>0</v>
      </c>
      <c r="AF190">
        <f>IF('Rolex, AP, Patek'!AD190="Yes",1,0)</f>
        <v>0</v>
      </c>
      <c r="AG190">
        <f>IF('Rolex, AP, Patek'!AC190="Yes",1,0)</f>
        <v>0</v>
      </c>
      <c r="AH190">
        <f>IF('Rolex, AP, Patek'!AE190="Yes",1,0)</f>
        <v>0</v>
      </c>
      <c r="AI190">
        <f>IF(OR('Rolex, AP, Patek'!AK190="Yes",'Rolex, AP, Patek'!AN190="Yes"),1,0)</f>
        <v>0</v>
      </c>
      <c r="AJ190">
        <f>IF('Rolex, AP, Patek'!AL190="Yes",1,0)</f>
        <v>0</v>
      </c>
      <c r="AK190">
        <f>IF('Rolex, AP, Patek'!AO190="Yes",1,0)</f>
        <v>0</v>
      </c>
      <c r="AL190">
        <f>IF('Rolex, AP, Patek'!AS190="Yes",1,0)</f>
        <v>0</v>
      </c>
      <c r="AM190" s="25">
        <f t="shared" si="13"/>
        <v>0</v>
      </c>
      <c r="AN190" s="25">
        <f t="shared" si="14"/>
        <v>0</v>
      </c>
      <c r="AO190" s="25">
        <f t="shared" si="15"/>
        <v>0</v>
      </c>
      <c r="AP190" s="25">
        <f t="shared" si="16"/>
        <v>1</v>
      </c>
      <c r="AQ190" s="25">
        <f t="shared" si="17"/>
        <v>0</v>
      </c>
    </row>
    <row r="191" spans="1:43" x14ac:dyDescent="0.2">
      <c r="A191" s="1">
        <v>187</v>
      </c>
      <c r="B191" s="27">
        <f>'Rolex, AP, Patek'!C191</f>
        <v>44507</v>
      </c>
      <c r="C191">
        <f>'Rolex, AP, Patek'!D191</f>
        <v>552</v>
      </c>
      <c r="D191" s="28">
        <f>'Rolex, AP, Patek'!E191</f>
        <v>95000</v>
      </c>
      <c r="E191" s="28">
        <f>'Rolex, AP, Patek'!F191</f>
        <v>118750</v>
      </c>
      <c r="F191" s="29">
        <f t="shared" si="12"/>
        <v>11.461632170582678</v>
      </c>
      <c r="G191" s="28">
        <f>IF('Rolex, AP, Patek'!J191="AP",1,0)</f>
        <v>0</v>
      </c>
      <c r="H191" s="28">
        <f>IF('Rolex, AP, Patek'!J191="Patek",1,0)</f>
        <v>1</v>
      </c>
      <c r="I191" s="28">
        <f>IF('Rolex, AP, Patek'!J191="Rolex",1,0)</f>
        <v>0</v>
      </c>
      <c r="J191">
        <f>IF('Rolex, AP, Patek'!L191="Stainless Steel",1,0)</f>
        <v>1</v>
      </c>
      <c r="K191">
        <f>IF('Rolex, AP, Patek'!L191="Two-tone",1,0)</f>
        <v>0</v>
      </c>
      <c r="L191">
        <f>IF(OR('Rolex, AP, Patek'!L191="YG 18K",'Rolex, AP, Patek'!L191="YG &lt;18K",'Rolex, AP, Patek'!L191="PG 18K",'Rolex, AP, Patek'!L191="PG &lt;18K",'Rolex, AP, Patek'!L191="WG 18K",'Rolex, AP, Patek'!L191="Mixes of 18K",'Rolex, AP, Patek'!L191="Mixes &lt;18K"),1,0)</f>
        <v>0</v>
      </c>
      <c r="M191">
        <f>IF('Rolex, AP, Patek'!L191="Platinum",1,0)</f>
        <v>0</v>
      </c>
      <c r="N191">
        <f>IF(OR('Rolex, AP, Patek'!L191="PVD",'Rolex, AP, Patek'!L191="Gold Plate",'Rolex, AP, Patek'!L191="Other"),1,0)</f>
        <v>0</v>
      </c>
      <c r="O191">
        <f>IF('Rolex, AP, Patek'!P191="Stainless Steel",1,0)</f>
        <v>1</v>
      </c>
      <c r="P191">
        <f>IF('Rolex, AP, Patek'!P191="Leather",1,0)</f>
        <v>0</v>
      </c>
      <c r="Q191">
        <f>IF('Rolex, AP, Patek'!P191="Two-tone",1,0)</f>
        <v>0</v>
      </c>
      <c r="R191">
        <f>IF(OR('Rolex, AP, Patek'!P191="YG 18K",'Rolex, AP, Patek'!P191="PG 18K",'Rolex, AP, Patek'!P191="WG 18K",'Rolex, AP, Patek'!P191="Mixes of 18K"),1,0)</f>
        <v>0</v>
      </c>
      <c r="S191">
        <f>IF(OR('Rolex, AP, Patek'!AX191="Yes",'Rolex, AP, Patek'!AY191="Yes",'Rolex, AP, Patek'!AW191="Yes"),1,0)</f>
        <v>0</v>
      </c>
      <c r="T191">
        <f>IF(OR(ISTEXT('Rolex, AP, Patek'!AZ191), ISTEXT('Rolex, AP, Patek'!BA191)),1,0)</f>
        <v>0</v>
      </c>
      <c r="U191">
        <f>IF('Rolex, AP, Patek'!BB191="Yes",1,0)</f>
        <v>0</v>
      </c>
      <c r="V191">
        <f>IF('Rolex, AP, Patek'!BC191="Yes",1,0)</f>
        <v>0</v>
      </c>
      <c r="W191">
        <f>IF('Rolex, AP, Patek'!BF191="Yes",1,0)</f>
        <v>0</v>
      </c>
      <c r="X191">
        <f>IF('Rolex, AP, Patek'!BG191="A",1,0)</f>
        <v>0</v>
      </c>
      <c r="Y191">
        <f>IF('Rolex, AP, Patek'!BG191="AA",1,0)</f>
        <v>0</v>
      </c>
      <c r="Z191">
        <f>IF('Rolex, AP, Patek'!BG191="AAA",1,0)</f>
        <v>0</v>
      </c>
      <c r="AA191">
        <f>IF('Rolex, AP, Patek'!BG191="AAAA",1,0)</f>
        <v>1</v>
      </c>
      <c r="AB191">
        <f>IF('Rolex, AP, Patek'!R191="Yes",1,0)</f>
        <v>0</v>
      </c>
      <c r="AC191">
        <f>IF('Rolex, AP, Patek'!AR191="Yes",1,0)</f>
        <v>0</v>
      </c>
      <c r="AD191">
        <f>IF(OR('Rolex, AP, Patek'!X191="Yes", 'Rolex, AP, Patek'!Y191="Yes",'Rolex, AP, Patek'!Z191="Yes"),1,0)</f>
        <v>1</v>
      </c>
      <c r="AE191">
        <f>IF(OR('Rolex, AP, Patek'!AA191="Yes",'Rolex, AP, Patek'!AB191="Yes"),1,0)</f>
        <v>0</v>
      </c>
      <c r="AF191">
        <f>IF('Rolex, AP, Patek'!AD191="Yes",1,0)</f>
        <v>0</v>
      </c>
      <c r="AG191">
        <f>IF('Rolex, AP, Patek'!AC191="Yes",1,0)</f>
        <v>0</v>
      </c>
      <c r="AH191">
        <f>IF('Rolex, AP, Patek'!AE191="Yes",1,0)</f>
        <v>0</v>
      </c>
      <c r="AI191">
        <f>IF(OR('Rolex, AP, Patek'!AK191="Yes",'Rolex, AP, Patek'!AN191="Yes"),1,0)</f>
        <v>0</v>
      </c>
      <c r="AJ191">
        <f>IF('Rolex, AP, Patek'!AL191="Yes",1,0)</f>
        <v>0</v>
      </c>
      <c r="AK191">
        <f>IF('Rolex, AP, Patek'!AO191="Yes",1,0)</f>
        <v>0</v>
      </c>
      <c r="AL191">
        <f>IF('Rolex, AP, Patek'!AS191="Yes",1,0)</f>
        <v>0</v>
      </c>
      <c r="AM191" s="25">
        <f t="shared" si="13"/>
        <v>0</v>
      </c>
      <c r="AN191" s="25">
        <f t="shared" si="14"/>
        <v>0</v>
      </c>
      <c r="AO191" s="25">
        <f t="shared" si="15"/>
        <v>0</v>
      </c>
      <c r="AP191" s="25">
        <f t="shared" si="16"/>
        <v>1</v>
      </c>
      <c r="AQ191" s="25">
        <f t="shared" si="17"/>
        <v>0</v>
      </c>
    </row>
    <row r="192" spans="1:43" x14ac:dyDescent="0.2">
      <c r="A192" s="1">
        <v>188</v>
      </c>
      <c r="B192" s="27">
        <f>'Rolex, AP, Patek'!C192</f>
        <v>44507</v>
      </c>
      <c r="C192">
        <f>'Rolex, AP, Patek'!D192</f>
        <v>553</v>
      </c>
      <c r="D192" s="28">
        <f>'Rolex, AP, Patek'!E192</f>
        <v>95000</v>
      </c>
      <c r="E192" s="28">
        <f>'Rolex, AP, Patek'!F192</f>
        <v>118750</v>
      </c>
      <c r="F192" s="29">
        <f t="shared" si="12"/>
        <v>11.461632170582678</v>
      </c>
      <c r="G192" s="28">
        <f>IF('Rolex, AP, Patek'!J192="AP",1,0)</f>
        <v>1</v>
      </c>
      <c r="H192" s="28">
        <f>IF('Rolex, AP, Patek'!J192="Patek",1,0)</f>
        <v>0</v>
      </c>
      <c r="I192" s="28">
        <f>IF('Rolex, AP, Patek'!J192="Rolex",1,0)</f>
        <v>0</v>
      </c>
      <c r="J192">
        <f>IF('Rolex, AP, Patek'!L192="Stainless Steel",1,0)</f>
        <v>1</v>
      </c>
      <c r="K192">
        <f>IF('Rolex, AP, Patek'!L192="Two-tone",1,0)</f>
        <v>0</v>
      </c>
      <c r="L192">
        <f>IF(OR('Rolex, AP, Patek'!L192="YG 18K",'Rolex, AP, Patek'!L192="YG &lt;18K",'Rolex, AP, Patek'!L192="PG 18K",'Rolex, AP, Patek'!L192="PG &lt;18K",'Rolex, AP, Patek'!L192="WG 18K",'Rolex, AP, Patek'!L192="Mixes of 18K",'Rolex, AP, Patek'!L192="Mixes &lt;18K"),1,0)</f>
        <v>0</v>
      </c>
      <c r="M192">
        <f>IF('Rolex, AP, Patek'!L192="Platinum",1,0)</f>
        <v>0</v>
      </c>
      <c r="N192">
        <f>IF(OR('Rolex, AP, Patek'!L192="PVD",'Rolex, AP, Patek'!L192="Gold Plate",'Rolex, AP, Patek'!L192="Other"),1,0)</f>
        <v>0</v>
      </c>
      <c r="O192">
        <f>IF('Rolex, AP, Patek'!P192="Stainless Steel",1,0)</f>
        <v>1</v>
      </c>
      <c r="P192">
        <f>IF('Rolex, AP, Patek'!P192="Leather",1,0)</f>
        <v>0</v>
      </c>
      <c r="Q192">
        <f>IF('Rolex, AP, Patek'!P192="Two-tone",1,0)</f>
        <v>0</v>
      </c>
      <c r="R192">
        <f>IF(OR('Rolex, AP, Patek'!P192="YG 18K",'Rolex, AP, Patek'!P192="PG 18K",'Rolex, AP, Patek'!P192="WG 18K",'Rolex, AP, Patek'!P192="Mixes of 18K"),1,0)</f>
        <v>0</v>
      </c>
      <c r="S192">
        <f>IF(OR('Rolex, AP, Patek'!AX192="Yes",'Rolex, AP, Patek'!AY192="Yes",'Rolex, AP, Patek'!AW192="Yes"),1,0)</f>
        <v>0</v>
      </c>
      <c r="T192">
        <f>IF(OR(ISTEXT('Rolex, AP, Patek'!AZ192), ISTEXT('Rolex, AP, Patek'!BA192)),1,0)</f>
        <v>0</v>
      </c>
      <c r="U192">
        <f>IF('Rolex, AP, Patek'!BB192="Yes",1,0)</f>
        <v>0</v>
      </c>
      <c r="V192">
        <f>IF('Rolex, AP, Patek'!BC192="Yes",1,0)</f>
        <v>0</v>
      </c>
      <c r="W192">
        <f>IF('Rolex, AP, Patek'!BF192="Yes",1,0)</f>
        <v>0</v>
      </c>
      <c r="X192">
        <f>IF('Rolex, AP, Patek'!BG192="A",1,0)</f>
        <v>0</v>
      </c>
      <c r="Y192">
        <f>IF('Rolex, AP, Patek'!BG192="AA",1,0)</f>
        <v>0</v>
      </c>
      <c r="Z192">
        <f>IF('Rolex, AP, Patek'!BG192="AAA",1,0)</f>
        <v>0</v>
      </c>
      <c r="AA192">
        <f>IF('Rolex, AP, Patek'!BG192="AAAA",1,0)</f>
        <v>1</v>
      </c>
      <c r="AB192">
        <f>IF('Rolex, AP, Patek'!R192="Yes",1,0)</f>
        <v>0</v>
      </c>
      <c r="AC192">
        <f>IF('Rolex, AP, Patek'!AR192="Yes",1,0)</f>
        <v>0</v>
      </c>
      <c r="AD192">
        <f>IF(OR('Rolex, AP, Patek'!X192="Yes", 'Rolex, AP, Patek'!Y192="Yes",'Rolex, AP, Patek'!Z192="Yes"),1,0)</f>
        <v>1</v>
      </c>
      <c r="AE192">
        <f>IF(OR('Rolex, AP, Patek'!AA192="Yes",'Rolex, AP, Patek'!AB192="Yes"),1,0)</f>
        <v>0</v>
      </c>
      <c r="AF192">
        <f>IF('Rolex, AP, Patek'!AD192="Yes",1,0)</f>
        <v>0</v>
      </c>
      <c r="AG192">
        <f>IF('Rolex, AP, Patek'!AC192="Yes",1,0)</f>
        <v>0</v>
      </c>
      <c r="AH192">
        <f>IF('Rolex, AP, Patek'!AE192="Yes",1,0)</f>
        <v>0</v>
      </c>
      <c r="AI192">
        <f>IF(OR('Rolex, AP, Patek'!AK192="Yes",'Rolex, AP, Patek'!AN192="Yes"),1,0)</f>
        <v>0</v>
      </c>
      <c r="AJ192">
        <f>IF('Rolex, AP, Patek'!AL192="Yes",1,0)</f>
        <v>0</v>
      </c>
      <c r="AK192">
        <f>IF('Rolex, AP, Patek'!AO192="Yes",1,0)</f>
        <v>0</v>
      </c>
      <c r="AL192">
        <f>IF('Rolex, AP, Patek'!AS192="Yes",1,0)</f>
        <v>0</v>
      </c>
      <c r="AM192" s="25">
        <f t="shared" si="13"/>
        <v>0</v>
      </c>
      <c r="AN192" s="25">
        <f t="shared" si="14"/>
        <v>0</v>
      </c>
      <c r="AO192" s="25">
        <f t="shared" si="15"/>
        <v>0</v>
      </c>
      <c r="AP192" s="25">
        <f t="shared" si="16"/>
        <v>1</v>
      </c>
      <c r="AQ192" s="25">
        <f t="shared" si="17"/>
        <v>0</v>
      </c>
    </row>
    <row r="193" spans="1:43" x14ac:dyDescent="0.2">
      <c r="A193" s="1">
        <v>189</v>
      </c>
      <c r="B193" s="27">
        <f>'Rolex, AP, Patek'!C193</f>
        <v>44507</v>
      </c>
      <c r="C193">
        <f>'Rolex, AP, Patek'!D193</f>
        <v>557</v>
      </c>
      <c r="D193" s="28">
        <f>'Rolex, AP, Patek'!E193</f>
        <v>40000</v>
      </c>
      <c r="E193" s="28">
        <f>'Rolex, AP, Patek'!F193</f>
        <v>50000</v>
      </c>
      <c r="F193" s="29">
        <f t="shared" si="12"/>
        <v>10.596634733096073</v>
      </c>
      <c r="G193" s="28">
        <f>IF('Rolex, AP, Patek'!J193="AP",1,0)</f>
        <v>0</v>
      </c>
      <c r="H193" s="28">
        <f>IF('Rolex, AP, Patek'!J193="Patek",1,0)</f>
        <v>0</v>
      </c>
      <c r="I193" s="28">
        <f>IF('Rolex, AP, Patek'!J193="Rolex",1,0)</f>
        <v>1</v>
      </c>
      <c r="J193">
        <f>IF('Rolex, AP, Patek'!L193="Stainless Steel",1,0)</f>
        <v>0</v>
      </c>
      <c r="K193">
        <f>IF('Rolex, AP, Patek'!L193="Two-tone",1,0)</f>
        <v>1</v>
      </c>
      <c r="L193">
        <f>IF(OR('Rolex, AP, Patek'!L193="YG 18K",'Rolex, AP, Patek'!L193="YG &lt;18K",'Rolex, AP, Patek'!L193="PG 18K",'Rolex, AP, Patek'!L193="PG &lt;18K",'Rolex, AP, Patek'!L193="WG 18K",'Rolex, AP, Patek'!L193="Mixes of 18K",'Rolex, AP, Patek'!L193="Mixes &lt;18K"),1,0)</f>
        <v>0</v>
      </c>
      <c r="M193">
        <f>IF('Rolex, AP, Patek'!L193="Platinum",1,0)</f>
        <v>0</v>
      </c>
      <c r="N193">
        <f>IF(OR('Rolex, AP, Patek'!L193="PVD",'Rolex, AP, Patek'!L193="Gold Plate",'Rolex, AP, Patek'!L193="Other"),1,0)</f>
        <v>0</v>
      </c>
      <c r="O193">
        <f>IF('Rolex, AP, Patek'!P193="Stainless Steel",1,0)</f>
        <v>0</v>
      </c>
      <c r="P193">
        <f>IF('Rolex, AP, Patek'!P193="Leather",1,0)</f>
        <v>1</v>
      </c>
      <c r="Q193">
        <f>IF('Rolex, AP, Patek'!P193="Two-tone",1,0)</f>
        <v>0</v>
      </c>
      <c r="R193">
        <f>IF(OR('Rolex, AP, Patek'!P193="YG 18K",'Rolex, AP, Patek'!P193="PG 18K",'Rolex, AP, Patek'!P193="WG 18K",'Rolex, AP, Patek'!P193="Mixes of 18K"),1,0)</f>
        <v>0</v>
      </c>
      <c r="S193">
        <f>IF(OR('Rolex, AP, Patek'!AX193="Yes",'Rolex, AP, Patek'!AY193="Yes",'Rolex, AP, Patek'!AW193="Yes"),1,0)</f>
        <v>0</v>
      </c>
      <c r="T193">
        <f>IF(OR(ISTEXT('Rolex, AP, Patek'!AZ193), ISTEXT('Rolex, AP, Patek'!BA193)),1,0)</f>
        <v>0</v>
      </c>
      <c r="U193">
        <f>IF('Rolex, AP, Patek'!BB193="Yes",1,0)</f>
        <v>0</v>
      </c>
      <c r="V193">
        <f>IF('Rolex, AP, Patek'!BC193="Yes",1,0)</f>
        <v>0</v>
      </c>
      <c r="W193">
        <f>IF('Rolex, AP, Patek'!BF193="Yes",1,0)</f>
        <v>0</v>
      </c>
      <c r="X193">
        <f>IF('Rolex, AP, Patek'!BG193="A",1,0)</f>
        <v>0</v>
      </c>
      <c r="Y193">
        <f>IF('Rolex, AP, Patek'!BG193="AA",1,0)</f>
        <v>0</v>
      </c>
      <c r="Z193">
        <f>IF('Rolex, AP, Patek'!BG193="AAA",1,0)</f>
        <v>0</v>
      </c>
      <c r="AA193">
        <f>IF('Rolex, AP, Patek'!BG193="AAAA",1,0)</f>
        <v>1</v>
      </c>
      <c r="AB193">
        <f>IF('Rolex, AP, Patek'!R193="Yes",1,0)</f>
        <v>0</v>
      </c>
      <c r="AC193">
        <f>IF('Rolex, AP, Patek'!AR193="Yes",1,0)</f>
        <v>0</v>
      </c>
      <c r="AD193">
        <f>IF(OR('Rolex, AP, Patek'!X193="Yes", 'Rolex, AP, Patek'!Y193="Yes",'Rolex, AP, Patek'!Z193="Yes"),1,0)</f>
        <v>1</v>
      </c>
      <c r="AE193">
        <f>IF(OR('Rolex, AP, Patek'!AA193="Yes",'Rolex, AP, Patek'!AB193="Yes"),1,0)</f>
        <v>0</v>
      </c>
      <c r="AF193">
        <f>IF('Rolex, AP, Patek'!AD193="Yes",1,0)</f>
        <v>0</v>
      </c>
      <c r="AG193">
        <f>IF('Rolex, AP, Patek'!AC193="Yes",1,0)</f>
        <v>0</v>
      </c>
      <c r="AH193">
        <f>IF('Rolex, AP, Patek'!AE193="Yes",1,0)</f>
        <v>0</v>
      </c>
      <c r="AI193">
        <f>IF(OR('Rolex, AP, Patek'!AK193="Yes",'Rolex, AP, Patek'!AN193="Yes"),1,0)</f>
        <v>1</v>
      </c>
      <c r="AJ193">
        <f>IF('Rolex, AP, Patek'!AL193="Yes",1,0)</f>
        <v>0</v>
      </c>
      <c r="AK193">
        <f>IF('Rolex, AP, Patek'!AO193="Yes",1,0)</f>
        <v>0</v>
      </c>
      <c r="AL193">
        <f>IF('Rolex, AP, Patek'!AS193="Yes",1,0)</f>
        <v>0</v>
      </c>
      <c r="AM193" s="25">
        <f t="shared" si="13"/>
        <v>0</v>
      </c>
      <c r="AN193" s="25">
        <f t="shared" si="14"/>
        <v>0</v>
      </c>
      <c r="AO193" s="25">
        <f t="shared" si="15"/>
        <v>0</v>
      </c>
      <c r="AP193" s="25">
        <f t="shared" si="16"/>
        <v>1</v>
      </c>
      <c r="AQ193" s="25">
        <f t="shared" si="17"/>
        <v>0</v>
      </c>
    </row>
    <row r="194" spans="1:43" x14ac:dyDescent="0.2">
      <c r="A194" s="1">
        <v>190</v>
      </c>
      <c r="B194" s="27">
        <f>'Rolex, AP, Patek'!C194</f>
        <v>44507</v>
      </c>
      <c r="C194">
        <f>'Rolex, AP, Patek'!D194</f>
        <v>558</v>
      </c>
      <c r="D194" s="28">
        <f>'Rolex, AP, Patek'!E194</f>
        <v>25000</v>
      </c>
      <c r="E194" s="28">
        <f>'Rolex, AP, Patek'!F194</f>
        <v>31250</v>
      </c>
      <c r="F194" s="29">
        <f t="shared" si="12"/>
        <v>10.126631103850338</v>
      </c>
      <c r="G194" s="28">
        <f>IF('Rolex, AP, Patek'!J194="AP",1,0)</f>
        <v>0</v>
      </c>
      <c r="H194" s="28">
        <f>IF('Rolex, AP, Patek'!J194="Patek",1,0)</f>
        <v>0</v>
      </c>
      <c r="I194" s="28">
        <f>IF('Rolex, AP, Patek'!J194="Rolex",1,0)</f>
        <v>1</v>
      </c>
      <c r="J194">
        <f>IF('Rolex, AP, Patek'!L194="Stainless Steel",1,0)</f>
        <v>1</v>
      </c>
      <c r="K194">
        <f>IF('Rolex, AP, Patek'!L194="Two-tone",1,0)</f>
        <v>0</v>
      </c>
      <c r="L194">
        <f>IF(OR('Rolex, AP, Patek'!L194="YG 18K",'Rolex, AP, Patek'!L194="YG &lt;18K",'Rolex, AP, Patek'!L194="PG 18K",'Rolex, AP, Patek'!L194="PG &lt;18K",'Rolex, AP, Patek'!L194="WG 18K",'Rolex, AP, Patek'!L194="Mixes of 18K",'Rolex, AP, Patek'!L194="Mixes &lt;18K"),1,0)</f>
        <v>0</v>
      </c>
      <c r="M194">
        <f>IF('Rolex, AP, Patek'!L194="Platinum",1,0)</f>
        <v>0</v>
      </c>
      <c r="N194">
        <f>IF(OR('Rolex, AP, Patek'!L194="PVD",'Rolex, AP, Patek'!L194="Gold Plate",'Rolex, AP, Patek'!L194="Other"),1,0)</f>
        <v>0</v>
      </c>
      <c r="O194">
        <f>IF('Rolex, AP, Patek'!P194="Stainless Steel",1,0)</f>
        <v>0</v>
      </c>
      <c r="P194">
        <f>IF('Rolex, AP, Patek'!P194="Leather",1,0)</f>
        <v>1</v>
      </c>
      <c r="Q194">
        <f>IF('Rolex, AP, Patek'!P194="Two-tone",1,0)</f>
        <v>0</v>
      </c>
      <c r="R194">
        <f>IF(OR('Rolex, AP, Patek'!P194="YG 18K",'Rolex, AP, Patek'!P194="PG 18K",'Rolex, AP, Patek'!P194="WG 18K",'Rolex, AP, Patek'!P194="Mixes of 18K"),1,0)</f>
        <v>0</v>
      </c>
      <c r="S194">
        <f>IF(OR('Rolex, AP, Patek'!AX194="Yes",'Rolex, AP, Patek'!AY194="Yes",'Rolex, AP, Patek'!AW194="Yes"),1,0)</f>
        <v>0</v>
      </c>
      <c r="T194">
        <f>IF(OR(ISTEXT('Rolex, AP, Patek'!AZ194), ISTEXT('Rolex, AP, Patek'!BA194)),1,0)</f>
        <v>0</v>
      </c>
      <c r="U194">
        <f>IF('Rolex, AP, Patek'!BB194="Yes",1,0)</f>
        <v>0</v>
      </c>
      <c r="V194">
        <f>IF('Rolex, AP, Patek'!BC194="Yes",1,0)</f>
        <v>0</v>
      </c>
      <c r="W194">
        <f>IF('Rolex, AP, Patek'!BF194="Yes",1,0)</f>
        <v>0</v>
      </c>
      <c r="X194">
        <f>IF('Rolex, AP, Patek'!BG194="A",1,0)</f>
        <v>0</v>
      </c>
      <c r="Y194">
        <f>IF('Rolex, AP, Patek'!BG194="AA",1,0)</f>
        <v>0</v>
      </c>
      <c r="Z194">
        <f>IF('Rolex, AP, Patek'!BG194="AAA",1,0)</f>
        <v>1</v>
      </c>
      <c r="AA194">
        <f>IF('Rolex, AP, Patek'!BG194="AAAA",1,0)</f>
        <v>0</v>
      </c>
      <c r="AB194">
        <f>IF('Rolex, AP, Patek'!R194="Yes",1,0)</f>
        <v>0</v>
      </c>
      <c r="AC194">
        <f>IF('Rolex, AP, Patek'!AR194="Yes",1,0)</f>
        <v>0</v>
      </c>
      <c r="AD194">
        <f>IF(OR('Rolex, AP, Patek'!X194="Yes", 'Rolex, AP, Patek'!Y194="Yes",'Rolex, AP, Patek'!Z194="Yes"),1,0)</f>
        <v>0</v>
      </c>
      <c r="AE194">
        <f>IF(OR('Rolex, AP, Patek'!AA194="Yes",'Rolex, AP, Patek'!AB194="Yes"),1,0)</f>
        <v>0</v>
      </c>
      <c r="AF194">
        <f>IF('Rolex, AP, Patek'!AD194="Yes",1,0)</f>
        <v>0</v>
      </c>
      <c r="AG194">
        <f>IF('Rolex, AP, Patek'!AC194="Yes",1,0)</f>
        <v>0</v>
      </c>
      <c r="AH194">
        <f>IF('Rolex, AP, Patek'!AE194="Yes",1,0)</f>
        <v>0</v>
      </c>
      <c r="AI194">
        <f>IF(OR('Rolex, AP, Patek'!AK194="Yes",'Rolex, AP, Patek'!AN194="Yes"),1,0)</f>
        <v>1</v>
      </c>
      <c r="AJ194">
        <f>IF('Rolex, AP, Patek'!AL194="Yes",1,0)</f>
        <v>0</v>
      </c>
      <c r="AK194">
        <f>IF('Rolex, AP, Patek'!AO194="Yes",1,0)</f>
        <v>0</v>
      </c>
      <c r="AL194">
        <f>IF('Rolex, AP, Patek'!AS194="Yes",1,0)</f>
        <v>0</v>
      </c>
      <c r="AM194" s="25">
        <f t="shared" si="13"/>
        <v>0</v>
      </c>
      <c r="AN194" s="25">
        <f t="shared" si="14"/>
        <v>0</v>
      </c>
      <c r="AO194" s="25">
        <f t="shared" si="15"/>
        <v>0</v>
      </c>
      <c r="AP194" s="25">
        <f t="shared" si="16"/>
        <v>1</v>
      </c>
      <c r="AQ194" s="25">
        <f t="shared" si="17"/>
        <v>0</v>
      </c>
    </row>
    <row r="195" spans="1:43" x14ac:dyDescent="0.2">
      <c r="A195" s="1">
        <v>191</v>
      </c>
      <c r="B195" s="27">
        <f>'Rolex, AP, Patek'!C195</f>
        <v>44507</v>
      </c>
      <c r="C195">
        <f>'Rolex, AP, Patek'!D195</f>
        <v>559</v>
      </c>
      <c r="D195" s="28">
        <f>'Rolex, AP, Patek'!E195</f>
        <v>15000</v>
      </c>
      <c r="E195" s="28">
        <f>'Rolex, AP, Patek'!F195</f>
        <v>18750</v>
      </c>
      <c r="F195" s="29">
        <f t="shared" si="12"/>
        <v>9.6158054800843473</v>
      </c>
      <c r="G195" s="28">
        <f>IF('Rolex, AP, Patek'!J195="AP",1,0)</f>
        <v>0</v>
      </c>
      <c r="H195" s="28">
        <f>IF('Rolex, AP, Patek'!J195="Patek",1,0)</f>
        <v>0</v>
      </c>
      <c r="I195" s="28">
        <f>IF('Rolex, AP, Patek'!J195="Rolex",1,0)</f>
        <v>1</v>
      </c>
      <c r="J195">
        <f>IF('Rolex, AP, Patek'!L195="Stainless Steel",1,0)</f>
        <v>0</v>
      </c>
      <c r="K195">
        <f>IF('Rolex, AP, Patek'!L195="Two-tone",1,0)</f>
        <v>1</v>
      </c>
      <c r="L195">
        <f>IF(OR('Rolex, AP, Patek'!L195="YG 18K",'Rolex, AP, Patek'!L195="YG &lt;18K",'Rolex, AP, Patek'!L195="PG 18K",'Rolex, AP, Patek'!L195="PG &lt;18K",'Rolex, AP, Patek'!L195="WG 18K",'Rolex, AP, Patek'!L195="Mixes of 18K",'Rolex, AP, Patek'!L195="Mixes &lt;18K"),1,0)</f>
        <v>0</v>
      </c>
      <c r="M195">
        <f>IF('Rolex, AP, Patek'!L195="Platinum",1,0)</f>
        <v>0</v>
      </c>
      <c r="N195">
        <f>IF(OR('Rolex, AP, Patek'!L195="PVD",'Rolex, AP, Patek'!L195="Gold Plate",'Rolex, AP, Patek'!L195="Other"),1,0)</f>
        <v>0</v>
      </c>
      <c r="O195">
        <f>IF('Rolex, AP, Patek'!P195="Stainless Steel",1,0)</f>
        <v>0</v>
      </c>
      <c r="P195">
        <f>IF('Rolex, AP, Patek'!P195="Leather",1,0)</f>
        <v>1</v>
      </c>
      <c r="Q195">
        <f>IF('Rolex, AP, Patek'!P195="Two-tone",1,0)</f>
        <v>0</v>
      </c>
      <c r="R195">
        <f>IF(OR('Rolex, AP, Patek'!P195="YG 18K",'Rolex, AP, Patek'!P195="PG 18K",'Rolex, AP, Patek'!P195="WG 18K",'Rolex, AP, Patek'!P195="Mixes of 18K"),1,0)</f>
        <v>0</v>
      </c>
      <c r="S195">
        <f>IF(OR('Rolex, AP, Patek'!AX195="Yes",'Rolex, AP, Patek'!AY195="Yes",'Rolex, AP, Patek'!AW195="Yes"),1,0)</f>
        <v>0</v>
      </c>
      <c r="T195">
        <f>IF(OR(ISTEXT('Rolex, AP, Patek'!AZ195), ISTEXT('Rolex, AP, Patek'!BA195)),1,0)</f>
        <v>0</v>
      </c>
      <c r="U195">
        <f>IF('Rolex, AP, Patek'!BB195="Yes",1,0)</f>
        <v>0</v>
      </c>
      <c r="V195">
        <f>IF('Rolex, AP, Patek'!BC195="Yes",1,0)</f>
        <v>0</v>
      </c>
      <c r="W195">
        <f>IF('Rolex, AP, Patek'!BF195="Yes",1,0)</f>
        <v>0</v>
      </c>
      <c r="X195">
        <f>IF('Rolex, AP, Patek'!BG195="A",1,0)</f>
        <v>0</v>
      </c>
      <c r="Y195">
        <f>IF('Rolex, AP, Patek'!BG195="AA",1,0)</f>
        <v>0</v>
      </c>
      <c r="Z195">
        <f>IF('Rolex, AP, Patek'!BG195="AAA",1,0)</f>
        <v>1</v>
      </c>
      <c r="AA195">
        <f>IF('Rolex, AP, Patek'!BG195="AAAA",1,0)</f>
        <v>0</v>
      </c>
      <c r="AB195">
        <f>IF('Rolex, AP, Patek'!R195="Yes",1,0)</f>
        <v>0</v>
      </c>
      <c r="AC195">
        <f>IF('Rolex, AP, Patek'!AR195="Yes",1,0)</f>
        <v>0</v>
      </c>
      <c r="AD195">
        <f>IF(OR('Rolex, AP, Patek'!X195="Yes", 'Rolex, AP, Patek'!Y195="Yes",'Rolex, AP, Patek'!Z195="Yes"),1,0)</f>
        <v>0</v>
      </c>
      <c r="AE195">
        <f>IF(OR('Rolex, AP, Patek'!AA195="Yes",'Rolex, AP, Patek'!AB195="Yes"),1,0)</f>
        <v>0</v>
      </c>
      <c r="AF195">
        <f>IF('Rolex, AP, Patek'!AD195="Yes",1,0)</f>
        <v>0</v>
      </c>
      <c r="AG195">
        <f>IF('Rolex, AP, Patek'!AC195="Yes",1,0)</f>
        <v>0</v>
      </c>
      <c r="AH195">
        <f>IF('Rolex, AP, Patek'!AE195="Yes",1,0)</f>
        <v>0</v>
      </c>
      <c r="AI195">
        <f>IF(OR('Rolex, AP, Patek'!AK195="Yes",'Rolex, AP, Patek'!AN195="Yes"),1,0)</f>
        <v>1</v>
      </c>
      <c r="AJ195">
        <f>IF('Rolex, AP, Patek'!AL195="Yes",1,0)</f>
        <v>0</v>
      </c>
      <c r="AK195">
        <f>IF('Rolex, AP, Patek'!AO195="Yes",1,0)</f>
        <v>0</v>
      </c>
      <c r="AL195">
        <f>IF('Rolex, AP, Patek'!AS195="Yes",1,0)</f>
        <v>0</v>
      </c>
      <c r="AM195" s="25">
        <f t="shared" si="13"/>
        <v>0</v>
      </c>
      <c r="AN195" s="25">
        <f t="shared" si="14"/>
        <v>0</v>
      </c>
      <c r="AO195" s="25">
        <f t="shared" si="15"/>
        <v>0</v>
      </c>
      <c r="AP195" s="25">
        <f t="shared" si="16"/>
        <v>1</v>
      </c>
      <c r="AQ195" s="25">
        <f t="shared" si="17"/>
        <v>0</v>
      </c>
    </row>
    <row r="196" spans="1:43" x14ac:dyDescent="0.2">
      <c r="A196" s="1">
        <v>192</v>
      </c>
      <c r="B196" s="27">
        <f>'Rolex, AP, Patek'!C196</f>
        <v>44507</v>
      </c>
      <c r="C196">
        <f>'Rolex, AP, Patek'!D196</f>
        <v>563</v>
      </c>
      <c r="D196" s="28">
        <f>'Rolex, AP, Patek'!E196</f>
        <v>460000</v>
      </c>
      <c r="E196" s="28">
        <f>'Rolex, AP, Patek'!F196</f>
        <v>575000</v>
      </c>
      <c r="F196" s="29">
        <f t="shared" si="12"/>
        <v>13.038981768465277</v>
      </c>
      <c r="G196" s="28">
        <f>IF('Rolex, AP, Patek'!J196="AP",1,0)</f>
        <v>0</v>
      </c>
      <c r="H196" s="28">
        <f>IF('Rolex, AP, Patek'!J196="Patek",1,0)</f>
        <v>1</v>
      </c>
      <c r="I196" s="28">
        <f>IF('Rolex, AP, Patek'!J196="Rolex",1,0)</f>
        <v>0</v>
      </c>
      <c r="J196">
        <f>IF('Rolex, AP, Patek'!L196="Stainless Steel",1,0)</f>
        <v>0</v>
      </c>
      <c r="K196">
        <f>IF('Rolex, AP, Patek'!L196="Two-tone",1,0)</f>
        <v>0</v>
      </c>
      <c r="L196">
        <f>IF(OR('Rolex, AP, Patek'!L196="YG 18K",'Rolex, AP, Patek'!L196="YG &lt;18K",'Rolex, AP, Patek'!L196="PG 18K",'Rolex, AP, Patek'!L196="PG &lt;18K",'Rolex, AP, Patek'!L196="WG 18K",'Rolex, AP, Patek'!L196="Mixes of 18K",'Rolex, AP, Patek'!L196="Mixes &lt;18K"),1,0)</f>
        <v>1</v>
      </c>
      <c r="M196">
        <f>IF('Rolex, AP, Patek'!L196="Platinum",1,0)</f>
        <v>0</v>
      </c>
      <c r="N196">
        <f>IF(OR('Rolex, AP, Patek'!L196="PVD",'Rolex, AP, Patek'!L196="Gold Plate",'Rolex, AP, Patek'!L196="Other"),1,0)</f>
        <v>0</v>
      </c>
      <c r="O196">
        <f>IF('Rolex, AP, Patek'!P196="Stainless Steel",1,0)</f>
        <v>0</v>
      </c>
      <c r="P196">
        <f>IF('Rolex, AP, Patek'!P196="Leather",1,0)</f>
        <v>0</v>
      </c>
      <c r="Q196">
        <f>IF('Rolex, AP, Patek'!P196="Two-tone",1,0)</f>
        <v>0</v>
      </c>
      <c r="R196">
        <f>IF(OR('Rolex, AP, Patek'!P196="YG 18K",'Rolex, AP, Patek'!P196="PG 18K",'Rolex, AP, Patek'!P196="WG 18K",'Rolex, AP, Patek'!P196="Mixes of 18K"),1,0)</f>
        <v>1</v>
      </c>
      <c r="S196">
        <f>IF(OR('Rolex, AP, Patek'!AX196="Yes",'Rolex, AP, Patek'!AY196="Yes",'Rolex, AP, Patek'!AW196="Yes"),1,0)</f>
        <v>0</v>
      </c>
      <c r="T196">
        <f>IF(OR(ISTEXT('Rolex, AP, Patek'!AZ196), ISTEXT('Rolex, AP, Patek'!BA196)),1,0)</f>
        <v>0</v>
      </c>
      <c r="U196">
        <f>IF('Rolex, AP, Patek'!BB196="Yes",1,0)</f>
        <v>0</v>
      </c>
      <c r="V196">
        <f>IF('Rolex, AP, Patek'!BC196="Yes",1,0)</f>
        <v>0</v>
      </c>
      <c r="W196">
        <f>IF('Rolex, AP, Patek'!BF196="Yes",1,0)</f>
        <v>0</v>
      </c>
      <c r="X196">
        <f>IF('Rolex, AP, Patek'!BG196="A",1,0)</f>
        <v>0</v>
      </c>
      <c r="Y196">
        <f>IF('Rolex, AP, Patek'!BG196="AA",1,0)</f>
        <v>0</v>
      </c>
      <c r="Z196">
        <f>IF('Rolex, AP, Patek'!BG196="AAA",1,0)</f>
        <v>0</v>
      </c>
      <c r="AA196">
        <f>IF('Rolex, AP, Patek'!BG196="AAAA",1,0)</f>
        <v>1</v>
      </c>
      <c r="AB196">
        <f>IF('Rolex, AP, Patek'!R196="Yes",1,0)</f>
        <v>0</v>
      </c>
      <c r="AC196">
        <f>IF('Rolex, AP, Patek'!AR196="Yes",1,0)</f>
        <v>0</v>
      </c>
      <c r="AD196">
        <f>IF(OR('Rolex, AP, Patek'!X196="Yes", 'Rolex, AP, Patek'!Y196="Yes",'Rolex, AP, Patek'!Z196="Yes"),1,0)</f>
        <v>0</v>
      </c>
      <c r="AE196">
        <f>IF(OR('Rolex, AP, Patek'!AA196="Yes",'Rolex, AP, Patek'!AB196="Yes"),1,0)</f>
        <v>0</v>
      </c>
      <c r="AF196">
        <f>IF('Rolex, AP, Patek'!AD196="Yes",1,0)</f>
        <v>0</v>
      </c>
      <c r="AG196">
        <f>IF('Rolex, AP, Patek'!AC196="Yes",1,0)</f>
        <v>0</v>
      </c>
      <c r="AH196">
        <f>IF('Rolex, AP, Patek'!AE196="Yes",1,0)</f>
        <v>0</v>
      </c>
      <c r="AI196">
        <f>IF(OR('Rolex, AP, Patek'!AK196="Yes",'Rolex, AP, Patek'!AN196="Yes"),1,0)</f>
        <v>1</v>
      </c>
      <c r="AJ196">
        <f>IF('Rolex, AP, Patek'!AL196="Yes",1,0)</f>
        <v>0</v>
      </c>
      <c r="AK196">
        <f>IF('Rolex, AP, Patek'!AO196="Yes",1,0)</f>
        <v>1</v>
      </c>
      <c r="AL196">
        <f>IF('Rolex, AP, Patek'!AS196="Yes",1,0)</f>
        <v>0</v>
      </c>
      <c r="AM196" s="25">
        <f t="shared" si="13"/>
        <v>0</v>
      </c>
      <c r="AN196" s="25">
        <f t="shared" si="14"/>
        <v>0</v>
      </c>
      <c r="AO196" s="25">
        <f t="shared" si="15"/>
        <v>0</v>
      </c>
      <c r="AP196" s="25">
        <f t="shared" si="16"/>
        <v>1</v>
      </c>
      <c r="AQ196" s="25">
        <f t="shared" si="17"/>
        <v>0</v>
      </c>
    </row>
    <row r="197" spans="1:43" x14ac:dyDescent="0.2">
      <c r="A197" s="1">
        <v>193</v>
      </c>
      <c r="B197" s="27">
        <f>'Rolex, AP, Patek'!C197</f>
        <v>44325</v>
      </c>
      <c r="C197">
        <f>'Rolex, AP, Patek'!D197</f>
        <v>142</v>
      </c>
      <c r="D197" s="28">
        <f>'Rolex, AP, Patek'!E197</f>
        <v>7500</v>
      </c>
      <c r="E197" s="28">
        <f>'Rolex, AP, Patek'!F197</f>
        <v>9375</v>
      </c>
      <c r="F197" s="29">
        <f t="shared" si="12"/>
        <v>8.9226582995244019</v>
      </c>
      <c r="G197" s="28">
        <f>IF('Rolex, AP, Patek'!J197="AP",1,0)</f>
        <v>0</v>
      </c>
      <c r="H197" s="28">
        <f>IF('Rolex, AP, Patek'!J197="Patek",1,0)</f>
        <v>0</v>
      </c>
      <c r="I197" s="28">
        <f>IF('Rolex, AP, Patek'!J197="Rolex",1,0)</f>
        <v>1</v>
      </c>
      <c r="J197">
        <f>IF('Rolex, AP, Patek'!L197="Stainless Steel",1,0)</f>
        <v>0</v>
      </c>
      <c r="K197">
        <f>IF('Rolex, AP, Patek'!L197="Two-tone",1,0)</f>
        <v>0</v>
      </c>
      <c r="L197">
        <f>IF(OR('Rolex, AP, Patek'!L197="YG 18K",'Rolex, AP, Patek'!L197="YG &lt;18K",'Rolex, AP, Patek'!L197="PG 18K",'Rolex, AP, Patek'!L197="PG &lt;18K",'Rolex, AP, Patek'!L197="WG 18K",'Rolex, AP, Patek'!L197="Mixes of 18K",'Rolex, AP, Patek'!L197="Mixes &lt;18K"),1,0)</f>
        <v>1</v>
      </c>
      <c r="M197">
        <f>IF('Rolex, AP, Patek'!L197="Platinum",1,0)</f>
        <v>0</v>
      </c>
      <c r="N197">
        <f>IF(OR('Rolex, AP, Patek'!L197="PVD",'Rolex, AP, Patek'!L197="Gold Plate",'Rolex, AP, Patek'!L197="Other"),1,0)</f>
        <v>0</v>
      </c>
      <c r="O197">
        <f>IF('Rolex, AP, Patek'!P197="Stainless Steel",1,0)</f>
        <v>0</v>
      </c>
      <c r="P197">
        <f>IF('Rolex, AP, Patek'!P197="Leather",1,0)</f>
        <v>1</v>
      </c>
      <c r="Q197">
        <f>IF('Rolex, AP, Patek'!P197="Two-tone",1,0)</f>
        <v>0</v>
      </c>
      <c r="R197">
        <f>IF(OR('Rolex, AP, Patek'!P197="YG 18K",'Rolex, AP, Patek'!P197="PG 18K",'Rolex, AP, Patek'!P197="WG 18K",'Rolex, AP, Patek'!P197="Mixes of 18K"),1,0)</f>
        <v>0</v>
      </c>
      <c r="S197">
        <f>IF(OR('Rolex, AP, Patek'!AX197="Yes",'Rolex, AP, Patek'!AY197="Yes",'Rolex, AP, Patek'!AW197="Yes"),1,0)</f>
        <v>0</v>
      </c>
      <c r="T197">
        <f>IF(OR(ISTEXT('Rolex, AP, Patek'!AZ197), ISTEXT('Rolex, AP, Patek'!BA197)),1,0)</f>
        <v>0</v>
      </c>
      <c r="U197">
        <f>IF('Rolex, AP, Patek'!BB197="Yes",1,0)</f>
        <v>0</v>
      </c>
      <c r="V197">
        <f>IF('Rolex, AP, Patek'!BC197="Yes",1,0)</f>
        <v>0</v>
      </c>
      <c r="W197">
        <f>IF('Rolex, AP, Patek'!BF197="Yes",1,0)</f>
        <v>0</v>
      </c>
      <c r="X197">
        <f>IF('Rolex, AP, Patek'!BG197="A",1,0)</f>
        <v>0</v>
      </c>
      <c r="Y197">
        <f>IF('Rolex, AP, Patek'!BG197="AA",1,0)</f>
        <v>1</v>
      </c>
      <c r="Z197">
        <f>IF('Rolex, AP, Patek'!BG197="AAA",1,0)</f>
        <v>0</v>
      </c>
      <c r="AA197">
        <f>IF('Rolex, AP, Patek'!BG197="AAAA",1,0)</f>
        <v>0</v>
      </c>
      <c r="AB197">
        <f>IF('Rolex, AP, Patek'!R197="Yes",1,0)</f>
        <v>1</v>
      </c>
      <c r="AC197">
        <f>IF('Rolex, AP, Patek'!AR197="Yes",1,0)</f>
        <v>0</v>
      </c>
      <c r="AD197">
        <f>IF(OR('Rolex, AP, Patek'!X197="Yes", 'Rolex, AP, Patek'!Y197="Yes",'Rolex, AP, Patek'!Z197="Yes"),1,0)</f>
        <v>0</v>
      </c>
      <c r="AE197">
        <f>IF(OR('Rolex, AP, Patek'!AA197="Yes",'Rolex, AP, Patek'!AB197="Yes"),1,0)</f>
        <v>0</v>
      </c>
      <c r="AF197">
        <f>IF('Rolex, AP, Patek'!AD197="Yes",1,0)</f>
        <v>0</v>
      </c>
      <c r="AG197">
        <f>IF('Rolex, AP, Patek'!AC197="Yes",1,0)</f>
        <v>0</v>
      </c>
      <c r="AH197">
        <f>IF('Rolex, AP, Patek'!AE197="Yes",1,0)</f>
        <v>0</v>
      </c>
      <c r="AI197">
        <f>IF(OR('Rolex, AP, Patek'!AK197="Yes",'Rolex, AP, Patek'!AN197="Yes"),1,0)</f>
        <v>0</v>
      </c>
      <c r="AJ197">
        <f>IF('Rolex, AP, Patek'!AL197="Yes",1,0)</f>
        <v>0</v>
      </c>
      <c r="AK197">
        <f>IF('Rolex, AP, Patek'!AO197="Yes",1,0)</f>
        <v>0</v>
      </c>
      <c r="AL197">
        <f>IF('Rolex, AP, Patek'!AS197="Yes",1,0)</f>
        <v>0</v>
      </c>
      <c r="AM197" s="25">
        <f t="shared" si="13"/>
        <v>0</v>
      </c>
      <c r="AN197" s="25">
        <f t="shared" si="14"/>
        <v>0</v>
      </c>
      <c r="AO197" s="25">
        <f t="shared" si="15"/>
        <v>0</v>
      </c>
      <c r="AP197" s="25">
        <f t="shared" si="16"/>
        <v>1</v>
      </c>
      <c r="AQ197" s="25">
        <f t="shared" si="17"/>
        <v>0</v>
      </c>
    </row>
    <row r="198" spans="1:43" x14ac:dyDescent="0.2">
      <c r="A198" s="1">
        <v>194</v>
      </c>
      <c r="B198" s="27">
        <f>'Rolex, AP, Patek'!C198</f>
        <v>44325</v>
      </c>
      <c r="C198">
        <f>'Rolex, AP, Patek'!D198</f>
        <v>146</v>
      </c>
      <c r="D198" s="28">
        <f>'Rolex, AP, Patek'!E198</f>
        <v>5500</v>
      </c>
      <c r="E198" s="28">
        <f>'Rolex, AP, Patek'!F198</f>
        <v>6875</v>
      </c>
      <c r="F198" s="29">
        <f t="shared" ref="F198:F261" si="18">LN(D198)</f>
        <v>8.6125033712205621</v>
      </c>
      <c r="G198" s="28">
        <f>IF('Rolex, AP, Patek'!J198="AP",1,0)</f>
        <v>0</v>
      </c>
      <c r="H198" s="28">
        <f>IF('Rolex, AP, Patek'!J198="Patek",1,0)</f>
        <v>0</v>
      </c>
      <c r="I198" s="28">
        <f>IF('Rolex, AP, Patek'!J198="Rolex",1,0)</f>
        <v>1</v>
      </c>
      <c r="J198">
        <f>IF('Rolex, AP, Patek'!L198="Stainless Steel",1,0)</f>
        <v>1</v>
      </c>
      <c r="K198">
        <f>IF('Rolex, AP, Patek'!L198="Two-tone",1,0)</f>
        <v>0</v>
      </c>
      <c r="L198">
        <f>IF(OR('Rolex, AP, Patek'!L198="YG 18K",'Rolex, AP, Patek'!L198="YG &lt;18K",'Rolex, AP, Patek'!L198="PG 18K",'Rolex, AP, Patek'!L198="PG &lt;18K",'Rolex, AP, Patek'!L198="WG 18K",'Rolex, AP, Patek'!L198="Mixes of 18K",'Rolex, AP, Patek'!L198="Mixes &lt;18K"),1,0)</f>
        <v>0</v>
      </c>
      <c r="M198">
        <f>IF('Rolex, AP, Patek'!L198="Platinum",1,0)</f>
        <v>0</v>
      </c>
      <c r="N198">
        <f>IF(OR('Rolex, AP, Patek'!L198="PVD",'Rolex, AP, Patek'!L198="Gold Plate",'Rolex, AP, Patek'!L198="Other"),1,0)</f>
        <v>0</v>
      </c>
      <c r="O198">
        <f>IF('Rolex, AP, Patek'!P198="Stainless Steel",1,0)</f>
        <v>0</v>
      </c>
      <c r="P198">
        <f>IF('Rolex, AP, Patek'!P198="Leather",1,0)</f>
        <v>1</v>
      </c>
      <c r="Q198">
        <f>IF('Rolex, AP, Patek'!P198="Two-tone",1,0)</f>
        <v>0</v>
      </c>
      <c r="R198">
        <f>IF(OR('Rolex, AP, Patek'!P198="YG 18K",'Rolex, AP, Patek'!P198="PG 18K",'Rolex, AP, Patek'!P198="WG 18K",'Rolex, AP, Patek'!P198="Mixes of 18K"),1,0)</f>
        <v>0</v>
      </c>
      <c r="S198">
        <f>IF(OR('Rolex, AP, Patek'!AX198="Yes",'Rolex, AP, Patek'!AY198="Yes",'Rolex, AP, Patek'!AW198="Yes"),1,0)</f>
        <v>0</v>
      </c>
      <c r="T198">
        <f>IF(OR(ISTEXT('Rolex, AP, Patek'!AZ198), ISTEXT('Rolex, AP, Patek'!BA198)),1,0)</f>
        <v>0</v>
      </c>
      <c r="U198">
        <f>IF('Rolex, AP, Patek'!BB198="Yes",1,0)</f>
        <v>1</v>
      </c>
      <c r="V198">
        <f>IF('Rolex, AP, Patek'!BC198="Yes",1,0)</f>
        <v>0</v>
      </c>
      <c r="W198">
        <f>IF('Rolex, AP, Patek'!BF198="Yes",1,0)</f>
        <v>0</v>
      </c>
      <c r="X198">
        <f>IF('Rolex, AP, Patek'!BG198="A",1,0)</f>
        <v>0</v>
      </c>
      <c r="Y198">
        <f>IF('Rolex, AP, Patek'!BG198="AA",1,0)</f>
        <v>0</v>
      </c>
      <c r="Z198">
        <f>IF('Rolex, AP, Patek'!BG198="AAA",1,0)</f>
        <v>1</v>
      </c>
      <c r="AA198">
        <f>IF('Rolex, AP, Patek'!BG198="AAAA",1,0)</f>
        <v>0</v>
      </c>
      <c r="AB198">
        <f>IF('Rolex, AP, Patek'!R198="Yes",1,0)</f>
        <v>1</v>
      </c>
      <c r="AC198">
        <f>IF('Rolex, AP, Patek'!AR198="Yes",1,0)</f>
        <v>0</v>
      </c>
      <c r="AD198">
        <f>IF(OR('Rolex, AP, Patek'!X198="Yes", 'Rolex, AP, Patek'!Y198="Yes",'Rolex, AP, Patek'!Z198="Yes"),1,0)</f>
        <v>0</v>
      </c>
      <c r="AE198">
        <f>IF(OR('Rolex, AP, Patek'!AA198="Yes",'Rolex, AP, Patek'!AB198="Yes"),1,0)</f>
        <v>0</v>
      </c>
      <c r="AF198">
        <f>IF('Rolex, AP, Patek'!AD198="Yes",1,0)</f>
        <v>0</v>
      </c>
      <c r="AG198">
        <f>IF('Rolex, AP, Patek'!AC198="Yes",1,0)</f>
        <v>0</v>
      </c>
      <c r="AH198">
        <f>IF('Rolex, AP, Patek'!AE198="Yes",1,0)</f>
        <v>0</v>
      </c>
      <c r="AI198">
        <f>IF(OR('Rolex, AP, Patek'!AK198="Yes",'Rolex, AP, Patek'!AN198="Yes"),1,0)</f>
        <v>0</v>
      </c>
      <c r="AJ198">
        <f>IF('Rolex, AP, Patek'!AL198="Yes",1,0)</f>
        <v>0</v>
      </c>
      <c r="AK198">
        <f>IF('Rolex, AP, Patek'!AO198="Yes",1,0)</f>
        <v>0</v>
      </c>
      <c r="AL198">
        <f>IF('Rolex, AP, Patek'!AS198="Yes",1,0)</f>
        <v>0</v>
      </c>
      <c r="AM198" s="25">
        <f t="shared" ref="AM198:AM261" si="19">IF(AND($B198&gt;=DATEVALUE("1/1/2018"),$B198&lt;=DATEVALUE("12/31/2018")),1,0)</f>
        <v>0</v>
      </c>
      <c r="AN198" s="25">
        <f t="shared" ref="AN198:AN261" si="20">IF(AND($B198&gt;=DATEVALUE("1/1/2019"),$B198&lt;=DATEVALUE("12/31/2019")),1,0)</f>
        <v>0</v>
      </c>
      <c r="AO198" s="25">
        <f t="shared" ref="AO198:AO261" si="21">IF(AND($B198&gt;=DATEVALUE("1/1/2020"),$B198&lt;=DATEVALUE("12/31/2020")),1,0)</f>
        <v>0</v>
      </c>
      <c r="AP198" s="25">
        <f t="shared" ref="AP198:AP261" si="22">IF(AND($B198&gt;=DATEVALUE("1/1/2021"),$B198&lt;=DATEVALUE("12/31/2021")),1,0)</f>
        <v>1</v>
      </c>
      <c r="AQ198" s="25">
        <f t="shared" ref="AQ198:AQ261" si="23">IF(AND($B198&gt;=DATEVALUE("1/1/2022"),$B198&lt;=DATEVALUE("12/31/2022")),1,0)</f>
        <v>0</v>
      </c>
    </row>
    <row r="199" spans="1:43" x14ac:dyDescent="0.2">
      <c r="A199" s="1">
        <v>195</v>
      </c>
      <c r="B199" s="27">
        <f>'Rolex, AP, Patek'!C199</f>
        <v>44325</v>
      </c>
      <c r="C199">
        <f>'Rolex, AP, Patek'!D199</f>
        <v>147</v>
      </c>
      <c r="D199" s="28">
        <f>'Rolex, AP, Patek'!E199</f>
        <v>3800</v>
      </c>
      <c r="E199" s="28">
        <f>'Rolex, AP, Patek'!F199</f>
        <v>4750</v>
      </c>
      <c r="F199" s="29">
        <f t="shared" si="18"/>
        <v>8.2427563457144775</v>
      </c>
      <c r="G199" s="28">
        <f>IF('Rolex, AP, Patek'!J199="AP",1,0)</f>
        <v>0</v>
      </c>
      <c r="H199" s="28">
        <f>IF('Rolex, AP, Patek'!J199="Patek",1,0)</f>
        <v>0</v>
      </c>
      <c r="I199" s="28">
        <f>IF('Rolex, AP, Patek'!J199="Rolex",1,0)</f>
        <v>1</v>
      </c>
      <c r="J199">
        <f>IF('Rolex, AP, Patek'!L199="Stainless Steel",1,0)</f>
        <v>0</v>
      </c>
      <c r="K199">
        <f>IF('Rolex, AP, Patek'!L199="Two-tone",1,0)</f>
        <v>0</v>
      </c>
      <c r="L199">
        <f>IF(OR('Rolex, AP, Patek'!L199="YG 18K",'Rolex, AP, Patek'!L199="YG &lt;18K",'Rolex, AP, Patek'!L199="PG 18K",'Rolex, AP, Patek'!L199="PG &lt;18K",'Rolex, AP, Patek'!L199="WG 18K",'Rolex, AP, Patek'!L199="Mixes of 18K",'Rolex, AP, Patek'!L199="Mixes &lt;18K"),1,0)</f>
        <v>1</v>
      </c>
      <c r="M199">
        <f>IF('Rolex, AP, Patek'!L199="Platinum",1,0)</f>
        <v>0</v>
      </c>
      <c r="N199">
        <f>IF(OR('Rolex, AP, Patek'!L199="PVD",'Rolex, AP, Patek'!L199="Gold Plate",'Rolex, AP, Patek'!L199="Other"),1,0)</f>
        <v>0</v>
      </c>
      <c r="O199">
        <f>IF('Rolex, AP, Patek'!P199="Stainless Steel",1,0)</f>
        <v>0</v>
      </c>
      <c r="P199">
        <f>IF('Rolex, AP, Patek'!P199="Leather",1,0)</f>
        <v>1</v>
      </c>
      <c r="Q199">
        <f>IF('Rolex, AP, Patek'!P199="Two-tone",1,0)</f>
        <v>0</v>
      </c>
      <c r="R199">
        <f>IF(OR('Rolex, AP, Patek'!P199="YG 18K",'Rolex, AP, Patek'!P199="PG 18K",'Rolex, AP, Patek'!P199="WG 18K",'Rolex, AP, Patek'!P199="Mixes of 18K"),1,0)</f>
        <v>0</v>
      </c>
      <c r="S199">
        <f>IF(OR('Rolex, AP, Patek'!AX199="Yes",'Rolex, AP, Patek'!AY199="Yes",'Rolex, AP, Patek'!AW199="Yes"),1,0)</f>
        <v>0</v>
      </c>
      <c r="T199">
        <f>IF(OR(ISTEXT('Rolex, AP, Patek'!AZ199), ISTEXT('Rolex, AP, Patek'!BA199)),1,0)</f>
        <v>0</v>
      </c>
      <c r="U199">
        <f>IF('Rolex, AP, Patek'!BB199="Yes",1,0)</f>
        <v>0</v>
      </c>
      <c r="V199">
        <f>IF('Rolex, AP, Patek'!BC199="Yes",1,0)</f>
        <v>0</v>
      </c>
      <c r="W199">
        <f>IF('Rolex, AP, Patek'!BF199="Yes",1,0)</f>
        <v>0</v>
      </c>
      <c r="X199">
        <f>IF('Rolex, AP, Patek'!BG199="A",1,0)</f>
        <v>0</v>
      </c>
      <c r="Y199">
        <f>IF('Rolex, AP, Patek'!BG199="AA",1,0)</f>
        <v>1</v>
      </c>
      <c r="Z199">
        <f>IF('Rolex, AP, Patek'!BG199="AAA",1,0)</f>
        <v>0</v>
      </c>
      <c r="AA199">
        <f>IF('Rolex, AP, Patek'!BG199="AAAA",1,0)</f>
        <v>0</v>
      </c>
      <c r="AB199">
        <f>IF('Rolex, AP, Patek'!R199="Yes",1,0)</f>
        <v>0</v>
      </c>
      <c r="AC199">
        <f>IF('Rolex, AP, Patek'!AR199="Yes",1,0)</f>
        <v>0</v>
      </c>
      <c r="AD199">
        <f>IF(OR('Rolex, AP, Patek'!X199="Yes", 'Rolex, AP, Patek'!Y199="Yes",'Rolex, AP, Patek'!Z199="Yes"),1,0)</f>
        <v>1</v>
      </c>
      <c r="AE199">
        <f>IF(OR('Rolex, AP, Patek'!AA199="Yes",'Rolex, AP, Patek'!AB199="Yes"),1,0)</f>
        <v>0</v>
      </c>
      <c r="AF199">
        <f>IF('Rolex, AP, Patek'!AD199="Yes",1,0)</f>
        <v>0</v>
      </c>
      <c r="AG199">
        <f>IF('Rolex, AP, Patek'!AC199="Yes",1,0)</f>
        <v>0</v>
      </c>
      <c r="AH199">
        <f>IF('Rolex, AP, Patek'!AE199="Yes",1,0)</f>
        <v>0</v>
      </c>
      <c r="AI199">
        <f>IF(OR('Rolex, AP, Patek'!AK199="Yes",'Rolex, AP, Patek'!AN199="Yes"),1,0)</f>
        <v>0</v>
      </c>
      <c r="AJ199">
        <f>IF('Rolex, AP, Patek'!AL199="Yes",1,0)</f>
        <v>0</v>
      </c>
      <c r="AK199">
        <f>IF('Rolex, AP, Patek'!AO199="Yes",1,0)</f>
        <v>0</v>
      </c>
      <c r="AL199">
        <f>IF('Rolex, AP, Patek'!AS199="Yes",1,0)</f>
        <v>0</v>
      </c>
      <c r="AM199" s="25">
        <f t="shared" si="19"/>
        <v>0</v>
      </c>
      <c r="AN199" s="25">
        <f t="shared" si="20"/>
        <v>0</v>
      </c>
      <c r="AO199" s="25">
        <f t="shared" si="21"/>
        <v>0</v>
      </c>
      <c r="AP199" s="25">
        <f t="shared" si="22"/>
        <v>1</v>
      </c>
      <c r="AQ199" s="25">
        <f t="shared" si="23"/>
        <v>0</v>
      </c>
    </row>
    <row r="200" spans="1:43" x14ac:dyDescent="0.2">
      <c r="A200" s="1">
        <v>196</v>
      </c>
      <c r="B200" s="27">
        <f>'Rolex, AP, Patek'!C200</f>
        <v>44325</v>
      </c>
      <c r="C200">
        <f>'Rolex, AP, Patek'!D200</f>
        <v>148</v>
      </c>
      <c r="D200" s="28">
        <f>'Rolex, AP, Patek'!E200</f>
        <v>42000</v>
      </c>
      <c r="E200" s="28">
        <f>'Rolex, AP, Patek'!F200</f>
        <v>52500</v>
      </c>
      <c r="F200" s="29">
        <f t="shared" si="18"/>
        <v>10.645424897265505</v>
      </c>
      <c r="G200" s="28">
        <f>IF('Rolex, AP, Patek'!J200="AP",1,0)</f>
        <v>0</v>
      </c>
      <c r="H200" s="28">
        <f>IF('Rolex, AP, Patek'!J200="Patek",1,0)</f>
        <v>0</v>
      </c>
      <c r="I200" s="28">
        <f>IF('Rolex, AP, Patek'!J200="Rolex",1,0)</f>
        <v>1</v>
      </c>
      <c r="J200">
        <f>IF('Rolex, AP, Patek'!L200="Stainless Steel",1,0)</f>
        <v>1</v>
      </c>
      <c r="K200">
        <f>IF('Rolex, AP, Patek'!L200="Two-tone",1,0)</f>
        <v>0</v>
      </c>
      <c r="L200">
        <f>IF(OR('Rolex, AP, Patek'!L200="YG 18K",'Rolex, AP, Patek'!L200="YG &lt;18K",'Rolex, AP, Patek'!L200="PG 18K",'Rolex, AP, Patek'!L200="PG &lt;18K",'Rolex, AP, Patek'!L200="WG 18K",'Rolex, AP, Patek'!L200="Mixes of 18K",'Rolex, AP, Patek'!L200="Mixes &lt;18K"),1,0)</f>
        <v>0</v>
      </c>
      <c r="M200">
        <f>IF('Rolex, AP, Patek'!L200="Platinum",1,0)</f>
        <v>0</v>
      </c>
      <c r="N200">
        <f>IF(OR('Rolex, AP, Patek'!L200="PVD",'Rolex, AP, Patek'!L200="Gold Plate",'Rolex, AP, Patek'!L200="Other"),1,0)</f>
        <v>0</v>
      </c>
      <c r="O200">
        <f>IF('Rolex, AP, Patek'!P200="Stainless Steel",1,0)</f>
        <v>1</v>
      </c>
      <c r="P200">
        <f>IF('Rolex, AP, Patek'!P200="Leather",1,0)</f>
        <v>0</v>
      </c>
      <c r="Q200">
        <f>IF('Rolex, AP, Patek'!P200="Two-tone",1,0)</f>
        <v>0</v>
      </c>
      <c r="R200">
        <f>IF(OR('Rolex, AP, Patek'!P200="YG 18K",'Rolex, AP, Patek'!P200="PG 18K",'Rolex, AP, Patek'!P200="WG 18K",'Rolex, AP, Patek'!P200="Mixes of 18K"),1,0)</f>
        <v>0</v>
      </c>
      <c r="S200">
        <f>IF(OR('Rolex, AP, Patek'!AX200="Yes",'Rolex, AP, Patek'!AY200="Yes",'Rolex, AP, Patek'!AW200="Yes"),1,0)</f>
        <v>0</v>
      </c>
      <c r="T200">
        <f>IF(OR(ISTEXT('Rolex, AP, Patek'!AZ200), ISTEXT('Rolex, AP, Patek'!BA200)),1,0)</f>
        <v>1</v>
      </c>
      <c r="U200">
        <f>IF('Rolex, AP, Patek'!BB200="Yes",1,0)</f>
        <v>0</v>
      </c>
      <c r="V200">
        <f>IF('Rolex, AP, Patek'!BC200="Yes",1,0)</f>
        <v>0</v>
      </c>
      <c r="W200">
        <f>IF('Rolex, AP, Patek'!BF200="Yes",1,0)</f>
        <v>0</v>
      </c>
      <c r="X200">
        <f>IF('Rolex, AP, Patek'!BG200="A",1,0)</f>
        <v>0</v>
      </c>
      <c r="Y200">
        <f>IF('Rolex, AP, Patek'!BG200="AA",1,0)</f>
        <v>0</v>
      </c>
      <c r="Z200">
        <f>IF('Rolex, AP, Patek'!BG200="AAA",1,0)</f>
        <v>0</v>
      </c>
      <c r="AA200">
        <f>IF('Rolex, AP, Patek'!BG200="AAAA",1,0)</f>
        <v>1</v>
      </c>
      <c r="AB200">
        <f>IF('Rolex, AP, Patek'!R200="Yes",1,0)</f>
        <v>1</v>
      </c>
      <c r="AC200">
        <f>IF('Rolex, AP, Patek'!AR200="Yes",1,0)</f>
        <v>0</v>
      </c>
      <c r="AD200">
        <f>IF(OR('Rolex, AP, Patek'!X200="Yes", 'Rolex, AP, Patek'!Y200="Yes",'Rolex, AP, Patek'!Z200="Yes"),1,0)</f>
        <v>0</v>
      </c>
      <c r="AE200">
        <f>IF(OR('Rolex, AP, Patek'!AA200="Yes",'Rolex, AP, Patek'!AB200="Yes"),1,0)</f>
        <v>0</v>
      </c>
      <c r="AF200">
        <f>IF('Rolex, AP, Patek'!AD200="Yes",1,0)</f>
        <v>0</v>
      </c>
      <c r="AG200">
        <f>IF('Rolex, AP, Patek'!AC200="Yes",1,0)</f>
        <v>0</v>
      </c>
      <c r="AH200">
        <f>IF('Rolex, AP, Patek'!AE200="Yes",1,0)</f>
        <v>0</v>
      </c>
      <c r="AI200">
        <f>IF(OR('Rolex, AP, Patek'!AK200="Yes",'Rolex, AP, Patek'!AN200="Yes"),1,0)</f>
        <v>0</v>
      </c>
      <c r="AJ200">
        <f>IF('Rolex, AP, Patek'!AL200="Yes",1,0)</f>
        <v>0</v>
      </c>
      <c r="AK200">
        <f>IF('Rolex, AP, Patek'!AO200="Yes",1,0)</f>
        <v>0</v>
      </c>
      <c r="AL200">
        <f>IF('Rolex, AP, Patek'!AS200="Yes",1,0)</f>
        <v>0</v>
      </c>
      <c r="AM200" s="25">
        <f t="shared" si="19"/>
        <v>0</v>
      </c>
      <c r="AN200" s="25">
        <f t="shared" si="20"/>
        <v>0</v>
      </c>
      <c r="AO200" s="25">
        <f t="shared" si="21"/>
        <v>0</v>
      </c>
      <c r="AP200" s="25">
        <f t="shared" si="22"/>
        <v>1</v>
      </c>
      <c r="AQ200" s="25">
        <f t="shared" si="23"/>
        <v>0</v>
      </c>
    </row>
    <row r="201" spans="1:43" x14ac:dyDescent="0.2">
      <c r="A201" s="1">
        <v>197</v>
      </c>
      <c r="B201" s="27">
        <f>'Rolex, AP, Patek'!C201</f>
        <v>44325</v>
      </c>
      <c r="C201">
        <f>'Rolex, AP, Patek'!D201</f>
        <v>150</v>
      </c>
      <c r="D201" s="28">
        <f>'Rolex, AP, Patek'!E201</f>
        <v>4800</v>
      </c>
      <c r="E201" s="28">
        <f>'Rolex, AP, Patek'!F201</f>
        <v>6000</v>
      </c>
      <c r="F201" s="29">
        <f t="shared" si="18"/>
        <v>8.4763711968959825</v>
      </c>
      <c r="G201" s="28">
        <f>IF('Rolex, AP, Patek'!J201="AP",1,0)</f>
        <v>0</v>
      </c>
      <c r="H201" s="28">
        <f>IF('Rolex, AP, Patek'!J201="Patek",1,0)</f>
        <v>0</v>
      </c>
      <c r="I201" s="28">
        <f>IF('Rolex, AP, Patek'!J201="Rolex",1,0)</f>
        <v>1</v>
      </c>
      <c r="J201">
        <f>IF('Rolex, AP, Patek'!L201="Stainless Steel",1,0)</f>
        <v>1</v>
      </c>
      <c r="K201">
        <f>IF('Rolex, AP, Patek'!L201="Two-tone",1,0)</f>
        <v>0</v>
      </c>
      <c r="L201">
        <f>IF(OR('Rolex, AP, Patek'!L201="YG 18K",'Rolex, AP, Patek'!L201="YG &lt;18K",'Rolex, AP, Patek'!L201="PG 18K",'Rolex, AP, Patek'!L201="PG &lt;18K",'Rolex, AP, Patek'!L201="WG 18K",'Rolex, AP, Patek'!L201="Mixes of 18K",'Rolex, AP, Patek'!L201="Mixes &lt;18K"),1,0)</f>
        <v>0</v>
      </c>
      <c r="M201">
        <f>IF('Rolex, AP, Patek'!L201="Platinum",1,0)</f>
        <v>0</v>
      </c>
      <c r="N201">
        <f>IF(OR('Rolex, AP, Patek'!L201="PVD",'Rolex, AP, Patek'!L201="Gold Plate",'Rolex, AP, Patek'!L201="Other"),1,0)</f>
        <v>0</v>
      </c>
      <c r="O201">
        <f>IF('Rolex, AP, Patek'!P201="Stainless Steel",1,0)</f>
        <v>0</v>
      </c>
      <c r="P201">
        <f>IF('Rolex, AP, Patek'!P201="Leather",1,0)</f>
        <v>1</v>
      </c>
      <c r="Q201">
        <f>IF('Rolex, AP, Patek'!P201="Two-tone",1,0)</f>
        <v>0</v>
      </c>
      <c r="R201">
        <f>IF(OR('Rolex, AP, Patek'!P201="YG 18K",'Rolex, AP, Patek'!P201="PG 18K",'Rolex, AP, Patek'!P201="WG 18K",'Rolex, AP, Patek'!P201="Mixes of 18K"),1,0)</f>
        <v>0</v>
      </c>
      <c r="S201">
        <f>IF(OR('Rolex, AP, Patek'!AX201="Yes",'Rolex, AP, Patek'!AY201="Yes",'Rolex, AP, Patek'!AW201="Yes"),1,0)</f>
        <v>0</v>
      </c>
      <c r="T201">
        <f>IF(OR(ISTEXT('Rolex, AP, Patek'!AZ201), ISTEXT('Rolex, AP, Patek'!BA201)),1,0)</f>
        <v>1</v>
      </c>
      <c r="U201">
        <f>IF('Rolex, AP, Patek'!BB201="Yes",1,0)</f>
        <v>0</v>
      </c>
      <c r="V201">
        <f>IF('Rolex, AP, Patek'!BC201="Yes",1,0)</f>
        <v>0</v>
      </c>
      <c r="W201">
        <f>IF('Rolex, AP, Patek'!BF201="Yes",1,0)</f>
        <v>0</v>
      </c>
      <c r="X201">
        <f>IF('Rolex, AP, Patek'!BG201="A",1,0)</f>
        <v>0</v>
      </c>
      <c r="Y201">
        <f>IF('Rolex, AP, Patek'!BG201="AA",1,0)</f>
        <v>0</v>
      </c>
      <c r="Z201">
        <f>IF('Rolex, AP, Patek'!BG201="AAA",1,0)</f>
        <v>1</v>
      </c>
      <c r="AA201">
        <f>IF('Rolex, AP, Patek'!BG201="AAAA",1,0)</f>
        <v>0</v>
      </c>
      <c r="AB201">
        <f>IF('Rolex, AP, Patek'!R201="Yes",1,0)</f>
        <v>0</v>
      </c>
      <c r="AC201">
        <f>IF('Rolex, AP, Patek'!AR201="Yes",1,0)</f>
        <v>0</v>
      </c>
      <c r="AD201">
        <f>IF(OR('Rolex, AP, Patek'!X201="Yes", 'Rolex, AP, Patek'!Y201="Yes",'Rolex, AP, Patek'!Z201="Yes"),1,0)</f>
        <v>1</v>
      </c>
      <c r="AE201">
        <f>IF(OR('Rolex, AP, Patek'!AA201="Yes",'Rolex, AP, Patek'!AB201="Yes"),1,0)</f>
        <v>0</v>
      </c>
      <c r="AF201">
        <f>IF('Rolex, AP, Patek'!AD201="Yes",1,0)</f>
        <v>0</v>
      </c>
      <c r="AG201">
        <f>IF('Rolex, AP, Patek'!AC201="Yes",1,0)</f>
        <v>0</v>
      </c>
      <c r="AH201">
        <f>IF('Rolex, AP, Patek'!AE201="Yes",1,0)</f>
        <v>0</v>
      </c>
      <c r="AI201">
        <f>IF(OR('Rolex, AP, Patek'!AK201="Yes",'Rolex, AP, Patek'!AN201="Yes"),1,0)</f>
        <v>0</v>
      </c>
      <c r="AJ201">
        <f>IF('Rolex, AP, Patek'!AL201="Yes",1,0)</f>
        <v>0</v>
      </c>
      <c r="AK201">
        <f>IF('Rolex, AP, Patek'!AO201="Yes",1,0)</f>
        <v>0</v>
      </c>
      <c r="AL201">
        <f>IF('Rolex, AP, Patek'!AS201="Yes",1,0)</f>
        <v>0</v>
      </c>
      <c r="AM201" s="25">
        <f t="shared" si="19"/>
        <v>0</v>
      </c>
      <c r="AN201" s="25">
        <f t="shared" si="20"/>
        <v>0</v>
      </c>
      <c r="AO201" s="25">
        <f t="shared" si="21"/>
        <v>0</v>
      </c>
      <c r="AP201" s="25">
        <f t="shared" si="22"/>
        <v>1</v>
      </c>
      <c r="AQ201" s="25">
        <f t="shared" si="23"/>
        <v>0</v>
      </c>
    </row>
    <row r="202" spans="1:43" x14ac:dyDescent="0.2">
      <c r="A202" s="1">
        <v>198</v>
      </c>
      <c r="B202" s="27">
        <f>'Rolex, AP, Patek'!C202</f>
        <v>44325</v>
      </c>
      <c r="C202">
        <f>'Rolex, AP, Patek'!D202</f>
        <v>151</v>
      </c>
      <c r="D202" s="28">
        <f>'Rolex, AP, Patek'!E202</f>
        <v>50000</v>
      </c>
      <c r="E202" s="28">
        <f>'Rolex, AP, Patek'!F202</f>
        <v>62500</v>
      </c>
      <c r="F202" s="29">
        <f t="shared" si="18"/>
        <v>10.819778284410283</v>
      </c>
      <c r="G202" s="28">
        <f>IF('Rolex, AP, Patek'!J202="AP",1,0)</f>
        <v>0</v>
      </c>
      <c r="H202" s="28">
        <f>IF('Rolex, AP, Patek'!J202="Patek",1,0)</f>
        <v>0</v>
      </c>
      <c r="I202" s="28">
        <f>IF('Rolex, AP, Patek'!J202="Rolex",1,0)</f>
        <v>1</v>
      </c>
      <c r="J202">
        <f>IF('Rolex, AP, Patek'!L202="Stainless Steel",1,0)</f>
        <v>0</v>
      </c>
      <c r="K202">
        <f>IF('Rolex, AP, Patek'!L202="Two-tone",1,0)</f>
        <v>0</v>
      </c>
      <c r="L202">
        <f>IF(OR('Rolex, AP, Patek'!L202="YG 18K",'Rolex, AP, Patek'!L202="YG &lt;18K",'Rolex, AP, Patek'!L202="PG 18K",'Rolex, AP, Patek'!L202="PG &lt;18K",'Rolex, AP, Patek'!L202="WG 18K",'Rolex, AP, Patek'!L202="Mixes of 18K",'Rolex, AP, Patek'!L202="Mixes &lt;18K"),1,0)</f>
        <v>1</v>
      </c>
      <c r="M202">
        <f>IF('Rolex, AP, Patek'!L202="Platinum",1,0)</f>
        <v>0</v>
      </c>
      <c r="N202">
        <f>IF(OR('Rolex, AP, Patek'!L202="PVD",'Rolex, AP, Patek'!L202="Gold Plate",'Rolex, AP, Patek'!L202="Other"),1,0)</f>
        <v>0</v>
      </c>
      <c r="O202">
        <f>IF('Rolex, AP, Patek'!P202="Stainless Steel",1,0)</f>
        <v>0</v>
      </c>
      <c r="P202">
        <f>IF('Rolex, AP, Patek'!P202="Leather",1,0)</f>
        <v>0</v>
      </c>
      <c r="Q202">
        <f>IF('Rolex, AP, Patek'!P202="Two-tone",1,0)</f>
        <v>0</v>
      </c>
      <c r="R202">
        <f>IF(OR('Rolex, AP, Patek'!P202="YG 18K",'Rolex, AP, Patek'!P202="PG 18K",'Rolex, AP, Patek'!P202="WG 18K",'Rolex, AP, Patek'!P202="Mixes of 18K"),1,0)</f>
        <v>1</v>
      </c>
      <c r="S202">
        <f>IF(OR('Rolex, AP, Patek'!AX202="Yes",'Rolex, AP, Patek'!AY202="Yes",'Rolex, AP, Patek'!AW202="Yes"),1,0)</f>
        <v>0</v>
      </c>
      <c r="T202">
        <f>IF(OR(ISTEXT('Rolex, AP, Patek'!AZ202), ISTEXT('Rolex, AP, Patek'!BA202)),1,0)</f>
        <v>0</v>
      </c>
      <c r="U202">
        <f>IF('Rolex, AP, Patek'!BB202="Yes",1,0)</f>
        <v>0</v>
      </c>
      <c r="V202">
        <f>IF('Rolex, AP, Patek'!BC202="Yes",1,0)</f>
        <v>0</v>
      </c>
      <c r="W202">
        <f>IF('Rolex, AP, Patek'!BF202="Yes",1,0)</f>
        <v>0</v>
      </c>
      <c r="X202">
        <f>IF('Rolex, AP, Patek'!BG202="A",1,0)</f>
        <v>0</v>
      </c>
      <c r="Y202">
        <f>IF('Rolex, AP, Patek'!BG202="AA",1,0)</f>
        <v>0</v>
      </c>
      <c r="Z202">
        <f>IF('Rolex, AP, Patek'!BG202="AAA",1,0)</f>
        <v>0</v>
      </c>
      <c r="AA202">
        <f>IF('Rolex, AP, Patek'!BG202="AAAA",1,0)</f>
        <v>1</v>
      </c>
      <c r="AB202">
        <f>IF('Rolex, AP, Patek'!R202="Yes",1,0)</f>
        <v>0</v>
      </c>
      <c r="AC202">
        <f>IF('Rolex, AP, Patek'!AR202="Yes",1,0)</f>
        <v>0</v>
      </c>
      <c r="AD202">
        <f>IF(OR('Rolex, AP, Patek'!X202="Yes", 'Rolex, AP, Patek'!Y202="Yes",'Rolex, AP, Patek'!Z202="Yes"),1,0)</f>
        <v>1</v>
      </c>
      <c r="AE202">
        <f>IF(OR('Rolex, AP, Patek'!AA202="Yes",'Rolex, AP, Patek'!AB202="Yes"),1,0)</f>
        <v>0</v>
      </c>
      <c r="AF202">
        <f>IF('Rolex, AP, Patek'!AD202="Yes",1,0)</f>
        <v>0</v>
      </c>
      <c r="AG202">
        <f>IF('Rolex, AP, Patek'!AC202="Yes",1,0)</f>
        <v>0</v>
      </c>
      <c r="AH202">
        <f>IF('Rolex, AP, Patek'!AE202="Yes",1,0)</f>
        <v>0</v>
      </c>
      <c r="AI202">
        <f>IF(OR('Rolex, AP, Patek'!AK202="Yes",'Rolex, AP, Patek'!AN202="Yes"),1,0)</f>
        <v>0</v>
      </c>
      <c r="AJ202">
        <f>IF('Rolex, AP, Patek'!AL202="Yes",1,0)</f>
        <v>0</v>
      </c>
      <c r="AK202">
        <f>IF('Rolex, AP, Patek'!AO202="Yes",1,0)</f>
        <v>0</v>
      </c>
      <c r="AL202">
        <f>IF('Rolex, AP, Patek'!AS202="Yes",1,0)</f>
        <v>0</v>
      </c>
      <c r="AM202" s="25">
        <f t="shared" si="19"/>
        <v>0</v>
      </c>
      <c r="AN202" s="25">
        <f t="shared" si="20"/>
        <v>0</v>
      </c>
      <c r="AO202" s="25">
        <f t="shared" si="21"/>
        <v>0</v>
      </c>
      <c r="AP202" s="25">
        <f t="shared" si="22"/>
        <v>1</v>
      </c>
      <c r="AQ202" s="25">
        <f t="shared" si="23"/>
        <v>0</v>
      </c>
    </row>
    <row r="203" spans="1:43" x14ac:dyDescent="0.2">
      <c r="A203" s="1">
        <v>199</v>
      </c>
      <c r="B203" s="27">
        <f>'Rolex, AP, Patek'!C203</f>
        <v>44325</v>
      </c>
      <c r="C203">
        <f>'Rolex, AP, Patek'!D203</f>
        <v>152</v>
      </c>
      <c r="D203" s="28">
        <f>'Rolex, AP, Patek'!E203</f>
        <v>14000</v>
      </c>
      <c r="E203" s="28">
        <f>'Rolex, AP, Patek'!F203</f>
        <v>17500</v>
      </c>
      <c r="F203" s="29">
        <f t="shared" si="18"/>
        <v>9.5468126085973957</v>
      </c>
      <c r="G203" s="28">
        <f>IF('Rolex, AP, Patek'!J203="AP",1,0)</f>
        <v>0</v>
      </c>
      <c r="H203" s="28">
        <f>IF('Rolex, AP, Patek'!J203="Patek",1,0)</f>
        <v>0</v>
      </c>
      <c r="I203" s="28">
        <f>IF('Rolex, AP, Patek'!J203="Rolex",1,0)</f>
        <v>1</v>
      </c>
      <c r="J203">
        <f>IF('Rolex, AP, Patek'!L203="Stainless Steel",1,0)</f>
        <v>0</v>
      </c>
      <c r="K203">
        <f>IF('Rolex, AP, Patek'!L203="Two-tone",1,0)</f>
        <v>0</v>
      </c>
      <c r="L203">
        <f>IF(OR('Rolex, AP, Patek'!L203="YG 18K",'Rolex, AP, Patek'!L203="YG &lt;18K",'Rolex, AP, Patek'!L203="PG 18K",'Rolex, AP, Patek'!L203="PG &lt;18K",'Rolex, AP, Patek'!L203="WG 18K",'Rolex, AP, Patek'!L203="Mixes of 18K",'Rolex, AP, Patek'!L203="Mixes &lt;18K"),1,0)</f>
        <v>1</v>
      </c>
      <c r="M203">
        <f>IF('Rolex, AP, Patek'!L203="Platinum",1,0)</f>
        <v>0</v>
      </c>
      <c r="N203">
        <f>IF(OR('Rolex, AP, Patek'!L203="PVD",'Rolex, AP, Patek'!L203="Gold Plate",'Rolex, AP, Patek'!L203="Other"),1,0)</f>
        <v>0</v>
      </c>
      <c r="O203">
        <f>IF('Rolex, AP, Patek'!P203="Stainless Steel",1,0)</f>
        <v>0</v>
      </c>
      <c r="P203">
        <f>IF('Rolex, AP, Patek'!P203="Leather",1,0)</f>
        <v>0</v>
      </c>
      <c r="Q203">
        <f>IF('Rolex, AP, Patek'!P203="Two-tone",1,0)</f>
        <v>0</v>
      </c>
      <c r="R203">
        <f>IF(OR('Rolex, AP, Patek'!P203="YG 18K",'Rolex, AP, Patek'!P203="PG 18K",'Rolex, AP, Patek'!P203="WG 18K",'Rolex, AP, Patek'!P203="Mixes of 18K"),1,0)</f>
        <v>1</v>
      </c>
      <c r="S203">
        <f>IF(OR('Rolex, AP, Patek'!AX203="Yes",'Rolex, AP, Patek'!AY203="Yes",'Rolex, AP, Patek'!AW203="Yes"),1,0)</f>
        <v>1</v>
      </c>
      <c r="T203">
        <f>IF(OR(ISTEXT('Rolex, AP, Patek'!AZ203), ISTEXT('Rolex, AP, Patek'!BA203)),1,0)</f>
        <v>0</v>
      </c>
      <c r="U203">
        <f>IF('Rolex, AP, Patek'!BB203="Yes",1,0)</f>
        <v>0</v>
      </c>
      <c r="V203">
        <f>IF('Rolex, AP, Patek'!BC203="Yes",1,0)</f>
        <v>0</v>
      </c>
      <c r="W203">
        <f>IF('Rolex, AP, Patek'!BF203="Yes",1,0)</f>
        <v>0</v>
      </c>
      <c r="X203">
        <f>IF('Rolex, AP, Patek'!BG203="A",1,0)</f>
        <v>0</v>
      </c>
      <c r="Y203">
        <f>IF('Rolex, AP, Patek'!BG203="AA",1,0)</f>
        <v>1</v>
      </c>
      <c r="Z203">
        <f>IF('Rolex, AP, Patek'!BG203="AAA",1,0)</f>
        <v>0</v>
      </c>
      <c r="AA203">
        <f>IF('Rolex, AP, Patek'!BG203="AAAA",1,0)</f>
        <v>0</v>
      </c>
      <c r="AB203">
        <f>IF('Rolex, AP, Patek'!R203="Yes",1,0)</f>
        <v>0</v>
      </c>
      <c r="AC203">
        <f>IF('Rolex, AP, Patek'!AR203="Yes",1,0)</f>
        <v>0</v>
      </c>
      <c r="AD203">
        <f>IF(OR('Rolex, AP, Patek'!X203="Yes", 'Rolex, AP, Patek'!Y203="Yes",'Rolex, AP, Patek'!Z203="Yes"),1,0)</f>
        <v>1</v>
      </c>
      <c r="AE203">
        <f>IF(OR('Rolex, AP, Patek'!AA203="Yes",'Rolex, AP, Patek'!AB203="Yes"),1,0)</f>
        <v>0</v>
      </c>
      <c r="AF203">
        <f>IF('Rolex, AP, Patek'!AD203="Yes",1,0)</f>
        <v>0</v>
      </c>
      <c r="AG203">
        <f>IF('Rolex, AP, Patek'!AC203="Yes",1,0)</f>
        <v>0</v>
      </c>
      <c r="AH203">
        <f>IF('Rolex, AP, Patek'!AE203="Yes",1,0)</f>
        <v>0</v>
      </c>
      <c r="AI203">
        <f>IF(OR('Rolex, AP, Patek'!AK203="Yes",'Rolex, AP, Patek'!AN203="Yes"),1,0)</f>
        <v>0</v>
      </c>
      <c r="AJ203">
        <f>IF('Rolex, AP, Patek'!AL203="Yes",1,0)</f>
        <v>0</v>
      </c>
      <c r="AK203">
        <f>IF('Rolex, AP, Patek'!AO203="Yes",1,0)</f>
        <v>0</v>
      </c>
      <c r="AL203">
        <f>IF('Rolex, AP, Patek'!AS203="Yes",1,0)</f>
        <v>0</v>
      </c>
      <c r="AM203" s="25">
        <f t="shared" si="19"/>
        <v>0</v>
      </c>
      <c r="AN203" s="25">
        <f t="shared" si="20"/>
        <v>0</v>
      </c>
      <c r="AO203" s="25">
        <f t="shared" si="21"/>
        <v>0</v>
      </c>
      <c r="AP203" s="25">
        <f t="shared" si="22"/>
        <v>1</v>
      </c>
      <c r="AQ203" s="25">
        <f t="shared" si="23"/>
        <v>0</v>
      </c>
    </row>
    <row r="204" spans="1:43" x14ac:dyDescent="0.2">
      <c r="A204" s="1">
        <v>200</v>
      </c>
      <c r="B204" s="27">
        <f>'Rolex, AP, Patek'!C204</f>
        <v>44325</v>
      </c>
      <c r="C204">
        <f>'Rolex, AP, Patek'!D204</f>
        <v>153</v>
      </c>
      <c r="D204" s="28">
        <f>'Rolex, AP, Patek'!E204</f>
        <v>5000</v>
      </c>
      <c r="E204" s="28">
        <f>'Rolex, AP, Patek'!F204</f>
        <v>6250</v>
      </c>
      <c r="F204" s="29">
        <f t="shared" si="18"/>
        <v>8.5171931914162382</v>
      </c>
      <c r="G204" s="28">
        <f>IF('Rolex, AP, Patek'!J204="AP",1,0)</f>
        <v>0</v>
      </c>
      <c r="H204" s="28">
        <f>IF('Rolex, AP, Patek'!J204="Patek",1,0)</f>
        <v>0</v>
      </c>
      <c r="I204" s="28">
        <f>IF('Rolex, AP, Patek'!J204="Rolex",1,0)</f>
        <v>1</v>
      </c>
      <c r="J204">
        <f>IF('Rolex, AP, Patek'!L204="Stainless Steel",1,0)</f>
        <v>0</v>
      </c>
      <c r="K204">
        <f>IF('Rolex, AP, Patek'!L204="Two-tone",1,0)</f>
        <v>0</v>
      </c>
      <c r="L204">
        <f>IF(OR('Rolex, AP, Patek'!L204="YG 18K",'Rolex, AP, Patek'!L204="YG &lt;18K",'Rolex, AP, Patek'!L204="PG 18K",'Rolex, AP, Patek'!L204="PG &lt;18K",'Rolex, AP, Patek'!L204="WG 18K",'Rolex, AP, Patek'!L204="Mixes of 18K",'Rolex, AP, Patek'!L204="Mixes &lt;18K"),1,0)</f>
        <v>1</v>
      </c>
      <c r="M204">
        <f>IF('Rolex, AP, Patek'!L204="Platinum",1,0)</f>
        <v>0</v>
      </c>
      <c r="N204">
        <f>IF(OR('Rolex, AP, Patek'!L204="PVD",'Rolex, AP, Patek'!L204="Gold Plate",'Rolex, AP, Patek'!L204="Other"),1,0)</f>
        <v>0</v>
      </c>
      <c r="O204">
        <f>IF('Rolex, AP, Patek'!P204="Stainless Steel",1,0)</f>
        <v>0</v>
      </c>
      <c r="P204">
        <f>IF('Rolex, AP, Patek'!P204="Leather",1,0)</f>
        <v>1</v>
      </c>
      <c r="Q204">
        <f>IF('Rolex, AP, Patek'!P204="Two-tone",1,0)</f>
        <v>0</v>
      </c>
      <c r="R204">
        <f>IF(OR('Rolex, AP, Patek'!P204="YG 18K",'Rolex, AP, Patek'!P204="PG 18K",'Rolex, AP, Patek'!P204="WG 18K",'Rolex, AP, Patek'!P204="Mixes of 18K"),1,0)</f>
        <v>0</v>
      </c>
      <c r="S204">
        <f>IF(OR('Rolex, AP, Patek'!AX204="Yes",'Rolex, AP, Patek'!AY204="Yes",'Rolex, AP, Patek'!AW204="Yes"),1,0)</f>
        <v>0</v>
      </c>
      <c r="T204">
        <f>IF(OR(ISTEXT('Rolex, AP, Patek'!AZ204), ISTEXT('Rolex, AP, Patek'!BA204)),1,0)</f>
        <v>0</v>
      </c>
      <c r="U204">
        <f>IF('Rolex, AP, Patek'!BB204="Yes",1,0)</f>
        <v>0</v>
      </c>
      <c r="V204">
        <f>IF('Rolex, AP, Patek'!BC204="Yes",1,0)</f>
        <v>0</v>
      </c>
      <c r="W204">
        <f>IF('Rolex, AP, Patek'!BF204="Yes",1,0)</f>
        <v>0</v>
      </c>
      <c r="X204">
        <f>IF('Rolex, AP, Patek'!BG204="A",1,0)</f>
        <v>0</v>
      </c>
      <c r="Y204">
        <f>IF('Rolex, AP, Patek'!BG204="AA",1,0)</f>
        <v>1</v>
      </c>
      <c r="Z204">
        <f>IF('Rolex, AP, Patek'!BG204="AAA",1,0)</f>
        <v>0</v>
      </c>
      <c r="AA204">
        <f>IF('Rolex, AP, Patek'!BG204="AAAA",1,0)</f>
        <v>0</v>
      </c>
      <c r="AB204">
        <f>IF('Rolex, AP, Patek'!R204="Yes",1,0)</f>
        <v>0</v>
      </c>
      <c r="AC204">
        <f>IF('Rolex, AP, Patek'!AR204="Yes",1,0)</f>
        <v>0</v>
      </c>
      <c r="AD204">
        <f>IF(OR('Rolex, AP, Patek'!X204="Yes", 'Rolex, AP, Patek'!Y204="Yes",'Rolex, AP, Patek'!Z204="Yes"),1,0)</f>
        <v>1</v>
      </c>
      <c r="AE204">
        <f>IF(OR('Rolex, AP, Patek'!AA204="Yes",'Rolex, AP, Patek'!AB204="Yes"),1,0)</f>
        <v>0</v>
      </c>
      <c r="AF204">
        <f>IF('Rolex, AP, Patek'!AD204="Yes",1,0)</f>
        <v>0</v>
      </c>
      <c r="AG204">
        <f>IF('Rolex, AP, Patek'!AC204="Yes",1,0)</f>
        <v>0</v>
      </c>
      <c r="AH204">
        <f>IF('Rolex, AP, Patek'!AE204="Yes",1,0)</f>
        <v>0</v>
      </c>
      <c r="AI204">
        <f>IF(OR('Rolex, AP, Patek'!AK204="Yes",'Rolex, AP, Patek'!AN204="Yes"),1,0)</f>
        <v>0</v>
      </c>
      <c r="AJ204">
        <f>IF('Rolex, AP, Patek'!AL204="Yes",1,0)</f>
        <v>0</v>
      </c>
      <c r="AK204">
        <f>IF('Rolex, AP, Patek'!AO204="Yes",1,0)</f>
        <v>0</v>
      </c>
      <c r="AL204">
        <f>IF('Rolex, AP, Patek'!AS204="Yes",1,0)</f>
        <v>0</v>
      </c>
      <c r="AM204" s="25">
        <f t="shared" si="19"/>
        <v>0</v>
      </c>
      <c r="AN204" s="25">
        <f t="shared" si="20"/>
        <v>0</v>
      </c>
      <c r="AO204" s="25">
        <f t="shared" si="21"/>
        <v>0</v>
      </c>
      <c r="AP204" s="25">
        <f t="shared" si="22"/>
        <v>1</v>
      </c>
      <c r="AQ204" s="25">
        <f t="shared" si="23"/>
        <v>0</v>
      </c>
    </row>
    <row r="205" spans="1:43" x14ac:dyDescent="0.2">
      <c r="A205" s="1">
        <v>201</v>
      </c>
      <c r="B205" s="27">
        <f>'Rolex, AP, Patek'!C205</f>
        <v>44325</v>
      </c>
      <c r="C205">
        <f>'Rolex, AP, Patek'!D205</f>
        <v>154</v>
      </c>
      <c r="D205" s="28">
        <f>'Rolex, AP, Patek'!E205</f>
        <v>16000</v>
      </c>
      <c r="E205" s="28">
        <f>'Rolex, AP, Patek'!F205</f>
        <v>20000</v>
      </c>
      <c r="F205" s="29">
        <f t="shared" si="18"/>
        <v>9.6803440012219184</v>
      </c>
      <c r="G205" s="28">
        <f>IF('Rolex, AP, Patek'!J205="AP",1,0)</f>
        <v>0</v>
      </c>
      <c r="H205" s="28">
        <f>IF('Rolex, AP, Patek'!J205="Patek",1,0)</f>
        <v>0</v>
      </c>
      <c r="I205" s="28">
        <f>IF('Rolex, AP, Patek'!J205="Rolex",1,0)</f>
        <v>1</v>
      </c>
      <c r="J205">
        <f>IF('Rolex, AP, Patek'!L205="Stainless Steel",1,0)</f>
        <v>0</v>
      </c>
      <c r="K205">
        <f>IF('Rolex, AP, Patek'!L205="Two-tone",1,0)</f>
        <v>0</v>
      </c>
      <c r="L205">
        <f>IF(OR('Rolex, AP, Patek'!L205="YG 18K",'Rolex, AP, Patek'!L205="YG &lt;18K",'Rolex, AP, Patek'!L205="PG 18K",'Rolex, AP, Patek'!L205="PG &lt;18K",'Rolex, AP, Patek'!L205="WG 18K",'Rolex, AP, Patek'!L205="Mixes of 18K",'Rolex, AP, Patek'!L205="Mixes &lt;18K"),1,0)</f>
        <v>1</v>
      </c>
      <c r="M205">
        <f>IF('Rolex, AP, Patek'!L205="Platinum",1,0)</f>
        <v>0</v>
      </c>
      <c r="N205">
        <f>IF(OR('Rolex, AP, Patek'!L205="PVD",'Rolex, AP, Patek'!L205="Gold Plate",'Rolex, AP, Patek'!L205="Other"),1,0)</f>
        <v>0</v>
      </c>
      <c r="O205">
        <f>IF('Rolex, AP, Patek'!P205="Stainless Steel",1,0)</f>
        <v>0</v>
      </c>
      <c r="P205">
        <f>IF('Rolex, AP, Patek'!P205="Leather",1,0)</f>
        <v>1</v>
      </c>
      <c r="Q205">
        <f>IF('Rolex, AP, Patek'!P205="Two-tone",1,0)</f>
        <v>0</v>
      </c>
      <c r="R205">
        <f>IF(OR('Rolex, AP, Patek'!P205="YG 18K",'Rolex, AP, Patek'!P205="PG 18K",'Rolex, AP, Patek'!P205="WG 18K",'Rolex, AP, Patek'!P205="Mixes of 18K"),1,0)</f>
        <v>0</v>
      </c>
      <c r="S205">
        <f>IF(OR('Rolex, AP, Patek'!AX205="Yes",'Rolex, AP, Patek'!AY205="Yes",'Rolex, AP, Patek'!AW205="Yes"),1,0)</f>
        <v>1</v>
      </c>
      <c r="T205">
        <f>IF(OR(ISTEXT('Rolex, AP, Patek'!AZ205), ISTEXT('Rolex, AP, Patek'!BA205)),1,0)</f>
        <v>0</v>
      </c>
      <c r="U205">
        <f>IF('Rolex, AP, Patek'!BB205="Yes",1,0)</f>
        <v>0</v>
      </c>
      <c r="V205">
        <f>IF('Rolex, AP, Patek'!BC205="Yes",1,0)</f>
        <v>0</v>
      </c>
      <c r="W205">
        <f>IF('Rolex, AP, Patek'!BF205="Yes",1,0)</f>
        <v>0</v>
      </c>
      <c r="X205">
        <f>IF('Rolex, AP, Patek'!BG205="A",1,0)</f>
        <v>0</v>
      </c>
      <c r="Y205">
        <f>IF('Rolex, AP, Patek'!BG205="AA",1,0)</f>
        <v>0</v>
      </c>
      <c r="Z205">
        <f>IF('Rolex, AP, Patek'!BG205="AAA",1,0)</f>
        <v>0</v>
      </c>
      <c r="AA205">
        <f>IF('Rolex, AP, Patek'!BG205="AAAA",1,0)</f>
        <v>1</v>
      </c>
      <c r="AB205">
        <f>IF('Rolex, AP, Patek'!R205="Yes",1,0)</f>
        <v>0</v>
      </c>
      <c r="AC205">
        <f>IF('Rolex, AP, Patek'!AR205="Yes",1,0)</f>
        <v>0</v>
      </c>
      <c r="AD205">
        <f>IF(OR('Rolex, AP, Patek'!X205="Yes", 'Rolex, AP, Patek'!Y205="Yes",'Rolex, AP, Patek'!Z205="Yes"),1,0)</f>
        <v>1</v>
      </c>
      <c r="AE205">
        <f>IF(OR('Rolex, AP, Patek'!AA205="Yes",'Rolex, AP, Patek'!AB205="Yes"),1,0)</f>
        <v>0</v>
      </c>
      <c r="AF205">
        <f>IF('Rolex, AP, Patek'!AD205="Yes",1,0)</f>
        <v>0</v>
      </c>
      <c r="AG205">
        <f>IF('Rolex, AP, Patek'!AC205="Yes",1,0)</f>
        <v>0</v>
      </c>
      <c r="AH205">
        <f>IF('Rolex, AP, Patek'!AE205="Yes",1,0)</f>
        <v>0</v>
      </c>
      <c r="AI205">
        <f>IF(OR('Rolex, AP, Patek'!AK205="Yes",'Rolex, AP, Patek'!AN205="Yes"),1,0)</f>
        <v>0</v>
      </c>
      <c r="AJ205">
        <f>IF('Rolex, AP, Patek'!AL205="Yes",1,0)</f>
        <v>0</v>
      </c>
      <c r="AK205">
        <f>IF('Rolex, AP, Patek'!AO205="Yes",1,0)</f>
        <v>0</v>
      </c>
      <c r="AL205">
        <f>IF('Rolex, AP, Patek'!AS205="Yes",1,0)</f>
        <v>0</v>
      </c>
      <c r="AM205" s="25">
        <f t="shared" si="19"/>
        <v>0</v>
      </c>
      <c r="AN205" s="25">
        <f t="shared" si="20"/>
        <v>0</v>
      </c>
      <c r="AO205" s="25">
        <f t="shared" si="21"/>
        <v>0</v>
      </c>
      <c r="AP205" s="25">
        <f t="shared" si="22"/>
        <v>1</v>
      </c>
      <c r="AQ205" s="25">
        <f t="shared" si="23"/>
        <v>0</v>
      </c>
    </row>
    <row r="206" spans="1:43" x14ac:dyDescent="0.2">
      <c r="A206" s="1">
        <v>202</v>
      </c>
      <c r="B206" s="27">
        <f>'Rolex, AP, Patek'!C206</f>
        <v>44325</v>
      </c>
      <c r="C206">
        <f>'Rolex, AP, Patek'!D206</f>
        <v>155</v>
      </c>
      <c r="D206" s="28">
        <f>'Rolex, AP, Patek'!E206</f>
        <v>75000</v>
      </c>
      <c r="E206" s="28">
        <f>'Rolex, AP, Patek'!F206</f>
        <v>93750</v>
      </c>
      <c r="F206" s="29">
        <f t="shared" si="18"/>
        <v>11.225243392518447</v>
      </c>
      <c r="G206" s="28">
        <f>IF('Rolex, AP, Patek'!J206="AP",1,0)</f>
        <v>0</v>
      </c>
      <c r="H206" s="28">
        <f>IF('Rolex, AP, Patek'!J206="Patek",1,0)</f>
        <v>0</v>
      </c>
      <c r="I206" s="28">
        <f>IF('Rolex, AP, Patek'!J206="Rolex",1,0)</f>
        <v>1</v>
      </c>
      <c r="J206">
        <f>IF('Rolex, AP, Patek'!L206="Stainless Steel",1,0)</f>
        <v>1</v>
      </c>
      <c r="K206">
        <f>IF('Rolex, AP, Patek'!L206="Two-tone",1,0)</f>
        <v>0</v>
      </c>
      <c r="L206">
        <f>IF(OR('Rolex, AP, Patek'!L206="YG 18K",'Rolex, AP, Patek'!L206="YG &lt;18K",'Rolex, AP, Patek'!L206="PG 18K",'Rolex, AP, Patek'!L206="PG &lt;18K",'Rolex, AP, Patek'!L206="WG 18K",'Rolex, AP, Patek'!L206="Mixes of 18K",'Rolex, AP, Patek'!L206="Mixes &lt;18K"),1,0)</f>
        <v>0</v>
      </c>
      <c r="M206">
        <f>IF('Rolex, AP, Patek'!L206="Platinum",1,0)</f>
        <v>0</v>
      </c>
      <c r="N206">
        <f>IF(OR('Rolex, AP, Patek'!L206="PVD",'Rolex, AP, Patek'!L206="Gold Plate",'Rolex, AP, Patek'!L206="Other"),1,0)</f>
        <v>0</v>
      </c>
      <c r="O206">
        <f>IF('Rolex, AP, Patek'!P206="Stainless Steel",1,0)</f>
        <v>0</v>
      </c>
      <c r="P206">
        <f>IF('Rolex, AP, Patek'!P206="Leather",1,0)</f>
        <v>1</v>
      </c>
      <c r="Q206">
        <f>IF('Rolex, AP, Patek'!P206="Two-tone",1,0)</f>
        <v>0</v>
      </c>
      <c r="R206">
        <f>IF(OR('Rolex, AP, Patek'!P206="YG 18K",'Rolex, AP, Patek'!P206="PG 18K",'Rolex, AP, Patek'!P206="WG 18K",'Rolex, AP, Patek'!P206="Mixes of 18K"),1,0)</f>
        <v>0</v>
      </c>
      <c r="S206">
        <f>IF(OR('Rolex, AP, Patek'!AX206="Yes",'Rolex, AP, Patek'!AY206="Yes",'Rolex, AP, Patek'!AW206="Yes"),1,0)</f>
        <v>0</v>
      </c>
      <c r="T206">
        <f>IF(OR(ISTEXT('Rolex, AP, Patek'!AZ206), ISTEXT('Rolex, AP, Patek'!BA206)),1,0)</f>
        <v>0</v>
      </c>
      <c r="U206">
        <f>IF('Rolex, AP, Patek'!BB206="Yes",1,0)</f>
        <v>0</v>
      </c>
      <c r="V206">
        <f>IF('Rolex, AP, Patek'!BC206="Yes",1,0)</f>
        <v>0</v>
      </c>
      <c r="W206">
        <f>IF('Rolex, AP, Patek'!BF206="Yes",1,0)</f>
        <v>0</v>
      </c>
      <c r="X206">
        <f>IF('Rolex, AP, Patek'!BG206="A",1,0)</f>
        <v>0</v>
      </c>
      <c r="Y206">
        <f>IF('Rolex, AP, Patek'!BG206="AA",1,0)</f>
        <v>0</v>
      </c>
      <c r="Z206">
        <f>IF('Rolex, AP, Patek'!BG206="AAA",1,0)</f>
        <v>1</v>
      </c>
      <c r="AA206">
        <f>IF('Rolex, AP, Patek'!BG206="AAAA",1,0)</f>
        <v>0</v>
      </c>
      <c r="AB206">
        <f>IF('Rolex, AP, Patek'!R206="Yes",1,0)</f>
        <v>0</v>
      </c>
      <c r="AC206">
        <f>IF('Rolex, AP, Patek'!AR206="Yes",1,0)</f>
        <v>0</v>
      </c>
      <c r="AD206">
        <f>IF(OR('Rolex, AP, Patek'!X206="Yes", 'Rolex, AP, Patek'!Y206="Yes",'Rolex, AP, Patek'!Z206="Yes"),1,0)</f>
        <v>0</v>
      </c>
      <c r="AE206">
        <f>IF(OR('Rolex, AP, Patek'!AA206="Yes",'Rolex, AP, Patek'!AB206="Yes"),1,0)</f>
        <v>0</v>
      </c>
      <c r="AF206">
        <f>IF('Rolex, AP, Patek'!AD206="Yes",1,0)</f>
        <v>0</v>
      </c>
      <c r="AG206">
        <f>IF('Rolex, AP, Patek'!AC206="Yes",1,0)</f>
        <v>0</v>
      </c>
      <c r="AH206">
        <f>IF('Rolex, AP, Patek'!AE206="Yes",1,0)</f>
        <v>0</v>
      </c>
      <c r="AI206">
        <f>IF(OR('Rolex, AP, Patek'!AK206="Yes",'Rolex, AP, Patek'!AN206="Yes"),1,0)</f>
        <v>1</v>
      </c>
      <c r="AJ206">
        <f>IF('Rolex, AP, Patek'!AL206="Yes",1,0)</f>
        <v>0</v>
      </c>
      <c r="AK206">
        <f>IF('Rolex, AP, Patek'!AO206="Yes",1,0)</f>
        <v>0</v>
      </c>
      <c r="AL206">
        <f>IF('Rolex, AP, Patek'!AS206="Yes",1,0)</f>
        <v>0</v>
      </c>
      <c r="AM206" s="25">
        <f t="shared" si="19"/>
        <v>0</v>
      </c>
      <c r="AN206" s="25">
        <f t="shared" si="20"/>
        <v>0</v>
      </c>
      <c r="AO206" s="25">
        <f t="shared" si="21"/>
        <v>0</v>
      </c>
      <c r="AP206" s="25">
        <f t="shared" si="22"/>
        <v>1</v>
      </c>
      <c r="AQ206" s="25">
        <f t="shared" si="23"/>
        <v>0</v>
      </c>
    </row>
    <row r="207" spans="1:43" x14ac:dyDescent="0.2">
      <c r="A207" s="1">
        <v>203</v>
      </c>
      <c r="B207" s="27">
        <f>'Rolex, AP, Patek'!C207</f>
        <v>44325</v>
      </c>
      <c r="C207">
        <f>'Rolex, AP, Patek'!D207</f>
        <v>156</v>
      </c>
      <c r="D207" s="28">
        <f>'Rolex, AP, Patek'!E207</f>
        <v>32000</v>
      </c>
      <c r="E207" s="28">
        <f>'Rolex, AP, Patek'!F207</f>
        <v>40000</v>
      </c>
      <c r="F207" s="29">
        <f t="shared" si="18"/>
        <v>10.373491181781864</v>
      </c>
      <c r="G207" s="28">
        <f>IF('Rolex, AP, Patek'!J207="AP",1,0)</f>
        <v>0</v>
      </c>
      <c r="H207" s="28">
        <f>IF('Rolex, AP, Patek'!J207="Patek",1,0)</f>
        <v>0</v>
      </c>
      <c r="I207" s="28">
        <f>IF('Rolex, AP, Patek'!J207="Rolex",1,0)</f>
        <v>1</v>
      </c>
      <c r="J207">
        <f>IF('Rolex, AP, Patek'!L207="Stainless Steel",1,0)</f>
        <v>1</v>
      </c>
      <c r="K207">
        <f>IF('Rolex, AP, Patek'!L207="Two-tone",1,0)</f>
        <v>0</v>
      </c>
      <c r="L207">
        <f>IF(OR('Rolex, AP, Patek'!L207="YG 18K",'Rolex, AP, Patek'!L207="YG &lt;18K",'Rolex, AP, Patek'!L207="PG 18K",'Rolex, AP, Patek'!L207="PG &lt;18K",'Rolex, AP, Patek'!L207="WG 18K",'Rolex, AP, Patek'!L207="Mixes of 18K",'Rolex, AP, Patek'!L207="Mixes &lt;18K"),1,0)</f>
        <v>0</v>
      </c>
      <c r="M207">
        <f>IF('Rolex, AP, Patek'!L207="Platinum",1,0)</f>
        <v>0</v>
      </c>
      <c r="N207">
        <f>IF(OR('Rolex, AP, Patek'!L207="PVD",'Rolex, AP, Patek'!L207="Gold Plate",'Rolex, AP, Patek'!L207="Other"),1,0)</f>
        <v>0</v>
      </c>
      <c r="O207">
        <f>IF('Rolex, AP, Patek'!P207="Stainless Steel",1,0)</f>
        <v>1</v>
      </c>
      <c r="P207">
        <f>IF('Rolex, AP, Patek'!P207="Leather",1,0)</f>
        <v>0</v>
      </c>
      <c r="Q207">
        <f>IF('Rolex, AP, Patek'!P207="Two-tone",1,0)</f>
        <v>0</v>
      </c>
      <c r="R207">
        <f>IF(OR('Rolex, AP, Patek'!P207="YG 18K",'Rolex, AP, Patek'!P207="PG 18K",'Rolex, AP, Patek'!P207="WG 18K",'Rolex, AP, Patek'!P207="Mixes of 18K"),1,0)</f>
        <v>0</v>
      </c>
      <c r="S207">
        <f>IF(OR('Rolex, AP, Patek'!AX207="Yes",'Rolex, AP, Patek'!AY207="Yes",'Rolex, AP, Patek'!AW207="Yes"),1,0)</f>
        <v>0</v>
      </c>
      <c r="T207">
        <f>IF(OR(ISTEXT('Rolex, AP, Patek'!AZ207), ISTEXT('Rolex, AP, Patek'!BA207)),1,0)</f>
        <v>0</v>
      </c>
      <c r="U207">
        <f>IF('Rolex, AP, Patek'!BB207="Yes",1,0)</f>
        <v>1</v>
      </c>
      <c r="V207">
        <f>IF('Rolex, AP, Patek'!BC207="Yes",1,0)</f>
        <v>0</v>
      </c>
      <c r="W207">
        <f>IF('Rolex, AP, Patek'!BF207="Yes",1,0)</f>
        <v>0</v>
      </c>
      <c r="X207">
        <f>IF('Rolex, AP, Patek'!BG207="A",1,0)</f>
        <v>0</v>
      </c>
      <c r="Y207">
        <f>IF('Rolex, AP, Patek'!BG207="AA",1,0)</f>
        <v>0</v>
      </c>
      <c r="Z207">
        <f>IF('Rolex, AP, Patek'!BG207="AAA",1,0)</f>
        <v>1</v>
      </c>
      <c r="AA207">
        <f>IF('Rolex, AP, Patek'!BG207="AAAA",1,0)</f>
        <v>0</v>
      </c>
      <c r="AB207">
        <f>IF('Rolex, AP, Patek'!R207="Yes",1,0)</f>
        <v>0</v>
      </c>
      <c r="AC207">
        <f>IF('Rolex, AP, Patek'!AR207="Yes",1,0)</f>
        <v>0</v>
      </c>
      <c r="AD207">
        <f>IF(OR('Rolex, AP, Patek'!X207="Yes", 'Rolex, AP, Patek'!Y207="Yes",'Rolex, AP, Patek'!Z207="Yes"),1,0)</f>
        <v>0</v>
      </c>
      <c r="AE207">
        <f>IF(OR('Rolex, AP, Patek'!AA207="Yes",'Rolex, AP, Patek'!AB207="Yes"),1,0)</f>
        <v>0</v>
      </c>
      <c r="AF207">
        <f>IF('Rolex, AP, Patek'!AD207="Yes",1,0)</f>
        <v>0</v>
      </c>
      <c r="AG207">
        <f>IF('Rolex, AP, Patek'!AC207="Yes",1,0)</f>
        <v>0</v>
      </c>
      <c r="AH207">
        <f>IF('Rolex, AP, Patek'!AE207="Yes",1,0)</f>
        <v>0</v>
      </c>
      <c r="AI207">
        <f>IF(OR('Rolex, AP, Patek'!AK207="Yes",'Rolex, AP, Patek'!AN207="Yes"),1,0)</f>
        <v>1</v>
      </c>
      <c r="AJ207">
        <f>IF('Rolex, AP, Patek'!AL207="Yes",1,0)</f>
        <v>0</v>
      </c>
      <c r="AK207">
        <f>IF('Rolex, AP, Patek'!AO207="Yes",1,0)</f>
        <v>0</v>
      </c>
      <c r="AL207">
        <f>IF('Rolex, AP, Patek'!AS207="Yes",1,0)</f>
        <v>0</v>
      </c>
      <c r="AM207" s="25">
        <f t="shared" si="19"/>
        <v>0</v>
      </c>
      <c r="AN207" s="25">
        <f t="shared" si="20"/>
        <v>0</v>
      </c>
      <c r="AO207" s="25">
        <f t="shared" si="21"/>
        <v>0</v>
      </c>
      <c r="AP207" s="25">
        <f t="shared" si="22"/>
        <v>1</v>
      </c>
      <c r="AQ207" s="25">
        <f t="shared" si="23"/>
        <v>0</v>
      </c>
    </row>
    <row r="208" spans="1:43" x14ac:dyDescent="0.2">
      <c r="A208" s="1">
        <v>204</v>
      </c>
      <c r="B208" s="27">
        <f>'Rolex, AP, Patek'!C208</f>
        <v>44325</v>
      </c>
      <c r="C208">
        <f>'Rolex, AP, Patek'!D208</f>
        <v>157</v>
      </c>
      <c r="D208" s="28">
        <f>'Rolex, AP, Patek'!E208</f>
        <v>70000</v>
      </c>
      <c r="E208" s="28">
        <f>'Rolex, AP, Patek'!F208</f>
        <v>87500</v>
      </c>
      <c r="F208" s="29">
        <f t="shared" si="18"/>
        <v>11.156250521031495</v>
      </c>
      <c r="G208" s="28">
        <f>IF('Rolex, AP, Patek'!J208="AP",1,0)</f>
        <v>0</v>
      </c>
      <c r="H208" s="28">
        <f>IF('Rolex, AP, Patek'!J208="Patek",1,0)</f>
        <v>0</v>
      </c>
      <c r="I208" s="28">
        <f>IF('Rolex, AP, Patek'!J208="Rolex",1,0)</f>
        <v>1</v>
      </c>
      <c r="J208">
        <f>IF('Rolex, AP, Patek'!L208="Stainless Steel",1,0)</f>
        <v>1</v>
      </c>
      <c r="K208">
        <f>IF('Rolex, AP, Patek'!L208="Two-tone",1,0)</f>
        <v>0</v>
      </c>
      <c r="L208">
        <f>IF(OR('Rolex, AP, Patek'!L208="YG 18K",'Rolex, AP, Patek'!L208="YG &lt;18K",'Rolex, AP, Patek'!L208="PG 18K",'Rolex, AP, Patek'!L208="PG &lt;18K",'Rolex, AP, Patek'!L208="WG 18K",'Rolex, AP, Patek'!L208="Mixes of 18K",'Rolex, AP, Patek'!L208="Mixes &lt;18K"),1,0)</f>
        <v>0</v>
      </c>
      <c r="M208">
        <f>IF('Rolex, AP, Patek'!L208="Platinum",1,0)</f>
        <v>0</v>
      </c>
      <c r="N208">
        <f>IF(OR('Rolex, AP, Patek'!L208="PVD",'Rolex, AP, Patek'!L208="Gold Plate",'Rolex, AP, Patek'!L208="Other"),1,0)</f>
        <v>0</v>
      </c>
      <c r="O208">
        <f>IF('Rolex, AP, Patek'!P208="Stainless Steel",1,0)</f>
        <v>1</v>
      </c>
      <c r="P208">
        <f>IF('Rolex, AP, Patek'!P208="Leather",1,0)</f>
        <v>0</v>
      </c>
      <c r="Q208">
        <f>IF('Rolex, AP, Patek'!P208="Two-tone",1,0)</f>
        <v>0</v>
      </c>
      <c r="R208">
        <f>IF(OR('Rolex, AP, Patek'!P208="YG 18K",'Rolex, AP, Patek'!P208="PG 18K",'Rolex, AP, Patek'!P208="WG 18K",'Rolex, AP, Patek'!P208="Mixes of 18K"),1,0)</f>
        <v>0</v>
      </c>
      <c r="S208">
        <f>IF(OR('Rolex, AP, Patek'!AX208="Yes",'Rolex, AP, Patek'!AY208="Yes",'Rolex, AP, Patek'!AW208="Yes"),1,0)</f>
        <v>0</v>
      </c>
      <c r="T208">
        <f>IF(OR(ISTEXT('Rolex, AP, Patek'!AZ208), ISTEXT('Rolex, AP, Patek'!BA208)),1,0)</f>
        <v>0</v>
      </c>
      <c r="U208">
        <f>IF('Rolex, AP, Patek'!BB208="Yes",1,0)</f>
        <v>0</v>
      </c>
      <c r="V208">
        <f>IF('Rolex, AP, Patek'!BC208="Yes",1,0)</f>
        <v>0</v>
      </c>
      <c r="W208">
        <f>IF('Rolex, AP, Patek'!BF208="Yes",1,0)</f>
        <v>0</v>
      </c>
      <c r="X208">
        <f>IF('Rolex, AP, Patek'!BG208="A",1,0)</f>
        <v>0</v>
      </c>
      <c r="Y208">
        <f>IF('Rolex, AP, Patek'!BG208="AA",1,0)</f>
        <v>0</v>
      </c>
      <c r="Z208">
        <f>IF('Rolex, AP, Patek'!BG208="AAA",1,0)</f>
        <v>1</v>
      </c>
      <c r="AA208">
        <f>IF('Rolex, AP, Patek'!BG208="AAAA",1,0)</f>
        <v>0</v>
      </c>
      <c r="AB208">
        <f>IF('Rolex, AP, Patek'!R208="Yes",1,0)</f>
        <v>0</v>
      </c>
      <c r="AC208">
        <f>IF('Rolex, AP, Patek'!AR208="Yes",1,0)</f>
        <v>0</v>
      </c>
      <c r="AD208">
        <f>IF(OR('Rolex, AP, Patek'!X208="Yes", 'Rolex, AP, Patek'!Y208="Yes",'Rolex, AP, Patek'!Z208="Yes"),1,0)</f>
        <v>0</v>
      </c>
      <c r="AE208">
        <f>IF(OR('Rolex, AP, Patek'!AA208="Yes",'Rolex, AP, Patek'!AB208="Yes"),1,0)</f>
        <v>0</v>
      </c>
      <c r="AF208">
        <f>IF('Rolex, AP, Patek'!AD208="Yes",1,0)</f>
        <v>0</v>
      </c>
      <c r="AG208">
        <f>IF('Rolex, AP, Patek'!AC208="Yes",1,0)</f>
        <v>0</v>
      </c>
      <c r="AH208">
        <f>IF('Rolex, AP, Patek'!AE208="Yes",1,0)</f>
        <v>0</v>
      </c>
      <c r="AI208">
        <f>IF(OR('Rolex, AP, Patek'!AK208="Yes",'Rolex, AP, Patek'!AN208="Yes"),1,0)</f>
        <v>1</v>
      </c>
      <c r="AJ208">
        <f>IF('Rolex, AP, Patek'!AL208="Yes",1,0)</f>
        <v>0</v>
      </c>
      <c r="AK208">
        <f>IF('Rolex, AP, Patek'!AO208="Yes",1,0)</f>
        <v>0</v>
      </c>
      <c r="AL208">
        <f>IF('Rolex, AP, Patek'!AS208="Yes",1,0)</f>
        <v>0</v>
      </c>
      <c r="AM208" s="25">
        <f t="shared" si="19"/>
        <v>0</v>
      </c>
      <c r="AN208" s="25">
        <f t="shared" si="20"/>
        <v>0</v>
      </c>
      <c r="AO208" s="25">
        <f t="shared" si="21"/>
        <v>0</v>
      </c>
      <c r="AP208" s="25">
        <f t="shared" si="22"/>
        <v>1</v>
      </c>
      <c r="AQ208" s="25">
        <f t="shared" si="23"/>
        <v>0</v>
      </c>
    </row>
    <row r="209" spans="1:43" x14ac:dyDescent="0.2">
      <c r="A209" s="1">
        <v>205</v>
      </c>
      <c r="B209" s="27">
        <f>'Rolex, AP, Patek'!C209</f>
        <v>44325</v>
      </c>
      <c r="C209">
        <f>'Rolex, AP, Patek'!D209</f>
        <v>166</v>
      </c>
      <c r="D209" s="28">
        <f>'Rolex, AP, Patek'!E209</f>
        <v>12100</v>
      </c>
      <c r="E209" s="28">
        <f>'Rolex, AP, Patek'!F209</f>
        <v>15125</v>
      </c>
      <c r="F209" s="29">
        <f t="shared" si="18"/>
        <v>9.4009607315848331</v>
      </c>
      <c r="G209" s="28">
        <f>IF('Rolex, AP, Patek'!J209="AP",1,0)</f>
        <v>0</v>
      </c>
      <c r="H209" s="28">
        <f>IF('Rolex, AP, Patek'!J209="Patek",1,0)</f>
        <v>0</v>
      </c>
      <c r="I209" s="28">
        <f>IF('Rolex, AP, Patek'!J209="Rolex",1,0)</f>
        <v>1</v>
      </c>
      <c r="J209">
        <f>IF('Rolex, AP, Patek'!L209="Stainless Steel",1,0)</f>
        <v>1</v>
      </c>
      <c r="K209">
        <f>IF('Rolex, AP, Patek'!L209="Two-tone",1,0)</f>
        <v>0</v>
      </c>
      <c r="L209">
        <f>IF(OR('Rolex, AP, Patek'!L209="YG 18K",'Rolex, AP, Patek'!L209="YG &lt;18K",'Rolex, AP, Patek'!L209="PG 18K",'Rolex, AP, Patek'!L209="PG &lt;18K",'Rolex, AP, Patek'!L209="WG 18K",'Rolex, AP, Patek'!L209="Mixes of 18K",'Rolex, AP, Patek'!L209="Mixes &lt;18K"),1,0)</f>
        <v>0</v>
      </c>
      <c r="M209">
        <f>IF('Rolex, AP, Patek'!L209="Platinum",1,0)</f>
        <v>0</v>
      </c>
      <c r="N209">
        <f>IF(OR('Rolex, AP, Patek'!L209="PVD",'Rolex, AP, Patek'!L209="Gold Plate",'Rolex, AP, Patek'!L209="Other"),1,0)</f>
        <v>0</v>
      </c>
      <c r="O209">
        <f>IF('Rolex, AP, Patek'!P209="Stainless Steel",1,0)</f>
        <v>1</v>
      </c>
      <c r="P209">
        <f>IF('Rolex, AP, Patek'!P209="Leather",1,0)</f>
        <v>0</v>
      </c>
      <c r="Q209">
        <f>IF('Rolex, AP, Patek'!P209="Two-tone",1,0)</f>
        <v>0</v>
      </c>
      <c r="R209">
        <f>IF(OR('Rolex, AP, Patek'!P209="YG 18K",'Rolex, AP, Patek'!P209="PG 18K",'Rolex, AP, Patek'!P209="WG 18K",'Rolex, AP, Patek'!P209="Mixes of 18K"),1,0)</f>
        <v>0</v>
      </c>
      <c r="S209">
        <f>IF(OR('Rolex, AP, Patek'!AX209="Yes",'Rolex, AP, Patek'!AY209="Yes",'Rolex, AP, Patek'!AW209="Yes"),1,0)</f>
        <v>0</v>
      </c>
      <c r="T209">
        <f>IF(OR(ISTEXT('Rolex, AP, Patek'!AZ209), ISTEXT('Rolex, AP, Patek'!BA209)),1,0)</f>
        <v>0</v>
      </c>
      <c r="U209">
        <f>IF('Rolex, AP, Patek'!BB209="Yes",1,0)</f>
        <v>0</v>
      </c>
      <c r="V209">
        <f>IF('Rolex, AP, Patek'!BC209="Yes",1,0)</f>
        <v>0</v>
      </c>
      <c r="W209">
        <f>IF('Rolex, AP, Patek'!BF209="Yes",1,0)</f>
        <v>0</v>
      </c>
      <c r="X209">
        <f>IF('Rolex, AP, Patek'!BG209="A",1,0)</f>
        <v>0</v>
      </c>
      <c r="Y209">
        <f>IF('Rolex, AP, Patek'!BG209="AA",1,0)</f>
        <v>0</v>
      </c>
      <c r="Z209">
        <f>IF('Rolex, AP, Patek'!BG209="AAA",1,0)</f>
        <v>1</v>
      </c>
      <c r="AA209">
        <f>IF('Rolex, AP, Patek'!BG209="AAAA",1,0)</f>
        <v>0</v>
      </c>
      <c r="AB209">
        <f>IF('Rolex, AP, Patek'!R209="Yes",1,0)</f>
        <v>0</v>
      </c>
      <c r="AC209">
        <f>IF('Rolex, AP, Patek'!AR209="Yes",1,0)</f>
        <v>0</v>
      </c>
      <c r="AD209">
        <f>IF(OR('Rolex, AP, Patek'!X209="Yes", 'Rolex, AP, Patek'!Y209="Yes",'Rolex, AP, Patek'!Z209="Yes"),1,0)</f>
        <v>1</v>
      </c>
      <c r="AE209">
        <f>IF(OR('Rolex, AP, Patek'!AA209="Yes",'Rolex, AP, Patek'!AB209="Yes"),1,0)</f>
        <v>0</v>
      </c>
      <c r="AF209">
        <f>IF('Rolex, AP, Patek'!AD209="Yes",1,0)</f>
        <v>0</v>
      </c>
      <c r="AG209">
        <f>IF('Rolex, AP, Patek'!AC209="Yes",1,0)</f>
        <v>0</v>
      </c>
      <c r="AH209">
        <f>IF('Rolex, AP, Patek'!AE209="Yes",1,0)</f>
        <v>1</v>
      </c>
      <c r="AI209">
        <f>IF(OR('Rolex, AP, Patek'!AK209="Yes",'Rolex, AP, Patek'!AN209="Yes"),1,0)</f>
        <v>0</v>
      </c>
      <c r="AJ209">
        <f>IF('Rolex, AP, Patek'!AL209="Yes",1,0)</f>
        <v>0</v>
      </c>
      <c r="AK209">
        <f>IF('Rolex, AP, Patek'!AO209="Yes",1,0)</f>
        <v>0</v>
      </c>
      <c r="AL209">
        <f>IF('Rolex, AP, Patek'!AS209="Yes",1,0)</f>
        <v>0</v>
      </c>
      <c r="AM209" s="25">
        <f t="shared" si="19"/>
        <v>0</v>
      </c>
      <c r="AN209" s="25">
        <f t="shared" si="20"/>
        <v>0</v>
      </c>
      <c r="AO209" s="25">
        <f t="shared" si="21"/>
        <v>0</v>
      </c>
      <c r="AP209" s="25">
        <f t="shared" si="22"/>
        <v>1</v>
      </c>
      <c r="AQ209" s="25">
        <f t="shared" si="23"/>
        <v>0</v>
      </c>
    </row>
    <row r="210" spans="1:43" x14ac:dyDescent="0.2">
      <c r="A210" s="1">
        <v>206</v>
      </c>
      <c r="B210" s="27">
        <f>'Rolex, AP, Patek'!C210</f>
        <v>44325</v>
      </c>
      <c r="C210">
        <f>'Rolex, AP, Patek'!D210</f>
        <v>167</v>
      </c>
      <c r="D210" s="28">
        <f>'Rolex, AP, Patek'!E210</f>
        <v>7300</v>
      </c>
      <c r="E210" s="28">
        <f>'Rolex, AP, Patek'!F210</f>
        <v>9125</v>
      </c>
      <c r="F210" s="29">
        <f t="shared" si="18"/>
        <v>8.8956296271364828</v>
      </c>
      <c r="G210" s="28">
        <f>IF('Rolex, AP, Patek'!J210="AP",1,0)</f>
        <v>0</v>
      </c>
      <c r="H210" s="28">
        <f>IF('Rolex, AP, Patek'!J210="Patek",1,0)</f>
        <v>1</v>
      </c>
      <c r="I210" s="28">
        <f>IF('Rolex, AP, Patek'!J210="Rolex",1,0)</f>
        <v>0</v>
      </c>
      <c r="J210">
        <f>IF('Rolex, AP, Patek'!L210="Stainless Steel",1,0)</f>
        <v>0</v>
      </c>
      <c r="K210">
        <f>IF('Rolex, AP, Patek'!L210="Two-tone",1,0)</f>
        <v>0</v>
      </c>
      <c r="L210">
        <f>IF(OR('Rolex, AP, Patek'!L210="YG 18K",'Rolex, AP, Patek'!L210="YG &lt;18K",'Rolex, AP, Patek'!L210="PG 18K",'Rolex, AP, Patek'!L210="PG &lt;18K",'Rolex, AP, Patek'!L210="WG 18K",'Rolex, AP, Patek'!L210="Mixes of 18K",'Rolex, AP, Patek'!L210="Mixes &lt;18K"),1,0)</f>
        <v>1</v>
      </c>
      <c r="M210">
        <f>IF('Rolex, AP, Patek'!L210="Platinum",1,0)</f>
        <v>0</v>
      </c>
      <c r="N210">
        <f>IF(OR('Rolex, AP, Patek'!L210="PVD",'Rolex, AP, Patek'!L210="Gold Plate",'Rolex, AP, Patek'!L210="Other"),1,0)</f>
        <v>0</v>
      </c>
      <c r="O210">
        <f>IF('Rolex, AP, Patek'!P210="Stainless Steel",1,0)</f>
        <v>0</v>
      </c>
      <c r="P210">
        <f>IF('Rolex, AP, Patek'!P210="Leather",1,0)</f>
        <v>1</v>
      </c>
      <c r="Q210">
        <f>IF('Rolex, AP, Patek'!P210="Two-tone",1,0)</f>
        <v>0</v>
      </c>
      <c r="R210">
        <f>IF(OR('Rolex, AP, Patek'!P210="YG 18K",'Rolex, AP, Patek'!P210="PG 18K",'Rolex, AP, Patek'!P210="WG 18K",'Rolex, AP, Patek'!P210="Mixes of 18K"),1,0)</f>
        <v>0</v>
      </c>
      <c r="S210">
        <f>IF(OR('Rolex, AP, Patek'!AX210="Yes",'Rolex, AP, Patek'!AY210="Yes",'Rolex, AP, Patek'!AW210="Yes"),1,0)</f>
        <v>0</v>
      </c>
      <c r="T210">
        <f>IF(OR(ISTEXT('Rolex, AP, Patek'!AZ210), ISTEXT('Rolex, AP, Patek'!BA210)),1,0)</f>
        <v>0</v>
      </c>
      <c r="U210">
        <f>IF('Rolex, AP, Patek'!BB210="Yes",1,0)</f>
        <v>0</v>
      </c>
      <c r="V210">
        <f>IF('Rolex, AP, Patek'!BC210="Yes",1,0)</f>
        <v>0</v>
      </c>
      <c r="W210">
        <f>IF('Rolex, AP, Patek'!BF210="Yes",1,0)</f>
        <v>0</v>
      </c>
      <c r="X210">
        <f>IF('Rolex, AP, Patek'!BG210="A",1,0)</f>
        <v>0</v>
      </c>
      <c r="Y210">
        <f>IF('Rolex, AP, Patek'!BG210="AA",1,0)</f>
        <v>1</v>
      </c>
      <c r="Z210">
        <f>IF('Rolex, AP, Patek'!BG210="AAA",1,0)</f>
        <v>0</v>
      </c>
      <c r="AA210">
        <f>IF('Rolex, AP, Patek'!BG210="AAAA",1,0)</f>
        <v>0</v>
      </c>
      <c r="AB210">
        <f>IF('Rolex, AP, Patek'!R210="Yes",1,0)</f>
        <v>1</v>
      </c>
      <c r="AC210">
        <f>IF('Rolex, AP, Patek'!AR210="Yes",1,0)</f>
        <v>0</v>
      </c>
      <c r="AD210">
        <f>IF(OR('Rolex, AP, Patek'!X210="Yes", 'Rolex, AP, Patek'!Y210="Yes",'Rolex, AP, Patek'!Z210="Yes"),1,0)</f>
        <v>0</v>
      </c>
      <c r="AE210">
        <f>IF(OR('Rolex, AP, Patek'!AA210="Yes",'Rolex, AP, Patek'!AB210="Yes"),1,0)</f>
        <v>0</v>
      </c>
      <c r="AF210">
        <f>IF('Rolex, AP, Patek'!AD210="Yes",1,0)</f>
        <v>0</v>
      </c>
      <c r="AG210">
        <f>IF('Rolex, AP, Patek'!AC210="Yes",1,0)</f>
        <v>0</v>
      </c>
      <c r="AH210">
        <f>IF('Rolex, AP, Patek'!AE210="Yes",1,0)</f>
        <v>0</v>
      </c>
      <c r="AI210">
        <f>IF(OR('Rolex, AP, Patek'!AK210="Yes",'Rolex, AP, Patek'!AN210="Yes"),1,0)</f>
        <v>0</v>
      </c>
      <c r="AJ210">
        <f>IF('Rolex, AP, Patek'!AL210="Yes",1,0)</f>
        <v>0</v>
      </c>
      <c r="AK210">
        <f>IF('Rolex, AP, Patek'!AO210="Yes",1,0)</f>
        <v>0</v>
      </c>
      <c r="AL210">
        <f>IF('Rolex, AP, Patek'!AS210="Yes",1,0)</f>
        <v>0</v>
      </c>
      <c r="AM210" s="25">
        <f t="shared" si="19"/>
        <v>0</v>
      </c>
      <c r="AN210" s="25">
        <f t="shared" si="20"/>
        <v>0</v>
      </c>
      <c r="AO210" s="25">
        <f t="shared" si="21"/>
        <v>0</v>
      </c>
      <c r="AP210" s="25">
        <f t="shared" si="22"/>
        <v>1</v>
      </c>
      <c r="AQ210" s="25">
        <f t="shared" si="23"/>
        <v>0</v>
      </c>
    </row>
    <row r="211" spans="1:43" x14ac:dyDescent="0.2">
      <c r="A211" s="1">
        <v>207</v>
      </c>
      <c r="B211" s="27">
        <f>'Rolex, AP, Patek'!C211</f>
        <v>44325</v>
      </c>
      <c r="C211">
        <f>'Rolex, AP, Patek'!D211</f>
        <v>172</v>
      </c>
      <c r="D211" s="28">
        <f>'Rolex, AP, Patek'!E211</f>
        <v>11000</v>
      </c>
      <c r="E211" s="28">
        <f>'Rolex, AP, Patek'!F211</f>
        <v>13750</v>
      </c>
      <c r="F211" s="29">
        <f t="shared" si="18"/>
        <v>9.3056505517805075</v>
      </c>
      <c r="G211" s="28">
        <f>IF('Rolex, AP, Patek'!J211="AP",1,0)</f>
        <v>0</v>
      </c>
      <c r="H211" s="28">
        <f>IF('Rolex, AP, Patek'!J211="Patek",1,0)</f>
        <v>1</v>
      </c>
      <c r="I211" s="28">
        <f>IF('Rolex, AP, Patek'!J211="Rolex",1,0)</f>
        <v>0</v>
      </c>
      <c r="J211">
        <f>IF('Rolex, AP, Patek'!L211="Stainless Steel",1,0)</f>
        <v>0</v>
      </c>
      <c r="K211">
        <f>IF('Rolex, AP, Patek'!L211="Two-tone",1,0)</f>
        <v>0</v>
      </c>
      <c r="L211">
        <f>IF(OR('Rolex, AP, Patek'!L211="YG 18K",'Rolex, AP, Patek'!L211="YG &lt;18K",'Rolex, AP, Patek'!L211="PG 18K",'Rolex, AP, Patek'!L211="PG &lt;18K",'Rolex, AP, Patek'!L211="WG 18K",'Rolex, AP, Patek'!L211="Mixes of 18K",'Rolex, AP, Patek'!L211="Mixes &lt;18K"),1,0)</f>
        <v>1</v>
      </c>
      <c r="M211">
        <f>IF('Rolex, AP, Patek'!L211="Platinum",1,0)</f>
        <v>0</v>
      </c>
      <c r="N211">
        <f>IF(OR('Rolex, AP, Patek'!L211="PVD",'Rolex, AP, Patek'!L211="Gold Plate",'Rolex, AP, Patek'!L211="Other"),1,0)</f>
        <v>0</v>
      </c>
      <c r="O211">
        <f>IF('Rolex, AP, Patek'!P211="Stainless Steel",1,0)</f>
        <v>0</v>
      </c>
      <c r="P211">
        <f>IF('Rolex, AP, Patek'!P211="Leather",1,0)</f>
        <v>1</v>
      </c>
      <c r="Q211">
        <f>IF('Rolex, AP, Patek'!P211="Two-tone",1,0)</f>
        <v>0</v>
      </c>
      <c r="R211">
        <f>IF(OR('Rolex, AP, Patek'!P211="YG 18K",'Rolex, AP, Patek'!P211="PG 18K",'Rolex, AP, Patek'!P211="WG 18K",'Rolex, AP, Patek'!P211="Mixes of 18K"),1,0)</f>
        <v>0</v>
      </c>
      <c r="S211">
        <f>IF(OR('Rolex, AP, Patek'!AX211="Yes",'Rolex, AP, Patek'!AY211="Yes",'Rolex, AP, Patek'!AW211="Yes"),1,0)</f>
        <v>0</v>
      </c>
      <c r="T211">
        <f>IF(OR(ISTEXT('Rolex, AP, Patek'!AZ211), ISTEXT('Rolex, AP, Patek'!BA211)),1,0)</f>
        <v>0</v>
      </c>
      <c r="U211">
        <f>IF('Rolex, AP, Patek'!BB211="Yes",1,0)</f>
        <v>0</v>
      </c>
      <c r="V211">
        <f>IF('Rolex, AP, Patek'!BC211="Yes",1,0)</f>
        <v>0</v>
      </c>
      <c r="W211">
        <f>IF('Rolex, AP, Patek'!BF211="Yes",1,0)</f>
        <v>0</v>
      </c>
      <c r="X211">
        <f>IF('Rolex, AP, Patek'!BG211="A",1,0)</f>
        <v>0</v>
      </c>
      <c r="Y211">
        <f>IF('Rolex, AP, Patek'!BG211="AA",1,0)</f>
        <v>0</v>
      </c>
      <c r="Z211">
        <f>IF('Rolex, AP, Patek'!BG211="AAA",1,0)</f>
        <v>1</v>
      </c>
      <c r="AA211">
        <f>IF('Rolex, AP, Patek'!BG211="AAAA",1,0)</f>
        <v>0</v>
      </c>
      <c r="AB211">
        <f>IF('Rolex, AP, Patek'!R211="Yes",1,0)</f>
        <v>1</v>
      </c>
      <c r="AC211">
        <f>IF('Rolex, AP, Patek'!AR211="Yes",1,0)</f>
        <v>0</v>
      </c>
      <c r="AD211">
        <f>IF(OR('Rolex, AP, Patek'!X211="Yes", 'Rolex, AP, Patek'!Y211="Yes",'Rolex, AP, Patek'!Z211="Yes"),1,0)</f>
        <v>0</v>
      </c>
      <c r="AE211">
        <f>IF(OR('Rolex, AP, Patek'!AA211="Yes",'Rolex, AP, Patek'!AB211="Yes"),1,0)</f>
        <v>0</v>
      </c>
      <c r="AF211">
        <f>IF('Rolex, AP, Patek'!AD211="Yes",1,0)</f>
        <v>0</v>
      </c>
      <c r="AG211">
        <f>IF('Rolex, AP, Patek'!AC211="Yes",1,0)</f>
        <v>0</v>
      </c>
      <c r="AH211">
        <f>IF('Rolex, AP, Patek'!AE211="Yes",1,0)</f>
        <v>0</v>
      </c>
      <c r="AI211">
        <f>IF(OR('Rolex, AP, Patek'!AK211="Yes",'Rolex, AP, Patek'!AN211="Yes"),1,0)</f>
        <v>0</v>
      </c>
      <c r="AJ211">
        <f>IF('Rolex, AP, Patek'!AL211="Yes",1,0)</f>
        <v>0</v>
      </c>
      <c r="AK211">
        <f>IF('Rolex, AP, Patek'!AO211="Yes",1,0)</f>
        <v>0</v>
      </c>
      <c r="AL211">
        <f>IF('Rolex, AP, Patek'!AS211="Yes",1,0)</f>
        <v>0</v>
      </c>
      <c r="AM211" s="25">
        <f t="shared" si="19"/>
        <v>0</v>
      </c>
      <c r="AN211" s="25">
        <f t="shared" si="20"/>
        <v>0</v>
      </c>
      <c r="AO211" s="25">
        <f t="shared" si="21"/>
        <v>0</v>
      </c>
      <c r="AP211" s="25">
        <f t="shared" si="22"/>
        <v>1</v>
      </c>
      <c r="AQ211" s="25">
        <f t="shared" si="23"/>
        <v>0</v>
      </c>
    </row>
    <row r="212" spans="1:43" x14ac:dyDescent="0.2">
      <c r="A212" s="1">
        <v>208</v>
      </c>
      <c r="B212" s="27">
        <f>'Rolex, AP, Patek'!C212</f>
        <v>44325</v>
      </c>
      <c r="C212">
        <f>'Rolex, AP, Patek'!D212</f>
        <v>173</v>
      </c>
      <c r="D212" s="28">
        <f>'Rolex, AP, Patek'!E212</f>
        <v>13000</v>
      </c>
      <c r="E212" s="28">
        <f>'Rolex, AP, Patek'!F212</f>
        <v>16250</v>
      </c>
      <c r="F212" s="29">
        <f t="shared" si="18"/>
        <v>9.4727046364436731</v>
      </c>
      <c r="G212" s="28">
        <f>IF('Rolex, AP, Patek'!J212="AP",1,0)</f>
        <v>0</v>
      </c>
      <c r="H212" s="28">
        <f>IF('Rolex, AP, Patek'!J212="Patek",1,0)</f>
        <v>1</v>
      </c>
      <c r="I212" s="28">
        <f>IF('Rolex, AP, Patek'!J212="Rolex",1,0)</f>
        <v>0</v>
      </c>
      <c r="J212">
        <f>IF('Rolex, AP, Patek'!L212="Stainless Steel",1,0)</f>
        <v>0</v>
      </c>
      <c r="K212">
        <f>IF('Rolex, AP, Patek'!L212="Two-tone",1,0)</f>
        <v>0</v>
      </c>
      <c r="L212">
        <f>IF(OR('Rolex, AP, Patek'!L212="YG 18K",'Rolex, AP, Patek'!L212="YG &lt;18K",'Rolex, AP, Patek'!L212="PG 18K",'Rolex, AP, Patek'!L212="PG &lt;18K",'Rolex, AP, Patek'!L212="WG 18K",'Rolex, AP, Patek'!L212="Mixes of 18K",'Rolex, AP, Patek'!L212="Mixes &lt;18K"),1,0)</f>
        <v>1</v>
      </c>
      <c r="M212">
        <f>IF('Rolex, AP, Patek'!L212="Platinum",1,0)</f>
        <v>0</v>
      </c>
      <c r="N212">
        <f>IF(OR('Rolex, AP, Patek'!L212="PVD",'Rolex, AP, Patek'!L212="Gold Plate",'Rolex, AP, Patek'!L212="Other"),1,0)</f>
        <v>0</v>
      </c>
      <c r="O212">
        <f>IF('Rolex, AP, Patek'!P212="Stainless Steel",1,0)</f>
        <v>0</v>
      </c>
      <c r="P212">
        <f>IF('Rolex, AP, Patek'!P212="Leather",1,0)</f>
        <v>1</v>
      </c>
      <c r="Q212">
        <f>IF('Rolex, AP, Patek'!P212="Two-tone",1,0)</f>
        <v>0</v>
      </c>
      <c r="R212">
        <f>IF(OR('Rolex, AP, Patek'!P212="YG 18K",'Rolex, AP, Patek'!P212="PG 18K",'Rolex, AP, Patek'!P212="WG 18K",'Rolex, AP, Patek'!P212="Mixes of 18K"),1,0)</f>
        <v>0</v>
      </c>
      <c r="S212">
        <f>IF(OR('Rolex, AP, Patek'!AX212="Yes",'Rolex, AP, Patek'!AY212="Yes",'Rolex, AP, Patek'!AW212="Yes"),1,0)</f>
        <v>0</v>
      </c>
      <c r="T212">
        <f>IF(OR(ISTEXT('Rolex, AP, Patek'!AZ212), ISTEXT('Rolex, AP, Patek'!BA212)),1,0)</f>
        <v>0</v>
      </c>
      <c r="U212">
        <f>IF('Rolex, AP, Patek'!BB212="Yes",1,0)</f>
        <v>0</v>
      </c>
      <c r="V212">
        <f>IF('Rolex, AP, Patek'!BC212="Yes",1,0)</f>
        <v>0</v>
      </c>
      <c r="W212">
        <f>IF('Rolex, AP, Patek'!BF212="Yes",1,0)</f>
        <v>0</v>
      </c>
      <c r="X212">
        <f>IF('Rolex, AP, Patek'!BG212="A",1,0)</f>
        <v>0</v>
      </c>
      <c r="Y212">
        <f>IF('Rolex, AP, Patek'!BG212="AA",1,0)</f>
        <v>1</v>
      </c>
      <c r="Z212">
        <f>IF('Rolex, AP, Patek'!BG212="AAA",1,0)</f>
        <v>0</v>
      </c>
      <c r="AA212">
        <f>IF('Rolex, AP, Patek'!BG212="AAAA",1,0)</f>
        <v>0</v>
      </c>
      <c r="AB212">
        <f>IF('Rolex, AP, Patek'!R212="Yes",1,0)</f>
        <v>1</v>
      </c>
      <c r="AC212">
        <f>IF('Rolex, AP, Patek'!AR212="Yes",1,0)</f>
        <v>0</v>
      </c>
      <c r="AD212">
        <f>IF(OR('Rolex, AP, Patek'!X212="Yes", 'Rolex, AP, Patek'!Y212="Yes",'Rolex, AP, Patek'!Z212="Yes"),1,0)</f>
        <v>0</v>
      </c>
      <c r="AE212">
        <f>IF(OR('Rolex, AP, Patek'!AA212="Yes",'Rolex, AP, Patek'!AB212="Yes"),1,0)</f>
        <v>0</v>
      </c>
      <c r="AF212">
        <f>IF('Rolex, AP, Patek'!AD212="Yes",1,0)</f>
        <v>0</v>
      </c>
      <c r="AG212">
        <f>IF('Rolex, AP, Patek'!AC212="Yes",1,0)</f>
        <v>0</v>
      </c>
      <c r="AH212">
        <f>IF('Rolex, AP, Patek'!AE212="Yes",1,0)</f>
        <v>0</v>
      </c>
      <c r="AI212">
        <f>IF(OR('Rolex, AP, Patek'!AK212="Yes",'Rolex, AP, Patek'!AN212="Yes"),1,0)</f>
        <v>0</v>
      </c>
      <c r="AJ212">
        <f>IF('Rolex, AP, Patek'!AL212="Yes",1,0)</f>
        <v>0</v>
      </c>
      <c r="AK212">
        <f>IF('Rolex, AP, Patek'!AO212="Yes",1,0)</f>
        <v>0</v>
      </c>
      <c r="AL212">
        <f>IF('Rolex, AP, Patek'!AS212="Yes",1,0)</f>
        <v>0</v>
      </c>
      <c r="AM212" s="25">
        <f t="shared" si="19"/>
        <v>0</v>
      </c>
      <c r="AN212" s="25">
        <f t="shared" si="20"/>
        <v>0</v>
      </c>
      <c r="AO212" s="25">
        <f t="shared" si="21"/>
        <v>0</v>
      </c>
      <c r="AP212" s="25">
        <f t="shared" si="22"/>
        <v>1</v>
      </c>
      <c r="AQ212" s="25">
        <f t="shared" si="23"/>
        <v>0</v>
      </c>
    </row>
    <row r="213" spans="1:43" x14ac:dyDescent="0.2">
      <c r="A213" s="1">
        <v>209</v>
      </c>
      <c r="B213" s="27">
        <f>'Rolex, AP, Patek'!C213</f>
        <v>44325</v>
      </c>
      <c r="C213">
        <f>'Rolex, AP, Patek'!D213</f>
        <v>175</v>
      </c>
      <c r="D213" s="28">
        <f>'Rolex, AP, Patek'!E213</f>
        <v>15000</v>
      </c>
      <c r="E213" s="28">
        <f>'Rolex, AP, Patek'!F213</f>
        <v>18750</v>
      </c>
      <c r="F213" s="29">
        <f t="shared" si="18"/>
        <v>9.6158054800843473</v>
      </c>
      <c r="G213" s="28">
        <f>IF('Rolex, AP, Patek'!J213="AP",1,0)</f>
        <v>0</v>
      </c>
      <c r="H213" s="28">
        <f>IF('Rolex, AP, Patek'!J213="Patek",1,0)</f>
        <v>1</v>
      </c>
      <c r="I213" s="28">
        <f>IF('Rolex, AP, Patek'!J213="Rolex",1,0)</f>
        <v>0</v>
      </c>
      <c r="J213">
        <f>IF('Rolex, AP, Patek'!L213="Stainless Steel",1,0)</f>
        <v>0</v>
      </c>
      <c r="K213">
        <f>IF('Rolex, AP, Patek'!L213="Two-tone",1,0)</f>
        <v>0</v>
      </c>
      <c r="L213">
        <f>IF(OR('Rolex, AP, Patek'!L213="YG 18K",'Rolex, AP, Patek'!L213="YG &lt;18K",'Rolex, AP, Patek'!L213="PG 18K",'Rolex, AP, Patek'!L213="PG &lt;18K",'Rolex, AP, Patek'!L213="WG 18K",'Rolex, AP, Patek'!L213="Mixes of 18K",'Rolex, AP, Patek'!L213="Mixes &lt;18K"),1,0)</f>
        <v>1</v>
      </c>
      <c r="M213">
        <f>IF('Rolex, AP, Patek'!L213="Platinum",1,0)</f>
        <v>0</v>
      </c>
      <c r="N213">
        <f>IF(OR('Rolex, AP, Patek'!L213="PVD",'Rolex, AP, Patek'!L213="Gold Plate",'Rolex, AP, Patek'!L213="Other"),1,0)</f>
        <v>0</v>
      </c>
      <c r="O213">
        <f>IF('Rolex, AP, Patek'!P213="Stainless Steel",1,0)</f>
        <v>0</v>
      </c>
      <c r="P213">
        <f>IF('Rolex, AP, Patek'!P213="Leather",1,0)</f>
        <v>0</v>
      </c>
      <c r="Q213">
        <f>IF('Rolex, AP, Patek'!P213="Two-tone",1,0)</f>
        <v>0</v>
      </c>
      <c r="R213">
        <f>IF(OR('Rolex, AP, Patek'!P213="YG 18K",'Rolex, AP, Patek'!P213="PG 18K",'Rolex, AP, Patek'!P213="WG 18K",'Rolex, AP, Patek'!P213="Mixes of 18K"),1,0)</f>
        <v>1</v>
      </c>
      <c r="S213">
        <f>IF(OR('Rolex, AP, Patek'!AX213="Yes",'Rolex, AP, Patek'!AY213="Yes",'Rolex, AP, Patek'!AW213="Yes"),1,0)</f>
        <v>0</v>
      </c>
      <c r="T213">
        <f>IF(OR(ISTEXT('Rolex, AP, Patek'!AZ213), ISTEXT('Rolex, AP, Patek'!BA213)),1,0)</f>
        <v>0</v>
      </c>
      <c r="U213">
        <f>IF('Rolex, AP, Patek'!BB213="Yes",1,0)</f>
        <v>0</v>
      </c>
      <c r="V213">
        <f>IF('Rolex, AP, Patek'!BC213="Yes",1,0)</f>
        <v>0</v>
      </c>
      <c r="W213">
        <f>IF('Rolex, AP, Patek'!BF213="Yes",1,0)</f>
        <v>0</v>
      </c>
      <c r="X213">
        <f>IF('Rolex, AP, Patek'!BG213="A",1,0)</f>
        <v>0</v>
      </c>
      <c r="Y213">
        <f>IF('Rolex, AP, Patek'!BG213="AA",1,0)</f>
        <v>1</v>
      </c>
      <c r="Z213">
        <f>IF('Rolex, AP, Patek'!BG213="AAA",1,0)</f>
        <v>0</v>
      </c>
      <c r="AA213">
        <f>IF('Rolex, AP, Patek'!BG213="AAAA",1,0)</f>
        <v>0</v>
      </c>
      <c r="AB213">
        <f>IF('Rolex, AP, Patek'!R213="Yes",1,0)</f>
        <v>1</v>
      </c>
      <c r="AC213">
        <f>IF('Rolex, AP, Patek'!AR213="Yes",1,0)</f>
        <v>0</v>
      </c>
      <c r="AD213">
        <f>IF(OR('Rolex, AP, Patek'!X213="Yes", 'Rolex, AP, Patek'!Y213="Yes",'Rolex, AP, Patek'!Z213="Yes"),1,0)</f>
        <v>0</v>
      </c>
      <c r="AE213">
        <f>IF(OR('Rolex, AP, Patek'!AA213="Yes",'Rolex, AP, Patek'!AB213="Yes"),1,0)</f>
        <v>0</v>
      </c>
      <c r="AF213">
        <f>IF('Rolex, AP, Patek'!AD213="Yes",1,0)</f>
        <v>0</v>
      </c>
      <c r="AG213">
        <f>IF('Rolex, AP, Patek'!AC213="Yes",1,0)</f>
        <v>0</v>
      </c>
      <c r="AH213">
        <f>IF('Rolex, AP, Patek'!AE213="Yes",1,0)</f>
        <v>0</v>
      </c>
      <c r="AI213">
        <f>IF(OR('Rolex, AP, Patek'!AK213="Yes",'Rolex, AP, Patek'!AN213="Yes"),1,0)</f>
        <v>0</v>
      </c>
      <c r="AJ213">
        <f>IF('Rolex, AP, Patek'!AL213="Yes",1,0)</f>
        <v>0</v>
      </c>
      <c r="AK213">
        <f>IF('Rolex, AP, Patek'!AO213="Yes",1,0)</f>
        <v>0</v>
      </c>
      <c r="AL213">
        <f>IF('Rolex, AP, Patek'!AS213="Yes",1,0)</f>
        <v>0</v>
      </c>
      <c r="AM213" s="25">
        <f t="shared" si="19"/>
        <v>0</v>
      </c>
      <c r="AN213" s="25">
        <f t="shared" si="20"/>
        <v>0</v>
      </c>
      <c r="AO213" s="25">
        <f t="shared" si="21"/>
        <v>0</v>
      </c>
      <c r="AP213" s="25">
        <f t="shared" si="22"/>
        <v>1</v>
      </c>
      <c r="AQ213" s="25">
        <f t="shared" si="23"/>
        <v>0</v>
      </c>
    </row>
    <row r="214" spans="1:43" x14ac:dyDescent="0.2">
      <c r="A214" s="1">
        <v>210</v>
      </c>
      <c r="B214" s="27">
        <f>'Rolex, AP, Patek'!C214</f>
        <v>44325</v>
      </c>
      <c r="C214">
        <f>'Rolex, AP, Patek'!D214</f>
        <v>176</v>
      </c>
      <c r="D214" s="28">
        <f>'Rolex, AP, Patek'!E214</f>
        <v>25000</v>
      </c>
      <c r="E214" s="28">
        <f>'Rolex, AP, Patek'!F214</f>
        <v>31250</v>
      </c>
      <c r="F214" s="29">
        <f t="shared" si="18"/>
        <v>10.126631103850338</v>
      </c>
      <c r="G214" s="28">
        <f>IF('Rolex, AP, Patek'!J214="AP",1,0)</f>
        <v>0</v>
      </c>
      <c r="H214" s="28">
        <f>IF('Rolex, AP, Patek'!J214="Patek",1,0)</f>
        <v>1</v>
      </c>
      <c r="I214" s="28">
        <f>IF('Rolex, AP, Patek'!J214="Rolex",1,0)</f>
        <v>0</v>
      </c>
      <c r="J214">
        <f>IF('Rolex, AP, Patek'!L214="Stainless Steel",1,0)</f>
        <v>0</v>
      </c>
      <c r="K214">
        <f>IF('Rolex, AP, Patek'!L214="Two-tone",1,0)</f>
        <v>0</v>
      </c>
      <c r="L214">
        <f>IF(OR('Rolex, AP, Patek'!L214="YG 18K",'Rolex, AP, Patek'!L214="YG &lt;18K",'Rolex, AP, Patek'!L214="PG 18K",'Rolex, AP, Patek'!L214="PG &lt;18K",'Rolex, AP, Patek'!L214="WG 18K",'Rolex, AP, Patek'!L214="Mixes of 18K",'Rolex, AP, Patek'!L214="Mixes &lt;18K"),1,0)</f>
        <v>1</v>
      </c>
      <c r="M214">
        <f>IF('Rolex, AP, Patek'!L214="Platinum",1,0)</f>
        <v>0</v>
      </c>
      <c r="N214">
        <f>IF(OR('Rolex, AP, Patek'!L214="PVD",'Rolex, AP, Patek'!L214="Gold Plate",'Rolex, AP, Patek'!L214="Other"),1,0)</f>
        <v>0</v>
      </c>
      <c r="O214">
        <f>IF('Rolex, AP, Patek'!P214="Stainless Steel",1,0)</f>
        <v>0</v>
      </c>
      <c r="P214">
        <f>IF('Rolex, AP, Patek'!P214="Leather",1,0)</f>
        <v>0</v>
      </c>
      <c r="Q214">
        <f>IF('Rolex, AP, Patek'!P214="Two-tone",1,0)</f>
        <v>0</v>
      </c>
      <c r="R214">
        <f>IF(OR('Rolex, AP, Patek'!P214="YG 18K",'Rolex, AP, Patek'!P214="PG 18K",'Rolex, AP, Patek'!P214="WG 18K",'Rolex, AP, Patek'!P214="Mixes of 18K"),1,0)</f>
        <v>1</v>
      </c>
      <c r="S214">
        <f>IF(OR('Rolex, AP, Patek'!AX214="Yes",'Rolex, AP, Patek'!AY214="Yes",'Rolex, AP, Patek'!AW214="Yes"),1,0)</f>
        <v>0</v>
      </c>
      <c r="T214">
        <f>IF(OR(ISTEXT('Rolex, AP, Patek'!AZ214), ISTEXT('Rolex, AP, Patek'!BA214)),1,0)</f>
        <v>0</v>
      </c>
      <c r="U214">
        <f>IF('Rolex, AP, Patek'!BB214="Yes",1,0)</f>
        <v>0</v>
      </c>
      <c r="V214">
        <f>IF('Rolex, AP, Patek'!BC214="Yes",1,0)</f>
        <v>0</v>
      </c>
      <c r="W214">
        <f>IF('Rolex, AP, Patek'!BF214="Yes",1,0)</f>
        <v>0</v>
      </c>
      <c r="X214">
        <f>IF('Rolex, AP, Patek'!BG214="A",1,0)</f>
        <v>0</v>
      </c>
      <c r="Y214">
        <f>IF('Rolex, AP, Patek'!BG214="AA",1,0)</f>
        <v>0</v>
      </c>
      <c r="Z214">
        <f>IF('Rolex, AP, Patek'!BG214="AAA",1,0)</f>
        <v>0</v>
      </c>
      <c r="AA214">
        <f>IF('Rolex, AP, Patek'!BG214="AAAA",1,0)</f>
        <v>1</v>
      </c>
      <c r="AB214">
        <f>IF('Rolex, AP, Patek'!R214="Yes",1,0)</f>
        <v>1</v>
      </c>
      <c r="AC214">
        <f>IF('Rolex, AP, Patek'!AR214="Yes",1,0)</f>
        <v>0</v>
      </c>
      <c r="AD214">
        <f>IF(OR('Rolex, AP, Patek'!X214="Yes", 'Rolex, AP, Patek'!Y214="Yes",'Rolex, AP, Patek'!Z214="Yes"),1,0)</f>
        <v>0</v>
      </c>
      <c r="AE214">
        <f>IF(OR('Rolex, AP, Patek'!AA214="Yes",'Rolex, AP, Patek'!AB214="Yes"),1,0)</f>
        <v>0</v>
      </c>
      <c r="AF214">
        <f>IF('Rolex, AP, Patek'!AD214="Yes",1,0)</f>
        <v>0</v>
      </c>
      <c r="AG214">
        <f>IF('Rolex, AP, Patek'!AC214="Yes",1,0)</f>
        <v>0</v>
      </c>
      <c r="AH214">
        <f>IF('Rolex, AP, Patek'!AE214="Yes",1,0)</f>
        <v>0</v>
      </c>
      <c r="AI214">
        <f>IF(OR('Rolex, AP, Patek'!AK214="Yes",'Rolex, AP, Patek'!AN214="Yes"),1,0)</f>
        <v>0</v>
      </c>
      <c r="AJ214">
        <f>IF('Rolex, AP, Patek'!AL214="Yes",1,0)</f>
        <v>0</v>
      </c>
      <c r="AK214">
        <f>IF('Rolex, AP, Patek'!AO214="Yes",1,0)</f>
        <v>0</v>
      </c>
      <c r="AL214">
        <f>IF('Rolex, AP, Patek'!AS214="Yes",1,0)</f>
        <v>0</v>
      </c>
      <c r="AM214" s="25">
        <f t="shared" si="19"/>
        <v>0</v>
      </c>
      <c r="AN214" s="25">
        <f t="shared" si="20"/>
        <v>0</v>
      </c>
      <c r="AO214" s="25">
        <f t="shared" si="21"/>
        <v>0</v>
      </c>
      <c r="AP214" s="25">
        <f t="shared" si="22"/>
        <v>1</v>
      </c>
      <c r="AQ214" s="25">
        <f t="shared" si="23"/>
        <v>0</v>
      </c>
    </row>
    <row r="215" spans="1:43" x14ac:dyDescent="0.2">
      <c r="A215" s="1">
        <v>211</v>
      </c>
      <c r="B215" s="27">
        <f>'Rolex, AP, Patek'!C215</f>
        <v>44325</v>
      </c>
      <c r="C215">
        <f>'Rolex, AP, Patek'!D215</f>
        <v>212</v>
      </c>
      <c r="D215" s="28">
        <f>'Rolex, AP, Patek'!E215</f>
        <v>70000</v>
      </c>
      <c r="E215" s="28">
        <f>'Rolex, AP, Patek'!F215</f>
        <v>87500</v>
      </c>
      <c r="F215" s="29">
        <f t="shared" si="18"/>
        <v>11.156250521031495</v>
      </c>
      <c r="G215" s="28">
        <f>IF('Rolex, AP, Patek'!J215="AP",1,0)</f>
        <v>1</v>
      </c>
      <c r="H215" s="28">
        <f>IF('Rolex, AP, Patek'!J215="Patek",1,0)</f>
        <v>0</v>
      </c>
      <c r="I215" s="28">
        <f>IF('Rolex, AP, Patek'!J215="Rolex",1,0)</f>
        <v>0</v>
      </c>
      <c r="J215">
        <f>IF('Rolex, AP, Patek'!L215="Stainless Steel",1,0)</f>
        <v>1</v>
      </c>
      <c r="K215">
        <f>IF('Rolex, AP, Patek'!L215="Two-tone",1,0)</f>
        <v>0</v>
      </c>
      <c r="L215">
        <f>IF(OR('Rolex, AP, Patek'!L215="YG 18K",'Rolex, AP, Patek'!L215="YG &lt;18K",'Rolex, AP, Patek'!L215="PG 18K",'Rolex, AP, Patek'!L215="PG &lt;18K",'Rolex, AP, Patek'!L215="WG 18K",'Rolex, AP, Patek'!L215="Mixes of 18K",'Rolex, AP, Patek'!L215="Mixes &lt;18K"),1,0)</f>
        <v>0</v>
      </c>
      <c r="M215">
        <f>IF('Rolex, AP, Patek'!L215="Platinum",1,0)</f>
        <v>0</v>
      </c>
      <c r="N215">
        <f>IF(OR('Rolex, AP, Patek'!L215="PVD",'Rolex, AP, Patek'!L215="Gold Plate",'Rolex, AP, Patek'!L215="Other"),1,0)</f>
        <v>0</v>
      </c>
      <c r="O215">
        <f>IF('Rolex, AP, Patek'!P215="Stainless Steel",1,0)</f>
        <v>1</v>
      </c>
      <c r="P215">
        <f>IF('Rolex, AP, Patek'!P215="Leather",1,0)</f>
        <v>0</v>
      </c>
      <c r="Q215">
        <f>IF('Rolex, AP, Patek'!P215="Two-tone",1,0)</f>
        <v>0</v>
      </c>
      <c r="R215">
        <f>IF(OR('Rolex, AP, Patek'!P215="YG 18K",'Rolex, AP, Patek'!P215="PG 18K",'Rolex, AP, Patek'!P215="WG 18K",'Rolex, AP, Patek'!P215="Mixes of 18K"),1,0)</f>
        <v>0</v>
      </c>
      <c r="S215">
        <f>IF(OR('Rolex, AP, Patek'!AX215="Yes",'Rolex, AP, Patek'!AY215="Yes",'Rolex, AP, Patek'!AW215="Yes"),1,0)</f>
        <v>0</v>
      </c>
      <c r="T215">
        <f>IF(OR(ISTEXT('Rolex, AP, Patek'!AZ215), ISTEXT('Rolex, AP, Patek'!BA215)),1,0)</f>
        <v>0</v>
      </c>
      <c r="U215">
        <f>IF('Rolex, AP, Patek'!BB215="Yes",1,0)</f>
        <v>0</v>
      </c>
      <c r="V215">
        <f>IF('Rolex, AP, Patek'!BC215="Yes",1,0)</f>
        <v>0</v>
      </c>
      <c r="W215">
        <f>IF('Rolex, AP, Patek'!BF215="Yes",1,0)</f>
        <v>0</v>
      </c>
      <c r="X215">
        <f>IF('Rolex, AP, Patek'!BG215="A",1,0)</f>
        <v>0</v>
      </c>
      <c r="Y215">
        <f>IF('Rolex, AP, Patek'!BG215="AA",1,0)</f>
        <v>0</v>
      </c>
      <c r="Z215">
        <f>IF('Rolex, AP, Patek'!BG215="AAA",1,0)</f>
        <v>0</v>
      </c>
      <c r="AA215">
        <f>IF('Rolex, AP, Patek'!BG215="AAAA",1,0)</f>
        <v>1</v>
      </c>
      <c r="AB215">
        <f>IF('Rolex, AP, Patek'!R215="Yes",1,0)</f>
        <v>0</v>
      </c>
      <c r="AC215">
        <f>IF('Rolex, AP, Patek'!AR215="Yes",1,0)</f>
        <v>0</v>
      </c>
      <c r="AD215">
        <f>IF(OR('Rolex, AP, Patek'!X215="Yes", 'Rolex, AP, Patek'!Y215="Yes",'Rolex, AP, Patek'!Z215="Yes"),1,0)</f>
        <v>1</v>
      </c>
      <c r="AE215">
        <f>IF(OR('Rolex, AP, Patek'!AA215="Yes",'Rolex, AP, Patek'!AB215="Yes"),1,0)</f>
        <v>0</v>
      </c>
      <c r="AF215">
        <f>IF('Rolex, AP, Patek'!AD215="Yes",1,0)</f>
        <v>0</v>
      </c>
      <c r="AG215">
        <f>IF('Rolex, AP, Patek'!AC215="Yes",1,0)</f>
        <v>0</v>
      </c>
      <c r="AH215">
        <f>IF('Rolex, AP, Patek'!AE215="Yes",1,0)</f>
        <v>0</v>
      </c>
      <c r="AI215">
        <f>IF(OR('Rolex, AP, Patek'!AK215="Yes",'Rolex, AP, Patek'!AN215="Yes"),1,0)</f>
        <v>0</v>
      </c>
      <c r="AJ215">
        <f>IF('Rolex, AP, Patek'!AL215="Yes",1,0)</f>
        <v>0</v>
      </c>
      <c r="AK215">
        <f>IF('Rolex, AP, Patek'!AO215="Yes",1,0)</f>
        <v>0</v>
      </c>
      <c r="AL215">
        <f>IF('Rolex, AP, Patek'!AS215="Yes",1,0)</f>
        <v>0</v>
      </c>
      <c r="AM215" s="25">
        <f t="shared" si="19"/>
        <v>0</v>
      </c>
      <c r="AN215" s="25">
        <f t="shared" si="20"/>
        <v>0</v>
      </c>
      <c r="AO215" s="25">
        <f t="shared" si="21"/>
        <v>0</v>
      </c>
      <c r="AP215" s="25">
        <f t="shared" si="22"/>
        <v>1</v>
      </c>
      <c r="AQ215" s="25">
        <f t="shared" si="23"/>
        <v>0</v>
      </c>
    </row>
    <row r="216" spans="1:43" x14ac:dyDescent="0.2">
      <c r="A216" s="1">
        <v>212</v>
      </c>
      <c r="B216" s="27">
        <f>'Rolex, AP, Patek'!C216</f>
        <v>44325</v>
      </c>
      <c r="C216">
        <f>'Rolex, AP, Patek'!D216</f>
        <v>219</v>
      </c>
      <c r="D216" s="28">
        <f>'Rolex, AP, Patek'!E216</f>
        <v>18000</v>
      </c>
      <c r="E216" s="28">
        <f>'Rolex, AP, Patek'!F216</f>
        <v>22500</v>
      </c>
      <c r="F216" s="29">
        <f t="shared" si="18"/>
        <v>9.7981270368783022</v>
      </c>
      <c r="G216" s="28">
        <f>IF('Rolex, AP, Patek'!J216="AP",1,0)</f>
        <v>1</v>
      </c>
      <c r="H216" s="28">
        <f>IF('Rolex, AP, Patek'!J216="Patek",1,0)</f>
        <v>0</v>
      </c>
      <c r="I216" s="28">
        <f>IF('Rolex, AP, Patek'!J216="Rolex",1,0)</f>
        <v>0</v>
      </c>
      <c r="J216">
        <f>IF('Rolex, AP, Patek'!L216="Stainless Steel",1,0)</f>
        <v>1</v>
      </c>
      <c r="K216">
        <f>IF('Rolex, AP, Patek'!L216="Two-tone",1,0)</f>
        <v>0</v>
      </c>
      <c r="L216">
        <f>IF(OR('Rolex, AP, Patek'!L216="YG 18K",'Rolex, AP, Patek'!L216="YG &lt;18K",'Rolex, AP, Patek'!L216="PG 18K",'Rolex, AP, Patek'!L216="PG &lt;18K",'Rolex, AP, Patek'!L216="WG 18K",'Rolex, AP, Patek'!L216="Mixes of 18K",'Rolex, AP, Patek'!L216="Mixes &lt;18K"),1,0)</f>
        <v>0</v>
      </c>
      <c r="M216">
        <f>IF('Rolex, AP, Patek'!L216="Platinum",1,0)</f>
        <v>0</v>
      </c>
      <c r="N216">
        <f>IF(OR('Rolex, AP, Patek'!L216="PVD",'Rolex, AP, Patek'!L216="Gold Plate",'Rolex, AP, Patek'!L216="Other"),1,0)</f>
        <v>0</v>
      </c>
      <c r="O216">
        <f>IF('Rolex, AP, Patek'!P216="Stainless Steel",1,0)</f>
        <v>1</v>
      </c>
      <c r="P216">
        <f>IF('Rolex, AP, Patek'!P216="Leather",1,0)</f>
        <v>0</v>
      </c>
      <c r="Q216">
        <f>IF('Rolex, AP, Patek'!P216="Two-tone",1,0)</f>
        <v>0</v>
      </c>
      <c r="R216">
        <f>IF(OR('Rolex, AP, Patek'!P216="YG 18K",'Rolex, AP, Patek'!P216="PG 18K",'Rolex, AP, Patek'!P216="WG 18K",'Rolex, AP, Patek'!P216="Mixes of 18K"),1,0)</f>
        <v>0</v>
      </c>
      <c r="S216">
        <f>IF(OR('Rolex, AP, Patek'!AX216="Yes",'Rolex, AP, Patek'!AY216="Yes",'Rolex, AP, Patek'!AW216="Yes"),1,0)</f>
        <v>0</v>
      </c>
      <c r="T216">
        <f>IF(OR(ISTEXT('Rolex, AP, Patek'!AZ216), ISTEXT('Rolex, AP, Patek'!BA216)),1,0)</f>
        <v>0</v>
      </c>
      <c r="U216">
        <f>IF('Rolex, AP, Patek'!BB216="Yes",1,0)</f>
        <v>0</v>
      </c>
      <c r="V216">
        <f>IF('Rolex, AP, Patek'!BC216="Yes",1,0)</f>
        <v>0</v>
      </c>
      <c r="W216">
        <f>IF('Rolex, AP, Patek'!BF216="Yes",1,0)</f>
        <v>0</v>
      </c>
      <c r="X216">
        <f>IF('Rolex, AP, Patek'!BG216="A",1,0)</f>
        <v>0</v>
      </c>
      <c r="Y216">
        <f>IF('Rolex, AP, Patek'!BG216="AA",1,0)</f>
        <v>0</v>
      </c>
      <c r="Z216">
        <f>IF('Rolex, AP, Patek'!BG216="AAA",1,0)</f>
        <v>1</v>
      </c>
      <c r="AA216">
        <f>IF('Rolex, AP, Patek'!BG216="AAAA",1,0)</f>
        <v>0</v>
      </c>
      <c r="AB216">
        <f>IF('Rolex, AP, Patek'!R216="Yes",1,0)</f>
        <v>0</v>
      </c>
      <c r="AC216">
        <f>IF('Rolex, AP, Patek'!AR216="Yes",1,0)</f>
        <v>0</v>
      </c>
      <c r="AD216">
        <f>IF(OR('Rolex, AP, Patek'!X216="Yes", 'Rolex, AP, Patek'!Y216="Yes",'Rolex, AP, Patek'!Z216="Yes"),1,0)</f>
        <v>1</v>
      </c>
      <c r="AE216">
        <f>IF(OR('Rolex, AP, Patek'!AA216="Yes",'Rolex, AP, Patek'!AB216="Yes"),1,0)</f>
        <v>0</v>
      </c>
      <c r="AF216">
        <f>IF('Rolex, AP, Patek'!AD216="Yes",1,0)</f>
        <v>0</v>
      </c>
      <c r="AG216">
        <f>IF('Rolex, AP, Patek'!AC216="Yes",1,0)</f>
        <v>0</v>
      </c>
      <c r="AH216">
        <f>IF('Rolex, AP, Patek'!AE216="Yes",1,0)</f>
        <v>0</v>
      </c>
      <c r="AI216">
        <f>IF(OR('Rolex, AP, Patek'!AK216="Yes",'Rolex, AP, Patek'!AN216="Yes"),1,0)</f>
        <v>0</v>
      </c>
      <c r="AJ216">
        <f>IF('Rolex, AP, Patek'!AL216="Yes",1,0)</f>
        <v>0</v>
      </c>
      <c r="AK216">
        <f>IF('Rolex, AP, Patek'!AO216="Yes",1,0)</f>
        <v>0</v>
      </c>
      <c r="AL216">
        <f>IF('Rolex, AP, Patek'!AS216="Yes",1,0)</f>
        <v>0</v>
      </c>
      <c r="AM216" s="25">
        <f t="shared" si="19"/>
        <v>0</v>
      </c>
      <c r="AN216" s="25">
        <f t="shared" si="20"/>
        <v>0</v>
      </c>
      <c r="AO216" s="25">
        <f t="shared" si="21"/>
        <v>0</v>
      </c>
      <c r="AP216" s="25">
        <f t="shared" si="22"/>
        <v>1</v>
      </c>
      <c r="AQ216" s="25">
        <f t="shared" si="23"/>
        <v>0</v>
      </c>
    </row>
    <row r="217" spans="1:43" x14ac:dyDescent="0.2">
      <c r="A217" s="1">
        <v>213</v>
      </c>
      <c r="B217" s="27">
        <f>'Rolex, AP, Patek'!C217</f>
        <v>44325</v>
      </c>
      <c r="C217">
        <f>'Rolex, AP, Patek'!D217</f>
        <v>221</v>
      </c>
      <c r="D217" s="28">
        <f>'Rolex, AP, Patek'!E217</f>
        <v>22000</v>
      </c>
      <c r="E217" s="28">
        <f>'Rolex, AP, Patek'!F217</f>
        <v>27500</v>
      </c>
      <c r="F217" s="29">
        <f t="shared" si="18"/>
        <v>9.9987977323404529</v>
      </c>
      <c r="G217" s="28">
        <f>IF('Rolex, AP, Patek'!J217="AP",1,0)</f>
        <v>0</v>
      </c>
      <c r="H217" s="28">
        <f>IF('Rolex, AP, Patek'!J217="Patek",1,0)</f>
        <v>0</v>
      </c>
      <c r="I217" s="28">
        <f>IF('Rolex, AP, Patek'!J217="Rolex",1,0)</f>
        <v>1</v>
      </c>
      <c r="J217">
        <f>IF('Rolex, AP, Patek'!L217="Stainless Steel",1,0)</f>
        <v>1</v>
      </c>
      <c r="K217">
        <f>IF('Rolex, AP, Patek'!L217="Two-tone",1,0)</f>
        <v>0</v>
      </c>
      <c r="L217">
        <f>IF(OR('Rolex, AP, Patek'!L217="YG 18K",'Rolex, AP, Patek'!L217="YG &lt;18K",'Rolex, AP, Patek'!L217="PG 18K",'Rolex, AP, Patek'!L217="PG &lt;18K",'Rolex, AP, Patek'!L217="WG 18K",'Rolex, AP, Patek'!L217="Mixes of 18K",'Rolex, AP, Patek'!L217="Mixes &lt;18K"),1,0)</f>
        <v>0</v>
      </c>
      <c r="M217">
        <f>IF('Rolex, AP, Patek'!L217="Platinum",1,0)</f>
        <v>0</v>
      </c>
      <c r="N217">
        <f>IF(OR('Rolex, AP, Patek'!L217="PVD",'Rolex, AP, Patek'!L217="Gold Plate",'Rolex, AP, Patek'!L217="Other"),1,0)</f>
        <v>0</v>
      </c>
      <c r="O217">
        <f>IF('Rolex, AP, Patek'!P217="Stainless Steel",1,0)</f>
        <v>1</v>
      </c>
      <c r="P217">
        <f>IF('Rolex, AP, Patek'!P217="Leather",1,0)</f>
        <v>0</v>
      </c>
      <c r="Q217">
        <f>IF('Rolex, AP, Patek'!P217="Two-tone",1,0)</f>
        <v>0</v>
      </c>
      <c r="R217">
        <f>IF(OR('Rolex, AP, Patek'!P217="YG 18K",'Rolex, AP, Patek'!P217="PG 18K",'Rolex, AP, Patek'!P217="WG 18K",'Rolex, AP, Patek'!P217="Mixes of 18K"),1,0)</f>
        <v>0</v>
      </c>
      <c r="S217">
        <f>IF(OR('Rolex, AP, Patek'!AX217="Yes",'Rolex, AP, Patek'!AY217="Yes",'Rolex, AP, Patek'!AW217="Yes"),1,0)</f>
        <v>0</v>
      </c>
      <c r="T217">
        <f>IF(OR(ISTEXT('Rolex, AP, Patek'!AZ217), ISTEXT('Rolex, AP, Patek'!BA217)),1,0)</f>
        <v>0</v>
      </c>
      <c r="U217">
        <f>IF('Rolex, AP, Patek'!BB217="Yes",1,0)</f>
        <v>0</v>
      </c>
      <c r="V217">
        <f>IF('Rolex, AP, Patek'!BC217="Yes",1,0)</f>
        <v>0</v>
      </c>
      <c r="W217">
        <f>IF('Rolex, AP, Patek'!BF217="Yes",1,0)</f>
        <v>0</v>
      </c>
      <c r="X217">
        <f>IF('Rolex, AP, Patek'!BG217="A",1,0)</f>
        <v>0</v>
      </c>
      <c r="Y217">
        <f>IF('Rolex, AP, Patek'!BG217="AA",1,0)</f>
        <v>0</v>
      </c>
      <c r="Z217">
        <f>IF('Rolex, AP, Patek'!BG217="AAA",1,0)</f>
        <v>1</v>
      </c>
      <c r="AA217">
        <f>IF('Rolex, AP, Patek'!BG217="AAAA",1,0)</f>
        <v>0</v>
      </c>
      <c r="AB217">
        <f>IF('Rolex, AP, Patek'!R217="Yes",1,0)</f>
        <v>0</v>
      </c>
      <c r="AC217">
        <f>IF('Rolex, AP, Patek'!AR217="Yes",1,0)</f>
        <v>0</v>
      </c>
      <c r="AD217">
        <f>IF(OR('Rolex, AP, Patek'!X217="Yes", 'Rolex, AP, Patek'!Y217="Yes",'Rolex, AP, Patek'!Z217="Yes"),1,0)</f>
        <v>1</v>
      </c>
      <c r="AE217">
        <f>IF(OR('Rolex, AP, Patek'!AA217="Yes",'Rolex, AP, Patek'!AB217="Yes"),1,0)</f>
        <v>0</v>
      </c>
      <c r="AF217">
        <f>IF('Rolex, AP, Patek'!AD217="Yes",1,0)</f>
        <v>0</v>
      </c>
      <c r="AG217">
        <f>IF('Rolex, AP, Patek'!AC217="Yes",1,0)</f>
        <v>1</v>
      </c>
      <c r="AH217">
        <f>IF('Rolex, AP, Patek'!AE217="Yes",1,0)</f>
        <v>0</v>
      </c>
      <c r="AI217">
        <f>IF(OR('Rolex, AP, Patek'!AK217="Yes",'Rolex, AP, Patek'!AN217="Yes"),1,0)</f>
        <v>0</v>
      </c>
      <c r="AJ217">
        <f>IF('Rolex, AP, Patek'!AL217="Yes",1,0)</f>
        <v>0</v>
      </c>
      <c r="AK217">
        <f>IF('Rolex, AP, Patek'!AO217="Yes",1,0)</f>
        <v>0</v>
      </c>
      <c r="AL217">
        <f>IF('Rolex, AP, Patek'!AS217="Yes",1,0)</f>
        <v>0</v>
      </c>
      <c r="AM217" s="25">
        <f t="shared" si="19"/>
        <v>0</v>
      </c>
      <c r="AN217" s="25">
        <f t="shared" si="20"/>
        <v>0</v>
      </c>
      <c r="AO217" s="25">
        <f t="shared" si="21"/>
        <v>0</v>
      </c>
      <c r="AP217" s="25">
        <f t="shared" si="22"/>
        <v>1</v>
      </c>
      <c r="AQ217" s="25">
        <f t="shared" si="23"/>
        <v>0</v>
      </c>
    </row>
    <row r="218" spans="1:43" x14ac:dyDescent="0.2">
      <c r="A218" s="1">
        <v>214</v>
      </c>
      <c r="B218" s="27">
        <f>'Rolex, AP, Patek'!C218</f>
        <v>44325</v>
      </c>
      <c r="C218">
        <f>'Rolex, AP, Patek'!D218</f>
        <v>222</v>
      </c>
      <c r="D218" s="28">
        <f>'Rolex, AP, Patek'!E218</f>
        <v>16000</v>
      </c>
      <c r="E218" s="28">
        <f>'Rolex, AP, Patek'!F218</f>
        <v>20000</v>
      </c>
      <c r="F218" s="29">
        <f t="shared" si="18"/>
        <v>9.6803440012219184</v>
      </c>
      <c r="G218" s="28">
        <f>IF('Rolex, AP, Patek'!J218="AP",1,0)</f>
        <v>0</v>
      </c>
      <c r="H218" s="28">
        <f>IF('Rolex, AP, Patek'!J218="Patek",1,0)</f>
        <v>0</v>
      </c>
      <c r="I218" s="28">
        <f>IF('Rolex, AP, Patek'!J218="Rolex",1,0)</f>
        <v>1</v>
      </c>
      <c r="J218">
        <f>IF('Rolex, AP, Patek'!L218="Stainless Steel",1,0)</f>
        <v>1</v>
      </c>
      <c r="K218">
        <f>IF('Rolex, AP, Patek'!L218="Two-tone",1,0)</f>
        <v>0</v>
      </c>
      <c r="L218">
        <f>IF(OR('Rolex, AP, Patek'!L218="YG 18K",'Rolex, AP, Patek'!L218="YG &lt;18K",'Rolex, AP, Patek'!L218="PG 18K",'Rolex, AP, Patek'!L218="PG &lt;18K",'Rolex, AP, Patek'!L218="WG 18K",'Rolex, AP, Patek'!L218="Mixes of 18K",'Rolex, AP, Patek'!L218="Mixes &lt;18K"),1,0)</f>
        <v>0</v>
      </c>
      <c r="M218">
        <f>IF('Rolex, AP, Patek'!L218="Platinum",1,0)</f>
        <v>0</v>
      </c>
      <c r="N218">
        <f>IF(OR('Rolex, AP, Patek'!L218="PVD",'Rolex, AP, Patek'!L218="Gold Plate",'Rolex, AP, Patek'!L218="Other"),1,0)</f>
        <v>0</v>
      </c>
      <c r="O218">
        <f>IF('Rolex, AP, Patek'!P218="Stainless Steel",1,0)</f>
        <v>1</v>
      </c>
      <c r="P218">
        <f>IF('Rolex, AP, Patek'!P218="Leather",1,0)</f>
        <v>0</v>
      </c>
      <c r="Q218">
        <f>IF('Rolex, AP, Patek'!P218="Two-tone",1,0)</f>
        <v>0</v>
      </c>
      <c r="R218">
        <f>IF(OR('Rolex, AP, Patek'!P218="YG 18K",'Rolex, AP, Patek'!P218="PG 18K",'Rolex, AP, Patek'!P218="WG 18K",'Rolex, AP, Patek'!P218="Mixes of 18K"),1,0)</f>
        <v>0</v>
      </c>
      <c r="S218">
        <f>IF(OR('Rolex, AP, Patek'!AX218="Yes",'Rolex, AP, Patek'!AY218="Yes",'Rolex, AP, Patek'!AW218="Yes"),1,0)</f>
        <v>0</v>
      </c>
      <c r="T218">
        <f>IF(OR(ISTEXT('Rolex, AP, Patek'!AZ218), ISTEXT('Rolex, AP, Patek'!BA218)),1,0)</f>
        <v>0</v>
      </c>
      <c r="U218">
        <f>IF('Rolex, AP, Patek'!BB218="Yes",1,0)</f>
        <v>0</v>
      </c>
      <c r="V218">
        <f>IF('Rolex, AP, Patek'!BC218="Yes",1,0)</f>
        <v>0</v>
      </c>
      <c r="W218">
        <f>IF('Rolex, AP, Patek'!BF218="Yes",1,0)</f>
        <v>0</v>
      </c>
      <c r="X218">
        <f>IF('Rolex, AP, Patek'!BG218="A",1,0)</f>
        <v>0</v>
      </c>
      <c r="Y218">
        <f>IF('Rolex, AP, Patek'!BG218="AA",1,0)</f>
        <v>0</v>
      </c>
      <c r="Z218">
        <f>IF('Rolex, AP, Patek'!BG218="AAA",1,0)</f>
        <v>1</v>
      </c>
      <c r="AA218">
        <f>IF('Rolex, AP, Patek'!BG218="AAAA",1,0)</f>
        <v>0</v>
      </c>
      <c r="AB218">
        <f>IF('Rolex, AP, Patek'!R218="Yes",1,0)</f>
        <v>1</v>
      </c>
      <c r="AC218">
        <f>IF('Rolex, AP, Patek'!AR218="Yes",1,0)</f>
        <v>0</v>
      </c>
      <c r="AD218">
        <f>IF(OR('Rolex, AP, Patek'!X218="Yes", 'Rolex, AP, Patek'!Y218="Yes",'Rolex, AP, Patek'!Z218="Yes"),1,0)</f>
        <v>0</v>
      </c>
      <c r="AE218">
        <f>IF(OR('Rolex, AP, Patek'!AA218="Yes",'Rolex, AP, Patek'!AB218="Yes"),1,0)</f>
        <v>0</v>
      </c>
      <c r="AF218">
        <f>IF('Rolex, AP, Patek'!AD218="Yes",1,0)</f>
        <v>0</v>
      </c>
      <c r="AG218">
        <f>IF('Rolex, AP, Patek'!AC218="Yes",1,0)</f>
        <v>1</v>
      </c>
      <c r="AH218">
        <f>IF('Rolex, AP, Patek'!AE218="Yes",1,0)</f>
        <v>0</v>
      </c>
      <c r="AI218">
        <f>IF(OR('Rolex, AP, Patek'!AK218="Yes",'Rolex, AP, Patek'!AN218="Yes"),1,0)</f>
        <v>0</v>
      </c>
      <c r="AJ218">
        <f>IF('Rolex, AP, Patek'!AL218="Yes",1,0)</f>
        <v>0</v>
      </c>
      <c r="AK218">
        <f>IF('Rolex, AP, Patek'!AO218="Yes",1,0)</f>
        <v>0</v>
      </c>
      <c r="AL218">
        <f>IF('Rolex, AP, Patek'!AS218="Yes",1,0)</f>
        <v>0</v>
      </c>
      <c r="AM218" s="25">
        <f t="shared" si="19"/>
        <v>0</v>
      </c>
      <c r="AN218" s="25">
        <f t="shared" si="20"/>
        <v>0</v>
      </c>
      <c r="AO218" s="25">
        <f t="shared" si="21"/>
        <v>0</v>
      </c>
      <c r="AP218" s="25">
        <f t="shared" si="22"/>
        <v>1</v>
      </c>
      <c r="AQ218" s="25">
        <f t="shared" si="23"/>
        <v>0</v>
      </c>
    </row>
    <row r="219" spans="1:43" x14ac:dyDescent="0.2">
      <c r="A219" s="1">
        <v>215</v>
      </c>
      <c r="B219" s="27">
        <f>'Rolex, AP, Patek'!C219</f>
        <v>44325</v>
      </c>
      <c r="C219">
        <f>'Rolex, AP, Patek'!D219</f>
        <v>223</v>
      </c>
      <c r="D219" s="28">
        <f>'Rolex, AP, Patek'!E219</f>
        <v>44000</v>
      </c>
      <c r="E219" s="28">
        <f>'Rolex, AP, Patek'!F219</f>
        <v>55000</v>
      </c>
      <c r="F219" s="29">
        <f t="shared" si="18"/>
        <v>10.691944912900398</v>
      </c>
      <c r="G219" s="28">
        <f>IF('Rolex, AP, Patek'!J219="AP",1,0)</f>
        <v>0</v>
      </c>
      <c r="H219" s="28">
        <f>IF('Rolex, AP, Patek'!J219="Patek",1,0)</f>
        <v>0</v>
      </c>
      <c r="I219" s="28">
        <f>IF('Rolex, AP, Patek'!J219="Rolex",1,0)</f>
        <v>1</v>
      </c>
      <c r="J219">
        <f>IF('Rolex, AP, Patek'!L219="Stainless Steel",1,0)</f>
        <v>1</v>
      </c>
      <c r="K219">
        <f>IF('Rolex, AP, Patek'!L219="Two-tone",1,0)</f>
        <v>0</v>
      </c>
      <c r="L219">
        <f>IF(OR('Rolex, AP, Patek'!L219="YG 18K",'Rolex, AP, Patek'!L219="YG &lt;18K",'Rolex, AP, Patek'!L219="PG 18K",'Rolex, AP, Patek'!L219="PG &lt;18K",'Rolex, AP, Patek'!L219="WG 18K",'Rolex, AP, Patek'!L219="Mixes of 18K",'Rolex, AP, Patek'!L219="Mixes &lt;18K"),1,0)</f>
        <v>0</v>
      </c>
      <c r="M219">
        <f>IF('Rolex, AP, Patek'!L219="Platinum",1,0)</f>
        <v>0</v>
      </c>
      <c r="N219">
        <f>IF(OR('Rolex, AP, Patek'!L219="PVD",'Rolex, AP, Patek'!L219="Gold Plate",'Rolex, AP, Patek'!L219="Other"),1,0)</f>
        <v>0</v>
      </c>
      <c r="O219">
        <f>IF('Rolex, AP, Patek'!P219="Stainless Steel",1,0)</f>
        <v>0</v>
      </c>
      <c r="P219">
        <f>IF('Rolex, AP, Patek'!P219="Leather",1,0)</f>
        <v>1</v>
      </c>
      <c r="Q219">
        <f>IF('Rolex, AP, Patek'!P219="Two-tone",1,0)</f>
        <v>0</v>
      </c>
      <c r="R219">
        <f>IF(OR('Rolex, AP, Patek'!P219="YG 18K",'Rolex, AP, Patek'!P219="PG 18K",'Rolex, AP, Patek'!P219="WG 18K",'Rolex, AP, Patek'!P219="Mixes of 18K"),1,0)</f>
        <v>0</v>
      </c>
      <c r="S219">
        <f>IF(OR('Rolex, AP, Patek'!AX219="Yes",'Rolex, AP, Patek'!AY219="Yes",'Rolex, AP, Patek'!AW219="Yes"),1,0)</f>
        <v>0</v>
      </c>
      <c r="T219">
        <f>IF(OR(ISTEXT('Rolex, AP, Patek'!AZ219), ISTEXT('Rolex, AP, Patek'!BA219)),1,0)</f>
        <v>0</v>
      </c>
      <c r="U219">
        <f>IF('Rolex, AP, Patek'!BB219="Yes",1,0)</f>
        <v>0</v>
      </c>
      <c r="V219">
        <f>IF('Rolex, AP, Patek'!BC219="Yes",1,0)</f>
        <v>0</v>
      </c>
      <c r="W219">
        <f>IF('Rolex, AP, Patek'!BF219="Yes",1,0)</f>
        <v>0</v>
      </c>
      <c r="X219">
        <f>IF('Rolex, AP, Patek'!BG219="A",1,0)</f>
        <v>0</v>
      </c>
      <c r="Y219">
        <f>IF('Rolex, AP, Patek'!BG219="AA",1,0)</f>
        <v>0</v>
      </c>
      <c r="Z219">
        <f>IF('Rolex, AP, Patek'!BG219="AAA",1,0)</f>
        <v>0</v>
      </c>
      <c r="AA219">
        <f>IF('Rolex, AP, Patek'!BG219="AAAA",1,0)</f>
        <v>1</v>
      </c>
      <c r="AB219">
        <f>IF('Rolex, AP, Patek'!R219="Yes",1,0)</f>
        <v>1</v>
      </c>
      <c r="AC219">
        <f>IF('Rolex, AP, Patek'!AR219="Yes",1,0)</f>
        <v>0</v>
      </c>
      <c r="AD219">
        <f>IF(OR('Rolex, AP, Patek'!X219="Yes", 'Rolex, AP, Patek'!Y219="Yes",'Rolex, AP, Patek'!Z219="Yes"),1,0)</f>
        <v>0</v>
      </c>
      <c r="AE219">
        <f>IF(OR('Rolex, AP, Patek'!AA219="Yes",'Rolex, AP, Patek'!AB219="Yes"),1,0)</f>
        <v>0</v>
      </c>
      <c r="AF219">
        <f>IF('Rolex, AP, Patek'!AD219="Yes",1,0)</f>
        <v>0</v>
      </c>
      <c r="AG219">
        <f>IF('Rolex, AP, Patek'!AC219="Yes",1,0)</f>
        <v>1</v>
      </c>
      <c r="AH219">
        <f>IF('Rolex, AP, Patek'!AE219="Yes",1,0)</f>
        <v>0</v>
      </c>
      <c r="AI219">
        <f>IF(OR('Rolex, AP, Patek'!AK219="Yes",'Rolex, AP, Patek'!AN219="Yes"),1,0)</f>
        <v>0</v>
      </c>
      <c r="AJ219">
        <f>IF('Rolex, AP, Patek'!AL219="Yes",1,0)</f>
        <v>0</v>
      </c>
      <c r="AK219">
        <f>IF('Rolex, AP, Patek'!AO219="Yes",1,0)</f>
        <v>0</v>
      </c>
      <c r="AL219">
        <f>IF('Rolex, AP, Patek'!AS219="Yes",1,0)</f>
        <v>0</v>
      </c>
      <c r="AM219" s="25">
        <f t="shared" si="19"/>
        <v>0</v>
      </c>
      <c r="AN219" s="25">
        <f t="shared" si="20"/>
        <v>0</v>
      </c>
      <c r="AO219" s="25">
        <f t="shared" si="21"/>
        <v>0</v>
      </c>
      <c r="AP219" s="25">
        <f t="shared" si="22"/>
        <v>1</v>
      </c>
      <c r="AQ219" s="25">
        <f t="shared" si="23"/>
        <v>0</v>
      </c>
    </row>
    <row r="220" spans="1:43" x14ac:dyDescent="0.2">
      <c r="A220" s="1">
        <v>216</v>
      </c>
      <c r="B220" s="27">
        <f>'Rolex, AP, Patek'!C220</f>
        <v>44325</v>
      </c>
      <c r="C220">
        <f>'Rolex, AP, Patek'!D220</f>
        <v>224</v>
      </c>
      <c r="D220" s="28">
        <f>'Rolex, AP, Patek'!E220</f>
        <v>115000</v>
      </c>
      <c r="E220" s="28">
        <f>'Rolex, AP, Patek'!F220</f>
        <v>143750</v>
      </c>
      <c r="F220" s="29">
        <f t="shared" si="18"/>
        <v>11.652687407345388</v>
      </c>
      <c r="G220" s="28">
        <f>IF('Rolex, AP, Patek'!J220="AP",1,0)</f>
        <v>0</v>
      </c>
      <c r="H220" s="28">
        <f>IF('Rolex, AP, Patek'!J220="Patek",1,0)</f>
        <v>0</v>
      </c>
      <c r="I220" s="28">
        <f>IF('Rolex, AP, Patek'!J220="Rolex",1,0)</f>
        <v>1</v>
      </c>
      <c r="J220">
        <f>IF('Rolex, AP, Patek'!L220="Stainless Steel",1,0)</f>
        <v>0</v>
      </c>
      <c r="K220">
        <f>IF('Rolex, AP, Patek'!L220="Two-tone",1,0)</f>
        <v>0</v>
      </c>
      <c r="L220">
        <f>IF(OR('Rolex, AP, Patek'!L220="YG 18K",'Rolex, AP, Patek'!L220="YG &lt;18K",'Rolex, AP, Patek'!L220="PG 18K",'Rolex, AP, Patek'!L220="PG &lt;18K",'Rolex, AP, Patek'!L220="WG 18K",'Rolex, AP, Patek'!L220="Mixes of 18K",'Rolex, AP, Patek'!L220="Mixes &lt;18K"),1,0)</f>
        <v>1</v>
      </c>
      <c r="M220">
        <f>IF('Rolex, AP, Patek'!L220="Platinum",1,0)</f>
        <v>0</v>
      </c>
      <c r="N220">
        <f>IF(OR('Rolex, AP, Patek'!L220="PVD",'Rolex, AP, Patek'!L220="Gold Plate",'Rolex, AP, Patek'!L220="Other"),1,0)</f>
        <v>0</v>
      </c>
      <c r="O220">
        <f>IF('Rolex, AP, Patek'!P220="Stainless Steel",1,0)</f>
        <v>0</v>
      </c>
      <c r="P220">
        <f>IF('Rolex, AP, Patek'!P220="Leather",1,0)</f>
        <v>0</v>
      </c>
      <c r="Q220">
        <f>IF('Rolex, AP, Patek'!P220="Two-tone",1,0)</f>
        <v>0</v>
      </c>
      <c r="R220">
        <f>IF(OR('Rolex, AP, Patek'!P220="YG 18K",'Rolex, AP, Patek'!P220="PG 18K",'Rolex, AP, Patek'!P220="WG 18K",'Rolex, AP, Patek'!P220="Mixes of 18K"),1,0)</f>
        <v>1</v>
      </c>
      <c r="S220">
        <f>IF(OR('Rolex, AP, Patek'!AX220="Yes",'Rolex, AP, Patek'!AY220="Yes",'Rolex, AP, Patek'!AW220="Yes"),1,0)</f>
        <v>0</v>
      </c>
      <c r="T220">
        <f>IF(OR(ISTEXT('Rolex, AP, Patek'!AZ220), ISTEXT('Rolex, AP, Patek'!BA220)),1,0)</f>
        <v>0</v>
      </c>
      <c r="U220">
        <f>IF('Rolex, AP, Patek'!BB220="Yes",1,0)</f>
        <v>1</v>
      </c>
      <c r="V220">
        <f>IF('Rolex, AP, Patek'!BC220="Yes",1,0)</f>
        <v>0</v>
      </c>
      <c r="W220">
        <f>IF('Rolex, AP, Patek'!BF220="Yes",1,0)</f>
        <v>0</v>
      </c>
      <c r="X220">
        <f>IF('Rolex, AP, Patek'!BG220="A",1,0)</f>
        <v>0</v>
      </c>
      <c r="Y220">
        <f>IF('Rolex, AP, Patek'!BG220="AA",1,0)</f>
        <v>0</v>
      </c>
      <c r="Z220">
        <f>IF('Rolex, AP, Patek'!BG220="AAA",1,0)</f>
        <v>0</v>
      </c>
      <c r="AA220">
        <f>IF('Rolex, AP, Patek'!BG220="AAAA",1,0)</f>
        <v>1</v>
      </c>
      <c r="AB220">
        <f>IF('Rolex, AP, Patek'!R220="Yes",1,0)</f>
        <v>0</v>
      </c>
      <c r="AC220">
        <f>IF('Rolex, AP, Patek'!AR220="Yes",1,0)</f>
        <v>0</v>
      </c>
      <c r="AD220">
        <f>IF(OR('Rolex, AP, Patek'!X220="Yes", 'Rolex, AP, Patek'!Y220="Yes",'Rolex, AP, Patek'!Z220="Yes"),1,0)</f>
        <v>1</v>
      </c>
      <c r="AE220">
        <f>IF(OR('Rolex, AP, Patek'!AA220="Yes",'Rolex, AP, Patek'!AB220="Yes"),1,0)</f>
        <v>0</v>
      </c>
      <c r="AF220">
        <f>IF('Rolex, AP, Patek'!AD220="Yes",1,0)</f>
        <v>0</v>
      </c>
      <c r="AG220">
        <f>IF('Rolex, AP, Patek'!AC220="Yes",1,0)</f>
        <v>1</v>
      </c>
      <c r="AH220">
        <f>IF('Rolex, AP, Patek'!AE220="Yes",1,0)</f>
        <v>0</v>
      </c>
      <c r="AI220">
        <f>IF(OR('Rolex, AP, Patek'!AK220="Yes",'Rolex, AP, Patek'!AN220="Yes"),1,0)</f>
        <v>0</v>
      </c>
      <c r="AJ220">
        <f>IF('Rolex, AP, Patek'!AL220="Yes",1,0)</f>
        <v>0</v>
      </c>
      <c r="AK220">
        <f>IF('Rolex, AP, Patek'!AO220="Yes",1,0)</f>
        <v>0</v>
      </c>
      <c r="AL220">
        <f>IF('Rolex, AP, Patek'!AS220="Yes",1,0)</f>
        <v>0</v>
      </c>
      <c r="AM220" s="25">
        <f t="shared" si="19"/>
        <v>0</v>
      </c>
      <c r="AN220" s="25">
        <f t="shared" si="20"/>
        <v>0</v>
      </c>
      <c r="AO220" s="25">
        <f t="shared" si="21"/>
        <v>0</v>
      </c>
      <c r="AP220" s="25">
        <f t="shared" si="22"/>
        <v>1</v>
      </c>
      <c r="AQ220" s="25">
        <f t="shared" si="23"/>
        <v>0</v>
      </c>
    </row>
    <row r="221" spans="1:43" x14ac:dyDescent="0.2">
      <c r="A221" s="1">
        <v>217</v>
      </c>
      <c r="B221" s="27">
        <f>'Rolex, AP, Patek'!C221</f>
        <v>44325</v>
      </c>
      <c r="C221">
        <f>'Rolex, AP, Patek'!D221</f>
        <v>225</v>
      </c>
      <c r="D221" s="28">
        <f>'Rolex, AP, Patek'!E221</f>
        <v>10000</v>
      </c>
      <c r="E221" s="28">
        <f>'Rolex, AP, Patek'!F221</f>
        <v>12500</v>
      </c>
      <c r="F221" s="29">
        <f t="shared" si="18"/>
        <v>9.2103403719761836</v>
      </c>
      <c r="G221" s="28">
        <f>IF('Rolex, AP, Patek'!J221="AP",1,0)</f>
        <v>0</v>
      </c>
      <c r="H221" s="28">
        <f>IF('Rolex, AP, Patek'!J221="Patek",1,0)</f>
        <v>0</v>
      </c>
      <c r="I221" s="28">
        <f>IF('Rolex, AP, Patek'!J221="Rolex",1,0)</f>
        <v>1</v>
      </c>
      <c r="J221">
        <f>IF('Rolex, AP, Patek'!L221="Stainless Steel",1,0)</f>
        <v>1</v>
      </c>
      <c r="K221">
        <f>IF('Rolex, AP, Patek'!L221="Two-tone",1,0)</f>
        <v>0</v>
      </c>
      <c r="L221">
        <f>IF(OR('Rolex, AP, Patek'!L221="YG 18K",'Rolex, AP, Patek'!L221="YG &lt;18K",'Rolex, AP, Patek'!L221="PG 18K",'Rolex, AP, Patek'!L221="PG &lt;18K",'Rolex, AP, Patek'!L221="WG 18K",'Rolex, AP, Patek'!L221="Mixes of 18K",'Rolex, AP, Patek'!L221="Mixes &lt;18K"),1,0)</f>
        <v>0</v>
      </c>
      <c r="M221">
        <f>IF('Rolex, AP, Patek'!L221="Platinum",1,0)</f>
        <v>0</v>
      </c>
      <c r="N221">
        <f>IF(OR('Rolex, AP, Patek'!L221="PVD",'Rolex, AP, Patek'!L221="Gold Plate",'Rolex, AP, Patek'!L221="Other"),1,0)</f>
        <v>0</v>
      </c>
      <c r="O221">
        <f>IF('Rolex, AP, Patek'!P221="Stainless Steel",1,0)</f>
        <v>1</v>
      </c>
      <c r="P221">
        <f>IF('Rolex, AP, Patek'!P221="Leather",1,0)</f>
        <v>0</v>
      </c>
      <c r="Q221">
        <f>IF('Rolex, AP, Patek'!P221="Two-tone",1,0)</f>
        <v>0</v>
      </c>
      <c r="R221">
        <f>IF(OR('Rolex, AP, Patek'!P221="YG 18K",'Rolex, AP, Patek'!P221="PG 18K",'Rolex, AP, Patek'!P221="WG 18K",'Rolex, AP, Patek'!P221="Mixes of 18K"),1,0)</f>
        <v>0</v>
      </c>
      <c r="S221">
        <f>IF(OR('Rolex, AP, Patek'!AX221="Yes",'Rolex, AP, Patek'!AY221="Yes",'Rolex, AP, Patek'!AW221="Yes"),1,0)</f>
        <v>0</v>
      </c>
      <c r="T221">
        <f>IF(OR(ISTEXT('Rolex, AP, Patek'!AZ221), ISTEXT('Rolex, AP, Patek'!BA221)),1,0)</f>
        <v>0</v>
      </c>
      <c r="U221">
        <f>IF('Rolex, AP, Patek'!BB221="Yes",1,0)</f>
        <v>0</v>
      </c>
      <c r="V221">
        <f>IF('Rolex, AP, Patek'!BC221="Yes",1,0)</f>
        <v>0</v>
      </c>
      <c r="W221">
        <f>IF('Rolex, AP, Patek'!BF221="Yes",1,0)</f>
        <v>0</v>
      </c>
      <c r="X221">
        <f>IF('Rolex, AP, Patek'!BG221="A",1,0)</f>
        <v>0</v>
      </c>
      <c r="Y221">
        <f>IF('Rolex, AP, Patek'!BG221="AA",1,0)</f>
        <v>0</v>
      </c>
      <c r="Z221">
        <f>IF('Rolex, AP, Patek'!BG221="AAA",1,0)</f>
        <v>1</v>
      </c>
      <c r="AA221">
        <f>IF('Rolex, AP, Patek'!BG221="AAAA",1,0)</f>
        <v>0</v>
      </c>
      <c r="AB221">
        <f>IF('Rolex, AP, Patek'!R221="Yes",1,0)</f>
        <v>0</v>
      </c>
      <c r="AC221">
        <f>IF('Rolex, AP, Patek'!AR221="Yes",1,0)</f>
        <v>0</v>
      </c>
      <c r="AD221">
        <f>IF(OR('Rolex, AP, Patek'!X221="Yes", 'Rolex, AP, Patek'!Y221="Yes",'Rolex, AP, Patek'!Z221="Yes"),1,0)</f>
        <v>1</v>
      </c>
      <c r="AE221">
        <f>IF(OR('Rolex, AP, Patek'!AA221="Yes",'Rolex, AP, Patek'!AB221="Yes"),1,0)</f>
        <v>0</v>
      </c>
      <c r="AF221">
        <f>IF('Rolex, AP, Patek'!AD221="Yes",1,0)</f>
        <v>0</v>
      </c>
      <c r="AG221">
        <f>IF('Rolex, AP, Patek'!AC221="Yes",1,0)</f>
        <v>1</v>
      </c>
      <c r="AH221">
        <f>IF('Rolex, AP, Patek'!AE221="Yes",1,0)</f>
        <v>0</v>
      </c>
      <c r="AI221">
        <f>IF(OR('Rolex, AP, Patek'!AK221="Yes",'Rolex, AP, Patek'!AN221="Yes"),1,0)</f>
        <v>0</v>
      </c>
      <c r="AJ221">
        <f>IF('Rolex, AP, Patek'!AL221="Yes",1,0)</f>
        <v>0</v>
      </c>
      <c r="AK221">
        <f>IF('Rolex, AP, Patek'!AO221="Yes",1,0)</f>
        <v>0</v>
      </c>
      <c r="AL221">
        <f>IF('Rolex, AP, Patek'!AS221="Yes",1,0)</f>
        <v>0</v>
      </c>
      <c r="AM221" s="25">
        <f t="shared" si="19"/>
        <v>0</v>
      </c>
      <c r="AN221" s="25">
        <f t="shared" si="20"/>
        <v>0</v>
      </c>
      <c r="AO221" s="25">
        <f t="shared" si="21"/>
        <v>0</v>
      </c>
      <c r="AP221" s="25">
        <f t="shared" si="22"/>
        <v>1</v>
      </c>
      <c r="AQ221" s="25">
        <f t="shared" si="23"/>
        <v>0</v>
      </c>
    </row>
    <row r="222" spans="1:43" x14ac:dyDescent="0.2">
      <c r="A222" s="1">
        <v>218</v>
      </c>
      <c r="B222" s="27">
        <f>'Rolex, AP, Patek'!C222</f>
        <v>44325</v>
      </c>
      <c r="C222">
        <f>'Rolex, AP, Patek'!D222</f>
        <v>230</v>
      </c>
      <c r="D222" s="28">
        <f>'Rolex, AP, Patek'!E222</f>
        <v>100000</v>
      </c>
      <c r="E222" s="28">
        <f>'Rolex, AP, Patek'!F222</f>
        <v>125000</v>
      </c>
      <c r="F222" s="29">
        <f t="shared" si="18"/>
        <v>11.512925464970229</v>
      </c>
      <c r="G222" s="28">
        <f>IF('Rolex, AP, Patek'!J222="AP",1,0)</f>
        <v>0</v>
      </c>
      <c r="H222" s="28">
        <f>IF('Rolex, AP, Patek'!J222="Patek",1,0)</f>
        <v>0</v>
      </c>
      <c r="I222" s="28">
        <f>IF('Rolex, AP, Patek'!J222="Rolex",1,0)</f>
        <v>1</v>
      </c>
      <c r="J222">
        <f>IF('Rolex, AP, Patek'!L222="Stainless Steel",1,0)</f>
        <v>1</v>
      </c>
      <c r="K222">
        <f>IF('Rolex, AP, Patek'!L222="Two-tone",1,0)</f>
        <v>0</v>
      </c>
      <c r="L222">
        <f>IF(OR('Rolex, AP, Patek'!L222="YG 18K",'Rolex, AP, Patek'!L222="YG &lt;18K",'Rolex, AP, Patek'!L222="PG 18K",'Rolex, AP, Patek'!L222="PG &lt;18K",'Rolex, AP, Patek'!L222="WG 18K",'Rolex, AP, Patek'!L222="Mixes of 18K",'Rolex, AP, Patek'!L222="Mixes &lt;18K"),1,0)</f>
        <v>0</v>
      </c>
      <c r="M222">
        <f>IF('Rolex, AP, Patek'!L222="Platinum",1,0)</f>
        <v>0</v>
      </c>
      <c r="N222">
        <f>IF(OR('Rolex, AP, Patek'!L222="PVD",'Rolex, AP, Patek'!L222="Gold Plate",'Rolex, AP, Patek'!L222="Other"),1,0)</f>
        <v>0</v>
      </c>
      <c r="O222">
        <f>IF('Rolex, AP, Patek'!P222="Stainless Steel",1,0)</f>
        <v>1</v>
      </c>
      <c r="P222">
        <f>IF('Rolex, AP, Patek'!P222="Leather",1,0)</f>
        <v>0</v>
      </c>
      <c r="Q222">
        <f>IF('Rolex, AP, Patek'!P222="Two-tone",1,0)</f>
        <v>0</v>
      </c>
      <c r="R222">
        <f>IF(OR('Rolex, AP, Patek'!P222="YG 18K",'Rolex, AP, Patek'!P222="PG 18K",'Rolex, AP, Patek'!P222="WG 18K",'Rolex, AP, Patek'!P222="Mixes of 18K"),1,0)</f>
        <v>0</v>
      </c>
      <c r="S222">
        <f>IF(OR('Rolex, AP, Patek'!AX222="Yes",'Rolex, AP, Patek'!AY222="Yes",'Rolex, AP, Patek'!AW222="Yes"),1,0)</f>
        <v>0</v>
      </c>
      <c r="T222">
        <f>IF(OR(ISTEXT('Rolex, AP, Patek'!AZ222), ISTEXT('Rolex, AP, Patek'!BA222)),1,0)</f>
        <v>0</v>
      </c>
      <c r="U222">
        <f>IF('Rolex, AP, Patek'!BB222="Yes",1,0)</f>
        <v>0</v>
      </c>
      <c r="V222">
        <f>IF('Rolex, AP, Patek'!BC222="Yes",1,0)</f>
        <v>0</v>
      </c>
      <c r="W222">
        <f>IF('Rolex, AP, Patek'!BF222="Yes",1,0)</f>
        <v>0</v>
      </c>
      <c r="X222">
        <f>IF('Rolex, AP, Patek'!BG222="A",1,0)</f>
        <v>0</v>
      </c>
      <c r="Y222">
        <f>IF('Rolex, AP, Patek'!BG222="AA",1,0)</f>
        <v>0</v>
      </c>
      <c r="Z222">
        <f>IF('Rolex, AP, Patek'!BG222="AAA",1,0)</f>
        <v>1</v>
      </c>
      <c r="AA222">
        <f>IF('Rolex, AP, Patek'!BG222="AAAA",1,0)</f>
        <v>0</v>
      </c>
      <c r="AB222">
        <f>IF('Rolex, AP, Patek'!R222="Yes",1,0)</f>
        <v>0</v>
      </c>
      <c r="AC222">
        <f>IF('Rolex, AP, Patek'!AR222="Yes",1,0)</f>
        <v>0</v>
      </c>
      <c r="AD222">
        <f>IF(OR('Rolex, AP, Patek'!X222="Yes", 'Rolex, AP, Patek'!Y222="Yes",'Rolex, AP, Patek'!Z222="Yes"),1,0)</f>
        <v>0</v>
      </c>
      <c r="AE222">
        <f>IF(OR('Rolex, AP, Patek'!AA222="Yes",'Rolex, AP, Patek'!AB222="Yes"),1,0)</f>
        <v>0</v>
      </c>
      <c r="AF222">
        <f>IF('Rolex, AP, Patek'!AD222="Yes",1,0)</f>
        <v>0</v>
      </c>
      <c r="AG222">
        <f>IF('Rolex, AP, Patek'!AC222="Yes",1,0)</f>
        <v>0</v>
      </c>
      <c r="AH222">
        <f>IF('Rolex, AP, Patek'!AE222="Yes",1,0)</f>
        <v>0</v>
      </c>
      <c r="AI222">
        <f>IF(OR('Rolex, AP, Patek'!AK222="Yes",'Rolex, AP, Patek'!AN222="Yes"),1,0)</f>
        <v>1</v>
      </c>
      <c r="AJ222">
        <f>IF('Rolex, AP, Patek'!AL222="Yes",1,0)</f>
        <v>0</v>
      </c>
      <c r="AK222">
        <f>IF('Rolex, AP, Patek'!AO222="Yes",1,0)</f>
        <v>0</v>
      </c>
      <c r="AL222">
        <f>IF('Rolex, AP, Patek'!AS222="Yes",1,0)</f>
        <v>0</v>
      </c>
      <c r="AM222" s="25">
        <f t="shared" si="19"/>
        <v>0</v>
      </c>
      <c r="AN222" s="25">
        <f t="shared" si="20"/>
        <v>0</v>
      </c>
      <c r="AO222" s="25">
        <f t="shared" si="21"/>
        <v>0</v>
      </c>
      <c r="AP222" s="25">
        <f t="shared" si="22"/>
        <v>1</v>
      </c>
      <c r="AQ222" s="25">
        <f t="shared" si="23"/>
        <v>0</v>
      </c>
    </row>
    <row r="223" spans="1:43" x14ac:dyDescent="0.2">
      <c r="A223" s="1">
        <v>219</v>
      </c>
      <c r="B223" s="27">
        <f>'Rolex, AP, Patek'!C223</f>
        <v>44325</v>
      </c>
      <c r="C223">
        <f>'Rolex, AP, Patek'!D223</f>
        <v>231</v>
      </c>
      <c r="D223" s="28">
        <f>'Rolex, AP, Patek'!E223</f>
        <v>120000</v>
      </c>
      <c r="E223" s="28">
        <f>'Rolex, AP, Patek'!F223</f>
        <v>150000</v>
      </c>
      <c r="F223" s="29">
        <f t="shared" si="18"/>
        <v>11.695247021764184</v>
      </c>
      <c r="G223" s="28">
        <f>IF('Rolex, AP, Patek'!J223="AP",1,0)</f>
        <v>0</v>
      </c>
      <c r="H223" s="28">
        <f>IF('Rolex, AP, Patek'!J223="Patek",1,0)</f>
        <v>0</v>
      </c>
      <c r="I223" s="28">
        <f>IF('Rolex, AP, Patek'!J223="Rolex",1,0)</f>
        <v>1</v>
      </c>
      <c r="J223">
        <f>IF('Rolex, AP, Patek'!L223="Stainless Steel",1,0)</f>
        <v>0</v>
      </c>
      <c r="K223">
        <f>IF('Rolex, AP, Patek'!L223="Two-tone",1,0)</f>
        <v>0</v>
      </c>
      <c r="L223">
        <f>IF(OR('Rolex, AP, Patek'!L223="YG 18K",'Rolex, AP, Patek'!L223="YG &lt;18K",'Rolex, AP, Patek'!L223="PG 18K",'Rolex, AP, Patek'!L223="PG &lt;18K",'Rolex, AP, Patek'!L223="WG 18K",'Rolex, AP, Patek'!L223="Mixes of 18K",'Rolex, AP, Patek'!L223="Mixes &lt;18K"),1,0)</f>
        <v>1</v>
      </c>
      <c r="M223">
        <f>IF('Rolex, AP, Patek'!L223="Platinum",1,0)</f>
        <v>0</v>
      </c>
      <c r="N223">
        <f>IF(OR('Rolex, AP, Patek'!L223="PVD",'Rolex, AP, Patek'!L223="Gold Plate",'Rolex, AP, Patek'!L223="Other"),1,0)</f>
        <v>0</v>
      </c>
      <c r="O223">
        <f>IF('Rolex, AP, Patek'!P223="Stainless Steel",1,0)</f>
        <v>0</v>
      </c>
      <c r="P223">
        <f>IF('Rolex, AP, Patek'!P223="Leather",1,0)</f>
        <v>0</v>
      </c>
      <c r="Q223">
        <f>IF('Rolex, AP, Patek'!P223="Two-tone",1,0)</f>
        <v>0</v>
      </c>
      <c r="R223">
        <f>IF(OR('Rolex, AP, Patek'!P223="YG 18K",'Rolex, AP, Patek'!P223="PG 18K",'Rolex, AP, Patek'!P223="WG 18K",'Rolex, AP, Patek'!P223="Mixes of 18K"),1,0)</f>
        <v>1</v>
      </c>
      <c r="S223">
        <f>IF(OR('Rolex, AP, Patek'!AX223="Yes",'Rolex, AP, Patek'!AY223="Yes",'Rolex, AP, Patek'!AW223="Yes"),1,0)</f>
        <v>0</v>
      </c>
      <c r="T223">
        <f>IF(OR(ISTEXT('Rolex, AP, Patek'!AZ223), ISTEXT('Rolex, AP, Patek'!BA223)),1,0)</f>
        <v>0</v>
      </c>
      <c r="U223">
        <f>IF('Rolex, AP, Patek'!BB223="Yes",1,0)</f>
        <v>0</v>
      </c>
      <c r="V223">
        <f>IF('Rolex, AP, Patek'!BC223="Yes",1,0)</f>
        <v>0</v>
      </c>
      <c r="W223">
        <f>IF('Rolex, AP, Patek'!BF223="Yes",1,0)</f>
        <v>0</v>
      </c>
      <c r="X223">
        <f>IF('Rolex, AP, Patek'!BG223="A",1,0)</f>
        <v>0</v>
      </c>
      <c r="Y223">
        <f>IF('Rolex, AP, Patek'!BG223="AA",1,0)</f>
        <v>0</v>
      </c>
      <c r="Z223">
        <f>IF('Rolex, AP, Patek'!BG223="AAA",1,0)</f>
        <v>0</v>
      </c>
      <c r="AA223">
        <f>IF('Rolex, AP, Patek'!BG223="AAAA",1,0)</f>
        <v>1</v>
      </c>
      <c r="AB223">
        <f>IF('Rolex, AP, Patek'!R223="Yes",1,0)</f>
        <v>0</v>
      </c>
      <c r="AC223">
        <f>IF('Rolex, AP, Patek'!AR223="Yes",1,0)</f>
        <v>0</v>
      </c>
      <c r="AD223">
        <f>IF(OR('Rolex, AP, Patek'!X223="Yes", 'Rolex, AP, Patek'!Y223="Yes",'Rolex, AP, Patek'!Z223="Yes"),1,0)</f>
        <v>0</v>
      </c>
      <c r="AE223">
        <f>IF(OR('Rolex, AP, Patek'!AA223="Yes",'Rolex, AP, Patek'!AB223="Yes"),1,0)</f>
        <v>0</v>
      </c>
      <c r="AF223">
        <f>IF('Rolex, AP, Patek'!AD223="Yes",1,0)</f>
        <v>0</v>
      </c>
      <c r="AG223">
        <f>IF('Rolex, AP, Patek'!AC223="Yes",1,0)</f>
        <v>0</v>
      </c>
      <c r="AH223">
        <f>IF('Rolex, AP, Patek'!AE223="Yes",1,0)</f>
        <v>0</v>
      </c>
      <c r="AI223">
        <f>IF(OR('Rolex, AP, Patek'!AK223="Yes",'Rolex, AP, Patek'!AN223="Yes"),1,0)</f>
        <v>1</v>
      </c>
      <c r="AJ223">
        <f>IF('Rolex, AP, Patek'!AL223="Yes",1,0)</f>
        <v>0</v>
      </c>
      <c r="AK223">
        <f>IF('Rolex, AP, Patek'!AO223="Yes",1,0)</f>
        <v>0</v>
      </c>
      <c r="AL223">
        <f>IF('Rolex, AP, Patek'!AS223="Yes",1,0)</f>
        <v>0</v>
      </c>
      <c r="AM223" s="25">
        <f t="shared" si="19"/>
        <v>0</v>
      </c>
      <c r="AN223" s="25">
        <f t="shared" si="20"/>
        <v>0</v>
      </c>
      <c r="AO223" s="25">
        <f t="shared" si="21"/>
        <v>0</v>
      </c>
      <c r="AP223" s="25">
        <f t="shared" si="22"/>
        <v>1</v>
      </c>
      <c r="AQ223" s="25">
        <f t="shared" si="23"/>
        <v>0</v>
      </c>
    </row>
    <row r="224" spans="1:43" x14ac:dyDescent="0.2">
      <c r="A224" s="1">
        <v>220</v>
      </c>
      <c r="B224" s="27">
        <f>'Rolex, AP, Patek'!C224</f>
        <v>44325</v>
      </c>
      <c r="C224">
        <f>'Rolex, AP, Patek'!D224</f>
        <v>233</v>
      </c>
      <c r="D224" s="28">
        <f>'Rolex, AP, Patek'!E224</f>
        <v>40000</v>
      </c>
      <c r="E224" s="28">
        <f>'Rolex, AP, Patek'!F224</f>
        <v>50000</v>
      </c>
      <c r="F224" s="29">
        <f t="shared" si="18"/>
        <v>10.596634733096073</v>
      </c>
      <c r="G224" s="28">
        <f>IF('Rolex, AP, Patek'!J224="AP",1,0)</f>
        <v>0</v>
      </c>
      <c r="H224" s="28">
        <f>IF('Rolex, AP, Patek'!J224="Patek",1,0)</f>
        <v>0</v>
      </c>
      <c r="I224" s="28">
        <f>IF('Rolex, AP, Patek'!J224="Rolex",1,0)</f>
        <v>1</v>
      </c>
      <c r="J224">
        <f>IF('Rolex, AP, Patek'!L224="Stainless Steel",1,0)</f>
        <v>0</v>
      </c>
      <c r="K224">
        <f>IF('Rolex, AP, Patek'!L224="Two-tone",1,0)</f>
        <v>1</v>
      </c>
      <c r="L224">
        <f>IF(OR('Rolex, AP, Patek'!L224="YG 18K",'Rolex, AP, Patek'!L224="YG &lt;18K",'Rolex, AP, Patek'!L224="PG 18K",'Rolex, AP, Patek'!L224="PG &lt;18K",'Rolex, AP, Patek'!L224="WG 18K",'Rolex, AP, Patek'!L224="Mixes of 18K",'Rolex, AP, Patek'!L224="Mixes &lt;18K"),1,0)</f>
        <v>0</v>
      </c>
      <c r="M224">
        <f>IF('Rolex, AP, Patek'!L224="Platinum",1,0)</f>
        <v>0</v>
      </c>
      <c r="N224">
        <f>IF(OR('Rolex, AP, Patek'!L224="PVD",'Rolex, AP, Patek'!L224="Gold Plate",'Rolex, AP, Patek'!L224="Other"),1,0)</f>
        <v>0</v>
      </c>
      <c r="O224">
        <f>IF('Rolex, AP, Patek'!P224="Stainless Steel",1,0)</f>
        <v>0</v>
      </c>
      <c r="P224">
        <f>IF('Rolex, AP, Patek'!P224="Leather",1,0)</f>
        <v>0</v>
      </c>
      <c r="Q224">
        <f>IF('Rolex, AP, Patek'!P224="Two-tone",1,0)</f>
        <v>1</v>
      </c>
      <c r="R224">
        <f>IF(OR('Rolex, AP, Patek'!P224="YG 18K",'Rolex, AP, Patek'!P224="PG 18K",'Rolex, AP, Patek'!P224="WG 18K",'Rolex, AP, Patek'!P224="Mixes of 18K"),1,0)</f>
        <v>0</v>
      </c>
      <c r="S224">
        <f>IF(OR('Rolex, AP, Patek'!AX224="Yes",'Rolex, AP, Patek'!AY224="Yes",'Rolex, AP, Patek'!AW224="Yes"),1,0)</f>
        <v>0</v>
      </c>
      <c r="T224">
        <f>IF(OR(ISTEXT('Rolex, AP, Patek'!AZ224), ISTEXT('Rolex, AP, Patek'!BA224)),1,0)</f>
        <v>0</v>
      </c>
      <c r="U224">
        <f>IF('Rolex, AP, Patek'!BB224="Yes",1,0)</f>
        <v>0</v>
      </c>
      <c r="V224">
        <f>IF('Rolex, AP, Patek'!BC224="Yes",1,0)</f>
        <v>0</v>
      </c>
      <c r="W224">
        <f>IF('Rolex, AP, Patek'!BF224="Yes",1,0)</f>
        <v>0</v>
      </c>
      <c r="X224">
        <f>IF('Rolex, AP, Patek'!BG224="A",1,0)</f>
        <v>0</v>
      </c>
      <c r="Y224">
        <f>IF('Rolex, AP, Patek'!BG224="AA",1,0)</f>
        <v>0</v>
      </c>
      <c r="Z224">
        <f>IF('Rolex, AP, Patek'!BG224="AAA",1,0)</f>
        <v>1</v>
      </c>
      <c r="AA224">
        <f>IF('Rolex, AP, Patek'!BG224="AAAA",1,0)</f>
        <v>0</v>
      </c>
      <c r="AB224">
        <f>IF('Rolex, AP, Patek'!R224="Yes",1,0)</f>
        <v>0</v>
      </c>
      <c r="AC224">
        <f>IF('Rolex, AP, Patek'!AR224="Yes",1,0)</f>
        <v>0</v>
      </c>
      <c r="AD224">
        <f>IF(OR('Rolex, AP, Patek'!X224="Yes", 'Rolex, AP, Patek'!Y224="Yes",'Rolex, AP, Patek'!Z224="Yes"),1,0)</f>
        <v>0</v>
      </c>
      <c r="AE224">
        <f>IF(OR('Rolex, AP, Patek'!AA224="Yes",'Rolex, AP, Patek'!AB224="Yes"),1,0)</f>
        <v>0</v>
      </c>
      <c r="AF224">
        <f>IF('Rolex, AP, Patek'!AD224="Yes",1,0)</f>
        <v>0</v>
      </c>
      <c r="AG224">
        <f>IF('Rolex, AP, Patek'!AC224="Yes",1,0)</f>
        <v>0</v>
      </c>
      <c r="AH224">
        <f>IF('Rolex, AP, Patek'!AE224="Yes",1,0)</f>
        <v>0</v>
      </c>
      <c r="AI224">
        <f>IF(OR('Rolex, AP, Patek'!AK224="Yes",'Rolex, AP, Patek'!AN224="Yes"),1,0)</f>
        <v>1</v>
      </c>
      <c r="AJ224">
        <f>IF('Rolex, AP, Patek'!AL224="Yes",1,0)</f>
        <v>0</v>
      </c>
      <c r="AK224">
        <f>IF('Rolex, AP, Patek'!AO224="Yes",1,0)</f>
        <v>0</v>
      </c>
      <c r="AL224">
        <f>IF('Rolex, AP, Patek'!AS224="Yes",1,0)</f>
        <v>0</v>
      </c>
      <c r="AM224" s="25">
        <f t="shared" si="19"/>
        <v>0</v>
      </c>
      <c r="AN224" s="25">
        <f t="shared" si="20"/>
        <v>0</v>
      </c>
      <c r="AO224" s="25">
        <f t="shared" si="21"/>
        <v>0</v>
      </c>
      <c r="AP224" s="25">
        <f t="shared" si="22"/>
        <v>1</v>
      </c>
      <c r="AQ224" s="25">
        <f t="shared" si="23"/>
        <v>0</v>
      </c>
    </row>
    <row r="225" spans="1:43" x14ac:dyDescent="0.2">
      <c r="A225" s="1">
        <v>221</v>
      </c>
      <c r="B225" s="27">
        <f>'Rolex, AP, Patek'!C225</f>
        <v>44325</v>
      </c>
      <c r="C225">
        <f>'Rolex, AP, Patek'!D225</f>
        <v>234</v>
      </c>
      <c r="D225" s="28">
        <f>'Rolex, AP, Patek'!E225</f>
        <v>170000</v>
      </c>
      <c r="E225" s="28">
        <f>'Rolex, AP, Patek'!F225</f>
        <v>212500</v>
      </c>
      <c r="F225" s="29">
        <f t="shared" si="18"/>
        <v>12.043553716032399</v>
      </c>
      <c r="G225" s="28">
        <f>IF('Rolex, AP, Patek'!J225="AP",1,0)</f>
        <v>0</v>
      </c>
      <c r="H225" s="28">
        <f>IF('Rolex, AP, Patek'!J225="Patek",1,0)</f>
        <v>0</v>
      </c>
      <c r="I225" s="28">
        <f>IF('Rolex, AP, Patek'!J225="Rolex",1,0)</f>
        <v>1</v>
      </c>
      <c r="J225">
        <f>IF('Rolex, AP, Patek'!L225="Stainless Steel",1,0)</f>
        <v>1</v>
      </c>
      <c r="K225">
        <f>IF('Rolex, AP, Patek'!L225="Two-tone",1,0)</f>
        <v>0</v>
      </c>
      <c r="L225">
        <f>IF(OR('Rolex, AP, Patek'!L225="YG 18K",'Rolex, AP, Patek'!L225="YG &lt;18K",'Rolex, AP, Patek'!L225="PG 18K",'Rolex, AP, Patek'!L225="PG &lt;18K",'Rolex, AP, Patek'!L225="WG 18K",'Rolex, AP, Patek'!L225="Mixes of 18K",'Rolex, AP, Patek'!L225="Mixes &lt;18K"),1,0)</f>
        <v>0</v>
      </c>
      <c r="M225">
        <f>IF('Rolex, AP, Patek'!L225="Platinum",1,0)</f>
        <v>0</v>
      </c>
      <c r="N225">
        <f>IF(OR('Rolex, AP, Patek'!L225="PVD",'Rolex, AP, Patek'!L225="Gold Plate",'Rolex, AP, Patek'!L225="Other"),1,0)</f>
        <v>0</v>
      </c>
      <c r="O225">
        <f>IF('Rolex, AP, Patek'!P225="Stainless Steel",1,0)</f>
        <v>1</v>
      </c>
      <c r="P225">
        <f>IF('Rolex, AP, Patek'!P225="Leather",1,0)</f>
        <v>0</v>
      </c>
      <c r="Q225">
        <f>IF('Rolex, AP, Patek'!P225="Two-tone",1,0)</f>
        <v>0</v>
      </c>
      <c r="R225">
        <f>IF(OR('Rolex, AP, Patek'!P225="YG 18K",'Rolex, AP, Patek'!P225="PG 18K",'Rolex, AP, Patek'!P225="WG 18K",'Rolex, AP, Patek'!P225="Mixes of 18K"),1,0)</f>
        <v>0</v>
      </c>
      <c r="S225">
        <f>IF(OR('Rolex, AP, Patek'!AX225="Yes",'Rolex, AP, Patek'!AY225="Yes",'Rolex, AP, Patek'!AW225="Yes"),1,0)</f>
        <v>0</v>
      </c>
      <c r="T225">
        <f>IF(OR(ISTEXT('Rolex, AP, Patek'!AZ225), ISTEXT('Rolex, AP, Patek'!BA225)),1,0)</f>
        <v>0</v>
      </c>
      <c r="U225">
        <f>IF('Rolex, AP, Patek'!BB225="Yes",1,0)</f>
        <v>0</v>
      </c>
      <c r="V225">
        <f>IF('Rolex, AP, Patek'!BC225="Yes",1,0)</f>
        <v>0</v>
      </c>
      <c r="W225">
        <f>IF('Rolex, AP, Patek'!BF225="Yes",1,0)</f>
        <v>0</v>
      </c>
      <c r="X225">
        <f>IF('Rolex, AP, Patek'!BG225="A",1,0)</f>
        <v>0</v>
      </c>
      <c r="Y225">
        <f>IF('Rolex, AP, Patek'!BG225="AA",1,0)</f>
        <v>0</v>
      </c>
      <c r="Z225">
        <f>IF('Rolex, AP, Patek'!BG225="AAA",1,0)</f>
        <v>0</v>
      </c>
      <c r="AA225">
        <f>IF('Rolex, AP, Patek'!BG225="AAAA",1,0)</f>
        <v>1</v>
      </c>
      <c r="AB225">
        <f>IF('Rolex, AP, Patek'!R225="Yes",1,0)</f>
        <v>0</v>
      </c>
      <c r="AC225">
        <f>IF('Rolex, AP, Patek'!AR225="Yes",1,0)</f>
        <v>0</v>
      </c>
      <c r="AD225">
        <f>IF(OR('Rolex, AP, Patek'!X225="Yes", 'Rolex, AP, Patek'!Y225="Yes",'Rolex, AP, Patek'!Z225="Yes"),1,0)</f>
        <v>0</v>
      </c>
      <c r="AE225">
        <f>IF(OR('Rolex, AP, Patek'!AA225="Yes",'Rolex, AP, Patek'!AB225="Yes"),1,0)</f>
        <v>0</v>
      </c>
      <c r="AF225">
        <f>IF('Rolex, AP, Patek'!AD225="Yes",1,0)</f>
        <v>0</v>
      </c>
      <c r="AG225">
        <f>IF('Rolex, AP, Patek'!AC225="Yes",1,0)</f>
        <v>0</v>
      </c>
      <c r="AH225">
        <f>IF('Rolex, AP, Patek'!AE225="Yes",1,0)</f>
        <v>0</v>
      </c>
      <c r="AI225">
        <f>IF(OR('Rolex, AP, Patek'!AK225="Yes",'Rolex, AP, Patek'!AN225="Yes"),1,0)</f>
        <v>1</v>
      </c>
      <c r="AJ225">
        <f>IF('Rolex, AP, Patek'!AL225="Yes",1,0)</f>
        <v>0</v>
      </c>
      <c r="AK225">
        <f>IF('Rolex, AP, Patek'!AO225="Yes",1,0)</f>
        <v>0</v>
      </c>
      <c r="AL225">
        <f>IF('Rolex, AP, Patek'!AS225="Yes",1,0)</f>
        <v>0</v>
      </c>
      <c r="AM225" s="25">
        <f t="shared" si="19"/>
        <v>0</v>
      </c>
      <c r="AN225" s="25">
        <f t="shared" si="20"/>
        <v>0</v>
      </c>
      <c r="AO225" s="25">
        <f t="shared" si="21"/>
        <v>0</v>
      </c>
      <c r="AP225" s="25">
        <f t="shared" si="22"/>
        <v>1</v>
      </c>
      <c r="AQ225" s="25">
        <f t="shared" si="23"/>
        <v>0</v>
      </c>
    </row>
    <row r="226" spans="1:43" x14ac:dyDescent="0.2">
      <c r="A226" s="1">
        <v>222</v>
      </c>
      <c r="B226" s="27">
        <f>'Rolex, AP, Patek'!C226</f>
        <v>44325</v>
      </c>
      <c r="C226">
        <f>'Rolex, AP, Patek'!D226</f>
        <v>287</v>
      </c>
      <c r="D226" s="28">
        <f>'Rolex, AP, Patek'!E226</f>
        <v>12000</v>
      </c>
      <c r="E226" s="28">
        <f>'Rolex, AP, Patek'!F226</f>
        <v>15000</v>
      </c>
      <c r="F226" s="29">
        <f t="shared" si="18"/>
        <v>9.3926619287701367</v>
      </c>
      <c r="G226" s="28">
        <f>IF('Rolex, AP, Patek'!J226="AP",1,0)</f>
        <v>0</v>
      </c>
      <c r="H226" s="28">
        <f>IF('Rolex, AP, Patek'!J226="Patek",1,0)</f>
        <v>0</v>
      </c>
      <c r="I226" s="28">
        <f>IF('Rolex, AP, Patek'!J226="Rolex",1,0)</f>
        <v>1</v>
      </c>
      <c r="J226">
        <f>IF('Rolex, AP, Patek'!L226="Stainless Steel",1,0)</f>
        <v>1</v>
      </c>
      <c r="K226">
        <f>IF('Rolex, AP, Patek'!L226="Two-tone",1,0)</f>
        <v>0</v>
      </c>
      <c r="L226">
        <f>IF(OR('Rolex, AP, Patek'!L226="YG 18K",'Rolex, AP, Patek'!L226="YG &lt;18K",'Rolex, AP, Patek'!L226="PG 18K",'Rolex, AP, Patek'!L226="PG &lt;18K",'Rolex, AP, Patek'!L226="WG 18K",'Rolex, AP, Patek'!L226="Mixes of 18K",'Rolex, AP, Patek'!L226="Mixes &lt;18K"),1,0)</f>
        <v>0</v>
      </c>
      <c r="M226">
        <f>IF('Rolex, AP, Patek'!L226="Platinum",1,0)</f>
        <v>0</v>
      </c>
      <c r="N226">
        <f>IF(OR('Rolex, AP, Patek'!L226="PVD",'Rolex, AP, Patek'!L226="Gold Plate",'Rolex, AP, Patek'!L226="Other"),1,0)</f>
        <v>0</v>
      </c>
      <c r="O226">
        <f>IF('Rolex, AP, Patek'!P226="Stainless Steel",1,0)</f>
        <v>1</v>
      </c>
      <c r="P226">
        <f>IF('Rolex, AP, Patek'!P226="Leather",1,0)</f>
        <v>0</v>
      </c>
      <c r="Q226">
        <f>IF('Rolex, AP, Patek'!P226="Two-tone",1,0)</f>
        <v>0</v>
      </c>
      <c r="R226">
        <f>IF(OR('Rolex, AP, Patek'!P226="YG 18K",'Rolex, AP, Patek'!P226="PG 18K",'Rolex, AP, Patek'!P226="WG 18K",'Rolex, AP, Patek'!P226="Mixes of 18K"),1,0)</f>
        <v>0</v>
      </c>
      <c r="S226">
        <f>IF(OR('Rolex, AP, Patek'!AX226="Yes",'Rolex, AP, Patek'!AY226="Yes",'Rolex, AP, Patek'!AW226="Yes"),1,0)</f>
        <v>0</v>
      </c>
      <c r="T226">
        <f>IF(OR(ISTEXT('Rolex, AP, Patek'!AZ226), ISTEXT('Rolex, AP, Patek'!BA226)),1,0)</f>
        <v>0</v>
      </c>
      <c r="U226">
        <f>IF('Rolex, AP, Patek'!BB226="Yes",1,0)</f>
        <v>0</v>
      </c>
      <c r="V226">
        <f>IF('Rolex, AP, Patek'!BC226="Yes",1,0)</f>
        <v>0</v>
      </c>
      <c r="W226">
        <f>IF('Rolex, AP, Patek'!BF226="Yes",1,0)</f>
        <v>0</v>
      </c>
      <c r="X226">
        <f>IF('Rolex, AP, Patek'!BG226="A",1,0)</f>
        <v>0</v>
      </c>
      <c r="Y226">
        <f>IF('Rolex, AP, Patek'!BG226="AA",1,0)</f>
        <v>1</v>
      </c>
      <c r="Z226">
        <f>IF('Rolex, AP, Patek'!BG226="AAA",1,0)</f>
        <v>0</v>
      </c>
      <c r="AA226">
        <f>IF('Rolex, AP, Patek'!BG226="AAAA",1,0)</f>
        <v>0</v>
      </c>
      <c r="AB226">
        <f>IF('Rolex, AP, Patek'!R226="Yes",1,0)</f>
        <v>0</v>
      </c>
      <c r="AC226">
        <f>IF('Rolex, AP, Patek'!AR226="Yes",1,0)</f>
        <v>0</v>
      </c>
      <c r="AD226">
        <f>IF(OR('Rolex, AP, Patek'!X226="Yes", 'Rolex, AP, Patek'!Y226="Yes",'Rolex, AP, Patek'!Z226="Yes"),1,0)</f>
        <v>1</v>
      </c>
      <c r="AE226">
        <f>IF(OR('Rolex, AP, Patek'!AA226="Yes",'Rolex, AP, Patek'!AB226="Yes"),1,0)</f>
        <v>0</v>
      </c>
      <c r="AF226">
        <f>IF('Rolex, AP, Patek'!AD226="Yes",1,0)</f>
        <v>0</v>
      </c>
      <c r="AG226">
        <f>IF('Rolex, AP, Patek'!AC226="Yes",1,0)</f>
        <v>0</v>
      </c>
      <c r="AH226">
        <f>IF('Rolex, AP, Patek'!AE226="Yes",1,0)</f>
        <v>1</v>
      </c>
      <c r="AI226">
        <f>IF(OR('Rolex, AP, Patek'!AK226="Yes",'Rolex, AP, Patek'!AN226="Yes"),1,0)</f>
        <v>0</v>
      </c>
      <c r="AJ226">
        <f>IF('Rolex, AP, Patek'!AL226="Yes",1,0)</f>
        <v>0</v>
      </c>
      <c r="AK226">
        <f>IF('Rolex, AP, Patek'!AO226="Yes",1,0)</f>
        <v>0</v>
      </c>
      <c r="AL226">
        <f>IF('Rolex, AP, Patek'!AS226="Yes",1,0)</f>
        <v>0</v>
      </c>
      <c r="AM226" s="25">
        <f t="shared" si="19"/>
        <v>0</v>
      </c>
      <c r="AN226" s="25">
        <f t="shared" si="20"/>
        <v>0</v>
      </c>
      <c r="AO226" s="25">
        <f t="shared" si="21"/>
        <v>0</v>
      </c>
      <c r="AP226" s="25">
        <f t="shared" si="22"/>
        <v>1</v>
      </c>
      <c r="AQ226" s="25">
        <f t="shared" si="23"/>
        <v>0</v>
      </c>
    </row>
    <row r="227" spans="1:43" x14ac:dyDescent="0.2">
      <c r="A227" s="1">
        <v>223</v>
      </c>
      <c r="B227" s="27">
        <f>'Rolex, AP, Patek'!C227</f>
        <v>44325</v>
      </c>
      <c r="C227">
        <f>'Rolex, AP, Patek'!D227</f>
        <v>288</v>
      </c>
      <c r="D227" s="28">
        <f>'Rolex, AP, Patek'!E227</f>
        <v>15000</v>
      </c>
      <c r="E227" s="28">
        <f>'Rolex, AP, Patek'!F227</f>
        <v>18750</v>
      </c>
      <c r="F227" s="29">
        <f t="shared" si="18"/>
        <v>9.6158054800843473</v>
      </c>
      <c r="G227" s="28">
        <f>IF('Rolex, AP, Patek'!J227="AP",1,0)</f>
        <v>0</v>
      </c>
      <c r="H227" s="28">
        <f>IF('Rolex, AP, Patek'!J227="Patek",1,0)</f>
        <v>0</v>
      </c>
      <c r="I227" s="28">
        <f>IF('Rolex, AP, Patek'!J227="Rolex",1,0)</f>
        <v>1</v>
      </c>
      <c r="J227">
        <f>IF('Rolex, AP, Patek'!L227="Stainless Steel",1,0)</f>
        <v>1</v>
      </c>
      <c r="K227">
        <f>IF('Rolex, AP, Patek'!L227="Two-tone",1,0)</f>
        <v>0</v>
      </c>
      <c r="L227">
        <f>IF(OR('Rolex, AP, Patek'!L227="YG 18K",'Rolex, AP, Patek'!L227="YG &lt;18K",'Rolex, AP, Patek'!L227="PG 18K",'Rolex, AP, Patek'!L227="PG &lt;18K",'Rolex, AP, Patek'!L227="WG 18K",'Rolex, AP, Patek'!L227="Mixes of 18K",'Rolex, AP, Patek'!L227="Mixes &lt;18K"),1,0)</f>
        <v>0</v>
      </c>
      <c r="M227">
        <f>IF('Rolex, AP, Patek'!L227="Platinum",1,0)</f>
        <v>0</v>
      </c>
      <c r="N227">
        <f>IF(OR('Rolex, AP, Patek'!L227="PVD",'Rolex, AP, Patek'!L227="Gold Plate",'Rolex, AP, Patek'!L227="Other"),1,0)</f>
        <v>0</v>
      </c>
      <c r="O227">
        <f>IF('Rolex, AP, Patek'!P227="Stainless Steel",1,0)</f>
        <v>1</v>
      </c>
      <c r="P227">
        <f>IF('Rolex, AP, Patek'!P227="Leather",1,0)</f>
        <v>0</v>
      </c>
      <c r="Q227">
        <f>IF('Rolex, AP, Patek'!P227="Two-tone",1,0)</f>
        <v>0</v>
      </c>
      <c r="R227">
        <f>IF(OR('Rolex, AP, Patek'!P227="YG 18K",'Rolex, AP, Patek'!P227="PG 18K",'Rolex, AP, Patek'!P227="WG 18K",'Rolex, AP, Patek'!P227="Mixes of 18K"),1,0)</f>
        <v>0</v>
      </c>
      <c r="S227">
        <f>IF(OR('Rolex, AP, Patek'!AX227="Yes",'Rolex, AP, Patek'!AY227="Yes",'Rolex, AP, Patek'!AW227="Yes"),1,0)</f>
        <v>0</v>
      </c>
      <c r="T227">
        <f>IF(OR(ISTEXT('Rolex, AP, Patek'!AZ227), ISTEXT('Rolex, AP, Patek'!BA227)),1,0)</f>
        <v>0</v>
      </c>
      <c r="U227">
        <f>IF('Rolex, AP, Patek'!BB227="Yes",1,0)</f>
        <v>0</v>
      </c>
      <c r="V227">
        <f>IF('Rolex, AP, Patek'!BC227="Yes",1,0)</f>
        <v>0</v>
      </c>
      <c r="W227">
        <f>IF('Rolex, AP, Patek'!BF227="Yes",1,0)</f>
        <v>0</v>
      </c>
      <c r="X227">
        <f>IF('Rolex, AP, Patek'!BG227="A",1,0)</f>
        <v>0</v>
      </c>
      <c r="Y227">
        <f>IF('Rolex, AP, Patek'!BG227="AA",1,0)</f>
        <v>1</v>
      </c>
      <c r="Z227">
        <f>IF('Rolex, AP, Patek'!BG227="AAA",1,0)</f>
        <v>0</v>
      </c>
      <c r="AA227">
        <f>IF('Rolex, AP, Patek'!BG227="AAAA",1,0)</f>
        <v>0</v>
      </c>
      <c r="AB227">
        <f>IF('Rolex, AP, Patek'!R227="Yes",1,0)</f>
        <v>0</v>
      </c>
      <c r="AC227">
        <f>IF('Rolex, AP, Patek'!AR227="Yes",1,0)</f>
        <v>0</v>
      </c>
      <c r="AD227">
        <f>IF(OR('Rolex, AP, Patek'!X227="Yes", 'Rolex, AP, Patek'!Y227="Yes",'Rolex, AP, Patek'!Z227="Yes"),1,0)</f>
        <v>1</v>
      </c>
      <c r="AE227">
        <f>IF(OR('Rolex, AP, Patek'!AA227="Yes",'Rolex, AP, Patek'!AB227="Yes"),1,0)</f>
        <v>0</v>
      </c>
      <c r="AF227">
        <f>IF('Rolex, AP, Patek'!AD227="Yes",1,0)</f>
        <v>0</v>
      </c>
      <c r="AG227">
        <f>IF('Rolex, AP, Patek'!AC227="Yes",1,0)</f>
        <v>0</v>
      </c>
      <c r="AH227">
        <f>IF('Rolex, AP, Patek'!AE227="Yes",1,0)</f>
        <v>1</v>
      </c>
      <c r="AI227">
        <f>IF(OR('Rolex, AP, Patek'!AK227="Yes",'Rolex, AP, Patek'!AN227="Yes"),1,0)</f>
        <v>0</v>
      </c>
      <c r="AJ227">
        <f>IF('Rolex, AP, Patek'!AL227="Yes",1,0)</f>
        <v>0</v>
      </c>
      <c r="AK227">
        <f>IF('Rolex, AP, Patek'!AO227="Yes",1,0)</f>
        <v>0</v>
      </c>
      <c r="AL227">
        <f>IF('Rolex, AP, Patek'!AS227="Yes",1,0)</f>
        <v>0</v>
      </c>
      <c r="AM227" s="25">
        <f t="shared" si="19"/>
        <v>0</v>
      </c>
      <c r="AN227" s="25">
        <f t="shared" si="20"/>
        <v>0</v>
      </c>
      <c r="AO227" s="25">
        <f t="shared" si="21"/>
        <v>0</v>
      </c>
      <c r="AP227" s="25">
        <f t="shared" si="22"/>
        <v>1</v>
      </c>
      <c r="AQ227" s="25">
        <f t="shared" si="23"/>
        <v>0</v>
      </c>
    </row>
    <row r="228" spans="1:43" x14ac:dyDescent="0.2">
      <c r="A228" s="1">
        <v>224</v>
      </c>
      <c r="B228" s="27">
        <f>'Rolex, AP, Patek'!C228</f>
        <v>44325</v>
      </c>
      <c r="C228">
        <f>'Rolex, AP, Patek'!D228</f>
        <v>289</v>
      </c>
      <c r="D228" s="28">
        <f>'Rolex, AP, Patek'!E228</f>
        <v>52000</v>
      </c>
      <c r="E228" s="28">
        <f>'Rolex, AP, Patek'!F228</f>
        <v>65000</v>
      </c>
      <c r="F228" s="29">
        <f t="shared" si="18"/>
        <v>10.858998997563564</v>
      </c>
      <c r="G228" s="28">
        <f>IF('Rolex, AP, Patek'!J228="AP",1,0)</f>
        <v>0</v>
      </c>
      <c r="H228" s="28">
        <f>IF('Rolex, AP, Patek'!J228="Patek",1,0)</f>
        <v>0</v>
      </c>
      <c r="I228" s="28">
        <f>IF('Rolex, AP, Patek'!J228="Rolex",1,0)</f>
        <v>1</v>
      </c>
      <c r="J228">
        <f>IF('Rolex, AP, Patek'!L228="Stainless Steel",1,0)</f>
        <v>1</v>
      </c>
      <c r="K228">
        <f>IF('Rolex, AP, Patek'!L228="Two-tone",1,0)</f>
        <v>0</v>
      </c>
      <c r="L228">
        <f>IF(OR('Rolex, AP, Patek'!L228="YG 18K",'Rolex, AP, Patek'!L228="YG &lt;18K",'Rolex, AP, Patek'!L228="PG 18K",'Rolex, AP, Patek'!L228="PG &lt;18K",'Rolex, AP, Patek'!L228="WG 18K",'Rolex, AP, Patek'!L228="Mixes of 18K",'Rolex, AP, Patek'!L228="Mixes &lt;18K"),1,0)</f>
        <v>0</v>
      </c>
      <c r="M228">
        <f>IF('Rolex, AP, Patek'!L228="Platinum",1,0)</f>
        <v>0</v>
      </c>
      <c r="N228">
        <f>IF(OR('Rolex, AP, Patek'!L228="PVD",'Rolex, AP, Patek'!L228="Gold Plate",'Rolex, AP, Patek'!L228="Other"),1,0)</f>
        <v>0</v>
      </c>
      <c r="O228">
        <f>IF('Rolex, AP, Patek'!P228="Stainless Steel",1,0)</f>
        <v>0</v>
      </c>
      <c r="P228">
        <f>IF('Rolex, AP, Patek'!P228="Leather",1,0)</f>
        <v>1</v>
      </c>
      <c r="Q228">
        <f>IF('Rolex, AP, Patek'!P228="Two-tone",1,0)</f>
        <v>0</v>
      </c>
      <c r="R228">
        <f>IF(OR('Rolex, AP, Patek'!P228="YG 18K",'Rolex, AP, Patek'!P228="PG 18K",'Rolex, AP, Patek'!P228="WG 18K",'Rolex, AP, Patek'!P228="Mixes of 18K"),1,0)</f>
        <v>0</v>
      </c>
      <c r="S228">
        <f>IF(OR('Rolex, AP, Patek'!AX228="Yes",'Rolex, AP, Patek'!AY228="Yes",'Rolex, AP, Patek'!AW228="Yes"),1,0)</f>
        <v>0</v>
      </c>
      <c r="T228">
        <f>IF(OR(ISTEXT('Rolex, AP, Patek'!AZ228), ISTEXT('Rolex, AP, Patek'!BA228)),1,0)</f>
        <v>0</v>
      </c>
      <c r="U228">
        <f>IF('Rolex, AP, Patek'!BB228="Yes",1,0)</f>
        <v>0</v>
      </c>
      <c r="V228">
        <f>IF('Rolex, AP, Patek'!BC228="Yes",1,0)</f>
        <v>0</v>
      </c>
      <c r="W228">
        <f>IF('Rolex, AP, Patek'!BF228="Yes",1,0)</f>
        <v>0</v>
      </c>
      <c r="X228">
        <f>IF('Rolex, AP, Patek'!BG228="A",1,0)</f>
        <v>0</v>
      </c>
      <c r="Y228">
        <f>IF('Rolex, AP, Patek'!BG228="AA",1,0)</f>
        <v>0</v>
      </c>
      <c r="Z228">
        <f>IF('Rolex, AP, Patek'!BG228="AAA",1,0)</f>
        <v>0</v>
      </c>
      <c r="AA228">
        <f>IF('Rolex, AP, Patek'!BG228="AAAA",1,0)</f>
        <v>1</v>
      </c>
      <c r="AB228">
        <f>IF('Rolex, AP, Patek'!R228="Yes",1,0)</f>
        <v>1</v>
      </c>
      <c r="AC228">
        <f>IF('Rolex, AP, Patek'!AR228="Yes",1,0)</f>
        <v>0</v>
      </c>
      <c r="AD228">
        <f>IF(OR('Rolex, AP, Patek'!X228="Yes", 'Rolex, AP, Patek'!Y228="Yes",'Rolex, AP, Patek'!Z228="Yes"),1,0)</f>
        <v>0</v>
      </c>
      <c r="AE228">
        <f>IF(OR('Rolex, AP, Patek'!AA228="Yes",'Rolex, AP, Patek'!AB228="Yes"),1,0)</f>
        <v>0</v>
      </c>
      <c r="AF228">
        <f>IF('Rolex, AP, Patek'!AD228="Yes",1,0)</f>
        <v>0</v>
      </c>
      <c r="AG228">
        <f>IF('Rolex, AP, Patek'!AC228="Yes",1,0)</f>
        <v>1</v>
      </c>
      <c r="AH228">
        <f>IF('Rolex, AP, Patek'!AE228="Yes",1,0)</f>
        <v>0</v>
      </c>
      <c r="AI228">
        <f>IF(OR('Rolex, AP, Patek'!AK228="Yes",'Rolex, AP, Patek'!AN228="Yes"),1,0)</f>
        <v>0</v>
      </c>
      <c r="AJ228">
        <f>IF('Rolex, AP, Patek'!AL228="Yes",1,0)</f>
        <v>0</v>
      </c>
      <c r="AK228">
        <f>IF('Rolex, AP, Patek'!AO228="Yes",1,0)</f>
        <v>0</v>
      </c>
      <c r="AL228">
        <f>IF('Rolex, AP, Patek'!AS228="Yes",1,0)</f>
        <v>0</v>
      </c>
      <c r="AM228" s="25">
        <f t="shared" si="19"/>
        <v>0</v>
      </c>
      <c r="AN228" s="25">
        <f t="shared" si="20"/>
        <v>0</v>
      </c>
      <c r="AO228" s="25">
        <f t="shared" si="21"/>
        <v>0</v>
      </c>
      <c r="AP228" s="25">
        <f t="shared" si="22"/>
        <v>1</v>
      </c>
      <c r="AQ228" s="25">
        <f t="shared" si="23"/>
        <v>0</v>
      </c>
    </row>
    <row r="229" spans="1:43" x14ac:dyDescent="0.2">
      <c r="A229" s="1">
        <v>225</v>
      </c>
      <c r="B229" s="27">
        <f>'Rolex, AP, Patek'!C229</f>
        <v>44325</v>
      </c>
      <c r="C229">
        <f>'Rolex, AP, Patek'!D229</f>
        <v>290</v>
      </c>
      <c r="D229" s="28">
        <f>'Rolex, AP, Patek'!E229</f>
        <v>14000</v>
      </c>
      <c r="E229" s="28">
        <f>'Rolex, AP, Patek'!F229</f>
        <v>17500</v>
      </c>
      <c r="F229" s="29">
        <f t="shared" si="18"/>
        <v>9.5468126085973957</v>
      </c>
      <c r="G229" s="28">
        <f>IF('Rolex, AP, Patek'!J229="AP",1,0)</f>
        <v>0</v>
      </c>
      <c r="H229" s="28">
        <f>IF('Rolex, AP, Patek'!J229="Patek",1,0)</f>
        <v>0</v>
      </c>
      <c r="I229" s="28">
        <f>IF('Rolex, AP, Patek'!J229="Rolex",1,0)</f>
        <v>1</v>
      </c>
      <c r="J229">
        <f>IF('Rolex, AP, Patek'!L229="Stainless Steel",1,0)</f>
        <v>1</v>
      </c>
      <c r="K229">
        <f>IF('Rolex, AP, Patek'!L229="Two-tone",1,0)</f>
        <v>0</v>
      </c>
      <c r="L229">
        <f>IF(OR('Rolex, AP, Patek'!L229="YG 18K",'Rolex, AP, Patek'!L229="YG &lt;18K",'Rolex, AP, Patek'!L229="PG 18K",'Rolex, AP, Patek'!L229="PG &lt;18K",'Rolex, AP, Patek'!L229="WG 18K",'Rolex, AP, Patek'!L229="Mixes of 18K",'Rolex, AP, Patek'!L229="Mixes &lt;18K"),1,0)</f>
        <v>0</v>
      </c>
      <c r="M229">
        <f>IF('Rolex, AP, Patek'!L229="Platinum",1,0)</f>
        <v>0</v>
      </c>
      <c r="N229">
        <f>IF(OR('Rolex, AP, Patek'!L229="PVD",'Rolex, AP, Patek'!L229="Gold Plate",'Rolex, AP, Patek'!L229="Other"),1,0)</f>
        <v>0</v>
      </c>
      <c r="O229">
        <f>IF('Rolex, AP, Patek'!P229="Stainless Steel",1,0)</f>
        <v>1</v>
      </c>
      <c r="P229">
        <f>IF('Rolex, AP, Patek'!P229="Leather",1,0)</f>
        <v>0</v>
      </c>
      <c r="Q229">
        <f>IF('Rolex, AP, Patek'!P229="Two-tone",1,0)</f>
        <v>0</v>
      </c>
      <c r="R229">
        <f>IF(OR('Rolex, AP, Patek'!P229="YG 18K",'Rolex, AP, Patek'!P229="PG 18K",'Rolex, AP, Patek'!P229="WG 18K",'Rolex, AP, Patek'!P229="Mixes of 18K"),1,0)</f>
        <v>0</v>
      </c>
      <c r="S229">
        <f>IF(OR('Rolex, AP, Patek'!AX229="Yes",'Rolex, AP, Patek'!AY229="Yes",'Rolex, AP, Patek'!AW229="Yes"),1,0)</f>
        <v>0</v>
      </c>
      <c r="T229">
        <f>IF(OR(ISTEXT('Rolex, AP, Patek'!AZ229), ISTEXT('Rolex, AP, Patek'!BA229)),1,0)</f>
        <v>0</v>
      </c>
      <c r="U229">
        <f>IF('Rolex, AP, Patek'!BB229="Yes",1,0)</f>
        <v>0</v>
      </c>
      <c r="V229">
        <f>IF('Rolex, AP, Patek'!BC229="Yes",1,0)</f>
        <v>0</v>
      </c>
      <c r="W229">
        <f>IF('Rolex, AP, Patek'!BF229="Yes",1,0)</f>
        <v>0</v>
      </c>
      <c r="X229">
        <f>IF('Rolex, AP, Patek'!BG229="A",1,0)</f>
        <v>0</v>
      </c>
      <c r="Y229">
        <f>IF('Rolex, AP, Patek'!BG229="AA",1,0)</f>
        <v>0</v>
      </c>
      <c r="Z229">
        <f>IF('Rolex, AP, Patek'!BG229="AAA",1,0)</f>
        <v>1</v>
      </c>
      <c r="AA229">
        <f>IF('Rolex, AP, Patek'!BG229="AAAA",1,0)</f>
        <v>0</v>
      </c>
      <c r="AB229">
        <f>IF('Rolex, AP, Patek'!R229="Yes",1,0)</f>
        <v>0</v>
      </c>
      <c r="AC229">
        <f>IF('Rolex, AP, Patek'!AR229="Yes",1,0)</f>
        <v>0</v>
      </c>
      <c r="AD229">
        <f>IF(OR('Rolex, AP, Patek'!X229="Yes", 'Rolex, AP, Patek'!Y229="Yes",'Rolex, AP, Patek'!Z229="Yes"),1,0)</f>
        <v>1</v>
      </c>
      <c r="AE229">
        <f>IF(OR('Rolex, AP, Patek'!AA229="Yes",'Rolex, AP, Patek'!AB229="Yes"),1,0)</f>
        <v>0</v>
      </c>
      <c r="AF229">
        <f>IF('Rolex, AP, Patek'!AD229="Yes",1,0)</f>
        <v>0</v>
      </c>
      <c r="AG229">
        <f>IF('Rolex, AP, Patek'!AC229="Yes",1,0)</f>
        <v>1</v>
      </c>
      <c r="AH229">
        <f>IF('Rolex, AP, Patek'!AE229="Yes",1,0)</f>
        <v>0</v>
      </c>
      <c r="AI229">
        <f>IF(OR('Rolex, AP, Patek'!AK229="Yes",'Rolex, AP, Patek'!AN229="Yes"),1,0)</f>
        <v>0</v>
      </c>
      <c r="AJ229">
        <f>IF('Rolex, AP, Patek'!AL229="Yes",1,0)</f>
        <v>0</v>
      </c>
      <c r="AK229">
        <f>IF('Rolex, AP, Patek'!AO229="Yes",1,0)</f>
        <v>0</v>
      </c>
      <c r="AL229">
        <f>IF('Rolex, AP, Patek'!AS229="Yes",1,0)</f>
        <v>0</v>
      </c>
      <c r="AM229" s="25">
        <f t="shared" si="19"/>
        <v>0</v>
      </c>
      <c r="AN229" s="25">
        <f t="shared" si="20"/>
        <v>0</v>
      </c>
      <c r="AO229" s="25">
        <f t="shared" si="21"/>
        <v>0</v>
      </c>
      <c r="AP229" s="25">
        <f t="shared" si="22"/>
        <v>1</v>
      </c>
      <c r="AQ229" s="25">
        <f t="shared" si="23"/>
        <v>0</v>
      </c>
    </row>
    <row r="230" spans="1:43" x14ac:dyDescent="0.2">
      <c r="A230" s="1">
        <v>226</v>
      </c>
      <c r="B230" s="27">
        <f>'Rolex, AP, Patek'!C230</f>
        <v>44325</v>
      </c>
      <c r="C230">
        <f>'Rolex, AP, Patek'!D230</f>
        <v>292</v>
      </c>
      <c r="D230" s="28">
        <f>'Rolex, AP, Patek'!E230</f>
        <v>180000</v>
      </c>
      <c r="E230" s="28">
        <f>'Rolex, AP, Patek'!F230</f>
        <v>225000</v>
      </c>
      <c r="F230" s="29">
        <f t="shared" si="18"/>
        <v>12.100712129872347</v>
      </c>
      <c r="G230" s="28">
        <f>IF('Rolex, AP, Patek'!J230="AP",1,0)</f>
        <v>0</v>
      </c>
      <c r="H230" s="28">
        <f>IF('Rolex, AP, Patek'!J230="Patek",1,0)</f>
        <v>0</v>
      </c>
      <c r="I230" s="28">
        <f>IF('Rolex, AP, Patek'!J230="Rolex",1,0)</f>
        <v>1</v>
      </c>
      <c r="J230">
        <f>IF('Rolex, AP, Patek'!L230="Stainless Steel",1,0)</f>
        <v>1</v>
      </c>
      <c r="K230">
        <f>IF('Rolex, AP, Patek'!L230="Two-tone",1,0)</f>
        <v>0</v>
      </c>
      <c r="L230">
        <f>IF(OR('Rolex, AP, Patek'!L230="YG 18K",'Rolex, AP, Patek'!L230="YG &lt;18K",'Rolex, AP, Patek'!L230="PG 18K",'Rolex, AP, Patek'!L230="PG &lt;18K",'Rolex, AP, Patek'!L230="WG 18K",'Rolex, AP, Patek'!L230="Mixes of 18K",'Rolex, AP, Patek'!L230="Mixes &lt;18K"),1,0)</f>
        <v>0</v>
      </c>
      <c r="M230">
        <f>IF('Rolex, AP, Patek'!L230="Platinum",1,0)</f>
        <v>0</v>
      </c>
      <c r="N230">
        <f>IF(OR('Rolex, AP, Patek'!L230="PVD",'Rolex, AP, Patek'!L230="Gold Plate",'Rolex, AP, Patek'!L230="Other"),1,0)</f>
        <v>0</v>
      </c>
      <c r="O230">
        <f>IF('Rolex, AP, Patek'!P230="Stainless Steel",1,0)</f>
        <v>1</v>
      </c>
      <c r="P230">
        <f>IF('Rolex, AP, Patek'!P230="Leather",1,0)</f>
        <v>0</v>
      </c>
      <c r="Q230">
        <f>IF('Rolex, AP, Patek'!P230="Two-tone",1,0)</f>
        <v>0</v>
      </c>
      <c r="R230">
        <f>IF(OR('Rolex, AP, Patek'!P230="YG 18K",'Rolex, AP, Patek'!P230="PG 18K",'Rolex, AP, Patek'!P230="WG 18K",'Rolex, AP, Patek'!P230="Mixes of 18K"),1,0)</f>
        <v>0</v>
      </c>
      <c r="S230">
        <f>IF(OR('Rolex, AP, Patek'!AX230="Yes",'Rolex, AP, Patek'!AY230="Yes",'Rolex, AP, Patek'!AW230="Yes"),1,0)</f>
        <v>0</v>
      </c>
      <c r="T230">
        <f>IF(OR(ISTEXT('Rolex, AP, Patek'!AZ230), ISTEXT('Rolex, AP, Patek'!BA230)),1,0)</f>
        <v>0</v>
      </c>
      <c r="U230">
        <f>IF('Rolex, AP, Patek'!BB230="Yes",1,0)</f>
        <v>0</v>
      </c>
      <c r="V230">
        <f>IF('Rolex, AP, Patek'!BC230="Yes",1,0)</f>
        <v>0</v>
      </c>
      <c r="W230">
        <f>IF('Rolex, AP, Patek'!BF230="Yes",1,0)</f>
        <v>0</v>
      </c>
      <c r="X230">
        <f>IF('Rolex, AP, Patek'!BG230="A",1,0)</f>
        <v>0</v>
      </c>
      <c r="Y230">
        <f>IF('Rolex, AP, Patek'!BG230="AA",1,0)</f>
        <v>0</v>
      </c>
      <c r="Z230">
        <f>IF('Rolex, AP, Patek'!BG230="AAA",1,0)</f>
        <v>0</v>
      </c>
      <c r="AA230">
        <f>IF('Rolex, AP, Patek'!BG230="AAAA",1,0)</f>
        <v>1</v>
      </c>
      <c r="AB230">
        <f>IF('Rolex, AP, Patek'!R230="Yes",1,0)</f>
        <v>0</v>
      </c>
      <c r="AC230">
        <f>IF('Rolex, AP, Patek'!AR230="Yes",1,0)</f>
        <v>0</v>
      </c>
      <c r="AD230">
        <f>IF(OR('Rolex, AP, Patek'!X230="Yes", 'Rolex, AP, Patek'!Y230="Yes",'Rolex, AP, Patek'!Z230="Yes"),1,0)</f>
        <v>0</v>
      </c>
      <c r="AE230">
        <f>IF(OR('Rolex, AP, Patek'!AA230="Yes",'Rolex, AP, Patek'!AB230="Yes"),1,0)</f>
        <v>0</v>
      </c>
      <c r="AF230">
        <f>IF('Rolex, AP, Patek'!AD230="Yes",1,0)</f>
        <v>0</v>
      </c>
      <c r="AG230">
        <f>IF('Rolex, AP, Patek'!AC230="Yes",1,0)</f>
        <v>0</v>
      </c>
      <c r="AH230">
        <f>IF('Rolex, AP, Patek'!AE230="Yes",1,0)</f>
        <v>0</v>
      </c>
      <c r="AI230">
        <f>IF(OR('Rolex, AP, Patek'!AK230="Yes",'Rolex, AP, Patek'!AN230="Yes"),1,0)</f>
        <v>0</v>
      </c>
      <c r="AJ230">
        <f>IF('Rolex, AP, Patek'!AL230="Yes",1,0)</f>
        <v>1</v>
      </c>
      <c r="AK230">
        <f>IF('Rolex, AP, Patek'!AO230="Yes",1,0)</f>
        <v>0</v>
      </c>
      <c r="AL230">
        <f>IF('Rolex, AP, Patek'!AS230="Yes",1,0)</f>
        <v>0</v>
      </c>
      <c r="AM230" s="25">
        <f t="shared" si="19"/>
        <v>0</v>
      </c>
      <c r="AN230" s="25">
        <f t="shared" si="20"/>
        <v>0</v>
      </c>
      <c r="AO230" s="25">
        <f t="shared" si="21"/>
        <v>0</v>
      </c>
      <c r="AP230" s="25">
        <f t="shared" si="22"/>
        <v>1</v>
      </c>
      <c r="AQ230" s="25">
        <f t="shared" si="23"/>
        <v>0</v>
      </c>
    </row>
    <row r="231" spans="1:43" x14ac:dyDescent="0.2">
      <c r="A231" s="1">
        <v>227</v>
      </c>
      <c r="B231" s="27">
        <f>'Rolex, AP, Patek'!C231</f>
        <v>44325</v>
      </c>
      <c r="C231">
        <f>'Rolex, AP, Patek'!D231</f>
        <v>293</v>
      </c>
      <c r="D231" s="28">
        <f>'Rolex, AP, Patek'!E231</f>
        <v>700000</v>
      </c>
      <c r="E231" s="28">
        <f>'Rolex, AP, Patek'!F231</f>
        <v>865000</v>
      </c>
      <c r="F231" s="29">
        <f t="shared" si="18"/>
        <v>13.458835614025542</v>
      </c>
      <c r="G231" s="28">
        <f>IF('Rolex, AP, Patek'!J231="AP",1,0)</f>
        <v>0</v>
      </c>
      <c r="H231" s="28">
        <f>IF('Rolex, AP, Patek'!J231="Patek",1,0)</f>
        <v>0</v>
      </c>
      <c r="I231" s="28">
        <f>IF('Rolex, AP, Patek'!J231="Rolex",1,0)</f>
        <v>1</v>
      </c>
      <c r="J231">
        <f>IF('Rolex, AP, Patek'!L231="Stainless Steel",1,0)</f>
        <v>1</v>
      </c>
      <c r="K231">
        <f>IF('Rolex, AP, Patek'!L231="Two-tone",1,0)</f>
        <v>0</v>
      </c>
      <c r="L231">
        <f>IF(OR('Rolex, AP, Patek'!L231="YG 18K",'Rolex, AP, Patek'!L231="YG &lt;18K",'Rolex, AP, Patek'!L231="PG 18K",'Rolex, AP, Patek'!L231="PG &lt;18K",'Rolex, AP, Patek'!L231="WG 18K",'Rolex, AP, Patek'!L231="Mixes of 18K",'Rolex, AP, Patek'!L231="Mixes &lt;18K"),1,0)</f>
        <v>0</v>
      </c>
      <c r="M231">
        <f>IF('Rolex, AP, Patek'!L231="Platinum",1,0)</f>
        <v>0</v>
      </c>
      <c r="N231">
        <f>IF(OR('Rolex, AP, Patek'!L231="PVD",'Rolex, AP, Patek'!L231="Gold Plate",'Rolex, AP, Patek'!L231="Other"),1,0)</f>
        <v>0</v>
      </c>
      <c r="O231">
        <f>IF('Rolex, AP, Patek'!P231="Stainless Steel",1,0)</f>
        <v>1</v>
      </c>
      <c r="P231">
        <f>IF('Rolex, AP, Patek'!P231="Leather",1,0)</f>
        <v>0</v>
      </c>
      <c r="Q231">
        <f>IF('Rolex, AP, Patek'!P231="Two-tone",1,0)</f>
        <v>0</v>
      </c>
      <c r="R231">
        <f>IF(OR('Rolex, AP, Patek'!P231="YG 18K",'Rolex, AP, Patek'!P231="PG 18K",'Rolex, AP, Patek'!P231="WG 18K",'Rolex, AP, Patek'!P231="Mixes of 18K"),1,0)</f>
        <v>0</v>
      </c>
      <c r="S231">
        <f>IF(OR('Rolex, AP, Patek'!AX231="Yes",'Rolex, AP, Patek'!AY231="Yes",'Rolex, AP, Patek'!AW231="Yes"),1,0)</f>
        <v>0</v>
      </c>
      <c r="T231">
        <f>IF(OR(ISTEXT('Rolex, AP, Patek'!AZ231), ISTEXT('Rolex, AP, Patek'!BA231)),1,0)</f>
        <v>0</v>
      </c>
      <c r="U231">
        <f>IF('Rolex, AP, Patek'!BB231="Yes",1,0)</f>
        <v>0</v>
      </c>
      <c r="V231">
        <f>IF('Rolex, AP, Patek'!BC231="Yes",1,0)</f>
        <v>0</v>
      </c>
      <c r="W231">
        <f>IF('Rolex, AP, Patek'!BF231="Yes",1,0)</f>
        <v>0</v>
      </c>
      <c r="X231">
        <f>IF('Rolex, AP, Patek'!BG231="A",1,0)</f>
        <v>0</v>
      </c>
      <c r="Y231">
        <f>IF('Rolex, AP, Patek'!BG231="AA",1,0)</f>
        <v>0</v>
      </c>
      <c r="Z231">
        <f>IF('Rolex, AP, Patek'!BG231="AAA",1,0)</f>
        <v>0</v>
      </c>
      <c r="AA231">
        <f>IF('Rolex, AP, Patek'!BG231="AAAA",1,0)</f>
        <v>1</v>
      </c>
      <c r="AB231">
        <f>IF('Rolex, AP, Patek'!R231="Yes",1,0)</f>
        <v>0</v>
      </c>
      <c r="AC231">
        <f>IF('Rolex, AP, Patek'!AR231="Yes",1,0)</f>
        <v>0</v>
      </c>
      <c r="AD231">
        <f>IF(OR('Rolex, AP, Patek'!X231="Yes", 'Rolex, AP, Patek'!Y231="Yes",'Rolex, AP, Patek'!Z231="Yes"),1,0)</f>
        <v>0</v>
      </c>
      <c r="AE231">
        <f>IF(OR('Rolex, AP, Patek'!AA231="Yes",'Rolex, AP, Patek'!AB231="Yes"),1,0)</f>
        <v>0</v>
      </c>
      <c r="AF231">
        <f>IF('Rolex, AP, Patek'!AD231="Yes",1,0)</f>
        <v>0</v>
      </c>
      <c r="AG231">
        <f>IF('Rolex, AP, Patek'!AC231="Yes",1,0)</f>
        <v>0</v>
      </c>
      <c r="AH231">
        <f>IF('Rolex, AP, Patek'!AE231="Yes",1,0)</f>
        <v>0</v>
      </c>
      <c r="AI231">
        <f>IF(OR('Rolex, AP, Patek'!AK231="Yes",'Rolex, AP, Patek'!AN231="Yes"),1,0)</f>
        <v>1</v>
      </c>
      <c r="AJ231">
        <f>IF('Rolex, AP, Patek'!AL231="Yes",1,0)</f>
        <v>0</v>
      </c>
      <c r="AK231">
        <f>IF('Rolex, AP, Patek'!AO231="Yes",1,0)</f>
        <v>0</v>
      </c>
      <c r="AL231">
        <f>IF('Rolex, AP, Patek'!AS231="Yes",1,0)</f>
        <v>0</v>
      </c>
      <c r="AM231" s="25">
        <f t="shared" si="19"/>
        <v>0</v>
      </c>
      <c r="AN231" s="25">
        <f t="shared" si="20"/>
        <v>0</v>
      </c>
      <c r="AO231" s="25">
        <f t="shared" si="21"/>
        <v>0</v>
      </c>
      <c r="AP231" s="25">
        <f t="shared" si="22"/>
        <v>1</v>
      </c>
      <c r="AQ231" s="25">
        <f t="shared" si="23"/>
        <v>0</v>
      </c>
    </row>
    <row r="232" spans="1:43" x14ac:dyDescent="0.2">
      <c r="A232" s="1">
        <v>228</v>
      </c>
      <c r="B232" s="27">
        <f>'Rolex, AP, Patek'!C232</f>
        <v>44325</v>
      </c>
      <c r="C232">
        <f>'Rolex, AP, Patek'!D232</f>
        <v>353</v>
      </c>
      <c r="D232" s="28">
        <f>'Rolex, AP, Patek'!E232</f>
        <v>24000</v>
      </c>
      <c r="E232" s="28">
        <f>'Rolex, AP, Patek'!F232</f>
        <v>30000</v>
      </c>
      <c r="F232" s="29">
        <f t="shared" si="18"/>
        <v>10.085809109330082</v>
      </c>
      <c r="G232" s="28">
        <f>IF('Rolex, AP, Patek'!J232="AP",1,0)</f>
        <v>0</v>
      </c>
      <c r="H232" s="28">
        <f>IF('Rolex, AP, Patek'!J232="Patek",1,0)</f>
        <v>1</v>
      </c>
      <c r="I232" s="28">
        <f>IF('Rolex, AP, Patek'!J232="Rolex",1,0)</f>
        <v>0</v>
      </c>
      <c r="J232">
        <f>IF('Rolex, AP, Patek'!L232="Stainless Steel",1,0)</f>
        <v>0</v>
      </c>
      <c r="K232">
        <f>IF('Rolex, AP, Patek'!L232="Two-tone",1,0)</f>
        <v>0</v>
      </c>
      <c r="L232">
        <f>IF(OR('Rolex, AP, Patek'!L232="YG 18K",'Rolex, AP, Patek'!L232="YG &lt;18K",'Rolex, AP, Patek'!L232="PG 18K",'Rolex, AP, Patek'!L232="PG &lt;18K",'Rolex, AP, Patek'!L232="WG 18K",'Rolex, AP, Patek'!L232="Mixes of 18K",'Rolex, AP, Patek'!L232="Mixes &lt;18K"),1,0)</f>
        <v>1</v>
      </c>
      <c r="M232">
        <f>IF('Rolex, AP, Patek'!L232="Platinum",1,0)</f>
        <v>0</v>
      </c>
      <c r="N232">
        <f>IF(OR('Rolex, AP, Patek'!L232="PVD",'Rolex, AP, Patek'!L232="Gold Plate",'Rolex, AP, Patek'!L232="Other"),1,0)</f>
        <v>0</v>
      </c>
      <c r="O232">
        <f>IF('Rolex, AP, Patek'!P232="Stainless Steel",1,0)</f>
        <v>0</v>
      </c>
      <c r="P232">
        <f>IF('Rolex, AP, Patek'!P232="Leather",1,0)</f>
        <v>1</v>
      </c>
      <c r="Q232">
        <f>IF('Rolex, AP, Patek'!P232="Two-tone",1,0)</f>
        <v>0</v>
      </c>
      <c r="R232">
        <f>IF(OR('Rolex, AP, Patek'!P232="YG 18K",'Rolex, AP, Patek'!P232="PG 18K",'Rolex, AP, Patek'!P232="WG 18K",'Rolex, AP, Patek'!P232="Mixes of 18K"),1,0)</f>
        <v>0</v>
      </c>
      <c r="S232">
        <f>IF(OR('Rolex, AP, Patek'!AX232="Yes",'Rolex, AP, Patek'!AY232="Yes",'Rolex, AP, Patek'!AW232="Yes"),1,0)</f>
        <v>0</v>
      </c>
      <c r="T232">
        <f>IF(OR(ISTEXT('Rolex, AP, Patek'!AZ232), ISTEXT('Rolex, AP, Patek'!BA232)),1,0)</f>
        <v>0</v>
      </c>
      <c r="U232">
        <f>IF('Rolex, AP, Patek'!BB232="Yes",1,0)</f>
        <v>0</v>
      </c>
      <c r="V232">
        <f>IF('Rolex, AP, Patek'!BC232="Yes",1,0)</f>
        <v>0</v>
      </c>
      <c r="W232">
        <f>IF('Rolex, AP, Patek'!BF232="Yes",1,0)</f>
        <v>0</v>
      </c>
      <c r="X232">
        <f>IF('Rolex, AP, Patek'!BG232="A",1,0)</f>
        <v>0</v>
      </c>
      <c r="Y232">
        <f>IF('Rolex, AP, Patek'!BG232="AA",1,0)</f>
        <v>0</v>
      </c>
      <c r="Z232">
        <f>IF('Rolex, AP, Patek'!BG232="AAA",1,0)</f>
        <v>1</v>
      </c>
      <c r="AA232">
        <f>IF('Rolex, AP, Patek'!BG232="AAAA",1,0)</f>
        <v>0</v>
      </c>
      <c r="AB232">
        <f>IF('Rolex, AP, Patek'!R232="Yes",1,0)</f>
        <v>1</v>
      </c>
      <c r="AC232">
        <f>IF('Rolex, AP, Patek'!AR232="Yes",1,0)</f>
        <v>0</v>
      </c>
      <c r="AD232">
        <f>IF(OR('Rolex, AP, Patek'!X232="Yes", 'Rolex, AP, Patek'!Y232="Yes",'Rolex, AP, Patek'!Z232="Yes"),1,0)</f>
        <v>0</v>
      </c>
      <c r="AE232">
        <f>IF(OR('Rolex, AP, Patek'!AA232="Yes",'Rolex, AP, Patek'!AB232="Yes"),1,0)</f>
        <v>0</v>
      </c>
      <c r="AF232">
        <f>IF('Rolex, AP, Patek'!AD232="Yes",1,0)</f>
        <v>0</v>
      </c>
      <c r="AG232">
        <f>IF('Rolex, AP, Patek'!AC232="Yes",1,0)</f>
        <v>0</v>
      </c>
      <c r="AH232">
        <f>IF('Rolex, AP, Patek'!AE232="Yes",1,0)</f>
        <v>0</v>
      </c>
      <c r="AI232">
        <f>IF(OR('Rolex, AP, Patek'!AK232="Yes",'Rolex, AP, Patek'!AN232="Yes"),1,0)</f>
        <v>0</v>
      </c>
      <c r="AJ232">
        <f>IF('Rolex, AP, Patek'!AL232="Yes",1,0)</f>
        <v>0</v>
      </c>
      <c r="AK232">
        <f>IF('Rolex, AP, Patek'!AO232="Yes",1,0)</f>
        <v>0</v>
      </c>
      <c r="AL232">
        <f>IF('Rolex, AP, Patek'!AS232="Yes",1,0)</f>
        <v>0</v>
      </c>
      <c r="AM232" s="25">
        <f t="shared" si="19"/>
        <v>0</v>
      </c>
      <c r="AN232" s="25">
        <f t="shared" si="20"/>
        <v>0</v>
      </c>
      <c r="AO232" s="25">
        <f t="shared" si="21"/>
        <v>0</v>
      </c>
      <c r="AP232" s="25">
        <f t="shared" si="22"/>
        <v>1</v>
      </c>
      <c r="AQ232" s="25">
        <f t="shared" si="23"/>
        <v>0</v>
      </c>
    </row>
    <row r="233" spans="1:43" x14ac:dyDescent="0.2">
      <c r="A233" s="1">
        <v>229</v>
      </c>
      <c r="B233" s="27">
        <f>'Rolex, AP, Patek'!C233</f>
        <v>44325</v>
      </c>
      <c r="C233">
        <f>'Rolex, AP, Patek'!D233</f>
        <v>364</v>
      </c>
      <c r="D233" s="28">
        <f>'Rolex, AP, Patek'!E233</f>
        <v>18000</v>
      </c>
      <c r="E233" s="28">
        <f>'Rolex, AP, Patek'!F233</f>
        <v>22500</v>
      </c>
      <c r="F233" s="29">
        <f t="shared" si="18"/>
        <v>9.7981270368783022</v>
      </c>
      <c r="G233" s="28">
        <f>IF('Rolex, AP, Patek'!J233="AP",1,0)</f>
        <v>0</v>
      </c>
      <c r="H233" s="28">
        <f>IF('Rolex, AP, Patek'!J233="Patek",1,0)</f>
        <v>1</v>
      </c>
      <c r="I233" s="28">
        <f>IF('Rolex, AP, Patek'!J233="Rolex",1,0)</f>
        <v>0</v>
      </c>
      <c r="J233">
        <f>IF('Rolex, AP, Patek'!L233="Stainless Steel",1,0)</f>
        <v>0</v>
      </c>
      <c r="K233">
        <f>IF('Rolex, AP, Patek'!L233="Two-tone",1,0)</f>
        <v>0</v>
      </c>
      <c r="L233">
        <f>IF(OR('Rolex, AP, Patek'!L233="YG 18K",'Rolex, AP, Patek'!L233="YG &lt;18K",'Rolex, AP, Patek'!L233="PG 18K",'Rolex, AP, Patek'!L233="PG &lt;18K",'Rolex, AP, Patek'!L233="WG 18K",'Rolex, AP, Patek'!L233="Mixes of 18K",'Rolex, AP, Patek'!L233="Mixes &lt;18K"),1,0)</f>
        <v>0</v>
      </c>
      <c r="M233">
        <f>IF('Rolex, AP, Patek'!L233="Platinum",1,0)</f>
        <v>1</v>
      </c>
      <c r="N233">
        <f>IF(OR('Rolex, AP, Patek'!L233="PVD",'Rolex, AP, Patek'!L233="Gold Plate",'Rolex, AP, Patek'!L233="Other"),1,0)</f>
        <v>0</v>
      </c>
      <c r="O233">
        <f>IF('Rolex, AP, Patek'!P233="Stainless Steel",1,0)</f>
        <v>0</v>
      </c>
      <c r="P233">
        <f>IF('Rolex, AP, Patek'!P233="Leather",1,0)</f>
        <v>1</v>
      </c>
      <c r="Q233">
        <f>IF('Rolex, AP, Patek'!P233="Two-tone",1,0)</f>
        <v>0</v>
      </c>
      <c r="R233">
        <f>IF(OR('Rolex, AP, Patek'!P233="YG 18K",'Rolex, AP, Patek'!P233="PG 18K",'Rolex, AP, Patek'!P233="WG 18K",'Rolex, AP, Patek'!P233="Mixes of 18K"),1,0)</f>
        <v>0</v>
      </c>
      <c r="S233">
        <f>IF(OR('Rolex, AP, Patek'!AX233="Yes",'Rolex, AP, Patek'!AY233="Yes",'Rolex, AP, Patek'!AW233="Yes"),1,0)</f>
        <v>1</v>
      </c>
      <c r="T233">
        <f>IF(OR(ISTEXT('Rolex, AP, Patek'!AZ233), ISTEXT('Rolex, AP, Patek'!BA233)),1,0)</f>
        <v>0</v>
      </c>
      <c r="U233">
        <f>IF('Rolex, AP, Patek'!BB233="Yes",1,0)</f>
        <v>0</v>
      </c>
      <c r="V233">
        <f>IF('Rolex, AP, Patek'!BC233="Yes",1,0)</f>
        <v>0</v>
      </c>
      <c r="W233">
        <f>IF('Rolex, AP, Patek'!BF233="Yes",1,0)</f>
        <v>0</v>
      </c>
      <c r="X233">
        <f>IF('Rolex, AP, Patek'!BG233="A",1,0)</f>
        <v>0</v>
      </c>
      <c r="Y233">
        <f>IF('Rolex, AP, Patek'!BG233="AA",1,0)</f>
        <v>0</v>
      </c>
      <c r="Z233">
        <f>IF('Rolex, AP, Patek'!BG233="AAA",1,0)</f>
        <v>1</v>
      </c>
      <c r="AA233">
        <f>IF('Rolex, AP, Patek'!BG233="AAAA",1,0)</f>
        <v>0</v>
      </c>
      <c r="AB233">
        <f>IF('Rolex, AP, Patek'!R233="Yes",1,0)</f>
        <v>1</v>
      </c>
      <c r="AC233">
        <f>IF('Rolex, AP, Patek'!AR233="Yes",1,0)</f>
        <v>0</v>
      </c>
      <c r="AD233">
        <f>IF(OR('Rolex, AP, Patek'!X233="Yes", 'Rolex, AP, Patek'!Y233="Yes",'Rolex, AP, Patek'!Z233="Yes"),1,0)</f>
        <v>0</v>
      </c>
      <c r="AE233">
        <f>IF(OR('Rolex, AP, Patek'!AA233="Yes",'Rolex, AP, Patek'!AB233="Yes"),1,0)</f>
        <v>0</v>
      </c>
      <c r="AF233">
        <f>IF('Rolex, AP, Patek'!AD233="Yes",1,0)</f>
        <v>0</v>
      </c>
      <c r="AG233">
        <f>IF('Rolex, AP, Patek'!AC233="Yes",1,0)</f>
        <v>0</v>
      </c>
      <c r="AH233">
        <f>IF('Rolex, AP, Patek'!AE233="Yes",1,0)</f>
        <v>0</v>
      </c>
      <c r="AI233">
        <f>IF(OR('Rolex, AP, Patek'!AK233="Yes",'Rolex, AP, Patek'!AN233="Yes"),1,0)</f>
        <v>0</v>
      </c>
      <c r="AJ233">
        <f>IF('Rolex, AP, Patek'!AL233="Yes",1,0)</f>
        <v>0</v>
      </c>
      <c r="AK233">
        <f>IF('Rolex, AP, Patek'!AO233="Yes",1,0)</f>
        <v>0</v>
      </c>
      <c r="AL233">
        <f>IF('Rolex, AP, Patek'!AS233="Yes",1,0)</f>
        <v>0</v>
      </c>
      <c r="AM233" s="25">
        <f t="shared" si="19"/>
        <v>0</v>
      </c>
      <c r="AN233" s="25">
        <f t="shared" si="20"/>
        <v>0</v>
      </c>
      <c r="AO233" s="25">
        <f t="shared" si="21"/>
        <v>0</v>
      </c>
      <c r="AP233" s="25">
        <f t="shared" si="22"/>
        <v>1</v>
      </c>
      <c r="AQ233" s="25">
        <f t="shared" si="23"/>
        <v>0</v>
      </c>
    </row>
    <row r="234" spans="1:43" x14ac:dyDescent="0.2">
      <c r="A234" s="1">
        <v>230</v>
      </c>
      <c r="B234" s="27">
        <f>'Rolex, AP, Patek'!C234</f>
        <v>44325</v>
      </c>
      <c r="C234">
        <f>'Rolex, AP, Patek'!D234</f>
        <v>366</v>
      </c>
      <c r="D234" s="28">
        <f>'Rolex, AP, Patek'!E234</f>
        <v>11000</v>
      </c>
      <c r="E234" s="28">
        <f>'Rolex, AP, Patek'!F234</f>
        <v>13750</v>
      </c>
      <c r="F234" s="29">
        <f t="shared" si="18"/>
        <v>9.3056505517805075</v>
      </c>
      <c r="G234" s="28">
        <f>IF('Rolex, AP, Patek'!J234="AP",1,0)</f>
        <v>0</v>
      </c>
      <c r="H234" s="28">
        <f>IF('Rolex, AP, Patek'!J234="Patek",1,0)</f>
        <v>1</v>
      </c>
      <c r="I234" s="28">
        <f>IF('Rolex, AP, Patek'!J234="Rolex",1,0)</f>
        <v>0</v>
      </c>
      <c r="J234">
        <f>IF('Rolex, AP, Patek'!L234="Stainless Steel",1,0)</f>
        <v>0</v>
      </c>
      <c r="K234">
        <f>IF('Rolex, AP, Patek'!L234="Two-tone",1,0)</f>
        <v>0</v>
      </c>
      <c r="L234">
        <f>IF(OR('Rolex, AP, Patek'!L234="YG 18K",'Rolex, AP, Patek'!L234="YG &lt;18K",'Rolex, AP, Patek'!L234="PG 18K",'Rolex, AP, Patek'!L234="PG &lt;18K",'Rolex, AP, Patek'!L234="WG 18K",'Rolex, AP, Patek'!L234="Mixes of 18K",'Rolex, AP, Patek'!L234="Mixes &lt;18K"),1,0)</f>
        <v>1</v>
      </c>
      <c r="M234">
        <f>IF('Rolex, AP, Patek'!L234="Platinum",1,0)</f>
        <v>0</v>
      </c>
      <c r="N234">
        <f>IF(OR('Rolex, AP, Patek'!L234="PVD",'Rolex, AP, Patek'!L234="Gold Plate",'Rolex, AP, Patek'!L234="Other"),1,0)</f>
        <v>0</v>
      </c>
      <c r="O234">
        <f>IF('Rolex, AP, Patek'!P234="Stainless Steel",1,0)</f>
        <v>0</v>
      </c>
      <c r="P234">
        <f>IF('Rolex, AP, Patek'!P234="Leather",1,0)</f>
        <v>1</v>
      </c>
      <c r="Q234">
        <f>IF('Rolex, AP, Patek'!P234="Two-tone",1,0)</f>
        <v>0</v>
      </c>
      <c r="R234">
        <f>IF(OR('Rolex, AP, Patek'!P234="YG 18K",'Rolex, AP, Patek'!P234="PG 18K",'Rolex, AP, Patek'!P234="WG 18K",'Rolex, AP, Patek'!P234="Mixes of 18K"),1,0)</f>
        <v>0</v>
      </c>
      <c r="S234">
        <f>IF(OR('Rolex, AP, Patek'!AX234="Yes",'Rolex, AP, Patek'!AY234="Yes",'Rolex, AP, Patek'!AW234="Yes"),1,0)</f>
        <v>0</v>
      </c>
      <c r="T234">
        <f>IF(OR(ISTEXT('Rolex, AP, Patek'!AZ234), ISTEXT('Rolex, AP, Patek'!BA234)),1,0)</f>
        <v>0</v>
      </c>
      <c r="U234">
        <f>IF('Rolex, AP, Patek'!BB234="Yes",1,0)</f>
        <v>0</v>
      </c>
      <c r="V234">
        <f>IF('Rolex, AP, Patek'!BC234="Yes",1,0)</f>
        <v>0</v>
      </c>
      <c r="W234">
        <f>IF('Rolex, AP, Patek'!BF234="Yes",1,0)</f>
        <v>0</v>
      </c>
      <c r="X234">
        <f>IF('Rolex, AP, Patek'!BG234="A",1,0)</f>
        <v>0</v>
      </c>
      <c r="Y234">
        <f>IF('Rolex, AP, Patek'!BG234="AA",1,0)</f>
        <v>1</v>
      </c>
      <c r="Z234">
        <f>IF('Rolex, AP, Patek'!BG234="AAA",1,0)</f>
        <v>0</v>
      </c>
      <c r="AA234">
        <f>IF('Rolex, AP, Patek'!BG234="AAAA",1,0)</f>
        <v>0</v>
      </c>
      <c r="AB234">
        <f>IF('Rolex, AP, Patek'!R234="Yes",1,0)</f>
        <v>1</v>
      </c>
      <c r="AC234">
        <f>IF('Rolex, AP, Patek'!AR234="Yes",1,0)</f>
        <v>0</v>
      </c>
      <c r="AD234">
        <f>IF(OR('Rolex, AP, Patek'!X234="Yes", 'Rolex, AP, Patek'!Y234="Yes",'Rolex, AP, Patek'!Z234="Yes"),1,0)</f>
        <v>0</v>
      </c>
      <c r="AE234">
        <f>IF(OR('Rolex, AP, Patek'!AA234="Yes",'Rolex, AP, Patek'!AB234="Yes"),1,0)</f>
        <v>0</v>
      </c>
      <c r="AF234">
        <f>IF('Rolex, AP, Patek'!AD234="Yes",1,0)</f>
        <v>0</v>
      </c>
      <c r="AG234">
        <f>IF('Rolex, AP, Patek'!AC234="Yes",1,0)</f>
        <v>0</v>
      </c>
      <c r="AH234">
        <f>IF('Rolex, AP, Patek'!AE234="Yes",1,0)</f>
        <v>0</v>
      </c>
      <c r="AI234">
        <f>IF(OR('Rolex, AP, Patek'!AK234="Yes",'Rolex, AP, Patek'!AN234="Yes"),1,0)</f>
        <v>0</v>
      </c>
      <c r="AJ234">
        <f>IF('Rolex, AP, Patek'!AL234="Yes",1,0)</f>
        <v>0</v>
      </c>
      <c r="AK234">
        <f>IF('Rolex, AP, Patek'!AO234="Yes",1,0)</f>
        <v>0</v>
      </c>
      <c r="AL234">
        <f>IF('Rolex, AP, Patek'!AS234="Yes",1,0)</f>
        <v>0</v>
      </c>
      <c r="AM234" s="25">
        <f t="shared" si="19"/>
        <v>0</v>
      </c>
      <c r="AN234" s="25">
        <f t="shared" si="20"/>
        <v>0</v>
      </c>
      <c r="AO234" s="25">
        <f t="shared" si="21"/>
        <v>0</v>
      </c>
      <c r="AP234" s="25">
        <f t="shared" si="22"/>
        <v>1</v>
      </c>
      <c r="AQ234" s="25">
        <f t="shared" si="23"/>
        <v>0</v>
      </c>
    </row>
    <row r="235" spans="1:43" x14ac:dyDescent="0.2">
      <c r="A235" s="1">
        <v>231</v>
      </c>
      <c r="B235" s="27">
        <f>'Rolex, AP, Patek'!C235</f>
        <v>44325</v>
      </c>
      <c r="C235">
        <f>'Rolex, AP, Patek'!D235</f>
        <v>368</v>
      </c>
      <c r="D235" s="28">
        <f>'Rolex, AP, Patek'!E235</f>
        <v>8000</v>
      </c>
      <c r="E235" s="28">
        <f>'Rolex, AP, Patek'!F235</f>
        <v>10000</v>
      </c>
      <c r="F235" s="29">
        <f t="shared" si="18"/>
        <v>8.987196820661973</v>
      </c>
      <c r="G235" s="28">
        <f>IF('Rolex, AP, Patek'!J235="AP",1,0)</f>
        <v>0</v>
      </c>
      <c r="H235" s="28">
        <f>IF('Rolex, AP, Patek'!J235="Patek",1,0)</f>
        <v>1</v>
      </c>
      <c r="I235" s="28">
        <f>IF('Rolex, AP, Patek'!J235="Rolex",1,0)</f>
        <v>0</v>
      </c>
      <c r="J235">
        <f>IF('Rolex, AP, Patek'!L235="Stainless Steel",1,0)</f>
        <v>0</v>
      </c>
      <c r="K235">
        <f>IF('Rolex, AP, Patek'!L235="Two-tone",1,0)</f>
        <v>0</v>
      </c>
      <c r="L235">
        <f>IF(OR('Rolex, AP, Patek'!L235="YG 18K",'Rolex, AP, Patek'!L235="YG &lt;18K",'Rolex, AP, Patek'!L235="PG 18K",'Rolex, AP, Patek'!L235="PG &lt;18K",'Rolex, AP, Patek'!L235="WG 18K",'Rolex, AP, Patek'!L235="Mixes of 18K",'Rolex, AP, Patek'!L235="Mixes &lt;18K"),1,0)</f>
        <v>1</v>
      </c>
      <c r="M235">
        <f>IF('Rolex, AP, Patek'!L235="Platinum",1,0)</f>
        <v>0</v>
      </c>
      <c r="N235">
        <f>IF(OR('Rolex, AP, Patek'!L235="PVD",'Rolex, AP, Patek'!L235="Gold Plate",'Rolex, AP, Patek'!L235="Other"),1,0)</f>
        <v>0</v>
      </c>
      <c r="O235">
        <f>IF('Rolex, AP, Patek'!P235="Stainless Steel",1,0)</f>
        <v>0</v>
      </c>
      <c r="P235">
        <f>IF('Rolex, AP, Patek'!P235="Leather",1,0)</f>
        <v>0</v>
      </c>
      <c r="Q235">
        <f>IF('Rolex, AP, Patek'!P235="Two-tone",1,0)</f>
        <v>0</v>
      </c>
      <c r="R235">
        <f>IF(OR('Rolex, AP, Patek'!P235="YG 18K",'Rolex, AP, Patek'!P235="PG 18K",'Rolex, AP, Patek'!P235="WG 18K",'Rolex, AP, Patek'!P235="Mixes of 18K"),1,0)</f>
        <v>1</v>
      </c>
      <c r="S235">
        <f>IF(OR('Rolex, AP, Patek'!AX235="Yes",'Rolex, AP, Patek'!AY235="Yes",'Rolex, AP, Patek'!AW235="Yes"),1,0)</f>
        <v>0</v>
      </c>
      <c r="T235">
        <f>IF(OR(ISTEXT('Rolex, AP, Patek'!AZ235), ISTEXT('Rolex, AP, Patek'!BA235)),1,0)</f>
        <v>1</v>
      </c>
      <c r="U235">
        <f>IF('Rolex, AP, Patek'!BB235="Yes",1,0)</f>
        <v>0</v>
      </c>
      <c r="V235">
        <f>IF('Rolex, AP, Patek'!BC235="Yes",1,0)</f>
        <v>0</v>
      </c>
      <c r="W235">
        <f>IF('Rolex, AP, Patek'!BF235="Yes",1,0)</f>
        <v>0</v>
      </c>
      <c r="X235">
        <f>IF('Rolex, AP, Patek'!BG235="A",1,0)</f>
        <v>0</v>
      </c>
      <c r="Y235">
        <f>IF('Rolex, AP, Patek'!BG235="AA",1,0)</f>
        <v>1</v>
      </c>
      <c r="Z235">
        <f>IF('Rolex, AP, Patek'!BG235="AAA",1,0)</f>
        <v>0</v>
      </c>
      <c r="AA235">
        <f>IF('Rolex, AP, Patek'!BG235="AAAA",1,0)</f>
        <v>0</v>
      </c>
      <c r="AB235">
        <f>IF('Rolex, AP, Patek'!R235="Yes",1,0)</f>
        <v>1</v>
      </c>
      <c r="AC235">
        <f>IF('Rolex, AP, Patek'!AR235="Yes",1,0)</f>
        <v>0</v>
      </c>
      <c r="AD235">
        <f>IF(OR('Rolex, AP, Patek'!X235="Yes", 'Rolex, AP, Patek'!Y235="Yes",'Rolex, AP, Patek'!Z235="Yes"),1,0)</f>
        <v>0</v>
      </c>
      <c r="AE235">
        <f>IF(OR('Rolex, AP, Patek'!AA235="Yes",'Rolex, AP, Patek'!AB235="Yes"),1,0)</f>
        <v>0</v>
      </c>
      <c r="AF235">
        <f>IF('Rolex, AP, Patek'!AD235="Yes",1,0)</f>
        <v>0</v>
      </c>
      <c r="AG235">
        <f>IF('Rolex, AP, Patek'!AC235="Yes",1,0)</f>
        <v>0</v>
      </c>
      <c r="AH235">
        <f>IF('Rolex, AP, Patek'!AE235="Yes",1,0)</f>
        <v>0</v>
      </c>
      <c r="AI235">
        <f>IF(OR('Rolex, AP, Patek'!AK235="Yes",'Rolex, AP, Patek'!AN235="Yes"),1,0)</f>
        <v>0</v>
      </c>
      <c r="AJ235">
        <f>IF('Rolex, AP, Patek'!AL235="Yes",1,0)</f>
        <v>0</v>
      </c>
      <c r="AK235">
        <f>IF('Rolex, AP, Patek'!AO235="Yes",1,0)</f>
        <v>0</v>
      </c>
      <c r="AL235">
        <f>IF('Rolex, AP, Patek'!AS235="Yes",1,0)</f>
        <v>0</v>
      </c>
      <c r="AM235" s="25">
        <f t="shared" si="19"/>
        <v>0</v>
      </c>
      <c r="AN235" s="25">
        <f t="shared" si="20"/>
        <v>0</v>
      </c>
      <c r="AO235" s="25">
        <f t="shared" si="21"/>
        <v>0</v>
      </c>
      <c r="AP235" s="25">
        <f t="shared" si="22"/>
        <v>1</v>
      </c>
      <c r="AQ235" s="25">
        <f t="shared" si="23"/>
        <v>0</v>
      </c>
    </row>
    <row r="236" spans="1:43" x14ac:dyDescent="0.2">
      <c r="A236" s="1">
        <v>232</v>
      </c>
      <c r="B236" s="27">
        <f>'Rolex, AP, Patek'!C236</f>
        <v>44325</v>
      </c>
      <c r="C236">
        <f>'Rolex, AP, Patek'!D236</f>
        <v>370</v>
      </c>
      <c r="D236" s="28">
        <f>'Rolex, AP, Patek'!E236</f>
        <v>16000</v>
      </c>
      <c r="E236" s="28">
        <f>'Rolex, AP, Patek'!F236</f>
        <v>20000</v>
      </c>
      <c r="F236" s="29">
        <f t="shared" si="18"/>
        <v>9.6803440012219184</v>
      </c>
      <c r="G236" s="28">
        <f>IF('Rolex, AP, Patek'!J236="AP",1,0)</f>
        <v>0</v>
      </c>
      <c r="H236" s="28">
        <f>IF('Rolex, AP, Patek'!J236="Patek",1,0)</f>
        <v>1</v>
      </c>
      <c r="I236" s="28">
        <f>IF('Rolex, AP, Patek'!J236="Rolex",1,0)</f>
        <v>0</v>
      </c>
      <c r="J236">
        <f>IF('Rolex, AP, Patek'!L236="Stainless Steel",1,0)</f>
        <v>0</v>
      </c>
      <c r="K236">
        <f>IF('Rolex, AP, Patek'!L236="Two-tone",1,0)</f>
        <v>0</v>
      </c>
      <c r="L236">
        <f>IF(OR('Rolex, AP, Patek'!L236="YG 18K",'Rolex, AP, Patek'!L236="YG &lt;18K",'Rolex, AP, Patek'!L236="PG 18K",'Rolex, AP, Patek'!L236="PG &lt;18K",'Rolex, AP, Patek'!L236="WG 18K",'Rolex, AP, Patek'!L236="Mixes of 18K",'Rolex, AP, Patek'!L236="Mixes &lt;18K"),1,0)</f>
        <v>1</v>
      </c>
      <c r="M236">
        <f>IF('Rolex, AP, Patek'!L236="Platinum",1,0)</f>
        <v>0</v>
      </c>
      <c r="N236">
        <f>IF(OR('Rolex, AP, Patek'!L236="PVD",'Rolex, AP, Patek'!L236="Gold Plate",'Rolex, AP, Patek'!L236="Other"),1,0)</f>
        <v>0</v>
      </c>
      <c r="O236">
        <f>IF('Rolex, AP, Patek'!P236="Stainless Steel",1,0)</f>
        <v>0</v>
      </c>
      <c r="P236">
        <f>IF('Rolex, AP, Patek'!P236="Leather",1,0)</f>
        <v>1</v>
      </c>
      <c r="Q236">
        <f>IF('Rolex, AP, Patek'!P236="Two-tone",1,0)</f>
        <v>0</v>
      </c>
      <c r="R236">
        <f>IF(OR('Rolex, AP, Patek'!P236="YG 18K",'Rolex, AP, Patek'!P236="PG 18K",'Rolex, AP, Patek'!P236="WG 18K",'Rolex, AP, Patek'!P236="Mixes of 18K"),1,0)</f>
        <v>0</v>
      </c>
      <c r="S236">
        <f>IF(OR('Rolex, AP, Patek'!AX236="Yes",'Rolex, AP, Patek'!AY236="Yes",'Rolex, AP, Patek'!AW236="Yes"),1,0)</f>
        <v>0</v>
      </c>
      <c r="T236">
        <f>IF(OR(ISTEXT('Rolex, AP, Patek'!AZ236), ISTEXT('Rolex, AP, Patek'!BA236)),1,0)</f>
        <v>0</v>
      </c>
      <c r="U236">
        <f>IF('Rolex, AP, Patek'!BB236="Yes",1,0)</f>
        <v>0</v>
      </c>
      <c r="V236">
        <f>IF('Rolex, AP, Patek'!BC236="Yes",1,0)</f>
        <v>0</v>
      </c>
      <c r="W236">
        <f>IF('Rolex, AP, Patek'!BF236="Yes",1,0)</f>
        <v>0</v>
      </c>
      <c r="X236">
        <f>IF('Rolex, AP, Patek'!BG236="A",1,0)</f>
        <v>0</v>
      </c>
      <c r="Y236">
        <f>IF('Rolex, AP, Patek'!BG236="AA",1,0)</f>
        <v>0</v>
      </c>
      <c r="Z236">
        <f>IF('Rolex, AP, Patek'!BG236="AAA",1,0)</f>
        <v>0</v>
      </c>
      <c r="AA236">
        <f>IF('Rolex, AP, Patek'!BG236="AAAA",1,0)</f>
        <v>1</v>
      </c>
      <c r="AB236">
        <f>IF('Rolex, AP, Patek'!R236="Yes",1,0)</f>
        <v>1</v>
      </c>
      <c r="AC236">
        <f>IF('Rolex, AP, Patek'!AR236="Yes",1,0)</f>
        <v>0</v>
      </c>
      <c r="AD236">
        <f>IF(OR('Rolex, AP, Patek'!X236="Yes", 'Rolex, AP, Patek'!Y236="Yes",'Rolex, AP, Patek'!Z236="Yes"),1,0)</f>
        <v>0</v>
      </c>
      <c r="AE236">
        <f>IF(OR('Rolex, AP, Patek'!AA236="Yes",'Rolex, AP, Patek'!AB236="Yes"),1,0)</f>
        <v>0</v>
      </c>
      <c r="AF236">
        <f>IF('Rolex, AP, Patek'!AD236="Yes",1,0)</f>
        <v>0</v>
      </c>
      <c r="AG236">
        <f>IF('Rolex, AP, Patek'!AC236="Yes",1,0)</f>
        <v>0</v>
      </c>
      <c r="AH236">
        <f>IF('Rolex, AP, Patek'!AE236="Yes",1,0)</f>
        <v>0</v>
      </c>
      <c r="AI236">
        <f>IF(OR('Rolex, AP, Patek'!AK236="Yes",'Rolex, AP, Patek'!AN236="Yes"),1,0)</f>
        <v>0</v>
      </c>
      <c r="AJ236">
        <f>IF('Rolex, AP, Patek'!AL236="Yes",1,0)</f>
        <v>0</v>
      </c>
      <c r="AK236">
        <f>IF('Rolex, AP, Patek'!AO236="Yes",1,0)</f>
        <v>0</v>
      </c>
      <c r="AL236">
        <f>IF('Rolex, AP, Patek'!AS236="Yes",1,0)</f>
        <v>0</v>
      </c>
      <c r="AM236" s="25">
        <f t="shared" si="19"/>
        <v>0</v>
      </c>
      <c r="AN236" s="25">
        <f t="shared" si="20"/>
        <v>0</v>
      </c>
      <c r="AO236" s="25">
        <f t="shared" si="21"/>
        <v>0</v>
      </c>
      <c r="AP236" s="25">
        <f t="shared" si="22"/>
        <v>1</v>
      </c>
      <c r="AQ236" s="25">
        <f t="shared" si="23"/>
        <v>0</v>
      </c>
    </row>
    <row r="237" spans="1:43" x14ac:dyDescent="0.2">
      <c r="A237" s="1">
        <v>233</v>
      </c>
      <c r="B237" s="27">
        <f>'Rolex, AP, Patek'!C237</f>
        <v>44325</v>
      </c>
      <c r="C237">
        <f>'Rolex, AP, Patek'!D237</f>
        <v>371</v>
      </c>
      <c r="D237" s="28">
        <f>'Rolex, AP, Patek'!E237</f>
        <v>24000</v>
      </c>
      <c r="E237" s="28">
        <f>'Rolex, AP, Patek'!F237</f>
        <v>30000</v>
      </c>
      <c r="F237" s="29">
        <f t="shared" si="18"/>
        <v>10.085809109330082</v>
      </c>
      <c r="G237" s="28">
        <f>IF('Rolex, AP, Patek'!J237="AP",1,0)</f>
        <v>0</v>
      </c>
      <c r="H237" s="28">
        <f>IF('Rolex, AP, Patek'!J237="Patek",1,0)</f>
        <v>1</v>
      </c>
      <c r="I237" s="28">
        <f>IF('Rolex, AP, Patek'!J237="Rolex",1,0)</f>
        <v>0</v>
      </c>
      <c r="J237">
        <f>IF('Rolex, AP, Patek'!L237="Stainless Steel",1,0)</f>
        <v>1</v>
      </c>
      <c r="K237">
        <f>IF('Rolex, AP, Patek'!L237="Two-tone",1,0)</f>
        <v>0</v>
      </c>
      <c r="L237">
        <f>IF(OR('Rolex, AP, Patek'!L237="YG 18K",'Rolex, AP, Patek'!L237="YG &lt;18K",'Rolex, AP, Patek'!L237="PG 18K",'Rolex, AP, Patek'!L237="PG &lt;18K",'Rolex, AP, Patek'!L237="WG 18K",'Rolex, AP, Patek'!L237="Mixes of 18K",'Rolex, AP, Patek'!L237="Mixes &lt;18K"),1,0)</f>
        <v>0</v>
      </c>
      <c r="M237">
        <f>IF('Rolex, AP, Patek'!L237="Platinum",1,0)</f>
        <v>0</v>
      </c>
      <c r="N237">
        <f>IF(OR('Rolex, AP, Patek'!L237="PVD",'Rolex, AP, Patek'!L237="Gold Plate",'Rolex, AP, Patek'!L237="Other"),1,0)</f>
        <v>0</v>
      </c>
      <c r="O237">
        <f>IF('Rolex, AP, Patek'!P237="Stainless Steel",1,0)</f>
        <v>0</v>
      </c>
      <c r="P237">
        <f>IF('Rolex, AP, Patek'!P237="Leather",1,0)</f>
        <v>1</v>
      </c>
      <c r="Q237">
        <f>IF('Rolex, AP, Patek'!P237="Two-tone",1,0)</f>
        <v>0</v>
      </c>
      <c r="R237">
        <f>IF(OR('Rolex, AP, Patek'!P237="YG 18K",'Rolex, AP, Patek'!P237="PG 18K",'Rolex, AP, Patek'!P237="WG 18K",'Rolex, AP, Patek'!P237="Mixes of 18K"),1,0)</f>
        <v>0</v>
      </c>
      <c r="S237">
        <f>IF(OR('Rolex, AP, Patek'!AX237="Yes",'Rolex, AP, Patek'!AY237="Yes",'Rolex, AP, Patek'!AW237="Yes"),1,0)</f>
        <v>0</v>
      </c>
      <c r="T237">
        <f>IF(OR(ISTEXT('Rolex, AP, Patek'!AZ237), ISTEXT('Rolex, AP, Patek'!BA237)),1,0)</f>
        <v>0</v>
      </c>
      <c r="U237">
        <f>IF('Rolex, AP, Patek'!BB237="Yes",1,0)</f>
        <v>0</v>
      </c>
      <c r="V237">
        <f>IF('Rolex, AP, Patek'!BC237="Yes",1,0)</f>
        <v>0</v>
      </c>
      <c r="W237">
        <f>IF('Rolex, AP, Patek'!BF237="Yes",1,0)</f>
        <v>0</v>
      </c>
      <c r="X237">
        <f>IF('Rolex, AP, Patek'!BG237="A",1,0)</f>
        <v>0</v>
      </c>
      <c r="Y237">
        <f>IF('Rolex, AP, Patek'!BG237="AA",1,0)</f>
        <v>0</v>
      </c>
      <c r="Z237">
        <f>IF('Rolex, AP, Patek'!BG237="AAA",1,0)</f>
        <v>1</v>
      </c>
      <c r="AA237">
        <f>IF('Rolex, AP, Patek'!BG237="AAAA",1,0)</f>
        <v>0</v>
      </c>
      <c r="AB237">
        <f>IF('Rolex, AP, Patek'!R237="Yes",1,0)</f>
        <v>1</v>
      </c>
      <c r="AC237">
        <f>IF('Rolex, AP, Patek'!AR237="Yes",1,0)</f>
        <v>0</v>
      </c>
      <c r="AD237">
        <f>IF(OR('Rolex, AP, Patek'!X237="Yes", 'Rolex, AP, Patek'!Y237="Yes",'Rolex, AP, Patek'!Z237="Yes"),1,0)</f>
        <v>0</v>
      </c>
      <c r="AE237">
        <f>IF(OR('Rolex, AP, Patek'!AA237="Yes",'Rolex, AP, Patek'!AB237="Yes"),1,0)</f>
        <v>0</v>
      </c>
      <c r="AF237">
        <f>IF('Rolex, AP, Patek'!AD237="Yes",1,0)</f>
        <v>0</v>
      </c>
      <c r="AG237">
        <f>IF('Rolex, AP, Patek'!AC237="Yes",1,0)</f>
        <v>0</v>
      </c>
      <c r="AH237">
        <f>IF('Rolex, AP, Patek'!AE237="Yes",1,0)</f>
        <v>0</v>
      </c>
      <c r="AI237">
        <f>IF(OR('Rolex, AP, Patek'!AK237="Yes",'Rolex, AP, Patek'!AN237="Yes"),1,0)</f>
        <v>0</v>
      </c>
      <c r="AJ237">
        <f>IF('Rolex, AP, Patek'!AL237="Yes",1,0)</f>
        <v>0</v>
      </c>
      <c r="AK237">
        <f>IF('Rolex, AP, Patek'!AO237="Yes",1,0)</f>
        <v>0</v>
      </c>
      <c r="AL237">
        <f>IF('Rolex, AP, Patek'!AS237="Yes",1,0)</f>
        <v>0</v>
      </c>
      <c r="AM237" s="25">
        <f t="shared" si="19"/>
        <v>0</v>
      </c>
      <c r="AN237" s="25">
        <f t="shared" si="20"/>
        <v>0</v>
      </c>
      <c r="AO237" s="25">
        <f t="shared" si="21"/>
        <v>0</v>
      </c>
      <c r="AP237" s="25">
        <f t="shared" si="22"/>
        <v>1</v>
      </c>
      <c r="AQ237" s="25">
        <f t="shared" si="23"/>
        <v>0</v>
      </c>
    </row>
    <row r="238" spans="1:43" x14ac:dyDescent="0.2">
      <c r="A238" s="1">
        <v>234</v>
      </c>
      <c r="B238" s="27">
        <f>'Rolex, AP, Patek'!C238</f>
        <v>44325</v>
      </c>
      <c r="C238">
        <f>'Rolex, AP, Patek'!D238</f>
        <v>372</v>
      </c>
      <c r="D238" s="28">
        <f>'Rolex, AP, Patek'!E238</f>
        <v>26000</v>
      </c>
      <c r="E238" s="28">
        <f>'Rolex, AP, Patek'!F238</f>
        <v>32500</v>
      </c>
      <c r="F238" s="29">
        <f t="shared" si="18"/>
        <v>10.165851817003619</v>
      </c>
      <c r="G238" s="28">
        <f>IF('Rolex, AP, Patek'!J238="AP",1,0)</f>
        <v>0</v>
      </c>
      <c r="H238" s="28">
        <f>IF('Rolex, AP, Patek'!J238="Patek",1,0)</f>
        <v>1</v>
      </c>
      <c r="I238" s="28">
        <f>IF('Rolex, AP, Patek'!J238="Rolex",1,0)</f>
        <v>0</v>
      </c>
      <c r="J238">
        <f>IF('Rolex, AP, Patek'!L238="Stainless Steel",1,0)</f>
        <v>1</v>
      </c>
      <c r="K238">
        <f>IF('Rolex, AP, Patek'!L238="Two-tone",1,0)</f>
        <v>0</v>
      </c>
      <c r="L238">
        <f>IF(OR('Rolex, AP, Patek'!L238="YG 18K",'Rolex, AP, Patek'!L238="YG &lt;18K",'Rolex, AP, Patek'!L238="PG 18K",'Rolex, AP, Patek'!L238="PG &lt;18K",'Rolex, AP, Patek'!L238="WG 18K",'Rolex, AP, Patek'!L238="Mixes of 18K",'Rolex, AP, Patek'!L238="Mixes &lt;18K"),1,0)</f>
        <v>0</v>
      </c>
      <c r="M238">
        <f>IF('Rolex, AP, Patek'!L238="Platinum",1,0)</f>
        <v>0</v>
      </c>
      <c r="N238">
        <f>IF(OR('Rolex, AP, Patek'!L238="PVD",'Rolex, AP, Patek'!L238="Gold Plate",'Rolex, AP, Patek'!L238="Other"),1,0)</f>
        <v>0</v>
      </c>
      <c r="O238">
        <f>IF('Rolex, AP, Patek'!P238="Stainless Steel",1,0)</f>
        <v>0</v>
      </c>
      <c r="P238">
        <f>IF('Rolex, AP, Patek'!P238="Leather",1,0)</f>
        <v>1</v>
      </c>
      <c r="Q238">
        <f>IF('Rolex, AP, Patek'!P238="Two-tone",1,0)</f>
        <v>0</v>
      </c>
      <c r="R238">
        <f>IF(OR('Rolex, AP, Patek'!P238="YG 18K",'Rolex, AP, Patek'!P238="PG 18K",'Rolex, AP, Patek'!P238="WG 18K",'Rolex, AP, Patek'!P238="Mixes of 18K"),1,0)</f>
        <v>0</v>
      </c>
      <c r="S238">
        <f>IF(OR('Rolex, AP, Patek'!AX238="Yes",'Rolex, AP, Patek'!AY238="Yes",'Rolex, AP, Patek'!AW238="Yes"),1,0)</f>
        <v>0</v>
      </c>
      <c r="T238">
        <f>IF(OR(ISTEXT('Rolex, AP, Patek'!AZ238), ISTEXT('Rolex, AP, Patek'!BA238)),1,0)</f>
        <v>1</v>
      </c>
      <c r="U238">
        <f>IF('Rolex, AP, Patek'!BB238="Yes",1,0)</f>
        <v>0</v>
      </c>
      <c r="V238">
        <f>IF('Rolex, AP, Patek'!BC238="Yes",1,0)</f>
        <v>0</v>
      </c>
      <c r="W238">
        <f>IF('Rolex, AP, Patek'!BF238="Yes",1,0)</f>
        <v>0</v>
      </c>
      <c r="X238">
        <f>IF('Rolex, AP, Patek'!BG238="A",1,0)</f>
        <v>0</v>
      </c>
      <c r="Y238">
        <f>IF('Rolex, AP, Patek'!BG238="AA",1,0)</f>
        <v>0</v>
      </c>
      <c r="Z238">
        <f>IF('Rolex, AP, Patek'!BG238="AAA",1,0)</f>
        <v>0</v>
      </c>
      <c r="AA238">
        <f>IF('Rolex, AP, Patek'!BG238="AAAA",1,0)</f>
        <v>1</v>
      </c>
      <c r="AB238">
        <f>IF('Rolex, AP, Patek'!R238="Yes",1,0)</f>
        <v>1</v>
      </c>
      <c r="AC238">
        <f>IF('Rolex, AP, Patek'!AR238="Yes",1,0)</f>
        <v>0</v>
      </c>
      <c r="AD238">
        <f>IF(OR('Rolex, AP, Patek'!X238="Yes", 'Rolex, AP, Patek'!Y238="Yes",'Rolex, AP, Patek'!Z238="Yes"),1,0)</f>
        <v>0</v>
      </c>
      <c r="AE238">
        <f>IF(OR('Rolex, AP, Patek'!AA238="Yes",'Rolex, AP, Patek'!AB238="Yes"),1,0)</f>
        <v>0</v>
      </c>
      <c r="AF238">
        <f>IF('Rolex, AP, Patek'!AD238="Yes",1,0)</f>
        <v>0</v>
      </c>
      <c r="AG238">
        <f>IF('Rolex, AP, Patek'!AC238="Yes",1,0)</f>
        <v>0</v>
      </c>
      <c r="AH238">
        <f>IF('Rolex, AP, Patek'!AE238="Yes",1,0)</f>
        <v>0</v>
      </c>
      <c r="AI238">
        <f>IF(OR('Rolex, AP, Patek'!AK238="Yes",'Rolex, AP, Patek'!AN238="Yes"),1,0)</f>
        <v>0</v>
      </c>
      <c r="AJ238">
        <f>IF('Rolex, AP, Patek'!AL238="Yes",1,0)</f>
        <v>0</v>
      </c>
      <c r="AK238">
        <f>IF('Rolex, AP, Patek'!AO238="Yes",1,0)</f>
        <v>0</v>
      </c>
      <c r="AL238">
        <f>IF('Rolex, AP, Patek'!AS238="Yes",1,0)</f>
        <v>0</v>
      </c>
      <c r="AM238" s="25">
        <f t="shared" si="19"/>
        <v>0</v>
      </c>
      <c r="AN238" s="25">
        <f t="shared" si="20"/>
        <v>0</v>
      </c>
      <c r="AO238" s="25">
        <f t="shared" si="21"/>
        <v>0</v>
      </c>
      <c r="AP238" s="25">
        <f t="shared" si="22"/>
        <v>1</v>
      </c>
      <c r="AQ238" s="25">
        <f t="shared" si="23"/>
        <v>0</v>
      </c>
    </row>
    <row r="239" spans="1:43" x14ac:dyDescent="0.2">
      <c r="A239" s="1">
        <v>235</v>
      </c>
      <c r="B239" s="27">
        <f>'Rolex, AP, Patek'!C239</f>
        <v>44325</v>
      </c>
      <c r="C239">
        <f>'Rolex, AP, Patek'!D239</f>
        <v>373</v>
      </c>
      <c r="D239" s="28">
        <f>'Rolex, AP, Patek'!E239</f>
        <v>15000</v>
      </c>
      <c r="E239" s="28">
        <f>'Rolex, AP, Patek'!F239</f>
        <v>18750</v>
      </c>
      <c r="F239" s="29">
        <f t="shared" si="18"/>
        <v>9.6158054800843473</v>
      </c>
      <c r="G239" s="28">
        <f>IF('Rolex, AP, Patek'!J239="AP",1,0)</f>
        <v>0</v>
      </c>
      <c r="H239" s="28">
        <f>IF('Rolex, AP, Patek'!J239="Patek",1,0)</f>
        <v>1</v>
      </c>
      <c r="I239" s="28">
        <f>IF('Rolex, AP, Patek'!J239="Rolex",1,0)</f>
        <v>0</v>
      </c>
      <c r="J239">
        <f>IF('Rolex, AP, Patek'!L239="Stainless Steel",1,0)</f>
        <v>1</v>
      </c>
      <c r="K239">
        <f>IF('Rolex, AP, Patek'!L239="Two-tone",1,0)</f>
        <v>0</v>
      </c>
      <c r="L239">
        <f>IF(OR('Rolex, AP, Patek'!L239="YG 18K",'Rolex, AP, Patek'!L239="YG &lt;18K",'Rolex, AP, Patek'!L239="PG 18K",'Rolex, AP, Patek'!L239="PG &lt;18K",'Rolex, AP, Patek'!L239="WG 18K",'Rolex, AP, Patek'!L239="Mixes of 18K",'Rolex, AP, Patek'!L239="Mixes &lt;18K"),1,0)</f>
        <v>0</v>
      </c>
      <c r="M239">
        <f>IF('Rolex, AP, Patek'!L239="Platinum",1,0)</f>
        <v>0</v>
      </c>
      <c r="N239">
        <f>IF(OR('Rolex, AP, Patek'!L239="PVD",'Rolex, AP, Patek'!L239="Gold Plate",'Rolex, AP, Patek'!L239="Other"),1,0)</f>
        <v>0</v>
      </c>
      <c r="O239">
        <f>IF('Rolex, AP, Patek'!P239="Stainless Steel",1,0)</f>
        <v>0</v>
      </c>
      <c r="P239">
        <f>IF('Rolex, AP, Patek'!P239="Leather",1,0)</f>
        <v>1</v>
      </c>
      <c r="Q239">
        <f>IF('Rolex, AP, Patek'!P239="Two-tone",1,0)</f>
        <v>0</v>
      </c>
      <c r="R239">
        <f>IF(OR('Rolex, AP, Patek'!P239="YG 18K",'Rolex, AP, Patek'!P239="PG 18K",'Rolex, AP, Patek'!P239="WG 18K",'Rolex, AP, Patek'!P239="Mixes of 18K"),1,0)</f>
        <v>0</v>
      </c>
      <c r="S239">
        <f>IF(OR('Rolex, AP, Patek'!AX239="Yes",'Rolex, AP, Patek'!AY239="Yes",'Rolex, AP, Patek'!AW239="Yes"),1,0)</f>
        <v>0</v>
      </c>
      <c r="T239">
        <f>IF(OR(ISTEXT('Rolex, AP, Patek'!AZ239), ISTEXT('Rolex, AP, Patek'!BA239)),1,0)</f>
        <v>0</v>
      </c>
      <c r="U239">
        <f>IF('Rolex, AP, Patek'!BB239="Yes",1,0)</f>
        <v>0</v>
      </c>
      <c r="V239">
        <f>IF('Rolex, AP, Patek'!BC239="Yes",1,0)</f>
        <v>0</v>
      </c>
      <c r="W239">
        <f>IF('Rolex, AP, Patek'!BF239="Yes",1,0)</f>
        <v>0</v>
      </c>
      <c r="X239">
        <f>IF('Rolex, AP, Patek'!BG239="A",1,0)</f>
        <v>0</v>
      </c>
      <c r="Y239">
        <f>IF('Rolex, AP, Patek'!BG239="AA",1,0)</f>
        <v>0</v>
      </c>
      <c r="Z239">
        <f>IF('Rolex, AP, Patek'!BG239="AAA",1,0)</f>
        <v>1</v>
      </c>
      <c r="AA239">
        <f>IF('Rolex, AP, Patek'!BG239="AAAA",1,0)</f>
        <v>0</v>
      </c>
      <c r="AB239">
        <f>IF('Rolex, AP, Patek'!R239="Yes",1,0)</f>
        <v>1</v>
      </c>
      <c r="AC239">
        <f>IF('Rolex, AP, Patek'!AR239="Yes",1,0)</f>
        <v>0</v>
      </c>
      <c r="AD239">
        <f>IF(OR('Rolex, AP, Patek'!X239="Yes", 'Rolex, AP, Patek'!Y239="Yes",'Rolex, AP, Patek'!Z239="Yes"),1,0)</f>
        <v>0</v>
      </c>
      <c r="AE239">
        <f>IF(OR('Rolex, AP, Patek'!AA239="Yes",'Rolex, AP, Patek'!AB239="Yes"),1,0)</f>
        <v>0</v>
      </c>
      <c r="AF239">
        <f>IF('Rolex, AP, Patek'!AD239="Yes",1,0)</f>
        <v>0</v>
      </c>
      <c r="AG239">
        <f>IF('Rolex, AP, Patek'!AC239="Yes",1,0)</f>
        <v>0</v>
      </c>
      <c r="AH239">
        <f>IF('Rolex, AP, Patek'!AE239="Yes",1,0)</f>
        <v>0</v>
      </c>
      <c r="AI239">
        <f>IF(OR('Rolex, AP, Patek'!AK239="Yes",'Rolex, AP, Patek'!AN239="Yes"),1,0)</f>
        <v>0</v>
      </c>
      <c r="AJ239">
        <f>IF('Rolex, AP, Patek'!AL239="Yes",1,0)</f>
        <v>0</v>
      </c>
      <c r="AK239">
        <f>IF('Rolex, AP, Patek'!AO239="Yes",1,0)</f>
        <v>0</v>
      </c>
      <c r="AL239">
        <f>IF('Rolex, AP, Patek'!AS239="Yes",1,0)</f>
        <v>0</v>
      </c>
      <c r="AM239" s="25">
        <f t="shared" si="19"/>
        <v>0</v>
      </c>
      <c r="AN239" s="25">
        <f t="shared" si="20"/>
        <v>0</v>
      </c>
      <c r="AO239" s="25">
        <f t="shared" si="21"/>
        <v>0</v>
      </c>
      <c r="AP239" s="25">
        <f t="shared" si="22"/>
        <v>1</v>
      </c>
      <c r="AQ239" s="25">
        <f t="shared" si="23"/>
        <v>0</v>
      </c>
    </row>
    <row r="240" spans="1:43" x14ac:dyDescent="0.2">
      <c r="A240" s="1">
        <v>236</v>
      </c>
      <c r="B240" s="27">
        <f>'Rolex, AP, Patek'!C240</f>
        <v>44325</v>
      </c>
      <c r="C240">
        <f>'Rolex, AP, Patek'!D240</f>
        <v>374</v>
      </c>
      <c r="D240" s="28">
        <f>'Rolex, AP, Patek'!E240</f>
        <v>6500</v>
      </c>
      <c r="E240" s="28">
        <f>'Rolex, AP, Patek'!F240</f>
        <v>8125</v>
      </c>
      <c r="F240" s="29">
        <f t="shared" si="18"/>
        <v>8.7795574558837277</v>
      </c>
      <c r="G240" s="28">
        <f>IF('Rolex, AP, Patek'!J240="AP",1,0)</f>
        <v>0</v>
      </c>
      <c r="H240" s="28">
        <f>IF('Rolex, AP, Patek'!J240="Patek",1,0)</f>
        <v>1</v>
      </c>
      <c r="I240" s="28">
        <f>IF('Rolex, AP, Patek'!J240="Rolex",1,0)</f>
        <v>0</v>
      </c>
      <c r="J240">
        <f>IF('Rolex, AP, Patek'!L240="Stainless Steel",1,0)</f>
        <v>0</v>
      </c>
      <c r="K240">
        <f>IF('Rolex, AP, Patek'!L240="Two-tone",1,0)</f>
        <v>0</v>
      </c>
      <c r="L240">
        <f>IF(OR('Rolex, AP, Patek'!L240="YG 18K",'Rolex, AP, Patek'!L240="YG &lt;18K",'Rolex, AP, Patek'!L240="PG 18K",'Rolex, AP, Patek'!L240="PG &lt;18K",'Rolex, AP, Patek'!L240="WG 18K",'Rolex, AP, Patek'!L240="Mixes of 18K",'Rolex, AP, Patek'!L240="Mixes &lt;18K"),1,0)</f>
        <v>1</v>
      </c>
      <c r="M240">
        <f>IF('Rolex, AP, Patek'!L240="Platinum",1,0)</f>
        <v>0</v>
      </c>
      <c r="N240">
        <f>IF(OR('Rolex, AP, Patek'!L240="PVD",'Rolex, AP, Patek'!L240="Gold Plate",'Rolex, AP, Patek'!L240="Other"),1,0)</f>
        <v>0</v>
      </c>
      <c r="O240">
        <f>IF('Rolex, AP, Patek'!P240="Stainless Steel",1,0)</f>
        <v>0</v>
      </c>
      <c r="P240">
        <f>IF('Rolex, AP, Patek'!P240="Leather",1,0)</f>
        <v>1</v>
      </c>
      <c r="Q240">
        <f>IF('Rolex, AP, Patek'!P240="Two-tone",1,0)</f>
        <v>0</v>
      </c>
      <c r="R240">
        <f>IF(OR('Rolex, AP, Patek'!P240="YG 18K",'Rolex, AP, Patek'!P240="PG 18K",'Rolex, AP, Patek'!P240="WG 18K",'Rolex, AP, Patek'!P240="Mixes of 18K"),1,0)</f>
        <v>0</v>
      </c>
      <c r="S240">
        <f>IF(OR('Rolex, AP, Patek'!AX240="Yes",'Rolex, AP, Patek'!AY240="Yes",'Rolex, AP, Patek'!AW240="Yes"),1,0)</f>
        <v>0</v>
      </c>
      <c r="T240">
        <f>IF(OR(ISTEXT('Rolex, AP, Patek'!AZ240), ISTEXT('Rolex, AP, Patek'!BA240)),1,0)</f>
        <v>0</v>
      </c>
      <c r="U240">
        <f>IF('Rolex, AP, Patek'!BB240="Yes",1,0)</f>
        <v>0</v>
      </c>
      <c r="V240">
        <f>IF('Rolex, AP, Patek'!BC240="Yes",1,0)</f>
        <v>0</v>
      </c>
      <c r="W240">
        <f>IF('Rolex, AP, Patek'!BF240="Yes",1,0)</f>
        <v>0</v>
      </c>
      <c r="X240">
        <f>IF('Rolex, AP, Patek'!BG240="A",1,0)</f>
        <v>0</v>
      </c>
      <c r="Y240">
        <f>IF('Rolex, AP, Patek'!BG240="AA",1,0)</f>
        <v>0</v>
      </c>
      <c r="Z240">
        <f>IF('Rolex, AP, Patek'!BG240="AAA",1,0)</f>
        <v>1</v>
      </c>
      <c r="AA240">
        <f>IF('Rolex, AP, Patek'!BG240="AAAA",1,0)</f>
        <v>0</v>
      </c>
      <c r="AB240">
        <f>IF('Rolex, AP, Patek'!R240="Yes",1,0)</f>
        <v>1</v>
      </c>
      <c r="AC240">
        <f>IF('Rolex, AP, Patek'!AR240="Yes",1,0)</f>
        <v>0</v>
      </c>
      <c r="AD240">
        <f>IF(OR('Rolex, AP, Patek'!X240="Yes", 'Rolex, AP, Patek'!Y240="Yes",'Rolex, AP, Patek'!Z240="Yes"),1,0)</f>
        <v>0</v>
      </c>
      <c r="AE240">
        <f>IF(OR('Rolex, AP, Patek'!AA240="Yes",'Rolex, AP, Patek'!AB240="Yes"),1,0)</f>
        <v>0</v>
      </c>
      <c r="AF240">
        <f>IF('Rolex, AP, Patek'!AD240="Yes",1,0)</f>
        <v>0</v>
      </c>
      <c r="AG240">
        <f>IF('Rolex, AP, Patek'!AC240="Yes",1,0)</f>
        <v>0</v>
      </c>
      <c r="AH240">
        <f>IF('Rolex, AP, Patek'!AE240="Yes",1,0)</f>
        <v>0</v>
      </c>
      <c r="AI240">
        <f>IF(OR('Rolex, AP, Patek'!AK240="Yes",'Rolex, AP, Patek'!AN240="Yes"),1,0)</f>
        <v>0</v>
      </c>
      <c r="AJ240">
        <f>IF('Rolex, AP, Patek'!AL240="Yes",1,0)</f>
        <v>0</v>
      </c>
      <c r="AK240">
        <f>IF('Rolex, AP, Patek'!AO240="Yes",1,0)</f>
        <v>0</v>
      </c>
      <c r="AL240">
        <f>IF('Rolex, AP, Patek'!AS240="Yes",1,0)</f>
        <v>0</v>
      </c>
      <c r="AM240" s="25">
        <f t="shared" si="19"/>
        <v>0</v>
      </c>
      <c r="AN240" s="25">
        <f t="shared" si="20"/>
        <v>0</v>
      </c>
      <c r="AO240" s="25">
        <f t="shared" si="21"/>
        <v>0</v>
      </c>
      <c r="AP240" s="25">
        <f t="shared" si="22"/>
        <v>1</v>
      </c>
      <c r="AQ240" s="25">
        <f t="shared" si="23"/>
        <v>0</v>
      </c>
    </row>
    <row r="241" spans="1:43" x14ac:dyDescent="0.2">
      <c r="A241" s="1">
        <v>237</v>
      </c>
      <c r="B241" s="27">
        <f>'Rolex, AP, Patek'!C241</f>
        <v>44325</v>
      </c>
      <c r="C241">
        <f>'Rolex, AP, Patek'!D241</f>
        <v>375</v>
      </c>
      <c r="D241" s="28">
        <f>'Rolex, AP, Patek'!E241</f>
        <v>8000</v>
      </c>
      <c r="E241" s="28">
        <f>'Rolex, AP, Patek'!F241</f>
        <v>10000</v>
      </c>
      <c r="F241" s="29">
        <f t="shared" si="18"/>
        <v>8.987196820661973</v>
      </c>
      <c r="G241" s="28">
        <f>IF('Rolex, AP, Patek'!J241="AP",1,0)</f>
        <v>0</v>
      </c>
      <c r="H241" s="28">
        <f>IF('Rolex, AP, Patek'!J241="Patek",1,0)</f>
        <v>1</v>
      </c>
      <c r="I241" s="28">
        <f>IF('Rolex, AP, Patek'!J241="Rolex",1,0)</f>
        <v>0</v>
      </c>
      <c r="J241">
        <f>IF('Rolex, AP, Patek'!L241="Stainless Steel",1,0)</f>
        <v>0</v>
      </c>
      <c r="K241">
        <f>IF('Rolex, AP, Patek'!L241="Two-tone",1,0)</f>
        <v>0</v>
      </c>
      <c r="L241">
        <f>IF(OR('Rolex, AP, Patek'!L241="YG 18K",'Rolex, AP, Patek'!L241="YG &lt;18K",'Rolex, AP, Patek'!L241="PG 18K",'Rolex, AP, Patek'!L241="PG &lt;18K",'Rolex, AP, Patek'!L241="WG 18K",'Rolex, AP, Patek'!L241="Mixes of 18K",'Rolex, AP, Patek'!L241="Mixes &lt;18K"),1,0)</f>
        <v>1</v>
      </c>
      <c r="M241">
        <f>IF('Rolex, AP, Patek'!L241="Platinum",1,0)</f>
        <v>0</v>
      </c>
      <c r="N241">
        <f>IF(OR('Rolex, AP, Patek'!L241="PVD",'Rolex, AP, Patek'!L241="Gold Plate",'Rolex, AP, Patek'!L241="Other"),1,0)</f>
        <v>0</v>
      </c>
      <c r="O241">
        <f>IF('Rolex, AP, Patek'!P241="Stainless Steel",1,0)</f>
        <v>0</v>
      </c>
      <c r="P241">
        <f>IF('Rolex, AP, Patek'!P241="Leather",1,0)</f>
        <v>0</v>
      </c>
      <c r="Q241">
        <f>IF('Rolex, AP, Patek'!P241="Two-tone",1,0)</f>
        <v>0</v>
      </c>
      <c r="R241">
        <f>IF(OR('Rolex, AP, Patek'!P241="YG 18K",'Rolex, AP, Patek'!P241="PG 18K",'Rolex, AP, Patek'!P241="WG 18K",'Rolex, AP, Patek'!P241="Mixes of 18K"),1,0)</f>
        <v>1</v>
      </c>
      <c r="S241">
        <f>IF(OR('Rolex, AP, Patek'!AX241="Yes",'Rolex, AP, Patek'!AY241="Yes",'Rolex, AP, Patek'!AW241="Yes"),1,0)</f>
        <v>0</v>
      </c>
      <c r="T241">
        <f>IF(OR(ISTEXT('Rolex, AP, Patek'!AZ241), ISTEXT('Rolex, AP, Patek'!BA241)),1,0)</f>
        <v>1</v>
      </c>
      <c r="U241">
        <f>IF('Rolex, AP, Patek'!BB241="Yes",1,0)</f>
        <v>0</v>
      </c>
      <c r="V241">
        <f>IF('Rolex, AP, Patek'!BC241="Yes",1,0)</f>
        <v>0</v>
      </c>
      <c r="W241">
        <f>IF('Rolex, AP, Patek'!BF241="Yes",1,0)</f>
        <v>0</v>
      </c>
      <c r="X241">
        <f>IF('Rolex, AP, Patek'!BG241="A",1,0)</f>
        <v>0</v>
      </c>
      <c r="Y241">
        <f>IF('Rolex, AP, Patek'!BG241="AA",1,0)</f>
        <v>0</v>
      </c>
      <c r="Z241">
        <f>IF('Rolex, AP, Patek'!BG241="AAA",1,0)</f>
        <v>1</v>
      </c>
      <c r="AA241">
        <f>IF('Rolex, AP, Patek'!BG241="AAAA",1,0)</f>
        <v>0</v>
      </c>
      <c r="AB241">
        <f>IF('Rolex, AP, Patek'!R241="Yes",1,0)</f>
        <v>0</v>
      </c>
      <c r="AC241">
        <f>IF('Rolex, AP, Patek'!AR241="Yes",1,0)</f>
        <v>0</v>
      </c>
      <c r="AD241">
        <f>IF(OR('Rolex, AP, Patek'!X241="Yes", 'Rolex, AP, Patek'!Y241="Yes",'Rolex, AP, Patek'!Z241="Yes"),1,0)</f>
        <v>1</v>
      </c>
      <c r="AE241">
        <f>IF(OR('Rolex, AP, Patek'!AA241="Yes",'Rolex, AP, Patek'!AB241="Yes"),1,0)</f>
        <v>0</v>
      </c>
      <c r="AF241">
        <f>IF('Rolex, AP, Patek'!AD241="Yes",1,0)</f>
        <v>0</v>
      </c>
      <c r="AG241">
        <f>IF('Rolex, AP, Patek'!AC241="Yes",1,0)</f>
        <v>0</v>
      </c>
      <c r="AH241">
        <f>IF('Rolex, AP, Patek'!AE241="Yes",1,0)</f>
        <v>0</v>
      </c>
      <c r="AI241">
        <f>IF(OR('Rolex, AP, Patek'!AK241="Yes",'Rolex, AP, Patek'!AN241="Yes"),1,0)</f>
        <v>0</v>
      </c>
      <c r="AJ241">
        <f>IF('Rolex, AP, Patek'!AL241="Yes",1,0)</f>
        <v>0</v>
      </c>
      <c r="AK241">
        <f>IF('Rolex, AP, Patek'!AO241="Yes",1,0)</f>
        <v>0</v>
      </c>
      <c r="AL241">
        <f>IF('Rolex, AP, Patek'!AS241="Yes",1,0)</f>
        <v>0</v>
      </c>
      <c r="AM241" s="25">
        <f t="shared" si="19"/>
        <v>0</v>
      </c>
      <c r="AN241" s="25">
        <f t="shared" si="20"/>
        <v>0</v>
      </c>
      <c r="AO241" s="25">
        <f t="shared" si="21"/>
        <v>0</v>
      </c>
      <c r="AP241" s="25">
        <f t="shared" si="22"/>
        <v>1</v>
      </c>
      <c r="AQ241" s="25">
        <f t="shared" si="23"/>
        <v>0</v>
      </c>
    </row>
    <row r="242" spans="1:43" x14ac:dyDescent="0.2">
      <c r="A242" s="1">
        <v>238</v>
      </c>
      <c r="B242" s="27">
        <f>'Rolex, AP, Patek'!C242</f>
        <v>44325</v>
      </c>
      <c r="C242">
        <f>'Rolex, AP, Patek'!D242</f>
        <v>377</v>
      </c>
      <c r="D242" s="28">
        <f>'Rolex, AP, Patek'!E242</f>
        <v>7500</v>
      </c>
      <c r="E242" s="28">
        <f>'Rolex, AP, Patek'!F242</f>
        <v>9375</v>
      </c>
      <c r="F242" s="29">
        <f t="shared" si="18"/>
        <v>8.9226582995244019</v>
      </c>
      <c r="G242" s="28">
        <f>IF('Rolex, AP, Patek'!J242="AP",1,0)</f>
        <v>0</v>
      </c>
      <c r="H242" s="28">
        <f>IF('Rolex, AP, Patek'!J242="Patek",1,0)</f>
        <v>1</v>
      </c>
      <c r="I242" s="28">
        <f>IF('Rolex, AP, Patek'!J242="Rolex",1,0)</f>
        <v>0</v>
      </c>
      <c r="J242">
        <f>IF('Rolex, AP, Patek'!L242="Stainless Steel",1,0)</f>
        <v>0</v>
      </c>
      <c r="K242">
        <f>IF('Rolex, AP, Patek'!L242="Two-tone",1,0)</f>
        <v>0</v>
      </c>
      <c r="L242">
        <f>IF(OR('Rolex, AP, Patek'!L242="YG 18K",'Rolex, AP, Patek'!L242="YG &lt;18K",'Rolex, AP, Patek'!L242="PG 18K",'Rolex, AP, Patek'!L242="PG &lt;18K",'Rolex, AP, Patek'!L242="WG 18K",'Rolex, AP, Patek'!L242="Mixes of 18K",'Rolex, AP, Patek'!L242="Mixes &lt;18K"),1,0)</f>
        <v>1</v>
      </c>
      <c r="M242">
        <f>IF('Rolex, AP, Patek'!L242="Platinum",1,0)</f>
        <v>0</v>
      </c>
      <c r="N242">
        <f>IF(OR('Rolex, AP, Patek'!L242="PVD",'Rolex, AP, Patek'!L242="Gold Plate",'Rolex, AP, Patek'!L242="Other"),1,0)</f>
        <v>0</v>
      </c>
      <c r="O242">
        <f>IF('Rolex, AP, Patek'!P242="Stainless Steel",1,0)</f>
        <v>0</v>
      </c>
      <c r="P242">
        <f>IF('Rolex, AP, Patek'!P242="Leather",1,0)</f>
        <v>0</v>
      </c>
      <c r="Q242">
        <f>IF('Rolex, AP, Patek'!P242="Two-tone",1,0)</f>
        <v>0</v>
      </c>
      <c r="R242">
        <f>IF(OR('Rolex, AP, Patek'!P242="YG 18K",'Rolex, AP, Patek'!P242="PG 18K",'Rolex, AP, Patek'!P242="WG 18K",'Rolex, AP, Patek'!P242="Mixes of 18K"),1,0)</f>
        <v>1</v>
      </c>
      <c r="S242">
        <f>IF(OR('Rolex, AP, Patek'!AX242="Yes",'Rolex, AP, Patek'!AY242="Yes",'Rolex, AP, Patek'!AW242="Yes"),1,0)</f>
        <v>0</v>
      </c>
      <c r="T242">
        <f>IF(OR(ISTEXT('Rolex, AP, Patek'!AZ242), ISTEXT('Rolex, AP, Patek'!BA242)),1,0)</f>
        <v>0</v>
      </c>
      <c r="U242">
        <f>IF('Rolex, AP, Patek'!BB242="Yes",1,0)</f>
        <v>0</v>
      </c>
      <c r="V242">
        <f>IF('Rolex, AP, Patek'!BC242="Yes",1,0)</f>
        <v>0</v>
      </c>
      <c r="W242">
        <f>IF('Rolex, AP, Patek'!BF242="Yes",1,0)</f>
        <v>0</v>
      </c>
      <c r="X242">
        <f>IF('Rolex, AP, Patek'!BG242="A",1,0)</f>
        <v>0</v>
      </c>
      <c r="Y242">
        <f>IF('Rolex, AP, Patek'!BG242="AA",1,0)</f>
        <v>1</v>
      </c>
      <c r="Z242">
        <f>IF('Rolex, AP, Patek'!BG242="AAA",1,0)</f>
        <v>0</v>
      </c>
      <c r="AA242">
        <f>IF('Rolex, AP, Patek'!BG242="AAAA",1,0)</f>
        <v>0</v>
      </c>
      <c r="AB242">
        <f>IF('Rolex, AP, Patek'!R242="Yes",1,0)</f>
        <v>0</v>
      </c>
      <c r="AC242">
        <f>IF('Rolex, AP, Patek'!AR242="Yes",1,0)</f>
        <v>0</v>
      </c>
      <c r="AD242">
        <f>IF(OR('Rolex, AP, Patek'!X242="Yes", 'Rolex, AP, Patek'!Y242="Yes",'Rolex, AP, Patek'!Z242="Yes"),1,0)</f>
        <v>1</v>
      </c>
      <c r="AE242">
        <f>IF(OR('Rolex, AP, Patek'!AA242="Yes",'Rolex, AP, Patek'!AB242="Yes"),1,0)</f>
        <v>0</v>
      </c>
      <c r="AF242">
        <f>IF('Rolex, AP, Patek'!AD242="Yes",1,0)</f>
        <v>0</v>
      </c>
      <c r="AG242">
        <f>IF('Rolex, AP, Patek'!AC242="Yes",1,0)</f>
        <v>0</v>
      </c>
      <c r="AH242">
        <f>IF('Rolex, AP, Patek'!AE242="Yes",1,0)</f>
        <v>0</v>
      </c>
      <c r="AI242">
        <f>IF(OR('Rolex, AP, Patek'!AK242="Yes",'Rolex, AP, Patek'!AN242="Yes"),1,0)</f>
        <v>0</v>
      </c>
      <c r="AJ242">
        <f>IF('Rolex, AP, Patek'!AL242="Yes",1,0)</f>
        <v>0</v>
      </c>
      <c r="AK242">
        <f>IF('Rolex, AP, Patek'!AO242="Yes",1,0)</f>
        <v>0</v>
      </c>
      <c r="AL242">
        <f>IF('Rolex, AP, Patek'!AS242="Yes",1,0)</f>
        <v>0</v>
      </c>
      <c r="AM242" s="25">
        <f t="shared" si="19"/>
        <v>0</v>
      </c>
      <c r="AN242" s="25">
        <f t="shared" si="20"/>
        <v>0</v>
      </c>
      <c r="AO242" s="25">
        <f t="shared" si="21"/>
        <v>0</v>
      </c>
      <c r="AP242" s="25">
        <f t="shared" si="22"/>
        <v>1</v>
      </c>
      <c r="AQ242" s="25">
        <f t="shared" si="23"/>
        <v>0</v>
      </c>
    </row>
    <row r="243" spans="1:43" x14ac:dyDescent="0.2">
      <c r="A243" s="1">
        <v>239</v>
      </c>
      <c r="B243" s="27">
        <f>'Rolex, AP, Patek'!C243</f>
        <v>44325</v>
      </c>
      <c r="C243">
        <f>'Rolex, AP, Patek'!D243</f>
        <v>390</v>
      </c>
      <c r="D243" s="28">
        <f>'Rolex, AP, Patek'!E243</f>
        <v>12000</v>
      </c>
      <c r="E243" s="28">
        <f>'Rolex, AP, Patek'!F243</f>
        <v>15000</v>
      </c>
      <c r="F243" s="29">
        <f t="shared" si="18"/>
        <v>9.3926619287701367</v>
      </c>
      <c r="G243" s="28">
        <f>IF('Rolex, AP, Patek'!J243="AP",1,0)</f>
        <v>0</v>
      </c>
      <c r="H243" s="28">
        <f>IF('Rolex, AP, Patek'!J243="Patek",1,0)</f>
        <v>0</v>
      </c>
      <c r="I243" s="28">
        <f>IF('Rolex, AP, Patek'!J243="Rolex",1,0)</f>
        <v>1</v>
      </c>
      <c r="J243">
        <f>IF('Rolex, AP, Patek'!L243="Stainless Steel",1,0)</f>
        <v>1</v>
      </c>
      <c r="K243">
        <f>IF('Rolex, AP, Patek'!L243="Two-tone",1,0)</f>
        <v>0</v>
      </c>
      <c r="L243">
        <f>IF(OR('Rolex, AP, Patek'!L243="YG 18K",'Rolex, AP, Patek'!L243="YG &lt;18K",'Rolex, AP, Patek'!L243="PG 18K",'Rolex, AP, Patek'!L243="PG &lt;18K",'Rolex, AP, Patek'!L243="WG 18K",'Rolex, AP, Patek'!L243="Mixes of 18K",'Rolex, AP, Patek'!L243="Mixes &lt;18K"),1,0)</f>
        <v>0</v>
      </c>
      <c r="M243">
        <f>IF('Rolex, AP, Patek'!L243="Platinum",1,0)</f>
        <v>0</v>
      </c>
      <c r="N243">
        <f>IF(OR('Rolex, AP, Patek'!L243="PVD",'Rolex, AP, Patek'!L243="Gold Plate",'Rolex, AP, Patek'!L243="Other"),1,0)</f>
        <v>0</v>
      </c>
      <c r="O243">
        <f>IF('Rolex, AP, Patek'!P243="Stainless Steel",1,0)</f>
        <v>0</v>
      </c>
      <c r="P243">
        <f>IF('Rolex, AP, Patek'!P243="Leather",1,0)</f>
        <v>1</v>
      </c>
      <c r="Q243">
        <f>IF('Rolex, AP, Patek'!P243="Two-tone",1,0)</f>
        <v>0</v>
      </c>
      <c r="R243">
        <f>IF(OR('Rolex, AP, Patek'!P243="YG 18K",'Rolex, AP, Patek'!P243="PG 18K",'Rolex, AP, Patek'!P243="WG 18K",'Rolex, AP, Patek'!P243="Mixes of 18K"),1,0)</f>
        <v>0</v>
      </c>
      <c r="S243">
        <f>IF(OR('Rolex, AP, Patek'!AX243="Yes",'Rolex, AP, Patek'!AY243="Yes",'Rolex, AP, Patek'!AW243="Yes"),1,0)</f>
        <v>0</v>
      </c>
      <c r="T243">
        <f>IF(OR(ISTEXT('Rolex, AP, Patek'!AZ243), ISTEXT('Rolex, AP, Patek'!BA243)),1,0)</f>
        <v>0</v>
      </c>
      <c r="U243">
        <f>IF('Rolex, AP, Patek'!BB243="Yes",1,0)</f>
        <v>0</v>
      </c>
      <c r="V243">
        <f>IF('Rolex, AP, Patek'!BC243="Yes",1,0)</f>
        <v>0</v>
      </c>
      <c r="W243">
        <f>IF('Rolex, AP, Patek'!BF243="Yes",1,0)</f>
        <v>0</v>
      </c>
      <c r="X243">
        <f>IF('Rolex, AP, Patek'!BG243="A",1,0)</f>
        <v>0</v>
      </c>
      <c r="Y243">
        <f>IF('Rolex, AP, Patek'!BG243="AA",1,0)</f>
        <v>0</v>
      </c>
      <c r="Z243">
        <f>IF('Rolex, AP, Patek'!BG243="AAA",1,0)</f>
        <v>0</v>
      </c>
      <c r="AA243">
        <f>IF('Rolex, AP, Patek'!BG243="AAAA",1,0)</f>
        <v>1</v>
      </c>
      <c r="AB243">
        <f>IF('Rolex, AP, Patek'!R243="Yes",1,0)</f>
        <v>0</v>
      </c>
      <c r="AC243">
        <f>IF('Rolex, AP, Patek'!AR243="Yes",1,0)</f>
        <v>0</v>
      </c>
      <c r="AD243">
        <f>IF(OR('Rolex, AP, Patek'!X243="Yes", 'Rolex, AP, Patek'!Y243="Yes",'Rolex, AP, Patek'!Z243="Yes"),1,0)</f>
        <v>0</v>
      </c>
      <c r="AE243">
        <f>IF(OR('Rolex, AP, Patek'!AA243="Yes",'Rolex, AP, Patek'!AB243="Yes"),1,0)</f>
        <v>0</v>
      </c>
      <c r="AF243">
        <f>IF('Rolex, AP, Patek'!AD243="Yes",1,0)</f>
        <v>0</v>
      </c>
      <c r="AG243">
        <f>IF('Rolex, AP, Patek'!AC243="Yes",1,0)</f>
        <v>0</v>
      </c>
      <c r="AH243">
        <f>IF('Rolex, AP, Patek'!AE243="Yes",1,0)</f>
        <v>0</v>
      </c>
      <c r="AI243">
        <f>IF(OR('Rolex, AP, Patek'!AK243="Yes",'Rolex, AP, Patek'!AN243="Yes"),1,0)</f>
        <v>1</v>
      </c>
      <c r="AJ243">
        <f>IF('Rolex, AP, Patek'!AL243="Yes",1,0)</f>
        <v>0</v>
      </c>
      <c r="AK243">
        <f>IF('Rolex, AP, Patek'!AO243="Yes",1,0)</f>
        <v>0</v>
      </c>
      <c r="AL243">
        <f>IF('Rolex, AP, Patek'!AS243="Yes",1,0)</f>
        <v>0</v>
      </c>
      <c r="AM243" s="25">
        <f t="shared" si="19"/>
        <v>0</v>
      </c>
      <c r="AN243" s="25">
        <f t="shared" si="20"/>
        <v>0</v>
      </c>
      <c r="AO243" s="25">
        <f t="shared" si="21"/>
        <v>0</v>
      </c>
      <c r="AP243" s="25">
        <f t="shared" si="22"/>
        <v>1</v>
      </c>
      <c r="AQ243" s="25">
        <f t="shared" si="23"/>
        <v>0</v>
      </c>
    </row>
    <row r="244" spans="1:43" x14ac:dyDescent="0.2">
      <c r="A244" s="1">
        <v>240</v>
      </c>
      <c r="B244" s="27">
        <f>'Rolex, AP, Patek'!C244</f>
        <v>44325</v>
      </c>
      <c r="C244">
        <f>'Rolex, AP, Patek'!D244</f>
        <v>393</v>
      </c>
      <c r="D244" s="28">
        <f>'Rolex, AP, Patek'!E244</f>
        <v>6000</v>
      </c>
      <c r="E244" s="28">
        <f>'Rolex, AP, Patek'!F244</f>
        <v>7500</v>
      </c>
      <c r="F244" s="29">
        <f t="shared" si="18"/>
        <v>8.6995147482101913</v>
      </c>
      <c r="G244" s="28">
        <f>IF('Rolex, AP, Patek'!J244="AP",1,0)</f>
        <v>0</v>
      </c>
      <c r="H244" s="28">
        <f>IF('Rolex, AP, Patek'!J244="Patek",1,0)</f>
        <v>0</v>
      </c>
      <c r="I244" s="28">
        <f>IF('Rolex, AP, Patek'!J244="Rolex",1,0)</f>
        <v>1</v>
      </c>
      <c r="J244">
        <f>IF('Rolex, AP, Patek'!L244="Stainless Steel",1,0)</f>
        <v>0</v>
      </c>
      <c r="K244">
        <f>IF('Rolex, AP, Patek'!L244="Two-tone",1,0)</f>
        <v>0</v>
      </c>
      <c r="L244">
        <f>IF(OR('Rolex, AP, Patek'!L244="YG 18K",'Rolex, AP, Patek'!L244="YG &lt;18K",'Rolex, AP, Patek'!L244="PG 18K",'Rolex, AP, Patek'!L244="PG &lt;18K",'Rolex, AP, Patek'!L244="WG 18K",'Rolex, AP, Patek'!L244="Mixes of 18K",'Rolex, AP, Patek'!L244="Mixes &lt;18K"),1,0)</f>
        <v>1</v>
      </c>
      <c r="M244">
        <f>IF('Rolex, AP, Patek'!L244="Platinum",1,0)</f>
        <v>0</v>
      </c>
      <c r="N244">
        <f>IF(OR('Rolex, AP, Patek'!L244="PVD",'Rolex, AP, Patek'!L244="Gold Plate",'Rolex, AP, Patek'!L244="Other"),1,0)</f>
        <v>0</v>
      </c>
      <c r="O244">
        <f>IF('Rolex, AP, Patek'!P244="Stainless Steel",1,0)</f>
        <v>0</v>
      </c>
      <c r="P244">
        <f>IF('Rolex, AP, Patek'!P244="Leather",1,0)</f>
        <v>1</v>
      </c>
      <c r="Q244">
        <f>IF('Rolex, AP, Patek'!P244="Two-tone",1,0)</f>
        <v>0</v>
      </c>
      <c r="R244">
        <f>IF(OR('Rolex, AP, Patek'!P244="YG 18K",'Rolex, AP, Patek'!P244="PG 18K",'Rolex, AP, Patek'!P244="WG 18K",'Rolex, AP, Patek'!P244="Mixes of 18K"),1,0)</f>
        <v>0</v>
      </c>
      <c r="S244">
        <f>IF(OR('Rolex, AP, Patek'!AX244="Yes",'Rolex, AP, Patek'!AY244="Yes",'Rolex, AP, Patek'!AW244="Yes"),1,0)</f>
        <v>0</v>
      </c>
      <c r="T244">
        <f>IF(OR(ISTEXT('Rolex, AP, Patek'!AZ244), ISTEXT('Rolex, AP, Patek'!BA244)),1,0)</f>
        <v>1</v>
      </c>
      <c r="U244">
        <f>IF('Rolex, AP, Patek'!BB244="Yes",1,0)</f>
        <v>0</v>
      </c>
      <c r="V244">
        <f>IF('Rolex, AP, Patek'!BC244="Yes",1,0)</f>
        <v>0</v>
      </c>
      <c r="W244">
        <f>IF('Rolex, AP, Patek'!BF244="Yes",1,0)</f>
        <v>0</v>
      </c>
      <c r="X244">
        <f>IF('Rolex, AP, Patek'!BG244="A",1,0)</f>
        <v>0</v>
      </c>
      <c r="Y244">
        <f>IF('Rolex, AP, Patek'!BG244="AA",1,0)</f>
        <v>1</v>
      </c>
      <c r="Z244">
        <f>IF('Rolex, AP, Patek'!BG244="AAA",1,0)</f>
        <v>0</v>
      </c>
      <c r="AA244">
        <f>IF('Rolex, AP, Patek'!BG244="AAAA",1,0)</f>
        <v>0</v>
      </c>
      <c r="AB244">
        <f>IF('Rolex, AP, Patek'!R244="Yes",1,0)</f>
        <v>1</v>
      </c>
      <c r="AC244">
        <f>IF('Rolex, AP, Patek'!AR244="Yes",1,0)</f>
        <v>0</v>
      </c>
      <c r="AD244">
        <f>IF(OR('Rolex, AP, Patek'!X244="Yes", 'Rolex, AP, Patek'!Y244="Yes",'Rolex, AP, Patek'!Z244="Yes"),1,0)</f>
        <v>0</v>
      </c>
      <c r="AE244">
        <f>IF(OR('Rolex, AP, Patek'!AA244="Yes",'Rolex, AP, Patek'!AB244="Yes"),1,0)</f>
        <v>0</v>
      </c>
      <c r="AF244">
        <f>IF('Rolex, AP, Patek'!AD244="Yes",1,0)</f>
        <v>0</v>
      </c>
      <c r="AG244">
        <f>IF('Rolex, AP, Patek'!AC244="Yes",1,0)</f>
        <v>0</v>
      </c>
      <c r="AH244">
        <f>IF('Rolex, AP, Patek'!AE244="Yes",1,0)</f>
        <v>0</v>
      </c>
      <c r="AI244">
        <f>IF(OR('Rolex, AP, Patek'!AK244="Yes",'Rolex, AP, Patek'!AN244="Yes"),1,0)</f>
        <v>0</v>
      </c>
      <c r="AJ244">
        <f>IF('Rolex, AP, Patek'!AL244="Yes",1,0)</f>
        <v>0</v>
      </c>
      <c r="AK244">
        <f>IF('Rolex, AP, Patek'!AO244="Yes",1,0)</f>
        <v>0</v>
      </c>
      <c r="AL244">
        <f>IF('Rolex, AP, Patek'!AS244="Yes",1,0)</f>
        <v>0</v>
      </c>
      <c r="AM244" s="25">
        <f t="shared" si="19"/>
        <v>0</v>
      </c>
      <c r="AN244" s="25">
        <f t="shared" si="20"/>
        <v>0</v>
      </c>
      <c r="AO244" s="25">
        <f t="shared" si="21"/>
        <v>0</v>
      </c>
      <c r="AP244" s="25">
        <f t="shared" si="22"/>
        <v>1</v>
      </c>
      <c r="AQ244" s="25">
        <f t="shared" si="23"/>
        <v>0</v>
      </c>
    </row>
    <row r="245" spans="1:43" x14ac:dyDescent="0.2">
      <c r="A245" s="1">
        <v>241</v>
      </c>
      <c r="B245" s="27">
        <f>'Rolex, AP, Patek'!C245</f>
        <v>44325</v>
      </c>
      <c r="C245">
        <f>'Rolex, AP, Patek'!D245</f>
        <v>394</v>
      </c>
      <c r="D245" s="28">
        <f>'Rolex, AP, Patek'!E245</f>
        <v>3800</v>
      </c>
      <c r="E245" s="28">
        <f>'Rolex, AP, Patek'!F245</f>
        <v>4750</v>
      </c>
      <c r="F245" s="29">
        <f t="shared" si="18"/>
        <v>8.2427563457144775</v>
      </c>
      <c r="G245" s="28">
        <f>IF('Rolex, AP, Patek'!J245="AP",1,0)</f>
        <v>0</v>
      </c>
      <c r="H245" s="28">
        <f>IF('Rolex, AP, Patek'!J245="Patek",1,0)</f>
        <v>0</v>
      </c>
      <c r="I245" s="28">
        <f>IF('Rolex, AP, Patek'!J245="Rolex",1,0)</f>
        <v>1</v>
      </c>
      <c r="J245">
        <f>IF('Rolex, AP, Patek'!L245="Stainless Steel",1,0)</f>
        <v>1</v>
      </c>
      <c r="K245">
        <f>IF('Rolex, AP, Patek'!L245="Two-tone",1,0)</f>
        <v>0</v>
      </c>
      <c r="L245">
        <f>IF(OR('Rolex, AP, Patek'!L245="YG 18K",'Rolex, AP, Patek'!L245="YG &lt;18K",'Rolex, AP, Patek'!L245="PG 18K",'Rolex, AP, Patek'!L245="PG &lt;18K",'Rolex, AP, Patek'!L245="WG 18K",'Rolex, AP, Patek'!L245="Mixes of 18K",'Rolex, AP, Patek'!L245="Mixes &lt;18K"),1,0)</f>
        <v>0</v>
      </c>
      <c r="M245">
        <f>IF('Rolex, AP, Patek'!L245="Platinum",1,0)</f>
        <v>0</v>
      </c>
      <c r="N245">
        <f>IF(OR('Rolex, AP, Patek'!L245="PVD",'Rolex, AP, Patek'!L245="Gold Plate",'Rolex, AP, Patek'!L245="Other"),1,0)</f>
        <v>0</v>
      </c>
      <c r="O245">
        <f>IF('Rolex, AP, Patek'!P245="Stainless Steel",1,0)</f>
        <v>0</v>
      </c>
      <c r="P245">
        <f>IF('Rolex, AP, Patek'!P245="Leather",1,0)</f>
        <v>1</v>
      </c>
      <c r="Q245">
        <f>IF('Rolex, AP, Patek'!P245="Two-tone",1,0)</f>
        <v>0</v>
      </c>
      <c r="R245">
        <f>IF(OR('Rolex, AP, Patek'!P245="YG 18K",'Rolex, AP, Patek'!P245="PG 18K",'Rolex, AP, Patek'!P245="WG 18K",'Rolex, AP, Patek'!P245="Mixes of 18K"),1,0)</f>
        <v>0</v>
      </c>
      <c r="S245">
        <f>IF(OR('Rolex, AP, Patek'!AX245="Yes",'Rolex, AP, Patek'!AY245="Yes",'Rolex, AP, Patek'!AW245="Yes"),1,0)</f>
        <v>0</v>
      </c>
      <c r="T245">
        <f>IF(OR(ISTEXT('Rolex, AP, Patek'!AZ245), ISTEXT('Rolex, AP, Patek'!BA245)),1,0)</f>
        <v>0</v>
      </c>
      <c r="U245">
        <f>IF('Rolex, AP, Patek'!BB245="Yes",1,0)</f>
        <v>0</v>
      </c>
      <c r="V245">
        <f>IF('Rolex, AP, Patek'!BC245="Yes",1,0)</f>
        <v>0</v>
      </c>
      <c r="W245">
        <f>IF('Rolex, AP, Patek'!BF245="Yes",1,0)</f>
        <v>0</v>
      </c>
      <c r="X245">
        <f>IF('Rolex, AP, Patek'!BG245="A",1,0)</f>
        <v>0</v>
      </c>
      <c r="Y245">
        <f>IF('Rolex, AP, Patek'!BG245="AA",1,0)</f>
        <v>1</v>
      </c>
      <c r="Z245">
        <f>IF('Rolex, AP, Patek'!BG245="AAA",1,0)</f>
        <v>0</v>
      </c>
      <c r="AA245">
        <f>IF('Rolex, AP, Patek'!BG245="AAAA",1,0)</f>
        <v>0</v>
      </c>
      <c r="AB245">
        <f>IF('Rolex, AP, Patek'!R245="Yes",1,0)</f>
        <v>1</v>
      </c>
      <c r="AC245">
        <f>IF('Rolex, AP, Patek'!AR245="Yes",1,0)</f>
        <v>0</v>
      </c>
      <c r="AD245">
        <f>IF(OR('Rolex, AP, Patek'!X245="Yes", 'Rolex, AP, Patek'!Y245="Yes",'Rolex, AP, Patek'!Z245="Yes"),1,0)</f>
        <v>0</v>
      </c>
      <c r="AE245">
        <f>IF(OR('Rolex, AP, Patek'!AA245="Yes",'Rolex, AP, Patek'!AB245="Yes"),1,0)</f>
        <v>0</v>
      </c>
      <c r="AF245">
        <f>IF('Rolex, AP, Patek'!AD245="Yes",1,0)</f>
        <v>0</v>
      </c>
      <c r="AG245">
        <f>IF('Rolex, AP, Patek'!AC245="Yes",1,0)</f>
        <v>0</v>
      </c>
      <c r="AH245">
        <f>IF('Rolex, AP, Patek'!AE245="Yes",1,0)</f>
        <v>0</v>
      </c>
      <c r="AI245">
        <f>IF(OR('Rolex, AP, Patek'!AK245="Yes",'Rolex, AP, Patek'!AN245="Yes"),1,0)</f>
        <v>0</v>
      </c>
      <c r="AJ245">
        <f>IF('Rolex, AP, Patek'!AL245="Yes",1,0)</f>
        <v>0</v>
      </c>
      <c r="AK245">
        <f>IF('Rolex, AP, Patek'!AO245="Yes",1,0)</f>
        <v>0</v>
      </c>
      <c r="AL245">
        <f>IF('Rolex, AP, Patek'!AS245="Yes",1,0)</f>
        <v>0</v>
      </c>
      <c r="AM245" s="25">
        <f t="shared" si="19"/>
        <v>0</v>
      </c>
      <c r="AN245" s="25">
        <f t="shared" si="20"/>
        <v>0</v>
      </c>
      <c r="AO245" s="25">
        <f t="shared" si="21"/>
        <v>0</v>
      </c>
      <c r="AP245" s="25">
        <f t="shared" si="22"/>
        <v>1</v>
      </c>
      <c r="AQ245" s="25">
        <f t="shared" si="23"/>
        <v>0</v>
      </c>
    </row>
    <row r="246" spans="1:43" x14ac:dyDescent="0.2">
      <c r="A246" s="1">
        <v>242</v>
      </c>
      <c r="B246" s="27">
        <f>'Rolex, AP, Patek'!C246</f>
        <v>44325</v>
      </c>
      <c r="C246">
        <f>'Rolex, AP, Patek'!D246</f>
        <v>395</v>
      </c>
      <c r="D246" s="28">
        <f>'Rolex, AP, Patek'!E246</f>
        <v>3900</v>
      </c>
      <c r="E246" s="28">
        <f>'Rolex, AP, Patek'!F246</f>
        <v>4875</v>
      </c>
      <c r="F246" s="29">
        <f t="shared" si="18"/>
        <v>8.2687318321177372</v>
      </c>
      <c r="G246" s="28">
        <f>IF('Rolex, AP, Patek'!J246="AP",1,0)</f>
        <v>0</v>
      </c>
      <c r="H246" s="28">
        <f>IF('Rolex, AP, Patek'!J246="Patek",1,0)</f>
        <v>0</v>
      </c>
      <c r="I246" s="28">
        <f>IF('Rolex, AP, Patek'!J246="Rolex",1,0)</f>
        <v>1</v>
      </c>
      <c r="J246">
        <f>IF('Rolex, AP, Patek'!L246="Stainless Steel",1,0)</f>
        <v>1</v>
      </c>
      <c r="K246">
        <f>IF('Rolex, AP, Patek'!L246="Two-tone",1,0)</f>
        <v>0</v>
      </c>
      <c r="L246">
        <f>IF(OR('Rolex, AP, Patek'!L246="YG 18K",'Rolex, AP, Patek'!L246="YG &lt;18K",'Rolex, AP, Patek'!L246="PG 18K",'Rolex, AP, Patek'!L246="PG &lt;18K",'Rolex, AP, Patek'!L246="WG 18K",'Rolex, AP, Patek'!L246="Mixes of 18K",'Rolex, AP, Patek'!L246="Mixes &lt;18K"),1,0)</f>
        <v>0</v>
      </c>
      <c r="M246">
        <f>IF('Rolex, AP, Patek'!L246="Platinum",1,0)</f>
        <v>0</v>
      </c>
      <c r="N246">
        <f>IF(OR('Rolex, AP, Patek'!L246="PVD",'Rolex, AP, Patek'!L246="Gold Plate",'Rolex, AP, Patek'!L246="Other"),1,0)</f>
        <v>0</v>
      </c>
      <c r="O246">
        <f>IF('Rolex, AP, Patek'!P246="Stainless Steel",1,0)</f>
        <v>0</v>
      </c>
      <c r="P246">
        <f>IF('Rolex, AP, Patek'!P246="Leather",1,0)</f>
        <v>1</v>
      </c>
      <c r="Q246">
        <f>IF('Rolex, AP, Patek'!P246="Two-tone",1,0)</f>
        <v>0</v>
      </c>
      <c r="R246">
        <f>IF(OR('Rolex, AP, Patek'!P246="YG 18K",'Rolex, AP, Patek'!P246="PG 18K",'Rolex, AP, Patek'!P246="WG 18K",'Rolex, AP, Patek'!P246="Mixes of 18K"),1,0)</f>
        <v>0</v>
      </c>
      <c r="S246">
        <f>IF(OR('Rolex, AP, Patek'!AX246="Yes",'Rolex, AP, Patek'!AY246="Yes",'Rolex, AP, Patek'!AW246="Yes"),1,0)</f>
        <v>0</v>
      </c>
      <c r="T246">
        <f>IF(OR(ISTEXT('Rolex, AP, Patek'!AZ246), ISTEXT('Rolex, AP, Patek'!BA246)),1,0)</f>
        <v>0</v>
      </c>
      <c r="U246">
        <f>IF('Rolex, AP, Patek'!BB246="Yes",1,0)</f>
        <v>0</v>
      </c>
      <c r="V246">
        <f>IF('Rolex, AP, Patek'!BC246="Yes",1,0)</f>
        <v>0</v>
      </c>
      <c r="W246">
        <f>IF('Rolex, AP, Patek'!BF246="Yes",1,0)</f>
        <v>0</v>
      </c>
      <c r="X246">
        <f>IF('Rolex, AP, Patek'!BG246="A",1,0)</f>
        <v>0</v>
      </c>
      <c r="Y246">
        <f>IF('Rolex, AP, Patek'!BG246="AA",1,0)</f>
        <v>0</v>
      </c>
      <c r="Z246">
        <f>IF('Rolex, AP, Patek'!BG246="AAA",1,0)</f>
        <v>1</v>
      </c>
      <c r="AA246">
        <f>IF('Rolex, AP, Patek'!BG246="AAAA",1,0)</f>
        <v>0</v>
      </c>
      <c r="AB246">
        <f>IF('Rolex, AP, Patek'!R246="Yes",1,0)</f>
        <v>1</v>
      </c>
      <c r="AC246">
        <f>IF('Rolex, AP, Patek'!AR246="Yes",1,0)</f>
        <v>0</v>
      </c>
      <c r="AD246">
        <f>IF(OR('Rolex, AP, Patek'!X246="Yes", 'Rolex, AP, Patek'!Y246="Yes",'Rolex, AP, Patek'!Z246="Yes"),1,0)</f>
        <v>0</v>
      </c>
      <c r="AE246">
        <f>IF(OR('Rolex, AP, Patek'!AA246="Yes",'Rolex, AP, Patek'!AB246="Yes"),1,0)</f>
        <v>0</v>
      </c>
      <c r="AF246">
        <f>IF('Rolex, AP, Patek'!AD246="Yes",1,0)</f>
        <v>0</v>
      </c>
      <c r="AG246">
        <f>IF('Rolex, AP, Patek'!AC246="Yes",1,0)</f>
        <v>0</v>
      </c>
      <c r="AH246">
        <f>IF('Rolex, AP, Patek'!AE246="Yes",1,0)</f>
        <v>0</v>
      </c>
      <c r="AI246">
        <f>IF(OR('Rolex, AP, Patek'!AK246="Yes",'Rolex, AP, Patek'!AN246="Yes"),1,0)</f>
        <v>0</v>
      </c>
      <c r="AJ246">
        <f>IF('Rolex, AP, Patek'!AL246="Yes",1,0)</f>
        <v>0</v>
      </c>
      <c r="AK246">
        <f>IF('Rolex, AP, Patek'!AO246="Yes",1,0)</f>
        <v>0</v>
      </c>
      <c r="AL246">
        <f>IF('Rolex, AP, Patek'!AS246="Yes",1,0)</f>
        <v>0</v>
      </c>
      <c r="AM246" s="25">
        <f t="shared" si="19"/>
        <v>0</v>
      </c>
      <c r="AN246" s="25">
        <f t="shared" si="20"/>
        <v>0</v>
      </c>
      <c r="AO246" s="25">
        <f t="shared" si="21"/>
        <v>0</v>
      </c>
      <c r="AP246" s="25">
        <f t="shared" si="22"/>
        <v>1</v>
      </c>
      <c r="AQ246" s="25">
        <f t="shared" si="23"/>
        <v>0</v>
      </c>
    </row>
    <row r="247" spans="1:43" x14ac:dyDescent="0.2">
      <c r="A247" s="1">
        <v>243</v>
      </c>
      <c r="B247" s="27">
        <f>'Rolex, AP, Patek'!C247</f>
        <v>44325</v>
      </c>
      <c r="C247">
        <f>'Rolex, AP, Patek'!D247</f>
        <v>396</v>
      </c>
      <c r="D247" s="28">
        <f>'Rolex, AP, Patek'!E247</f>
        <v>50000</v>
      </c>
      <c r="E247" s="28">
        <f>'Rolex, AP, Patek'!F247</f>
        <v>62500</v>
      </c>
      <c r="F247" s="29">
        <f t="shared" si="18"/>
        <v>10.819778284410283</v>
      </c>
      <c r="G247" s="28">
        <f>IF('Rolex, AP, Patek'!J247="AP",1,0)</f>
        <v>0</v>
      </c>
      <c r="H247" s="28">
        <f>IF('Rolex, AP, Patek'!J247="Patek",1,0)</f>
        <v>0</v>
      </c>
      <c r="I247" s="28">
        <f>IF('Rolex, AP, Patek'!J247="Rolex",1,0)</f>
        <v>1</v>
      </c>
      <c r="J247">
        <f>IF('Rolex, AP, Patek'!L247="Stainless Steel",1,0)</f>
        <v>1</v>
      </c>
      <c r="K247">
        <f>IF('Rolex, AP, Patek'!L247="Two-tone",1,0)</f>
        <v>0</v>
      </c>
      <c r="L247">
        <f>IF(OR('Rolex, AP, Patek'!L247="YG 18K",'Rolex, AP, Patek'!L247="YG &lt;18K",'Rolex, AP, Patek'!L247="PG 18K",'Rolex, AP, Patek'!L247="PG &lt;18K",'Rolex, AP, Patek'!L247="WG 18K",'Rolex, AP, Patek'!L247="Mixes of 18K",'Rolex, AP, Patek'!L247="Mixes &lt;18K"),1,0)</f>
        <v>0</v>
      </c>
      <c r="M247">
        <f>IF('Rolex, AP, Patek'!L247="Platinum",1,0)</f>
        <v>0</v>
      </c>
      <c r="N247">
        <f>IF(OR('Rolex, AP, Patek'!L247="PVD",'Rolex, AP, Patek'!L247="Gold Plate",'Rolex, AP, Patek'!L247="Other"),1,0)</f>
        <v>0</v>
      </c>
      <c r="O247">
        <f>IF('Rolex, AP, Patek'!P247="Stainless Steel",1,0)</f>
        <v>0</v>
      </c>
      <c r="P247">
        <f>IF('Rolex, AP, Patek'!P247="Leather",1,0)</f>
        <v>1</v>
      </c>
      <c r="Q247">
        <f>IF('Rolex, AP, Patek'!P247="Two-tone",1,0)</f>
        <v>0</v>
      </c>
      <c r="R247">
        <f>IF(OR('Rolex, AP, Patek'!P247="YG 18K",'Rolex, AP, Patek'!P247="PG 18K",'Rolex, AP, Patek'!P247="WG 18K",'Rolex, AP, Patek'!P247="Mixes of 18K"),1,0)</f>
        <v>0</v>
      </c>
      <c r="S247">
        <f>IF(OR('Rolex, AP, Patek'!AX247="Yes",'Rolex, AP, Patek'!AY247="Yes",'Rolex, AP, Patek'!AW247="Yes"),1,0)</f>
        <v>0</v>
      </c>
      <c r="T247">
        <f>IF(OR(ISTEXT('Rolex, AP, Patek'!AZ247), ISTEXT('Rolex, AP, Patek'!BA247)),1,0)</f>
        <v>0</v>
      </c>
      <c r="U247">
        <f>IF('Rolex, AP, Patek'!BB247="Yes",1,0)</f>
        <v>0</v>
      </c>
      <c r="V247">
        <f>IF('Rolex, AP, Patek'!BC247="Yes",1,0)</f>
        <v>0</v>
      </c>
      <c r="W247">
        <f>IF('Rolex, AP, Patek'!BF247="Yes",1,0)</f>
        <v>0</v>
      </c>
      <c r="X247">
        <f>IF('Rolex, AP, Patek'!BG247="A",1,0)</f>
        <v>0</v>
      </c>
      <c r="Y247">
        <f>IF('Rolex, AP, Patek'!BG247="AA",1,0)</f>
        <v>0</v>
      </c>
      <c r="Z247">
        <f>IF('Rolex, AP, Patek'!BG247="AAA",1,0)</f>
        <v>1</v>
      </c>
      <c r="AA247">
        <f>IF('Rolex, AP, Patek'!BG247="AAAA",1,0)</f>
        <v>0</v>
      </c>
      <c r="AB247">
        <f>IF('Rolex, AP, Patek'!R247="Yes",1,0)</f>
        <v>1</v>
      </c>
      <c r="AC247">
        <f>IF('Rolex, AP, Patek'!AR247="Yes",1,0)</f>
        <v>0</v>
      </c>
      <c r="AD247">
        <f>IF(OR('Rolex, AP, Patek'!X247="Yes", 'Rolex, AP, Patek'!Y247="Yes",'Rolex, AP, Patek'!Z247="Yes"),1,0)</f>
        <v>0</v>
      </c>
      <c r="AE247">
        <f>IF(OR('Rolex, AP, Patek'!AA247="Yes",'Rolex, AP, Patek'!AB247="Yes"),1,0)</f>
        <v>0</v>
      </c>
      <c r="AF247">
        <f>IF('Rolex, AP, Patek'!AD247="Yes",1,0)</f>
        <v>0</v>
      </c>
      <c r="AG247">
        <f>IF('Rolex, AP, Patek'!AC247="Yes",1,0)</f>
        <v>0</v>
      </c>
      <c r="AH247">
        <f>IF('Rolex, AP, Patek'!AE247="Yes",1,0)</f>
        <v>0</v>
      </c>
      <c r="AI247">
        <f>IF(OR('Rolex, AP, Patek'!AK247="Yes",'Rolex, AP, Patek'!AN247="Yes"),1,0)</f>
        <v>0</v>
      </c>
      <c r="AJ247">
        <f>IF('Rolex, AP, Patek'!AL247="Yes",1,0)</f>
        <v>0</v>
      </c>
      <c r="AK247">
        <f>IF('Rolex, AP, Patek'!AO247="Yes",1,0)</f>
        <v>0</v>
      </c>
      <c r="AL247">
        <f>IF('Rolex, AP, Patek'!AS247="Yes",1,0)</f>
        <v>0</v>
      </c>
      <c r="AM247" s="25">
        <f t="shared" si="19"/>
        <v>0</v>
      </c>
      <c r="AN247" s="25">
        <f t="shared" si="20"/>
        <v>0</v>
      </c>
      <c r="AO247" s="25">
        <f t="shared" si="21"/>
        <v>0</v>
      </c>
      <c r="AP247" s="25">
        <f t="shared" si="22"/>
        <v>1</v>
      </c>
      <c r="AQ247" s="25">
        <f t="shared" si="23"/>
        <v>0</v>
      </c>
    </row>
    <row r="248" spans="1:43" x14ac:dyDescent="0.2">
      <c r="A248" s="1">
        <v>244</v>
      </c>
      <c r="B248" s="27">
        <f>'Rolex, AP, Patek'!C248</f>
        <v>44325</v>
      </c>
      <c r="C248">
        <f>'Rolex, AP, Patek'!D248</f>
        <v>398</v>
      </c>
      <c r="D248" s="28">
        <f>'Rolex, AP, Patek'!E248</f>
        <v>11000</v>
      </c>
      <c r="E248" s="28">
        <f>'Rolex, AP, Patek'!F248</f>
        <v>13750</v>
      </c>
      <c r="F248" s="29">
        <f t="shared" si="18"/>
        <v>9.3056505517805075</v>
      </c>
      <c r="G248" s="28">
        <f>IF('Rolex, AP, Patek'!J248="AP",1,0)</f>
        <v>0</v>
      </c>
      <c r="H248" s="28">
        <f>IF('Rolex, AP, Patek'!J248="Patek",1,0)</f>
        <v>0</v>
      </c>
      <c r="I248" s="28">
        <f>IF('Rolex, AP, Patek'!J248="Rolex",1,0)</f>
        <v>1</v>
      </c>
      <c r="J248">
        <f>IF('Rolex, AP, Patek'!L248="Stainless Steel",1,0)</f>
        <v>1</v>
      </c>
      <c r="K248">
        <f>IF('Rolex, AP, Patek'!L248="Two-tone",1,0)</f>
        <v>0</v>
      </c>
      <c r="L248">
        <f>IF(OR('Rolex, AP, Patek'!L248="YG 18K",'Rolex, AP, Patek'!L248="YG &lt;18K",'Rolex, AP, Patek'!L248="PG 18K",'Rolex, AP, Patek'!L248="PG &lt;18K",'Rolex, AP, Patek'!L248="WG 18K",'Rolex, AP, Patek'!L248="Mixes of 18K",'Rolex, AP, Patek'!L248="Mixes &lt;18K"),1,0)</f>
        <v>0</v>
      </c>
      <c r="M248">
        <f>IF('Rolex, AP, Patek'!L248="Platinum",1,0)</f>
        <v>0</v>
      </c>
      <c r="N248">
        <f>IF(OR('Rolex, AP, Patek'!L248="PVD",'Rolex, AP, Patek'!L248="Gold Plate",'Rolex, AP, Patek'!L248="Other"),1,0)</f>
        <v>0</v>
      </c>
      <c r="O248">
        <f>IF('Rolex, AP, Patek'!P248="Stainless Steel",1,0)</f>
        <v>1</v>
      </c>
      <c r="P248">
        <f>IF('Rolex, AP, Patek'!P248="Leather",1,0)</f>
        <v>0</v>
      </c>
      <c r="Q248">
        <f>IF('Rolex, AP, Patek'!P248="Two-tone",1,0)</f>
        <v>0</v>
      </c>
      <c r="R248">
        <f>IF(OR('Rolex, AP, Patek'!P248="YG 18K",'Rolex, AP, Patek'!P248="PG 18K",'Rolex, AP, Patek'!P248="WG 18K",'Rolex, AP, Patek'!P248="Mixes of 18K"),1,0)</f>
        <v>0</v>
      </c>
      <c r="S248">
        <f>IF(OR('Rolex, AP, Patek'!AX248="Yes",'Rolex, AP, Patek'!AY248="Yes",'Rolex, AP, Patek'!AW248="Yes"),1,0)</f>
        <v>0</v>
      </c>
      <c r="T248">
        <f>IF(OR(ISTEXT('Rolex, AP, Patek'!AZ248), ISTEXT('Rolex, AP, Patek'!BA248)),1,0)</f>
        <v>0</v>
      </c>
      <c r="U248">
        <f>IF('Rolex, AP, Patek'!BB248="Yes",1,0)</f>
        <v>0</v>
      </c>
      <c r="V248">
        <f>IF('Rolex, AP, Patek'!BC248="Yes",1,0)</f>
        <v>0</v>
      </c>
      <c r="W248">
        <f>IF('Rolex, AP, Patek'!BF248="Yes",1,0)</f>
        <v>0</v>
      </c>
      <c r="X248">
        <f>IF('Rolex, AP, Patek'!BG248="A",1,0)</f>
        <v>0</v>
      </c>
      <c r="Y248">
        <f>IF('Rolex, AP, Patek'!BG248="AA",1,0)</f>
        <v>0</v>
      </c>
      <c r="Z248">
        <f>IF('Rolex, AP, Patek'!BG248="AAA",1,0)</f>
        <v>1</v>
      </c>
      <c r="AA248">
        <f>IF('Rolex, AP, Patek'!BG248="AAAA",1,0)</f>
        <v>0</v>
      </c>
      <c r="AB248">
        <f>IF('Rolex, AP, Patek'!R248="Yes",1,0)</f>
        <v>1</v>
      </c>
      <c r="AC248">
        <f>IF('Rolex, AP, Patek'!AR248="Yes",1,0)</f>
        <v>0</v>
      </c>
      <c r="AD248">
        <f>IF(OR('Rolex, AP, Patek'!X248="Yes", 'Rolex, AP, Patek'!Y248="Yes",'Rolex, AP, Patek'!Z248="Yes"),1,0)</f>
        <v>0</v>
      </c>
      <c r="AE248">
        <f>IF(OR('Rolex, AP, Patek'!AA248="Yes",'Rolex, AP, Patek'!AB248="Yes"),1,0)</f>
        <v>0</v>
      </c>
      <c r="AF248">
        <f>IF('Rolex, AP, Patek'!AD248="Yes",1,0)</f>
        <v>0</v>
      </c>
      <c r="AG248">
        <f>IF('Rolex, AP, Patek'!AC248="Yes",1,0)</f>
        <v>0</v>
      </c>
      <c r="AH248">
        <f>IF('Rolex, AP, Patek'!AE248="Yes",1,0)</f>
        <v>0</v>
      </c>
      <c r="AI248">
        <f>IF(OR('Rolex, AP, Patek'!AK248="Yes",'Rolex, AP, Patek'!AN248="Yes"),1,0)</f>
        <v>0</v>
      </c>
      <c r="AJ248">
        <f>IF('Rolex, AP, Patek'!AL248="Yes",1,0)</f>
        <v>0</v>
      </c>
      <c r="AK248">
        <f>IF('Rolex, AP, Patek'!AO248="Yes",1,0)</f>
        <v>0</v>
      </c>
      <c r="AL248">
        <f>IF('Rolex, AP, Patek'!AS248="Yes",1,0)</f>
        <v>0</v>
      </c>
      <c r="AM248" s="25">
        <f t="shared" si="19"/>
        <v>0</v>
      </c>
      <c r="AN248" s="25">
        <f t="shared" si="20"/>
        <v>0</v>
      </c>
      <c r="AO248" s="25">
        <f t="shared" si="21"/>
        <v>0</v>
      </c>
      <c r="AP248" s="25">
        <f t="shared" si="22"/>
        <v>1</v>
      </c>
      <c r="AQ248" s="25">
        <f t="shared" si="23"/>
        <v>0</v>
      </c>
    </row>
    <row r="249" spans="1:43" x14ac:dyDescent="0.2">
      <c r="A249" s="1">
        <v>245</v>
      </c>
      <c r="B249" s="27">
        <f>'Rolex, AP, Patek'!C249</f>
        <v>44325</v>
      </c>
      <c r="C249">
        <f>'Rolex, AP, Patek'!D249</f>
        <v>399</v>
      </c>
      <c r="D249" s="28">
        <f>'Rolex, AP, Patek'!E249</f>
        <v>32000</v>
      </c>
      <c r="E249" s="28">
        <f>'Rolex, AP, Patek'!F249</f>
        <v>40000</v>
      </c>
      <c r="F249" s="29">
        <f t="shared" si="18"/>
        <v>10.373491181781864</v>
      </c>
      <c r="G249" s="28">
        <f>IF('Rolex, AP, Patek'!J249="AP",1,0)</f>
        <v>0</v>
      </c>
      <c r="H249" s="28">
        <f>IF('Rolex, AP, Patek'!J249="Patek",1,0)</f>
        <v>0</v>
      </c>
      <c r="I249" s="28">
        <f>IF('Rolex, AP, Patek'!J249="Rolex",1,0)</f>
        <v>1</v>
      </c>
      <c r="J249">
        <f>IF('Rolex, AP, Patek'!L249="Stainless Steel",1,0)</f>
        <v>1</v>
      </c>
      <c r="K249">
        <f>IF('Rolex, AP, Patek'!L249="Two-tone",1,0)</f>
        <v>0</v>
      </c>
      <c r="L249">
        <f>IF(OR('Rolex, AP, Patek'!L249="YG 18K",'Rolex, AP, Patek'!L249="YG &lt;18K",'Rolex, AP, Patek'!L249="PG 18K",'Rolex, AP, Patek'!L249="PG &lt;18K",'Rolex, AP, Patek'!L249="WG 18K",'Rolex, AP, Patek'!L249="Mixes of 18K",'Rolex, AP, Patek'!L249="Mixes &lt;18K"),1,0)</f>
        <v>0</v>
      </c>
      <c r="M249">
        <f>IF('Rolex, AP, Patek'!L249="Platinum",1,0)</f>
        <v>0</v>
      </c>
      <c r="N249">
        <f>IF(OR('Rolex, AP, Patek'!L249="PVD",'Rolex, AP, Patek'!L249="Gold Plate",'Rolex, AP, Patek'!L249="Other"),1,0)</f>
        <v>0</v>
      </c>
      <c r="O249">
        <f>IF('Rolex, AP, Patek'!P249="Stainless Steel",1,0)</f>
        <v>1</v>
      </c>
      <c r="P249">
        <f>IF('Rolex, AP, Patek'!P249="Leather",1,0)</f>
        <v>0</v>
      </c>
      <c r="Q249">
        <f>IF('Rolex, AP, Patek'!P249="Two-tone",1,0)</f>
        <v>0</v>
      </c>
      <c r="R249">
        <f>IF(OR('Rolex, AP, Patek'!P249="YG 18K",'Rolex, AP, Patek'!P249="PG 18K",'Rolex, AP, Patek'!P249="WG 18K",'Rolex, AP, Patek'!P249="Mixes of 18K"),1,0)</f>
        <v>0</v>
      </c>
      <c r="S249">
        <f>IF(OR('Rolex, AP, Patek'!AX249="Yes",'Rolex, AP, Patek'!AY249="Yes",'Rolex, AP, Patek'!AW249="Yes"),1,0)</f>
        <v>0</v>
      </c>
      <c r="T249">
        <f>IF(OR(ISTEXT('Rolex, AP, Patek'!AZ249), ISTEXT('Rolex, AP, Patek'!BA249)),1,0)</f>
        <v>0</v>
      </c>
      <c r="U249">
        <f>IF('Rolex, AP, Patek'!BB249="Yes",1,0)</f>
        <v>0</v>
      </c>
      <c r="V249">
        <f>IF('Rolex, AP, Patek'!BC249="Yes",1,0)</f>
        <v>0</v>
      </c>
      <c r="W249">
        <f>IF('Rolex, AP, Patek'!BF249="Yes",1,0)</f>
        <v>0</v>
      </c>
      <c r="X249">
        <f>IF('Rolex, AP, Patek'!BG249="A",1,0)</f>
        <v>0</v>
      </c>
      <c r="Y249">
        <f>IF('Rolex, AP, Patek'!BG249="AA",1,0)</f>
        <v>0</v>
      </c>
      <c r="Z249">
        <f>IF('Rolex, AP, Patek'!BG249="AAA",1,0)</f>
        <v>1</v>
      </c>
      <c r="AA249">
        <f>IF('Rolex, AP, Patek'!BG249="AAAA",1,0)</f>
        <v>0</v>
      </c>
      <c r="AB249">
        <f>IF('Rolex, AP, Patek'!R249="Yes",1,0)</f>
        <v>0</v>
      </c>
      <c r="AC249">
        <f>IF('Rolex, AP, Patek'!AR249="Yes",1,0)</f>
        <v>0</v>
      </c>
      <c r="AD249">
        <f>IF(OR('Rolex, AP, Patek'!X249="Yes", 'Rolex, AP, Patek'!Y249="Yes",'Rolex, AP, Patek'!Z249="Yes"),1,0)</f>
        <v>1</v>
      </c>
      <c r="AE249">
        <f>IF(OR('Rolex, AP, Patek'!AA249="Yes",'Rolex, AP, Patek'!AB249="Yes"),1,0)</f>
        <v>0</v>
      </c>
      <c r="AF249">
        <f>IF('Rolex, AP, Patek'!AD249="Yes",1,0)</f>
        <v>0</v>
      </c>
      <c r="AG249">
        <f>IF('Rolex, AP, Patek'!AC249="Yes",1,0)</f>
        <v>0</v>
      </c>
      <c r="AH249">
        <f>IF('Rolex, AP, Patek'!AE249="Yes",1,0)</f>
        <v>1</v>
      </c>
      <c r="AI249">
        <f>IF(OR('Rolex, AP, Patek'!AK249="Yes",'Rolex, AP, Patek'!AN249="Yes"),1,0)</f>
        <v>0</v>
      </c>
      <c r="AJ249">
        <f>IF('Rolex, AP, Patek'!AL249="Yes",1,0)</f>
        <v>0</v>
      </c>
      <c r="AK249">
        <f>IF('Rolex, AP, Patek'!AO249="Yes",1,0)</f>
        <v>0</v>
      </c>
      <c r="AL249">
        <f>IF('Rolex, AP, Patek'!AS249="Yes",1,0)</f>
        <v>0</v>
      </c>
      <c r="AM249" s="25">
        <f t="shared" si="19"/>
        <v>0</v>
      </c>
      <c r="AN249" s="25">
        <f t="shared" si="20"/>
        <v>0</v>
      </c>
      <c r="AO249" s="25">
        <f t="shared" si="21"/>
        <v>0</v>
      </c>
      <c r="AP249" s="25">
        <f t="shared" si="22"/>
        <v>1</v>
      </c>
      <c r="AQ249" s="25">
        <f t="shared" si="23"/>
        <v>0</v>
      </c>
    </row>
    <row r="250" spans="1:43" x14ac:dyDescent="0.2">
      <c r="A250" s="1">
        <v>246</v>
      </c>
      <c r="B250" s="27">
        <f>'Rolex, AP, Patek'!C250</f>
        <v>44325</v>
      </c>
      <c r="C250">
        <f>'Rolex, AP, Patek'!D250</f>
        <v>401</v>
      </c>
      <c r="D250" s="28">
        <f>'Rolex, AP, Patek'!E250</f>
        <v>15000</v>
      </c>
      <c r="E250" s="28">
        <f>'Rolex, AP, Patek'!F250</f>
        <v>18750</v>
      </c>
      <c r="F250" s="29">
        <f t="shared" si="18"/>
        <v>9.6158054800843473</v>
      </c>
      <c r="G250" s="28">
        <f>IF('Rolex, AP, Patek'!J250="AP",1,0)</f>
        <v>0</v>
      </c>
      <c r="H250" s="28">
        <f>IF('Rolex, AP, Patek'!J250="Patek",1,0)</f>
        <v>0</v>
      </c>
      <c r="I250" s="28">
        <f>IF('Rolex, AP, Patek'!J250="Rolex",1,0)</f>
        <v>1</v>
      </c>
      <c r="J250">
        <f>IF('Rolex, AP, Patek'!L250="Stainless Steel",1,0)</f>
        <v>1</v>
      </c>
      <c r="K250">
        <f>IF('Rolex, AP, Patek'!L250="Two-tone",1,0)</f>
        <v>0</v>
      </c>
      <c r="L250">
        <f>IF(OR('Rolex, AP, Patek'!L250="YG 18K",'Rolex, AP, Patek'!L250="YG &lt;18K",'Rolex, AP, Patek'!L250="PG 18K",'Rolex, AP, Patek'!L250="PG &lt;18K",'Rolex, AP, Patek'!L250="WG 18K",'Rolex, AP, Patek'!L250="Mixes of 18K",'Rolex, AP, Patek'!L250="Mixes &lt;18K"),1,0)</f>
        <v>0</v>
      </c>
      <c r="M250">
        <f>IF('Rolex, AP, Patek'!L250="Platinum",1,0)</f>
        <v>0</v>
      </c>
      <c r="N250">
        <f>IF(OR('Rolex, AP, Patek'!L250="PVD",'Rolex, AP, Patek'!L250="Gold Plate",'Rolex, AP, Patek'!L250="Other"),1,0)</f>
        <v>0</v>
      </c>
      <c r="O250">
        <f>IF('Rolex, AP, Patek'!P250="Stainless Steel",1,0)</f>
        <v>1</v>
      </c>
      <c r="P250">
        <f>IF('Rolex, AP, Patek'!P250="Leather",1,0)</f>
        <v>0</v>
      </c>
      <c r="Q250">
        <f>IF('Rolex, AP, Patek'!P250="Two-tone",1,0)</f>
        <v>0</v>
      </c>
      <c r="R250">
        <f>IF(OR('Rolex, AP, Patek'!P250="YG 18K",'Rolex, AP, Patek'!P250="PG 18K",'Rolex, AP, Patek'!P250="WG 18K",'Rolex, AP, Patek'!P250="Mixes of 18K"),1,0)</f>
        <v>0</v>
      </c>
      <c r="S250">
        <f>IF(OR('Rolex, AP, Patek'!AX250="Yes",'Rolex, AP, Patek'!AY250="Yes",'Rolex, AP, Patek'!AW250="Yes"),1,0)</f>
        <v>0</v>
      </c>
      <c r="T250">
        <f>IF(OR(ISTEXT('Rolex, AP, Patek'!AZ250), ISTEXT('Rolex, AP, Patek'!BA250)),1,0)</f>
        <v>0</v>
      </c>
      <c r="U250">
        <f>IF('Rolex, AP, Patek'!BB250="Yes",1,0)</f>
        <v>0</v>
      </c>
      <c r="V250">
        <f>IF('Rolex, AP, Patek'!BC250="Yes",1,0)</f>
        <v>0</v>
      </c>
      <c r="W250">
        <f>IF('Rolex, AP, Patek'!BF250="Yes",1,0)</f>
        <v>0</v>
      </c>
      <c r="X250">
        <f>IF('Rolex, AP, Patek'!BG250="A",1,0)</f>
        <v>0</v>
      </c>
      <c r="Y250">
        <f>IF('Rolex, AP, Patek'!BG250="AA",1,0)</f>
        <v>0</v>
      </c>
      <c r="Z250">
        <f>IF('Rolex, AP, Patek'!BG250="AAA",1,0)</f>
        <v>1</v>
      </c>
      <c r="AA250">
        <f>IF('Rolex, AP, Patek'!BG250="AAAA",1,0)</f>
        <v>0</v>
      </c>
      <c r="AB250">
        <f>IF('Rolex, AP, Patek'!R250="Yes",1,0)</f>
        <v>0</v>
      </c>
      <c r="AC250">
        <f>IF('Rolex, AP, Patek'!AR250="Yes",1,0)</f>
        <v>0</v>
      </c>
      <c r="AD250">
        <f>IF(OR('Rolex, AP, Patek'!X250="Yes", 'Rolex, AP, Patek'!Y250="Yes",'Rolex, AP, Patek'!Z250="Yes"),1,0)</f>
        <v>1</v>
      </c>
      <c r="AE250">
        <f>IF(OR('Rolex, AP, Patek'!AA250="Yes",'Rolex, AP, Patek'!AB250="Yes"),1,0)</f>
        <v>0</v>
      </c>
      <c r="AF250">
        <f>IF('Rolex, AP, Patek'!AD250="Yes",1,0)</f>
        <v>0</v>
      </c>
      <c r="AG250">
        <f>IF('Rolex, AP, Patek'!AC250="Yes",1,0)</f>
        <v>0</v>
      </c>
      <c r="AH250">
        <f>IF('Rolex, AP, Patek'!AE250="Yes",1,0)</f>
        <v>1</v>
      </c>
      <c r="AI250">
        <f>IF(OR('Rolex, AP, Patek'!AK250="Yes",'Rolex, AP, Patek'!AN250="Yes"),1,0)</f>
        <v>0</v>
      </c>
      <c r="AJ250">
        <f>IF('Rolex, AP, Patek'!AL250="Yes",1,0)</f>
        <v>0</v>
      </c>
      <c r="AK250">
        <f>IF('Rolex, AP, Patek'!AO250="Yes",1,0)</f>
        <v>0</v>
      </c>
      <c r="AL250">
        <f>IF('Rolex, AP, Patek'!AS250="Yes",1,0)</f>
        <v>0</v>
      </c>
      <c r="AM250" s="25">
        <f t="shared" si="19"/>
        <v>0</v>
      </c>
      <c r="AN250" s="25">
        <f t="shared" si="20"/>
        <v>0</v>
      </c>
      <c r="AO250" s="25">
        <f t="shared" si="21"/>
        <v>0</v>
      </c>
      <c r="AP250" s="25">
        <f t="shared" si="22"/>
        <v>1</v>
      </c>
      <c r="AQ250" s="25">
        <f t="shared" si="23"/>
        <v>0</v>
      </c>
    </row>
    <row r="251" spans="1:43" x14ac:dyDescent="0.2">
      <c r="A251" s="1">
        <v>247</v>
      </c>
      <c r="B251" s="27">
        <f>'Rolex, AP, Patek'!C251</f>
        <v>44325</v>
      </c>
      <c r="C251">
        <f>'Rolex, AP, Patek'!D251</f>
        <v>402</v>
      </c>
      <c r="D251" s="28">
        <f>'Rolex, AP, Patek'!E251</f>
        <v>26000</v>
      </c>
      <c r="E251" s="28">
        <f>'Rolex, AP, Patek'!F251</f>
        <v>32500</v>
      </c>
      <c r="F251" s="29">
        <f t="shared" si="18"/>
        <v>10.165851817003619</v>
      </c>
      <c r="G251" s="28">
        <f>IF('Rolex, AP, Patek'!J251="AP",1,0)</f>
        <v>0</v>
      </c>
      <c r="H251" s="28">
        <f>IF('Rolex, AP, Patek'!J251="Patek",1,0)</f>
        <v>0</v>
      </c>
      <c r="I251" s="28">
        <f>IF('Rolex, AP, Patek'!J251="Rolex",1,0)</f>
        <v>1</v>
      </c>
      <c r="J251">
        <f>IF('Rolex, AP, Patek'!L251="Stainless Steel",1,0)</f>
        <v>1</v>
      </c>
      <c r="K251">
        <f>IF('Rolex, AP, Patek'!L251="Two-tone",1,0)</f>
        <v>0</v>
      </c>
      <c r="L251">
        <f>IF(OR('Rolex, AP, Patek'!L251="YG 18K",'Rolex, AP, Patek'!L251="YG &lt;18K",'Rolex, AP, Patek'!L251="PG 18K",'Rolex, AP, Patek'!L251="PG &lt;18K",'Rolex, AP, Patek'!L251="WG 18K",'Rolex, AP, Patek'!L251="Mixes of 18K",'Rolex, AP, Patek'!L251="Mixes &lt;18K"),1,0)</f>
        <v>0</v>
      </c>
      <c r="M251">
        <f>IF('Rolex, AP, Patek'!L251="Platinum",1,0)</f>
        <v>0</v>
      </c>
      <c r="N251">
        <f>IF(OR('Rolex, AP, Patek'!L251="PVD",'Rolex, AP, Patek'!L251="Gold Plate",'Rolex, AP, Patek'!L251="Other"),1,0)</f>
        <v>0</v>
      </c>
      <c r="O251">
        <f>IF('Rolex, AP, Patek'!P251="Stainless Steel",1,0)</f>
        <v>1</v>
      </c>
      <c r="P251">
        <f>IF('Rolex, AP, Patek'!P251="Leather",1,0)</f>
        <v>0</v>
      </c>
      <c r="Q251">
        <f>IF('Rolex, AP, Patek'!P251="Two-tone",1,0)</f>
        <v>0</v>
      </c>
      <c r="R251">
        <f>IF(OR('Rolex, AP, Patek'!P251="YG 18K",'Rolex, AP, Patek'!P251="PG 18K",'Rolex, AP, Patek'!P251="WG 18K",'Rolex, AP, Patek'!P251="Mixes of 18K"),1,0)</f>
        <v>0</v>
      </c>
      <c r="S251">
        <f>IF(OR('Rolex, AP, Patek'!AX251="Yes",'Rolex, AP, Patek'!AY251="Yes",'Rolex, AP, Patek'!AW251="Yes"),1,0)</f>
        <v>0</v>
      </c>
      <c r="T251">
        <f>IF(OR(ISTEXT('Rolex, AP, Patek'!AZ251), ISTEXT('Rolex, AP, Patek'!BA251)),1,0)</f>
        <v>0</v>
      </c>
      <c r="U251">
        <f>IF('Rolex, AP, Patek'!BB251="Yes",1,0)</f>
        <v>0</v>
      </c>
      <c r="V251">
        <f>IF('Rolex, AP, Patek'!BC251="Yes",1,0)</f>
        <v>0</v>
      </c>
      <c r="W251">
        <f>IF('Rolex, AP, Patek'!BF251="Yes",1,0)</f>
        <v>0</v>
      </c>
      <c r="X251">
        <f>IF('Rolex, AP, Patek'!BG251="A",1,0)</f>
        <v>0</v>
      </c>
      <c r="Y251">
        <f>IF('Rolex, AP, Patek'!BG251="AA",1,0)</f>
        <v>0</v>
      </c>
      <c r="Z251">
        <f>IF('Rolex, AP, Patek'!BG251="AAA",1,0)</f>
        <v>1</v>
      </c>
      <c r="AA251">
        <f>IF('Rolex, AP, Patek'!BG251="AAAA",1,0)</f>
        <v>0</v>
      </c>
      <c r="AB251">
        <f>IF('Rolex, AP, Patek'!R251="Yes",1,0)</f>
        <v>1</v>
      </c>
      <c r="AC251">
        <f>IF('Rolex, AP, Patek'!AR251="Yes",1,0)</f>
        <v>0</v>
      </c>
      <c r="AD251">
        <f>IF(OR('Rolex, AP, Patek'!X251="Yes", 'Rolex, AP, Patek'!Y251="Yes",'Rolex, AP, Patek'!Z251="Yes"),1,0)</f>
        <v>0</v>
      </c>
      <c r="AE251">
        <f>IF(OR('Rolex, AP, Patek'!AA251="Yes",'Rolex, AP, Patek'!AB251="Yes"),1,0)</f>
        <v>0</v>
      </c>
      <c r="AF251">
        <f>IF('Rolex, AP, Patek'!AD251="Yes",1,0)</f>
        <v>0</v>
      </c>
      <c r="AG251">
        <f>IF('Rolex, AP, Patek'!AC251="Yes",1,0)</f>
        <v>1</v>
      </c>
      <c r="AH251">
        <f>IF('Rolex, AP, Patek'!AE251="Yes",1,0)</f>
        <v>0</v>
      </c>
      <c r="AI251">
        <f>IF(OR('Rolex, AP, Patek'!AK251="Yes",'Rolex, AP, Patek'!AN251="Yes"),1,0)</f>
        <v>0</v>
      </c>
      <c r="AJ251">
        <f>IF('Rolex, AP, Patek'!AL251="Yes",1,0)</f>
        <v>0</v>
      </c>
      <c r="AK251">
        <f>IF('Rolex, AP, Patek'!AO251="Yes",1,0)</f>
        <v>0</v>
      </c>
      <c r="AL251">
        <f>IF('Rolex, AP, Patek'!AS251="Yes",1,0)</f>
        <v>0</v>
      </c>
      <c r="AM251" s="25">
        <f t="shared" si="19"/>
        <v>0</v>
      </c>
      <c r="AN251" s="25">
        <f t="shared" si="20"/>
        <v>0</v>
      </c>
      <c r="AO251" s="25">
        <f t="shared" si="21"/>
        <v>0</v>
      </c>
      <c r="AP251" s="25">
        <f t="shared" si="22"/>
        <v>1</v>
      </c>
      <c r="AQ251" s="25">
        <f t="shared" si="23"/>
        <v>0</v>
      </c>
    </row>
    <row r="252" spans="1:43" x14ac:dyDescent="0.2">
      <c r="A252" s="1">
        <v>248</v>
      </c>
      <c r="B252" s="27">
        <f>'Rolex, AP, Patek'!C252</f>
        <v>44325</v>
      </c>
      <c r="C252">
        <f>'Rolex, AP, Patek'!D252</f>
        <v>403</v>
      </c>
      <c r="D252" s="28">
        <f>'Rolex, AP, Patek'!E252</f>
        <v>36000</v>
      </c>
      <c r="E252" s="28">
        <f>'Rolex, AP, Patek'!F252</f>
        <v>45000</v>
      </c>
      <c r="F252" s="29">
        <f t="shared" si="18"/>
        <v>10.491274217438248</v>
      </c>
      <c r="G252" s="28">
        <f>IF('Rolex, AP, Patek'!J252="AP",1,0)</f>
        <v>0</v>
      </c>
      <c r="H252" s="28">
        <f>IF('Rolex, AP, Patek'!J252="Patek",1,0)</f>
        <v>0</v>
      </c>
      <c r="I252" s="28">
        <f>IF('Rolex, AP, Patek'!J252="Rolex",1,0)</f>
        <v>1</v>
      </c>
      <c r="J252">
        <f>IF('Rolex, AP, Patek'!L252="Stainless Steel",1,0)</f>
        <v>0</v>
      </c>
      <c r="K252">
        <f>IF('Rolex, AP, Patek'!L252="Two-tone",1,0)</f>
        <v>0</v>
      </c>
      <c r="L252">
        <f>IF(OR('Rolex, AP, Patek'!L252="YG 18K",'Rolex, AP, Patek'!L252="YG &lt;18K",'Rolex, AP, Patek'!L252="PG 18K",'Rolex, AP, Patek'!L252="PG &lt;18K",'Rolex, AP, Patek'!L252="WG 18K",'Rolex, AP, Patek'!L252="Mixes of 18K",'Rolex, AP, Patek'!L252="Mixes &lt;18K"),1,0)</f>
        <v>1</v>
      </c>
      <c r="M252">
        <f>IF('Rolex, AP, Patek'!L252="Platinum",1,0)</f>
        <v>0</v>
      </c>
      <c r="N252">
        <f>IF(OR('Rolex, AP, Patek'!L252="PVD",'Rolex, AP, Patek'!L252="Gold Plate",'Rolex, AP, Patek'!L252="Other"),1,0)</f>
        <v>0</v>
      </c>
      <c r="O252">
        <f>IF('Rolex, AP, Patek'!P252="Stainless Steel",1,0)</f>
        <v>0</v>
      </c>
      <c r="P252">
        <f>IF('Rolex, AP, Patek'!P252="Leather",1,0)</f>
        <v>0</v>
      </c>
      <c r="Q252">
        <f>IF('Rolex, AP, Patek'!P252="Two-tone",1,0)</f>
        <v>0</v>
      </c>
      <c r="R252">
        <f>IF(OR('Rolex, AP, Patek'!P252="YG 18K",'Rolex, AP, Patek'!P252="PG 18K",'Rolex, AP, Patek'!P252="WG 18K",'Rolex, AP, Patek'!P252="Mixes of 18K"),1,0)</f>
        <v>1</v>
      </c>
      <c r="S252">
        <f>IF(OR('Rolex, AP, Patek'!AX252="Yes",'Rolex, AP, Patek'!AY252="Yes",'Rolex, AP, Patek'!AW252="Yes"),1,0)</f>
        <v>0</v>
      </c>
      <c r="T252">
        <f>IF(OR(ISTEXT('Rolex, AP, Patek'!AZ252), ISTEXT('Rolex, AP, Patek'!BA252)),1,0)</f>
        <v>0</v>
      </c>
      <c r="U252">
        <f>IF('Rolex, AP, Patek'!BB252="Yes",1,0)</f>
        <v>0</v>
      </c>
      <c r="V252">
        <f>IF('Rolex, AP, Patek'!BC252="Yes",1,0)</f>
        <v>0</v>
      </c>
      <c r="W252">
        <f>IF('Rolex, AP, Patek'!BF252="Yes",1,0)</f>
        <v>0</v>
      </c>
      <c r="X252">
        <f>IF('Rolex, AP, Patek'!BG252="A",1,0)</f>
        <v>0</v>
      </c>
      <c r="Y252">
        <f>IF('Rolex, AP, Patek'!BG252="AA",1,0)</f>
        <v>0</v>
      </c>
      <c r="Z252">
        <f>IF('Rolex, AP, Patek'!BG252="AAA",1,0)</f>
        <v>1</v>
      </c>
      <c r="AA252">
        <f>IF('Rolex, AP, Patek'!BG252="AAAA",1,0)</f>
        <v>0</v>
      </c>
      <c r="AB252">
        <f>IF('Rolex, AP, Patek'!R252="Yes",1,0)</f>
        <v>0</v>
      </c>
      <c r="AC252">
        <f>IF('Rolex, AP, Patek'!AR252="Yes",1,0)</f>
        <v>0</v>
      </c>
      <c r="AD252">
        <f>IF(OR('Rolex, AP, Patek'!X252="Yes", 'Rolex, AP, Patek'!Y252="Yes",'Rolex, AP, Patek'!Z252="Yes"),1,0)</f>
        <v>1</v>
      </c>
      <c r="AE252">
        <f>IF(OR('Rolex, AP, Patek'!AA252="Yes",'Rolex, AP, Patek'!AB252="Yes"),1,0)</f>
        <v>0</v>
      </c>
      <c r="AF252">
        <f>IF('Rolex, AP, Patek'!AD252="Yes",1,0)</f>
        <v>0</v>
      </c>
      <c r="AG252">
        <f>IF('Rolex, AP, Patek'!AC252="Yes",1,0)</f>
        <v>0</v>
      </c>
      <c r="AH252">
        <f>IF('Rolex, AP, Patek'!AE252="Yes",1,0)</f>
        <v>0</v>
      </c>
      <c r="AI252">
        <f>IF(OR('Rolex, AP, Patek'!AK252="Yes",'Rolex, AP, Patek'!AN252="Yes"),1,0)</f>
        <v>0</v>
      </c>
      <c r="AJ252">
        <f>IF('Rolex, AP, Patek'!AL252="Yes",1,0)</f>
        <v>0</v>
      </c>
      <c r="AK252">
        <f>IF('Rolex, AP, Patek'!AO252="Yes",1,0)</f>
        <v>0</v>
      </c>
      <c r="AL252">
        <f>IF('Rolex, AP, Patek'!AS252="Yes",1,0)</f>
        <v>0</v>
      </c>
      <c r="AM252" s="25">
        <f t="shared" si="19"/>
        <v>0</v>
      </c>
      <c r="AN252" s="25">
        <f t="shared" si="20"/>
        <v>0</v>
      </c>
      <c r="AO252" s="25">
        <f t="shared" si="21"/>
        <v>0</v>
      </c>
      <c r="AP252" s="25">
        <f t="shared" si="22"/>
        <v>1</v>
      </c>
      <c r="AQ252" s="25">
        <f t="shared" si="23"/>
        <v>0</v>
      </c>
    </row>
    <row r="253" spans="1:43" x14ac:dyDescent="0.2">
      <c r="A253" s="1">
        <v>249</v>
      </c>
      <c r="B253" s="27">
        <f>'Rolex, AP, Patek'!C253</f>
        <v>44325</v>
      </c>
      <c r="C253">
        <f>'Rolex, AP, Patek'!D253</f>
        <v>416</v>
      </c>
      <c r="D253" s="28">
        <f>'Rolex, AP, Patek'!E253</f>
        <v>10000</v>
      </c>
      <c r="E253" s="28">
        <f>'Rolex, AP, Patek'!F253</f>
        <v>12500</v>
      </c>
      <c r="F253" s="29">
        <f t="shared" si="18"/>
        <v>9.2103403719761836</v>
      </c>
      <c r="G253" s="28">
        <f>IF('Rolex, AP, Patek'!J253="AP",1,0)</f>
        <v>0</v>
      </c>
      <c r="H253" s="28">
        <f>IF('Rolex, AP, Patek'!J253="Patek",1,0)</f>
        <v>1</v>
      </c>
      <c r="I253" s="28">
        <f>IF('Rolex, AP, Patek'!J253="Rolex",1,0)</f>
        <v>0</v>
      </c>
      <c r="J253">
        <f>IF('Rolex, AP, Patek'!L253="Stainless Steel",1,0)</f>
        <v>0</v>
      </c>
      <c r="K253">
        <f>IF('Rolex, AP, Patek'!L253="Two-tone",1,0)</f>
        <v>0</v>
      </c>
      <c r="L253">
        <f>IF(OR('Rolex, AP, Patek'!L253="YG 18K",'Rolex, AP, Patek'!L253="YG &lt;18K",'Rolex, AP, Patek'!L253="PG 18K",'Rolex, AP, Patek'!L253="PG &lt;18K",'Rolex, AP, Patek'!L253="WG 18K",'Rolex, AP, Patek'!L253="Mixes of 18K",'Rolex, AP, Patek'!L253="Mixes &lt;18K"),1,0)</f>
        <v>1</v>
      </c>
      <c r="M253">
        <f>IF('Rolex, AP, Patek'!L253="Platinum",1,0)</f>
        <v>0</v>
      </c>
      <c r="N253">
        <f>IF(OR('Rolex, AP, Patek'!L253="PVD",'Rolex, AP, Patek'!L253="Gold Plate",'Rolex, AP, Patek'!L253="Other"),1,0)</f>
        <v>0</v>
      </c>
      <c r="O253">
        <f>IF('Rolex, AP, Patek'!P253="Stainless Steel",1,0)</f>
        <v>0</v>
      </c>
      <c r="P253">
        <f>IF('Rolex, AP, Patek'!P253="Leather",1,0)</f>
        <v>1</v>
      </c>
      <c r="Q253">
        <f>IF('Rolex, AP, Patek'!P253="Two-tone",1,0)</f>
        <v>0</v>
      </c>
      <c r="R253">
        <f>IF(OR('Rolex, AP, Patek'!P253="YG 18K",'Rolex, AP, Patek'!P253="PG 18K",'Rolex, AP, Patek'!P253="WG 18K",'Rolex, AP, Patek'!P253="Mixes of 18K"),1,0)</f>
        <v>0</v>
      </c>
      <c r="S253">
        <f>IF(OR('Rolex, AP, Patek'!AX253="Yes",'Rolex, AP, Patek'!AY253="Yes",'Rolex, AP, Patek'!AW253="Yes"),1,0)</f>
        <v>0</v>
      </c>
      <c r="T253">
        <f>IF(OR(ISTEXT('Rolex, AP, Patek'!AZ253), ISTEXT('Rolex, AP, Patek'!BA253)),1,0)</f>
        <v>0</v>
      </c>
      <c r="U253">
        <f>IF('Rolex, AP, Patek'!BB253="Yes",1,0)</f>
        <v>0</v>
      </c>
      <c r="V253">
        <f>IF('Rolex, AP, Patek'!BC253="Yes",1,0)</f>
        <v>0</v>
      </c>
      <c r="W253">
        <f>IF('Rolex, AP, Patek'!BF253="Yes",1,0)</f>
        <v>0</v>
      </c>
      <c r="X253">
        <f>IF('Rolex, AP, Patek'!BG253="A",1,0)</f>
        <v>0</v>
      </c>
      <c r="Y253">
        <f>IF('Rolex, AP, Patek'!BG253="AA",1,0)</f>
        <v>0</v>
      </c>
      <c r="Z253">
        <f>IF('Rolex, AP, Patek'!BG253="AAA",1,0)</f>
        <v>1</v>
      </c>
      <c r="AA253">
        <f>IF('Rolex, AP, Patek'!BG253="AAAA",1,0)</f>
        <v>0</v>
      </c>
      <c r="AB253">
        <f>IF('Rolex, AP, Patek'!R253="Yes",1,0)</f>
        <v>1</v>
      </c>
      <c r="AC253">
        <f>IF('Rolex, AP, Patek'!AR253="Yes",1,0)</f>
        <v>0</v>
      </c>
      <c r="AD253">
        <f>IF(OR('Rolex, AP, Patek'!X253="Yes", 'Rolex, AP, Patek'!Y253="Yes",'Rolex, AP, Patek'!Z253="Yes"),1,0)</f>
        <v>0</v>
      </c>
      <c r="AE253">
        <f>IF(OR('Rolex, AP, Patek'!AA253="Yes",'Rolex, AP, Patek'!AB253="Yes"),1,0)</f>
        <v>0</v>
      </c>
      <c r="AF253">
        <f>IF('Rolex, AP, Patek'!AD253="Yes",1,0)</f>
        <v>0</v>
      </c>
      <c r="AG253">
        <f>IF('Rolex, AP, Patek'!AC253="Yes",1,0)</f>
        <v>0</v>
      </c>
      <c r="AH253">
        <f>IF('Rolex, AP, Patek'!AE253="Yes",1,0)</f>
        <v>0</v>
      </c>
      <c r="AI253">
        <f>IF(OR('Rolex, AP, Patek'!AK253="Yes",'Rolex, AP, Patek'!AN253="Yes"),1,0)</f>
        <v>0</v>
      </c>
      <c r="AJ253">
        <f>IF('Rolex, AP, Patek'!AL253="Yes",1,0)</f>
        <v>0</v>
      </c>
      <c r="AK253">
        <f>IF('Rolex, AP, Patek'!AO253="Yes",1,0)</f>
        <v>0</v>
      </c>
      <c r="AL253">
        <f>IF('Rolex, AP, Patek'!AS253="Yes",1,0)</f>
        <v>0</v>
      </c>
      <c r="AM253" s="25">
        <f t="shared" si="19"/>
        <v>0</v>
      </c>
      <c r="AN253" s="25">
        <f t="shared" si="20"/>
        <v>0</v>
      </c>
      <c r="AO253" s="25">
        <f t="shared" si="21"/>
        <v>0</v>
      </c>
      <c r="AP253" s="25">
        <f t="shared" si="22"/>
        <v>1</v>
      </c>
      <c r="AQ253" s="25">
        <f t="shared" si="23"/>
        <v>0</v>
      </c>
    </row>
    <row r="254" spans="1:43" x14ac:dyDescent="0.2">
      <c r="A254" s="1">
        <v>250</v>
      </c>
      <c r="B254" s="27">
        <f>'Rolex, AP, Patek'!C254</f>
        <v>44325</v>
      </c>
      <c r="C254">
        <f>'Rolex, AP, Patek'!D254</f>
        <v>421</v>
      </c>
      <c r="D254" s="28">
        <f>'Rolex, AP, Patek'!E254</f>
        <v>38000</v>
      </c>
      <c r="E254" s="28">
        <f>'Rolex, AP, Patek'!F254</f>
        <v>47500</v>
      </c>
      <c r="F254" s="29">
        <f t="shared" si="18"/>
        <v>10.545341438708522</v>
      </c>
      <c r="G254" s="28">
        <f>IF('Rolex, AP, Patek'!J254="AP",1,0)</f>
        <v>1</v>
      </c>
      <c r="H254" s="28">
        <f>IF('Rolex, AP, Patek'!J254="Patek",1,0)</f>
        <v>0</v>
      </c>
      <c r="I254" s="28">
        <f>IF('Rolex, AP, Patek'!J254="Rolex",1,0)</f>
        <v>0</v>
      </c>
      <c r="J254">
        <f>IF('Rolex, AP, Patek'!L254="Stainless Steel",1,0)</f>
        <v>1</v>
      </c>
      <c r="K254">
        <f>IF('Rolex, AP, Patek'!L254="Two-tone",1,0)</f>
        <v>0</v>
      </c>
      <c r="L254">
        <f>IF(OR('Rolex, AP, Patek'!L254="YG 18K",'Rolex, AP, Patek'!L254="YG &lt;18K",'Rolex, AP, Patek'!L254="PG 18K",'Rolex, AP, Patek'!L254="PG &lt;18K",'Rolex, AP, Patek'!L254="WG 18K",'Rolex, AP, Patek'!L254="Mixes of 18K",'Rolex, AP, Patek'!L254="Mixes &lt;18K"),1,0)</f>
        <v>0</v>
      </c>
      <c r="M254">
        <f>IF('Rolex, AP, Patek'!L254="Platinum",1,0)</f>
        <v>0</v>
      </c>
      <c r="N254">
        <f>IF(OR('Rolex, AP, Patek'!L254="PVD",'Rolex, AP, Patek'!L254="Gold Plate",'Rolex, AP, Patek'!L254="Other"),1,0)</f>
        <v>0</v>
      </c>
      <c r="O254">
        <f>IF('Rolex, AP, Patek'!P254="Stainless Steel",1,0)</f>
        <v>1</v>
      </c>
      <c r="P254">
        <f>IF('Rolex, AP, Patek'!P254="Leather",1,0)</f>
        <v>0</v>
      </c>
      <c r="Q254">
        <f>IF('Rolex, AP, Patek'!P254="Two-tone",1,0)</f>
        <v>0</v>
      </c>
      <c r="R254">
        <f>IF(OR('Rolex, AP, Patek'!P254="YG 18K",'Rolex, AP, Patek'!P254="PG 18K",'Rolex, AP, Patek'!P254="WG 18K",'Rolex, AP, Patek'!P254="Mixes of 18K"),1,0)</f>
        <v>0</v>
      </c>
      <c r="S254">
        <f>IF(OR('Rolex, AP, Patek'!AX254="Yes",'Rolex, AP, Patek'!AY254="Yes",'Rolex, AP, Patek'!AW254="Yes"),1,0)</f>
        <v>0</v>
      </c>
      <c r="T254">
        <f>IF(OR(ISTEXT('Rolex, AP, Patek'!AZ254), ISTEXT('Rolex, AP, Patek'!BA254)),1,0)</f>
        <v>0</v>
      </c>
      <c r="U254">
        <f>IF('Rolex, AP, Patek'!BB254="Yes",1,0)</f>
        <v>0</v>
      </c>
      <c r="V254">
        <f>IF('Rolex, AP, Patek'!BC254="Yes",1,0)</f>
        <v>0</v>
      </c>
      <c r="W254">
        <f>IF('Rolex, AP, Patek'!BF254="Yes",1,0)</f>
        <v>0</v>
      </c>
      <c r="X254">
        <f>IF('Rolex, AP, Patek'!BG254="A",1,0)</f>
        <v>0</v>
      </c>
      <c r="Y254">
        <f>IF('Rolex, AP, Patek'!BG254="AA",1,0)</f>
        <v>0</v>
      </c>
      <c r="Z254">
        <f>IF('Rolex, AP, Patek'!BG254="AAA",1,0)</f>
        <v>1</v>
      </c>
      <c r="AA254">
        <f>IF('Rolex, AP, Patek'!BG254="AAAA",1,0)</f>
        <v>0</v>
      </c>
      <c r="AB254">
        <f>IF('Rolex, AP, Patek'!R254="Yes",1,0)</f>
        <v>0</v>
      </c>
      <c r="AC254">
        <f>IF('Rolex, AP, Patek'!AR254="Yes",1,0)</f>
        <v>0</v>
      </c>
      <c r="AD254">
        <f>IF(OR('Rolex, AP, Patek'!X254="Yes", 'Rolex, AP, Patek'!Y254="Yes",'Rolex, AP, Patek'!Z254="Yes"),1,0)</f>
        <v>1</v>
      </c>
      <c r="AE254">
        <f>IF(OR('Rolex, AP, Patek'!AA254="Yes",'Rolex, AP, Patek'!AB254="Yes"),1,0)</f>
        <v>0</v>
      </c>
      <c r="AF254">
        <f>IF('Rolex, AP, Patek'!AD254="Yes",1,0)</f>
        <v>0</v>
      </c>
      <c r="AG254">
        <f>IF('Rolex, AP, Patek'!AC254="Yes",1,0)</f>
        <v>0</v>
      </c>
      <c r="AH254">
        <f>IF('Rolex, AP, Patek'!AE254="Yes",1,0)</f>
        <v>0</v>
      </c>
      <c r="AI254">
        <f>IF(OR('Rolex, AP, Patek'!AK254="Yes",'Rolex, AP, Patek'!AN254="Yes"),1,0)</f>
        <v>0</v>
      </c>
      <c r="AJ254">
        <f>IF('Rolex, AP, Patek'!AL254="Yes",1,0)</f>
        <v>0</v>
      </c>
      <c r="AK254">
        <f>IF('Rolex, AP, Patek'!AO254="Yes",1,0)</f>
        <v>0</v>
      </c>
      <c r="AL254">
        <f>IF('Rolex, AP, Patek'!AS254="Yes",1,0)</f>
        <v>0</v>
      </c>
      <c r="AM254" s="25">
        <f t="shared" si="19"/>
        <v>0</v>
      </c>
      <c r="AN254" s="25">
        <f t="shared" si="20"/>
        <v>0</v>
      </c>
      <c r="AO254" s="25">
        <f t="shared" si="21"/>
        <v>0</v>
      </c>
      <c r="AP254" s="25">
        <f t="shared" si="22"/>
        <v>1</v>
      </c>
      <c r="AQ254" s="25">
        <f t="shared" si="23"/>
        <v>0</v>
      </c>
    </row>
    <row r="255" spans="1:43" x14ac:dyDescent="0.2">
      <c r="A255" s="1">
        <v>251</v>
      </c>
      <c r="B255" s="27">
        <f>'Rolex, AP, Patek'!C255</f>
        <v>44325</v>
      </c>
      <c r="C255">
        <f>'Rolex, AP, Patek'!D255</f>
        <v>473</v>
      </c>
      <c r="D255" s="28">
        <f>'Rolex, AP, Patek'!E255</f>
        <v>6500</v>
      </c>
      <c r="E255" s="28">
        <f>'Rolex, AP, Patek'!F255</f>
        <v>8125</v>
      </c>
      <c r="F255" s="29">
        <f t="shared" si="18"/>
        <v>8.7795574558837277</v>
      </c>
      <c r="G255" s="28">
        <f>IF('Rolex, AP, Patek'!J255="AP",1,0)</f>
        <v>0</v>
      </c>
      <c r="H255" s="28">
        <f>IF('Rolex, AP, Patek'!J255="Patek",1,0)</f>
        <v>0</v>
      </c>
      <c r="I255" s="28">
        <f>IF('Rolex, AP, Patek'!J255="Rolex",1,0)</f>
        <v>1</v>
      </c>
      <c r="J255">
        <f>IF('Rolex, AP, Patek'!L255="Stainless Steel",1,0)</f>
        <v>1</v>
      </c>
      <c r="K255">
        <f>IF('Rolex, AP, Patek'!L255="Two-tone",1,0)</f>
        <v>0</v>
      </c>
      <c r="L255">
        <f>IF(OR('Rolex, AP, Patek'!L255="YG 18K",'Rolex, AP, Patek'!L255="YG &lt;18K",'Rolex, AP, Patek'!L255="PG 18K",'Rolex, AP, Patek'!L255="PG &lt;18K",'Rolex, AP, Patek'!L255="WG 18K",'Rolex, AP, Patek'!L255="Mixes of 18K",'Rolex, AP, Patek'!L255="Mixes &lt;18K"),1,0)</f>
        <v>0</v>
      </c>
      <c r="M255">
        <f>IF('Rolex, AP, Patek'!L255="Platinum",1,0)</f>
        <v>0</v>
      </c>
      <c r="N255">
        <f>IF(OR('Rolex, AP, Patek'!L255="PVD",'Rolex, AP, Patek'!L255="Gold Plate",'Rolex, AP, Patek'!L255="Other"),1,0)</f>
        <v>0</v>
      </c>
      <c r="O255">
        <f>IF('Rolex, AP, Patek'!P255="Stainless Steel",1,0)</f>
        <v>0</v>
      </c>
      <c r="P255">
        <f>IF('Rolex, AP, Patek'!P255="Leather",1,0)</f>
        <v>1</v>
      </c>
      <c r="Q255">
        <f>IF('Rolex, AP, Patek'!P255="Two-tone",1,0)</f>
        <v>0</v>
      </c>
      <c r="R255">
        <f>IF(OR('Rolex, AP, Patek'!P255="YG 18K",'Rolex, AP, Patek'!P255="PG 18K",'Rolex, AP, Patek'!P255="WG 18K",'Rolex, AP, Patek'!P255="Mixes of 18K"),1,0)</f>
        <v>0</v>
      </c>
      <c r="S255">
        <f>IF(OR('Rolex, AP, Patek'!AX255="Yes",'Rolex, AP, Patek'!AY255="Yes",'Rolex, AP, Patek'!AW255="Yes"),1,0)</f>
        <v>0</v>
      </c>
      <c r="T255">
        <f>IF(OR(ISTEXT('Rolex, AP, Patek'!AZ255), ISTEXT('Rolex, AP, Patek'!BA255)),1,0)</f>
        <v>0</v>
      </c>
      <c r="U255">
        <f>IF('Rolex, AP, Patek'!BB255="Yes",1,0)</f>
        <v>0</v>
      </c>
      <c r="V255">
        <f>IF('Rolex, AP, Patek'!BC255="Yes",1,0)</f>
        <v>0</v>
      </c>
      <c r="W255">
        <f>IF('Rolex, AP, Patek'!BF255="Yes",1,0)</f>
        <v>0</v>
      </c>
      <c r="X255">
        <f>IF('Rolex, AP, Patek'!BG255="A",1,0)</f>
        <v>0</v>
      </c>
      <c r="Y255">
        <f>IF('Rolex, AP, Patek'!BG255="AA",1,0)</f>
        <v>1</v>
      </c>
      <c r="Z255">
        <f>IF('Rolex, AP, Patek'!BG255="AAA",1,0)</f>
        <v>0</v>
      </c>
      <c r="AA255">
        <f>IF('Rolex, AP, Patek'!BG255="AAAA",1,0)</f>
        <v>0</v>
      </c>
      <c r="AB255">
        <f>IF('Rolex, AP, Patek'!R255="Yes",1,0)</f>
        <v>0</v>
      </c>
      <c r="AC255">
        <f>IF('Rolex, AP, Patek'!AR255="Yes",1,0)</f>
        <v>0</v>
      </c>
      <c r="AD255">
        <f>IF(OR('Rolex, AP, Patek'!X255="Yes", 'Rolex, AP, Patek'!Y255="Yes",'Rolex, AP, Patek'!Z255="Yes"),1,0)</f>
        <v>0</v>
      </c>
      <c r="AE255">
        <f>IF(OR('Rolex, AP, Patek'!AA255="Yes",'Rolex, AP, Patek'!AB255="Yes"),1,0)</f>
        <v>0</v>
      </c>
      <c r="AF255">
        <f>IF('Rolex, AP, Patek'!AD255="Yes",1,0)</f>
        <v>0</v>
      </c>
      <c r="AG255">
        <f>IF('Rolex, AP, Patek'!AC255="Yes",1,0)</f>
        <v>0</v>
      </c>
      <c r="AH255">
        <f>IF('Rolex, AP, Patek'!AE255="Yes",1,0)</f>
        <v>0</v>
      </c>
      <c r="AI255">
        <f>IF(OR('Rolex, AP, Patek'!AK255="Yes",'Rolex, AP, Patek'!AN255="Yes"),1,0)</f>
        <v>1</v>
      </c>
      <c r="AJ255">
        <f>IF('Rolex, AP, Patek'!AL255="Yes",1,0)</f>
        <v>0</v>
      </c>
      <c r="AK255">
        <f>IF('Rolex, AP, Patek'!AO255="Yes",1,0)</f>
        <v>0</v>
      </c>
      <c r="AL255">
        <f>IF('Rolex, AP, Patek'!AS255="Yes",1,0)</f>
        <v>0</v>
      </c>
      <c r="AM255" s="25">
        <f t="shared" si="19"/>
        <v>0</v>
      </c>
      <c r="AN255" s="25">
        <f t="shared" si="20"/>
        <v>0</v>
      </c>
      <c r="AO255" s="25">
        <f t="shared" si="21"/>
        <v>0</v>
      </c>
      <c r="AP255" s="25">
        <f t="shared" si="22"/>
        <v>1</v>
      </c>
      <c r="AQ255" s="25">
        <f t="shared" si="23"/>
        <v>0</v>
      </c>
    </row>
    <row r="256" spans="1:43" x14ac:dyDescent="0.2">
      <c r="A256" s="1">
        <v>252</v>
      </c>
      <c r="B256" s="27">
        <f>'Rolex, AP, Patek'!C256</f>
        <v>44325</v>
      </c>
      <c r="C256">
        <f>'Rolex, AP, Patek'!D256</f>
        <v>475</v>
      </c>
      <c r="D256" s="28">
        <f>'Rolex, AP, Patek'!E256</f>
        <v>2800</v>
      </c>
      <c r="E256" s="28">
        <f>'Rolex, AP, Patek'!F256</f>
        <v>3500</v>
      </c>
      <c r="F256" s="29">
        <f t="shared" si="18"/>
        <v>7.9373746961632952</v>
      </c>
      <c r="G256" s="28">
        <f>IF('Rolex, AP, Patek'!J256="AP",1,0)</f>
        <v>0</v>
      </c>
      <c r="H256" s="28">
        <f>IF('Rolex, AP, Patek'!J256="Patek",1,0)</f>
        <v>0</v>
      </c>
      <c r="I256" s="28">
        <f>IF('Rolex, AP, Patek'!J256="Rolex",1,0)</f>
        <v>1</v>
      </c>
      <c r="J256">
        <f>IF('Rolex, AP, Patek'!L256="Stainless Steel",1,0)</f>
        <v>1</v>
      </c>
      <c r="K256">
        <f>IF('Rolex, AP, Patek'!L256="Two-tone",1,0)</f>
        <v>0</v>
      </c>
      <c r="L256">
        <f>IF(OR('Rolex, AP, Patek'!L256="YG 18K",'Rolex, AP, Patek'!L256="YG &lt;18K",'Rolex, AP, Patek'!L256="PG 18K",'Rolex, AP, Patek'!L256="PG &lt;18K",'Rolex, AP, Patek'!L256="WG 18K",'Rolex, AP, Patek'!L256="Mixes of 18K",'Rolex, AP, Patek'!L256="Mixes &lt;18K"),1,0)</f>
        <v>0</v>
      </c>
      <c r="M256">
        <f>IF('Rolex, AP, Patek'!L256="Platinum",1,0)</f>
        <v>0</v>
      </c>
      <c r="N256">
        <f>IF(OR('Rolex, AP, Patek'!L256="PVD",'Rolex, AP, Patek'!L256="Gold Plate",'Rolex, AP, Patek'!L256="Other"),1,0)</f>
        <v>0</v>
      </c>
      <c r="O256">
        <f>IF('Rolex, AP, Patek'!P256="Stainless Steel",1,0)</f>
        <v>0</v>
      </c>
      <c r="P256">
        <f>IF('Rolex, AP, Patek'!P256="Leather",1,0)</f>
        <v>1</v>
      </c>
      <c r="Q256">
        <f>IF('Rolex, AP, Patek'!P256="Two-tone",1,0)</f>
        <v>0</v>
      </c>
      <c r="R256">
        <f>IF(OR('Rolex, AP, Patek'!P256="YG 18K",'Rolex, AP, Patek'!P256="PG 18K",'Rolex, AP, Patek'!P256="WG 18K",'Rolex, AP, Patek'!P256="Mixes of 18K"),1,0)</f>
        <v>0</v>
      </c>
      <c r="S256">
        <f>IF(OR('Rolex, AP, Patek'!AX256="Yes",'Rolex, AP, Patek'!AY256="Yes",'Rolex, AP, Patek'!AW256="Yes"),1,0)</f>
        <v>0</v>
      </c>
      <c r="T256">
        <f>IF(OR(ISTEXT('Rolex, AP, Patek'!AZ256), ISTEXT('Rolex, AP, Patek'!BA256)),1,0)</f>
        <v>0</v>
      </c>
      <c r="U256">
        <f>IF('Rolex, AP, Patek'!BB256="Yes",1,0)</f>
        <v>0</v>
      </c>
      <c r="V256">
        <f>IF('Rolex, AP, Patek'!BC256="Yes",1,0)</f>
        <v>0</v>
      </c>
      <c r="W256">
        <f>IF('Rolex, AP, Patek'!BF256="Yes",1,0)</f>
        <v>0</v>
      </c>
      <c r="X256">
        <f>IF('Rolex, AP, Patek'!BG256="A",1,0)</f>
        <v>0</v>
      </c>
      <c r="Y256">
        <f>IF('Rolex, AP, Patek'!BG256="AA",1,0)</f>
        <v>0</v>
      </c>
      <c r="Z256">
        <f>IF('Rolex, AP, Patek'!BG256="AAA",1,0)</f>
        <v>1</v>
      </c>
      <c r="AA256">
        <f>IF('Rolex, AP, Patek'!BG256="AAAA",1,0)</f>
        <v>0</v>
      </c>
      <c r="AB256">
        <f>IF('Rolex, AP, Patek'!R256="Yes",1,0)</f>
        <v>1</v>
      </c>
      <c r="AC256">
        <f>IF('Rolex, AP, Patek'!AR256="Yes",1,0)</f>
        <v>0</v>
      </c>
      <c r="AD256">
        <f>IF(OR('Rolex, AP, Patek'!X256="Yes", 'Rolex, AP, Patek'!Y256="Yes",'Rolex, AP, Patek'!Z256="Yes"),1,0)</f>
        <v>0</v>
      </c>
      <c r="AE256">
        <f>IF(OR('Rolex, AP, Patek'!AA256="Yes",'Rolex, AP, Patek'!AB256="Yes"),1,0)</f>
        <v>0</v>
      </c>
      <c r="AF256">
        <f>IF('Rolex, AP, Patek'!AD256="Yes",1,0)</f>
        <v>0</v>
      </c>
      <c r="AG256">
        <f>IF('Rolex, AP, Patek'!AC256="Yes",1,0)</f>
        <v>0</v>
      </c>
      <c r="AH256">
        <f>IF('Rolex, AP, Patek'!AE256="Yes",1,0)</f>
        <v>0</v>
      </c>
      <c r="AI256">
        <f>IF(OR('Rolex, AP, Patek'!AK256="Yes",'Rolex, AP, Patek'!AN256="Yes"),1,0)</f>
        <v>0</v>
      </c>
      <c r="AJ256">
        <f>IF('Rolex, AP, Patek'!AL256="Yes",1,0)</f>
        <v>0</v>
      </c>
      <c r="AK256">
        <f>IF('Rolex, AP, Patek'!AO256="Yes",1,0)</f>
        <v>0</v>
      </c>
      <c r="AL256">
        <f>IF('Rolex, AP, Patek'!AS256="Yes",1,0)</f>
        <v>0</v>
      </c>
      <c r="AM256" s="25">
        <f t="shared" si="19"/>
        <v>0</v>
      </c>
      <c r="AN256" s="25">
        <f t="shared" si="20"/>
        <v>0</v>
      </c>
      <c r="AO256" s="25">
        <f t="shared" si="21"/>
        <v>0</v>
      </c>
      <c r="AP256" s="25">
        <f t="shared" si="22"/>
        <v>1</v>
      </c>
      <c r="AQ256" s="25">
        <f t="shared" si="23"/>
        <v>0</v>
      </c>
    </row>
    <row r="257" spans="1:43" x14ac:dyDescent="0.2">
      <c r="A257" s="1">
        <v>253</v>
      </c>
      <c r="B257" s="27">
        <f>'Rolex, AP, Patek'!C257</f>
        <v>44325</v>
      </c>
      <c r="C257">
        <f>'Rolex, AP, Patek'!D257</f>
        <v>480</v>
      </c>
      <c r="D257" s="28">
        <f>'Rolex, AP, Patek'!E257</f>
        <v>3000</v>
      </c>
      <c r="E257" s="28">
        <f>'Rolex, AP, Patek'!F257</f>
        <v>3750</v>
      </c>
      <c r="F257" s="29">
        <f t="shared" si="18"/>
        <v>8.0063675676502459</v>
      </c>
      <c r="G257" s="28">
        <f>IF('Rolex, AP, Patek'!J257="AP",1,0)</f>
        <v>0</v>
      </c>
      <c r="H257" s="28">
        <f>IF('Rolex, AP, Patek'!J257="Patek",1,0)</f>
        <v>0</v>
      </c>
      <c r="I257" s="28">
        <f>IF('Rolex, AP, Patek'!J257="Rolex",1,0)</f>
        <v>1</v>
      </c>
      <c r="J257">
        <f>IF('Rolex, AP, Patek'!L257="Stainless Steel",1,0)</f>
        <v>0</v>
      </c>
      <c r="K257">
        <f>IF('Rolex, AP, Patek'!L257="Two-tone",1,0)</f>
        <v>1</v>
      </c>
      <c r="L257">
        <f>IF(OR('Rolex, AP, Patek'!L257="YG 18K",'Rolex, AP, Patek'!L257="YG &lt;18K",'Rolex, AP, Patek'!L257="PG 18K",'Rolex, AP, Patek'!L257="PG &lt;18K",'Rolex, AP, Patek'!L257="WG 18K",'Rolex, AP, Patek'!L257="Mixes of 18K",'Rolex, AP, Patek'!L257="Mixes &lt;18K"),1,0)</f>
        <v>0</v>
      </c>
      <c r="M257">
        <f>IF('Rolex, AP, Patek'!L257="Platinum",1,0)</f>
        <v>0</v>
      </c>
      <c r="N257">
        <f>IF(OR('Rolex, AP, Patek'!L257="PVD",'Rolex, AP, Patek'!L257="Gold Plate",'Rolex, AP, Patek'!L257="Other"),1,0)</f>
        <v>0</v>
      </c>
      <c r="O257">
        <f>IF('Rolex, AP, Patek'!P257="Stainless Steel",1,0)</f>
        <v>0</v>
      </c>
      <c r="P257">
        <f>IF('Rolex, AP, Patek'!P257="Leather",1,0)</f>
        <v>0</v>
      </c>
      <c r="Q257">
        <f>IF('Rolex, AP, Patek'!P257="Two-tone",1,0)</f>
        <v>1</v>
      </c>
      <c r="R257">
        <f>IF(OR('Rolex, AP, Patek'!P257="YG 18K",'Rolex, AP, Patek'!P257="PG 18K",'Rolex, AP, Patek'!P257="WG 18K",'Rolex, AP, Patek'!P257="Mixes of 18K"),1,0)</f>
        <v>0</v>
      </c>
      <c r="S257">
        <f>IF(OR('Rolex, AP, Patek'!AX257="Yes",'Rolex, AP, Patek'!AY257="Yes",'Rolex, AP, Patek'!AW257="Yes"),1,0)</f>
        <v>0</v>
      </c>
      <c r="T257">
        <f>IF(OR(ISTEXT('Rolex, AP, Patek'!AZ257), ISTEXT('Rolex, AP, Patek'!BA257)),1,0)</f>
        <v>0</v>
      </c>
      <c r="U257">
        <f>IF('Rolex, AP, Patek'!BB257="Yes",1,0)</f>
        <v>0</v>
      </c>
      <c r="V257">
        <f>IF('Rolex, AP, Patek'!BC257="Yes",1,0)</f>
        <v>0</v>
      </c>
      <c r="W257">
        <f>IF('Rolex, AP, Patek'!BF257="Yes",1,0)</f>
        <v>0</v>
      </c>
      <c r="X257">
        <f>IF('Rolex, AP, Patek'!BG257="A",1,0)</f>
        <v>0</v>
      </c>
      <c r="Y257">
        <f>IF('Rolex, AP, Patek'!BG257="AA",1,0)</f>
        <v>1</v>
      </c>
      <c r="Z257">
        <f>IF('Rolex, AP, Patek'!BG257="AAA",1,0)</f>
        <v>0</v>
      </c>
      <c r="AA257">
        <f>IF('Rolex, AP, Patek'!BG257="AAAA",1,0)</f>
        <v>0</v>
      </c>
      <c r="AB257">
        <f>IF('Rolex, AP, Patek'!R257="Yes",1,0)</f>
        <v>0</v>
      </c>
      <c r="AC257">
        <f>IF('Rolex, AP, Patek'!AR257="Yes",1,0)</f>
        <v>0</v>
      </c>
      <c r="AD257">
        <f>IF(OR('Rolex, AP, Patek'!X257="Yes", 'Rolex, AP, Patek'!Y257="Yes",'Rolex, AP, Patek'!Z257="Yes"),1,0)</f>
        <v>1</v>
      </c>
      <c r="AE257">
        <f>IF(OR('Rolex, AP, Patek'!AA257="Yes",'Rolex, AP, Patek'!AB257="Yes"),1,0)</f>
        <v>0</v>
      </c>
      <c r="AF257">
        <f>IF('Rolex, AP, Patek'!AD257="Yes",1,0)</f>
        <v>0</v>
      </c>
      <c r="AG257">
        <f>IF('Rolex, AP, Patek'!AC257="Yes",1,0)</f>
        <v>0</v>
      </c>
      <c r="AH257">
        <f>IF('Rolex, AP, Patek'!AE257="Yes",1,0)</f>
        <v>0</v>
      </c>
      <c r="AI257">
        <f>IF(OR('Rolex, AP, Patek'!AK257="Yes",'Rolex, AP, Patek'!AN257="Yes"),1,0)</f>
        <v>0</v>
      </c>
      <c r="AJ257">
        <f>IF('Rolex, AP, Patek'!AL257="Yes",1,0)</f>
        <v>0</v>
      </c>
      <c r="AK257">
        <f>IF('Rolex, AP, Patek'!AO257="Yes",1,0)</f>
        <v>0</v>
      </c>
      <c r="AL257">
        <f>IF('Rolex, AP, Patek'!AS257="Yes",1,0)</f>
        <v>0</v>
      </c>
      <c r="AM257" s="25">
        <f t="shared" si="19"/>
        <v>0</v>
      </c>
      <c r="AN257" s="25">
        <f t="shared" si="20"/>
        <v>0</v>
      </c>
      <c r="AO257" s="25">
        <f t="shared" si="21"/>
        <v>0</v>
      </c>
      <c r="AP257" s="25">
        <f t="shared" si="22"/>
        <v>1</v>
      </c>
      <c r="AQ257" s="25">
        <f t="shared" si="23"/>
        <v>0</v>
      </c>
    </row>
    <row r="258" spans="1:43" x14ac:dyDescent="0.2">
      <c r="A258" s="1">
        <v>254</v>
      </c>
      <c r="B258" s="27">
        <f>'Rolex, AP, Patek'!C258</f>
        <v>44325</v>
      </c>
      <c r="C258">
        <f>'Rolex, AP, Patek'!D258</f>
        <v>484</v>
      </c>
      <c r="D258" s="28">
        <f>'Rolex, AP, Patek'!E258</f>
        <v>20000</v>
      </c>
      <c r="E258" s="28">
        <f>'Rolex, AP, Patek'!F258</f>
        <v>25000</v>
      </c>
      <c r="F258" s="29">
        <f t="shared" si="18"/>
        <v>9.9034875525361272</v>
      </c>
      <c r="G258" s="28">
        <f>IF('Rolex, AP, Patek'!J258="AP",1,0)</f>
        <v>0</v>
      </c>
      <c r="H258" s="28">
        <f>IF('Rolex, AP, Patek'!J258="Patek",1,0)</f>
        <v>0</v>
      </c>
      <c r="I258" s="28">
        <f>IF('Rolex, AP, Patek'!J258="Rolex",1,0)</f>
        <v>1</v>
      </c>
      <c r="J258">
        <f>IF('Rolex, AP, Patek'!L258="Stainless Steel",1,0)</f>
        <v>0</v>
      </c>
      <c r="K258">
        <f>IF('Rolex, AP, Patek'!L258="Two-tone",1,0)</f>
        <v>0</v>
      </c>
      <c r="L258">
        <f>IF(OR('Rolex, AP, Patek'!L258="YG 18K",'Rolex, AP, Patek'!L258="YG &lt;18K",'Rolex, AP, Patek'!L258="PG 18K",'Rolex, AP, Patek'!L258="PG &lt;18K",'Rolex, AP, Patek'!L258="WG 18K",'Rolex, AP, Patek'!L258="Mixes of 18K",'Rolex, AP, Patek'!L258="Mixes &lt;18K"),1,0)</f>
        <v>1</v>
      </c>
      <c r="M258">
        <f>IF('Rolex, AP, Patek'!L258="Platinum",1,0)</f>
        <v>0</v>
      </c>
      <c r="N258">
        <f>IF(OR('Rolex, AP, Patek'!L258="PVD",'Rolex, AP, Patek'!L258="Gold Plate",'Rolex, AP, Patek'!L258="Other"),1,0)</f>
        <v>0</v>
      </c>
      <c r="O258">
        <f>IF('Rolex, AP, Patek'!P258="Stainless Steel",1,0)</f>
        <v>0</v>
      </c>
      <c r="P258">
        <f>IF('Rolex, AP, Patek'!P258="Leather",1,0)</f>
        <v>0</v>
      </c>
      <c r="Q258">
        <f>IF('Rolex, AP, Patek'!P258="Two-tone",1,0)</f>
        <v>0</v>
      </c>
      <c r="R258">
        <f>IF(OR('Rolex, AP, Patek'!P258="YG 18K",'Rolex, AP, Patek'!P258="PG 18K",'Rolex, AP, Patek'!P258="WG 18K",'Rolex, AP, Patek'!P258="Mixes of 18K"),1,0)</f>
        <v>1</v>
      </c>
      <c r="S258">
        <f>IF(OR('Rolex, AP, Patek'!AX258="Yes",'Rolex, AP, Patek'!AY258="Yes",'Rolex, AP, Patek'!AW258="Yes"),1,0)</f>
        <v>0</v>
      </c>
      <c r="T258">
        <f>IF(OR(ISTEXT('Rolex, AP, Patek'!AZ258), ISTEXT('Rolex, AP, Patek'!BA258)),1,0)</f>
        <v>0</v>
      </c>
      <c r="U258">
        <f>IF('Rolex, AP, Patek'!BB258="Yes",1,0)</f>
        <v>0</v>
      </c>
      <c r="V258">
        <f>IF('Rolex, AP, Patek'!BC258="Yes",1,0)</f>
        <v>0</v>
      </c>
      <c r="W258">
        <f>IF('Rolex, AP, Patek'!BF258="Yes",1,0)</f>
        <v>0</v>
      </c>
      <c r="X258">
        <f>IF('Rolex, AP, Patek'!BG258="A",1,0)</f>
        <v>0</v>
      </c>
      <c r="Y258">
        <f>IF('Rolex, AP, Patek'!BG258="AA",1,0)</f>
        <v>0</v>
      </c>
      <c r="Z258">
        <f>IF('Rolex, AP, Patek'!BG258="AAA",1,0)</f>
        <v>1</v>
      </c>
      <c r="AA258">
        <f>IF('Rolex, AP, Patek'!BG258="AAAA",1,0)</f>
        <v>0</v>
      </c>
      <c r="AB258">
        <f>IF('Rolex, AP, Patek'!R258="Yes",1,0)</f>
        <v>0</v>
      </c>
      <c r="AC258">
        <f>IF('Rolex, AP, Patek'!AR258="Yes",1,0)</f>
        <v>0</v>
      </c>
      <c r="AD258">
        <f>IF(OR('Rolex, AP, Patek'!X258="Yes", 'Rolex, AP, Patek'!Y258="Yes",'Rolex, AP, Patek'!Z258="Yes"),1,0)</f>
        <v>1</v>
      </c>
      <c r="AE258">
        <f>IF(OR('Rolex, AP, Patek'!AA258="Yes",'Rolex, AP, Patek'!AB258="Yes"),1,0)</f>
        <v>0</v>
      </c>
      <c r="AF258">
        <f>IF('Rolex, AP, Patek'!AD258="Yes",1,0)</f>
        <v>0</v>
      </c>
      <c r="AG258">
        <f>IF('Rolex, AP, Patek'!AC258="Yes",1,0)</f>
        <v>0</v>
      </c>
      <c r="AH258">
        <f>IF('Rolex, AP, Patek'!AE258="Yes",1,0)</f>
        <v>0</v>
      </c>
      <c r="AI258">
        <f>IF(OR('Rolex, AP, Patek'!AK258="Yes",'Rolex, AP, Patek'!AN258="Yes"),1,0)</f>
        <v>0</v>
      </c>
      <c r="AJ258">
        <f>IF('Rolex, AP, Patek'!AL258="Yes",1,0)</f>
        <v>0</v>
      </c>
      <c r="AK258">
        <f>IF('Rolex, AP, Patek'!AO258="Yes",1,0)</f>
        <v>0</v>
      </c>
      <c r="AL258">
        <f>IF('Rolex, AP, Patek'!AS258="Yes",1,0)</f>
        <v>0</v>
      </c>
      <c r="AM258" s="25">
        <f t="shared" si="19"/>
        <v>0</v>
      </c>
      <c r="AN258" s="25">
        <f t="shared" si="20"/>
        <v>0</v>
      </c>
      <c r="AO258" s="25">
        <f t="shared" si="21"/>
        <v>0</v>
      </c>
      <c r="AP258" s="25">
        <f t="shared" si="22"/>
        <v>1</v>
      </c>
      <c r="AQ258" s="25">
        <f t="shared" si="23"/>
        <v>0</v>
      </c>
    </row>
    <row r="259" spans="1:43" x14ac:dyDescent="0.2">
      <c r="A259" s="1">
        <v>255</v>
      </c>
      <c r="B259" s="27">
        <f>'Rolex, AP, Patek'!C259</f>
        <v>44325</v>
      </c>
      <c r="C259">
        <f>'Rolex, AP, Patek'!D259</f>
        <v>485</v>
      </c>
      <c r="D259" s="28">
        <f>'Rolex, AP, Patek'!E259</f>
        <v>28000</v>
      </c>
      <c r="E259" s="28">
        <f>'Rolex, AP, Patek'!F259</f>
        <v>35000</v>
      </c>
      <c r="F259" s="29">
        <f t="shared" si="18"/>
        <v>10.239959789157341</v>
      </c>
      <c r="G259" s="28">
        <f>IF('Rolex, AP, Patek'!J259="AP",1,0)</f>
        <v>0</v>
      </c>
      <c r="H259" s="28">
        <f>IF('Rolex, AP, Patek'!J259="Patek",1,0)</f>
        <v>0</v>
      </c>
      <c r="I259" s="28">
        <f>IF('Rolex, AP, Patek'!J259="Rolex",1,0)</f>
        <v>1</v>
      </c>
      <c r="J259">
        <f>IF('Rolex, AP, Patek'!L259="Stainless Steel",1,0)</f>
        <v>0</v>
      </c>
      <c r="K259">
        <f>IF('Rolex, AP, Patek'!L259="Two-tone",1,0)</f>
        <v>0</v>
      </c>
      <c r="L259">
        <f>IF(OR('Rolex, AP, Patek'!L259="YG 18K",'Rolex, AP, Patek'!L259="YG &lt;18K",'Rolex, AP, Patek'!L259="PG 18K",'Rolex, AP, Patek'!L259="PG &lt;18K",'Rolex, AP, Patek'!L259="WG 18K",'Rolex, AP, Patek'!L259="Mixes of 18K",'Rolex, AP, Patek'!L259="Mixes &lt;18K"),1,0)</f>
        <v>1</v>
      </c>
      <c r="M259">
        <f>IF('Rolex, AP, Patek'!L259="Platinum",1,0)</f>
        <v>0</v>
      </c>
      <c r="N259">
        <f>IF(OR('Rolex, AP, Patek'!L259="PVD",'Rolex, AP, Patek'!L259="Gold Plate",'Rolex, AP, Patek'!L259="Other"),1,0)</f>
        <v>0</v>
      </c>
      <c r="O259">
        <f>IF('Rolex, AP, Patek'!P259="Stainless Steel",1,0)</f>
        <v>0</v>
      </c>
      <c r="P259">
        <f>IF('Rolex, AP, Patek'!P259="Leather",1,0)</f>
        <v>0</v>
      </c>
      <c r="Q259">
        <f>IF('Rolex, AP, Patek'!P259="Two-tone",1,0)</f>
        <v>0</v>
      </c>
      <c r="R259">
        <f>IF(OR('Rolex, AP, Patek'!P259="YG 18K",'Rolex, AP, Patek'!P259="PG 18K",'Rolex, AP, Patek'!P259="WG 18K",'Rolex, AP, Patek'!P259="Mixes of 18K"),1,0)</f>
        <v>1</v>
      </c>
      <c r="S259">
        <f>IF(OR('Rolex, AP, Patek'!AX259="Yes",'Rolex, AP, Patek'!AY259="Yes",'Rolex, AP, Patek'!AW259="Yes"),1,0)</f>
        <v>1</v>
      </c>
      <c r="T259">
        <f>IF(OR(ISTEXT('Rolex, AP, Patek'!AZ259), ISTEXT('Rolex, AP, Patek'!BA259)),1,0)</f>
        <v>1</v>
      </c>
      <c r="U259">
        <f>IF('Rolex, AP, Patek'!BB259="Yes",1,0)</f>
        <v>0</v>
      </c>
      <c r="V259">
        <f>IF('Rolex, AP, Patek'!BC259="Yes",1,0)</f>
        <v>0</v>
      </c>
      <c r="W259">
        <f>IF('Rolex, AP, Patek'!BF259="Yes",1,0)</f>
        <v>0</v>
      </c>
      <c r="X259">
        <f>IF('Rolex, AP, Patek'!BG259="A",1,0)</f>
        <v>0</v>
      </c>
      <c r="Y259">
        <f>IF('Rolex, AP, Patek'!BG259="AA",1,0)</f>
        <v>0</v>
      </c>
      <c r="Z259">
        <f>IF('Rolex, AP, Patek'!BG259="AAA",1,0)</f>
        <v>0</v>
      </c>
      <c r="AA259">
        <f>IF('Rolex, AP, Patek'!BG259="AAAA",1,0)</f>
        <v>1</v>
      </c>
      <c r="AB259">
        <f>IF('Rolex, AP, Patek'!R259="Yes",1,0)</f>
        <v>0</v>
      </c>
      <c r="AC259">
        <f>IF('Rolex, AP, Patek'!AR259="Yes",1,0)</f>
        <v>0</v>
      </c>
      <c r="AD259">
        <f>IF(OR('Rolex, AP, Patek'!X259="Yes", 'Rolex, AP, Patek'!Y259="Yes",'Rolex, AP, Patek'!Z259="Yes"),1,0)</f>
        <v>1</v>
      </c>
      <c r="AE259">
        <f>IF(OR('Rolex, AP, Patek'!AA259="Yes",'Rolex, AP, Patek'!AB259="Yes"),1,0)</f>
        <v>0</v>
      </c>
      <c r="AF259">
        <f>IF('Rolex, AP, Patek'!AD259="Yes",1,0)</f>
        <v>0</v>
      </c>
      <c r="AG259">
        <f>IF('Rolex, AP, Patek'!AC259="Yes",1,0)</f>
        <v>0</v>
      </c>
      <c r="AH259">
        <f>IF('Rolex, AP, Patek'!AE259="Yes",1,0)</f>
        <v>0</v>
      </c>
      <c r="AI259">
        <f>IF(OR('Rolex, AP, Patek'!AK259="Yes",'Rolex, AP, Patek'!AN259="Yes"),1,0)</f>
        <v>0</v>
      </c>
      <c r="AJ259">
        <f>IF('Rolex, AP, Patek'!AL259="Yes",1,0)</f>
        <v>0</v>
      </c>
      <c r="AK259">
        <f>IF('Rolex, AP, Patek'!AO259="Yes",1,0)</f>
        <v>0</v>
      </c>
      <c r="AL259">
        <f>IF('Rolex, AP, Patek'!AS259="Yes",1,0)</f>
        <v>0</v>
      </c>
      <c r="AM259" s="25">
        <f t="shared" si="19"/>
        <v>0</v>
      </c>
      <c r="AN259" s="25">
        <f t="shared" si="20"/>
        <v>0</v>
      </c>
      <c r="AO259" s="25">
        <f t="shared" si="21"/>
        <v>0</v>
      </c>
      <c r="AP259" s="25">
        <f t="shared" si="22"/>
        <v>1</v>
      </c>
      <c r="AQ259" s="25">
        <f t="shared" si="23"/>
        <v>0</v>
      </c>
    </row>
    <row r="260" spans="1:43" x14ac:dyDescent="0.2">
      <c r="A260" s="1">
        <v>256</v>
      </c>
      <c r="B260" s="27">
        <f>'Rolex, AP, Patek'!C260</f>
        <v>44325</v>
      </c>
      <c r="C260">
        <f>'Rolex, AP, Patek'!D260</f>
        <v>486</v>
      </c>
      <c r="D260" s="28">
        <f>'Rolex, AP, Patek'!E260</f>
        <v>3500</v>
      </c>
      <c r="E260" s="28">
        <f>'Rolex, AP, Patek'!F260</f>
        <v>4375</v>
      </c>
      <c r="F260" s="29">
        <f t="shared" si="18"/>
        <v>8.1605182474775049</v>
      </c>
      <c r="G260" s="28">
        <f>IF('Rolex, AP, Patek'!J260="AP",1,0)</f>
        <v>0</v>
      </c>
      <c r="H260" s="28">
        <f>IF('Rolex, AP, Patek'!J260="Patek",1,0)</f>
        <v>0</v>
      </c>
      <c r="I260" s="28">
        <f>IF('Rolex, AP, Patek'!J260="Rolex",1,0)</f>
        <v>1</v>
      </c>
      <c r="J260">
        <f>IF('Rolex, AP, Patek'!L260="Stainless Steel",1,0)</f>
        <v>1</v>
      </c>
      <c r="K260">
        <f>IF('Rolex, AP, Patek'!L260="Two-tone",1,0)</f>
        <v>0</v>
      </c>
      <c r="L260">
        <f>IF(OR('Rolex, AP, Patek'!L260="YG 18K",'Rolex, AP, Patek'!L260="YG &lt;18K",'Rolex, AP, Patek'!L260="PG 18K",'Rolex, AP, Patek'!L260="PG &lt;18K",'Rolex, AP, Patek'!L260="WG 18K",'Rolex, AP, Patek'!L260="Mixes of 18K",'Rolex, AP, Patek'!L260="Mixes &lt;18K"),1,0)</f>
        <v>0</v>
      </c>
      <c r="M260">
        <f>IF('Rolex, AP, Patek'!L260="Platinum",1,0)</f>
        <v>0</v>
      </c>
      <c r="N260">
        <f>IF(OR('Rolex, AP, Patek'!L260="PVD",'Rolex, AP, Patek'!L260="Gold Plate",'Rolex, AP, Patek'!L260="Other"),1,0)</f>
        <v>0</v>
      </c>
      <c r="O260">
        <f>IF('Rolex, AP, Patek'!P260="Stainless Steel",1,0)</f>
        <v>1</v>
      </c>
      <c r="P260">
        <f>IF('Rolex, AP, Patek'!P260="Leather",1,0)</f>
        <v>0</v>
      </c>
      <c r="Q260">
        <f>IF('Rolex, AP, Patek'!P260="Two-tone",1,0)</f>
        <v>0</v>
      </c>
      <c r="R260">
        <f>IF(OR('Rolex, AP, Patek'!P260="YG 18K",'Rolex, AP, Patek'!P260="PG 18K",'Rolex, AP, Patek'!P260="WG 18K",'Rolex, AP, Patek'!P260="Mixes of 18K"),1,0)</f>
        <v>0</v>
      </c>
      <c r="S260">
        <f>IF(OR('Rolex, AP, Patek'!AX260="Yes",'Rolex, AP, Patek'!AY260="Yes",'Rolex, AP, Patek'!AW260="Yes"),1,0)</f>
        <v>0</v>
      </c>
      <c r="T260">
        <f>IF(OR(ISTEXT('Rolex, AP, Patek'!AZ260), ISTEXT('Rolex, AP, Patek'!BA260)),1,0)</f>
        <v>0</v>
      </c>
      <c r="U260">
        <f>IF('Rolex, AP, Patek'!BB260="Yes",1,0)</f>
        <v>0</v>
      </c>
      <c r="V260">
        <f>IF('Rolex, AP, Patek'!BC260="Yes",1,0)</f>
        <v>0</v>
      </c>
      <c r="W260">
        <f>IF('Rolex, AP, Patek'!BF260="Yes",1,0)</f>
        <v>0</v>
      </c>
      <c r="X260">
        <f>IF('Rolex, AP, Patek'!BG260="A",1,0)</f>
        <v>0</v>
      </c>
      <c r="Y260">
        <f>IF('Rolex, AP, Patek'!BG260="AA",1,0)</f>
        <v>1</v>
      </c>
      <c r="Z260">
        <f>IF('Rolex, AP, Patek'!BG260="AAA",1,0)</f>
        <v>0</v>
      </c>
      <c r="AA260">
        <f>IF('Rolex, AP, Patek'!BG260="AAAA",1,0)</f>
        <v>0</v>
      </c>
      <c r="AB260">
        <f>IF('Rolex, AP, Patek'!R260="Yes",1,0)</f>
        <v>0</v>
      </c>
      <c r="AC260">
        <f>IF('Rolex, AP, Patek'!AR260="Yes",1,0)</f>
        <v>0</v>
      </c>
      <c r="AD260">
        <f>IF(OR('Rolex, AP, Patek'!X260="Yes", 'Rolex, AP, Patek'!Y260="Yes",'Rolex, AP, Patek'!Z260="Yes"),1,0)</f>
        <v>1</v>
      </c>
      <c r="AE260">
        <f>IF(OR('Rolex, AP, Patek'!AA260="Yes",'Rolex, AP, Patek'!AB260="Yes"),1,0)</f>
        <v>0</v>
      </c>
      <c r="AF260">
        <f>IF('Rolex, AP, Patek'!AD260="Yes",1,0)</f>
        <v>0</v>
      </c>
      <c r="AG260">
        <f>IF('Rolex, AP, Patek'!AC260="Yes",1,0)</f>
        <v>0</v>
      </c>
      <c r="AH260">
        <f>IF('Rolex, AP, Patek'!AE260="Yes",1,0)</f>
        <v>0</v>
      </c>
      <c r="AI260">
        <f>IF(OR('Rolex, AP, Patek'!AK260="Yes",'Rolex, AP, Patek'!AN260="Yes"),1,0)</f>
        <v>0</v>
      </c>
      <c r="AJ260">
        <f>IF('Rolex, AP, Patek'!AL260="Yes",1,0)</f>
        <v>0</v>
      </c>
      <c r="AK260">
        <f>IF('Rolex, AP, Patek'!AO260="Yes",1,0)</f>
        <v>0</v>
      </c>
      <c r="AL260">
        <f>IF('Rolex, AP, Patek'!AS260="Yes",1,0)</f>
        <v>0</v>
      </c>
      <c r="AM260" s="25">
        <f t="shared" si="19"/>
        <v>0</v>
      </c>
      <c r="AN260" s="25">
        <f t="shared" si="20"/>
        <v>0</v>
      </c>
      <c r="AO260" s="25">
        <f t="shared" si="21"/>
        <v>0</v>
      </c>
      <c r="AP260" s="25">
        <f t="shared" si="22"/>
        <v>1</v>
      </c>
      <c r="AQ260" s="25">
        <f t="shared" si="23"/>
        <v>0</v>
      </c>
    </row>
    <row r="261" spans="1:43" x14ac:dyDescent="0.2">
      <c r="A261" s="1">
        <v>257</v>
      </c>
      <c r="B261" s="27">
        <f>'Rolex, AP, Patek'!C261</f>
        <v>44325</v>
      </c>
      <c r="C261">
        <f>'Rolex, AP, Patek'!D261</f>
        <v>487</v>
      </c>
      <c r="D261" s="28">
        <f>'Rolex, AP, Patek'!E261</f>
        <v>3400</v>
      </c>
      <c r="E261" s="28">
        <f>'Rolex, AP, Patek'!F261</f>
        <v>4250</v>
      </c>
      <c r="F261" s="29">
        <f t="shared" si="18"/>
        <v>8.1315307106042525</v>
      </c>
      <c r="G261" s="28">
        <f>IF('Rolex, AP, Patek'!J261="AP",1,0)</f>
        <v>0</v>
      </c>
      <c r="H261" s="28">
        <f>IF('Rolex, AP, Patek'!J261="Patek",1,0)</f>
        <v>0</v>
      </c>
      <c r="I261" s="28">
        <f>IF('Rolex, AP, Patek'!J261="Rolex",1,0)</f>
        <v>1</v>
      </c>
      <c r="J261">
        <f>IF('Rolex, AP, Patek'!L261="Stainless Steel",1,0)</f>
        <v>1</v>
      </c>
      <c r="K261">
        <f>IF('Rolex, AP, Patek'!L261="Two-tone",1,0)</f>
        <v>0</v>
      </c>
      <c r="L261">
        <f>IF(OR('Rolex, AP, Patek'!L261="YG 18K",'Rolex, AP, Patek'!L261="YG &lt;18K",'Rolex, AP, Patek'!L261="PG 18K",'Rolex, AP, Patek'!L261="PG &lt;18K",'Rolex, AP, Patek'!L261="WG 18K",'Rolex, AP, Patek'!L261="Mixes of 18K",'Rolex, AP, Patek'!L261="Mixes &lt;18K"),1,0)</f>
        <v>0</v>
      </c>
      <c r="M261">
        <f>IF('Rolex, AP, Patek'!L261="Platinum",1,0)</f>
        <v>0</v>
      </c>
      <c r="N261">
        <f>IF(OR('Rolex, AP, Patek'!L261="PVD",'Rolex, AP, Patek'!L261="Gold Plate",'Rolex, AP, Patek'!L261="Other"),1,0)</f>
        <v>0</v>
      </c>
      <c r="O261">
        <f>IF('Rolex, AP, Patek'!P261="Stainless Steel",1,0)</f>
        <v>1</v>
      </c>
      <c r="P261">
        <f>IF('Rolex, AP, Patek'!P261="Leather",1,0)</f>
        <v>0</v>
      </c>
      <c r="Q261">
        <f>IF('Rolex, AP, Patek'!P261="Two-tone",1,0)</f>
        <v>0</v>
      </c>
      <c r="R261">
        <f>IF(OR('Rolex, AP, Patek'!P261="YG 18K",'Rolex, AP, Patek'!P261="PG 18K",'Rolex, AP, Patek'!P261="WG 18K",'Rolex, AP, Patek'!P261="Mixes of 18K"),1,0)</f>
        <v>0</v>
      </c>
      <c r="S261">
        <f>IF(OR('Rolex, AP, Patek'!AX261="Yes",'Rolex, AP, Patek'!AY261="Yes",'Rolex, AP, Patek'!AW261="Yes"),1,0)</f>
        <v>0</v>
      </c>
      <c r="T261">
        <f>IF(OR(ISTEXT('Rolex, AP, Patek'!AZ261), ISTEXT('Rolex, AP, Patek'!BA261)),1,0)</f>
        <v>0</v>
      </c>
      <c r="U261">
        <f>IF('Rolex, AP, Patek'!BB261="Yes",1,0)</f>
        <v>0</v>
      </c>
      <c r="V261">
        <f>IF('Rolex, AP, Patek'!BC261="Yes",1,0)</f>
        <v>0</v>
      </c>
      <c r="W261">
        <f>IF('Rolex, AP, Patek'!BF261="Yes",1,0)</f>
        <v>0</v>
      </c>
      <c r="X261">
        <f>IF('Rolex, AP, Patek'!BG261="A",1,0)</f>
        <v>0</v>
      </c>
      <c r="Y261">
        <f>IF('Rolex, AP, Patek'!BG261="AA",1,0)</f>
        <v>1</v>
      </c>
      <c r="Z261">
        <f>IF('Rolex, AP, Patek'!BG261="AAA",1,0)</f>
        <v>0</v>
      </c>
      <c r="AA261">
        <f>IF('Rolex, AP, Patek'!BG261="AAAA",1,0)</f>
        <v>0</v>
      </c>
      <c r="AB261">
        <f>IF('Rolex, AP, Patek'!R261="Yes",1,0)</f>
        <v>0</v>
      </c>
      <c r="AC261">
        <f>IF('Rolex, AP, Patek'!AR261="Yes",1,0)</f>
        <v>0</v>
      </c>
      <c r="AD261">
        <f>IF(OR('Rolex, AP, Patek'!X261="Yes", 'Rolex, AP, Patek'!Y261="Yes",'Rolex, AP, Patek'!Z261="Yes"),1,0)</f>
        <v>1</v>
      </c>
      <c r="AE261">
        <f>IF(OR('Rolex, AP, Patek'!AA261="Yes",'Rolex, AP, Patek'!AB261="Yes"),1,0)</f>
        <v>0</v>
      </c>
      <c r="AF261">
        <f>IF('Rolex, AP, Patek'!AD261="Yes",1,0)</f>
        <v>0</v>
      </c>
      <c r="AG261">
        <f>IF('Rolex, AP, Patek'!AC261="Yes",1,0)</f>
        <v>0</v>
      </c>
      <c r="AH261">
        <f>IF('Rolex, AP, Patek'!AE261="Yes",1,0)</f>
        <v>0</v>
      </c>
      <c r="AI261">
        <f>IF(OR('Rolex, AP, Patek'!AK261="Yes",'Rolex, AP, Patek'!AN261="Yes"),1,0)</f>
        <v>0</v>
      </c>
      <c r="AJ261">
        <f>IF('Rolex, AP, Patek'!AL261="Yes",1,0)</f>
        <v>0</v>
      </c>
      <c r="AK261">
        <f>IF('Rolex, AP, Patek'!AO261="Yes",1,0)</f>
        <v>0</v>
      </c>
      <c r="AL261">
        <f>IF('Rolex, AP, Patek'!AS261="Yes",1,0)</f>
        <v>0</v>
      </c>
      <c r="AM261" s="25">
        <f t="shared" si="19"/>
        <v>0</v>
      </c>
      <c r="AN261" s="25">
        <f t="shared" si="20"/>
        <v>0</v>
      </c>
      <c r="AO261" s="25">
        <f t="shared" si="21"/>
        <v>0</v>
      </c>
      <c r="AP261" s="25">
        <f t="shared" si="22"/>
        <v>1</v>
      </c>
      <c r="AQ261" s="25">
        <f t="shared" si="23"/>
        <v>0</v>
      </c>
    </row>
    <row r="262" spans="1:43" x14ac:dyDescent="0.2">
      <c r="A262" s="1">
        <v>258</v>
      </c>
      <c r="B262" s="27">
        <f>'Rolex, AP, Patek'!C262</f>
        <v>44325</v>
      </c>
      <c r="C262">
        <f>'Rolex, AP, Patek'!D262</f>
        <v>490</v>
      </c>
      <c r="D262" s="28">
        <f>'Rolex, AP, Patek'!E262</f>
        <v>27000</v>
      </c>
      <c r="E262" s="28">
        <f>'Rolex, AP, Patek'!F262</f>
        <v>33750</v>
      </c>
      <c r="F262" s="29">
        <f t="shared" ref="F262:F325" si="24">LN(D262)</f>
        <v>10.203592144986466</v>
      </c>
      <c r="G262" s="28">
        <f>IF('Rolex, AP, Patek'!J262="AP",1,0)</f>
        <v>0</v>
      </c>
      <c r="H262" s="28">
        <f>IF('Rolex, AP, Patek'!J262="Patek",1,0)</f>
        <v>0</v>
      </c>
      <c r="I262" s="28">
        <f>IF('Rolex, AP, Patek'!J262="Rolex",1,0)</f>
        <v>1</v>
      </c>
      <c r="J262">
        <f>IF('Rolex, AP, Patek'!L262="Stainless Steel",1,0)</f>
        <v>1</v>
      </c>
      <c r="K262">
        <f>IF('Rolex, AP, Patek'!L262="Two-tone",1,0)</f>
        <v>0</v>
      </c>
      <c r="L262">
        <f>IF(OR('Rolex, AP, Patek'!L262="YG 18K",'Rolex, AP, Patek'!L262="YG &lt;18K",'Rolex, AP, Patek'!L262="PG 18K",'Rolex, AP, Patek'!L262="PG &lt;18K",'Rolex, AP, Patek'!L262="WG 18K",'Rolex, AP, Patek'!L262="Mixes of 18K",'Rolex, AP, Patek'!L262="Mixes &lt;18K"),1,0)</f>
        <v>0</v>
      </c>
      <c r="M262">
        <f>IF('Rolex, AP, Patek'!L262="Platinum",1,0)</f>
        <v>0</v>
      </c>
      <c r="N262">
        <f>IF(OR('Rolex, AP, Patek'!L262="PVD",'Rolex, AP, Patek'!L262="Gold Plate",'Rolex, AP, Patek'!L262="Other"),1,0)</f>
        <v>0</v>
      </c>
      <c r="O262">
        <f>IF('Rolex, AP, Patek'!P262="Stainless Steel",1,0)</f>
        <v>1</v>
      </c>
      <c r="P262">
        <f>IF('Rolex, AP, Patek'!P262="Leather",1,0)</f>
        <v>0</v>
      </c>
      <c r="Q262">
        <f>IF('Rolex, AP, Patek'!P262="Two-tone",1,0)</f>
        <v>0</v>
      </c>
      <c r="R262">
        <f>IF(OR('Rolex, AP, Patek'!P262="YG 18K",'Rolex, AP, Patek'!P262="PG 18K",'Rolex, AP, Patek'!P262="WG 18K",'Rolex, AP, Patek'!P262="Mixes of 18K"),1,0)</f>
        <v>0</v>
      </c>
      <c r="S262">
        <f>IF(OR('Rolex, AP, Patek'!AX262="Yes",'Rolex, AP, Patek'!AY262="Yes",'Rolex, AP, Patek'!AW262="Yes"),1,0)</f>
        <v>0</v>
      </c>
      <c r="T262">
        <f>IF(OR(ISTEXT('Rolex, AP, Patek'!AZ262), ISTEXT('Rolex, AP, Patek'!BA262)),1,0)</f>
        <v>1</v>
      </c>
      <c r="U262">
        <f>IF('Rolex, AP, Patek'!BB262="Yes",1,0)</f>
        <v>0</v>
      </c>
      <c r="V262">
        <f>IF('Rolex, AP, Patek'!BC262="Yes",1,0)</f>
        <v>0</v>
      </c>
      <c r="W262">
        <f>IF('Rolex, AP, Patek'!BF262="Yes",1,0)</f>
        <v>0</v>
      </c>
      <c r="X262">
        <f>IF('Rolex, AP, Patek'!BG262="A",1,0)</f>
        <v>0</v>
      </c>
      <c r="Y262">
        <f>IF('Rolex, AP, Patek'!BG262="AA",1,0)</f>
        <v>0</v>
      </c>
      <c r="Z262">
        <f>IF('Rolex, AP, Patek'!BG262="AAA",1,0)</f>
        <v>0</v>
      </c>
      <c r="AA262">
        <f>IF('Rolex, AP, Patek'!BG262="AAAA",1,0)</f>
        <v>1</v>
      </c>
      <c r="AB262">
        <f>IF('Rolex, AP, Patek'!R262="Yes",1,0)</f>
        <v>1</v>
      </c>
      <c r="AC262">
        <f>IF('Rolex, AP, Patek'!AR262="Yes",1,0)</f>
        <v>0</v>
      </c>
      <c r="AD262">
        <f>IF(OR('Rolex, AP, Patek'!X262="Yes", 'Rolex, AP, Patek'!Y262="Yes",'Rolex, AP, Patek'!Z262="Yes"),1,0)</f>
        <v>0</v>
      </c>
      <c r="AE262">
        <f>IF(OR('Rolex, AP, Patek'!AA262="Yes",'Rolex, AP, Patek'!AB262="Yes"),1,0)</f>
        <v>0</v>
      </c>
      <c r="AF262">
        <f>IF('Rolex, AP, Patek'!AD262="Yes",1,0)</f>
        <v>0</v>
      </c>
      <c r="AG262">
        <f>IF('Rolex, AP, Patek'!AC262="Yes",1,0)</f>
        <v>1</v>
      </c>
      <c r="AH262">
        <f>IF('Rolex, AP, Patek'!AE262="Yes",1,0)</f>
        <v>0</v>
      </c>
      <c r="AI262">
        <f>IF(OR('Rolex, AP, Patek'!AK262="Yes",'Rolex, AP, Patek'!AN262="Yes"),1,0)</f>
        <v>0</v>
      </c>
      <c r="AJ262">
        <f>IF('Rolex, AP, Patek'!AL262="Yes",1,0)</f>
        <v>0</v>
      </c>
      <c r="AK262">
        <f>IF('Rolex, AP, Patek'!AO262="Yes",1,0)</f>
        <v>0</v>
      </c>
      <c r="AL262">
        <f>IF('Rolex, AP, Patek'!AS262="Yes",1,0)</f>
        <v>0</v>
      </c>
      <c r="AM262" s="25">
        <f t="shared" ref="AM262:AM325" si="25">IF(AND($B262&gt;=DATEVALUE("1/1/2018"),$B262&lt;=DATEVALUE("12/31/2018")),1,0)</f>
        <v>0</v>
      </c>
      <c r="AN262" s="25">
        <f t="shared" ref="AN262:AN325" si="26">IF(AND($B262&gt;=DATEVALUE("1/1/2019"),$B262&lt;=DATEVALUE("12/31/2019")),1,0)</f>
        <v>0</v>
      </c>
      <c r="AO262" s="25">
        <f t="shared" ref="AO262:AO325" si="27">IF(AND($B262&gt;=DATEVALUE("1/1/2020"),$B262&lt;=DATEVALUE("12/31/2020")),1,0)</f>
        <v>0</v>
      </c>
      <c r="AP262" s="25">
        <f t="shared" ref="AP262:AP325" si="28">IF(AND($B262&gt;=DATEVALUE("1/1/2021"),$B262&lt;=DATEVALUE("12/31/2021")),1,0)</f>
        <v>1</v>
      </c>
      <c r="AQ262" s="25">
        <f t="shared" ref="AQ262:AQ325" si="29">IF(AND($B262&gt;=DATEVALUE("1/1/2022"),$B262&lt;=DATEVALUE("12/31/2022")),1,0)</f>
        <v>0</v>
      </c>
    </row>
    <row r="263" spans="1:43" x14ac:dyDescent="0.2">
      <c r="A263" s="1">
        <v>259</v>
      </c>
      <c r="B263" s="27">
        <f>'Rolex, AP, Patek'!C263</f>
        <v>44325</v>
      </c>
      <c r="C263">
        <f>'Rolex, AP, Patek'!D263</f>
        <v>491</v>
      </c>
      <c r="D263" s="28">
        <f>'Rolex, AP, Patek'!E263</f>
        <v>9400</v>
      </c>
      <c r="E263" s="28">
        <f>'Rolex, AP, Patek'!F263</f>
        <v>11750</v>
      </c>
      <c r="F263" s="29">
        <f t="shared" si="24"/>
        <v>9.1484649682580947</v>
      </c>
      <c r="G263" s="28">
        <f>IF('Rolex, AP, Patek'!J263="AP",1,0)</f>
        <v>0</v>
      </c>
      <c r="H263" s="28">
        <f>IF('Rolex, AP, Patek'!J263="Patek",1,0)</f>
        <v>0</v>
      </c>
      <c r="I263" s="28">
        <f>IF('Rolex, AP, Patek'!J263="Rolex",1,0)</f>
        <v>1</v>
      </c>
      <c r="J263">
        <f>IF('Rolex, AP, Patek'!L263="Stainless Steel",1,0)</f>
        <v>1</v>
      </c>
      <c r="K263">
        <f>IF('Rolex, AP, Patek'!L263="Two-tone",1,0)</f>
        <v>0</v>
      </c>
      <c r="L263">
        <f>IF(OR('Rolex, AP, Patek'!L263="YG 18K",'Rolex, AP, Patek'!L263="YG &lt;18K",'Rolex, AP, Patek'!L263="PG 18K",'Rolex, AP, Patek'!L263="PG &lt;18K",'Rolex, AP, Patek'!L263="WG 18K",'Rolex, AP, Patek'!L263="Mixes of 18K",'Rolex, AP, Patek'!L263="Mixes &lt;18K"),1,0)</f>
        <v>0</v>
      </c>
      <c r="M263">
        <f>IF('Rolex, AP, Patek'!L263="Platinum",1,0)</f>
        <v>0</v>
      </c>
      <c r="N263">
        <f>IF(OR('Rolex, AP, Patek'!L263="PVD",'Rolex, AP, Patek'!L263="Gold Plate",'Rolex, AP, Patek'!L263="Other"),1,0)</f>
        <v>0</v>
      </c>
      <c r="O263">
        <f>IF('Rolex, AP, Patek'!P263="Stainless Steel",1,0)</f>
        <v>1</v>
      </c>
      <c r="P263">
        <f>IF('Rolex, AP, Patek'!P263="Leather",1,0)</f>
        <v>0</v>
      </c>
      <c r="Q263">
        <f>IF('Rolex, AP, Patek'!P263="Two-tone",1,0)</f>
        <v>0</v>
      </c>
      <c r="R263">
        <f>IF(OR('Rolex, AP, Patek'!P263="YG 18K",'Rolex, AP, Patek'!P263="PG 18K",'Rolex, AP, Patek'!P263="WG 18K",'Rolex, AP, Patek'!P263="Mixes of 18K"),1,0)</f>
        <v>0</v>
      </c>
      <c r="S263">
        <f>IF(OR('Rolex, AP, Patek'!AX263="Yes",'Rolex, AP, Patek'!AY263="Yes",'Rolex, AP, Patek'!AW263="Yes"),1,0)</f>
        <v>0</v>
      </c>
      <c r="T263">
        <f>IF(OR(ISTEXT('Rolex, AP, Patek'!AZ263), ISTEXT('Rolex, AP, Patek'!BA263)),1,0)</f>
        <v>0</v>
      </c>
      <c r="U263">
        <f>IF('Rolex, AP, Patek'!BB263="Yes",1,0)</f>
        <v>0</v>
      </c>
      <c r="V263">
        <f>IF('Rolex, AP, Patek'!BC263="Yes",1,0)</f>
        <v>0</v>
      </c>
      <c r="W263">
        <f>IF('Rolex, AP, Patek'!BF263="Yes",1,0)</f>
        <v>0</v>
      </c>
      <c r="X263">
        <f>IF('Rolex, AP, Patek'!BG263="A",1,0)</f>
        <v>0</v>
      </c>
      <c r="Y263">
        <f>IF('Rolex, AP, Patek'!BG263="AA",1,0)</f>
        <v>0</v>
      </c>
      <c r="Z263">
        <f>IF('Rolex, AP, Patek'!BG263="AAA",1,0)</f>
        <v>1</v>
      </c>
      <c r="AA263">
        <f>IF('Rolex, AP, Patek'!BG263="AAAA",1,0)</f>
        <v>0</v>
      </c>
      <c r="AB263">
        <f>IF('Rolex, AP, Patek'!R263="Yes",1,0)</f>
        <v>0</v>
      </c>
      <c r="AC263">
        <f>IF('Rolex, AP, Patek'!AR263="Yes",1,0)</f>
        <v>0</v>
      </c>
      <c r="AD263">
        <f>IF(OR('Rolex, AP, Patek'!X263="Yes", 'Rolex, AP, Patek'!Y263="Yes",'Rolex, AP, Patek'!Z263="Yes"),1,0)</f>
        <v>1</v>
      </c>
      <c r="AE263">
        <f>IF(OR('Rolex, AP, Patek'!AA263="Yes",'Rolex, AP, Patek'!AB263="Yes"),1,0)</f>
        <v>0</v>
      </c>
      <c r="AF263">
        <f>IF('Rolex, AP, Patek'!AD263="Yes",1,0)</f>
        <v>0</v>
      </c>
      <c r="AG263">
        <f>IF('Rolex, AP, Patek'!AC263="Yes",1,0)</f>
        <v>1</v>
      </c>
      <c r="AH263">
        <f>IF('Rolex, AP, Patek'!AE263="Yes",1,0)</f>
        <v>0</v>
      </c>
      <c r="AI263">
        <f>IF(OR('Rolex, AP, Patek'!AK263="Yes",'Rolex, AP, Patek'!AN263="Yes"),1,0)</f>
        <v>0</v>
      </c>
      <c r="AJ263">
        <f>IF('Rolex, AP, Patek'!AL263="Yes",1,0)</f>
        <v>0</v>
      </c>
      <c r="AK263">
        <f>IF('Rolex, AP, Patek'!AO263="Yes",1,0)</f>
        <v>0</v>
      </c>
      <c r="AL263">
        <f>IF('Rolex, AP, Patek'!AS263="Yes",1,0)</f>
        <v>0</v>
      </c>
      <c r="AM263" s="25">
        <f t="shared" si="25"/>
        <v>0</v>
      </c>
      <c r="AN263" s="25">
        <f t="shared" si="26"/>
        <v>0</v>
      </c>
      <c r="AO263" s="25">
        <f t="shared" si="27"/>
        <v>0</v>
      </c>
      <c r="AP263" s="25">
        <f t="shared" si="28"/>
        <v>1</v>
      </c>
      <c r="AQ263" s="25">
        <f t="shared" si="29"/>
        <v>0</v>
      </c>
    </row>
    <row r="264" spans="1:43" x14ac:dyDescent="0.2">
      <c r="A264" s="1">
        <v>260</v>
      </c>
      <c r="B264" s="27">
        <f>'Rolex, AP, Patek'!C264</f>
        <v>44325</v>
      </c>
      <c r="C264">
        <f>'Rolex, AP, Patek'!D264</f>
        <v>492</v>
      </c>
      <c r="D264" s="28">
        <f>'Rolex, AP, Patek'!E264</f>
        <v>8000</v>
      </c>
      <c r="E264" s="28">
        <f>'Rolex, AP, Patek'!F264</f>
        <v>10000</v>
      </c>
      <c r="F264" s="29">
        <f t="shared" si="24"/>
        <v>8.987196820661973</v>
      </c>
      <c r="G264" s="28">
        <f>IF('Rolex, AP, Patek'!J264="AP",1,0)</f>
        <v>0</v>
      </c>
      <c r="H264" s="28">
        <f>IF('Rolex, AP, Patek'!J264="Patek",1,0)</f>
        <v>0</v>
      </c>
      <c r="I264" s="28">
        <f>IF('Rolex, AP, Patek'!J264="Rolex",1,0)</f>
        <v>1</v>
      </c>
      <c r="J264">
        <f>IF('Rolex, AP, Patek'!L264="Stainless Steel",1,0)</f>
        <v>1</v>
      </c>
      <c r="K264">
        <f>IF('Rolex, AP, Patek'!L264="Two-tone",1,0)</f>
        <v>0</v>
      </c>
      <c r="L264">
        <f>IF(OR('Rolex, AP, Patek'!L264="YG 18K",'Rolex, AP, Patek'!L264="YG &lt;18K",'Rolex, AP, Patek'!L264="PG 18K",'Rolex, AP, Patek'!L264="PG &lt;18K",'Rolex, AP, Patek'!L264="WG 18K",'Rolex, AP, Patek'!L264="Mixes of 18K",'Rolex, AP, Patek'!L264="Mixes &lt;18K"),1,0)</f>
        <v>0</v>
      </c>
      <c r="M264">
        <f>IF('Rolex, AP, Patek'!L264="Platinum",1,0)</f>
        <v>0</v>
      </c>
      <c r="N264">
        <f>IF(OR('Rolex, AP, Patek'!L264="PVD",'Rolex, AP, Patek'!L264="Gold Plate",'Rolex, AP, Patek'!L264="Other"),1,0)</f>
        <v>0</v>
      </c>
      <c r="O264">
        <f>IF('Rolex, AP, Patek'!P264="Stainless Steel",1,0)</f>
        <v>1</v>
      </c>
      <c r="P264">
        <f>IF('Rolex, AP, Patek'!P264="Leather",1,0)</f>
        <v>0</v>
      </c>
      <c r="Q264">
        <f>IF('Rolex, AP, Patek'!P264="Two-tone",1,0)</f>
        <v>0</v>
      </c>
      <c r="R264">
        <f>IF(OR('Rolex, AP, Patek'!P264="YG 18K",'Rolex, AP, Patek'!P264="PG 18K",'Rolex, AP, Patek'!P264="WG 18K",'Rolex, AP, Patek'!P264="Mixes of 18K"),1,0)</f>
        <v>0</v>
      </c>
      <c r="S264">
        <f>IF(OR('Rolex, AP, Patek'!AX264="Yes",'Rolex, AP, Patek'!AY264="Yes",'Rolex, AP, Patek'!AW264="Yes"),1,0)</f>
        <v>0</v>
      </c>
      <c r="T264">
        <f>IF(OR(ISTEXT('Rolex, AP, Patek'!AZ264), ISTEXT('Rolex, AP, Patek'!BA264)),1,0)</f>
        <v>0</v>
      </c>
      <c r="U264">
        <f>IF('Rolex, AP, Patek'!BB264="Yes",1,0)</f>
        <v>0</v>
      </c>
      <c r="V264">
        <f>IF('Rolex, AP, Patek'!BC264="Yes",1,0)</f>
        <v>0</v>
      </c>
      <c r="W264">
        <f>IF('Rolex, AP, Patek'!BF264="Yes",1,0)</f>
        <v>0</v>
      </c>
      <c r="X264">
        <f>IF('Rolex, AP, Patek'!BG264="A",1,0)</f>
        <v>0</v>
      </c>
      <c r="Y264">
        <f>IF('Rolex, AP, Patek'!BG264="AA",1,0)</f>
        <v>1</v>
      </c>
      <c r="Z264">
        <f>IF('Rolex, AP, Patek'!BG264="AAA",1,0)</f>
        <v>0</v>
      </c>
      <c r="AA264">
        <f>IF('Rolex, AP, Patek'!BG264="AAAA",1,0)</f>
        <v>0</v>
      </c>
      <c r="AB264">
        <f>IF('Rolex, AP, Patek'!R264="Yes",1,0)</f>
        <v>0</v>
      </c>
      <c r="AC264">
        <f>IF('Rolex, AP, Patek'!AR264="Yes",1,0)</f>
        <v>0</v>
      </c>
      <c r="AD264">
        <f>IF(OR('Rolex, AP, Patek'!X264="Yes", 'Rolex, AP, Patek'!Y264="Yes",'Rolex, AP, Patek'!Z264="Yes"),1,0)</f>
        <v>1</v>
      </c>
      <c r="AE264">
        <f>IF(OR('Rolex, AP, Patek'!AA264="Yes",'Rolex, AP, Patek'!AB264="Yes"),1,0)</f>
        <v>0</v>
      </c>
      <c r="AF264">
        <f>IF('Rolex, AP, Patek'!AD264="Yes",1,0)</f>
        <v>0</v>
      </c>
      <c r="AG264">
        <f>IF('Rolex, AP, Patek'!AC264="Yes",1,0)</f>
        <v>1</v>
      </c>
      <c r="AH264">
        <f>IF('Rolex, AP, Patek'!AE264="Yes",1,0)</f>
        <v>0</v>
      </c>
      <c r="AI264">
        <f>IF(OR('Rolex, AP, Patek'!AK264="Yes",'Rolex, AP, Patek'!AN264="Yes"),1,0)</f>
        <v>0</v>
      </c>
      <c r="AJ264">
        <f>IF('Rolex, AP, Patek'!AL264="Yes",1,0)</f>
        <v>0</v>
      </c>
      <c r="AK264">
        <f>IF('Rolex, AP, Patek'!AO264="Yes",1,0)</f>
        <v>0</v>
      </c>
      <c r="AL264">
        <f>IF('Rolex, AP, Patek'!AS264="Yes",1,0)</f>
        <v>0</v>
      </c>
      <c r="AM264" s="25">
        <f t="shared" si="25"/>
        <v>0</v>
      </c>
      <c r="AN264" s="25">
        <f t="shared" si="26"/>
        <v>0</v>
      </c>
      <c r="AO264" s="25">
        <f t="shared" si="27"/>
        <v>0</v>
      </c>
      <c r="AP264" s="25">
        <f t="shared" si="28"/>
        <v>1</v>
      </c>
      <c r="AQ264" s="25">
        <f t="shared" si="29"/>
        <v>0</v>
      </c>
    </row>
    <row r="265" spans="1:43" x14ac:dyDescent="0.2">
      <c r="A265" s="1">
        <v>261</v>
      </c>
      <c r="B265" s="27">
        <f>'Rolex, AP, Patek'!C265</f>
        <v>44325</v>
      </c>
      <c r="C265">
        <f>'Rolex, AP, Patek'!D265</f>
        <v>496</v>
      </c>
      <c r="D265" s="28">
        <f>'Rolex, AP, Patek'!E265</f>
        <v>32000</v>
      </c>
      <c r="E265" s="28">
        <f>'Rolex, AP, Patek'!F265</f>
        <v>40000</v>
      </c>
      <c r="F265" s="29">
        <f t="shared" si="24"/>
        <v>10.373491181781864</v>
      </c>
      <c r="G265" s="28">
        <f>IF('Rolex, AP, Patek'!J265="AP",1,0)</f>
        <v>0</v>
      </c>
      <c r="H265" s="28">
        <f>IF('Rolex, AP, Patek'!J265="Patek",1,0)</f>
        <v>0</v>
      </c>
      <c r="I265" s="28">
        <f>IF('Rolex, AP, Patek'!J265="Rolex",1,0)</f>
        <v>1</v>
      </c>
      <c r="J265">
        <f>IF('Rolex, AP, Patek'!L265="Stainless Steel",1,0)</f>
        <v>1</v>
      </c>
      <c r="K265">
        <f>IF('Rolex, AP, Patek'!L265="Two-tone",1,0)</f>
        <v>0</v>
      </c>
      <c r="L265">
        <f>IF(OR('Rolex, AP, Patek'!L265="YG 18K",'Rolex, AP, Patek'!L265="YG &lt;18K",'Rolex, AP, Patek'!L265="PG 18K",'Rolex, AP, Patek'!L265="PG &lt;18K",'Rolex, AP, Patek'!L265="WG 18K",'Rolex, AP, Patek'!L265="Mixes of 18K",'Rolex, AP, Patek'!L265="Mixes &lt;18K"),1,0)</f>
        <v>0</v>
      </c>
      <c r="M265">
        <f>IF('Rolex, AP, Patek'!L265="Platinum",1,0)</f>
        <v>0</v>
      </c>
      <c r="N265">
        <f>IF(OR('Rolex, AP, Patek'!L265="PVD",'Rolex, AP, Patek'!L265="Gold Plate",'Rolex, AP, Patek'!L265="Other"),1,0)</f>
        <v>0</v>
      </c>
      <c r="O265">
        <f>IF('Rolex, AP, Patek'!P265="Stainless Steel",1,0)</f>
        <v>1</v>
      </c>
      <c r="P265">
        <f>IF('Rolex, AP, Patek'!P265="Leather",1,0)</f>
        <v>0</v>
      </c>
      <c r="Q265">
        <f>IF('Rolex, AP, Patek'!P265="Two-tone",1,0)</f>
        <v>0</v>
      </c>
      <c r="R265">
        <f>IF(OR('Rolex, AP, Patek'!P265="YG 18K",'Rolex, AP, Patek'!P265="PG 18K",'Rolex, AP, Patek'!P265="WG 18K",'Rolex, AP, Patek'!P265="Mixes of 18K"),1,0)</f>
        <v>0</v>
      </c>
      <c r="S265">
        <f>IF(OR('Rolex, AP, Patek'!AX265="Yes",'Rolex, AP, Patek'!AY265="Yes",'Rolex, AP, Patek'!AW265="Yes"),1,0)</f>
        <v>0</v>
      </c>
      <c r="T265">
        <f>IF(OR(ISTEXT('Rolex, AP, Patek'!AZ265), ISTEXT('Rolex, AP, Patek'!BA265)),1,0)</f>
        <v>0</v>
      </c>
      <c r="U265">
        <f>IF('Rolex, AP, Patek'!BB265="Yes",1,0)</f>
        <v>1</v>
      </c>
      <c r="V265">
        <f>IF('Rolex, AP, Patek'!BC265="Yes",1,0)</f>
        <v>0</v>
      </c>
      <c r="W265">
        <f>IF('Rolex, AP, Patek'!BF265="Yes",1,0)</f>
        <v>0</v>
      </c>
      <c r="X265">
        <f>IF('Rolex, AP, Patek'!BG265="A",1,0)</f>
        <v>0</v>
      </c>
      <c r="Y265">
        <f>IF('Rolex, AP, Patek'!BG265="AA",1,0)</f>
        <v>0</v>
      </c>
      <c r="Z265">
        <f>IF('Rolex, AP, Patek'!BG265="AAA",1,0)</f>
        <v>0</v>
      </c>
      <c r="AA265">
        <f>IF('Rolex, AP, Patek'!BG265="AAAA",1,0)</f>
        <v>1</v>
      </c>
      <c r="AB265">
        <f>IF('Rolex, AP, Patek'!R265="Yes",1,0)</f>
        <v>0</v>
      </c>
      <c r="AC265">
        <f>IF('Rolex, AP, Patek'!AR265="Yes",1,0)</f>
        <v>0</v>
      </c>
      <c r="AD265">
        <f>IF(OR('Rolex, AP, Patek'!X265="Yes", 'Rolex, AP, Patek'!Y265="Yes",'Rolex, AP, Patek'!Z265="Yes"),1,0)</f>
        <v>1</v>
      </c>
      <c r="AE265">
        <f>IF(OR('Rolex, AP, Patek'!AA265="Yes",'Rolex, AP, Patek'!AB265="Yes"),1,0)</f>
        <v>0</v>
      </c>
      <c r="AF265">
        <f>IF('Rolex, AP, Patek'!AD265="Yes",1,0)</f>
        <v>0</v>
      </c>
      <c r="AG265">
        <f>IF('Rolex, AP, Patek'!AC265="Yes",1,0)</f>
        <v>1</v>
      </c>
      <c r="AH265">
        <f>IF('Rolex, AP, Patek'!AE265="Yes",1,0)</f>
        <v>0</v>
      </c>
      <c r="AI265">
        <f>IF(OR('Rolex, AP, Patek'!AK265="Yes",'Rolex, AP, Patek'!AN265="Yes"),1,0)</f>
        <v>0</v>
      </c>
      <c r="AJ265">
        <f>IF('Rolex, AP, Patek'!AL265="Yes",1,0)</f>
        <v>0</v>
      </c>
      <c r="AK265">
        <f>IF('Rolex, AP, Patek'!AO265="Yes",1,0)</f>
        <v>0</v>
      </c>
      <c r="AL265">
        <f>IF('Rolex, AP, Patek'!AS265="Yes",1,0)</f>
        <v>0</v>
      </c>
      <c r="AM265" s="25">
        <f t="shared" si="25"/>
        <v>0</v>
      </c>
      <c r="AN265" s="25">
        <f t="shared" si="26"/>
        <v>0</v>
      </c>
      <c r="AO265" s="25">
        <f t="shared" si="27"/>
        <v>0</v>
      </c>
      <c r="AP265" s="25">
        <f t="shared" si="28"/>
        <v>1</v>
      </c>
      <c r="AQ265" s="25">
        <f t="shared" si="29"/>
        <v>0</v>
      </c>
    </row>
    <row r="266" spans="1:43" x14ac:dyDescent="0.2">
      <c r="A266" s="1">
        <v>262</v>
      </c>
      <c r="B266" s="27">
        <f>'Rolex, AP, Patek'!C266</f>
        <v>44325</v>
      </c>
      <c r="C266">
        <f>'Rolex, AP, Patek'!D266</f>
        <v>521</v>
      </c>
      <c r="D266" s="28">
        <f>'Rolex, AP, Patek'!E266</f>
        <v>7600</v>
      </c>
      <c r="E266" s="28">
        <f>'Rolex, AP, Patek'!F266</f>
        <v>9500</v>
      </c>
      <c r="F266" s="29">
        <f t="shared" si="24"/>
        <v>8.9359035262744229</v>
      </c>
      <c r="G266" s="28">
        <f>IF('Rolex, AP, Patek'!J266="AP",1,0)</f>
        <v>0</v>
      </c>
      <c r="H266" s="28">
        <f>IF('Rolex, AP, Patek'!J266="Patek",1,0)</f>
        <v>1</v>
      </c>
      <c r="I266" s="28">
        <f>IF('Rolex, AP, Patek'!J266="Rolex",1,0)</f>
        <v>0</v>
      </c>
      <c r="J266">
        <f>IF('Rolex, AP, Patek'!L266="Stainless Steel",1,0)</f>
        <v>0</v>
      </c>
      <c r="K266">
        <f>IF('Rolex, AP, Patek'!L266="Two-tone",1,0)</f>
        <v>0</v>
      </c>
      <c r="L266">
        <f>IF(OR('Rolex, AP, Patek'!L266="YG 18K",'Rolex, AP, Patek'!L266="YG &lt;18K",'Rolex, AP, Patek'!L266="PG 18K",'Rolex, AP, Patek'!L266="PG &lt;18K",'Rolex, AP, Patek'!L266="WG 18K",'Rolex, AP, Patek'!L266="Mixes of 18K",'Rolex, AP, Patek'!L266="Mixes &lt;18K"),1,0)</f>
        <v>1</v>
      </c>
      <c r="M266">
        <f>IF('Rolex, AP, Patek'!L266="Platinum",1,0)</f>
        <v>0</v>
      </c>
      <c r="N266">
        <f>IF(OR('Rolex, AP, Patek'!L266="PVD",'Rolex, AP, Patek'!L266="Gold Plate",'Rolex, AP, Patek'!L266="Other"),1,0)</f>
        <v>0</v>
      </c>
      <c r="O266">
        <f>IF('Rolex, AP, Patek'!P266="Stainless Steel",1,0)</f>
        <v>0</v>
      </c>
      <c r="P266">
        <f>IF('Rolex, AP, Patek'!P266="Leather",1,0)</f>
        <v>1</v>
      </c>
      <c r="Q266">
        <f>IF('Rolex, AP, Patek'!P266="Two-tone",1,0)</f>
        <v>0</v>
      </c>
      <c r="R266">
        <f>IF(OR('Rolex, AP, Patek'!P266="YG 18K",'Rolex, AP, Patek'!P266="PG 18K",'Rolex, AP, Patek'!P266="WG 18K",'Rolex, AP, Patek'!P266="Mixes of 18K"),1,0)</f>
        <v>0</v>
      </c>
      <c r="S266">
        <f>IF(OR('Rolex, AP, Patek'!AX266="Yes",'Rolex, AP, Patek'!AY266="Yes",'Rolex, AP, Patek'!AW266="Yes"),1,0)</f>
        <v>0</v>
      </c>
      <c r="T266">
        <f>IF(OR(ISTEXT('Rolex, AP, Patek'!AZ266), ISTEXT('Rolex, AP, Patek'!BA266)),1,0)</f>
        <v>0</v>
      </c>
      <c r="U266">
        <f>IF('Rolex, AP, Patek'!BB266="Yes",1,0)</f>
        <v>0</v>
      </c>
      <c r="V266">
        <f>IF('Rolex, AP, Patek'!BC266="Yes",1,0)</f>
        <v>0</v>
      </c>
      <c r="W266">
        <f>IF('Rolex, AP, Patek'!BF266="Yes",1,0)</f>
        <v>0</v>
      </c>
      <c r="X266">
        <f>IF('Rolex, AP, Patek'!BG266="A",1,0)</f>
        <v>0</v>
      </c>
      <c r="Y266">
        <f>IF('Rolex, AP, Patek'!BG266="AA",1,0)</f>
        <v>1</v>
      </c>
      <c r="Z266">
        <f>IF('Rolex, AP, Patek'!BG266="AAA",1,0)</f>
        <v>0</v>
      </c>
      <c r="AA266">
        <f>IF('Rolex, AP, Patek'!BG266="AAAA",1,0)</f>
        <v>0</v>
      </c>
      <c r="AB266">
        <f>IF('Rolex, AP, Patek'!R266="Yes",1,0)</f>
        <v>1</v>
      </c>
      <c r="AC266">
        <f>IF('Rolex, AP, Patek'!AR266="Yes",1,0)</f>
        <v>0</v>
      </c>
      <c r="AD266">
        <f>IF(OR('Rolex, AP, Patek'!X266="Yes", 'Rolex, AP, Patek'!Y266="Yes",'Rolex, AP, Patek'!Z266="Yes"),1,0)</f>
        <v>0</v>
      </c>
      <c r="AE266">
        <f>IF(OR('Rolex, AP, Patek'!AA266="Yes",'Rolex, AP, Patek'!AB266="Yes"),1,0)</f>
        <v>0</v>
      </c>
      <c r="AF266">
        <f>IF('Rolex, AP, Patek'!AD266="Yes",1,0)</f>
        <v>0</v>
      </c>
      <c r="AG266">
        <f>IF('Rolex, AP, Patek'!AC266="Yes",1,0)</f>
        <v>0</v>
      </c>
      <c r="AH266">
        <f>IF('Rolex, AP, Patek'!AE266="Yes",1,0)</f>
        <v>0</v>
      </c>
      <c r="AI266">
        <f>IF(OR('Rolex, AP, Patek'!AK266="Yes",'Rolex, AP, Patek'!AN266="Yes"),1,0)</f>
        <v>0</v>
      </c>
      <c r="AJ266">
        <f>IF('Rolex, AP, Patek'!AL266="Yes",1,0)</f>
        <v>0</v>
      </c>
      <c r="AK266">
        <f>IF('Rolex, AP, Patek'!AO266="Yes",1,0)</f>
        <v>0</v>
      </c>
      <c r="AL266">
        <f>IF('Rolex, AP, Patek'!AS266="Yes",1,0)</f>
        <v>0</v>
      </c>
      <c r="AM266" s="25">
        <f t="shared" si="25"/>
        <v>0</v>
      </c>
      <c r="AN266" s="25">
        <f t="shared" si="26"/>
        <v>0</v>
      </c>
      <c r="AO266" s="25">
        <f t="shared" si="27"/>
        <v>0</v>
      </c>
      <c r="AP266" s="25">
        <f t="shared" si="28"/>
        <v>1</v>
      </c>
      <c r="AQ266" s="25">
        <f t="shared" si="29"/>
        <v>0</v>
      </c>
    </row>
    <row r="267" spans="1:43" x14ac:dyDescent="0.2">
      <c r="A267" s="1">
        <v>263</v>
      </c>
      <c r="B267" s="27">
        <f>'Rolex, AP, Patek'!C267</f>
        <v>44325</v>
      </c>
      <c r="C267">
        <f>'Rolex, AP, Patek'!D267</f>
        <v>522</v>
      </c>
      <c r="D267" s="28">
        <f>'Rolex, AP, Patek'!E267</f>
        <v>7500</v>
      </c>
      <c r="E267" s="28">
        <f>'Rolex, AP, Patek'!F267</f>
        <v>9375</v>
      </c>
      <c r="F267" s="29">
        <f t="shared" si="24"/>
        <v>8.9226582995244019</v>
      </c>
      <c r="G267" s="28">
        <f>IF('Rolex, AP, Patek'!J267="AP",1,0)</f>
        <v>0</v>
      </c>
      <c r="H267" s="28">
        <f>IF('Rolex, AP, Patek'!J267="Patek",1,0)</f>
        <v>1</v>
      </c>
      <c r="I267" s="28">
        <f>IF('Rolex, AP, Patek'!J267="Rolex",1,0)</f>
        <v>0</v>
      </c>
      <c r="J267">
        <f>IF('Rolex, AP, Patek'!L267="Stainless Steel",1,0)</f>
        <v>0</v>
      </c>
      <c r="K267">
        <f>IF('Rolex, AP, Patek'!L267="Two-tone",1,0)</f>
        <v>0</v>
      </c>
      <c r="L267">
        <f>IF(OR('Rolex, AP, Patek'!L267="YG 18K",'Rolex, AP, Patek'!L267="YG &lt;18K",'Rolex, AP, Patek'!L267="PG 18K",'Rolex, AP, Patek'!L267="PG &lt;18K",'Rolex, AP, Patek'!L267="WG 18K",'Rolex, AP, Patek'!L267="Mixes of 18K",'Rolex, AP, Patek'!L267="Mixes &lt;18K"),1,0)</f>
        <v>1</v>
      </c>
      <c r="M267">
        <f>IF('Rolex, AP, Patek'!L267="Platinum",1,0)</f>
        <v>0</v>
      </c>
      <c r="N267">
        <f>IF(OR('Rolex, AP, Patek'!L267="PVD",'Rolex, AP, Patek'!L267="Gold Plate",'Rolex, AP, Patek'!L267="Other"),1,0)</f>
        <v>0</v>
      </c>
      <c r="O267">
        <f>IF('Rolex, AP, Patek'!P267="Stainless Steel",1,0)</f>
        <v>0</v>
      </c>
      <c r="P267">
        <f>IF('Rolex, AP, Patek'!P267="Leather",1,0)</f>
        <v>1</v>
      </c>
      <c r="Q267">
        <f>IF('Rolex, AP, Patek'!P267="Two-tone",1,0)</f>
        <v>0</v>
      </c>
      <c r="R267">
        <f>IF(OR('Rolex, AP, Patek'!P267="YG 18K",'Rolex, AP, Patek'!P267="PG 18K",'Rolex, AP, Patek'!P267="WG 18K",'Rolex, AP, Patek'!P267="Mixes of 18K"),1,0)</f>
        <v>0</v>
      </c>
      <c r="S267">
        <f>IF(OR('Rolex, AP, Patek'!AX267="Yes",'Rolex, AP, Patek'!AY267="Yes",'Rolex, AP, Patek'!AW267="Yes"),1,0)</f>
        <v>0</v>
      </c>
      <c r="T267">
        <f>IF(OR(ISTEXT('Rolex, AP, Patek'!AZ267), ISTEXT('Rolex, AP, Patek'!BA267)),1,0)</f>
        <v>0</v>
      </c>
      <c r="U267">
        <f>IF('Rolex, AP, Patek'!BB267="Yes",1,0)</f>
        <v>0</v>
      </c>
      <c r="V267">
        <f>IF('Rolex, AP, Patek'!BC267="Yes",1,0)</f>
        <v>0</v>
      </c>
      <c r="W267">
        <f>IF('Rolex, AP, Patek'!BF267="Yes",1,0)</f>
        <v>0</v>
      </c>
      <c r="X267">
        <f>IF('Rolex, AP, Patek'!BG267="A",1,0)</f>
        <v>0</v>
      </c>
      <c r="Y267">
        <f>IF('Rolex, AP, Patek'!BG267="AA",1,0)</f>
        <v>1</v>
      </c>
      <c r="Z267">
        <f>IF('Rolex, AP, Patek'!BG267="AAA",1,0)</f>
        <v>0</v>
      </c>
      <c r="AA267">
        <f>IF('Rolex, AP, Patek'!BG267="AAAA",1,0)</f>
        <v>0</v>
      </c>
      <c r="AB267">
        <f>IF('Rolex, AP, Patek'!R267="Yes",1,0)</f>
        <v>1</v>
      </c>
      <c r="AC267">
        <f>IF('Rolex, AP, Patek'!AR267="Yes",1,0)</f>
        <v>0</v>
      </c>
      <c r="AD267">
        <f>IF(OR('Rolex, AP, Patek'!X267="Yes", 'Rolex, AP, Patek'!Y267="Yes",'Rolex, AP, Patek'!Z267="Yes"),1,0)</f>
        <v>0</v>
      </c>
      <c r="AE267">
        <f>IF(OR('Rolex, AP, Patek'!AA267="Yes",'Rolex, AP, Patek'!AB267="Yes"),1,0)</f>
        <v>0</v>
      </c>
      <c r="AF267">
        <f>IF('Rolex, AP, Patek'!AD267="Yes",1,0)</f>
        <v>0</v>
      </c>
      <c r="AG267">
        <f>IF('Rolex, AP, Patek'!AC267="Yes",1,0)</f>
        <v>0</v>
      </c>
      <c r="AH267">
        <f>IF('Rolex, AP, Patek'!AE267="Yes",1,0)</f>
        <v>0</v>
      </c>
      <c r="AI267">
        <f>IF(OR('Rolex, AP, Patek'!AK267="Yes",'Rolex, AP, Patek'!AN267="Yes"),1,0)</f>
        <v>0</v>
      </c>
      <c r="AJ267">
        <f>IF('Rolex, AP, Patek'!AL267="Yes",1,0)</f>
        <v>0</v>
      </c>
      <c r="AK267">
        <f>IF('Rolex, AP, Patek'!AO267="Yes",1,0)</f>
        <v>0</v>
      </c>
      <c r="AL267">
        <f>IF('Rolex, AP, Patek'!AS267="Yes",1,0)</f>
        <v>0</v>
      </c>
      <c r="AM267" s="25">
        <f t="shared" si="25"/>
        <v>0</v>
      </c>
      <c r="AN267" s="25">
        <f t="shared" si="26"/>
        <v>0</v>
      </c>
      <c r="AO267" s="25">
        <f t="shared" si="27"/>
        <v>0</v>
      </c>
      <c r="AP267" s="25">
        <f t="shared" si="28"/>
        <v>1</v>
      </c>
      <c r="AQ267" s="25">
        <f t="shared" si="29"/>
        <v>0</v>
      </c>
    </row>
    <row r="268" spans="1:43" x14ac:dyDescent="0.2">
      <c r="A268" s="1">
        <v>264</v>
      </c>
      <c r="B268" s="27">
        <f>'Rolex, AP, Patek'!C268</f>
        <v>44325</v>
      </c>
      <c r="C268">
        <f>'Rolex, AP, Patek'!D268</f>
        <v>523</v>
      </c>
      <c r="D268" s="28">
        <f>'Rolex, AP, Patek'!E268</f>
        <v>7500</v>
      </c>
      <c r="E268" s="28">
        <f>'Rolex, AP, Patek'!F268</f>
        <v>9375</v>
      </c>
      <c r="F268" s="29">
        <f t="shared" si="24"/>
        <v>8.9226582995244019</v>
      </c>
      <c r="G268" s="28">
        <f>IF('Rolex, AP, Patek'!J268="AP",1,0)</f>
        <v>0</v>
      </c>
      <c r="H268" s="28">
        <f>IF('Rolex, AP, Patek'!J268="Patek",1,0)</f>
        <v>1</v>
      </c>
      <c r="I268" s="28">
        <f>IF('Rolex, AP, Patek'!J268="Rolex",1,0)</f>
        <v>0</v>
      </c>
      <c r="J268">
        <f>IF('Rolex, AP, Patek'!L268="Stainless Steel",1,0)</f>
        <v>0</v>
      </c>
      <c r="K268">
        <f>IF('Rolex, AP, Patek'!L268="Two-tone",1,0)</f>
        <v>0</v>
      </c>
      <c r="L268">
        <f>IF(OR('Rolex, AP, Patek'!L268="YG 18K",'Rolex, AP, Patek'!L268="YG &lt;18K",'Rolex, AP, Patek'!L268="PG 18K",'Rolex, AP, Patek'!L268="PG &lt;18K",'Rolex, AP, Patek'!L268="WG 18K",'Rolex, AP, Patek'!L268="Mixes of 18K",'Rolex, AP, Patek'!L268="Mixes &lt;18K"),1,0)</f>
        <v>1</v>
      </c>
      <c r="M268">
        <f>IF('Rolex, AP, Patek'!L268="Platinum",1,0)</f>
        <v>0</v>
      </c>
      <c r="N268">
        <f>IF(OR('Rolex, AP, Patek'!L268="PVD",'Rolex, AP, Patek'!L268="Gold Plate",'Rolex, AP, Patek'!L268="Other"),1,0)</f>
        <v>0</v>
      </c>
      <c r="O268">
        <f>IF('Rolex, AP, Patek'!P268="Stainless Steel",1,0)</f>
        <v>0</v>
      </c>
      <c r="P268">
        <f>IF('Rolex, AP, Patek'!P268="Leather",1,0)</f>
        <v>1</v>
      </c>
      <c r="Q268">
        <f>IF('Rolex, AP, Patek'!P268="Two-tone",1,0)</f>
        <v>0</v>
      </c>
      <c r="R268">
        <f>IF(OR('Rolex, AP, Patek'!P268="YG 18K",'Rolex, AP, Patek'!P268="PG 18K",'Rolex, AP, Patek'!P268="WG 18K",'Rolex, AP, Patek'!P268="Mixes of 18K"),1,0)</f>
        <v>0</v>
      </c>
      <c r="S268">
        <f>IF(OR('Rolex, AP, Patek'!AX268="Yes",'Rolex, AP, Patek'!AY268="Yes",'Rolex, AP, Patek'!AW268="Yes"),1,0)</f>
        <v>0</v>
      </c>
      <c r="T268">
        <f>IF(OR(ISTEXT('Rolex, AP, Patek'!AZ268), ISTEXT('Rolex, AP, Patek'!BA268)),1,0)</f>
        <v>0</v>
      </c>
      <c r="U268">
        <f>IF('Rolex, AP, Patek'!BB268="Yes",1,0)</f>
        <v>0</v>
      </c>
      <c r="V268">
        <f>IF('Rolex, AP, Patek'!BC268="Yes",1,0)</f>
        <v>0</v>
      </c>
      <c r="W268">
        <f>IF('Rolex, AP, Patek'!BF268="Yes",1,0)</f>
        <v>0</v>
      </c>
      <c r="X268">
        <f>IF('Rolex, AP, Patek'!BG268="A",1,0)</f>
        <v>0</v>
      </c>
      <c r="Y268">
        <f>IF('Rolex, AP, Patek'!BG268="AA",1,0)</f>
        <v>0</v>
      </c>
      <c r="Z268">
        <f>IF('Rolex, AP, Patek'!BG268="AAA",1,0)</f>
        <v>1</v>
      </c>
      <c r="AA268">
        <f>IF('Rolex, AP, Patek'!BG268="AAAA",1,0)</f>
        <v>0</v>
      </c>
      <c r="AB268">
        <f>IF('Rolex, AP, Patek'!R268="Yes",1,0)</f>
        <v>1</v>
      </c>
      <c r="AC268">
        <f>IF('Rolex, AP, Patek'!AR268="Yes",1,0)</f>
        <v>0</v>
      </c>
      <c r="AD268">
        <f>IF(OR('Rolex, AP, Patek'!X268="Yes", 'Rolex, AP, Patek'!Y268="Yes",'Rolex, AP, Patek'!Z268="Yes"),1,0)</f>
        <v>0</v>
      </c>
      <c r="AE268">
        <f>IF(OR('Rolex, AP, Patek'!AA268="Yes",'Rolex, AP, Patek'!AB268="Yes"),1,0)</f>
        <v>0</v>
      </c>
      <c r="AF268">
        <f>IF('Rolex, AP, Patek'!AD268="Yes",1,0)</f>
        <v>0</v>
      </c>
      <c r="AG268">
        <f>IF('Rolex, AP, Patek'!AC268="Yes",1,0)</f>
        <v>0</v>
      </c>
      <c r="AH268">
        <f>IF('Rolex, AP, Patek'!AE268="Yes",1,0)</f>
        <v>0</v>
      </c>
      <c r="AI268">
        <f>IF(OR('Rolex, AP, Patek'!AK268="Yes",'Rolex, AP, Patek'!AN268="Yes"),1,0)</f>
        <v>0</v>
      </c>
      <c r="AJ268">
        <f>IF('Rolex, AP, Patek'!AL268="Yes",1,0)</f>
        <v>0</v>
      </c>
      <c r="AK268">
        <f>IF('Rolex, AP, Patek'!AO268="Yes",1,0)</f>
        <v>0</v>
      </c>
      <c r="AL268">
        <f>IF('Rolex, AP, Patek'!AS268="Yes",1,0)</f>
        <v>0</v>
      </c>
      <c r="AM268" s="25">
        <f t="shared" si="25"/>
        <v>0</v>
      </c>
      <c r="AN268" s="25">
        <f t="shared" si="26"/>
        <v>0</v>
      </c>
      <c r="AO268" s="25">
        <f t="shared" si="27"/>
        <v>0</v>
      </c>
      <c r="AP268" s="25">
        <f t="shared" si="28"/>
        <v>1</v>
      </c>
      <c r="AQ268" s="25">
        <f t="shared" si="29"/>
        <v>0</v>
      </c>
    </row>
    <row r="269" spans="1:43" x14ac:dyDescent="0.2">
      <c r="A269" s="1">
        <v>265</v>
      </c>
      <c r="B269" s="27">
        <f>'Rolex, AP, Patek'!C269</f>
        <v>44325</v>
      </c>
      <c r="C269">
        <f>'Rolex, AP, Patek'!D269</f>
        <v>528</v>
      </c>
      <c r="D269" s="28">
        <f>'Rolex, AP, Patek'!E269</f>
        <v>3800</v>
      </c>
      <c r="E269" s="28">
        <f>'Rolex, AP, Patek'!F269</f>
        <v>4750</v>
      </c>
      <c r="F269" s="29">
        <f t="shared" si="24"/>
        <v>8.2427563457144775</v>
      </c>
      <c r="G269" s="28">
        <f>IF('Rolex, AP, Patek'!J269="AP",1,0)</f>
        <v>1</v>
      </c>
      <c r="H269" s="28">
        <f>IF('Rolex, AP, Patek'!J269="Patek",1,0)</f>
        <v>0</v>
      </c>
      <c r="I269" s="28">
        <f>IF('Rolex, AP, Patek'!J269="Rolex",1,0)</f>
        <v>0</v>
      </c>
      <c r="J269">
        <f>IF('Rolex, AP, Patek'!L269="Stainless Steel",1,0)</f>
        <v>0</v>
      </c>
      <c r="K269">
        <f>IF('Rolex, AP, Patek'!L269="Two-tone",1,0)</f>
        <v>0</v>
      </c>
      <c r="L269">
        <f>IF(OR('Rolex, AP, Patek'!L269="YG 18K",'Rolex, AP, Patek'!L269="YG &lt;18K",'Rolex, AP, Patek'!L269="PG 18K",'Rolex, AP, Patek'!L269="PG &lt;18K",'Rolex, AP, Patek'!L269="WG 18K",'Rolex, AP, Patek'!L269="Mixes of 18K",'Rolex, AP, Patek'!L269="Mixes &lt;18K"),1,0)</f>
        <v>1</v>
      </c>
      <c r="M269">
        <f>IF('Rolex, AP, Patek'!L269="Platinum",1,0)</f>
        <v>0</v>
      </c>
      <c r="N269">
        <f>IF(OR('Rolex, AP, Patek'!L269="PVD",'Rolex, AP, Patek'!L269="Gold Plate",'Rolex, AP, Patek'!L269="Other"),1,0)</f>
        <v>0</v>
      </c>
      <c r="O269">
        <f>IF('Rolex, AP, Patek'!P269="Stainless Steel",1,0)</f>
        <v>0</v>
      </c>
      <c r="P269">
        <f>IF('Rolex, AP, Patek'!P269="Leather",1,0)</f>
        <v>0</v>
      </c>
      <c r="Q269">
        <f>IF('Rolex, AP, Patek'!P269="Two-tone",1,0)</f>
        <v>0</v>
      </c>
      <c r="R269">
        <f>IF(OR('Rolex, AP, Patek'!P269="YG 18K",'Rolex, AP, Patek'!P269="PG 18K",'Rolex, AP, Patek'!P269="WG 18K",'Rolex, AP, Patek'!P269="Mixes of 18K"),1,0)</f>
        <v>1</v>
      </c>
      <c r="S269">
        <f>IF(OR('Rolex, AP, Patek'!AX269="Yes",'Rolex, AP, Patek'!AY269="Yes",'Rolex, AP, Patek'!AW269="Yes"),1,0)</f>
        <v>0</v>
      </c>
      <c r="T269">
        <f>IF(OR(ISTEXT('Rolex, AP, Patek'!AZ269), ISTEXT('Rolex, AP, Patek'!BA269)),1,0)</f>
        <v>0</v>
      </c>
      <c r="U269">
        <f>IF('Rolex, AP, Patek'!BB269="Yes",1,0)</f>
        <v>0</v>
      </c>
      <c r="V269">
        <f>IF('Rolex, AP, Patek'!BC269="Yes",1,0)</f>
        <v>0</v>
      </c>
      <c r="W269">
        <f>IF('Rolex, AP, Patek'!BF269="Yes",1,0)</f>
        <v>0</v>
      </c>
      <c r="X269">
        <f>IF('Rolex, AP, Patek'!BG269="A",1,0)</f>
        <v>0</v>
      </c>
      <c r="Y269">
        <f>IF('Rolex, AP, Patek'!BG269="AA",1,0)</f>
        <v>1</v>
      </c>
      <c r="Z269">
        <f>IF('Rolex, AP, Patek'!BG269="AAA",1,0)</f>
        <v>0</v>
      </c>
      <c r="AA269">
        <f>IF('Rolex, AP, Patek'!BG269="AAAA",1,0)</f>
        <v>0</v>
      </c>
      <c r="AB269">
        <f>IF('Rolex, AP, Patek'!R269="Yes",1,0)</f>
        <v>1</v>
      </c>
      <c r="AC269">
        <f>IF('Rolex, AP, Patek'!AR269="Yes",1,0)</f>
        <v>0</v>
      </c>
      <c r="AD269">
        <f>IF(OR('Rolex, AP, Patek'!X269="Yes", 'Rolex, AP, Patek'!Y269="Yes",'Rolex, AP, Patek'!Z269="Yes"),1,0)</f>
        <v>0</v>
      </c>
      <c r="AE269">
        <f>IF(OR('Rolex, AP, Patek'!AA269="Yes",'Rolex, AP, Patek'!AB269="Yes"),1,0)</f>
        <v>0</v>
      </c>
      <c r="AF269">
        <f>IF('Rolex, AP, Patek'!AD269="Yes",1,0)</f>
        <v>0</v>
      </c>
      <c r="AG269">
        <f>IF('Rolex, AP, Patek'!AC269="Yes",1,0)</f>
        <v>0</v>
      </c>
      <c r="AH269">
        <f>IF('Rolex, AP, Patek'!AE269="Yes",1,0)</f>
        <v>0</v>
      </c>
      <c r="AI269">
        <f>IF(OR('Rolex, AP, Patek'!AK269="Yes",'Rolex, AP, Patek'!AN269="Yes"),1,0)</f>
        <v>0</v>
      </c>
      <c r="AJ269">
        <f>IF('Rolex, AP, Patek'!AL269="Yes",1,0)</f>
        <v>0</v>
      </c>
      <c r="AK269">
        <f>IF('Rolex, AP, Patek'!AO269="Yes",1,0)</f>
        <v>0</v>
      </c>
      <c r="AL269">
        <f>IF('Rolex, AP, Patek'!AS269="Yes",1,0)</f>
        <v>0</v>
      </c>
      <c r="AM269" s="25">
        <f t="shared" si="25"/>
        <v>0</v>
      </c>
      <c r="AN269" s="25">
        <f t="shared" si="26"/>
        <v>0</v>
      </c>
      <c r="AO269" s="25">
        <f t="shared" si="27"/>
        <v>0</v>
      </c>
      <c r="AP269" s="25">
        <f t="shared" si="28"/>
        <v>1</v>
      </c>
      <c r="AQ269" s="25">
        <f t="shared" si="29"/>
        <v>0</v>
      </c>
    </row>
    <row r="270" spans="1:43" x14ac:dyDescent="0.2">
      <c r="A270" s="1">
        <v>266</v>
      </c>
      <c r="B270" s="27">
        <f>'Rolex, AP, Patek'!C270</f>
        <v>44143</v>
      </c>
      <c r="C270">
        <f>'Rolex, AP, Patek'!D270</f>
        <v>118</v>
      </c>
      <c r="D270" s="28">
        <f>'Rolex, AP, Patek'!E270</f>
        <v>115000</v>
      </c>
      <c r="E270" s="28">
        <f>'Rolex, AP, Patek'!F270</f>
        <v>143750</v>
      </c>
      <c r="F270" s="29">
        <f t="shared" si="24"/>
        <v>11.652687407345388</v>
      </c>
      <c r="G270" s="28">
        <f>IF('Rolex, AP, Patek'!J270="AP",1,0)</f>
        <v>1</v>
      </c>
      <c r="H270" s="28">
        <f>IF('Rolex, AP, Patek'!J270="Patek",1,0)</f>
        <v>0</v>
      </c>
      <c r="I270" s="28">
        <f>IF('Rolex, AP, Patek'!J270="Rolex",1,0)</f>
        <v>0</v>
      </c>
      <c r="J270">
        <f>IF('Rolex, AP, Patek'!L270="Stainless Steel",1,0)</f>
        <v>1</v>
      </c>
      <c r="K270">
        <f>IF('Rolex, AP, Patek'!L270="Two-tone",1,0)</f>
        <v>0</v>
      </c>
      <c r="L270">
        <f>IF(OR('Rolex, AP, Patek'!L270="YG 18K",'Rolex, AP, Patek'!L270="YG &lt;18K",'Rolex, AP, Patek'!L270="PG 18K",'Rolex, AP, Patek'!L270="PG &lt;18K",'Rolex, AP, Patek'!L270="WG 18K",'Rolex, AP, Patek'!L270="Mixes of 18K",'Rolex, AP, Patek'!L270="Mixes &lt;18K"),1,0)</f>
        <v>0</v>
      </c>
      <c r="M270">
        <f>IF('Rolex, AP, Patek'!L270="Platinum",1,0)</f>
        <v>0</v>
      </c>
      <c r="N270">
        <f>IF(OR('Rolex, AP, Patek'!L270="PVD",'Rolex, AP, Patek'!L270="Gold Plate",'Rolex, AP, Patek'!L270="Other"),1,0)</f>
        <v>0</v>
      </c>
      <c r="O270">
        <f>IF('Rolex, AP, Patek'!P270="Stainless Steel",1,0)</f>
        <v>1</v>
      </c>
      <c r="P270">
        <f>IF('Rolex, AP, Patek'!P270="Leather",1,0)</f>
        <v>0</v>
      </c>
      <c r="Q270">
        <f>IF('Rolex, AP, Patek'!P270="Two-tone",1,0)</f>
        <v>0</v>
      </c>
      <c r="R270">
        <f>IF(OR('Rolex, AP, Patek'!P270="YG 18K",'Rolex, AP, Patek'!P270="PG 18K",'Rolex, AP, Patek'!P270="WG 18K",'Rolex, AP, Patek'!P270="Mixes of 18K"),1,0)</f>
        <v>0</v>
      </c>
      <c r="S270">
        <f>IF(OR('Rolex, AP, Patek'!AX270="Yes",'Rolex, AP, Patek'!AY270="Yes",'Rolex, AP, Patek'!AW270="Yes"),1,0)</f>
        <v>0</v>
      </c>
      <c r="T270">
        <f>IF(OR(ISTEXT('Rolex, AP, Patek'!AZ270), ISTEXT('Rolex, AP, Patek'!BA270)),1,0)</f>
        <v>0</v>
      </c>
      <c r="U270">
        <f>IF('Rolex, AP, Patek'!BB270="Yes",1,0)</f>
        <v>0</v>
      </c>
      <c r="V270">
        <f>IF('Rolex, AP, Patek'!BC270="Yes",1,0)</f>
        <v>0</v>
      </c>
      <c r="W270">
        <f>IF('Rolex, AP, Patek'!BF270="Yes",1,0)</f>
        <v>0</v>
      </c>
      <c r="X270">
        <f>IF('Rolex, AP, Patek'!BG270="A",1,0)</f>
        <v>0</v>
      </c>
      <c r="Y270">
        <f>IF('Rolex, AP, Patek'!BG270="AA",1,0)</f>
        <v>0</v>
      </c>
      <c r="Z270">
        <f>IF('Rolex, AP, Patek'!BG270="AAA",1,0)</f>
        <v>1</v>
      </c>
      <c r="AA270">
        <f>IF('Rolex, AP, Patek'!BG270="AAAA",1,0)</f>
        <v>0</v>
      </c>
      <c r="AB270">
        <f>IF('Rolex, AP, Patek'!R270="Yes",1,0)</f>
        <v>0</v>
      </c>
      <c r="AC270">
        <f>IF('Rolex, AP, Patek'!AR270="Yes",1,0)</f>
        <v>0</v>
      </c>
      <c r="AD270">
        <f>IF(OR('Rolex, AP, Patek'!X270="Yes", 'Rolex, AP, Patek'!Y270="Yes",'Rolex, AP, Patek'!Z270="Yes"),1,0)</f>
        <v>0</v>
      </c>
      <c r="AE270">
        <f>IF(OR('Rolex, AP, Patek'!AA270="Yes",'Rolex, AP, Patek'!AB270="Yes"),1,0)</f>
        <v>0</v>
      </c>
      <c r="AF270">
        <f>IF('Rolex, AP, Patek'!AD270="Yes",1,0)</f>
        <v>0</v>
      </c>
      <c r="AG270">
        <f>IF('Rolex, AP, Patek'!AC270="Yes",1,0)</f>
        <v>0</v>
      </c>
      <c r="AH270">
        <f>IF('Rolex, AP, Patek'!AE270="Yes",1,0)</f>
        <v>0</v>
      </c>
      <c r="AI270">
        <f>IF(OR('Rolex, AP, Patek'!AK270="Yes",'Rolex, AP, Patek'!AN270="Yes"),1,0)</f>
        <v>0</v>
      </c>
      <c r="AJ270">
        <f>IF('Rolex, AP, Patek'!AL270="Yes",1,0)</f>
        <v>0</v>
      </c>
      <c r="AK270">
        <f>IF('Rolex, AP, Patek'!AO270="Yes",1,0)</f>
        <v>1</v>
      </c>
      <c r="AL270">
        <f>IF('Rolex, AP, Patek'!AS270="Yes",1,0)</f>
        <v>0</v>
      </c>
      <c r="AM270" s="25">
        <f t="shared" si="25"/>
        <v>0</v>
      </c>
      <c r="AN270" s="25">
        <f t="shared" si="26"/>
        <v>0</v>
      </c>
      <c r="AO270" s="25">
        <f t="shared" si="27"/>
        <v>1</v>
      </c>
      <c r="AP270" s="25">
        <f t="shared" si="28"/>
        <v>0</v>
      </c>
      <c r="AQ270" s="25">
        <f t="shared" si="29"/>
        <v>0</v>
      </c>
    </row>
    <row r="271" spans="1:43" x14ac:dyDescent="0.2">
      <c r="A271" s="1">
        <v>267</v>
      </c>
      <c r="B271" s="27">
        <f>'Rolex, AP, Patek'!C271</f>
        <v>44143</v>
      </c>
      <c r="C271">
        <f>'Rolex, AP, Patek'!D271</f>
        <v>126</v>
      </c>
      <c r="D271" s="28">
        <f>'Rolex, AP, Patek'!E271</f>
        <v>4200</v>
      </c>
      <c r="E271" s="28">
        <f>'Rolex, AP, Patek'!F271</f>
        <v>5250</v>
      </c>
      <c r="F271" s="29">
        <f t="shared" si="24"/>
        <v>8.3428398042714598</v>
      </c>
      <c r="G271" s="28">
        <f>IF('Rolex, AP, Patek'!J271="AP",1,0)</f>
        <v>0</v>
      </c>
      <c r="H271" s="28">
        <f>IF('Rolex, AP, Patek'!J271="Patek",1,0)</f>
        <v>0</v>
      </c>
      <c r="I271" s="28">
        <f>IF('Rolex, AP, Patek'!J271="Rolex",1,0)</f>
        <v>1</v>
      </c>
      <c r="J271">
        <f>IF('Rolex, AP, Patek'!L271="Stainless Steel",1,0)</f>
        <v>1</v>
      </c>
      <c r="K271">
        <f>IF('Rolex, AP, Patek'!L271="Two-tone",1,0)</f>
        <v>0</v>
      </c>
      <c r="L271">
        <f>IF(OR('Rolex, AP, Patek'!L271="YG 18K",'Rolex, AP, Patek'!L271="YG &lt;18K",'Rolex, AP, Patek'!L271="PG 18K",'Rolex, AP, Patek'!L271="PG &lt;18K",'Rolex, AP, Patek'!L271="WG 18K",'Rolex, AP, Patek'!L271="Mixes of 18K",'Rolex, AP, Patek'!L271="Mixes &lt;18K"),1,0)</f>
        <v>0</v>
      </c>
      <c r="M271">
        <f>IF('Rolex, AP, Patek'!L271="Platinum",1,0)</f>
        <v>0</v>
      </c>
      <c r="N271">
        <f>IF(OR('Rolex, AP, Patek'!L271="PVD",'Rolex, AP, Patek'!L271="Gold Plate",'Rolex, AP, Patek'!L271="Other"),1,0)</f>
        <v>0</v>
      </c>
      <c r="O271">
        <f>IF('Rolex, AP, Patek'!P271="Stainless Steel",1,0)</f>
        <v>1</v>
      </c>
      <c r="P271">
        <f>IF('Rolex, AP, Patek'!P271="Leather",1,0)</f>
        <v>0</v>
      </c>
      <c r="Q271">
        <f>IF('Rolex, AP, Patek'!P271="Two-tone",1,0)</f>
        <v>0</v>
      </c>
      <c r="R271">
        <f>IF(OR('Rolex, AP, Patek'!P271="YG 18K",'Rolex, AP, Patek'!P271="PG 18K",'Rolex, AP, Patek'!P271="WG 18K",'Rolex, AP, Patek'!P271="Mixes of 18K"),1,0)</f>
        <v>0</v>
      </c>
      <c r="S271">
        <f>IF(OR('Rolex, AP, Patek'!AX271="Yes",'Rolex, AP, Patek'!AY271="Yes",'Rolex, AP, Patek'!AW271="Yes"),1,0)</f>
        <v>0</v>
      </c>
      <c r="T271">
        <f>IF(OR(ISTEXT('Rolex, AP, Patek'!AZ271), ISTEXT('Rolex, AP, Patek'!BA271)),1,0)</f>
        <v>1</v>
      </c>
      <c r="U271">
        <f>IF('Rolex, AP, Patek'!BB271="Yes",1,0)</f>
        <v>0</v>
      </c>
      <c r="V271">
        <f>IF('Rolex, AP, Patek'!BC271="Yes",1,0)</f>
        <v>0</v>
      </c>
      <c r="W271">
        <f>IF('Rolex, AP, Patek'!BF271="Yes",1,0)</f>
        <v>0</v>
      </c>
      <c r="X271">
        <f>IF('Rolex, AP, Patek'!BG271="A",1,0)</f>
        <v>0</v>
      </c>
      <c r="Y271">
        <f>IF('Rolex, AP, Patek'!BG271="AA",1,0)</f>
        <v>1</v>
      </c>
      <c r="Z271">
        <f>IF('Rolex, AP, Patek'!BG271="AAA",1,0)</f>
        <v>0</v>
      </c>
      <c r="AA271">
        <f>IF('Rolex, AP, Patek'!BG271="AAAA",1,0)</f>
        <v>0</v>
      </c>
      <c r="AB271">
        <f>IF('Rolex, AP, Patek'!R271="Yes",1,0)</f>
        <v>1</v>
      </c>
      <c r="AC271">
        <f>IF('Rolex, AP, Patek'!AR271="Yes",1,0)</f>
        <v>0</v>
      </c>
      <c r="AD271">
        <f>IF(OR('Rolex, AP, Patek'!X271="Yes", 'Rolex, AP, Patek'!Y271="Yes",'Rolex, AP, Patek'!Z271="Yes"),1,0)</f>
        <v>0</v>
      </c>
      <c r="AE271">
        <f>IF(OR('Rolex, AP, Patek'!AA271="Yes",'Rolex, AP, Patek'!AB271="Yes"),1,0)</f>
        <v>0</v>
      </c>
      <c r="AF271">
        <f>IF('Rolex, AP, Patek'!AD271="Yes",1,0)</f>
        <v>0</v>
      </c>
      <c r="AG271">
        <f>IF('Rolex, AP, Patek'!AC271="Yes",1,0)</f>
        <v>0</v>
      </c>
      <c r="AH271">
        <f>IF('Rolex, AP, Patek'!AE271="Yes",1,0)</f>
        <v>0</v>
      </c>
      <c r="AI271">
        <f>IF(OR('Rolex, AP, Patek'!AK271="Yes",'Rolex, AP, Patek'!AN271="Yes"),1,0)</f>
        <v>0</v>
      </c>
      <c r="AJ271">
        <f>IF('Rolex, AP, Patek'!AL271="Yes",1,0)</f>
        <v>0</v>
      </c>
      <c r="AK271">
        <f>IF('Rolex, AP, Patek'!AO271="Yes",1,0)</f>
        <v>0</v>
      </c>
      <c r="AL271">
        <f>IF('Rolex, AP, Patek'!AS271="Yes",1,0)</f>
        <v>0</v>
      </c>
      <c r="AM271" s="25">
        <f t="shared" si="25"/>
        <v>0</v>
      </c>
      <c r="AN271" s="25">
        <f t="shared" si="26"/>
        <v>0</v>
      </c>
      <c r="AO271" s="25">
        <f t="shared" si="27"/>
        <v>1</v>
      </c>
      <c r="AP271" s="25">
        <f t="shared" si="28"/>
        <v>0</v>
      </c>
      <c r="AQ271" s="25">
        <f t="shared" si="29"/>
        <v>0</v>
      </c>
    </row>
    <row r="272" spans="1:43" x14ac:dyDescent="0.2">
      <c r="A272" s="1">
        <v>268</v>
      </c>
      <c r="B272" s="27">
        <f>'Rolex, AP, Patek'!C272</f>
        <v>44143</v>
      </c>
      <c r="C272">
        <f>'Rolex, AP, Patek'!D272</f>
        <v>129</v>
      </c>
      <c r="D272" s="28">
        <f>'Rolex, AP, Patek'!E272</f>
        <v>8000</v>
      </c>
      <c r="E272" s="28">
        <f>'Rolex, AP, Patek'!F272</f>
        <v>10000</v>
      </c>
      <c r="F272" s="29">
        <f t="shared" si="24"/>
        <v>8.987196820661973</v>
      </c>
      <c r="G272" s="28">
        <f>IF('Rolex, AP, Patek'!J272="AP",1,0)</f>
        <v>0</v>
      </c>
      <c r="H272" s="28">
        <f>IF('Rolex, AP, Patek'!J272="Patek",1,0)</f>
        <v>0</v>
      </c>
      <c r="I272" s="28">
        <f>IF('Rolex, AP, Patek'!J272="Rolex",1,0)</f>
        <v>1</v>
      </c>
      <c r="J272">
        <f>IF('Rolex, AP, Patek'!L272="Stainless Steel",1,0)</f>
        <v>0</v>
      </c>
      <c r="K272">
        <f>IF('Rolex, AP, Patek'!L272="Two-tone",1,0)</f>
        <v>1</v>
      </c>
      <c r="L272">
        <f>IF(OR('Rolex, AP, Patek'!L272="YG 18K",'Rolex, AP, Patek'!L272="YG &lt;18K",'Rolex, AP, Patek'!L272="PG 18K",'Rolex, AP, Patek'!L272="PG &lt;18K",'Rolex, AP, Patek'!L272="WG 18K",'Rolex, AP, Patek'!L272="Mixes of 18K",'Rolex, AP, Patek'!L272="Mixes &lt;18K"),1,0)</f>
        <v>0</v>
      </c>
      <c r="M272">
        <f>IF('Rolex, AP, Patek'!L272="Platinum",1,0)</f>
        <v>0</v>
      </c>
      <c r="N272">
        <f>IF(OR('Rolex, AP, Patek'!L272="PVD",'Rolex, AP, Patek'!L272="Gold Plate",'Rolex, AP, Patek'!L272="Other"),1,0)</f>
        <v>0</v>
      </c>
      <c r="O272">
        <f>IF('Rolex, AP, Patek'!P272="Stainless Steel",1,0)</f>
        <v>0</v>
      </c>
      <c r="P272">
        <f>IF('Rolex, AP, Patek'!P272="Leather",1,0)</f>
        <v>0</v>
      </c>
      <c r="Q272">
        <f>IF('Rolex, AP, Patek'!P272="Two-tone",1,0)</f>
        <v>1</v>
      </c>
      <c r="R272">
        <f>IF(OR('Rolex, AP, Patek'!P272="YG 18K",'Rolex, AP, Patek'!P272="PG 18K",'Rolex, AP, Patek'!P272="WG 18K",'Rolex, AP, Patek'!P272="Mixes of 18K"),1,0)</f>
        <v>0</v>
      </c>
      <c r="S272">
        <f>IF(OR('Rolex, AP, Patek'!AX272="Yes",'Rolex, AP, Patek'!AY272="Yes",'Rolex, AP, Patek'!AW272="Yes"),1,0)</f>
        <v>0</v>
      </c>
      <c r="T272">
        <f>IF(OR(ISTEXT('Rolex, AP, Patek'!AZ272), ISTEXT('Rolex, AP, Patek'!BA272)),1,0)</f>
        <v>0</v>
      </c>
      <c r="U272">
        <f>IF('Rolex, AP, Patek'!BB272="Yes",1,0)</f>
        <v>0</v>
      </c>
      <c r="V272">
        <f>IF('Rolex, AP, Patek'!BC272="Yes",1,0)</f>
        <v>0</v>
      </c>
      <c r="W272">
        <f>IF('Rolex, AP, Patek'!BF272="Yes",1,0)</f>
        <v>0</v>
      </c>
      <c r="X272">
        <f>IF('Rolex, AP, Patek'!BG272="A",1,0)</f>
        <v>0</v>
      </c>
      <c r="Y272">
        <f>IF('Rolex, AP, Patek'!BG272="AA",1,0)</f>
        <v>1</v>
      </c>
      <c r="Z272">
        <f>IF('Rolex, AP, Patek'!BG272="AAA",1,0)</f>
        <v>0</v>
      </c>
      <c r="AA272">
        <f>IF('Rolex, AP, Patek'!BG272="AAAA",1,0)</f>
        <v>0</v>
      </c>
      <c r="AB272">
        <f>IF('Rolex, AP, Patek'!R272="Yes",1,0)</f>
        <v>0</v>
      </c>
      <c r="AC272">
        <f>IF('Rolex, AP, Patek'!AR272="Yes",1,0)</f>
        <v>0</v>
      </c>
      <c r="AD272">
        <f>IF(OR('Rolex, AP, Patek'!X272="Yes", 'Rolex, AP, Patek'!Y272="Yes",'Rolex, AP, Patek'!Z272="Yes"),1,0)</f>
        <v>1</v>
      </c>
      <c r="AE272">
        <f>IF(OR('Rolex, AP, Patek'!AA272="Yes",'Rolex, AP, Patek'!AB272="Yes"),1,0)</f>
        <v>0</v>
      </c>
      <c r="AF272">
        <f>IF('Rolex, AP, Patek'!AD272="Yes",1,0)</f>
        <v>0</v>
      </c>
      <c r="AG272">
        <f>IF('Rolex, AP, Patek'!AC272="Yes",1,0)</f>
        <v>1</v>
      </c>
      <c r="AH272">
        <f>IF('Rolex, AP, Patek'!AE272="Yes",1,0)</f>
        <v>0</v>
      </c>
      <c r="AI272">
        <f>IF(OR('Rolex, AP, Patek'!AK272="Yes",'Rolex, AP, Patek'!AN272="Yes"),1,0)</f>
        <v>0</v>
      </c>
      <c r="AJ272">
        <f>IF('Rolex, AP, Patek'!AL272="Yes",1,0)</f>
        <v>0</v>
      </c>
      <c r="AK272">
        <f>IF('Rolex, AP, Patek'!AO272="Yes",1,0)</f>
        <v>0</v>
      </c>
      <c r="AL272">
        <f>IF('Rolex, AP, Patek'!AS272="Yes",1,0)</f>
        <v>0</v>
      </c>
      <c r="AM272" s="25">
        <f t="shared" si="25"/>
        <v>0</v>
      </c>
      <c r="AN272" s="25">
        <f t="shared" si="26"/>
        <v>0</v>
      </c>
      <c r="AO272" s="25">
        <f t="shared" si="27"/>
        <v>1</v>
      </c>
      <c r="AP272" s="25">
        <f t="shared" si="28"/>
        <v>0</v>
      </c>
      <c r="AQ272" s="25">
        <f t="shared" si="29"/>
        <v>0</v>
      </c>
    </row>
    <row r="273" spans="1:43" x14ac:dyDescent="0.2">
      <c r="A273" s="1">
        <v>269</v>
      </c>
      <c r="B273" s="27">
        <f>'Rolex, AP, Patek'!C273</f>
        <v>44143</v>
      </c>
      <c r="C273">
        <f>'Rolex, AP, Patek'!D273</f>
        <v>131</v>
      </c>
      <c r="D273" s="28">
        <f>'Rolex, AP, Patek'!E273</f>
        <v>10000</v>
      </c>
      <c r="E273" s="28">
        <f>'Rolex, AP, Patek'!F273</f>
        <v>12500</v>
      </c>
      <c r="F273" s="29">
        <f t="shared" si="24"/>
        <v>9.2103403719761836</v>
      </c>
      <c r="G273" s="28">
        <f>IF('Rolex, AP, Patek'!J273="AP",1,0)</f>
        <v>0</v>
      </c>
      <c r="H273" s="28">
        <f>IF('Rolex, AP, Patek'!J273="Patek",1,0)</f>
        <v>0</v>
      </c>
      <c r="I273" s="28">
        <f>IF('Rolex, AP, Patek'!J273="Rolex",1,0)</f>
        <v>1</v>
      </c>
      <c r="J273">
        <f>IF('Rolex, AP, Patek'!L273="Stainless Steel",1,0)</f>
        <v>0</v>
      </c>
      <c r="K273">
        <f>IF('Rolex, AP, Patek'!L273="Two-tone",1,0)</f>
        <v>0</v>
      </c>
      <c r="L273">
        <f>IF(OR('Rolex, AP, Patek'!L273="YG 18K",'Rolex, AP, Patek'!L273="YG &lt;18K",'Rolex, AP, Patek'!L273="PG 18K",'Rolex, AP, Patek'!L273="PG &lt;18K",'Rolex, AP, Patek'!L273="WG 18K",'Rolex, AP, Patek'!L273="Mixes of 18K",'Rolex, AP, Patek'!L273="Mixes &lt;18K"),1,0)</f>
        <v>1</v>
      </c>
      <c r="M273">
        <f>IF('Rolex, AP, Patek'!L273="Platinum",1,0)</f>
        <v>0</v>
      </c>
      <c r="N273">
        <f>IF(OR('Rolex, AP, Patek'!L273="PVD",'Rolex, AP, Patek'!L273="Gold Plate",'Rolex, AP, Patek'!L273="Other"),1,0)</f>
        <v>0</v>
      </c>
      <c r="O273">
        <f>IF('Rolex, AP, Patek'!P273="Stainless Steel",1,0)</f>
        <v>0</v>
      </c>
      <c r="P273">
        <f>IF('Rolex, AP, Patek'!P273="Leather",1,0)</f>
        <v>0</v>
      </c>
      <c r="Q273">
        <f>IF('Rolex, AP, Patek'!P273="Two-tone",1,0)</f>
        <v>0</v>
      </c>
      <c r="R273">
        <f>IF(OR('Rolex, AP, Patek'!P273="YG 18K",'Rolex, AP, Patek'!P273="PG 18K",'Rolex, AP, Patek'!P273="WG 18K",'Rolex, AP, Patek'!P273="Mixes of 18K"),1,0)</f>
        <v>1</v>
      </c>
      <c r="S273">
        <f>IF(OR('Rolex, AP, Patek'!AX273="Yes",'Rolex, AP, Patek'!AY273="Yes",'Rolex, AP, Patek'!AW273="Yes"),1,0)</f>
        <v>1</v>
      </c>
      <c r="T273">
        <f>IF(OR(ISTEXT('Rolex, AP, Patek'!AZ273), ISTEXT('Rolex, AP, Patek'!BA273)),1,0)</f>
        <v>0</v>
      </c>
      <c r="U273">
        <f>IF('Rolex, AP, Patek'!BB273="Yes",1,0)</f>
        <v>0</v>
      </c>
      <c r="V273">
        <f>IF('Rolex, AP, Patek'!BC273="Yes",1,0)</f>
        <v>0</v>
      </c>
      <c r="W273">
        <f>IF('Rolex, AP, Patek'!BF273="Yes",1,0)</f>
        <v>0</v>
      </c>
      <c r="X273">
        <f>IF('Rolex, AP, Patek'!BG273="A",1,0)</f>
        <v>0</v>
      </c>
      <c r="Y273">
        <f>IF('Rolex, AP, Patek'!BG273="AA",1,0)</f>
        <v>0</v>
      </c>
      <c r="Z273">
        <f>IF('Rolex, AP, Patek'!BG273="AAA",1,0)</f>
        <v>1</v>
      </c>
      <c r="AA273">
        <f>IF('Rolex, AP, Patek'!BG273="AAAA",1,0)</f>
        <v>0</v>
      </c>
      <c r="AB273">
        <f>IF('Rolex, AP, Patek'!R273="Yes",1,0)</f>
        <v>0</v>
      </c>
      <c r="AC273">
        <f>IF('Rolex, AP, Patek'!AR273="Yes",1,0)</f>
        <v>0</v>
      </c>
      <c r="AD273">
        <f>IF(OR('Rolex, AP, Patek'!X273="Yes", 'Rolex, AP, Patek'!Y273="Yes",'Rolex, AP, Patek'!Z273="Yes"),1,0)</f>
        <v>1</v>
      </c>
      <c r="AE273">
        <f>IF(OR('Rolex, AP, Patek'!AA273="Yes",'Rolex, AP, Patek'!AB273="Yes"),1,0)</f>
        <v>0</v>
      </c>
      <c r="AF273">
        <f>IF('Rolex, AP, Patek'!AD273="Yes",1,0)</f>
        <v>0</v>
      </c>
      <c r="AG273">
        <f>IF('Rolex, AP, Patek'!AC273="Yes",1,0)</f>
        <v>0</v>
      </c>
      <c r="AH273">
        <f>IF('Rolex, AP, Patek'!AE273="Yes",1,0)</f>
        <v>0</v>
      </c>
      <c r="AI273">
        <f>IF(OR('Rolex, AP, Patek'!AK273="Yes",'Rolex, AP, Patek'!AN273="Yes"),1,0)</f>
        <v>0</v>
      </c>
      <c r="AJ273">
        <f>IF('Rolex, AP, Patek'!AL273="Yes",1,0)</f>
        <v>0</v>
      </c>
      <c r="AK273">
        <f>IF('Rolex, AP, Patek'!AO273="Yes",1,0)</f>
        <v>0</v>
      </c>
      <c r="AL273">
        <f>IF('Rolex, AP, Patek'!AS273="Yes",1,0)</f>
        <v>0</v>
      </c>
      <c r="AM273" s="25">
        <f t="shared" si="25"/>
        <v>0</v>
      </c>
      <c r="AN273" s="25">
        <f t="shared" si="26"/>
        <v>0</v>
      </c>
      <c r="AO273" s="25">
        <f t="shared" si="27"/>
        <v>1</v>
      </c>
      <c r="AP273" s="25">
        <f t="shared" si="28"/>
        <v>0</v>
      </c>
      <c r="AQ273" s="25">
        <f t="shared" si="29"/>
        <v>0</v>
      </c>
    </row>
    <row r="274" spans="1:43" x14ac:dyDescent="0.2">
      <c r="A274" s="1">
        <v>270</v>
      </c>
      <c r="B274" s="27">
        <f>'Rolex, AP, Patek'!C274</f>
        <v>44143</v>
      </c>
      <c r="C274">
        <f>'Rolex, AP, Patek'!D274</f>
        <v>134</v>
      </c>
      <c r="D274" s="28">
        <f>'Rolex, AP, Patek'!E274</f>
        <v>4000</v>
      </c>
      <c r="E274" s="28">
        <f>'Rolex, AP, Patek'!F274</f>
        <v>5000</v>
      </c>
      <c r="F274" s="29">
        <f t="shared" si="24"/>
        <v>8.2940496401020276</v>
      </c>
      <c r="G274" s="28">
        <f>IF('Rolex, AP, Patek'!J274="AP",1,0)</f>
        <v>0</v>
      </c>
      <c r="H274" s="28">
        <f>IF('Rolex, AP, Patek'!J274="Patek",1,0)</f>
        <v>0</v>
      </c>
      <c r="I274" s="28">
        <f>IF('Rolex, AP, Patek'!J274="Rolex",1,0)</f>
        <v>1</v>
      </c>
      <c r="J274">
        <f>IF('Rolex, AP, Patek'!L274="Stainless Steel",1,0)</f>
        <v>1</v>
      </c>
      <c r="K274">
        <f>IF('Rolex, AP, Patek'!L274="Two-tone",1,0)</f>
        <v>0</v>
      </c>
      <c r="L274">
        <f>IF(OR('Rolex, AP, Patek'!L274="YG 18K",'Rolex, AP, Patek'!L274="YG &lt;18K",'Rolex, AP, Patek'!L274="PG 18K",'Rolex, AP, Patek'!L274="PG &lt;18K",'Rolex, AP, Patek'!L274="WG 18K",'Rolex, AP, Patek'!L274="Mixes of 18K",'Rolex, AP, Patek'!L274="Mixes &lt;18K"),1,0)</f>
        <v>0</v>
      </c>
      <c r="M274">
        <f>IF('Rolex, AP, Patek'!L274="Platinum",1,0)</f>
        <v>0</v>
      </c>
      <c r="N274">
        <f>IF(OR('Rolex, AP, Patek'!L274="PVD",'Rolex, AP, Patek'!L274="Gold Plate",'Rolex, AP, Patek'!L274="Other"),1,0)</f>
        <v>0</v>
      </c>
      <c r="O274">
        <f>IF('Rolex, AP, Patek'!P274="Stainless Steel",1,0)</f>
        <v>1</v>
      </c>
      <c r="P274">
        <f>IF('Rolex, AP, Patek'!P274="Leather",1,0)</f>
        <v>0</v>
      </c>
      <c r="Q274">
        <f>IF('Rolex, AP, Patek'!P274="Two-tone",1,0)</f>
        <v>0</v>
      </c>
      <c r="R274">
        <f>IF(OR('Rolex, AP, Patek'!P274="YG 18K",'Rolex, AP, Patek'!P274="PG 18K",'Rolex, AP, Patek'!P274="WG 18K",'Rolex, AP, Patek'!P274="Mixes of 18K"),1,0)</f>
        <v>0</v>
      </c>
      <c r="S274">
        <f>IF(OR('Rolex, AP, Patek'!AX274="Yes",'Rolex, AP, Patek'!AY274="Yes",'Rolex, AP, Patek'!AW274="Yes"),1,0)</f>
        <v>0</v>
      </c>
      <c r="T274">
        <f>IF(OR(ISTEXT('Rolex, AP, Patek'!AZ274), ISTEXT('Rolex, AP, Patek'!BA274)),1,0)</f>
        <v>0</v>
      </c>
      <c r="U274">
        <f>IF('Rolex, AP, Patek'!BB274="Yes",1,0)</f>
        <v>0</v>
      </c>
      <c r="V274">
        <f>IF('Rolex, AP, Patek'!BC274="Yes",1,0)</f>
        <v>0</v>
      </c>
      <c r="W274">
        <f>IF('Rolex, AP, Patek'!BF274="Yes",1,0)</f>
        <v>0</v>
      </c>
      <c r="X274">
        <f>IF('Rolex, AP, Patek'!BG274="A",1,0)</f>
        <v>0</v>
      </c>
      <c r="Y274">
        <f>IF('Rolex, AP, Patek'!BG274="AA",1,0)</f>
        <v>1</v>
      </c>
      <c r="Z274">
        <f>IF('Rolex, AP, Patek'!BG274="AAA",1,0)</f>
        <v>0</v>
      </c>
      <c r="AA274">
        <f>IF('Rolex, AP, Patek'!BG274="AAAA",1,0)</f>
        <v>0</v>
      </c>
      <c r="AB274">
        <f>IF('Rolex, AP, Patek'!R274="Yes",1,0)</f>
        <v>0</v>
      </c>
      <c r="AC274">
        <f>IF('Rolex, AP, Patek'!AR274="Yes",1,0)</f>
        <v>0</v>
      </c>
      <c r="AD274">
        <f>IF(OR('Rolex, AP, Patek'!X274="Yes", 'Rolex, AP, Patek'!Y274="Yes",'Rolex, AP, Patek'!Z274="Yes"),1,0)</f>
        <v>1</v>
      </c>
      <c r="AE274">
        <f>IF(OR('Rolex, AP, Patek'!AA274="Yes",'Rolex, AP, Patek'!AB274="Yes"),1,0)</f>
        <v>0</v>
      </c>
      <c r="AF274">
        <f>IF('Rolex, AP, Patek'!AD274="Yes",1,0)</f>
        <v>0</v>
      </c>
      <c r="AG274">
        <f>IF('Rolex, AP, Patek'!AC274="Yes",1,0)</f>
        <v>0</v>
      </c>
      <c r="AH274">
        <f>IF('Rolex, AP, Patek'!AE274="Yes",1,0)</f>
        <v>0</v>
      </c>
      <c r="AI274">
        <f>IF(OR('Rolex, AP, Patek'!AK274="Yes",'Rolex, AP, Patek'!AN274="Yes"),1,0)</f>
        <v>0</v>
      </c>
      <c r="AJ274">
        <f>IF('Rolex, AP, Patek'!AL274="Yes",1,0)</f>
        <v>0</v>
      </c>
      <c r="AK274">
        <f>IF('Rolex, AP, Patek'!AO274="Yes",1,0)</f>
        <v>0</v>
      </c>
      <c r="AL274">
        <f>IF('Rolex, AP, Patek'!AS274="Yes",1,0)</f>
        <v>0</v>
      </c>
      <c r="AM274" s="25">
        <f t="shared" si="25"/>
        <v>0</v>
      </c>
      <c r="AN274" s="25">
        <f t="shared" si="26"/>
        <v>0</v>
      </c>
      <c r="AO274" s="25">
        <f t="shared" si="27"/>
        <v>1</v>
      </c>
      <c r="AP274" s="25">
        <f t="shared" si="28"/>
        <v>0</v>
      </c>
      <c r="AQ274" s="25">
        <f t="shared" si="29"/>
        <v>0</v>
      </c>
    </row>
    <row r="275" spans="1:43" x14ac:dyDescent="0.2">
      <c r="A275" s="1">
        <v>271</v>
      </c>
      <c r="B275" s="27">
        <f>'Rolex, AP, Patek'!C275</f>
        <v>44143</v>
      </c>
      <c r="C275">
        <f>'Rolex, AP, Patek'!D275</f>
        <v>135</v>
      </c>
      <c r="D275" s="28">
        <f>'Rolex, AP, Patek'!E275</f>
        <v>2800</v>
      </c>
      <c r="E275" s="28">
        <f>'Rolex, AP, Patek'!F275</f>
        <v>3500</v>
      </c>
      <c r="F275" s="29">
        <f t="shared" si="24"/>
        <v>7.9373746961632952</v>
      </c>
      <c r="G275" s="28">
        <f>IF('Rolex, AP, Patek'!J275="AP",1,0)</f>
        <v>0</v>
      </c>
      <c r="H275" s="28">
        <f>IF('Rolex, AP, Patek'!J275="Patek",1,0)</f>
        <v>0</v>
      </c>
      <c r="I275" s="28">
        <f>IF('Rolex, AP, Patek'!J275="Rolex",1,0)</f>
        <v>1</v>
      </c>
      <c r="J275">
        <f>IF('Rolex, AP, Patek'!L275="Stainless Steel",1,0)</f>
        <v>1</v>
      </c>
      <c r="K275">
        <f>IF('Rolex, AP, Patek'!L275="Two-tone",1,0)</f>
        <v>0</v>
      </c>
      <c r="L275">
        <f>IF(OR('Rolex, AP, Patek'!L275="YG 18K",'Rolex, AP, Patek'!L275="YG &lt;18K",'Rolex, AP, Patek'!L275="PG 18K",'Rolex, AP, Patek'!L275="PG &lt;18K",'Rolex, AP, Patek'!L275="WG 18K",'Rolex, AP, Patek'!L275="Mixes of 18K",'Rolex, AP, Patek'!L275="Mixes &lt;18K"),1,0)</f>
        <v>0</v>
      </c>
      <c r="M275">
        <f>IF('Rolex, AP, Patek'!L275="Platinum",1,0)</f>
        <v>0</v>
      </c>
      <c r="N275">
        <f>IF(OR('Rolex, AP, Patek'!L275="PVD",'Rolex, AP, Patek'!L275="Gold Plate",'Rolex, AP, Patek'!L275="Other"),1,0)</f>
        <v>0</v>
      </c>
      <c r="O275">
        <f>IF('Rolex, AP, Patek'!P275="Stainless Steel",1,0)</f>
        <v>1</v>
      </c>
      <c r="P275">
        <f>IF('Rolex, AP, Patek'!P275="Leather",1,0)</f>
        <v>0</v>
      </c>
      <c r="Q275">
        <f>IF('Rolex, AP, Patek'!P275="Two-tone",1,0)</f>
        <v>0</v>
      </c>
      <c r="R275">
        <f>IF(OR('Rolex, AP, Patek'!P275="YG 18K",'Rolex, AP, Patek'!P275="PG 18K",'Rolex, AP, Patek'!P275="WG 18K",'Rolex, AP, Patek'!P275="Mixes of 18K"),1,0)</f>
        <v>0</v>
      </c>
      <c r="S275">
        <f>IF(OR('Rolex, AP, Patek'!AX275="Yes",'Rolex, AP, Patek'!AY275="Yes",'Rolex, AP, Patek'!AW275="Yes"),1,0)</f>
        <v>0</v>
      </c>
      <c r="T275">
        <f>IF(OR(ISTEXT('Rolex, AP, Patek'!AZ275), ISTEXT('Rolex, AP, Patek'!BA275)),1,0)</f>
        <v>0</v>
      </c>
      <c r="U275">
        <f>IF('Rolex, AP, Patek'!BB275="Yes",1,0)</f>
        <v>0</v>
      </c>
      <c r="V275">
        <f>IF('Rolex, AP, Patek'!BC275="Yes",1,0)</f>
        <v>0</v>
      </c>
      <c r="W275">
        <f>IF('Rolex, AP, Patek'!BF275="Yes",1,0)</f>
        <v>0</v>
      </c>
      <c r="X275">
        <f>IF('Rolex, AP, Patek'!BG275="A",1,0)</f>
        <v>1</v>
      </c>
      <c r="Y275">
        <f>IF('Rolex, AP, Patek'!BG275="AA",1,0)</f>
        <v>0</v>
      </c>
      <c r="Z275">
        <f>IF('Rolex, AP, Patek'!BG275="AAA",1,0)</f>
        <v>0</v>
      </c>
      <c r="AA275">
        <f>IF('Rolex, AP, Patek'!BG275="AAAA",1,0)</f>
        <v>0</v>
      </c>
      <c r="AB275">
        <f>IF('Rolex, AP, Patek'!R275="Yes",1,0)</f>
        <v>0</v>
      </c>
      <c r="AC275">
        <f>IF('Rolex, AP, Patek'!AR275="Yes",1,0)</f>
        <v>0</v>
      </c>
      <c r="AD275">
        <f>IF(OR('Rolex, AP, Patek'!X275="Yes", 'Rolex, AP, Patek'!Y275="Yes",'Rolex, AP, Patek'!Z275="Yes"),1,0)</f>
        <v>1</v>
      </c>
      <c r="AE275">
        <f>IF(OR('Rolex, AP, Patek'!AA275="Yes",'Rolex, AP, Patek'!AB275="Yes"),1,0)</f>
        <v>0</v>
      </c>
      <c r="AF275">
        <f>IF('Rolex, AP, Patek'!AD275="Yes",1,0)</f>
        <v>0</v>
      </c>
      <c r="AG275">
        <f>IF('Rolex, AP, Patek'!AC275="Yes",1,0)</f>
        <v>0</v>
      </c>
      <c r="AH275">
        <f>IF('Rolex, AP, Patek'!AE275="Yes",1,0)</f>
        <v>0</v>
      </c>
      <c r="AI275">
        <f>IF(OR('Rolex, AP, Patek'!AK275="Yes",'Rolex, AP, Patek'!AN275="Yes"),1,0)</f>
        <v>0</v>
      </c>
      <c r="AJ275">
        <f>IF('Rolex, AP, Patek'!AL275="Yes",1,0)</f>
        <v>0</v>
      </c>
      <c r="AK275">
        <f>IF('Rolex, AP, Patek'!AO275="Yes",1,0)</f>
        <v>0</v>
      </c>
      <c r="AL275">
        <f>IF('Rolex, AP, Patek'!AS275="Yes",1,0)</f>
        <v>0</v>
      </c>
      <c r="AM275" s="25">
        <f t="shared" si="25"/>
        <v>0</v>
      </c>
      <c r="AN275" s="25">
        <f t="shared" si="26"/>
        <v>0</v>
      </c>
      <c r="AO275" s="25">
        <f t="shared" si="27"/>
        <v>1</v>
      </c>
      <c r="AP275" s="25">
        <f t="shared" si="28"/>
        <v>0</v>
      </c>
      <c r="AQ275" s="25">
        <f t="shared" si="29"/>
        <v>0</v>
      </c>
    </row>
    <row r="276" spans="1:43" x14ac:dyDescent="0.2">
      <c r="A276" s="1">
        <v>272</v>
      </c>
      <c r="B276" s="27">
        <f>'Rolex, AP, Patek'!C276</f>
        <v>44143</v>
      </c>
      <c r="C276">
        <f>'Rolex, AP, Patek'!D276</f>
        <v>137</v>
      </c>
      <c r="D276" s="28">
        <f>'Rolex, AP, Patek'!E276</f>
        <v>13500</v>
      </c>
      <c r="E276" s="28">
        <f>'Rolex, AP, Patek'!F276</f>
        <v>16875</v>
      </c>
      <c r="F276" s="29">
        <f t="shared" si="24"/>
        <v>9.5104449644265205</v>
      </c>
      <c r="G276" s="28">
        <f>IF('Rolex, AP, Patek'!J276="AP",1,0)</f>
        <v>0</v>
      </c>
      <c r="H276" s="28">
        <f>IF('Rolex, AP, Patek'!J276="Patek",1,0)</f>
        <v>0</v>
      </c>
      <c r="I276" s="28">
        <f>IF('Rolex, AP, Patek'!J276="Rolex",1,0)</f>
        <v>1</v>
      </c>
      <c r="J276">
        <f>IF('Rolex, AP, Patek'!L276="Stainless Steel",1,0)</f>
        <v>0</v>
      </c>
      <c r="K276">
        <f>IF('Rolex, AP, Patek'!L276="Two-tone",1,0)</f>
        <v>1</v>
      </c>
      <c r="L276">
        <f>IF(OR('Rolex, AP, Patek'!L276="YG 18K",'Rolex, AP, Patek'!L276="YG &lt;18K",'Rolex, AP, Patek'!L276="PG 18K",'Rolex, AP, Patek'!L276="PG &lt;18K",'Rolex, AP, Patek'!L276="WG 18K",'Rolex, AP, Patek'!L276="Mixes of 18K",'Rolex, AP, Patek'!L276="Mixes &lt;18K"),1,0)</f>
        <v>0</v>
      </c>
      <c r="M276">
        <f>IF('Rolex, AP, Patek'!L276="Platinum",1,0)</f>
        <v>0</v>
      </c>
      <c r="N276">
        <f>IF(OR('Rolex, AP, Patek'!L276="PVD",'Rolex, AP, Patek'!L276="Gold Plate",'Rolex, AP, Patek'!L276="Other"),1,0)</f>
        <v>0</v>
      </c>
      <c r="O276">
        <f>IF('Rolex, AP, Patek'!P276="Stainless Steel",1,0)</f>
        <v>0</v>
      </c>
      <c r="P276">
        <f>IF('Rolex, AP, Patek'!P276="Leather",1,0)</f>
        <v>0</v>
      </c>
      <c r="Q276">
        <f>IF('Rolex, AP, Patek'!P276="Two-tone",1,0)</f>
        <v>1</v>
      </c>
      <c r="R276">
        <f>IF(OR('Rolex, AP, Patek'!P276="YG 18K",'Rolex, AP, Patek'!P276="PG 18K",'Rolex, AP, Patek'!P276="WG 18K",'Rolex, AP, Patek'!P276="Mixes of 18K"),1,0)</f>
        <v>0</v>
      </c>
      <c r="S276">
        <f>IF(OR('Rolex, AP, Patek'!AX276="Yes",'Rolex, AP, Patek'!AY276="Yes",'Rolex, AP, Patek'!AW276="Yes"),1,0)</f>
        <v>0</v>
      </c>
      <c r="T276">
        <f>IF(OR(ISTEXT('Rolex, AP, Patek'!AZ276), ISTEXT('Rolex, AP, Patek'!BA276)),1,0)</f>
        <v>0</v>
      </c>
      <c r="U276">
        <f>IF('Rolex, AP, Patek'!BB276="Yes",1,0)</f>
        <v>0</v>
      </c>
      <c r="V276">
        <f>IF('Rolex, AP, Patek'!BC276="Yes",1,0)</f>
        <v>0</v>
      </c>
      <c r="W276">
        <f>IF('Rolex, AP, Patek'!BF276="Yes",1,0)</f>
        <v>0</v>
      </c>
      <c r="X276">
        <f>IF('Rolex, AP, Patek'!BG276="A",1,0)</f>
        <v>0</v>
      </c>
      <c r="Y276">
        <f>IF('Rolex, AP, Patek'!BG276="AA",1,0)</f>
        <v>0</v>
      </c>
      <c r="Z276">
        <f>IF('Rolex, AP, Patek'!BG276="AAA",1,0)</f>
        <v>0</v>
      </c>
      <c r="AA276">
        <f>IF('Rolex, AP, Patek'!BG276="AAAA",1,0)</f>
        <v>1</v>
      </c>
      <c r="AB276">
        <f>IF('Rolex, AP, Patek'!R276="Yes",1,0)</f>
        <v>0</v>
      </c>
      <c r="AC276">
        <f>IF('Rolex, AP, Patek'!AR276="Yes",1,0)</f>
        <v>0</v>
      </c>
      <c r="AD276">
        <f>IF(OR('Rolex, AP, Patek'!X276="Yes", 'Rolex, AP, Patek'!Y276="Yes",'Rolex, AP, Patek'!Z276="Yes"),1,0)</f>
        <v>1</v>
      </c>
      <c r="AE276">
        <f>IF(OR('Rolex, AP, Patek'!AA276="Yes",'Rolex, AP, Patek'!AB276="Yes"),1,0)</f>
        <v>0</v>
      </c>
      <c r="AF276">
        <f>IF('Rolex, AP, Patek'!AD276="Yes",1,0)</f>
        <v>0</v>
      </c>
      <c r="AG276">
        <f>IF('Rolex, AP, Patek'!AC276="Yes",1,0)</f>
        <v>0</v>
      </c>
      <c r="AH276">
        <f>IF('Rolex, AP, Patek'!AE276="Yes",1,0)</f>
        <v>1</v>
      </c>
      <c r="AI276">
        <f>IF(OR('Rolex, AP, Patek'!AK276="Yes",'Rolex, AP, Patek'!AN276="Yes"),1,0)</f>
        <v>0</v>
      </c>
      <c r="AJ276">
        <f>IF('Rolex, AP, Patek'!AL276="Yes",1,0)</f>
        <v>0</v>
      </c>
      <c r="AK276">
        <f>IF('Rolex, AP, Patek'!AO276="Yes",1,0)</f>
        <v>0</v>
      </c>
      <c r="AL276">
        <f>IF('Rolex, AP, Patek'!AS276="Yes",1,0)</f>
        <v>0</v>
      </c>
      <c r="AM276" s="25">
        <f t="shared" si="25"/>
        <v>0</v>
      </c>
      <c r="AN276" s="25">
        <f t="shared" si="26"/>
        <v>0</v>
      </c>
      <c r="AO276" s="25">
        <f t="shared" si="27"/>
        <v>1</v>
      </c>
      <c r="AP276" s="25">
        <f t="shared" si="28"/>
        <v>0</v>
      </c>
      <c r="AQ276" s="25">
        <f t="shared" si="29"/>
        <v>0</v>
      </c>
    </row>
    <row r="277" spans="1:43" x14ac:dyDescent="0.2">
      <c r="A277" s="1">
        <v>273</v>
      </c>
      <c r="B277" s="27">
        <f>'Rolex, AP, Patek'!C277</f>
        <v>44143</v>
      </c>
      <c r="C277">
        <f>'Rolex, AP, Patek'!D277</f>
        <v>138</v>
      </c>
      <c r="D277" s="28">
        <f>'Rolex, AP, Patek'!E277</f>
        <v>32000</v>
      </c>
      <c r="E277" s="28">
        <f>'Rolex, AP, Patek'!F277</f>
        <v>40000</v>
      </c>
      <c r="F277" s="29">
        <f t="shared" si="24"/>
        <v>10.373491181781864</v>
      </c>
      <c r="G277" s="28">
        <f>IF('Rolex, AP, Patek'!J277="AP",1,0)</f>
        <v>0</v>
      </c>
      <c r="H277" s="28">
        <f>IF('Rolex, AP, Patek'!J277="Patek",1,0)</f>
        <v>0</v>
      </c>
      <c r="I277" s="28">
        <f>IF('Rolex, AP, Patek'!J277="Rolex",1,0)</f>
        <v>1</v>
      </c>
      <c r="J277">
        <f>IF('Rolex, AP, Patek'!L277="Stainless Steel",1,0)</f>
        <v>1</v>
      </c>
      <c r="K277">
        <f>IF('Rolex, AP, Patek'!L277="Two-tone",1,0)</f>
        <v>0</v>
      </c>
      <c r="L277">
        <f>IF(OR('Rolex, AP, Patek'!L277="YG 18K",'Rolex, AP, Patek'!L277="YG &lt;18K",'Rolex, AP, Patek'!L277="PG 18K",'Rolex, AP, Patek'!L277="PG &lt;18K",'Rolex, AP, Patek'!L277="WG 18K",'Rolex, AP, Patek'!L277="Mixes of 18K",'Rolex, AP, Patek'!L277="Mixes &lt;18K"),1,0)</f>
        <v>0</v>
      </c>
      <c r="M277">
        <f>IF('Rolex, AP, Patek'!L277="Platinum",1,0)</f>
        <v>0</v>
      </c>
      <c r="N277">
        <f>IF(OR('Rolex, AP, Patek'!L277="PVD",'Rolex, AP, Patek'!L277="Gold Plate",'Rolex, AP, Patek'!L277="Other"),1,0)</f>
        <v>0</v>
      </c>
      <c r="O277">
        <f>IF('Rolex, AP, Patek'!P277="Stainless Steel",1,0)</f>
        <v>1</v>
      </c>
      <c r="P277">
        <f>IF('Rolex, AP, Patek'!P277="Leather",1,0)</f>
        <v>0</v>
      </c>
      <c r="Q277">
        <f>IF('Rolex, AP, Patek'!P277="Two-tone",1,0)</f>
        <v>0</v>
      </c>
      <c r="R277">
        <f>IF(OR('Rolex, AP, Patek'!P277="YG 18K",'Rolex, AP, Patek'!P277="PG 18K",'Rolex, AP, Patek'!P277="WG 18K",'Rolex, AP, Patek'!P277="Mixes of 18K"),1,0)</f>
        <v>0</v>
      </c>
      <c r="S277">
        <f>IF(OR('Rolex, AP, Patek'!AX277="Yes",'Rolex, AP, Patek'!AY277="Yes",'Rolex, AP, Patek'!AW277="Yes"),1,0)</f>
        <v>0</v>
      </c>
      <c r="T277">
        <f>IF(OR(ISTEXT('Rolex, AP, Patek'!AZ277), ISTEXT('Rolex, AP, Patek'!BA277)),1,0)</f>
        <v>0</v>
      </c>
      <c r="U277">
        <f>IF('Rolex, AP, Patek'!BB277="Yes",1,0)</f>
        <v>0</v>
      </c>
      <c r="V277">
        <f>IF('Rolex, AP, Patek'!BC277="Yes",1,0)</f>
        <v>0</v>
      </c>
      <c r="W277">
        <f>IF('Rolex, AP, Patek'!BF277="Yes",1,0)</f>
        <v>0</v>
      </c>
      <c r="X277">
        <f>IF('Rolex, AP, Patek'!BG277="A",1,0)</f>
        <v>0</v>
      </c>
      <c r="Y277">
        <f>IF('Rolex, AP, Patek'!BG277="AA",1,0)</f>
        <v>0</v>
      </c>
      <c r="Z277">
        <f>IF('Rolex, AP, Patek'!BG277="AAA",1,0)</f>
        <v>0</v>
      </c>
      <c r="AA277">
        <f>IF('Rolex, AP, Patek'!BG277="AAAA",1,0)</f>
        <v>1</v>
      </c>
      <c r="AB277">
        <f>IF('Rolex, AP, Patek'!R277="Yes",1,0)</f>
        <v>0</v>
      </c>
      <c r="AC277">
        <f>IF('Rolex, AP, Patek'!AR277="Yes",1,0)</f>
        <v>0</v>
      </c>
      <c r="AD277">
        <f>IF(OR('Rolex, AP, Patek'!X277="Yes", 'Rolex, AP, Patek'!Y277="Yes",'Rolex, AP, Patek'!Z277="Yes"),1,0)</f>
        <v>1</v>
      </c>
      <c r="AE277">
        <f>IF(OR('Rolex, AP, Patek'!AA277="Yes",'Rolex, AP, Patek'!AB277="Yes"),1,0)</f>
        <v>0</v>
      </c>
      <c r="AF277">
        <f>IF('Rolex, AP, Patek'!AD277="Yes",1,0)</f>
        <v>0</v>
      </c>
      <c r="AG277">
        <f>IF('Rolex, AP, Patek'!AC277="Yes",1,0)</f>
        <v>1</v>
      </c>
      <c r="AH277">
        <f>IF('Rolex, AP, Patek'!AE277="Yes",1,0)</f>
        <v>0</v>
      </c>
      <c r="AI277">
        <f>IF(OR('Rolex, AP, Patek'!AK277="Yes",'Rolex, AP, Patek'!AN277="Yes"),1,0)</f>
        <v>0</v>
      </c>
      <c r="AJ277">
        <f>IF('Rolex, AP, Patek'!AL277="Yes",1,0)</f>
        <v>0</v>
      </c>
      <c r="AK277">
        <f>IF('Rolex, AP, Patek'!AO277="Yes",1,0)</f>
        <v>0</v>
      </c>
      <c r="AL277">
        <f>IF('Rolex, AP, Patek'!AS277="Yes",1,0)</f>
        <v>0</v>
      </c>
      <c r="AM277" s="25">
        <f t="shared" si="25"/>
        <v>0</v>
      </c>
      <c r="AN277" s="25">
        <f t="shared" si="26"/>
        <v>0</v>
      </c>
      <c r="AO277" s="25">
        <f t="shared" si="27"/>
        <v>1</v>
      </c>
      <c r="AP277" s="25">
        <f t="shared" si="28"/>
        <v>0</v>
      </c>
      <c r="AQ277" s="25">
        <f t="shared" si="29"/>
        <v>0</v>
      </c>
    </row>
    <row r="278" spans="1:43" x14ac:dyDescent="0.2">
      <c r="A278" s="1">
        <v>274</v>
      </c>
      <c r="B278" s="27">
        <f>'Rolex, AP, Patek'!C278</f>
        <v>44143</v>
      </c>
      <c r="C278">
        <f>'Rolex, AP, Patek'!D278</f>
        <v>139</v>
      </c>
      <c r="D278" s="28">
        <f>'Rolex, AP, Patek'!E278</f>
        <v>110000</v>
      </c>
      <c r="E278" s="28">
        <f>'Rolex, AP, Patek'!F278</f>
        <v>137500</v>
      </c>
      <c r="F278" s="29">
        <f t="shared" si="24"/>
        <v>11.608235644774552</v>
      </c>
      <c r="G278" s="28">
        <f>IF('Rolex, AP, Patek'!J278="AP",1,0)</f>
        <v>0</v>
      </c>
      <c r="H278" s="28">
        <f>IF('Rolex, AP, Patek'!J278="Patek",1,0)</f>
        <v>0</v>
      </c>
      <c r="I278" s="28">
        <f>IF('Rolex, AP, Patek'!J278="Rolex",1,0)</f>
        <v>1</v>
      </c>
      <c r="J278">
        <f>IF('Rolex, AP, Patek'!L278="Stainless Steel",1,0)</f>
        <v>1</v>
      </c>
      <c r="K278">
        <f>IF('Rolex, AP, Patek'!L278="Two-tone",1,0)</f>
        <v>0</v>
      </c>
      <c r="L278">
        <f>IF(OR('Rolex, AP, Patek'!L278="YG 18K",'Rolex, AP, Patek'!L278="YG &lt;18K",'Rolex, AP, Patek'!L278="PG 18K",'Rolex, AP, Patek'!L278="PG &lt;18K",'Rolex, AP, Patek'!L278="WG 18K",'Rolex, AP, Patek'!L278="Mixes of 18K",'Rolex, AP, Patek'!L278="Mixes &lt;18K"),1,0)</f>
        <v>0</v>
      </c>
      <c r="M278">
        <f>IF('Rolex, AP, Patek'!L278="Platinum",1,0)</f>
        <v>0</v>
      </c>
      <c r="N278">
        <f>IF(OR('Rolex, AP, Patek'!L278="PVD",'Rolex, AP, Patek'!L278="Gold Plate",'Rolex, AP, Patek'!L278="Other"),1,0)</f>
        <v>0</v>
      </c>
      <c r="O278">
        <f>IF('Rolex, AP, Patek'!P278="Stainless Steel",1,0)</f>
        <v>0</v>
      </c>
      <c r="P278">
        <f>IF('Rolex, AP, Patek'!P278="Leather",1,0)</f>
        <v>1</v>
      </c>
      <c r="Q278">
        <f>IF('Rolex, AP, Patek'!P278="Two-tone",1,0)</f>
        <v>0</v>
      </c>
      <c r="R278">
        <f>IF(OR('Rolex, AP, Patek'!P278="YG 18K",'Rolex, AP, Patek'!P278="PG 18K",'Rolex, AP, Patek'!P278="WG 18K",'Rolex, AP, Patek'!P278="Mixes of 18K"),1,0)</f>
        <v>0</v>
      </c>
      <c r="S278">
        <f>IF(OR('Rolex, AP, Patek'!AX278="Yes",'Rolex, AP, Patek'!AY278="Yes",'Rolex, AP, Patek'!AW278="Yes"),1,0)</f>
        <v>0</v>
      </c>
      <c r="T278">
        <f>IF(OR(ISTEXT('Rolex, AP, Patek'!AZ278), ISTEXT('Rolex, AP, Patek'!BA278)),1,0)</f>
        <v>0</v>
      </c>
      <c r="U278">
        <f>IF('Rolex, AP, Patek'!BB278="Yes",1,0)</f>
        <v>0</v>
      </c>
      <c r="V278">
        <f>IF('Rolex, AP, Patek'!BC278="Yes",1,0)</f>
        <v>1</v>
      </c>
      <c r="W278">
        <f>IF('Rolex, AP, Patek'!BF278="Yes",1,0)</f>
        <v>0</v>
      </c>
      <c r="X278">
        <f>IF('Rolex, AP, Patek'!BG278="A",1,0)</f>
        <v>0</v>
      </c>
      <c r="Y278">
        <f>IF('Rolex, AP, Patek'!BG278="AA",1,0)</f>
        <v>0</v>
      </c>
      <c r="Z278">
        <f>IF('Rolex, AP, Patek'!BG278="AAA",1,0)</f>
        <v>0</v>
      </c>
      <c r="AA278">
        <f>IF('Rolex, AP, Patek'!BG278="AAAA",1,0)</f>
        <v>1</v>
      </c>
      <c r="AB278">
        <f>IF('Rolex, AP, Patek'!R278="Yes",1,0)</f>
        <v>1</v>
      </c>
      <c r="AC278">
        <f>IF('Rolex, AP, Patek'!AR278="Yes",1,0)</f>
        <v>0</v>
      </c>
      <c r="AD278">
        <f>IF(OR('Rolex, AP, Patek'!X278="Yes", 'Rolex, AP, Patek'!Y278="Yes",'Rolex, AP, Patek'!Z278="Yes"),1,0)</f>
        <v>0</v>
      </c>
      <c r="AE278">
        <f>IF(OR('Rolex, AP, Patek'!AA278="Yes",'Rolex, AP, Patek'!AB278="Yes"),1,0)</f>
        <v>0</v>
      </c>
      <c r="AF278">
        <f>IF('Rolex, AP, Patek'!AD278="Yes",1,0)</f>
        <v>0</v>
      </c>
      <c r="AG278">
        <f>IF('Rolex, AP, Patek'!AC278="Yes",1,0)</f>
        <v>1</v>
      </c>
      <c r="AH278">
        <f>IF('Rolex, AP, Patek'!AE278="Yes",1,0)</f>
        <v>0</v>
      </c>
      <c r="AI278">
        <f>IF(OR('Rolex, AP, Patek'!AK278="Yes",'Rolex, AP, Patek'!AN278="Yes"),1,0)</f>
        <v>0</v>
      </c>
      <c r="AJ278">
        <f>IF('Rolex, AP, Patek'!AL278="Yes",1,0)</f>
        <v>0</v>
      </c>
      <c r="AK278">
        <f>IF('Rolex, AP, Patek'!AO278="Yes",1,0)</f>
        <v>0</v>
      </c>
      <c r="AL278">
        <f>IF('Rolex, AP, Patek'!AS278="Yes",1,0)</f>
        <v>0</v>
      </c>
      <c r="AM278" s="25">
        <f t="shared" si="25"/>
        <v>0</v>
      </c>
      <c r="AN278" s="25">
        <f t="shared" si="26"/>
        <v>0</v>
      </c>
      <c r="AO278" s="25">
        <f t="shared" si="27"/>
        <v>1</v>
      </c>
      <c r="AP278" s="25">
        <f t="shared" si="28"/>
        <v>0</v>
      </c>
      <c r="AQ278" s="25">
        <f t="shared" si="29"/>
        <v>0</v>
      </c>
    </row>
    <row r="279" spans="1:43" x14ac:dyDescent="0.2">
      <c r="A279" s="1">
        <v>275</v>
      </c>
      <c r="B279" s="27">
        <f>'Rolex, AP, Patek'!C279</f>
        <v>44143</v>
      </c>
      <c r="C279">
        <f>'Rolex, AP, Patek'!D279</f>
        <v>140</v>
      </c>
      <c r="D279" s="28">
        <f>'Rolex, AP, Patek'!E279</f>
        <v>19000</v>
      </c>
      <c r="E279" s="28">
        <f>'Rolex, AP, Patek'!F279</f>
        <v>23750</v>
      </c>
      <c r="F279" s="29">
        <f t="shared" si="24"/>
        <v>9.8521942581485771</v>
      </c>
      <c r="G279" s="28">
        <f>IF('Rolex, AP, Patek'!J279="AP",1,0)</f>
        <v>0</v>
      </c>
      <c r="H279" s="28">
        <f>IF('Rolex, AP, Patek'!J279="Patek",1,0)</f>
        <v>0</v>
      </c>
      <c r="I279" s="28">
        <f>IF('Rolex, AP, Patek'!J279="Rolex",1,0)</f>
        <v>1</v>
      </c>
      <c r="J279">
        <f>IF('Rolex, AP, Patek'!L279="Stainless Steel",1,0)</f>
        <v>1</v>
      </c>
      <c r="K279">
        <f>IF('Rolex, AP, Patek'!L279="Two-tone",1,0)</f>
        <v>0</v>
      </c>
      <c r="L279">
        <f>IF(OR('Rolex, AP, Patek'!L279="YG 18K",'Rolex, AP, Patek'!L279="YG &lt;18K",'Rolex, AP, Patek'!L279="PG 18K",'Rolex, AP, Patek'!L279="PG &lt;18K",'Rolex, AP, Patek'!L279="WG 18K",'Rolex, AP, Patek'!L279="Mixes of 18K",'Rolex, AP, Patek'!L279="Mixes &lt;18K"),1,0)</f>
        <v>0</v>
      </c>
      <c r="M279">
        <f>IF('Rolex, AP, Patek'!L279="Platinum",1,0)</f>
        <v>0</v>
      </c>
      <c r="N279">
        <f>IF(OR('Rolex, AP, Patek'!L279="PVD",'Rolex, AP, Patek'!L279="Gold Plate",'Rolex, AP, Patek'!L279="Other"),1,0)</f>
        <v>0</v>
      </c>
      <c r="O279">
        <f>IF('Rolex, AP, Patek'!P279="Stainless Steel",1,0)</f>
        <v>1</v>
      </c>
      <c r="P279">
        <f>IF('Rolex, AP, Patek'!P279="Leather",1,0)</f>
        <v>0</v>
      </c>
      <c r="Q279">
        <f>IF('Rolex, AP, Patek'!P279="Two-tone",1,0)</f>
        <v>0</v>
      </c>
      <c r="R279">
        <f>IF(OR('Rolex, AP, Patek'!P279="YG 18K",'Rolex, AP, Patek'!P279="PG 18K",'Rolex, AP, Patek'!P279="WG 18K",'Rolex, AP, Patek'!P279="Mixes of 18K"),1,0)</f>
        <v>0</v>
      </c>
      <c r="S279">
        <f>IF(OR('Rolex, AP, Patek'!AX279="Yes",'Rolex, AP, Patek'!AY279="Yes",'Rolex, AP, Patek'!AW279="Yes"),1,0)</f>
        <v>0</v>
      </c>
      <c r="T279">
        <f>IF(OR(ISTEXT('Rolex, AP, Patek'!AZ279), ISTEXT('Rolex, AP, Patek'!BA279)),1,0)</f>
        <v>0</v>
      </c>
      <c r="U279">
        <f>IF('Rolex, AP, Patek'!BB279="Yes",1,0)</f>
        <v>0</v>
      </c>
      <c r="V279">
        <f>IF('Rolex, AP, Patek'!BC279="Yes",1,0)</f>
        <v>0</v>
      </c>
      <c r="W279">
        <f>IF('Rolex, AP, Patek'!BF279="Yes",1,0)</f>
        <v>0</v>
      </c>
      <c r="X279">
        <f>IF('Rolex, AP, Patek'!BG279="A",1,0)</f>
        <v>0</v>
      </c>
      <c r="Y279">
        <f>IF('Rolex, AP, Patek'!BG279="AA",1,0)</f>
        <v>0</v>
      </c>
      <c r="Z279">
        <f>IF('Rolex, AP, Patek'!BG279="AAA",1,0)</f>
        <v>1</v>
      </c>
      <c r="AA279">
        <f>IF('Rolex, AP, Patek'!BG279="AAAA",1,0)</f>
        <v>0</v>
      </c>
      <c r="AB279">
        <f>IF('Rolex, AP, Patek'!R279="Yes",1,0)</f>
        <v>0</v>
      </c>
      <c r="AC279">
        <f>IF('Rolex, AP, Patek'!AR279="Yes",1,0)</f>
        <v>0</v>
      </c>
      <c r="AD279">
        <f>IF(OR('Rolex, AP, Patek'!X279="Yes", 'Rolex, AP, Patek'!Y279="Yes",'Rolex, AP, Patek'!Z279="Yes"),1,0)</f>
        <v>1</v>
      </c>
      <c r="AE279">
        <f>IF(OR('Rolex, AP, Patek'!AA279="Yes",'Rolex, AP, Patek'!AB279="Yes"),1,0)</f>
        <v>0</v>
      </c>
      <c r="AF279">
        <f>IF('Rolex, AP, Patek'!AD279="Yes",1,0)</f>
        <v>0</v>
      </c>
      <c r="AG279">
        <f>IF('Rolex, AP, Patek'!AC279="Yes",1,0)</f>
        <v>1</v>
      </c>
      <c r="AH279">
        <f>IF('Rolex, AP, Patek'!AE279="Yes",1,0)</f>
        <v>0</v>
      </c>
      <c r="AI279">
        <f>IF(OR('Rolex, AP, Patek'!AK279="Yes",'Rolex, AP, Patek'!AN279="Yes"),1,0)</f>
        <v>0</v>
      </c>
      <c r="AJ279">
        <f>IF('Rolex, AP, Patek'!AL279="Yes",1,0)</f>
        <v>0</v>
      </c>
      <c r="AK279">
        <f>IF('Rolex, AP, Patek'!AO279="Yes",1,0)</f>
        <v>0</v>
      </c>
      <c r="AL279">
        <f>IF('Rolex, AP, Patek'!AS279="Yes",1,0)</f>
        <v>0</v>
      </c>
      <c r="AM279" s="25">
        <f t="shared" si="25"/>
        <v>0</v>
      </c>
      <c r="AN279" s="25">
        <f t="shared" si="26"/>
        <v>0</v>
      </c>
      <c r="AO279" s="25">
        <f t="shared" si="27"/>
        <v>1</v>
      </c>
      <c r="AP279" s="25">
        <f t="shared" si="28"/>
        <v>0</v>
      </c>
      <c r="AQ279" s="25">
        <f t="shared" si="29"/>
        <v>0</v>
      </c>
    </row>
    <row r="280" spans="1:43" x14ac:dyDescent="0.2">
      <c r="A280" s="1">
        <v>276</v>
      </c>
      <c r="B280" s="27">
        <f>'Rolex, AP, Patek'!C280</f>
        <v>44143</v>
      </c>
      <c r="C280">
        <f>'Rolex, AP, Patek'!D280</f>
        <v>142</v>
      </c>
      <c r="D280" s="28">
        <f>'Rolex, AP, Patek'!E280</f>
        <v>20000</v>
      </c>
      <c r="E280" s="28">
        <f>'Rolex, AP, Patek'!F280</f>
        <v>25000</v>
      </c>
      <c r="F280" s="29">
        <f t="shared" si="24"/>
        <v>9.9034875525361272</v>
      </c>
      <c r="G280" s="28">
        <f>IF('Rolex, AP, Patek'!J280="AP",1,0)</f>
        <v>0</v>
      </c>
      <c r="H280" s="28">
        <f>IF('Rolex, AP, Patek'!J280="Patek",1,0)</f>
        <v>0</v>
      </c>
      <c r="I280" s="28">
        <f>IF('Rolex, AP, Patek'!J280="Rolex",1,0)</f>
        <v>1</v>
      </c>
      <c r="J280">
        <f>IF('Rolex, AP, Patek'!L280="Stainless Steel",1,0)</f>
        <v>1</v>
      </c>
      <c r="K280">
        <f>IF('Rolex, AP, Patek'!L280="Two-tone",1,0)</f>
        <v>0</v>
      </c>
      <c r="L280">
        <f>IF(OR('Rolex, AP, Patek'!L280="YG 18K",'Rolex, AP, Patek'!L280="YG &lt;18K",'Rolex, AP, Patek'!L280="PG 18K",'Rolex, AP, Patek'!L280="PG &lt;18K",'Rolex, AP, Patek'!L280="WG 18K",'Rolex, AP, Patek'!L280="Mixes of 18K",'Rolex, AP, Patek'!L280="Mixes &lt;18K"),1,0)</f>
        <v>0</v>
      </c>
      <c r="M280">
        <f>IF('Rolex, AP, Patek'!L280="Platinum",1,0)</f>
        <v>0</v>
      </c>
      <c r="N280">
        <f>IF(OR('Rolex, AP, Patek'!L280="PVD",'Rolex, AP, Patek'!L280="Gold Plate",'Rolex, AP, Patek'!L280="Other"),1,0)</f>
        <v>0</v>
      </c>
      <c r="O280">
        <f>IF('Rolex, AP, Patek'!P280="Stainless Steel",1,0)</f>
        <v>1</v>
      </c>
      <c r="P280">
        <f>IF('Rolex, AP, Patek'!P280="Leather",1,0)</f>
        <v>0</v>
      </c>
      <c r="Q280">
        <f>IF('Rolex, AP, Patek'!P280="Two-tone",1,0)</f>
        <v>0</v>
      </c>
      <c r="R280">
        <f>IF(OR('Rolex, AP, Patek'!P280="YG 18K",'Rolex, AP, Patek'!P280="PG 18K",'Rolex, AP, Patek'!P280="WG 18K",'Rolex, AP, Patek'!P280="Mixes of 18K"),1,0)</f>
        <v>0</v>
      </c>
      <c r="S280">
        <f>IF(OR('Rolex, AP, Patek'!AX280="Yes",'Rolex, AP, Patek'!AY280="Yes",'Rolex, AP, Patek'!AW280="Yes"),1,0)</f>
        <v>0</v>
      </c>
      <c r="T280">
        <f>IF(OR(ISTEXT('Rolex, AP, Patek'!AZ280), ISTEXT('Rolex, AP, Patek'!BA280)),1,0)</f>
        <v>0</v>
      </c>
      <c r="U280">
        <f>IF('Rolex, AP, Patek'!BB280="Yes",1,0)</f>
        <v>0</v>
      </c>
      <c r="V280">
        <f>IF('Rolex, AP, Patek'!BC280="Yes",1,0)</f>
        <v>0</v>
      </c>
      <c r="W280">
        <f>IF('Rolex, AP, Patek'!BF280="Yes",1,0)</f>
        <v>0</v>
      </c>
      <c r="X280">
        <f>IF('Rolex, AP, Patek'!BG280="A",1,0)</f>
        <v>0</v>
      </c>
      <c r="Y280">
        <f>IF('Rolex, AP, Patek'!BG280="AA",1,0)</f>
        <v>0</v>
      </c>
      <c r="Z280">
        <f>IF('Rolex, AP, Patek'!BG280="AAA",1,0)</f>
        <v>1</v>
      </c>
      <c r="AA280">
        <f>IF('Rolex, AP, Patek'!BG280="AAAA",1,0)</f>
        <v>0</v>
      </c>
      <c r="AB280">
        <f>IF('Rolex, AP, Patek'!R280="Yes",1,0)</f>
        <v>1</v>
      </c>
      <c r="AC280">
        <f>IF('Rolex, AP, Patek'!AR280="Yes",1,0)</f>
        <v>0</v>
      </c>
      <c r="AD280">
        <f>IF(OR('Rolex, AP, Patek'!X280="Yes", 'Rolex, AP, Patek'!Y280="Yes",'Rolex, AP, Patek'!Z280="Yes"),1,0)</f>
        <v>0</v>
      </c>
      <c r="AE280">
        <f>IF(OR('Rolex, AP, Patek'!AA280="Yes",'Rolex, AP, Patek'!AB280="Yes"),1,0)</f>
        <v>0</v>
      </c>
      <c r="AF280">
        <f>IF('Rolex, AP, Patek'!AD280="Yes",1,0)</f>
        <v>1</v>
      </c>
      <c r="AG280">
        <f>IF('Rolex, AP, Patek'!AC280="Yes",1,0)</f>
        <v>0</v>
      </c>
      <c r="AH280">
        <f>IF('Rolex, AP, Patek'!AE280="Yes",1,0)</f>
        <v>0</v>
      </c>
      <c r="AI280">
        <f>IF(OR('Rolex, AP, Patek'!AK280="Yes",'Rolex, AP, Patek'!AN280="Yes"),1,0)</f>
        <v>0</v>
      </c>
      <c r="AJ280">
        <f>IF('Rolex, AP, Patek'!AL280="Yes",1,0)</f>
        <v>0</v>
      </c>
      <c r="AK280">
        <f>IF('Rolex, AP, Patek'!AO280="Yes",1,0)</f>
        <v>0</v>
      </c>
      <c r="AL280">
        <f>IF('Rolex, AP, Patek'!AS280="Yes",1,0)</f>
        <v>0</v>
      </c>
      <c r="AM280" s="25">
        <f t="shared" si="25"/>
        <v>0</v>
      </c>
      <c r="AN280" s="25">
        <f t="shared" si="26"/>
        <v>0</v>
      </c>
      <c r="AO280" s="25">
        <f t="shared" si="27"/>
        <v>1</v>
      </c>
      <c r="AP280" s="25">
        <f t="shared" si="28"/>
        <v>0</v>
      </c>
      <c r="AQ280" s="25">
        <f t="shared" si="29"/>
        <v>0</v>
      </c>
    </row>
    <row r="281" spans="1:43" x14ac:dyDescent="0.2">
      <c r="A281" s="1">
        <v>277</v>
      </c>
      <c r="B281" s="27">
        <f>'Rolex, AP, Patek'!C281</f>
        <v>44143</v>
      </c>
      <c r="C281">
        <f>'Rolex, AP, Patek'!D281</f>
        <v>143</v>
      </c>
      <c r="D281" s="28">
        <f>'Rolex, AP, Patek'!E281</f>
        <v>9500</v>
      </c>
      <c r="E281" s="28">
        <f>'Rolex, AP, Patek'!F281</f>
        <v>11875</v>
      </c>
      <c r="F281" s="29">
        <f t="shared" si="24"/>
        <v>9.1590470775886317</v>
      </c>
      <c r="G281" s="28">
        <f>IF('Rolex, AP, Patek'!J281="AP",1,0)</f>
        <v>0</v>
      </c>
      <c r="H281" s="28">
        <f>IF('Rolex, AP, Patek'!J281="Patek",1,0)</f>
        <v>1</v>
      </c>
      <c r="I281" s="28">
        <f>IF('Rolex, AP, Patek'!J281="Rolex",1,0)</f>
        <v>0</v>
      </c>
      <c r="J281">
        <f>IF('Rolex, AP, Patek'!L281="Stainless Steel",1,0)</f>
        <v>1</v>
      </c>
      <c r="K281">
        <f>IF('Rolex, AP, Patek'!L281="Two-tone",1,0)</f>
        <v>0</v>
      </c>
      <c r="L281">
        <f>IF(OR('Rolex, AP, Patek'!L281="YG 18K",'Rolex, AP, Patek'!L281="YG &lt;18K",'Rolex, AP, Patek'!L281="PG 18K",'Rolex, AP, Patek'!L281="PG &lt;18K",'Rolex, AP, Patek'!L281="WG 18K",'Rolex, AP, Patek'!L281="Mixes of 18K",'Rolex, AP, Patek'!L281="Mixes &lt;18K"),1,0)</f>
        <v>0</v>
      </c>
      <c r="M281">
        <f>IF('Rolex, AP, Patek'!L281="Platinum",1,0)</f>
        <v>0</v>
      </c>
      <c r="N281">
        <f>IF(OR('Rolex, AP, Patek'!L281="PVD",'Rolex, AP, Patek'!L281="Gold Plate",'Rolex, AP, Patek'!L281="Other"),1,0)</f>
        <v>0</v>
      </c>
      <c r="O281">
        <f>IF('Rolex, AP, Patek'!P281="Stainless Steel",1,0)</f>
        <v>0</v>
      </c>
      <c r="P281">
        <f>IF('Rolex, AP, Patek'!P281="Leather",1,0)</f>
        <v>1</v>
      </c>
      <c r="Q281">
        <f>IF('Rolex, AP, Patek'!P281="Two-tone",1,0)</f>
        <v>0</v>
      </c>
      <c r="R281">
        <f>IF(OR('Rolex, AP, Patek'!P281="YG 18K",'Rolex, AP, Patek'!P281="PG 18K",'Rolex, AP, Patek'!P281="WG 18K",'Rolex, AP, Patek'!P281="Mixes of 18K"),1,0)</f>
        <v>0</v>
      </c>
      <c r="S281">
        <f>IF(OR('Rolex, AP, Patek'!AX281="Yes",'Rolex, AP, Patek'!AY281="Yes",'Rolex, AP, Patek'!AW281="Yes"),1,0)</f>
        <v>0</v>
      </c>
      <c r="T281">
        <f>IF(OR(ISTEXT('Rolex, AP, Patek'!AZ281), ISTEXT('Rolex, AP, Patek'!BA281)),1,0)</f>
        <v>0</v>
      </c>
      <c r="U281">
        <f>IF('Rolex, AP, Patek'!BB281="Yes",1,0)</f>
        <v>0</v>
      </c>
      <c r="V281">
        <f>IF('Rolex, AP, Patek'!BC281="Yes",1,0)</f>
        <v>0</v>
      </c>
      <c r="W281">
        <f>IF('Rolex, AP, Patek'!BF281="Yes",1,0)</f>
        <v>0</v>
      </c>
      <c r="X281">
        <f>IF('Rolex, AP, Patek'!BG281="A",1,0)</f>
        <v>0</v>
      </c>
      <c r="Y281">
        <f>IF('Rolex, AP, Patek'!BG281="AA",1,0)</f>
        <v>0</v>
      </c>
      <c r="Z281">
        <f>IF('Rolex, AP, Patek'!BG281="AAA",1,0)</f>
        <v>1</v>
      </c>
      <c r="AA281">
        <f>IF('Rolex, AP, Patek'!BG281="AAAA",1,0)</f>
        <v>0</v>
      </c>
      <c r="AB281">
        <f>IF('Rolex, AP, Patek'!R281="Yes",1,0)</f>
        <v>1</v>
      </c>
      <c r="AC281">
        <f>IF('Rolex, AP, Patek'!AR281="Yes",1,0)</f>
        <v>0</v>
      </c>
      <c r="AD281">
        <f>IF(OR('Rolex, AP, Patek'!X281="Yes", 'Rolex, AP, Patek'!Y281="Yes",'Rolex, AP, Patek'!Z281="Yes"),1,0)</f>
        <v>0</v>
      </c>
      <c r="AE281">
        <f>IF(OR('Rolex, AP, Patek'!AA281="Yes",'Rolex, AP, Patek'!AB281="Yes"),1,0)</f>
        <v>0</v>
      </c>
      <c r="AF281">
        <f>IF('Rolex, AP, Patek'!AD281="Yes",1,0)</f>
        <v>0</v>
      </c>
      <c r="AG281">
        <f>IF('Rolex, AP, Patek'!AC281="Yes",1,0)</f>
        <v>0</v>
      </c>
      <c r="AH281">
        <f>IF('Rolex, AP, Patek'!AE281="Yes",1,0)</f>
        <v>0</v>
      </c>
      <c r="AI281">
        <f>IF(OR('Rolex, AP, Patek'!AK281="Yes",'Rolex, AP, Patek'!AN281="Yes"),1,0)</f>
        <v>0</v>
      </c>
      <c r="AJ281">
        <f>IF('Rolex, AP, Patek'!AL281="Yes",1,0)</f>
        <v>0</v>
      </c>
      <c r="AK281">
        <f>IF('Rolex, AP, Patek'!AO281="Yes",1,0)</f>
        <v>0</v>
      </c>
      <c r="AL281">
        <f>IF('Rolex, AP, Patek'!AS281="Yes",1,0)</f>
        <v>0</v>
      </c>
      <c r="AM281" s="25">
        <f t="shared" si="25"/>
        <v>0</v>
      </c>
      <c r="AN281" s="25">
        <f t="shared" si="26"/>
        <v>0</v>
      </c>
      <c r="AO281" s="25">
        <f t="shared" si="27"/>
        <v>1</v>
      </c>
      <c r="AP281" s="25">
        <f t="shared" si="28"/>
        <v>0</v>
      </c>
      <c r="AQ281" s="25">
        <f t="shared" si="29"/>
        <v>0</v>
      </c>
    </row>
    <row r="282" spans="1:43" x14ac:dyDescent="0.2">
      <c r="A282" s="1">
        <v>278</v>
      </c>
      <c r="B282" s="27">
        <f>'Rolex, AP, Patek'!C282</f>
        <v>44143</v>
      </c>
      <c r="C282">
        <f>'Rolex, AP, Patek'!D282</f>
        <v>146</v>
      </c>
      <c r="D282" s="28">
        <f>'Rolex, AP, Patek'!E282</f>
        <v>12000</v>
      </c>
      <c r="E282" s="28">
        <f>'Rolex, AP, Patek'!F282</f>
        <v>15000</v>
      </c>
      <c r="F282" s="29">
        <f t="shared" si="24"/>
        <v>9.3926619287701367</v>
      </c>
      <c r="G282" s="28">
        <f>IF('Rolex, AP, Patek'!J282="AP",1,0)</f>
        <v>0</v>
      </c>
      <c r="H282" s="28">
        <f>IF('Rolex, AP, Patek'!J282="Patek",1,0)</f>
        <v>1</v>
      </c>
      <c r="I282" s="28">
        <f>IF('Rolex, AP, Patek'!J282="Rolex",1,0)</f>
        <v>0</v>
      </c>
      <c r="J282">
        <f>IF('Rolex, AP, Patek'!L282="Stainless Steel",1,0)</f>
        <v>0</v>
      </c>
      <c r="K282">
        <f>IF('Rolex, AP, Patek'!L282="Two-tone",1,0)</f>
        <v>0</v>
      </c>
      <c r="L282">
        <f>IF(OR('Rolex, AP, Patek'!L282="YG 18K",'Rolex, AP, Patek'!L282="YG &lt;18K",'Rolex, AP, Patek'!L282="PG 18K",'Rolex, AP, Patek'!L282="PG &lt;18K",'Rolex, AP, Patek'!L282="WG 18K",'Rolex, AP, Patek'!L282="Mixes of 18K",'Rolex, AP, Patek'!L282="Mixes &lt;18K"),1,0)</f>
        <v>1</v>
      </c>
      <c r="M282">
        <f>IF('Rolex, AP, Patek'!L282="Platinum",1,0)</f>
        <v>0</v>
      </c>
      <c r="N282">
        <f>IF(OR('Rolex, AP, Patek'!L282="PVD",'Rolex, AP, Patek'!L282="Gold Plate",'Rolex, AP, Patek'!L282="Other"),1,0)</f>
        <v>0</v>
      </c>
      <c r="O282">
        <f>IF('Rolex, AP, Patek'!P282="Stainless Steel",1,0)</f>
        <v>0</v>
      </c>
      <c r="P282">
        <f>IF('Rolex, AP, Patek'!P282="Leather",1,0)</f>
        <v>1</v>
      </c>
      <c r="Q282">
        <f>IF('Rolex, AP, Patek'!P282="Two-tone",1,0)</f>
        <v>0</v>
      </c>
      <c r="R282">
        <f>IF(OR('Rolex, AP, Patek'!P282="YG 18K",'Rolex, AP, Patek'!P282="PG 18K",'Rolex, AP, Patek'!P282="WG 18K",'Rolex, AP, Patek'!P282="Mixes of 18K"),1,0)</f>
        <v>0</v>
      </c>
      <c r="S282">
        <f>IF(OR('Rolex, AP, Patek'!AX282="Yes",'Rolex, AP, Patek'!AY282="Yes",'Rolex, AP, Patek'!AW282="Yes"),1,0)</f>
        <v>0</v>
      </c>
      <c r="T282">
        <f>IF(OR(ISTEXT('Rolex, AP, Patek'!AZ282), ISTEXT('Rolex, AP, Patek'!BA282)),1,0)</f>
        <v>0</v>
      </c>
      <c r="U282">
        <f>IF('Rolex, AP, Patek'!BB282="Yes",1,0)</f>
        <v>0</v>
      </c>
      <c r="V282">
        <f>IF('Rolex, AP, Patek'!BC282="Yes",1,0)</f>
        <v>0</v>
      </c>
      <c r="W282">
        <f>IF('Rolex, AP, Patek'!BF282="Yes",1,0)</f>
        <v>0</v>
      </c>
      <c r="X282">
        <f>IF('Rolex, AP, Patek'!BG282="A",1,0)</f>
        <v>0</v>
      </c>
      <c r="Y282">
        <f>IF('Rolex, AP, Patek'!BG282="AA",1,0)</f>
        <v>0</v>
      </c>
      <c r="Z282">
        <f>IF('Rolex, AP, Patek'!BG282="AAA",1,0)</f>
        <v>1</v>
      </c>
      <c r="AA282">
        <f>IF('Rolex, AP, Patek'!BG282="AAAA",1,0)</f>
        <v>0</v>
      </c>
      <c r="AB282">
        <f>IF('Rolex, AP, Patek'!R282="Yes",1,0)</f>
        <v>1</v>
      </c>
      <c r="AC282">
        <f>IF('Rolex, AP, Patek'!AR282="Yes",1,0)</f>
        <v>0</v>
      </c>
      <c r="AD282">
        <f>IF(OR('Rolex, AP, Patek'!X282="Yes", 'Rolex, AP, Patek'!Y282="Yes",'Rolex, AP, Patek'!Z282="Yes"),1,0)</f>
        <v>0</v>
      </c>
      <c r="AE282">
        <f>IF(OR('Rolex, AP, Patek'!AA282="Yes",'Rolex, AP, Patek'!AB282="Yes"),1,0)</f>
        <v>0</v>
      </c>
      <c r="AF282">
        <f>IF('Rolex, AP, Patek'!AD282="Yes",1,0)</f>
        <v>0</v>
      </c>
      <c r="AG282">
        <f>IF('Rolex, AP, Patek'!AC282="Yes",1,0)</f>
        <v>0</v>
      </c>
      <c r="AH282">
        <f>IF('Rolex, AP, Patek'!AE282="Yes",1,0)</f>
        <v>0</v>
      </c>
      <c r="AI282">
        <f>IF(OR('Rolex, AP, Patek'!AK282="Yes",'Rolex, AP, Patek'!AN282="Yes"),1,0)</f>
        <v>0</v>
      </c>
      <c r="AJ282">
        <f>IF('Rolex, AP, Patek'!AL282="Yes",1,0)</f>
        <v>0</v>
      </c>
      <c r="AK282">
        <f>IF('Rolex, AP, Patek'!AO282="Yes",1,0)</f>
        <v>0</v>
      </c>
      <c r="AL282">
        <f>IF('Rolex, AP, Patek'!AS282="Yes",1,0)</f>
        <v>0</v>
      </c>
      <c r="AM282" s="25">
        <f t="shared" si="25"/>
        <v>0</v>
      </c>
      <c r="AN282" s="25">
        <f t="shared" si="26"/>
        <v>0</v>
      </c>
      <c r="AO282" s="25">
        <f t="shared" si="27"/>
        <v>1</v>
      </c>
      <c r="AP282" s="25">
        <f t="shared" si="28"/>
        <v>0</v>
      </c>
      <c r="AQ282" s="25">
        <f t="shared" si="29"/>
        <v>0</v>
      </c>
    </row>
    <row r="283" spans="1:43" x14ac:dyDescent="0.2">
      <c r="A283" s="1">
        <v>279</v>
      </c>
      <c r="B283" s="27">
        <f>'Rolex, AP, Patek'!C283</f>
        <v>44143</v>
      </c>
      <c r="C283">
        <f>'Rolex, AP, Patek'!D283</f>
        <v>147</v>
      </c>
      <c r="D283" s="28">
        <f>'Rolex, AP, Patek'!E283</f>
        <v>4000</v>
      </c>
      <c r="E283" s="28">
        <f>'Rolex, AP, Patek'!F283</f>
        <v>5000</v>
      </c>
      <c r="F283" s="29">
        <f t="shared" si="24"/>
        <v>8.2940496401020276</v>
      </c>
      <c r="G283" s="28">
        <f>IF('Rolex, AP, Patek'!J283="AP",1,0)</f>
        <v>0</v>
      </c>
      <c r="H283" s="28">
        <f>IF('Rolex, AP, Patek'!J283="Patek",1,0)</f>
        <v>1</v>
      </c>
      <c r="I283" s="28">
        <f>IF('Rolex, AP, Patek'!J283="Rolex",1,0)</f>
        <v>0</v>
      </c>
      <c r="J283">
        <f>IF('Rolex, AP, Patek'!L283="Stainless Steel",1,0)</f>
        <v>0</v>
      </c>
      <c r="K283">
        <f>IF('Rolex, AP, Patek'!L283="Two-tone",1,0)</f>
        <v>0</v>
      </c>
      <c r="L283">
        <f>IF(OR('Rolex, AP, Patek'!L283="YG 18K",'Rolex, AP, Patek'!L283="YG &lt;18K",'Rolex, AP, Patek'!L283="PG 18K",'Rolex, AP, Patek'!L283="PG &lt;18K",'Rolex, AP, Patek'!L283="WG 18K",'Rolex, AP, Patek'!L283="Mixes of 18K",'Rolex, AP, Patek'!L283="Mixes &lt;18K"),1,0)</f>
        <v>1</v>
      </c>
      <c r="M283">
        <f>IF('Rolex, AP, Patek'!L283="Platinum",1,0)</f>
        <v>0</v>
      </c>
      <c r="N283">
        <f>IF(OR('Rolex, AP, Patek'!L283="PVD",'Rolex, AP, Patek'!L283="Gold Plate",'Rolex, AP, Patek'!L283="Other"),1,0)</f>
        <v>0</v>
      </c>
      <c r="O283">
        <f>IF('Rolex, AP, Patek'!P283="Stainless Steel",1,0)</f>
        <v>0</v>
      </c>
      <c r="P283">
        <f>IF('Rolex, AP, Patek'!P283="Leather",1,0)</f>
        <v>1</v>
      </c>
      <c r="Q283">
        <f>IF('Rolex, AP, Patek'!P283="Two-tone",1,0)</f>
        <v>0</v>
      </c>
      <c r="R283">
        <f>IF(OR('Rolex, AP, Patek'!P283="YG 18K",'Rolex, AP, Patek'!P283="PG 18K",'Rolex, AP, Patek'!P283="WG 18K",'Rolex, AP, Patek'!P283="Mixes of 18K"),1,0)</f>
        <v>0</v>
      </c>
      <c r="S283">
        <f>IF(OR('Rolex, AP, Patek'!AX283="Yes",'Rolex, AP, Patek'!AY283="Yes",'Rolex, AP, Patek'!AW283="Yes"),1,0)</f>
        <v>0</v>
      </c>
      <c r="T283">
        <f>IF(OR(ISTEXT('Rolex, AP, Patek'!AZ283), ISTEXT('Rolex, AP, Patek'!BA283)),1,0)</f>
        <v>1</v>
      </c>
      <c r="U283">
        <f>IF('Rolex, AP, Patek'!BB283="Yes",1,0)</f>
        <v>0</v>
      </c>
      <c r="V283">
        <f>IF('Rolex, AP, Patek'!BC283="Yes",1,0)</f>
        <v>0</v>
      </c>
      <c r="W283">
        <f>IF('Rolex, AP, Patek'!BF283="Yes",1,0)</f>
        <v>0</v>
      </c>
      <c r="X283">
        <f>IF('Rolex, AP, Patek'!BG283="A",1,0)</f>
        <v>0</v>
      </c>
      <c r="Y283">
        <f>IF('Rolex, AP, Patek'!BG283="AA",1,0)</f>
        <v>1</v>
      </c>
      <c r="Z283">
        <f>IF('Rolex, AP, Patek'!BG283="AAA",1,0)</f>
        <v>0</v>
      </c>
      <c r="AA283">
        <f>IF('Rolex, AP, Patek'!BG283="AAAA",1,0)</f>
        <v>0</v>
      </c>
      <c r="AB283">
        <f>IF('Rolex, AP, Patek'!R283="Yes",1,0)</f>
        <v>1</v>
      </c>
      <c r="AC283">
        <f>IF('Rolex, AP, Patek'!AR283="Yes",1,0)</f>
        <v>0</v>
      </c>
      <c r="AD283">
        <f>IF(OR('Rolex, AP, Patek'!X283="Yes", 'Rolex, AP, Patek'!Y283="Yes",'Rolex, AP, Patek'!Z283="Yes"),1,0)</f>
        <v>0</v>
      </c>
      <c r="AE283">
        <f>IF(OR('Rolex, AP, Patek'!AA283="Yes",'Rolex, AP, Patek'!AB283="Yes"),1,0)</f>
        <v>0</v>
      </c>
      <c r="AF283">
        <f>IF('Rolex, AP, Patek'!AD283="Yes",1,0)</f>
        <v>0</v>
      </c>
      <c r="AG283">
        <f>IF('Rolex, AP, Patek'!AC283="Yes",1,0)</f>
        <v>0</v>
      </c>
      <c r="AH283">
        <f>IF('Rolex, AP, Patek'!AE283="Yes",1,0)</f>
        <v>0</v>
      </c>
      <c r="AI283">
        <f>IF(OR('Rolex, AP, Patek'!AK283="Yes",'Rolex, AP, Patek'!AN283="Yes"),1,0)</f>
        <v>0</v>
      </c>
      <c r="AJ283">
        <f>IF('Rolex, AP, Patek'!AL283="Yes",1,0)</f>
        <v>0</v>
      </c>
      <c r="AK283">
        <f>IF('Rolex, AP, Patek'!AO283="Yes",1,0)</f>
        <v>0</v>
      </c>
      <c r="AL283">
        <f>IF('Rolex, AP, Patek'!AS283="Yes",1,0)</f>
        <v>0</v>
      </c>
      <c r="AM283" s="25">
        <f t="shared" si="25"/>
        <v>0</v>
      </c>
      <c r="AN283" s="25">
        <f t="shared" si="26"/>
        <v>0</v>
      </c>
      <c r="AO283" s="25">
        <f t="shared" si="27"/>
        <v>1</v>
      </c>
      <c r="AP283" s="25">
        <f t="shared" si="28"/>
        <v>0</v>
      </c>
      <c r="AQ283" s="25">
        <f t="shared" si="29"/>
        <v>0</v>
      </c>
    </row>
    <row r="284" spans="1:43" x14ac:dyDescent="0.2">
      <c r="A284" s="1">
        <v>280</v>
      </c>
      <c r="B284" s="27">
        <f>'Rolex, AP, Patek'!C284</f>
        <v>44143</v>
      </c>
      <c r="C284">
        <f>'Rolex, AP, Patek'!D284</f>
        <v>148</v>
      </c>
      <c r="D284" s="28">
        <f>'Rolex, AP, Patek'!E284</f>
        <v>3800</v>
      </c>
      <c r="E284" s="28">
        <f>'Rolex, AP, Patek'!F284</f>
        <v>4750</v>
      </c>
      <c r="F284" s="29">
        <f t="shared" si="24"/>
        <v>8.2427563457144775</v>
      </c>
      <c r="G284" s="28">
        <f>IF('Rolex, AP, Patek'!J284="AP",1,0)</f>
        <v>0</v>
      </c>
      <c r="H284" s="28">
        <f>IF('Rolex, AP, Patek'!J284="Patek",1,0)</f>
        <v>1</v>
      </c>
      <c r="I284" s="28">
        <f>IF('Rolex, AP, Patek'!J284="Rolex",1,0)</f>
        <v>0</v>
      </c>
      <c r="J284">
        <f>IF('Rolex, AP, Patek'!L284="Stainless Steel",1,0)</f>
        <v>0</v>
      </c>
      <c r="K284">
        <f>IF('Rolex, AP, Patek'!L284="Two-tone",1,0)</f>
        <v>0</v>
      </c>
      <c r="L284">
        <f>IF(OR('Rolex, AP, Patek'!L284="YG 18K",'Rolex, AP, Patek'!L284="YG &lt;18K",'Rolex, AP, Patek'!L284="PG 18K",'Rolex, AP, Patek'!L284="PG &lt;18K",'Rolex, AP, Patek'!L284="WG 18K",'Rolex, AP, Patek'!L284="Mixes of 18K",'Rolex, AP, Patek'!L284="Mixes &lt;18K"),1,0)</f>
        <v>1</v>
      </c>
      <c r="M284">
        <f>IF('Rolex, AP, Patek'!L284="Platinum",1,0)</f>
        <v>0</v>
      </c>
      <c r="N284">
        <f>IF(OR('Rolex, AP, Patek'!L284="PVD",'Rolex, AP, Patek'!L284="Gold Plate",'Rolex, AP, Patek'!L284="Other"),1,0)</f>
        <v>0</v>
      </c>
      <c r="O284">
        <f>IF('Rolex, AP, Patek'!P284="Stainless Steel",1,0)</f>
        <v>0</v>
      </c>
      <c r="P284">
        <f>IF('Rolex, AP, Patek'!P284="Leather",1,0)</f>
        <v>0</v>
      </c>
      <c r="Q284">
        <f>IF('Rolex, AP, Patek'!P284="Two-tone",1,0)</f>
        <v>0</v>
      </c>
      <c r="R284">
        <f>IF(OR('Rolex, AP, Patek'!P284="YG 18K",'Rolex, AP, Patek'!P284="PG 18K",'Rolex, AP, Patek'!P284="WG 18K",'Rolex, AP, Patek'!P284="Mixes of 18K"),1,0)</f>
        <v>1</v>
      </c>
      <c r="S284">
        <f>IF(OR('Rolex, AP, Patek'!AX284="Yes",'Rolex, AP, Patek'!AY284="Yes",'Rolex, AP, Patek'!AW284="Yes"),1,0)</f>
        <v>0</v>
      </c>
      <c r="T284">
        <f>IF(OR(ISTEXT('Rolex, AP, Patek'!AZ284), ISTEXT('Rolex, AP, Patek'!BA284)),1,0)</f>
        <v>0</v>
      </c>
      <c r="U284">
        <f>IF('Rolex, AP, Patek'!BB284="Yes",1,0)</f>
        <v>0</v>
      </c>
      <c r="V284">
        <f>IF('Rolex, AP, Patek'!BC284="Yes",1,0)</f>
        <v>0</v>
      </c>
      <c r="W284">
        <f>IF('Rolex, AP, Patek'!BF284="Yes",1,0)</f>
        <v>0</v>
      </c>
      <c r="X284">
        <f>IF('Rolex, AP, Patek'!BG284="A",1,0)</f>
        <v>0</v>
      </c>
      <c r="Y284">
        <f>IF('Rolex, AP, Patek'!BG284="AA",1,0)</f>
        <v>1</v>
      </c>
      <c r="Z284">
        <f>IF('Rolex, AP, Patek'!BG284="AAA",1,0)</f>
        <v>0</v>
      </c>
      <c r="AA284">
        <f>IF('Rolex, AP, Patek'!BG284="AAAA",1,0)</f>
        <v>0</v>
      </c>
      <c r="AB284">
        <f>IF('Rolex, AP, Patek'!R284="Yes",1,0)</f>
        <v>1</v>
      </c>
      <c r="AC284">
        <f>IF('Rolex, AP, Patek'!AR284="Yes",1,0)</f>
        <v>0</v>
      </c>
      <c r="AD284">
        <f>IF(OR('Rolex, AP, Patek'!X284="Yes", 'Rolex, AP, Patek'!Y284="Yes",'Rolex, AP, Patek'!Z284="Yes"),1,0)</f>
        <v>0</v>
      </c>
      <c r="AE284">
        <f>IF(OR('Rolex, AP, Patek'!AA284="Yes",'Rolex, AP, Patek'!AB284="Yes"),1,0)</f>
        <v>0</v>
      </c>
      <c r="AF284">
        <f>IF('Rolex, AP, Patek'!AD284="Yes",1,0)</f>
        <v>0</v>
      </c>
      <c r="AG284">
        <f>IF('Rolex, AP, Patek'!AC284="Yes",1,0)</f>
        <v>0</v>
      </c>
      <c r="AH284">
        <f>IF('Rolex, AP, Patek'!AE284="Yes",1,0)</f>
        <v>0</v>
      </c>
      <c r="AI284">
        <f>IF(OR('Rolex, AP, Patek'!AK284="Yes",'Rolex, AP, Patek'!AN284="Yes"),1,0)</f>
        <v>0</v>
      </c>
      <c r="AJ284">
        <f>IF('Rolex, AP, Patek'!AL284="Yes",1,0)</f>
        <v>0</v>
      </c>
      <c r="AK284">
        <f>IF('Rolex, AP, Patek'!AO284="Yes",1,0)</f>
        <v>0</v>
      </c>
      <c r="AL284">
        <f>IF('Rolex, AP, Patek'!AS284="Yes",1,0)</f>
        <v>0</v>
      </c>
      <c r="AM284" s="25">
        <f t="shared" si="25"/>
        <v>0</v>
      </c>
      <c r="AN284" s="25">
        <f t="shared" si="26"/>
        <v>0</v>
      </c>
      <c r="AO284" s="25">
        <f t="shared" si="27"/>
        <v>1</v>
      </c>
      <c r="AP284" s="25">
        <f t="shared" si="28"/>
        <v>0</v>
      </c>
      <c r="AQ284" s="25">
        <f t="shared" si="29"/>
        <v>0</v>
      </c>
    </row>
    <row r="285" spans="1:43" x14ac:dyDescent="0.2">
      <c r="A285" s="1">
        <v>281</v>
      </c>
      <c r="B285" s="27">
        <f>'Rolex, AP, Patek'!C285</f>
        <v>44143</v>
      </c>
      <c r="C285">
        <f>'Rolex, AP, Patek'!D285</f>
        <v>149</v>
      </c>
      <c r="D285" s="28">
        <f>'Rolex, AP, Patek'!E285</f>
        <v>7300</v>
      </c>
      <c r="E285" s="28">
        <f>'Rolex, AP, Patek'!F285</f>
        <v>9125</v>
      </c>
      <c r="F285" s="29">
        <f t="shared" si="24"/>
        <v>8.8956296271364828</v>
      </c>
      <c r="G285" s="28">
        <f>IF('Rolex, AP, Patek'!J285="AP",1,0)</f>
        <v>0</v>
      </c>
      <c r="H285" s="28">
        <f>IF('Rolex, AP, Patek'!J285="Patek",1,0)</f>
        <v>1</v>
      </c>
      <c r="I285" s="28">
        <f>IF('Rolex, AP, Patek'!J285="Rolex",1,0)</f>
        <v>0</v>
      </c>
      <c r="J285">
        <f>IF('Rolex, AP, Patek'!L285="Stainless Steel",1,0)</f>
        <v>0</v>
      </c>
      <c r="K285">
        <f>IF('Rolex, AP, Patek'!L285="Two-tone",1,0)</f>
        <v>0</v>
      </c>
      <c r="L285">
        <f>IF(OR('Rolex, AP, Patek'!L285="YG 18K",'Rolex, AP, Patek'!L285="YG &lt;18K",'Rolex, AP, Patek'!L285="PG 18K",'Rolex, AP, Patek'!L285="PG &lt;18K",'Rolex, AP, Patek'!L285="WG 18K",'Rolex, AP, Patek'!L285="Mixes of 18K",'Rolex, AP, Patek'!L285="Mixes &lt;18K"),1,0)</f>
        <v>1</v>
      </c>
      <c r="M285">
        <f>IF('Rolex, AP, Patek'!L285="Platinum",1,0)</f>
        <v>0</v>
      </c>
      <c r="N285">
        <f>IF(OR('Rolex, AP, Patek'!L285="PVD",'Rolex, AP, Patek'!L285="Gold Plate",'Rolex, AP, Patek'!L285="Other"),1,0)</f>
        <v>0</v>
      </c>
      <c r="O285">
        <f>IF('Rolex, AP, Patek'!P285="Stainless Steel",1,0)</f>
        <v>0</v>
      </c>
      <c r="P285">
        <f>IF('Rolex, AP, Patek'!P285="Leather",1,0)</f>
        <v>1</v>
      </c>
      <c r="Q285">
        <f>IF('Rolex, AP, Patek'!P285="Two-tone",1,0)</f>
        <v>0</v>
      </c>
      <c r="R285">
        <f>IF(OR('Rolex, AP, Patek'!P285="YG 18K",'Rolex, AP, Patek'!P285="PG 18K",'Rolex, AP, Patek'!P285="WG 18K",'Rolex, AP, Patek'!P285="Mixes of 18K"),1,0)</f>
        <v>0</v>
      </c>
      <c r="S285">
        <f>IF(OR('Rolex, AP, Patek'!AX285="Yes",'Rolex, AP, Patek'!AY285="Yes",'Rolex, AP, Patek'!AW285="Yes"),1,0)</f>
        <v>0</v>
      </c>
      <c r="T285">
        <f>IF(OR(ISTEXT('Rolex, AP, Patek'!AZ285), ISTEXT('Rolex, AP, Patek'!BA285)),1,0)</f>
        <v>0</v>
      </c>
      <c r="U285">
        <f>IF('Rolex, AP, Patek'!BB285="Yes",1,0)</f>
        <v>0</v>
      </c>
      <c r="V285">
        <f>IF('Rolex, AP, Patek'!BC285="Yes",1,0)</f>
        <v>0</v>
      </c>
      <c r="W285">
        <f>IF('Rolex, AP, Patek'!BF285="Yes",1,0)</f>
        <v>0</v>
      </c>
      <c r="X285">
        <f>IF('Rolex, AP, Patek'!BG285="A",1,0)</f>
        <v>0</v>
      </c>
      <c r="Y285">
        <f>IF('Rolex, AP, Patek'!BG285="AA",1,0)</f>
        <v>0</v>
      </c>
      <c r="Z285">
        <f>IF('Rolex, AP, Patek'!BG285="AAA",1,0)</f>
        <v>1</v>
      </c>
      <c r="AA285">
        <f>IF('Rolex, AP, Patek'!BG285="AAAA",1,0)</f>
        <v>0</v>
      </c>
      <c r="AB285">
        <f>IF('Rolex, AP, Patek'!R285="Yes",1,0)</f>
        <v>1</v>
      </c>
      <c r="AC285">
        <f>IF('Rolex, AP, Patek'!AR285="Yes",1,0)</f>
        <v>0</v>
      </c>
      <c r="AD285">
        <f>IF(OR('Rolex, AP, Patek'!X285="Yes", 'Rolex, AP, Patek'!Y285="Yes",'Rolex, AP, Patek'!Z285="Yes"),1,0)</f>
        <v>0</v>
      </c>
      <c r="AE285">
        <f>IF(OR('Rolex, AP, Patek'!AA285="Yes",'Rolex, AP, Patek'!AB285="Yes"),1,0)</f>
        <v>0</v>
      </c>
      <c r="AF285">
        <f>IF('Rolex, AP, Patek'!AD285="Yes",1,0)</f>
        <v>0</v>
      </c>
      <c r="AG285">
        <f>IF('Rolex, AP, Patek'!AC285="Yes",1,0)</f>
        <v>0</v>
      </c>
      <c r="AH285">
        <f>IF('Rolex, AP, Patek'!AE285="Yes",1,0)</f>
        <v>0</v>
      </c>
      <c r="AI285">
        <f>IF(OR('Rolex, AP, Patek'!AK285="Yes",'Rolex, AP, Patek'!AN285="Yes"),1,0)</f>
        <v>0</v>
      </c>
      <c r="AJ285">
        <f>IF('Rolex, AP, Patek'!AL285="Yes",1,0)</f>
        <v>0</v>
      </c>
      <c r="AK285">
        <f>IF('Rolex, AP, Patek'!AO285="Yes",1,0)</f>
        <v>0</v>
      </c>
      <c r="AL285">
        <f>IF('Rolex, AP, Patek'!AS285="Yes",1,0)</f>
        <v>0</v>
      </c>
      <c r="AM285" s="25">
        <f t="shared" si="25"/>
        <v>0</v>
      </c>
      <c r="AN285" s="25">
        <f t="shared" si="26"/>
        <v>0</v>
      </c>
      <c r="AO285" s="25">
        <f t="shared" si="27"/>
        <v>1</v>
      </c>
      <c r="AP285" s="25">
        <f t="shared" si="28"/>
        <v>0</v>
      </c>
      <c r="AQ285" s="25">
        <f t="shared" si="29"/>
        <v>0</v>
      </c>
    </row>
    <row r="286" spans="1:43" x14ac:dyDescent="0.2">
      <c r="A286" s="1">
        <v>282</v>
      </c>
      <c r="B286" s="27">
        <f>'Rolex, AP, Patek'!C286</f>
        <v>44143</v>
      </c>
      <c r="C286">
        <f>'Rolex, AP, Patek'!D286</f>
        <v>150</v>
      </c>
      <c r="D286" s="28">
        <f>'Rolex, AP, Patek'!E286</f>
        <v>35000</v>
      </c>
      <c r="E286" s="28">
        <f>'Rolex, AP, Patek'!F286</f>
        <v>43750</v>
      </c>
      <c r="F286" s="29">
        <f t="shared" si="24"/>
        <v>10.46310334047155</v>
      </c>
      <c r="G286" s="28">
        <f>IF('Rolex, AP, Patek'!J286="AP",1,0)</f>
        <v>0</v>
      </c>
      <c r="H286" s="28">
        <f>IF('Rolex, AP, Patek'!J286="Patek",1,0)</f>
        <v>1</v>
      </c>
      <c r="I286" s="28">
        <f>IF('Rolex, AP, Patek'!J286="Rolex",1,0)</f>
        <v>0</v>
      </c>
      <c r="J286">
        <f>IF('Rolex, AP, Patek'!L286="Stainless Steel",1,0)</f>
        <v>0</v>
      </c>
      <c r="K286">
        <f>IF('Rolex, AP, Patek'!L286="Two-tone",1,0)</f>
        <v>0</v>
      </c>
      <c r="L286">
        <f>IF(OR('Rolex, AP, Patek'!L286="YG 18K",'Rolex, AP, Patek'!L286="YG &lt;18K",'Rolex, AP, Patek'!L286="PG 18K",'Rolex, AP, Patek'!L286="PG &lt;18K",'Rolex, AP, Patek'!L286="WG 18K",'Rolex, AP, Patek'!L286="Mixes of 18K",'Rolex, AP, Patek'!L286="Mixes &lt;18K"),1,0)</f>
        <v>1</v>
      </c>
      <c r="M286">
        <f>IF('Rolex, AP, Patek'!L286="Platinum",1,0)</f>
        <v>0</v>
      </c>
      <c r="N286">
        <f>IF(OR('Rolex, AP, Patek'!L286="PVD",'Rolex, AP, Patek'!L286="Gold Plate",'Rolex, AP, Patek'!L286="Other"),1,0)</f>
        <v>0</v>
      </c>
      <c r="O286">
        <f>IF('Rolex, AP, Patek'!P286="Stainless Steel",1,0)</f>
        <v>0</v>
      </c>
      <c r="P286">
        <f>IF('Rolex, AP, Patek'!P286="Leather",1,0)</f>
        <v>1</v>
      </c>
      <c r="Q286">
        <f>IF('Rolex, AP, Patek'!P286="Two-tone",1,0)</f>
        <v>0</v>
      </c>
      <c r="R286">
        <f>IF(OR('Rolex, AP, Patek'!P286="YG 18K",'Rolex, AP, Patek'!P286="PG 18K",'Rolex, AP, Patek'!P286="WG 18K",'Rolex, AP, Patek'!P286="Mixes of 18K"),1,0)</f>
        <v>0</v>
      </c>
      <c r="S286">
        <f>IF(OR('Rolex, AP, Patek'!AX286="Yes",'Rolex, AP, Patek'!AY286="Yes",'Rolex, AP, Patek'!AW286="Yes"),1,0)</f>
        <v>0</v>
      </c>
      <c r="T286">
        <f>IF(OR(ISTEXT('Rolex, AP, Patek'!AZ286), ISTEXT('Rolex, AP, Patek'!BA286)),1,0)</f>
        <v>1</v>
      </c>
      <c r="U286">
        <f>IF('Rolex, AP, Patek'!BB286="Yes",1,0)</f>
        <v>0</v>
      </c>
      <c r="V286">
        <f>IF('Rolex, AP, Patek'!BC286="Yes",1,0)</f>
        <v>0</v>
      </c>
      <c r="W286">
        <f>IF('Rolex, AP, Patek'!BF286="Yes",1,0)</f>
        <v>0</v>
      </c>
      <c r="X286">
        <f>IF('Rolex, AP, Patek'!BG286="A",1,0)</f>
        <v>0</v>
      </c>
      <c r="Y286">
        <f>IF('Rolex, AP, Patek'!BG286="AA",1,0)</f>
        <v>0</v>
      </c>
      <c r="Z286">
        <f>IF('Rolex, AP, Patek'!BG286="AAA",1,0)</f>
        <v>0</v>
      </c>
      <c r="AA286">
        <f>IF('Rolex, AP, Patek'!BG286="AAAA",1,0)</f>
        <v>1</v>
      </c>
      <c r="AB286">
        <f>IF('Rolex, AP, Patek'!R286="Yes",1,0)</f>
        <v>1</v>
      </c>
      <c r="AC286">
        <f>IF('Rolex, AP, Patek'!AR286="Yes",1,0)</f>
        <v>0</v>
      </c>
      <c r="AD286">
        <f>IF(OR('Rolex, AP, Patek'!X286="Yes", 'Rolex, AP, Patek'!Y286="Yes",'Rolex, AP, Patek'!Z286="Yes"),1,0)</f>
        <v>0</v>
      </c>
      <c r="AE286">
        <f>IF(OR('Rolex, AP, Patek'!AA286="Yes",'Rolex, AP, Patek'!AB286="Yes"),1,0)</f>
        <v>0</v>
      </c>
      <c r="AF286">
        <f>IF('Rolex, AP, Patek'!AD286="Yes",1,0)</f>
        <v>1</v>
      </c>
      <c r="AG286">
        <f>IF('Rolex, AP, Patek'!AC286="Yes",1,0)</f>
        <v>0</v>
      </c>
      <c r="AH286">
        <f>IF('Rolex, AP, Patek'!AE286="Yes",1,0)</f>
        <v>0</v>
      </c>
      <c r="AI286">
        <f>IF(OR('Rolex, AP, Patek'!AK286="Yes",'Rolex, AP, Patek'!AN286="Yes"),1,0)</f>
        <v>0</v>
      </c>
      <c r="AJ286">
        <f>IF('Rolex, AP, Patek'!AL286="Yes",1,0)</f>
        <v>0</v>
      </c>
      <c r="AK286">
        <f>IF('Rolex, AP, Patek'!AO286="Yes",1,0)</f>
        <v>0</v>
      </c>
      <c r="AL286">
        <f>IF('Rolex, AP, Patek'!AS286="Yes",1,0)</f>
        <v>0</v>
      </c>
      <c r="AM286" s="25">
        <f t="shared" si="25"/>
        <v>0</v>
      </c>
      <c r="AN286" s="25">
        <f t="shared" si="26"/>
        <v>0</v>
      </c>
      <c r="AO286" s="25">
        <f t="shared" si="27"/>
        <v>1</v>
      </c>
      <c r="AP286" s="25">
        <f t="shared" si="28"/>
        <v>0</v>
      </c>
      <c r="AQ286" s="25">
        <f t="shared" si="29"/>
        <v>0</v>
      </c>
    </row>
    <row r="287" spans="1:43" x14ac:dyDescent="0.2">
      <c r="A287" s="1">
        <v>283</v>
      </c>
      <c r="B287" s="27">
        <f>'Rolex, AP, Patek'!C287</f>
        <v>44143</v>
      </c>
      <c r="C287">
        <f>'Rolex, AP, Patek'!D287</f>
        <v>185</v>
      </c>
      <c r="D287" s="28">
        <f>'Rolex, AP, Patek'!E287</f>
        <v>8000</v>
      </c>
      <c r="E287" s="28">
        <f>'Rolex, AP, Patek'!F287</f>
        <v>10000</v>
      </c>
      <c r="F287" s="29">
        <f t="shared" si="24"/>
        <v>8.987196820661973</v>
      </c>
      <c r="G287" s="28">
        <f>IF('Rolex, AP, Patek'!J287="AP",1,0)</f>
        <v>1</v>
      </c>
      <c r="H287" s="28">
        <f>IF('Rolex, AP, Patek'!J287="Patek",1,0)</f>
        <v>0</v>
      </c>
      <c r="I287" s="28">
        <f>IF('Rolex, AP, Patek'!J287="Rolex",1,0)</f>
        <v>0</v>
      </c>
      <c r="J287">
        <f>IF('Rolex, AP, Patek'!L287="Stainless Steel",1,0)</f>
        <v>0</v>
      </c>
      <c r="K287">
        <f>IF('Rolex, AP, Patek'!L287="Two-tone",1,0)</f>
        <v>0</v>
      </c>
      <c r="L287">
        <f>IF(OR('Rolex, AP, Patek'!L287="YG 18K",'Rolex, AP, Patek'!L287="YG &lt;18K",'Rolex, AP, Patek'!L287="PG 18K",'Rolex, AP, Patek'!L287="PG &lt;18K",'Rolex, AP, Patek'!L287="WG 18K",'Rolex, AP, Patek'!L287="Mixes of 18K",'Rolex, AP, Patek'!L287="Mixes &lt;18K"),1,0)</f>
        <v>1</v>
      </c>
      <c r="M287">
        <f>IF('Rolex, AP, Patek'!L287="Platinum",1,0)</f>
        <v>0</v>
      </c>
      <c r="N287">
        <f>IF(OR('Rolex, AP, Patek'!L287="PVD",'Rolex, AP, Patek'!L287="Gold Plate",'Rolex, AP, Patek'!L287="Other"),1,0)</f>
        <v>0</v>
      </c>
      <c r="O287">
        <f>IF('Rolex, AP, Patek'!P287="Stainless Steel",1,0)</f>
        <v>0</v>
      </c>
      <c r="P287">
        <f>IF('Rolex, AP, Patek'!P287="Leather",1,0)</f>
        <v>1</v>
      </c>
      <c r="Q287">
        <f>IF('Rolex, AP, Patek'!P287="Two-tone",1,0)</f>
        <v>0</v>
      </c>
      <c r="R287">
        <f>IF(OR('Rolex, AP, Patek'!P287="YG 18K",'Rolex, AP, Patek'!P287="PG 18K",'Rolex, AP, Patek'!P287="WG 18K",'Rolex, AP, Patek'!P287="Mixes of 18K"),1,0)</f>
        <v>0</v>
      </c>
      <c r="S287">
        <f>IF(OR('Rolex, AP, Patek'!AX287="Yes",'Rolex, AP, Patek'!AY287="Yes",'Rolex, AP, Patek'!AW287="Yes"),1,0)</f>
        <v>0</v>
      </c>
      <c r="T287">
        <f>IF(OR(ISTEXT('Rolex, AP, Patek'!AZ287), ISTEXT('Rolex, AP, Patek'!BA287)),1,0)</f>
        <v>0</v>
      </c>
      <c r="U287">
        <f>IF('Rolex, AP, Patek'!BB287="Yes",1,0)</f>
        <v>0</v>
      </c>
      <c r="V287">
        <f>IF('Rolex, AP, Patek'!BC287="Yes",1,0)</f>
        <v>0</v>
      </c>
      <c r="W287">
        <f>IF('Rolex, AP, Patek'!BF287="Yes",1,0)</f>
        <v>0</v>
      </c>
      <c r="X287">
        <f>IF('Rolex, AP, Patek'!BG287="A",1,0)</f>
        <v>0</v>
      </c>
      <c r="Y287">
        <f>IF('Rolex, AP, Patek'!BG287="AA",1,0)</f>
        <v>1</v>
      </c>
      <c r="Z287">
        <f>IF('Rolex, AP, Patek'!BG287="AAA",1,0)</f>
        <v>0</v>
      </c>
      <c r="AA287">
        <f>IF('Rolex, AP, Patek'!BG287="AAAA",1,0)</f>
        <v>0</v>
      </c>
      <c r="AB287">
        <f>IF('Rolex, AP, Patek'!R287="Yes",1,0)</f>
        <v>1</v>
      </c>
      <c r="AC287">
        <f>IF('Rolex, AP, Patek'!AR287="Yes",1,0)</f>
        <v>0</v>
      </c>
      <c r="AD287">
        <f>IF(OR('Rolex, AP, Patek'!X287="Yes", 'Rolex, AP, Patek'!Y287="Yes",'Rolex, AP, Patek'!Z287="Yes"),1,0)</f>
        <v>0</v>
      </c>
      <c r="AE287">
        <f>IF(OR('Rolex, AP, Patek'!AA287="Yes",'Rolex, AP, Patek'!AB287="Yes"),1,0)</f>
        <v>0</v>
      </c>
      <c r="AF287">
        <f>IF('Rolex, AP, Patek'!AD287="Yes",1,0)</f>
        <v>0</v>
      </c>
      <c r="AG287">
        <f>IF('Rolex, AP, Patek'!AC287="Yes",1,0)</f>
        <v>0</v>
      </c>
      <c r="AH287">
        <f>IF('Rolex, AP, Patek'!AE287="Yes",1,0)</f>
        <v>0</v>
      </c>
      <c r="AI287">
        <f>IF(OR('Rolex, AP, Patek'!AK287="Yes",'Rolex, AP, Patek'!AN287="Yes"),1,0)</f>
        <v>0</v>
      </c>
      <c r="AJ287">
        <f>IF('Rolex, AP, Patek'!AL287="Yes",1,0)</f>
        <v>0</v>
      </c>
      <c r="AK287">
        <f>IF('Rolex, AP, Patek'!AO287="Yes",1,0)</f>
        <v>0</v>
      </c>
      <c r="AL287">
        <f>IF('Rolex, AP, Patek'!AS287="Yes",1,0)</f>
        <v>0</v>
      </c>
      <c r="AM287" s="25">
        <f t="shared" si="25"/>
        <v>0</v>
      </c>
      <c r="AN287" s="25">
        <f t="shared" si="26"/>
        <v>0</v>
      </c>
      <c r="AO287" s="25">
        <f t="shared" si="27"/>
        <v>1</v>
      </c>
      <c r="AP287" s="25">
        <f t="shared" si="28"/>
        <v>0</v>
      </c>
      <c r="AQ287" s="25">
        <f t="shared" si="29"/>
        <v>0</v>
      </c>
    </row>
    <row r="288" spans="1:43" x14ac:dyDescent="0.2">
      <c r="A288" s="1">
        <v>284</v>
      </c>
      <c r="B288" s="27">
        <f>'Rolex, AP, Patek'!C288</f>
        <v>44143</v>
      </c>
      <c r="C288">
        <f>'Rolex, AP, Patek'!D288</f>
        <v>192</v>
      </c>
      <c r="D288" s="28">
        <f>'Rolex, AP, Patek'!E288</f>
        <v>16000</v>
      </c>
      <c r="E288" s="28">
        <f>'Rolex, AP, Patek'!F288</f>
        <v>20000</v>
      </c>
      <c r="F288" s="29">
        <f t="shared" si="24"/>
        <v>9.6803440012219184</v>
      </c>
      <c r="G288" s="28">
        <f>IF('Rolex, AP, Patek'!J288="AP",1,0)</f>
        <v>1</v>
      </c>
      <c r="H288" s="28">
        <f>IF('Rolex, AP, Patek'!J288="Patek",1,0)</f>
        <v>0</v>
      </c>
      <c r="I288" s="28">
        <f>IF('Rolex, AP, Patek'!J288="Rolex",1,0)</f>
        <v>0</v>
      </c>
      <c r="J288">
        <f>IF('Rolex, AP, Patek'!L288="Stainless Steel",1,0)</f>
        <v>0</v>
      </c>
      <c r="K288">
        <f>IF('Rolex, AP, Patek'!L288="Two-tone",1,0)</f>
        <v>0</v>
      </c>
      <c r="L288">
        <f>IF(OR('Rolex, AP, Patek'!L288="YG 18K",'Rolex, AP, Patek'!L288="YG &lt;18K",'Rolex, AP, Patek'!L288="PG 18K",'Rolex, AP, Patek'!L288="PG &lt;18K",'Rolex, AP, Patek'!L288="WG 18K",'Rolex, AP, Patek'!L288="Mixes of 18K",'Rolex, AP, Patek'!L288="Mixes &lt;18K"),1,0)</f>
        <v>1</v>
      </c>
      <c r="M288">
        <f>IF('Rolex, AP, Patek'!L288="Platinum",1,0)</f>
        <v>0</v>
      </c>
      <c r="N288">
        <f>IF(OR('Rolex, AP, Patek'!L288="PVD",'Rolex, AP, Patek'!L288="Gold Plate",'Rolex, AP, Patek'!L288="Other"),1,0)</f>
        <v>0</v>
      </c>
      <c r="O288">
        <f>IF('Rolex, AP, Patek'!P288="Stainless Steel",1,0)</f>
        <v>0</v>
      </c>
      <c r="P288">
        <f>IF('Rolex, AP, Patek'!P288="Leather",1,0)</f>
        <v>1</v>
      </c>
      <c r="Q288">
        <f>IF('Rolex, AP, Patek'!P288="Two-tone",1,0)</f>
        <v>0</v>
      </c>
      <c r="R288">
        <f>IF(OR('Rolex, AP, Patek'!P288="YG 18K",'Rolex, AP, Patek'!P288="PG 18K",'Rolex, AP, Patek'!P288="WG 18K",'Rolex, AP, Patek'!P288="Mixes of 18K"),1,0)</f>
        <v>0</v>
      </c>
      <c r="S288">
        <f>IF(OR('Rolex, AP, Patek'!AX288="Yes",'Rolex, AP, Patek'!AY288="Yes",'Rolex, AP, Patek'!AW288="Yes"),1,0)</f>
        <v>0</v>
      </c>
      <c r="T288">
        <f>IF(OR(ISTEXT('Rolex, AP, Patek'!AZ288), ISTEXT('Rolex, AP, Patek'!BA288)),1,0)</f>
        <v>0</v>
      </c>
      <c r="U288">
        <f>IF('Rolex, AP, Patek'!BB288="Yes",1,0)</f>
        <v>0</v>
      </c>
      <c r="V288">
        <f>IF('Rolex, AP, Patek'!BC288="Yes",1,0)</f>
        <v>0</v>
      </c>
      <c r="W288">
        <f>IF('Rolex, AP, Patek'!BF288="Yes",1,0)</f>
        <v>0</v>
      </c>
      <c r="X288">
        <f>IF('Rolex, AP, Patek'!BG288="A",1,0)</f>
        <v>0</v>
      </c>
      <c r="Y288">
        <f>IF('Rolex, AP, Patek'!BG288="AA",1,0)</f>
        <v>0</v>
      </c>
      <c r="Z288">
        <f>IF('Rolex, AP, Patek'!BG288="AAA",1,0)</f>
        <v>1</v>
      </c>
      <c r="AA288">
        <f>IF('Rolex, AP, Patek'!BG288="AAAA",1,0)</f>
        <v>0</v>
      </c>
      <c r="AB288">
        <f>IF('Rolex, AP, Patek'!R288="Yes",1,0)</f>
        <v>1</v>
      </c>
      <c r="AC288">
        <f>IF('Rolex, AP, Patek'!AR288="Yes",1,0)</f>
        <v>0</v>
      </c>
      <c r="AD288">
        <f>IF(OR('Rolex, AP, Patek'!X288="Yes", 'Rolex, AP, Patek'!Y288="Yes",'Rolex, AP, Patek'!Z288="Yes"),1,0)</f>
        <v>0</v>
      </c>
      <c r="AE288">
        <f>IF(OR('Rolex, AP, Patek'!AA288="Yes",'Rolex, AP, Patek'!AB288="Yes"),1,0)</f>
        <v>0</v>
      </c>
      <c r="AF288">
        <f>IF('Rolex, AP, Patek'!AD288="Yes",1,0)</f>
        <v>0</v>
      </c>
      <c r="AG288">
        <f>IF('Rolex, AP, Patek'!AC288="Yes",1,0)</f>
        <v>0</v>
      </c>
      <c r="AH288">
        <f>IF('Rolex, AP, Patek'!AE288="Yes",1,0)</f>
        <v>0</v>
      </c>
      <c r="AI288">
        <f>IF(OR('Rolex, AP, Patek'!AK288="Yes",'Rolex, AP, Patek'!AN288="Yes"),1,0)</f>
        <v>0</v>
      </c>
      <c r="AJ288">
        <f>IF('Rolex, AP, Patek'!AL288="Yes",1,0)</f>
        <v>0</v>
      </c>
      <c r="AK288">
        <f>IF('Rolex, AP, Patek'!AO288="Yes",1,0)</f>
        <v>0</v>
      </c>
      <c r="AL288">
        <f>IF('Rolex, AP, Patek'!AS288="Yes",1,0)</f>
        <v>0</v>
      </c>
      <c r="AM288" s="25">
        <f t="shared" si="25"/>
        <v>0</v>
      </c>
      <c r="AN288" s="25">
        <f t="shared" si="26"/>
        <v>0</v>
      </c>
      <c r="AO288" s="25">
        <f t="shared" si="27"/>
        <v>1</v>
      </c>
      <c r="AP288" s="25">
        <f t="shared" si="28"/>
        <v>0</v>
      </c>
      <c r="AQ288" s="25">
        <f t="shared" si="29"/>
        <v>0</v>
      </c>
    </row>
    <row r="289" spans="1:43" x14ac:dyDescent="0.2">
      <c r="A289" s="1">
        <v>285</v>
      </c>
      <c r="B289" s="27">
        <f>'Rolex, AP, Patek'!C289</f>
        <v>44143</v>
      </c>
      <c r="C289">
        <f>'Rolex, AP, Patek'!D289</f>
        <v>193</v>
      </c>
      <c r="D289" s="28">
        <f>'Rolex, AP, Patek'!E289</f>
        <v>2400</v>
      </c>
      <c r="E289" s="28">
        <f>'Rolex, AP, Patek'!F289</f>
        <v>3000</v>
      </c>
      <c r="F289" s="29">
        <f t="shared" si="24"/>
        <v>7.7832240163360371</v>
      </c>
      <c r="G289" s="28">
        <f>IF('Rolex, AP, Patek'!J289="AP",1,0)</f>
        <v>1</v>
      </c>
      <c r="H289" s="28">
        <f>IF('Rolex, AP, Patek'!J289="Patek",1,0)</f>
        <v>0</v>
      </c>
      <c r="I289" s="28">
        <f>IF('Rolex, AP, Patek'!J289="Rolex",1,0)</f>
        <v>0</v>
      </c>
      <c r="J289">
        <f>IF('Rolex, AP, Patek'!L289="Stainless Steel",1,0)</f>
        <v>0</v>
      </c>
      <c r="K289">
        <f>IF('Rolex, AP, Patek'!L289="Two-tone",1,0)</f>
        <v>0</v>
      </c>
      <c r="L289">
        <f>IF(OR('Rolex, AP, Patek'!L289="YG 18K",'Rolex, AP, Patek'!L289="YG &lt;18K",'Rolex, AP, Patek'!L289="PG 18K",'Rolex, AP, Patek'!L289="PG &lt;18K",'Rolex, AP, Patek'!L289="WG 18K",'Rolex, AP, Patek'!L289="Mixes of 18K",'Rolex, AP, Patek'!L289="Mixes &lt;18K"),1,0)</f>
        <v>1</v>
      </c>
      <c r="M289">
        <f>IF('Rolex, AP, Patek'!L289="Platinum",1,0)</f>
        <v>0</v>
      </c>
      <c r="N289">
        <f>IF(OR('Rolex, AP, Patek'!L289="PVD",'Rolex, AP, Patek'!L289="Gold Plate",'Rolex, AP, Patek'!L289="Other"),1,0)</f>
        <v>0</v>
      </c>
      <c r="O289">
        <f>IF('Rolex, AP, Patek'!P289="Stainless Steel",1,0)</f>
        <v>0</v>
      </c>
      <c r="P289">
        <f>IF('Rolex, AP, Patek'!P289="Leather",1,0)</f>
        <v>1</v>
      </c>
      <c r="Q289">
        <f>IF('Rolex, AP, Patek'!P289="Two-tone",1,0)</f>
        <v>0</v>
      </c>
      <c r="R289">
        <f>IF(OR('Rolex, AP, Patek'!P289="YG 18K",'Rolex, AP, Patek'!P289="PG 18K",'Rolex, AP, Patek'!P289="WG 18K",'Rolex, AP, Patek'!P289="Mixes of 18K"),1,0)</f>
        <v>0</v>
      </c>
      <c r="S289">
        <f>IF(OR('Rolex, AP, Patek'!AX289="Yes",'Rolex, AP, Patek'!AY289="Yes",'Rolex, AP, Patek'!AW289="Yes"),1,0)</f>
        <v>0</v>
      </c>
      <c r="T289">
        <f>IF(OR(ISTEXT('Rolex, AP, Patek'!AZ289), ISTEXT('Rolex, AP, Patek'!BA289)),1,0)</f>
        <v>0</v>
      </c>
      <c r="U289">
        <f>IF('Rolex, AP, Patek'!BB289="Yes",1,0)</f>
        <v>0</v>
      </c>
      <c r="V289">
        <f>IF('Rolex, AP, Patek'!BC289="Yes",1,0)</f>
        <v>0</v>
      </c>
      <c r="W289">
        <f>IF('Rolex, AP, Patek'!BF289="Yes",1,0)</f>
        <v>0</v>
      </c>
      <c r="X289">
        <f>IF('Rolex, AP, Patek'!BG289="A",1,0)</f>
        <v>0</v>
      </c>
      <c r="Y289">
        <f>IF('Rolex, AP, Patek'!BG289="AA",1,0)</f>
        <v>1</v>
      </c>
      <c r="Z289">
        <f>IF('Rolex, AP, Patek'!BG289="AAA",1,0)</f>
        <v>0</v>
      </c>
      <c r="AA289">
        <f>IF('Rolex, AP, Patek'!BG289="AAAA",1,0)</f>
        <v>0</v>
      </c>
      <c r="AB289">
        <f>IF('Rolex, AP, Patek'!R289="Yes",1,0)</f>
        <v>1</v>
      </c>
      <c r="AC289">
        <f>IF('Rolex, AP, Patek'!AR289="Yes",1,0)</f>
        <v>0</v>
      </c>
      <c r="AD289">
        <f>IF(OR('Rolex, AP, Patek'!X289="Yes", 'Rolex, AP, Patek'!Y289="Yes",'Rolex, AP, Patek'!Z289="Yes"),1,0)</f>
        <v>0</v>
      </c>
      <c r="AE289">
        <f>IF(OR('Rolex, AP, Patek'!AA289="Yes",'Rolex, AP, Patek'!AB289="Yes"),1,0)</f>
        <v>0</v>
      </c>
      <c r="AF289">
        <f>IF('Rolex, AP, Patek'!AD289="Yes",1,0)</f>
        <v>0</v>
      </c>
      <c r="AG289">
        <f>IF('Rolex, AP, Patek'!AC289="Yes",1,0)</f>
        <v>0</v>
      </c>
      <c r="AH289">
        <f>IF('Rolex, AP, Patek'!AE289="Yes",1,0)</f>
        <v>0</v>
      </c>
      <c r="AI289">
        <f>IF(OR('Rolex, AP, Patek'!AK289="Yes",'Rolex, AP, Patek'!AN289="Yes"),1,0)</f>
        <v>0</v>
      </c>
      <c r="AJ289">
        <f>IF('Rolex, AP, Patek'!AL289="Yes",1,0)</f>
        <v>0</v>
      </c>
      <c r="AK289">
        <f>IF('Rolex, AP, Patek'!AO289="Yes",1,0)</f>
        <v>0</v>
      </c>
      <c r="AL289">
        <f>IF('Rolex, AP, Patek'!AS289="Yes",1,0)</f>
        <v>0</v>
      </c>
      <c r="AM289" s="25">
        <f t="shared" si="25"/>
        <v>0</v>
      </c>
      <c r="AN289" s="25">
        <f t="shared" si="26"/>
        <v>0</v>
      </c>
      <c r="AO289" s="25">
        <f t="shared" si="27"/>
        <v>1</v>
      </c>
      <c r="AP289" s="25">
        <f t="shared" si="28"/>
        <v>0</v>
      </c>
      <c r="AQ289" s="25">
        <f t="shared" si="29"/>
        <v>0</v>
      </c>
    </row>
    <row r="290" spans="1:43" x14ac:dyDescent="0.2">
      <c r="A290" s="1">
        <v>286</v>
      </c>
      <c r="B290" s="27">
        <f>'Rolex, AP, Patek'!C290</f>
        <v>44143</v>
      </c>
      <c r="C290">
        <f>'Rolex, AP, Patek'!D290</f>
        <v>195</v>
      </c>
      <c r="D290" s="28">
        <f>'Rolex, AP, Patek'!E290</f>
        <v>55000</v>
      </c>
      <c r="E290" s="28">
        <f>'Rolex, AP, Patek'!F290</f>
        <v>68750</v>
      </c>
      <c r="F290" s="29">
        <f t="shared" si="24"/>
        <v>10.915088464214607</v>
      </c>
      <c r="G290" s="28">
        <f>IF('Rolex, AP, Patek'!J290="AP",1,0)</f>
        <v>0</v>
      </c>
      <c r="H290" s="28">
        <f>IF('Rolex, AP, Patek'!J290="Patek",1,0)</f>
        <v>0</v>
      </c>
      <c r="I290" s="28">
        <f>IF('Rolex, AP, Patek'!J290="Rolex",1,0)</f>
        <v>1</v>
      </c>
      <c r="J290">
        <f>IF('Rolex, AP, Patek'!L290="Stainless Steel",1,0)</f>
        <v>1</v>
      </c>
      <c r="K290">
        <f>IF('Rolex, AP, Patek'!L290="Two-tone",1,0)</f>
        <v>0</v>
      </c>
      <c r="L290">
        <f>IF(OR('Rolex, AP, Patek'!L290="YG 18K",'Rolex, AP, Patek'!L290="YG &lt;18K",'Rolex, AP, Patek'!L290="PG 18K",'Rolex, AP, Patek'!L290="PG &lt;18K",'Rolex, AP, Patek'!L290="WG 18K",'Rolex, AP, Patek'!L290="Mixes of 18K",'Rolex, AP, Patek'!L290="Mixes &lt;18K"),1,0)</f>
        <v>0</v>
      </c>
      <c r="M290">
        <f>IF('Rolex, AP, Patek'!L290="Platinum",1,0)</f>
        <v>0</v>
      </c>
      <c r="N290">
        <f>IF(OR('Rolex, AP, Patek'!L290="PVD",'Rolex, AP, Patek'!L290="Gold Plate",'Rolex, AP, Patek'!L290="Other"),1,0)</f>
        <v>0</v>
      </c>
      <c r="O290">
        <f>IF('Rolex, AP, Patek'!P290="Stainless Steel",1,0)</f>
        <v>0</v>
      </c>
      <c r="P290">
        <f>IF('Rolex, AP, Patek'!P290="Leather",1,0)</f>
        <v>1</v>
      </c>
      <c r="Q290">
        <f>IF('Rolex, AP, Patek'!P290="Two-tone",1,0)</f>
        <v>0</v>
      </c>
      <c r="R290">
        <f>IF(OR('Rolex, AP, Patek'!P290="YG 18K",'Rolex, AP, Patek'!P290="PG 18K",'Rolex, AP, Patek'!P290="WG 18K",'Rolex, AP, Patek'!P290="Mixes of 18K"),1,0)</f>
        <v>0</v>
      </c>
      <c r="S290">
        <f>IF(OR('Rolex, AP, Patek'!AX290="Yes",'Rolex, AP, Patek'!AY290="Yes",'Rolex, AP, Patek'!AW290="Yes"),1,0)</f>
        <v>0</v>
      </c>
      <c r="T290">
        <f>IF(OR(ISTEXT('Rolex, AP, Patek'!AZ290), ISTEXT('Rolex, AP, Patek'!BA290)),1,0)</f>
        <v>0</v>
      </c>
      <c r="U290">
        <f>IF('Rolex, AP, Patek'!BB290="Yes",1,0)</f>
        <v>0</v>
      </c>
      <c r="V290">
        <f>IF('Rolex, AP, Patek'!BC290="Yes",1,0)</f>
        <v>0</v>
      </c>
      <c r="W290">
        <f>IF('Rolex, AP, Patek'!BF290="Yes",1,0)</f>
        <v>0</v>
      </c>
      <c r="X290">
        <f>IF('Rolex, AP, Patek'!BG290="A",1,0)</f>
        <v>0</v>
      </c>
      <c r="Y290">
        <f>IF('Rolex, AP, Patek'!BG290="AA",1,0)</f>
        <v>0</v>
      </c>
      <c r="Z290">
        <f>IF('Rolex, AP, Patek'!BG290="AAA",1,0)</f>
        <v>1</v>
      </c>
      <c r="AA290">
        <f>IF('Rolex, AP, Patek'!BG290="AAAA",1,0)</f>
        <v>0</v>
      </c>
      <c r="AB290">
        <f>IF('Rolex, AP, Patek'!R290="Yes",1,0)</f>
        <v>1</v>
      </c>
      <c r="AC290">
        <f>IF('Rolex, AP, Patek'!AR290="Yes",1,0)</f>
        <v>0</v>
      </c>
      <c r="AD290">
        <f>IF(OR('Rolex, AP, Patek'!X290="Yes", 'Rolex, AP, Patek'!Y290="Yes",'Rolex, AP, Patek'!Z290="Yes"),1,0)</f>
        <v>0</v>
      </c>
      <c r="AE290">
        <f>IF(OR('Rolex, AP, Patek'!AA290="Yes",'Rolex, AP, Patek'!AB290="Yes"),1,0)</f>
        <v>0</v>
      </c>
      <c r="AF290">
        <f>IF('Rolex, AP, Patek'!AD290="Yes",1,0)</f>
        <v>0</v>
      </c>
      <c r="AG290">
        <f>IF('Rolex, AP, Patek'!AC290="Yes",1,0)</f>
        <v>0</v>
      </c>
      <c r="AH290">
        <f>IF('Rolex, AP, Patek'!AE290="Yes",1,0)</f>
        <v>0</v>
      </c>
      <c r="AI290">
        <f>IF(OR('Rolex, AP, Patek'!AK290="Yes",'Rolex, AP, Patek'!AN290="Yes"),1,0)</f>
        <v>0</v>
      </c>
      <c r="AJ290">
        <f>IF('Rolex, AP, Patek'!AL290="Yes",1,0)</f>
        <v>0</v>
      </c>
      <c r="AK290">
        <f>IF('Rolex, AP, Patek'!AO290="Yes",1,0)</f>
        <v>0</v>
      </c>
      <c r="AL290">
        <f>IF('Rolex, AP, Patek'!AS290="Yes",1,0)</f>
        <v>0</v>
      </c>
      <c r="AM290" s="25">
        <f t="shared" si="25"/>
        <v>0</v>
      </c>
      <c r="AN290" s="25">
        <f t="shared" si="26"/>
        <v>0</v>
      </c>
      <c r="AO290" s="25">
        <f t="shared" si="27"/>
        <v>1</v>
      </c>
      <c r="AP290" s="25">
        <f t="shared" si="28"/>
        <v>0</v>
      </c>
      <c r="AQ290" s="25">
        <f t="shared" si="29"/>
        <v>0</v>
      </c>
    </row>
    <row r="291" spans="1:43" x14ac:dyDescent="0.2">
      <c r="A291" s="1">
        <v>287</v>
      </c>
      <c r="B291" s="27">
        <f>'Rolex, AP, Patek'!C291</f>
        <v>44143</v>
      </c>
      <c r="C291">
        <f>'Rolex, AP, Patek'!D291</f>
        <v>196</v>
      </c>
      <c r="D291" s="28">
        <f>'Rolex, AP, Patek'!E291</f>
        <v>18000</v>
      </c>
      <c r="E291" s="28">
        <f>'Rolex, AP, Patek'!F291</f>
        <v>22500</v>
      </c>
      <c r="F291" s="29">
        <f t="shared" si="24"/>
        <v>9.7981270368783022</v>
      </c>
      <c r="G291" s="28">
        <f>IF('Rolex, AP, Patek'!J291="AP",1,0)</f>
        <v>0</v>
      </c>
      <c r="H291" s="28">
        <f>IF('Rolex, AP, Patek'!J291="Patek",1,0)</f>
        <v>0</v>
      </c>
      <c r="I291" s="28">
        <f>IF('Rolex, AP, Patek'!J291="Rolex",1,0)</f>
        <v>1</v>
      </c>
      <c r="J291">
        <f>IF('Rolex, AP, Patek'!L291="Stainless Steel",1,0)</f>
        <v>1</v>
      </c>
      <c r="K291">
        <f>IF('Rolex, AP, Patek'!L291="Two-tone",1,0)</f>
        <v>0</v>
      </c>
      <c r="L291">
        <f>IF(OR('Rolex, AP, Patek'!L291="YG 18K",'Rolex, AP, Patek'!L291="YG &lt;18K",'Rolex, AP, Patek'!L291="PG 18K",'Rolex, AP, Patek'!L291="PG &lt;18K",'Rolex, AP, Patek'!L291="WG 18K",'Rolex, AP, Patek'!L291="Mixes of 18K",'Rolex, AP, Patek'!L291="Mixes &lt;18K"),1,0)</f>
        <v>0</v>
      </c>
      <c r="M291">
        <f>IF('Rolex, AP, Patek'!L291="Platinum",1,0)</f>
        <v>0</v>
      </c>
      <c r="N291">
        <f>IF(OR('Rolex, AP, Patek'!L291="PVD",'Rolex, AP, Patek'!L291="Gold Plate",'Rolex, AP, Patek'!L291="Other"),1,0)</f>
        <v>0</v>
      </c>
      <c r="O291">
        <f>IF('Rolex, AP, Patek'!P291="Stainless Steel",1,0)</f>
        <v>1</v>
      </c>
      <c r="P291">
        <f>IF('Rolex, AP, Patek'!P291="Leather",1,0)</f>
        <v>0</v>
      </c>
      <c r="Q291">
        <f>IF('Rolex, AP, Patek'!P291="Two-tone",1,0)</f>
        <v>0</v>
      </c>
      <c r="R291">
        <f>IF(OR('Rolex, AP, Patek'!P291="YG 18K",'Rolex, AP, Patek'!P291="PG 18K",'Rolex, AP, Patek'!P291="WG 18K",'Rolex, AP, Patek'!P291="Mixes of 18K"),1,0)</f>
        <v>0</v>
      </c>
      <c r="S291">
        <f>IF(OR('Rolex, AP, Patek'!AX291="Yes",'Rolex, AP, Patek'!AY291="Yes",'Rolex, AP, Patek'!AW291="Yes"),1,0)</f>
        <v>0</v>
      </c>
      <c r="T291">
        <f>IF(OR(ISTEXT('Rolex, AP, Patek'!AZ291), ISTEXT('Rolex, AP, Patek'!BA291)),1,0)</f>
        <v>0</v>
      </c>
      <c r="U291">
        <f>IF('Rolex, AP, Patek'!BB291="Yes",1,0)</f>
        <v>0</v>
      </c>
      <c r="V291">
        <f>IF('Rolex, AP, Patek'!BC291="Yes",1,0)</f>
        <v>0</v>
      </c>
      <c r="W291">
        <f>IF('Rolex, AP, Patek'!BF291="Yes",1,0)</f>
        <v>0</v>
      </c>
      <c r="X291">
        <f>IF('Rolex, AP, Patek'!BG291="A",1,0)</f>
        <v>0</v>
      </c>
      <c r="Y291">
        <f>IF('Rolex, AP, Patek'!BG291="AA",1,0)</f>
        <v>0</v>
      </c>
      <c r="Z291">
        <f>IF('Rolex, AP, Patek'!BG291="AAA",1,0)</f>
        <v>1</v>
      </c>
      <c r="AA291">
        <f>IF('Rolex, AP, Patek'!BG291="AAAA",1,0)</f>
        <v>0</v>
      </c>
      <c r="AB291">
        <f>IF('Rolex, AP, Patek'!R291="Yes",1,0)</f>
        <v>1</v>
      </c>
      <c r="AC291">
        <f>IF('Rolex, AP, Patek'!AR291="Yes",1,0)</f>
        <v>0</v>
      </c>
      <c r="AD291">
        <f>IF(OR('Rolex, AP, Patek'!X291="Yes", 'Rolex, AP, Patek'!Y291="Yes",'Rolex, AP, Patek'!Z291="Yes"),1,0)</f>
        <v>0</v>
      </c>
      <c r="AE291">
        <f>IF(OR('Rolex, AP, Patek'!AA291="Yes",'Rolex, AP, Patek'!AB291="Yes"),1,0)</f>
        <v>0</v>
      </c>
      <c r="AF291">
        <f>IF('Rolex, AP, Patek'!AD291="Yes",1,0)</f>
        <v>0</v>
      </c>
      <c r="AG291">
        <f>IF('Rolex, AP, Patek'!AC291="Yes",1,0)</f>
        <v>0</v>
      </c>
      <c r="AH291">
        <f>IF('Rolex, AP, Patek'!AE291="Yes",1,0)</f>
        <v>0</v>
      </c>
      <c r="AI291">
        <f>IF(OR('Rolex, AP, Patek'!AK291="Yes",'Rolex, AP, Patek'!AN291="Yes"),1,0)</f>
        <v>0</v>
      </c>
      <c r="AJ291">
        <f>IF('Rolex, AP, Patek'!AL291="Yes",1,0)</f>
        <v>0</v>
      </c>
      <c r="AK291">
        <f>IF('Rolex, AP, Patek'!AO291="Yes",1,0)</f>
        <v>0</v>
      </c>
      <c r="AL291">
        <f>IF('Rolex, AP, Patek'!AS291="Yes",1,0)</f>
        <v>0</v>
      </c>
      <c r="AM291" s="25">
        <f t="shared" si="25"/>
        <v>0</v>
      </c>
      <c r="AN291" s="25">
        <f t="shared" si="26"/>
        <v>0</v>
      </c>
      <c r="AO291" s="25">
        <f t="shared" si="27"/>
        <v>1</v>
      </c>
      <c r="AP291" s="25">
        <f t="shared" si="28"/>
        <v>0</v>
      </c>
      <c r="AQ291" s="25">
        <f t="shared" si="29"/>
        <v>0</v>
      </c>
    </row>
    <row r="292" spans="1:43" x14ac:dyDescent="0.2">
      <c r="A292" s="1">
        <v>288</v>
      </c>
      <c r="B292" s="27">
        <f>'Rolex, AP, Patek'!C292</f>
        <v>44143</v>
      </c>
      <c r="C292">
        <f>'Rolex, AP, Patek'!D292</f>
        <v>197</v>
      </c>
      <c r="D292" s="28">
        <f>'Rolex, AP, Patek'!E292</f>
        <v>28000</v>
      </c>
      <c r="E292" s="28">
        <f>'Rolex, AP, Patek'!F292</f>
        <v>35000</v>
      </c>
      <c r="F292" s="29">
        <f t="shared" si="24"/>
        <v>10.239959789157341</v>
      </c>
      <c r="G292" s="28">
        <f>IF('Rolex, AP, Patek'!J292="AP",1,0)</f>
        <v>0</v>
      </c>
      <c r="H292" s="28">
        <f>IF('Rolex, AP, Patek'!J292="Patek",1,0)</f>
        <v>0</v>
      </c>
      <c r="I292" s="28">
        <f>IF('Rolex, AP, Patek'!J292="Rolex",1,0)</f>
        <v>1</v>
      </c>
      <c r="J292">
        <f>IF('Rolex, AP, Patek'!L292="Stainless Steel",1,0)</f>
        <v>1</v>
      </c>
      <c r="K292">
        <f>IF('Rolex, AP, Patek'!L292="Two-tone",1,0)</f>
        <v>0</v>
      </c>
      <c r="L292">
        <f>IF(OR('Rolex, AP, Patek'!L292="YG 18K",'Rolex, AP, Patek'!L292="YG &lt;18K",'Rolex, AP, Patek'!L292="PG 18K",'Rolex, AP, Patek'!L292="PG &lt;18K",'Rolex, AP, Patek'!L292="WG 18K",'Rolex, AP, Patek'!L292="Mixes of 18K",'Rolex, AP, Patek'!L292="Mixes &lt;18K"),1,0)</f>
        <v>0</v>
      </c>
      <c r="M292">
        <f>IF('Rolex, AP, Patek'!L292="Platinum",1,0)</f>
        <v>0</v>
      </c>
      <c r="N292">
        <f>IF(OR('Rolex, AP, Patek'!L292="PVD",'Rolex, AP, Patek'!L292="Gold Plate",'Rolex, AP, Patek'!L292="Other"),1,0)</f>
        <v>0</v>
      </c>
      <c r="O292">
        <f>IF('Rolex, AP, Patek'!P292="Stainless Steel",1,0)</f>
        <v>1</v>
      </c>
      <c r="P292">
        <f>IF('Rolex, AP, Patek'!P292="Leather",1,0)</f>
        <v>0</v>
      </c>
      <c r="Q292">
        <f>IF('Rolex, AP, Patek'!P292="Two-tone",1,0)</f>
        <v>0</v>
      </c>
      <c r="R292">
        <f>IF(OR('Rolex, AP, Patek'!P292="YG 18K",'Rolex, AP, Patek'!P292="PG 18K",'Rolex, AP, Patek'!P292="WG 18K",'Rolex, AP, Patek'!P292="Mixes of 18K"),1,0)</f>
        <v>0</v>
      </c>
      <c r="S292">
        <f>IF(OR('Rolex, AP, Patek'!AX292="Yes",'Rolex, AP, Patek'!AY292="Yes",'Rolex, AP, Patek'!AW292="Yes"),1,0)</f>
        <v>0</v>
      </c>
      <c r="T292">
        <f>IF(OR(ISTEXT('Rolex, AP, Patek'!AZ292), ISTEXT('Rolex, AP, Patek'!BA292)),1,0)</f>
        <v>0</v>
      </c>
      <c r="U292">
        <f>IF('Rolex, AP, Patek'!BB292="Yes",1,0)</f>
        <v>0</v>
      </c>
      <c r="V292">
        <f>IF('Rolex, AP, Patek'!BC292="Yes",1,0)</f>
        <v>0</v>
      </c>
      <c r="W292">
        <f>IF('Rolex, AP, Patek'!BF292="Yes",1,0)</f>
        <v>0</v>
      </c>
      <c r="X292">
        <f>IF('Rolex, AP, Patek'!BG292="A",1,0)</f>
        <v>0</v>
      </c>
      <c r="Y292">
        <f>IF('Rolex, AP, Patek'!BG292="AA",1,0)</f>
        <v>0</v>
      </c>
      <c r="Z292">
        <f>IF('Rolex, AP, Patek'!BG292="AAA",1,0)</f>
        <v>1</v>
      </c>
      <c r="AA292">
        <f>IF('Rolex, AP, Patek'!BG292="AAAA",1,0)</f>
        <v>0</v>
      </c>
      <c r="AB292">
        <f>IF('Rolex, AP, Patek'!R292="Yes",1,0)</f>
        <v>0</v>
      </c>
      <c r="AC292">
        <f>IF('Rolex, AP, Patek'!AR292="Yes",1,0)</f>
        <v>0</v>
      </c>
      <c r="AD292">
        <f>IF(OR('Rolex, AP, Patek'!X292="Yes", 'Rolex, AP, Patek'!Y292="Yes",'Rolex, AP, Patek'!Z292="Yes"),1,0)</f>
        <v>0</v>
      </c>
      <c r="AE292">
        <f>IF(OR('Rolex, AP, Patek'!AA292="Yes",'Rolex, AP, Patek'!AB292="Yes"),1,0)</f>
        <v>0</v>
      </c>
      <c r="AF292">
        <f>IF('Rolex, AP, Patek'!AD292="Yes",1,0)</f>
        <v>0</v>
      </c>
      <c r="AG292">
        <f>IF('Rolex, AP, Patek'!AC292="Yes",1,0)</f>
        <v>0</v>
      </c>
      <c r="AH292">
        <f>IF('Rolex, AP, Patek'!AE292="Yes",1,0)</f>
        <v>0</v>
      </c>
      <c r="AI292">
        <f>IF(OR('Rolex, AP, Patek'!AK292="Yes",'Rolex, AP, Patek'!AN292="Yes"),1,0)</f>
        <v>1</v>
      </c>
      <c r="AJ292">
        <f>IF('Rolex, AP, Patek'!AL292="Yes",1,0)</f>
        <v>0</v>
      </c>
      <c r="AK292">
        <f>IF('Rolex, AP, Patek'!AO292="Yes",1,0)</f>
        <v>0</v>
      </c>
      <c r="AL292">
        <f>IF('Rolex, AP, Patek'!AS292="Yes",1,0)</f>
        <v>0</v>
      </c>
      <c r="AM292" s="25">
        <f t="shared" si="25"/>
        <v>0</v>
      </c>
      <c r="AN292" s="25">
        <f t="shared" si="26"/>
        <v>0</v>
      </c>
      <c r="AO292" s="25">
        <f t="shared" si="27"/>
        <v>1</v>
      </c>
      <c r="AP292" s="25">
        <f t="shared" si="28"/>
        <v>0</v>
      </c>
      <c r="AQ292" s="25">
        <f t="shared" si="29"/>
        <v>0</v>
      </c>
    </row>
    <row r="293" spans="1:43" x14ac:dyDescent="0.2">
      <c r="A293" s="1">
        <v>289</v>
      </c>
      <c r="B293" s="27">
        <f>'Rolex, AP, Patek'!C293</f>
        <v>44143</v>
      </c>
      <c r="C293">
        <f>'Rolex, AP, Patek'!D293</f>
        <v>198</v>
      </c>
      <c r="D293" s="28">
        <f>'Rolex, AP, Patek'!E293</f>
        <v>65000</v>
      </c>
      <c r="E293" s="28">
        <f>'Rolex, AP, Patek'!F293</f>
        <v>81250</v>
      </c>
      <c r="F293" s="29">
        <f t="shared" si="24"/>
        <v>11.082142548877775</v>
      </c>
      <c r="G293" s="28">
        <f>IF('Rolex, AP, Patek'!J293="AP",1,0)</f>
        <v>0</v>
      </c>
      <c r="H293" s="28">
        <f>IF('Rolex, AP, Patek'!J293="Patek",1,0)</f>
        <v>1</v>
      </c>
      <c r="I293" s="28">
        <f>IF('Rolex, AP, Patek'!J293="Rolex",1,0)</f>
        <v>0</v>
      </c>
      <c r="J293">
        <f>IF('Rolex, AP, Patek'!L293="Stainless Steel",1,0)</f>
        <v>1</v>
      </c>
      <c r="K293">
        <f>IF('Rolex, AP, Patek'!L293="Two-tone",1,0)</f>
        <v>0</v>
      </c>
      <c r="L293">
        <f>IF(OR('Rolex, AP, Patek'!L293="YG 18K",'Rolex, AP, Patek'!L293="YG &lt;18K",'Rolex, AP, Patek'!L293="PG 18K",'Rolex, AP, Patek'!L293="PG &lt;18K",'Rolex, AP, Patek'!L293="WG 18K",'Rolex, AP, Patek'!L293="Mixes of 18K",'Rolex, AP, Patek'!L293="Mixes &lt;18K"),1,0)</f>
        <v>0</v>
      </c>
      <c r="M293">
        <f>IF('Rolex, AP, Patek'!L293="Platinum",1,0)</f>
        <v>0</v>
      </c>
      <c r="N293">
        <f>IF(OR('Rolex, AP, Patek'!L293="PVD",'Rolex, AP, Patek'!L293="Gold Plate",'Rolex, AP, Patek'!L293="Other"),1,0)</f>
        <v>0</v>
      </c>
      <c r="O293">
        <f>IF('Rolex, AP, Patek'!P293="Stainless Steel",1,0)</f>
        <v>1</v>
      </c>
      <c r="P293">
        <f>IF('Rolex, AP, Patek'!P293="Leather",1,0)</f>
        <v>0</v>
      </c>
      <c r="Q293">
        <f>IF('Rolex, AP, Patek'!P293="Two-tone",1,0)</f>
        <v>0</v>
      </c>
      <c r="R293">
        <f>IF(OR('Rolex, AP, Patek'!P293="YG 18K",'Rolex, AP, Patek'!P293="PG 18K",'Rolex, AP, Patek'!P293="WG 18K",'Rolex, AP, Patek'!P293="Mixes of 18K"),1,0)</f>
        <v>0</v>
      </c>
      <c r="S293">
        <f>IF(OR('Rolex, AP, Patek'!AX293="Yes",'Rolex, AP, Patek'!AY293="Yes",'Rolex, AP, Patek'!AW293="Yes"),1,0)</f>
        <v>0</v>
      </c>
      <c r="T293">
        <f>IF(OR(ISTEXT('Rolex, AP, Patek'!AZ293), ISTEXT('Rolex, AP, Patek'!BA293)),1,0)</f>
        <v>0</v>
      </c>
      <c r="U293">
        <f>IF('Rolex, AP, Patek'!BB293="Yes",1,0)</f>
        <v>0</v>
      </c>
      <c r="V293">
        <f>IF('Rolex, AP, Patek'!BC293="Yes",1,0)</f>
        <v>0</v>
      </c>
      <c r="W293">
        <f>IF('Rolex, AP, Patek'!BF293="Yes",1,0)</f>
        <v>0</v>
      </c>
      <c r="X293">
        <f>IF('Rolex, AP, Patek'!BG293="A",1,0)</f>
        <v>0</v>
      </c>
      <c r="Y293">
        <f>IF('Rolex, AP, Patek'!BG293="AA",1,0)</f>
        <v>0</v>
      </c>
      <c r="Z293">
        <f>IF('Rolex, AP, Patek'!BG293="AAA",1,0)</f>
        <v>0</v>
      </c>
      <c r="AA293">
        <f>IF('Rolex, AP, Patek'!BG293="AAAA",1,0)</f>
        <v>1</v>
      </c>
      <c r="AB293">
        <f>IF('Rolex, AP, Patek'!R293="Yes",1,0)</f>
        <v>0</v>
      </c>
      <c r="AC293">
        <f>IF('Rolex, AP, Patek'!AR293="Yes",1,0)</f>
        <v>0</v>
      </c>
      <c r="AD293">
        <f>IF(OR('Rolex, AP, Patek'!X293="Yes", 'Rolex, AP, Patek'!Y293="Yes",'Rolex, AP, Patek'!Z293="Yes"),1,0)</f>
        <v>1</v>
      </c>
      <c r="AE293">
        <f>IF(OR('Rolex, AP, Patek'!AA293="Yes",'Rolex, AP, Patek'!AB293="Yes"),1,0)</f>
        <v>0</v>
      </c>
      <c r="AF293">
        <f>IF('Rolex, AP, Patek'!AD293="Yes",1,0)</f>
        <v>0</v>
      </c>
      <c r="AG293">
        <f>IF('Rolex, AP, Patek'!AC293="Yes",1,0)</f>
        <v>0</v>
      </c>
      <c r="AH293">
        <f>IF('Rolex, AP, Patek'!AE293="Yes",1,0)</f>
        <v>0</v>
      </c>
      <c r="AI293">
        <f>IF(OR('Rolex, AP, Patek'!AK293="Yes",'Rolex, AP, Patek'!AN293="Yes"),1,0)</f>
        <v>0</v>
      </c>
      <c r="AJ293">
        <f>IF('Rolex, AP, Patek'!AL293="Yes",1,0)</f>
        <v>0</v>
      </c>
      <c r="AK293">
        <f>IF('Rolex, AP, Patek'!AO293="Yes",1,0)</f>
        <v>0</v>
      </c>
      <c r="AL293">
        <f>IF('Rolex, AP, Patek'!AS293="Yes",1,0)</f>
        <v>0</v>
      </c>
      <c r="AM293" s="25">
        <f t="shared" si="25"/>
        <v>0</v>
      </c>
      <c r="AN293" s="25">
        <f t="shared" si="26"/>
        <v>0</v>
      </c>
      <c r="AO293" s="25">
        <f t="shared" si="27"/>
        <v>1</v>
      </c>
      <c r="AP293" s="25">
        <f t="shared" si="28"/>
        <v>0</v>
      </c>
      <c r="AQ293" s="25">
        <f t="shared" si="29"/>
        <v>0</v>
      </c>
    </row>
    <row r="294" spans="1:43" x14ac:dyDescent="0.2">
      <c r="A294" s="1">
        <v>290</v>
      </c>
      <c r="B294" s="27">
        <f>'Rolex, AP, Patek'!C294</f>
        <v>44143</v>
      </c>
      <c r="C294">
        <f>'Rolex, AP, Patek'!D294</f>
        <v>203</v>
      </c>
      <c r="D294" s="28">
        <f>'Rolex, AP, Patek'!E294</f>
        <v>11000</v>
      </c>
      <c r="E294" s="28">
        <f>'Rolex, AP, Patek'!F294</f>
        <v>13750</v>
      </c>
      <c r="F294" s="29">
        <f t="shared" si="24"/>
        <v>9.3056505517805075</v>
      </c>
      <c r="G294" s="28">
        <f>IF('Rolex, AP, Patek'!J294="AP",1,0)</f>
        <v>0</v>
      </c>
      <c r="H294" s="28">
        <f>IF('Rolex, AP, Patek'!J294="Patek",1,0)</f>
        <v>1</v>
      </c>
      <c r="I294" s="28">
        <f>IF('Rolex, AP, Patek'!J294="Rolex",1,0)</f>
        <v>0</v>
      </c>
      <c r="J294">
        <f>IF('Rolex, AP, Patek'!L294="Stainless Steel",1,0)</f>
        <v>0</v>
      </c>
      <c r="K294">
        <f>IF('Rolex, AP, Patek'!L294="Two-tone",1,0)</f>
        <v>0</v>
      </c>
      <c r="L294">
        <f>IF(OR('Rolex, AP, Patek'!L294="YG 18K",'Rolex, AP, Patek'!L294="YG &lt;18K",'Rolex, AP, Patek'!L294="PG 18K",'Rolex, AP, Patek'!L294="PG &lt;18K",'Rolex, AP, Patek'!L294="WG 18K",'Rolex, AP, Patek'!L294="Mixes of 18K",'Rolex, AP, Patek'!L294="Mixes &lt;18K"),1,0)</f>
        <v>0</v>
      </c>
      <c r="M294">
        <f>IF('Rolex, AP, Patek'!L294="Platinum",1,0)</f>
        <v>1</v>
      </c>
      <c r="N294">
        <f>IF(OR('Rolex, AP, Patek'!L294="PVD",'Rolex, AP, Patek'!L294="Gold Plate",'Rolex, AP, Patek'!L294="Other"),1,0)</f>
        <v>0</v>
      </c>
      <c r="O294">
        <f>IF('Rolex, AP, Patek'!P294="Stainless Steel",1,0)</f>
        <v>0</v>
      </c>
      <c r="P294">
        <f>IF('Rolex, AP, Patek'!P294="Leather",1,0)</f>
        <v>1</v>
      </c>
      <c r="Q294">
        <f>IF('Rolex, AP, Patek'!P294="Two-tone",1,0)</f>
        <v>0</v>
      </c>
      <c r="R294">
        <f>IF(OR('Rolex, AP, Patek'!P294="YG 18K",'Rolex, AP, Patek'!P294="PG 18K",'Rolex, AP, Patek'!P294="WG 18K",'Rolex, AP, Patek'!P294="Mixes of 18K"),1,0)</f>
        <v>0</v>
      </c>
      <c r="S294">
        <f>IF(OR('Rolex, AP, Patek'!AX294="Yes",'Rolex, AP, Patek'!AY294="Yes",'Rolex, AP, Patek'!AW294="Yes"),1,0)</f>
        <v>0</v>
      </c>
      <c r="T294">
        <f>IF(OR(ISTEXT('Rolex, AP, Patek'!AZ294), ISTEXT('Rolex, AP, Patek'!BA294)),1,0)</f>
        <v>0</v>
      </c>
      <c r="U294">
        <f>IF('Rolex, AP, Patek'!BB294="Yes",1,0)</f>
        <v>0</v>
      </c>
      <c r="V294">
        <f>IF('Rolex, AP, Patek'!BC294="Yes",1,0)</f>
        <v>0</v>
      </c>
      <c r="W294">
        <f>IF('Rolex, AP, Patek'!BF294="Yes",1,0)</f>
        <v>0</v>
      </c>
      <c r="X294">
        <f>IF('Rolex, AP, Patek'!BG294="A",1,0)</f>
        <v>0</v>
      </c>
      <c r="Y294">
        <f>IF('Rolex, AP, Patek'!BG294="AA",1,0)</f>
        <v>1</v>
      </c>
      <c r="Z294">
        <f>IF('Rolex, AP, Patek'!BG294="AAA",1,0)</f>
        <v>0</v>
      </c>
      <c r="AA294">
        <f>IF('Rolex, AP, Patek'!BG294="AAAA",1,0)</f>
        <v>0</v>
      </c>
      <c r="AB294">
        <f>IF('Rolex, AP, Patek'!R294="Yes",1,0)</f>
        <v>1</v>
      </c>
      <c r="AC294">
        <f>IF('Rolex, AP, Patek'!AR294="Yes",1,0)</f>
        <v>0</v>
      </c>
      <c r="AD294">
        <f>IF(OR('Rolex, AP, Patek'!X294="Yes", 'Rolex, AP, Patek'!Y294="Yes",'Rolex, AP, Patek'!Z294="Yes"),1,0)</f>
        <v>0</v>
      </c>
      <c r="AE294">
        <f>IF(OR('Rolex, AP, Patek'!AA294="Yes",'Rolex, AP, Patek'!AB294="Yes"),1,0)</f>
        <v>0</v>
      </c>
      <c r="AF294">
        <f>IF('Rolex, AP, Patek'!AD294="Yes",1,0)</f>
        <v>0</v>
      </c>
      <c r="AG294">
        <f>IF('Rolex, AP, Patek'!AC294="Yes",1,0)</f>
        <v>0</v>
      </c>
      <c r="AH294">
        <f>IF('Rolex, AP, Patek'!AE294="Yes",1,0)</f>
        <v>0</v>
      </c>
      <c r="AI294">
        <f>IF(OR('Rolex, AP, Patek'!AK294="Yes",'Rolex, AP, Patek'!AN294="Yes"),1,0)</f>
        <v>0</v>
      </c>
      <c r="AJ294">
        <f>IF('Rolex, AP, Patek'!AL294="Yes",1,0)</f>
        <v>0</v>
      </c>
      <c r="AK294">
        <f>IF('Rolex, AP, Patek'!AO294="Yes",1,0)</f>
        <v>0</v>
      </c>
      <c r="AL294">
        <f>IF('Rolex, AP, Patek'!AS294="Yes",1,0)</f>
        <v>0</v>
      </c>
      <c r="AM294" s="25">
        <f t="shared" si="25"/>
        <v>0</v>
      </c>
      <c r="AN294" s="25">
        <f t="shared" si="26"/>
        <v>0</v>
      </c>
      <c r="AO294" s="25">
        <f t="shared" si="27"/>
        <v>1</v>
      </c>
      <c r="AP294" s="25">
        <f t="shared" si="28"/>
        <v>0</v>
      </c>
      <c r="AQ294" s="25">
        <f t="shared" si="29"/>
        <v>0</v>
      </c>
    </row>
    <row r="295" spans="1:43" x14ac:dyDescent="0.2">
      <c r="A295" s="1">
        <v>291</v>
      </c>
      <c r="B295" s="27">
        <f>'Rolex, AP, Patek'!C295</f>
        <v>44143</v>
      </c>
      <c r="C295">
        <f>'Rolex, AP, Patek'!D295</f>
        <v>284</v>
      </c>
      <c r="D295" s="28">
        <f>'Rolex, AP, Patek'!E295</f>
        <v>10000</v>
      </c>
      <c r="E295" s="28">
        <f>'Rolex, AP, Patek'!F295</f>
        <v>12500</v>
      </c>
      <c r="F295" s="29">
        <f t="shared" si="24"/>
        <v>9.2103403719761836</v>
      </c>
      <c r="G295" s="28">
        <f>IF('Rolex, AP, Patek'!J295="AP",1,0)</f>
        <v>0</v>
      </c>
      <c r="H295" s="28">
        <f>IF('Rolex, AP, Patek'!J295="Patek",1,0)</f>
        <v>0</v>
      </c>
      <c r="I295" s="28">
        <f>IF('Rolex, AP, Patek'!J295="Rolex",1,0)</f>
        <v>1</v>
      </c>
      <c r="J295">
        <f>IF('Rolex, AP, Patek'!L295="Stainless Steel",1,0)</f>
        <v>0</v>
      </c>
      <c r="K295">
        <f>IF('Rolex, AP, Patek'!L295="Two-tone",1,0)</f>
        <v>0</v>
      </c>
      <c r="L295">
        <f>IF(OR('Rolex, AP, Patek'!L295="YG 18K",'Rolex, AP, Patek'!L295="YG &lt;18K",'Rolex, AP, Patek'!L295="PG 18K",'Rolex, AP, Patek'!L295="PG &lt;18K",'Rolex, AP, Patek'!L295="WG 18K",'Rolex, AP, Patek'!L295="Mixes of 18K",'Rolex, AP, Patek'!L295="Mixes &lt;18K"),1,0)</f>
        <v>1</v>
      </c>
      <c r="M295">
        <f>IF('Rolex, AP, Patek'!L295="Platinum",1,0)</f>
        <v>0</v>
      </c>
      <c r="N295">
        <f>IF(OR('Rolex, AP, Patek'!L295="PVD",'Rolex, AP, Patek'!L295="Gold Plate",'Rolex, AP, Patek'!L295="Other"),1,0)</f>
        <v>0</v>
      </c>
      <c r="O295">
        <f>IF('Rolex, AP, Patek'!P295="Stainless Steel",1,0)</f>
        <v>0</v>
      </c>
      <c r="P295">
        <f>IF('Rolex, AP, Patek'!P295="Leather",1,0)</f>
        <v>0</v>
      </c>
      <c r="Q295">
        <f>IF('Rolex, AP, Patek'!P295="Two-tone",1,0)</f>
        <v>0</v>
      </c>
      <c r="R295">
        <f>IF(OR('Rolex, AP, Patek'!P295="YG 18K",'Rolex, AP, Patek'!P295="PG 18K",'Rolex, AP, Patek'!P295="WG 18K",'Rolex, AP, Patek'!P295="Mixes of 18K"),1,0)</f>
        <v>1</v>
      </c>
      <c r="S295">
        <f>IF(OR('Rolex, AP, Patek'!AX295="Yes",'Rolex, AP, Patek'!AY295="Yes",'Rolex, AP, Patek'!AW295="Yes"),1,0)</f>
        <v>0</v>
      </c>
      <c r="T295">
        <f>IF(OR(ISTEXT('Rolex, AP, Patek'!AZ295), ISTEXT('Rolex, AP, Patek'!BA295)),1,0)</f>
        <v>0</v>
      </c>
      <c r="U295">
        <f>IF('Rolex, AP, Patek'!BB295="Yes",1,0)</f>
        <v>0</v>
      </c>
      <c r="V295">
        <f>IF('Rolex, AP, Patek'!BC295="Yes",1,0)</f>
        <v>0</v>
      </c>
      <c r="W295">
        <f>IF('Rolex, AP, Patek'!BF295="Yes",1,0)</f>
        <v>0</v>
      </c>
      <c r="X295">
        <f>IF('Rolex, AP, Patek'!BG295="A",1,0)</f>
        <v>0</v>
      </c>
      <c r="Y295">
        <f>IF('Rolex, AP, Patek'!BG295="AA",1,0)</f>
        <v>0</v>
      </c>
      <c r="Z295">
        <f>IF('Rolex, AP, Patek'!BG295="AAA",1,0)</f>
        <v>0</v>
      </c>
      <c r="AA295">
        <f>IF('Rolex, AP, Patek'!BG295="AAAA",1,0)</f>
        <v>1</v>
      </c>
      <c r="AB295">
        <f>IF('Rolex, AP, Patek'!R295="Yes",1,0)</f>
        <v>0</v>
      </c>
      <c r="AC295">
        <f>IF('Rolex, AP, Patek'!AR295="Yes",1,0)</f>
        <v>0</v>
      </c>
      <c r="AD295">
        <f>IF(OR('Rolex, AP, Patek'!X295="Yes", 'Rolex, AP, Patek'!Y295="Yes",'Rolex, AP, Patek'!Z295="Yes"),1,0)</f>
        <v>1</v>
      </c>
      <c r="AE295">
        <f>IF(OR('Rolex, AP, Patek'!AA295="Yes",'Rolex, AP, Patek'!AB295="Yes"),1,0)</f>
        <v>0</v>
      </c>
      <c r="AF295">
        <f>IF('Rolex, AP, Patek'!AD295="Yes",1,0)</f>
        <v>0</v>
      </c>
      <c r="AG295">
        <f>IF('Rolex, AP, Patek'!AC295="Yes",1,0)</f>
        <v>0</v>
      </c>
      <c r="AH295">
        <f>IF('Rolex, AP, Patek'!AE295="Yes",1,0)</f>
        <v>0</v>
      </c>
      <c r="AI295">
        <f>IF(OR('Rolex, AP, Patek'!AK295="Yes",'Rolex, AP, Patek'!AN295="Yes"),1,0)</f>
        <v>0</v>
      </c>
      <c r="AJ295">
        <f>IF('Rolex, AP, Patek'!AL295="Yes",1,0)</f>
        <v>0</v>
      </c>
      <c r="AK295">
        <f>IF('Rolex, AP, Patek'!AO295="Yes",1,0)</f>
        <v>0</v>
      </c>
      <c r="AL295">
        <f>IF('Rolex, AP, Patek'!AS295="Yes",1,0)</f>
        <v>0</v>
      </c>
      <c r="AM295" s="25">
        <f t="shared" si="25"/>
        <v>0</v>
      </c>
      <c r="AN295" s="25">
        <f t="shared" si="26"/>
        <v>0</v>
      </c>
      <c r="AO295" s="25">
        <f t="shared" si="27"/>
        <v>1</v>
      </c>
      <c r="AP295" s="25">
        <f t="shared" si="28"/>
        <v>0</v>
      </c>
      <c r="AQ295" s="25">
        <f t="shared" si="29"/>
        <v>0</v>
      </c>
    </row>
    <row r="296" spans="1:43" x14ac:dyDescent="0.2">
      <c r="A296" s="1">
        <v>292</v>
      </c>
      <c r="B296" s="27">
        <f>'Rolex, AP, Patek'!C296</f>
        <v>44143</v>
      </c>
      <c r="C296">
        <f>'Rolex, AP, Patek'!D296</f>
        <v>285</v>
      </c>
      <c r="D296" s="28">
        <f>'Rolex, AP, Patek'!E296</f>
        <v>9300</v>
      </c>
      <c r="E296" s="28">
        <f>'Rolex, AP, Patek'!F296</f>
        <v>11625</v>
      </c>
      <c r="F296" s="29">
        <f t="shared" si="24"/>
        <v>9.1377696791413481</v>
      </c>
      <c r="G296" s="28">
        <f>IF('Rolex, AP, Patek'!J296="AP",1,0)</f>
        <v>0</v>
      </c>
      <c r="H296" s="28">
        <f>IF('Rolex, AP, Patek'!J296="Patek",1,0)</f>
        <v>0</v>
      </c>
      <c r="I296" s="28">
        <f>IF('Rolex, AP, Patek'!J296="Rolex",1,0)</f>
        <v>1</v>
      </c>
      <c r="J296">
        <f>IF('Rolex, AP, Patek'!L296="Stainless Steel",1,0)</f>
        <v>0</v>
      </c>
      <c r="K296">
        <f>IF('Rolex, AP, Patek'!L296="Two-tone",1,0)</f>
        <v>0</v>
      </c>
      <c r="L296">
        <f>IF(OR('Rolex, AP, Patek'!L296="YG 18K",'Rolex, AP, Patek'!L296="YG &lt;18K",'Rolex, AP, Patek'!L296="PG 18K",'Rolex, AP, Patek'!L296="PG &lt;18K",'Rolex, AP, Patek'!L296="WG 18K",'Rolex, AP, Patek'!L296="Mixes of 18K",'Rolex, AP, Patek'!L296="Mixes &lt;18K"),1,0)</f>
        <v>1</v>
      </c>
      <c r="M296">
        <f>IF('Rolex, AP, Patek'!L296="Platinum",1,0)</f>
        <v>0</v>
      </c>
      <c r="N296">
        <f>IF(OR('Rolex, AP, Patek'!L296="PVD",'Rolex, AP, Patek'!L296="Gold Plate",'Rolex, AP, Patek'!L296="Other"),1,0)</f>
        <v>0</v>
      </c>
      <c r="O296">
        <f>IF('Rolex, AP, Patek'!P296="Stainless Steel",1,0)</f>
        <v>0</v>
      </c>
      <c r="P296">
        <f>IF('Rolex, AP, Patek'!P296="Leather",1,0)</f>
        <v>0</v>
      </c>
      <c r="Q296">
        <f>IF('Rolex, AP, Patek'!P296="Two-tone",1,0)</f>
        <v>0</v>
      </c>
      <c r="R296">
        <f>IF(OR('Rolex, AP, Patek'!P296="YG 18K",'Rolex, AP, Patek'!P296="PG 18K",'Rolex, AP, Patek'!P296="WG 18K",'Rolex, AP, Patek'!P296="Mixes of 18K"),1,0)</f>
        <v>1</v>
      </c>
      <c r="S296">
        <f>IF(OR('Rolex, AP, Patek'!AX296="Yes",'Rolex, AP, Patek'!AY296="Yes",'Rolex, AP, Patek'!AW296="Yes"),1,0)</f>
        <v>0</v>
      </c>
      <c r="T296">
        <f>IF(OR(ISTEXT('Rolex, AP, Patek'!AZ296), ISTEXT('Rolex, AP, Patek'!BA296)),1,0)</f>
        <v>0</v>
      </c>
      <c r="U296">
        <f>IF('Rolex, AP, Patek'!BB296="Yes",1,0)</f>
        <v>0</v>
      </c>
      <c r="V296">
        <f>IF('Rolex, AP, Patek'!BC296="Yes",1,0)</f>
        <v>0</v>
      </c>
      <c r="W296">
        <f>IF('Rolex, AP, Patek'!BF296="Yes",1,0)</f>
        <v>0</v>
      </c>
      <c r="X296">
        <f>IF('Rolex, AP, Patek'!BG296="A",1,0)</f>
        <v>0</v>
      </c>
      <c r="Y296">
        <f>IF('Rolex, AP, Patek'!BG296="AA",1,0)</f>
        <v>1</v>
      </c>
      <c r="Z296">
        <f>IF('Rolex, AP, Patek'!BG296="AAA",1,0)</f>
        <v>0</v>
      </c>
      <c r="AA296">
        <f>IF('Rolex, AP, Patek'!BG296="AAAA",1,0)</f>
        <v>0</v>
      </c>
      <c r="AB296">
        <f>IF('Rolex, AP, Patek'!R296="Yes",1,0)</f>
        <v>0</v>
      </c>
      <c r="AC296">
        <f>IF('Rolex, AP, Patek'!AR296="Yes",1,0)</f>
        <v>0</v>
      </c>
      <c r="AD296">
        <f>IF(OR('Rolex, AP, Patek'!X296="Yes", 'Rolex, AP, Patek'!Y296="Yes",'Rolex, AP, Patek'!Z296="Yes"),1,0)</f>
        <v>1</v>
      </c>
      <c r="AE296">
        <f>IF(OR('Rolex, AP, Patek'!AA296="Yes",'Rolex, AP, Patek'!AB296="Yes"),1,0)</f>
        <v>0</v>
      </c>
      <c r="AF296">
        <f>IF('Rolex, AP, Patek'!AD296="Yes",1,0)</f>
        <v>0</v>
      </c>
      <c r="AG296">
        <f>IF('Rolex, AP, Patek'!AC296="Yes",1,0)</f>
        <v>0</v>
      </c>
      <c r="AH296">
        <f>IF('Rolex, AP, Patek'!AE296="Yes",1,0)</f>
        <v>0</v>
      </c>
      <c r="AI296">
        <f>IF(OR('Rolex, AP, Patek'!AK296="Yes",'Rolex, AP, Patek'!AN296="Yes"),1,0)</f>
        <v>0</v>
      </c>
      <c r="AJ296">
        <f>IF('Rolex, AP, Patek'!AL296="Yes",1,0)</f>
        <v>0</v>
      </c>
      <c r="AK296">
        <f>IF('Rolex, AP, Patek'!AO296="Yes",1,0)</f>
        <v>0</v>
      </c>
      <c r="AL296">
        <f>IF('Rolex, AP, Patek'!AS296="Yes",1,0)</f>
        <v>0</v>
      </c>
      <c r="AM296" s="25">
        <f t="shared" si="25"/>
        <v>0</v>
      </c>
      <c r="AN296" s="25">
        <f t="shared" si="26"/>
        <v>0</v>
      </c>
      <c r="AO296" s="25">
        <f t="shared" si="27"/>
        <v>1</v>
      </c>
      <c r="AP296" s="25">
        <f t="shared" si="28"/>
        <v>0</v>
      </c>
      <c r="AQ296" s="25">
        <f t="shared" si="29"/>
        <v>0</v>
      </c>
    </row>
    <row r="297" spans="1:43" x14ac:dyDescent="0.2">
      <c r="A297" s="1">
        <v>293</v>
      </c>
      <c r="B297" s="27">
        <f>'Rolex, AP, Patek'!C297</f>
        <v>44143</v>
      </c>
      <c r="C297">
        <f>'Rolex, AP, Patek'!D297</f>
        <v>286</v>
      </c>
      <c r="D297" s="28">
        <f>'Rolex, AP, Patek'!E297</f>
        <v>10000</v>
      </c>
      <c r="E297" s="28">
        <f>'Rolex, AP, Patek'!F297</f>
        <v>12500</v>
      </c>
      <c r="F297" s="29">
        <f t="shared" si="24"/>
        <v>9.2103403719761836</v>
      </c>
      <c r="G297" s="28">
        <f>IF('Rolex, AP, Patek'!J297="AP",1,0)</f>
        <v>0</v>
      </c>
      <c r="H297" s="28">
        <f>IF('Rolex, AP, Patek'!J297="Patek",1,0)</f>
        <v>0</v>
      </c>
      <c r="I297" s="28">
        <f>IF('Rolex, AP, Patek'!J297="Rolex",1,0)</f>
        <v>1</v>
      </c>
      <c r="J297">
        <f>IF('Rolex, AP, Patek'!L297="Stainless Steel",1,0)</f>
        <v>0</v>
      </c>
      <c r="K297">
        <f>IF('Rolex, AP, Patek'!L297="Two-tone",1,0)</f>
        <v>0</v>
      </c>
      <c r="L297">
        <f>IF(OR('Rolex, AP, Patek'!L297="YG 18K",'Rolex, AP, Patek'!L297="YG &lt;18K",'Rolex, AP, Patek'!L297="PG 18K",'Rolex, AP, Patek'!L297="PG &lt;18K",'Rolex, AP, Patek'!L297="WG 18K",'Rolex, AP, Patek'!L297="Mixes of 18K",'Rolex, AP, Patek'!L297="Mixes &lt;18K"),1,0)</f>
        <v>1</v>
      </c>
      <c r="M297">
        <f>IF('Rolex, AP, Patek'!L297="Platinum",1,0)</f>
        <v>0</v>
      </c>
      <c r="N297">
        <f>IF(OR('Rolex, AP, Patek'!L297="PVD",'Rolex, AP, Patek'!L297="Gold Plate",'Rolex, AP, Patek'!L297="Other"),1,0)</f>
        <v>0</v>
      </c>
      <c r="O297">
        <f>IF('Rolex, AP, Patek'!P297="Stainless Steel",1,0)</f>
        <v>0</v>
      </c>
      <c r="P297">
        <f>IF('Rolex, AP, Patek'!P297="Leather",1,0)</f>
        <v>0</v>
      </c>
      <c r="Q297">
        <f>IF('Rolex, AP, Patek'!P297="Two-tone",1,0)</f>
        <v>0</v>
      </c>
      <c r="R297">
        <f>IF(OR('Rolex, AP, Patek'!P297="YG 18K",'Rolex, AP, Patek'!P297="PG 18K",'Rolex, AP, Patek'!P297="WG 18K",'Rolex, AP, Patek'!P297="Mixes of 18K"),1,0)</f>
        <v>1</v>
      </c>
      <c r="S297">
        <f>IF(OR('Rolex, AP, Patek'!AX297="Yes",'Rolex, AP, Patek'!AY297="Yes",'Rolex, AP, Patek'!AW297="Yes"),1,0)</f>
        <v>0</v>
      </c>
      <c r="T297">
        <f>IF(OR(ISTEXT('Rolex, AP, Patek'!AZ297), ISTEXT('Rolex, AP, Patek'!BA297)),1,0)</f>
        <v>0</v>
      </c>
      <c r="U297">
        <f>IF('Rolex, AP, Patek'!BB297="Yes",1,0)</f>
        <v>0</v>
      </c>
      <c r="V297">
        <f>IF('Rolex, AP, Patek'!BC297="Yes",1,0)</f>
        <v>0</v>
      </c>
      <c r="W297">
        <f>IF('Rolex, AP, Patek'!BF297="Yes",1,0)</f>
        <v>0</v>
      </c>
      <c r="X297">
        <f>IF('Rolex, AP, Patek'!BG297="A",1,0)</f>
        <v>0</v>
      </c>
      <c r="Y297">
        <f>IF('Rolex, AP, Patek'!BG297="AA",1,0)</f>
        <v>1</v>
      </c>
      <c r="Z297">
        <f>IF('Rolex, AP, Patek'!BG297="AAA",1,0)</f>
        <v>0</v>
      </c>
      <c r="AA297">
        <f>IF('Rolex, AP, Patek'!BG297="AAAA",1,0)</f>
        <v>0</v>
      </c>
      <c r="AB297">
        <f>IF('Rolex, AP, Patek'!R297="Yes",1,0)</f>
        <v>0</v>
      </c>
      <c r="AC297">
        <f>IF('Rolex, AP, Patek'!AR297="Yes",1,0)</f>
        <v>0</v>
      </c>
      <c r="AD297">
        <f>IF(OR('Rolex, AP, Patek'!X297="Yes", 'Rolex, AP, Patek'!Y297="Yes",'Rolex, AP, Patek'!Z297="Yes"),1,0)</f>
        <v>1</v>
      </c>
      <c r="AE297">
        <f>IF(OR('Rolex, AP, Patek'!AA297="Yes",'Rolex, AP, Patek'!AB297="Yes"),1,0)</f>
        <v>0</v>
      </c>
      <c r="AF297">
        <f>IF('Rolex, AP, Patek'!AD297="Yes",1,0)</f>
        <v>0</v>
      </c>
      <c r="AG297">
        <f>IF('Rolex, AP, Patek'!AC297="Yes",1,0)</f>
        <v>0</v>
      </c>
      <c r="AH297">
        <f>IF('Rolex, AP, Patek'!AE297="Yes",1,0)</f>
        <v>0</v>
      </c>
      <c r="AI297">
        <f>IF(OR('Rolex, AP, Patek'!AK297="Yes",'Rolex, AP, Patek'!AN297="Yes"),1,0)</f>
        <v>0</v>
      </c>
      <c r="AJ297">
        <f>IF('Rolex, AP, Patek'!AL297="Yes",1,0)</f>
        <v>0</v>
      </c>
      <c r="AK297">
        <f>IF('Rolex, AP, Patek'!AO297="Yes",1,0)</f>
        <v>0</v>
      </c>
      <c r="AL297">
        <f>IF('Rolex, AP, Patek'!AS297="Yes",1,0)</f>
        <v>0</v>
      </c>
      <c r="AM297" s="25">
        <f t="shared" si="25"/>
        <v>0</v>
      </c>
      <c r="AN297" s="25">
        <f t="shared" si="26"/>
        <v>0</v>
      </c>
      <c r="AO297" s="25">
        <f t="shared" si="27"/>
        <v>1</v>
      </c>
      <c r="AP297" s="25">
        <f t="shared" si="28"/>
        <v>0</v>
      </c>
      <c r="AQ297" s="25">
        <f t="shared" si="29"/>
        <v>0</v>
      </c>
    </row>
    <row r="298" spans="1:43" x14ac:dyDescent="0.2">
      <c r="A298" s="1">
        <v>294</v>
      </c>
      <c r="B298" s="27">
        <f>'Rolex, AP, Patek'!C298</f>
        <v>44143</v>
      </c>
      <c r="C298">
        <f>'Rolex, AP, Patek'!D298</f>
        <v>287</v>
      </c>
      <c r="D298" s="28">
        <f>'Rolex, AP, Patek'!E298</f>
        <v>9000</v>
      </c>
      <c r="E298" s="28">
        <f>'Rolex, AP, Patek'!F298</f>
        <v>11250</v>
      </c>
      <c r="F298" s="29">
        <f t="shared" si="24"/>
        <v>9.1049798563183568</v>
      </c>
      <c r="G298" s="28">
        <f>IF('Rolex, AP, Patek'!J298="AP",1,0)</f>
        <v>0</v>
      </c>
      <c r="H298" s="28">
        <f>IF('Rolex, AP, Patek'!J298="Patek",1,0)</f>
        <v>0</v>
      </c>
      <c r="I298" s="28">
        <f>IF('Rolex, AP, Patek'!J298="Rolex",1,0)</f>
        <v>1</v>
      </c>
      <c r="J298">
        <f>IF('Rolex, AP, Patek'!L298="Stainless Steel",1,0)</f>
        <v>0</v>
      </c>
      <c r="K298">
        <f>IF('Rolex, AP, Patek'!L298="Two-tone",1,0)</f>
        <v>0</v>
      </c>
      <c r="L298">
        <f>IF(OR('Rolex, AP, Patek'!L298="YG 18K",'Rolex, AP, Patek'!L298="YG &lt;18K",'Rolex, AP, Patek'!L298="PG 18K",'Rolex, AP, Patek'!L298="PG &lt;18K",'Rolex, AP, Patek'!L298="WG 18K",'Rolex, AP, Patek'!L298="Mixes of 18K",'Rolex, AP, Patek'!L298="Mixes &lt;18K"),1,0)</f>
        <v>1</v>
      </c>
      <c r="M298">
        <f>IF('Rolex, AP, Patek'!L298="Platinum",1,0)</f>
        <v>0</v>
      </c>
      <c r="N298">
        <f>IF(OR('Rolex, AP, Patek'!L298="PVD",'Rolex, AP, Patek'!L298="Gold Plate",'Rolex, AP, Patek'!L298="Other"),1,0)</f>
        <v>0</v>
      </c>
      <c r="O298">
        <f>IF('Rolex, AP, Patek'!P298="Stainless Steel",1,0)</f>
        <v>0</v>
      </c>
      <c r="P298">
        <f>IF('Rolex, AP, Patek'!P298="Leather",1,0)</f>
        <v>0</v>
      </c>
      <c r="Q298">
        <f>IF('Rolex, AP, Patek'!P298="Two-tone",1,0)</f>
        <v>0</v>
      </c>
      <c r="R298">
        <f>IF(OR('Rolex, AP, Patek'!P298="YG 18K",'Rolex, AP, Patek'!P298="PG 18K",'Rolex, AP, Patek'!P298="WG 18K",'Rolex, AP, Patek'!P298="Mixes of 18K"),1,0)</f>
        <v>1</v>
      </c>
      <c r="S298">
        <f>IF(OR('Rolex, AP, Patek'!AX298="Yes",'Rolex, AP, Patek'!AY298="Yes",'Rolex, AP, Patek'!AW298="Yes"),1,0)</f>
        <v>1</v>
      </c>
      <c r="T298">
        <f>IF(OR(ISTEXT('Rolex, AP, Patek'!AZ298), ISTEXT('Rolex, AP, Patek'!BA298)),1,0)</f>
        <v>0</v>
      </c>
      <c r="U298">
        <f>IF('Rolex, AP, Patek'!BB298="Yes",1,0)</f>
        <v>0</v>
      </c>
      <c r="V298">
        <f>IF('Rolex, AP, Patek'!BC298="Yes",1,0)</f>
        <v>0</v>
      </c>
      <c r="W298">
        <f>IF('Rolex, AP, Patek'!BF298="Yes",1,0)</f>
        <v>0</v>
      </c>
      <c r="X298">
        <f>IF('Rolex, AP, Patek'!BG298="A",1,0)</f>
        <v>0</v>
      </c>
      <c r="Y298">
        <f>IF('Rolex, AP, Patek'!BG298="AA",1,0)</f>
        <v>1</v>
      </c>
      <c r="Z298">
        <f>IF('Rolex, AP, Patek'!BG298="AAA",1,0)</f>
        <v>0</v>
      </c>
      <c r="AA298">
        <f>IF('Rolex, AP, Patek'!BG298="AAAA",1,0)</f>
        <v>0</v>
      </c>
      <c r="AB298">
        <f>IF('Rolex, AP, Patek'!R298="Yes",1,0)</f>
        <v>0</v>
      </c>
      <c r="AC298">
        <f>IF('Rolex, AP, Patek'!AR298="Yes",1,0)</f>
        <v>0</v>
      </c>
      <c r="AD298">
        <f>IF(OR('Rolex, AP, Patek'!X298="Yes", 'Rolex, AP, Patek'!Y298="Yes",'Rolex, AP, Patek'!Z298="Yes"),1,0)</f>
        <v>1</v>
      </c>
      <c r="AE298">
        <f>IF(OR('Rolex, AP, Patek'!AA298="Yes",'Rolex, AP, Patek'!AB298="Yes"),1,0)</f>
        <v>0</v>
      </c>
      <c r="AF298">
        <f>IF('Rolex, AP, Patek'!AD298="Yes",1,0)</f>
        <v>0</v>
      </c>
      <c r="AG298">
        <f>IF('Rolex, AP, Patek'!AC298="Yes",1,0)</f>
        <v>0</v>
      </c>
      <c r="AH298">
        <f>IF('Rolex, AP, Patek'!AE298="Yes",1,0)</f>
        <v>0</v>
      </c>
      <c r="AI298">
        <f>IF(OR('Rolex, AP, Patek'!AK298="Yes",'Rolex, AP, Patek'!AN298="Yes"),1,0)</f>
        <v>0</v>
      </c>
      <c r="AJ298">
        <f>IF('Rolex, AP, Patek'!AL298="Yes",1,0)</f>
        <v>0</v>
      </c>
      <c r="AK298">
        <f>IF('Rolex, AP, Patek'!AO298="Yes",1,0)</f>
        <v>0</v>
      </c>
      <c r="AL298">
        <f>IF('Rolex, AP, Patek'!AS298="Yes",1,0)</f>
        <v>0</v>
      </c>
      <c r="AM298" s="25">
        <f t="shared" si="25"/>
        <v>0</v>
      </c>
      <c r="AN298" s="25">
        <f t="shared" si="26"/>
        <v>0</v>
      </c>
      <c r="AO298" s="25">
        <f t="shared" si="27"/>
        <v>1</v>
      </c>
      <c r="AP298" s="25">
        <f t="shared" si="28"/>
        <v>0</v>
      </c>
      <c r="AQ298" s="25">
        <f t="shared" si="29"/>
        <v>0</v>
      </c>
    </row>
    <row r="299" spans="1:43" x14ac:dyDescent="0.2">
      <c r="A299" s="1">
        <v>295</v>
      </c>
      <c r="B299" s="27">
        <f>'Rolex, AP, Patek'!C299</f>
        <v>44143</v>
      </c>
      <c r="C299">
        <f>'Rolex, AP, Patek'!D299</f>
        <v>288</v>
      </c>
      <c r="D299" s="28">
        <f>'Rolex, AP, Patek'!E299</f>
        <v>42000</v>
      </c>
      <c r="E299" s="28">
        <f>'Rolex, AP, Patek'!F299</f>
        <v>52500</v>
      </c>
      <c r="F299" s="29">
        <f t="shared" si="24"/>
        <v>10.645424897265505</v>
      </c>
      <c r="G299" s="28">
        <f>IF('Rolex, AP, Patek'!J299="AP",1,0)</f>
        <v>0</v>
      </c>
      <c r="H299" s="28">
        <f>IF('Rolex, AP, Patek'!J299="Patek",1,0)</f>
        <v>0</v>
      </c>
      <c r="I299" s="28">
        <f>IF('Rolex, AP, Patek'!J299="Rolex",1,0)</f>
        <v>1</v>
      </c>
      <c r="J299">
        <f>IF('Rolex, AP, Patek'!L299="Stainless Steel",1,0)</f>
        <v>1</v>
      </c>
      <c r="K299">
        <f>IF('Rolex, AP, Patek'!L299="Two-tone",1,0)</f>
        <v>0</v>
      </c>
      <c r="L299">
        <f>IF(OR('Rolex, AP, Patek'!L299="YG 18K",'Rolex, AP, Patek'!L299="YG &lt;18K",'Rolex, AP, Patek'!L299="PG 18K",'Rolex, AP, Patek'!L299="PG &lt;18K",'Rolex, AP, Patek'!L299="WG 18K",'Rolex, AP, Patek'!L299="Mixes of 18K",'Rolex, AP, Patek'!L299="Mixes &lt;18K"),1,0)</f>
        <v>0</v>
      </c>
      <c r="M299">
        <f>IF('Rolex, AP, Patek'!L299="Platinum",1,0)</f>
        <v>0</v>
      </c>
      <c r="N299">
        <f>IF(OR('Rolex, AP, Patek'!L299="PVD",'Rolex, AP, Patek'!L299="Gold Plate",'Rolex, AP, Patek'!L299="Other"),1,0)</f>
        <v>0</v>
      </c>
      <c r="O299">
        <f>IF('Rolex, AP, Patek'!P299="Stainless Steel",1,0)</f>
        <v>1</v>
      </c>
      <c r="P299">
        <f>IF('Rolex, AP, Patek'!P299="Leather",1,0)</f>
        <v>0</v>
      </c>
      <c r="Q299">
        <f>IF('Rolex, AP, Patek'!P299="Two-tone",1,0)</f>
        <v>0</v>
      </c>
      <c r="R299">
        <f>IF(OR('Rolex, AP, Patek'!P299="YG 18K",'Rolex, AP, Patek'!P299="PG 18K",'Rolex, AP, Patek'!P299="WG 18K",'Rolex, AP, Patek'!P299="Mixes of 18K"),1,0)</f>
        <v>0</v>
      </c>
      <c r="S299">
        <f>IF(OR('Rolex, AP, Patek'!AX299="Yes",'Rolex, AP, Patek'!AY299="Yes",'Rolex, AP, Patek'!AW299="Yes"),1,0)</f>
        <v>0</v>
      </c>
      <c r="T299">
        <f>IF(OR(ISTEXT('Rolex, AP, Patek'!AZ299), ISTEXT('Rolex, AP, Patek'!BA299)),1,0)</f>
        <v>0</v>
      </c>
      <c r="U299">
        <f>IF('Rolex, AP, Patek'!BB299="Yes",1,0)</f>
        <v>0</v>
      </c>
      <c r="V299">
        <f>IF('Rolex, AP, Patek'!BC299="Yes",1,0)</f>
        <v>0</v>
      </c>
      <c r="W299">
        <f>IF('Rolex, AP, Patek'!BF299="Yes",1,0)</f>
        <v>0</v>
      </c>
      <c r="X299">
        <f>IF('Rolex, AP, Patek'!BG299="A",1,0)</f>
        <v>0</v>
      </c>
      <c r="Y299">
        <f>IF('Rolex, AP, Patek'!BG299="AA",1,0)</f>
        <v>0</v>
      </c>
      <c r="Z299">
        <f>IF('Rolex, AP, Patek'!BG299="AAA",1,0)</f>
        <v>1</v>
      </c>
      <c r="AA299">
        <f>IF('Rolex, AP, Patek'!BG299="AAAA",1,0)</f>
        <v>0</v>
      </c>
      <c r="AB299">
        <f>IF('Rolex, AP, Patek'!R299="Yes",1,0)</f>
        <v>1</v>
      </c>
      <c r="AC299">
        <f>IF('Rolex, AP, Patek'!AR299="Yes",1,0)</f>
        <v>0</v>
      </c>
      <c r="AD299">
        <f>IF(OR('Rolex, AP, Patek'!X299="Yes", 'Rolex, AP, Patek'!Y299="Yes",'Rolex, AP, Patek'!Z299="Yes"),1,0)</f>
        <v>0</v>
      </c>
      <c r="AE299">
        <f>IF(OR('Rolex, AP, Patek'!AA299="Yes",'Rolex, AP, Patek'!AB299="Yes"),1,0)</f>
        <v>0</v>
      </c>
      <c r="AF299">
        <f>IF('Rolex, AP, Patek'!AD299="Yes",1,0)</f>
        <v>0</v>
      </c>
      <c r="AG299">
        <f>IF('Rolex, AP, Patek'!AC299="Yes",1,0)</f>
        <v>1</v>
      </c>
      <c r="AH299">
        <f>IF('Rolex, AP, Patek'!AE299="Yes",1,0)</f>
        <v>0</v>
      </c>
      <c r="AI299">
        <f>IF(OR('Rolex, AP, Patek'!AK299="Yes",'Rolex, AP, Patek'!AN299="Yes"),1,0)</f>
        <v>0</v>
      </c>
      <c r="AJ299">
        <f>IF('Rolex, AP, Patek'!AL299="Yes",1,0)</f>
        <v>0</v>
      </c>
      <c r="AK299">
        <f>IF('Rolex, AP, Patek'!AO299="Yes",1,0)</f>
        <v>0</v>
      </c>
      <c r="AL299">
        <f>IF('Rolex, AP, Patek'!AS299="Yes",1,0)</f>
        <v>0</v>
      </c>
      <c r="AM299" s="25">
        <f t="shared" si="25"/>
        <v>0</v>
      </c>
      <c r="AN299" s="25">
        <f t="shared" si="26"/>
        <v>0</v>
      </c>
      <c r="AO299" s="25">
        <f t="shared" si="27"/>
        <v>1</v>
      </c>
      <c r="AP299" s="25">
        <f t="shared" si="28"/>
        <v>0</v>
      </c>
      <c r="AQ299" s="25">
        <f t="shared" si="29"/>
        <v>0</v>
      </c>
    </row>
    <row r="300" spans="1:43" x14ac:dyDescent="0.2">
      <c r="A300" s="1">
        <v>296</v>
      </c>
      <c r="B300" s="27">
        <f>'Rolex, AP, Patek'!C300</f>
        <v>44143</v>
      </c>
      <c r="C300">
        <f>'Rolex, AP, Patek'!D300</f>
        <v>291</v>
      </c>
      <c r="D300" s="28">
        <f>'Rolex, AP, Patek'!E300</f>
        <v>32000</v>
      </c>
      <c r="E300" s="28">
        <f>'Rolex, AP, Patek'!F300</f>
        <v>40000</v>
      </c>
      <c r="F300" s="29">
        <f t="shared" si="24"/>
        <v>10.373491181781864</v>
      </c>
      <c r="G300" s="28">
        <f>IF('Rolex, AP, Patek'!J300="AP",1,0)</f>
        <v>0</v>
      </c>
      <c r="H300" s="28">
        <f>IF('Rolex, AP, Patek'!J300="Patek",1,0)</f>
        <v>0</v>
      </c>
      <c r="I300" s="28">
        <f>IF('Rolex, AP, Patek'!J300="Rolex",1,0)</f>
        <v>1</v>
      </c>
      <c r="J300">
        <f>IF('Rolex, AP, Patek'!L300="Stainless Steel",1,0)</f>
        <v>1</v>
      </c>
      <c r="K300">
        <f>IF('Rolex, AP, Patek'!L300="Two-tone",1,0)</f>
        <v>0</v>
      </c>
      <c r="L300">
        <f>IF(OR('Rolex, AP, Patek'!L300="YG 18K",'Rolex, AP, Patek'!L300="YG &lt;18K",'Rolex, AP, Patek'!L300="PG 18K",'Rolex, AP, Patek'!L300="PG &lt;18K",'Rolex, AP, Patek'!L300="WG 18K",'Rolex, AP, Patek'!L300="Mixes of 18K",'Rolex, AP, Patek'!L300="Mixes &lt;18K"),1,0)</f>
        <v>0</v>
      </c>
      <c r="M300">
        <f>IF('Rolex, AP, Patek'!L300="Platinum",1,0)</f>
        <v>0</v>
      </c>
      <c r="N300">
        <f>IF(OR('Rolex, AP, Patek'!L300="PVD",'Rolex, AP, Patek'!L300="Gold Plate",'Rolex, AP, Patek'!L300="Other"),1,0)</f>
        <v>0</v>
      </c>
      <c r="O300">
        <f>IF('Rolex, AP, Patek'!P300="Stainless Steel",1,0)</f>
        <v>1</v>
      </c>
      <c r="P300">
        <f>IF('Rolex, AP, Patek'!P300="Leather",1,0)</f>
        <v>0</v>
      </c>
      <c r="Q300">
        <f>IF('Rolex, AP, Patek'!P300="Two-tone",1,0)</f>
        <v>0</v>
      </c>
      <c r="R300">
        <f>IF(OR('Rolex, AP, Patek'!P300="YG 18K",'Rolex, AP, Patek'!P300="PG 18K",'Rolex, AP, Patek'!P300="WG 18K",'Rolex, AP, Patek'!P300="Mixes of 18K"),1,0)</f>
        <v>0</v>
      </c>
      <c r="S300">
        <f>IF(OR('Rolex, AP, Patek'!AX300="Yes",'Rolex, AP, Patek'!AY300="Yes",'Rolex, AP, Patek'!AW300="Yes"),1,0)</f>
        <v>0</v>
      </c>
      <c r="T300">
        <f>IF(OR(ISTEXT('Rolex, AP, Patek'!AZ300), ISTEXT('Rolex, AP, Patek'!BA300)),1,0)</f>
        <v>0</v>
      </c>
      <c r="U300">
        <f>IF('Rolex, AP, Patek'!BB300="Yes",1,0)</f>
        <v>0</v>
      </c>
      <c r="V300">
        <f>IF('Rolex, AP, Patek'!BC300="Yes",1,0)</f>
        <v>0</v>
      </c>
      <c r="W300">
        <f>IF('Rolex, AP, Patek'!BF300="Yes",1,0)</f>
        <v>0</v>
      </c>
      <c r="X300">
        <f>IF('Rolex, AP, Patek'!BG300="A",1,0)</f>
        <v>0</v>
      </c>
      <c r="Y300">
        <f>IF('Rolex, AP, Patek'!BG300="AA",1,0)</f>
        <v>0</v>
      </c>
      <c r="Z300">
        <f>IF('Rolex, AP, Patek'!BG300="AAA",1,0)</f>
        <v>1</v>
      </c>
      <c r="AA300">
        <f>IF('Rolex, AP, Patek'!BG300="AAAA",1,0)</f>
        <v>0</v>
      </c>
      <c r="AB300">
        <f>IF('Rolex, AP, Patek'!R300="Yes",1,0)</f>
        <v>0</v>
      </c>
      <c r="AC300">
        <f>IF('Rolex, AP, Patek'!AR300="Yes",1,0)</f>
        <v>0</v>
      </c>
      <c r="AD300">
        <f>IF(OR('Rolex, AP, Patek'!X300="Yes", 'Rolex, AP, Patek'!Y300="Yes",'Rolex, AP, Patek'!Z300="Yes"),1,0)</f>
        <v>0</v>
      </c>
      <c r="AE300">
        <f>IF(OR('Rolex, AP, Patek'!AA300="Yes",'Rolex, AP, Patek'!AB300="Yes"),1,0)</f>
        <v>0</v>
      </c>
      <c r="AF300">
        <f>IF('Rolex, AP, Patek'!AD300="Yes",1,0)</f>
        <v>0</v>
      </c>
      <c r="AG300">
        <f>IF('Rolex, AP, Patek'!AC300="Yes",1,0)</f>
        <v>0</v>
      </c>
      <c r="AH300">
        <f>IF('Rolex, AP, Patek'!AE300="Yes",1,0)</f>
        <v>0</v>
      </c>
      <c r="AI300">
        <f>IF(OR('Rolex, AP, Patek'!AK300="Yes",'Rolex, AP, Patek'!AN300="Yes"),1,0)</f>
        <v>1</v>
      </c>
      <c r="AJ300">
        <f>IF('Rolex, AP, Patek'!AL300="Yes",1,0)</f>
        <v>0</v>
      </c>
      <c r="AK300">
        <f>IF('Rolex, AP, Patek'!AO300="Yes",1,0)</f>
        <v>0</v>
      </c>
      <c r="AL300">
        <f>IF('Rolex, AP, Patek'!AS300="Yes",1,0)</f>
        <v>0</v>
      </c>
      <c r="AM300" s="25">
        <f t="shared" si="25"/>
        <v>0</v>
      </c>
      <c r="AN300" s="25">
        <f t="shared" si="26"/>
        <v>0</v>
      </c>
      <c r="AO300" s="25">
        <f t="shared" si="27"/>
        <v>1</v>
      </c>
      <c r="AP300" s="25">
        <f t="shared" si="28"/>
        <v>0</v>
      </c>
      <c r="AQ300" s="25">
        <f t="shared" si="29"/>
        <v>0</v>
      </c>
    </row>
    <row r="301" spans="1:43" x14ac:dyDescent="0.2">
      <c r="A301" s="1">
        <v>297</v>
      </c>
      <c r="B301" s="27">
        <f>'Rolex, AP, Patek'!C301</f>
        <v>44143</v>
      </c>
      <c r="C301">
        <f>'Rolex, AP, Patek'!D301</f>
        <v>292</v>
      </c>
      <c r="D301" s="28">
        <f>'Rolex, AP, Patek'!E301</f>
        <v>76000</v>
      </c>
      <c r="E301" s="28">
        <f>'Rolex, AP, Patek'!F301</f>
        <v>95000</v>
      </c>
      <c r="F301" s="29">
        <f t="shared" si="24"/>
        <v>11.238488619268468</v>
      </c>
      <c r="G301" s="28">
        <f>IF('Rolex, AP, Patek'!J301="AP",1,0)</f>
        <v>0</v>
      </c>
      <c r="H301" s="28">
        <f>IF('Rolex, AP, Patek'!J301="Patek",1,0)</f>
        <v>0</v>
      </c>
      <c r="I301" s="28">
        <f>IF('Rolex, AP, Patek'!J301="Rolex",1,0)</f>
        <v>1</v>
      </c>
      <c r="J301">
        <f>IF('Rolex, AP, Patek'!L301="Stainless Steel",1,0)</f>
        <v>1</v>
      </c>
      <c r="K301">
        <f>IF('Rolex, AP, Patek'!L301="Two-tone",1,0)</f>
        <v>0</v>
      </c>
      <c r="L301">
        <f>IF(OR('Rolex, AP, Patek'!L301="YG 18K",'Rolex, AP, Patek'!L301="YG &lt;18K",'Rolex, AP, Patek'!L301="PG 18K",'Rolex, AP, Patek'!L301="PG &lt;18K",'Rolex, AP, Patek'!L301="WG 18K",'Rolex, AP, Patek'!L301="Mixes of 18K",'Rolex, AP, Patek'!L301="Mixes &lt;18K"),1,0)</f>
        <v>0</v>
      </c>
      <c r="M301">
        <f>IF('Rolex, AP, Patek'!L301="Platinum",1,0)</f>
        <v>0</v>
      </c>
      <c r="N301">
        <f>IF(OR('Rolex, AP, Patek'!L301="PVD",'Rolex, AP, Patek'!L301="Gold Plate",'Rolex, AP, Patek'!L301="Other"),1,0)</f>
        <v>0</v>
      </c>
      <c r="O301">
        <f>IF('Rolex, AP, Patek'!P301="Stainless Steel",1,0)</f>
        <v>1</v>
      </c>
      <c r="P301">
        <f>IF('Rolex, AP, Patek'!P301="Leather",1,0)</f>
        <v>0</v>
      </c>
      <c r="Q301">
        <f>IF('Rolex, AP, Patek'!P301="Two-tone",1,0)</f>
        <v>0</v>
      </c>
      <c r="R301">
        <f>IF(OR('Rolex, AP, Patek'!P301="YG 18K",'Rolex, AP, Patek'!P301="PG 18K",'Rolex, AP, Patek'!P301="WG 18K",'Rolex, AP, Patek'!P301="Mixes of 18K"),1,0)</f>
        <v>0</v>
      </c>
      <c r="S301">
        <f>IF(OR('Rolex, AP, Patek'!AX301="Yes",'Rolex, AP, Patek'!AY301="Yes",'Rolex, AP, Patek'!AW301="Yes"),1,0)</f>
        <v>0</v>
      </c>
      <c r="T301">
        <f>IF(OR(ISTEXT('Rolex, AP, Patek'!AZ301), ISTEXT('Rolex, AP, Patek'!BA301)),1,0)</f>
        <v>0</v>
      </c>
      <c r="U301">
        <f>IF('Rolex, AP, Patek'!BB301="Yes",1,0)</f>
        <v>1</v>
      </c>
      <c r="V301">
        <f>IF('Rolex, AP, Patek'!BC301="Yes",1,0)</f>
        <v>0</v>
      </c>
      <c r="W301">
        <f>IF('Rolex, AP, Patek'!BF301="Yes",1,0)</f>
        <v>0</v>
      </c>
      <c r="X301">
        <f>IF('Rolex, AP, Patek'!BG301="A",1,0)</f>
        <v>0</v>
      </c>
      <c r="Y301">
        <f>IF('Rolex, AP, Patek'!BG301="AA",1,0)</f>
        <v>0</v>
      </c>
      <c r="Z301">
        <f>IF('Rolex, AP, Patek'!BG301="AAA",1,0)</f>
        <v>1</v>
      </c>
      <c r="AA301">
        <f>IF('Rolex, AP, Patek'!BG301="AAAA",1,0)</f>
        <v>0</v>
      </c>
      <c r="AB301">
        <f>IF('Rolex, AP, Patek'!R301="Yes",1,0)</f>
        <v>0</v>
      </c>
      <c r="AC301">
        <f>IF('Rolex, AP, Patek'!AR301="Yes",1,0)</f>
        <v>0</v>
      </c>
      <c r="AD301">
        <f>IF(OR('Rolex, AP, Patek'!X301="Yes", 'Rolex, AP, Patek'!Y301="Yes",'Rolex, AP, Patek'!Z301="Yes"),1,0)</f>
        <v>0</v>
      </c>
      <c r="AE301">
        <f>IF(OR('Rolex, AP, Patek'!AA301="Yes",'Rolex, AP, Patek'!AB301="Yes"),1,0)</f>
        <v>0</v>
      </c>
      <c r="AF301">
        <f>IF('Rolex, AP, Patek'!AD301="Yes",1,0)</f>
        <v>0</v>
      </c>
      <c r="AG301">
        <f>IF('Rolex, AP, Patek'!AC301="Yes",1,0)</f>
        <v>0</v>
      </c>
      <c r="AH301">
        <f>IF('Rolex, AP, Patek'!AE301="Yes",1,0)</f>
        <v>0</v>
      </c>
      <c r="AI301">
        <f>IF(OR('Rolex, AP, Patek'!AK301="Yes",'Rolex, AP, Patek'!AN301="Yes"),1,0)</f>
        <v>1</v>
      </c>
      <c r="AJ301">
        <f>IF('Rolex, AP, Patek'!AL301="Yes",1,0)</f>
        <v>0</v>
      </c>
      <c r="AK301">
        <f>IF('Rolex, AP, Patek'!AO301="Yes",1,0)</f>
        <v>0</v>
      </c>
      <c r="AL301">
        <f>IF('Rolex, AP, Patek'!AS301="Yes",1,0)</f>
        <v>0</v>
      </c>
      <c r="AM301" s="25">
        <f t="shared" si="25"/>
        <v>0</v>
      </c>
      <c r="AN301" s="25">
        <f t="shared" si="26"/>
        <v>0</v>
      </c>
      <c r="AO301" s="25">
        <f t="shared" si="27"/>
        <v>1</v>
      </c>
      <c r="AP301" s="25">
        <f t="shared" si="28"/>
        <v>0</v>
      </c>
      <c r="AQ301" s="25">
        <f t="shared" si="29"/>
        <v>0</v>
      </c>
    </row>
    <row r="302" spans="1:43" x14ac:dyDescent="0.2">
      <c r="A302" s="1">
        <v>298</v>
      </c>
      <c r="B302" s="27">
        <f>'Rolex, AP, Patek'!C302</f>
        <v>44143</v>
      </c>
      <c r="C302">
        <f>'Rolex, AP, Patek'!D302</f>
        <v>295</v>
      </c>
      <c r="D302" s="28">
        <f>'Rolex, AP, Patek'!E302</f>
        <v>210000</v>
      </c>
      <c r="E302" s="28">
        <f>'Rolex, AP, Patek'!F302</f>
        <v>262500</v>
      </c>
      <c r="F302" s="29">
        <f t="shared" si="24"/>
        <v>12.254862809699606</v>
      </c>
      <c r="G302" s="28">
        <f>IF('Rolex, AP, Patek'!J302="AP",1,0)</f>
        <v>0</v>
      </c>
      <c r="H302" s="28">
        <f>IF('Rolex, AP, Patek'!J302="Patek",1,0)</f>
        <v>0</v>
      </c>
      <c r="I302" s="28">
        <f>IF('Rolex, AP, Patek'!J302="Rolex",1,0)</f>
        <v>1</v>
      </c>
      <c r="J302">
        <f>IF('Rolex, AP, Patek'!L302="Stainless Steel",1,0)</f>
        <v>1</v>
      </c>
      <c r="K302">
        <f>IF('Rolex, AP, Patek'!L302="Two-tone",1,0)</f>
        <v>0</v>
      </c>
      <c r="L302">
        <f>IF(OR('Rolex, AP, Patek'!L302="YG 18K",'Rolex, AP, Patek'!L302="YG &lt;18K",'Rolex, AP, Patek'!L302="PG 18K",'Rolex, AP, Patek'!L302="PG &lt;18K",'Rolex, AP, Patek'!L302="WG 18K",'Rolex, AP, Patek'!L302="Mixes of 18K",'Rolex, AP, Patek'!L302="Mixes &lt;18K"),1,0)</f>
        <v>0</v>
      </c>
      <c r="M302">
        <f>IF('Rolex, AP, Patek'!L302="Platinum",1,0)</f>
        <v>0</v>
      </c>
      <c r="N302">
        <f>IF(OR('Rolex, AP, Patek'!L302="PVD",'Rolex, AP, Patek'!L302="Gold Plate",'Rolex, AP, Patek'!L302="Other"),1,0)</f>
        <v>0</v>
      </c>
      <c r="O302">
        <f>IF('Rolex, AP, Patek'!P302="Stainless Steel",1,0)</f>
        <v>1</v>
      </c>
      <c r="P302">
        <f>IF('Rolex, AP, Patek'!P302="Leather",1,0)</f>
        <v>0</v>
      </c>
      <c r="Q302">
        <f>IF('Rolex, AP, Patek'!P302="Two-tone",1,0)</f>
        <v>0</v>
      </c>
      <c r="R302">
        <f>IF(OR('Rolex, AP, Patek'!P302="YG 18K",'Rolex, AP, Patek'!P302="PG 18K",'Rolex, AP, Patek'!P302="WG 18K",'Rolex, AP, Patek'!P302="Mixes of 18K"),1,0)</f>
        <v>0</v>
      </c>
      <c r="S302">
        <f>IF(OR('Rolex, AP, Patek'!AX302="Yes",'Rolex, AP, Patek'!AY302="Yes",'Rolex, AP, Patek'!AW302="Yes"),1,0)</f>
        <v>0</v>
      </c>
      <c r="T302">
        <f>IF(OR(ISTEXT('Rolex, AP, Patek'!AZ302), ISTEXT('Rolex, AP, Patek'!BA302)),1,0)</f>
        <v>0</v>
      </c>
      <c r="U302">
        <f>IF('Rolex, AP, Patek'!BB302="Yes",1,0)</f>
        <v>0</v>
      </c>
      <c r="V302">
        <f>IF('Rolex, AP, Patek'!BC302="Yes",1,0)</f>
        <v>0</v>
      </c>
      <c r="W302">
        <f>IF('Rolex, AP, Patek'!BF302="Yes",1,0)</f>
        <v>0</v>
      </c>
      <c r="X302">
        <f>IF('Rolex, AP, Patek'!BG302="A",1,0)</f>
        <v>0</v>
      </c>
      <c r="Y302">
        <f>IF('Rolex, AP, Patek'!BG302="AA",1,0)</f>
        <v>0</v>
      </c>
      <c r="Z302">
        <f>IF('Rolex, AP, Patek'!BG302="AAA",1,0)</f>
        <v>0</v>
      </c>
      <c r="AA302">
        <f>IF('Rolex, AP, Patek'!BG302="AAAA",1,0)</f>
        <v>1</v>
      </c>
      <c r="AB302">
        <f>IF('Rolex, AP, Patek'!R302="Yes",1,0)</f>
        <v>0</v>
      </c>
      <c r="AC302">
        <f>IF('Rolex, AP, Patek'!AR302="Yes",1,0)</f>
        <v>0</v>
      </c>
      <c r="AD302">
        <f>IF(OR('Rolex, AP, Patek'!X302="Yes", 'Rolex, AP, Patek'!Y302="Yes",'Rolex, AP, Patek'!Z302="Yes"),1,0)</f>
        <v>0</v>
      </c>
      <c r="AE302">
        <f>IF(OR('Rolex, AP, Patek'!AA302="Yes",'Rolex, AP, Patek'!AB302="Yes"),1,0)</f>
        <v>0</v>
      </c>
      <c r="AF302">
        <f>IF('Rolex, AP, Patek'!AD302="Yes",1,0)</f>
        <v>0</v>
      </c>
      <c r="AG302">
        <f>IF('Rolex, AP, Patek'!AC302="Yes",1,0)</f>
        <v>0</v>
      </c>
      <c r="AH302">
        <f>IF('Rolex, AP, Patek'!AE302="Yes",1,0)</f>
        <v>0</v>
      </c>
      <c r="AI302">
        <f>IF(OR('Rolex, AP, Patek'!AK302="Yes",'Rolex, AP, Patek'!AN302="Yes"),1,0)</f>
        <v>1</v>
      </c>
      <c r="AJ302">
        <f>IF('Rolex, AP, Patek'!AL302="Yes",1,0)</f>
        <v>0</v>
      </c>
      <c r="AK302">
        <f>IF('Rolex, AP, Patek'!AO302="Yes",1,0)</f>
        <v>0</v>
      </c>
      <c r="AL302">
        <f>IF('Rolex, AP, Patek'!AS302="Yes",1,0)</f>
        <v>0</v>
      </c>
      <c r="AM302" s="25">
        <f t="shared" si="25"/>
        <v>0</v>
      </c>
      <c r="AN302" s="25">
        <f t="shared" si="26"/>
        <v>0</v>
      </c>
      <c r="AO302" s="25">
        <f t="shared" si="27"/>
        <v>1</v>
      </c>
      <c r="AP302" s="25">
        <f t="shared" si="28"/>
        <v>0</v>
      </c>
      <c r="AQ302" s="25">
        <f t="shared" si="29"/>
        <v>0</v>
      </c>
    </row>
    <row r="303" spans="1:43" x14ac:dyDescent="0.2">
      <c r="A303" s="1">
        <v>299</v>
      </c>
      <c r="B303" s="27">
        <f>'Rolex, AP, Patek'!C303</f>
        <v>44143</v>
      </c>
      <c r="C303">
        <f>'Rolex, AP, Patek'!D303</f>
        <v>296</v>
      </c>
      <c r="D303" s="28">
        <f>'Rolex, AP, Patek'!E303</f>
        <v>12000</v>
      </c>
      <c r="E303" s="28">
        <f>'Rolex, AP, Patek'!F303</f>
        <v>15000</v>
      </c>
      <c r="F303" s="29">
        <f t="shared" si="24"/>
        <v>9.3926619287701367</v>
      </c>
      <c r="G303" s="28">
        <f>IF('Rolex, AP, Patek'!J303="AP",1,0)</f>
        <v>0</v>
      </c>
      <c r="H303" s="28">
        <f>IF('Rolex, AP, Patek'!J303="Patek",1,0)</f>
        <v>0</v>
      </c>
      <c r="I303" s="28">
        <f>IF('Rolex, AP, Patek'!J303="Rolex",1,0)</f>
        <v>1</v>
      </c>
      <c r="J303">
        <f>IF('Rolex, AP, Patek'!L303="Stainless Steel",1,0)</f>
        <v>1</v>
      </c>
      <c r="K303">
        <f>IF('Rolex, AP, Patek'!L303="Two-tone",1,0)</f>
        <v>0</v>
      </c>
      <c r="L303">
        <f>IF(OR('Rolex, AP, Patek'!L303="YG 18K",'Rolex, AP, Patek'!L303="YG &lt;18K",'Rolex, AP, Patek'!L303="PG 18K",'Rolex, AP, Patek'!L303="PG &lt;18K",'Rolex, AP, Patek'!L303="WG 18K",'Rolex, AP, Patek'!L303="Mixes of 18K",'Rolex, AP, Patek'!L303="Mixes &lt;18K"),1,0)</f>
        <v>0</v>
      </c>
      <c r="M303">
        <f>IF('Rolex, AP, Patek'!L303="Platinum",1,0)</f>
        <v>0</v>
      </c>
      <c r="N303">
        <f>IF(OR('Rolex, AP, Patek'!L303="PVD",'Rolex, AP, Patek'!L303="Gold Plate",'Rolex, AP, Patek'!L303="Other"),1,0)</f>
        <v>0</v>
      </c>
      <c r="O303">
        <f>IF('Rolex, AP, Patek'!P303="Stainless Steel",1,0)</f>
        <v>1</v>
      </c>
      <c r="P303">
        <f>IF('Rolex, AP, Patek'!P303="Leather",1,0)</f>
        <v>0</v>
      </c>
      <c r="Q303">
        <f>IF('Rolex, AP, Patek'!P303="Two-tone",1,0)</f>
        <v>0</v>
      </c>
      <c r="R303">
        <f>IF(OR('Rolex, AP, Patek'!P303="YG 18K",'Rolex, AP, Patek'!P303="PG 18K",'Rolex, AP, Patek'!P303="WG 18K",'Rolex, AP, Patek'!P303="Mixes of 18K"),1,0)</f>
        <v>0</v>
      </c>
      <c r="S303">
        <f>IF(OR('Rolex, AP, Patek'!AX303="Yes",'Rolex, AP, Patek'!AY303="Yes",'Rolex, AP, Patek'!AW303="Yes"),1,0)</f>
        <v>0</v>
      </c>
      <c r="T303">
        <f>IF(OR(ISTEXT('Rolex, AP, Patek'!AZ303), ISTEXT('Rolex, AP, Patek'!BA303)),1,0)</f>
        <v>0</v>
      </c>
      <c r="U303">
        <f>IF('Rolex, AP, Patek'!BB303="Yes",1,0)</f>
        <v>0</v>
      </c>
      <c r="V303">
        <f>IF('Rolex, AP, Patek'!BC303="Yes",1,0)</f>
        <v>0</v>
      </c>
      <c r="W303">
        <f>IF('Rolex, AP, Patek'!BF303="Yes",1,0)</f>
        <v>0</v>
      </c>
      <c r="X303">
        <f>IF('Rolex, AP, Patek'!BG303="A",1,0)</f>
        <v>0</v>
      </c>
      <c r="Y303">
        <f>IF('Rolex, AP, Patek'!BG303="AA",1,0)</f>
        <v>1</v>
      </c>
      <c r="Z303">
        <f>IF('Rolex, AP, Patek'!BG303="AAA",1,0)</f>
        <v>0</v>
      </c>
      <c r="AA303">
        <f>IF('Rolex, AP, Patek'!BG303="AAAA",1,0)</f>
        <v>0</v>
      </c>
      <c r="AB303">
        <f>IF('Rolex, AP, Patek'!R303="Yes",1,0)</f>
        <v>0</v>
      </c>
      <c r="AC303">
        <f>IF('Rolex, AP, Patek'!AR303="Yes",1,0)</f>
        <v>0</v>
      </c>
      <c r="AD303">
        <f>IF(OR('Rolex, AP, Patek'!X303="Yes", 'Rolex, AP, Patek'!Y303="Yes",'Rolex, AP, Patek'!Z303="Yes"),1,0)</f>
        <v>1</v>
      </c>
      <c r="AE303">
        <f>IF(OR('Rolex, AP, Patek'!AA303="Yes",'Rolex, AP, Patek'!AB303="Yes"),1,0)</f>
        <v>0</v>
      </c>
      <c r="AF303">
        <f>IF('Rolex, AP, Patek'!AD303="Yes",1,0)</f>
        <v>0</v>
      </c>
      <c r="AG303">
        <f>IF('Rolex, AP, Patek'!AC303="Yes",1,0)</f>
        <v>0</v>
      </c>
      <c r="AH303">
        <f>IF('Rolex, AP, Patek'!AE303="Yes",1,0)</f>
        <v>1</v>
      </c>
      <c r="AI303">
        <f>IF(OR('Rolex, AP, Patek'!AK303="Yes",'Rolex, AP, Patek'!AN303="Yes"),1,0)</f>
        <v>0</v>
      </c>
      <c r="AJ303">
        <f>IF('Rolex, AP, Patek'!AL303="Yes",1,0)</f>
        <v>0</v>
      </c>
      <c r="AK303">
        <f>IF('Rolex, AP, Patek'!AO303="Yes",1,0)</f>
        <v>0</v>
      </c>
      <c r="AL303">
        <f>IF('Rolex, AP, Patek'!AS303="Yes",1,0)</f>
        <v>0</v>
      </c>
      <c r="AM303" s="25">
        <f t="shared" si="25"/>
        <v>0</v>
      </c>
      <c r="AN303" s="25">
        <f t="shared" si="26"/>
        <v>0</v>
      </c>
      <c r="AO303" s="25">
        <f t="shared" si="27"/>
        <v>1</v>
      </c>
      <c r="AP303" s="25">
        <f t="shared" si="28"/>
        <v>0</v>
      </c>
      <c r="AQ303" s="25">
        <f t="shared" si="29"/>
        <v>0</v>
      </c>
    </row>
    <row r="304" spans="1:43" x14ac:dyDescent="0.2">
      <c r="A304" s="1">
        <v>300</v>
      </c>
      <c r="B304" s="27">
        <f>'Rolex, AP, Patek'!C304</f>
        <v>44143</v>
      </c>
      <c r="C304">
        <f>'Rolex, AP, Patek'!D304</f>
        <v>320</v>
      </c>
      <c r="D304" s="28">
        <f>'Rolex, AP, Patek'!E304</f>
        <v>46000</v>
      </c>
      <c r="E304" s="28">
        <f>'Rolex, AP, Patek'!F304</f>
        <v>57500</v>
      </c>
      <c r="F304" s="29">
        <f t="shared" si="24"/>
        <v>10.736396675471232</v>
      </c>
      <c r="G304" s="28">
        <f>IF('Rolex, AP, Patek'!J304="AP",1,0)</f>
        <v>0</v>
      </c>
      <c r="H304" s="28">
        <f>IF('Rolex, AP, Patek'!J304="Patek",1,0)</f>
        <v>1</v>
      </c>
      <c r="I304" s="28">
        <f>IF('Rolex, AP, Patek'!J304="Rolex",1,0)</f>
        <v>0</v>
      </c>
      <c r="J304">
        <f>IF('Rolex, AP, Patek'!L304="Stainless Steel",1,0)</f>
        <v>0</v>
      </c>
      <c r="K304">
        <f>IF('Rolex, AP, Patek'!L304="Two-tone",1,0)</f>
        <v>0</v>
      </c>
      <c r="L304">
        <f>IF(OR('Rolex, AP, Patek'!L304="YG 18K",'Rolex, AP, Patek'!L304="YG &lt;18K",'Rolex, AP, Patek'!L304="PG 18K",'Rolex, AP, Patek'!L304="PG &lt;18K",'Rolex, AP, Patek'!L304="WG 18K",'Rolex, AP, Patek'!L304="Mixes of 18K",'Rolex, AP, Patek'!L304="Mixes &lt;18K"),1,0)</f>
        <v>1</v>
      </c>
      <c r="M304">
        <f>IF('Rolex, AP, Patek'!L304="Platinum",1,0)</f>
        <v>0</v>
      </c>
      <c r="N304">
        <f>IF(OR('Rolex, AP, Patek'!L304="PVD",'Rolex, AP, Patek'!L304="Gold Plate",'Rolex, AP, Patek'!L304="Other"),1,0)</f>
        <v>0</v>
      </c>
      <c r="O304">
        <f>IF('Rolex, AP, Patek'!P304="Stainless Steel",1,0)</f>
        <v>0</v>
      </c>
      <c r="P304">
        <f>IF('Rolex, AP, Patek'!P304="Leather",1,0)</f>
        <v>0</v>
      </c>
      <c r="Q304">
        <f>IF('Rolex, AP, Patek'!P304="Two-tone",1,0)</f>
        <v>0</v>
      </c>
      <c r="R304">
        <f>IF(OR('Rolex, AP, Patek'!P304="YG 18K",'Rolex, AP, Patek'!P304="PG 18K",'Rolex, AP, Patek'!P304="WG 18K",'Rolex, AP, Patek'!P304="Mixes of 18K"),1,0)</f>
        <v>1</v>
      </c>
      <c r="S304">
        <f>IF(OR('Rolex, AP, Patek'!AX304="Yes",'Rolex, AP, Patek'!AY304="Yes",'Rolex, AP, Patek'!AW304="Yes"),1,0)</f>
        <v>0</v>
      </c>
      <c r="T304">
        <f>IF(OR(ISTEXT('Rolex, AP, Patek'!AZ304), ISTEXT('Rolex, AP, Patek'!BA304)),1,0)</f>
        <v>0</v>
      </c>
      <c r="U304">
        <f>IF('Rolex, AP, Patek'!BB304="Yes",1,0)</f>
        <v>0</v>
      </c>
      <c r="V304">
        <f>IF('Rolex, AP, Patek'!BC304="Yes",1,0)</f>
        <v>0</v>
      </c>
      <c r="W304">
        <f>IF('Rolex, AP, Patek'!BF304="Yes",1,0)</f>
        <v>0</v>
      </c>
      <c r="X304">
        <f>IF('Rolex, AP, Patek'!BG304="A",1,0)</f>
        <v>0</v>
      </c>
      <c r="Y304">
        <f>IF('Rolex, AP, Patek'!BG304="AA",1,0)</f>
        <v>0</v>
      </c>
      <c r="Z304">
        <f>IF('Rolex, AP, Patek'!BG304="AAA",1,0)</f>
        <v>1</v>
      </c>
      <c r="AA304">
        <f>IF('Rolex, AP, Patek'!BG304="AAAA",1,0)</f>
        <v>0</v>
      </c>
      <c r="AB304">
        <f>IF('Rolex, AP, Patek'!R304="Yes",1,0)</f>
        <v>0</v>
      </c>
      <c r="AC304">
        <f>IF('Rolex, AP, Patek'!AR304="Yes",1,0)</f>
        <v>0</v>
      </c>
      <c r="AD304">
        <f>IF(OR('Rolex, AP, Patek'!X304="Yes", 'Rolex, AP, Patek'!Y304="Yes",'Rolex, AP, Patek'!Z304="Yes"),1,0)</f>
        <v>0</v>
      </c>
      <c r="AE304">
        <f>IF(OR('Rolex, AP, Patek'!AA304="Yes",'Rolex, AP, Patek'!AB304="Yes"),1,0)</f>
        <v>0</v>
      </c>
      <c r="AF304">
        <f>IF('Rolex, AP, Patek'!AD304="Yes",1,0)</f>
        <v>0</v>
      </c>
      <c r="AG304">
        <f>IF('Rolex, AP, Patek'!AC304="Yes",1,0)</f>
        <v>0</v>
      </c>
      <c r="AH304">
        <f>IF('Rolex, AP, Patek'!AE304="Yes",1,0)</f>
        <v>0</v>
      </c>
      <c r="AI304">
        <f>IF(OR('Rolex, AP, Patek'!AK304="Yes",'Rolex, AP, Patek'!AN304="Yes"),1,0)</f>
        <v>1</v>
      </c>
      <c r="AJ304">
        <f>IF('Rolex, AP, Patek'!AL304="Yes",1,0)</f>
        <v>0</v>
      </c>
      <c r="AK304">
        <f>IF('Rolex, AP, Patek'!AO304="Yes",1,0)</f>
        <v>0</v>
      </c>
      <c r="AL304">
        <f>IF('Rolex, AP, Patek'!AS304="Yes",1,0)</f>
        <v>0</v>
      </c>
      <c r="AM304" s="25">
        <f t="shared" si="25"/>
        <v>0</v>
      </c>
      <c r="AN304" s="25">
        <f t="shared" si="26"/>
        <v>0</v>
      </c>
      <c r="AO304" s="25">
        <f t="shared" si="27"/>
        <v>1</v>
      </c>
      <c r="AP304" s="25">
        <f t="shared" si="28"/>
        <v>0</v>
      </c>
      <c r="AQ304" s="25">
        <f t="shared" si="29"/>
        <v>0</v>
      </c>
    </row>
    <row r="305" spans="1:43" x14ac:dyDescent="0.2">
      <c r="A305" s="1">
        <v>301</v>
      </c>
      <c r="B305" s="27">
        <f>'Rolex, AP, Patek'!C305</f>
        <v>44143</v>
      </c>
      <c r="C305">
        <f>'Rolex, AP, Patek'!D305</f>
        <v>322</v>
      </c>
      <c r="D305" s="28">
        <f>'Rolex, AP, Patek'!E305</f>
        <v>14000</v>
      </c>
      <c r="E305" s="28">
        <f>'Rolex, AP, Patek'!F305</f>
        <v>17500</v>
      </c>
      <c r="F305" s="29">
        <f t="shared" si="24"/>
        <v>9.5468126085973957</v>
      </c>
      <c r="G305" s="28">
        <f>IF('Rolex, AP, Patek'!J305="AP",1,0)</f>
        <v>0</v>
      </c>
      <c r="H305" s="28">
        <f>IF('Rolex, AP, Patek'!J305="Patek",1,0)</f>
        <v>1</v>
      </c>
      <c r="I305" s="28">
        <f>IF('Rolex, AP, Patek'!J305="Rolex",1,0)</f>
        <v>0</v>
      </c>
      <c r="J305">
        <f>IF('Rolex, AP, Patek'!L305="Stainless Steel",1,0)</f>
        <v>0</v>
      </c>
      <c r="K305">
        <f>IF('Rolex, AP, Patek'!L305="Two-tone",1,0)</f>
        <v>0</v>
      </c>
      <c r="L305">
        <f>IF(OR('Rolex, AP, Patek'!L305="YG 18K",'Rolex, AP, Patek'!L305="YG &lt;18K",'Rolex, AP, Patek'!L305="PG 18K",'Rolex, AP, Patek'!L305="PG &lt;18K",'Rolex, AP, Patek'!L305="WG 18K",'Rolex, AP, Patek'!L305="Mixes of 18K",'Rolex, AP, Patek'!L305="Mixes &lt;18K"),1,0)</f>
        <v>1</v>
      </c>
      <c r="M305">
        <f>IF('Rolex, AP, Patek'!L305="Platinum",1,0)</f>
        <v>0</v>
      </c>
      <c r="N305">
        <f>IF(OR('Rolex, AP, Patek'!L305="PVD",'Rolex, AP, Patek'!L305="Gold Plate",'Rolex, AP, Patek'!L305="Other"),1,0)</f>
        <v>0</v>
      </c>
      <c r="O305">
        <f>IF('Rolex, AP, Patek'!P305="Stainless Steel",1,0)</f>
        <v>0</v>
      </c>
      <c r="P305">
        <f>IF('Rolex, AP, Patek'!P305="Leather",1,0)</f>
        <v>1</v>
      </c>
      <c r="Q305">
        <f>IF('Rolex, AP, Patek'!P305="Two-tone",1,0)</f>
        <v>0</v>
      </c>
      <c r="R305">
        <f>IF(OR('Rolex, AP, Patek'!P305="YG 18K",'Rolex, AP, Patek'!P305="PG 18K",'Rolex, AP, Patek'!P305="WG 18K",'Rolex, AP, Patek'!P305="Mixes of 18K"),1,0)</f>
        <v>0</v>
      </c>
      <c r="S305">
        <f>IF(OR('Rolex, AP, Patek'!AX305="Yes",'Rolex, AP, Patek'!AY305="Yes",'Rolex, AP, Patek'!AW305="Yes"),1,0)</f>
        <v>0</v>
      </c>
      <c r="T305">
        <f>IF(OR(ISTEXT('Rolex, AP, Patek'!AZ305), ISTEXT('Rolex, AP, Patek'!BA305)),1,0)</f>
        <v>1</v>
      </c>
      <c r="U305">
        <f>IF('Rolex, AP, Patek'!BB305="Yes",1,0)</f>
        <v>0</v>
      </c>
      <c r="V305">
        <f>IF('Rolex, AP, Patek'!BC305="Yes",1,0)</f>
        <v>0</v>
      </c>
      <c r="W305">
        <f>IF('Rolex, AP, Patek'!BF305="Yes",1,0)</f>
        <v>0</v>
      </c>
      <c r="X305">
        <f>IF('Rolex, AP, Patek'!BG305="A",1,0)</f>
        <v>0</v>
      </c>
      <c r="Y305">
        <f>IF('Rolex, AP, Patek'!BG305="AA",1,0)</f>
        <v>0</v>
      </c>
      <c r="Z305">
        <f>IF('Rolex, AP, Patek'!BG305="AAA",1,0)</f>
        <v>1</v>
      </c>
      <c r="AA305">
        <f>IF('Rolex, AP, Patek'!BG305="AAAA",1,0)</f>
        <v>0</v>
      </c>
      <c r="AB305">
        <f>IF('Rolex, AP, Patek'!R305="Yes",1,0)</f>
        <v>1</v>
      </c>
      <c r="AC305">
        <f>IF('Rolex, AP, Patek'!AR305="Yes",1,0)</f>
        <v>0</v>
      </c>
      <c r="AD305">
        <f>IF(OR('Rolex, AP, Patek'!X305="Yes", 'Rolex, AP, Patek'!Y305="Yes",'Rolex, AP, Patek'!Z305="Yes"),1,0)</f>
        <v>0</v>
      </c>
      <c r="AE305">
        <f>IF(OR('Rolex, AP, Patek'!AA305="Yes",'Rolex, AP, Patek'!AB305="Yes"),1,0)</f>
        <v>0</v>
      </c>
      <c r="AF305">
        <f>IF('Rolex, AP, Patek'!AD305="Yes",1,0)</f>
        <v>0</v>
      </c>
      <c r="AG305">
        <f>IF('Rolex, AP, Patek'!AC305="Yes",1,0)</f>
        <v>0</v>
      </c>
      <c r="AH305">
        <f>IF('Rolex, AP, Patek'!AE305="Yes",1,0)</f>
        <v>0</v>
      </c>
      <c r="AI305">
        <f>IF(OR('Rolex, AP, Patek'!AK305="Yes",'Rolex, AP, Patek'!AN305="Yes"),1,0)</f>
        <v>0</v>
      </c>
      <c r="AJ305">
        <f>IF('Rolex, AP, Patek'!AL305="Yes",1,0)</f>
        <v>0</v>
      </c>
      <c r="AK305">
        <f>IF('Rolex, AP, Patek'!AO305="Yes",1,0)</f>
        <v>0</v>
      </c>
      <c r="AL305">
        <f>IF('Rolex, AP, Patek'!AS305="Yes",1,0)</f>
        <v>0</v>
      </c>
      <c r="AM305" s="25">
        <f t="shared" si="25"/>
        <v>0</v>
      </c>
      <c r="AN305" s="25">
        <f t="shared" si="26"/>
        <v>0</v>
      </c>
      <c r="AO305" s="25">
        <f t="shared" si="27"/>
        <v>1</v>
      </c>
      <c r="AP305" s="25">
        <f t="shared" si="28"/>
        <v>0</v>
      </c>
      <c r="AQ305" s="25">
        <f t="shared" si="29"/>
        <v>0</v>
      </c>
    </row>
    <row r="306" spans="1:43" x14ac:dyDescent="0.2">
      <c r="A306" s="1">
        <v>302</v>
      </c>
      <c r="B306" s="27">
        <f>'Rolex, AP, Patek'!C306</f>
        <v>44143</v>
      </c>
      <c r="C306">
        <f>'Rolex, AP, Patek'!D306</f>
        <v>323</v>
      </c>
      <c r="D306" s="28">
        <f>'Rolex, AP, Patek'!E306</f>
        <v>4200</v>
      </c>
      <c r="E306" s="28">
        <f>'Rolex, AP, Patek'!F306</f>
        <v>5250</v>
      </c>
      <c r="F306" s="29">
        <f t="shared" si="24"/>
        <v>8.3428398042714598</v>
      </c>
      <c r="G306" s="28">
        <f>IF('Rolex, AP, Patek'!J306="AP",1,0)</f>
        <v>0</v>
      </c>
      <c r="H306" s="28">
        <f>IF('Rolex, AP, Patek'!J306="Patek",1,0)</f>
        <v>1</v>
      </c>
      <c r="I306" s="28">
        <f>IF('Rolex, AP, Patek'!J306="Rolex",1,0)</f>
        <v>0</v>
      </c>
      <c r="J306">
        <f>IF('Rolex, AP, Patek'!L306="Stainless Steel",1,0)</f>
        <v>0</v>
      </c>
      <c r="K306">
        <f>IF('Rolex, AP, Patek'!L306="Two-tone",1,0)</f>
        <v>0</v>
      </c>
      <c r="L306">
        <f>IF(OR('Rolex, AP, Patek'!L306="YG 18K",'Rolex, AP, Patek'!L306="YG &lt;18K",'Rolex, AP, Patek'!L306="PG 18K",'Rolex, AP, Patek'!L306="PG &lt;18K",'Rolex, AP, Patek'!L306="WG 18K",'Rolex, AP, Patek'!L306="Mixes of 18K",'Rolex, AP, Patek'!L306="Mixes &lt;18K"),1,0)</f>
        <v>1</v>
      </c>
      <c r="M306">
        <f>IF('Rolex, AP, Patek'!L306="Platinum",1,0)</f>
        <v>0</v>
      </c>
      <c r="N306">
        <f>IF(OR('Rolex, AP, Patek'!L306="PVD",'Rolex, AP, Patek'!L306="Gold Plate",'Rolex, AP, Patek'!L306="Other"),1,0)</f>
        <v>0</v>
      </c>
      <c r="O306">
        <f>IF('Rolex, AP, Patek'!P306="Stainless Steel",1,0)</f>
        <v>0</v>
      </c>
      <c r="P306">
        <f>IF('Rolex, AP, Patek'!P306="Leather",1,0)</f>
        <v>1</v>
      </c>
      <c r="Q306">
        <f>IF('Rolex, AP, Patek'!P306="Two-tone",1,0)</f>
        <v>0</v>
      </c>
      <c r="R306">
        <f>IF(OR('Rolex, AP, Patek'!P306="YG 18K",'Rolex, AP, Patek'!P306="PG 18K",'Rolex, AP, Patek'!P306="WG 18K",'Rolex, AP, Patek'!P306="Mixes of 18K"),1,0)</f>
        <v>0</v>
      </c>
      <c r="S306">
        <f>IF(OR('Rolex, AP, Patek'!AX306="Yes",'Rolex, AP, Patek'!AY306="Yes",'Rolex, AP, Patek'!AW306="Yes"),1,0)</f>
        <v>0</v>
      </c>
      <c r="T306">
        <f>IF(OR(ISTEXT('Rolex, AP, Patek'!AZ306), ISTEXT('Rolex, AP, Patek'!BA306)),1,0)</f>
        <v>0</v>
      </c>
      <c r="U306">
        <f>IF('Rolex, AP, Patek'!BB306="Yes",1,0)</f>
        <v>0</v>
      </c>
      <c r="V306">
        <f>IF('Rolex, AP, Patek'!BC306="Yes",1,0)</f>
        <v>0</v>
      </c>
      <c r="W306">
        <f>IF('Rolex, AP, Patek'!BF306="Yes",1,0)</f>
        <v>0</v>
      </c>
      <c r="X306">
        <f>IF('Rolex, AP, Patek'!BG306="A",1,0)</f>
        <v>0</v>
      </c>
      <c r="Y306">
        <f>IF('Rolex, AP, Patek'!BG306="AA",1,0)</f>
        <v>1</v>
      </c>
      <c r="Z306">
        <f>IF('Rolex, AP, Patek'!BG306="AAA",1,0)</f>
        <v>0</v>
      </c>
      <c r="AA306">
        <f>IF('Rolex, AP, Patek'!BG306="AAAA",1,0)</f>
        <v>0</v>
      </c>
      <c r="AB306">
        <f>IF('Rolex, AP, Patek'!R306="Yes",1,0)</f>
        <v>1</v>
      </c>
      <c r="AC306">
        <f>IF('Rolex, AP, Patek'!AR306="Yes",1,0)</f>
        <v>0</v>
      </c>
      <c r="AD306">
        <f>IF(OR('Rolex, AP, Patek'!X306="Yes", 'Rolex, AP, Patek'!Y306="Yes",'Rolex, AP, Patek'!Z306="Yes"),1,0)</f>
        <v>0</v>
      </c>
      <c r="AE306">
        <f>IF(OR('Rolex, AP, Patek'!AA306="Yes",'Rolex, AP, Patek'!AB306="Yes"),1,0)</f>
        <v>0</v>
      </c>
      <c r="AF306">
        <f>IF('Rolex, AP, Patek'!AD306="Yes",1,0)</f>
        <v>0</v>
      </c>
      <c r="AG306">
        <f>IF('Rolex, AP, Patek'!AC306="Yes",1,0)</f>
        <v>0</v>
      </c>
      <c r="AH306">
        <f>IF('Rolex, AP, Patek'!AE306="Yes",1,0)</f>
        <v>0</v>
      </c>
      <c r="AI306">
        <f>IF(OR('Rolex, AP, Patek'!AK306="Yes",'Rolex, AP, Patek'!AN306="Yes"),1,0)</f>
        <v>0</v>
      </c>
      <c r="AJ306">
        <f>IF('Rolex, AP, Patek'!AL306="Yes",1,0)</f>
        <v>0</v>
      </c>
      <c r="AK306">
        <f>IF('Rolex, AP, Patek'!AO306="Yes",1,0)</f>
        <v>0</v>
      </c>
      <c r="AL306">
        <f>IF('Rolex, AP, Patek'!AS306="Yes",1,0)</f>
        <v>0</v>
      </c>
      <c r="AM306" s="25">
        <f t="shared" si="25"/>
        <v>0</v>
      </c>
      <c r="AN306" s="25">
        <f t="shared" si="26"/>
        <v>0</v>
      </c>
      <c r="AO306" s="25">
        <f t="shared" si="27"/>
        <v>1</v>
      </c>
      <c r="AP306" s="25">
        <f t="shared" si="28"/>
        <v>0</v>
      </c>
      <c r="AQ306" s="25">
        <f t="shared" si="29"/>
        <v>0</v>
      </c>
    </row>
    <row r="307" spans="1:43" x14ac:dyDescent="0.2">
      <c r="A307" s="1">
        <v>303</v>
      </c>
      <c r="B307" s="27">
        <f>'Rolex, AP, Patek'!C307</f>
        <v>44143</v>
      </c>
      <c r="C307">
        <f>'Rolex, AP, Patek'!D307</f>
        <v>326</v>
      </c>
      <c r="D307" s="28">
        <f>'Rolex, AP, Patek'!E307</f>
        <v>11000</v>
      </c>
      <c r="E307" s="28">
        <f>'Rolex, AP, Patek'!F307</f>
        <v>13750</v>
      </c>
      <c r="F307" s="29">
        <f t="shared" si="24"/>
        <v>9.3056505517805075</v>
      </c>
      <c r="G307" s="28">
        <f>IF('Rolex, AP, Patek'!J307="AP",1,0)</f>
        <v>0</v>
      </c>
      <c r="H307" s="28">
        <f>IF('Rolex, AP, Patek'!J307="Patek",1,0)</f>
        <v>1</v>
      </c>
      <c r="I307" s="28">
        <f>IF('Rolex, AP, Patek'!J307="Rolex",1,0)</f>
        <v>0</v>
      </c>
      <c r="J307">
        <f>IF('Rolex, AP, Patek'!L307="Stainless Steel",1,0)</f>
        <v>0</v>
      </c>
      <c r="K307">
        <f>IF('Rolex, AP, Patek'!L307="Two-tone",1,0)</f>
        <v>0</v>
      </c>
      <c r="L307">
        <f>IF(OR('Rolex, AP, Patek'!L307="YG 18K",'Rolex, AP, Patek'!L307="YG &lt;18K",'Rolex, AP, Patek'!L307="PG 18K",'Rolex, AP, Patek'!L307="PG &lt;18K",'Rolex, AP, Patek'!L307="WG 18K",'Rolex, AP, Patek'!L307="Mixes of 18K",'Rolex, AP, Patek'!L307="Mixes &lt;18K"),1,0)</f>
        <v>1</v>
      </c>
      <c r="M307">
        <f>IF('Rolex, AP, Patek'!L307="Platinum",1,0)</f>
        <v>0</v>
      </c>
      <c r="N307">
        <f>IF(OR('Rolex, AP, Patek'!L307="PVD",'Rolex, AP, Patek'!L307="Gold Plate",'Rolex, AP, Patek'!L307="Other"),1,0)</f>
        <v>0</v>
      </c>
      <c r="O307">
        <f>IF('Rolex, AP, Patek'!P307="Stainless Steel",1,0)</f>
        <v>0</v>
      </c>
      <c r="P307">
        <f>IF('Rolex, AP, Patek'!P307="Leather",1,0)</f>
        <v>0</v>
      </c>
      <c r="Q307">
        <f>IF('Rolex, AP, Patek'!P307="Two-tone",1,0)</f>
        <v>0</v>
      </c>
      <c r="R307">
        <f>IF(OR('Rolex, AP, Patek'!P307="YG 18K",'Rolex, AP, Patek'!P307="PG 18K",'Rolex, AP, Patek'!P307="WG 18K",'Rolex, AP, Patek'!P307="Mixes of 18K"),1,0)</f>
        <v>1</v>
      </c>
      <c r="S307">
        <f>IF(OR('Rolex, AP, Patek'!AX307="Yes",'Rolex, AP, Patek'!AY307="Yes",'Rolex, AP, Patek'!AW307="Yes"),1,0)</f>
        <v>0</v>
      </c>
      <c r="T307">
        <f>IF(OR(ISTEXT('Rolex, AP, Patek'!AZ307), ISTEXT('Rolex, AP, Patek'!BA307)),1,0)</f>
        <v>0</v>
      </c>
      <c r="U307">
        <f>IF('Rolex, AP, Patek'!BB307="Yes",1,0)</f>
        <v>0</v>
      </c>
      <c r="V307">
        <f>IF('Rolex, AP, Patek'!BC307="Yes",1,0)</f>
        <v>0</v>
      </c>
      <c r="W307">
        <f>IF('Rolex, AP, Patek'!BF307="Yes",1,0)</f>
        <v>0</v>
      </c>
      <c r="X307">
        <f>IF('Rolex, AP, Patek'!BG307="A",1,0)</f>
        <v>0</v>
      </c>
      <c r="Y307">
        <f>IF('Rolex, AP, Patek'!BG307="AA",1,0)</f>
        <v>0</v>
      </c>
      <c r="Z307">
        <f>IF('Rolex, AP, Patek'!BG307="AAA",1,0)</f>
        <v>1</v>
      </c>
      <c r="AA307">
        <f>IF('Rolex, AP, Patek'!BG307="AAAA",1,0)</f>
        <v>0</v>
      </c>
      <c r="AB307">
        <f>IF('Rolex, AP, Patek'!R307="Yes",1,0)</f>
        <v>1</v>
      </c>
      <c r="AC307">
        <f>IF('Rolex, AP, Patek'!AR307="Yes",1,0)</f>
        <v>0</v>
      </c>
      <c r="AD307">
        <f>IF(OR('Rolex, AP, Patek'!X307="Yes", 'Rolex, AP, Patek'!Y307="Yes",'Rolex, AP, Patek'!Z307="Yes"),1,0)</f>
        <v>0</v>
      </c>
      <c r="AE307">
        <f>IF(OR('Rolex, AP, Patek'!AA307="Yes",'Rolex, AP, Patek'!AB307="Yes"),1,0)</f>
        <v>0</v>
      </c>
      <c r="AF307">
        <f>IF('Rolex, AP, Patek'!AD307="Yes",1,0)</f>
        <v>0</v>
      </c>
      <c r="AG307">
        <f>IF('Rolex, AP, Patek'!AC307="Yes",1,0)</f>
        <v>0</v>
      </c>
      <c r="AH307">
        <f>IF('Rolex, AP, Patek'!AE307="Yes",1,0)</f>
        <v>0</v>
      </c>
      <c r="AI307">
        <f>IF(OR('Rolex, AP, Patek'!AK307="Yes",'Rolex, AP, Patek'!AN307="Yes"),1,0)</f>
        <v>0</v>
      </c>
      <c r="AJ307">
        <f>IF('Rolex, AP, Patek'!AL307="Yes",1,0)</f>
        <v>0</v>
      </c>
      <c r="AK307">
        <f>IF('Rolex, AP, Patek'!AO307="Yes",1,0)</f>
        <v>0</v>
      </c>
      <c r="AL307">
        <f>IF('Rolex, AP, Patek'!AS307="Yes",1,0)</f>
        <v>0</v>
      </c>
      <c r="AM307" s="25">
        <f t="shared" si="25"/>
        <v>0</v>
      </c>
      <c r="AN307" s="25">
        <f t="shared" si="26"/>
        <v>0</v>
      </c>
      <c r="AO307" s="25">
        <f t="shared" si="27"/>
        <v>1</v>
      </c>
      <c r="AP307" s="25">
        <f t="shared" si="28"/>
        <v>0</v>
      </c>
      <c r="AQ307" s="25">
        <f t="shared" si="29"/>
        <v>0</v>
      </c>
    </row>
    <row r="308" spans="1:43" x14ac:dyDescent="0.2">
      <c r="A308" s="1">
        <v>304</v>
      </c>
      <c r="B308" s="27">
        <f>'Rolex, AP, Patek'!C308</f>
        <v>44143</v>
      </c>
      <c r="C308">
        <f>'Rolex, AP, Patek'!D308</f>
        <v>329</v>
      </c>
      <c r="D308" s="28">
        <f>'Rolex, AP, Patek'!E308</f>
        <v>5000</v>
      </c>
      <c r="E308" s="28">
        <f>'Rolex, AP, Patek'!F308</f>
        <v>6250</v>
      </c>
      <c r="F308" s="29">
        <f t="shared" si="24"/>
        <v>8.5171931914162382</v>
      </c>
      <c r="G308" s="28">
        <f>IF('Rolex, AP, Patek'!J308="AP",1,0)</f>
        <v>0</v>
      </c>
      <c r="H308" s="28">
        <f>IF('Rolex, AP, Patek'!J308="Patek",1,0)</f>
        <v>1</v>
      </c>
      <c r="I308" s="28">
        <f>IF('Rolex, AP, Patek'!J308="Rolex",1,0)</f>
        <v>0</v>
      </c>
      <c r="J308">
        <f>IF('Rolex, AP, Patek'!L308="Stainless Steel",1,0)</f>
        <v>0</v>
      </c>
      <c r="K308">
        <f>IF('Rolex, AP, Patek'!L308="Two-tone",1,0)</f>
        <v>0</v>
      </c>
      <c r="L308">
        <f>IF(OR('Rolex, AP, Patek'!L308="YG 18K",'Rolex, AP, Patek'!L308="YG &lt;18K",'Rolex, AP, Patek'!L308="PG 18K",'Rolex, AP, Patek'!L308="PG &lt;18K",'Rolex, AP, Patek'!L308="WG 18K",'Rolex, AP, Patek'!L308="Mixes of 18K",'Rolex, AP, Patek'!L308="Mixes &lt;18K"),1,0)</f>
        <v>1</v>
      </c>
      <c r="M308">
        <f>IF('Rolex, AP, Patek'!L308="Platinum",1,0)</f>
        <v>0</v>
      </c>
      <c r="N308">
        <f>IF(OR('Rolex, AP, Patek'!L308="PVD",'Rolex, AP, Patek'!L308="Gold Plate",'Rolex, AP, Patek'!L308="Other"),1,0)</f>
        <v>0</v>
      </c>
      <c r="O308">
        <f>IF('Rolex, AP, Patek'!P308="Stainless Steel",1,0)</f>
        <v>0</v>
      </c>
      <c r="P308">
        <f>IF('Rolex, AP, Patek'!P308="Leather",1,0)</f>
        <v>1</v>
      </c>
      <c r="Q308">
        <f>IF('Rolex, AP, Patek'!P308="Two-tone",1,0)</f>
        <v>0</v>
      </c>
      <c r="R308">
        <f>IF(OR('Rolex, AP, Patek'!P308="YG 18K",'Rolex, AP, Patek'!P308="PG 18K",'Rolex, AP, Patek'!P308="WG 18K",'Rolex, AP, Patek'!P308="Mixes of 18K"),1,0)</f>
        <v>0</v>
      </c>
      <c r="S308">
        <f>IF(OR('Rolex, AP, Patek'!AX308="Yes",'Rolex, AP, Patek'!AY308="Yes",'Rolex, AP, Patek'!AW308="Yes"),1,0)</f>
        <v>0</v>
      </c>
      <c r="T308">
        <f>IF(OR(ISTEXT('Rolex, AP, Patek'!AZ308), ISTEXT('Rolex, AP, Patek'!BA308)),1,0)</f>
        <v>0</v>
      </c>
      <c r="U308">
        <f>IF('Rolex, AP, Patek'!BB308="Yes",1,0)</f>
        <v>0</v>
      </c>
      <c r="V308">
        <f>IF('Rolex, AP, Patek'!BC308="Yes",1,0)</f>
        <v>0</v>
      </c>
      <c r="W308">
        <f>IF('Rolex, AP, Patek'!BF308="Yes",1,0)</f>
        <v>0</v>
      </c>
      <c r="X308">
        <f>IF('Rolex, AP, Patek'!BG308="A",1,0)</f>
        <v>0</v>
      </c>
      <c r="Y308">
        <f>IF('Rolex, AP, Patek'!BG308="AA",1,0)</f>
        <v>1</v>
      </c>
      <c r="Z308">
        <f>IF('Rolex, AP, Patek'!BG308="AAA",1,0)</f>
        <v>0</v>
      </c>
      <c r="AA308">
        <f>IF('Rolex, AP, Patek'!BG308="AAAA",1,0)</f>
        <v>0</v>
      </c>
      <c r="AB308">
        <f>IF('Rolex, AP, Patek'!R308="Yes",1,0)</f>
        <v>1</v>
      </c>
      <c r="AC308">
        <f>IF('Rolex, AP, Patek'!AR308="Yes",1,0)</f>
        <v>0</v>
      </c>
      <c r="AD308">
        <f>IF(OR('Rolex, AP, Patek'!X308="Yes", 'Rolex, AP, Patek'!Y308="Yes",'Rolex, AP, Patek'!Z308="Yes"),1,0)</f>
        <v>0</v>
      </c>
      <c r="AE308">
        <f>IF(OR('Rolex, AP, Patek'!AA308="Yes",'Rolex, AP, Patek'!AB308="Yes"),1,0)</f>
        <v>0</v>
      </c>
      <c r="AF308">
        <f>IF('Rolex, AP, Patek'!AD308="Yes",1,0)</f>
        <v>0</v>
      </c>
      <c r="AG308">
        <f>IF('Rolex, AP, Patek'!AC308="Yes",1,0)</f>
        <v>0</v>
      </c>
      <c r="AH308">
        <f>IF('Rolex, AP, Patek'!AE308="Yes",1,0)</f>
        <v>0</v>
      </c>
      <c r="AI308">
        <f>IF(OR('Rolex, AP, Patek'!AK308="Yes",'Rolex, AP, Patek'!AN308="Yes"),1,0)</f>
        <v>0</v>
      </c>
      <c r="AJ308">
        <f>IF('Rolex, AP, Patek'!AL308="Yes",1,0)</f>
        <v>0</v>
      </c>
      <c r="AK308">
        <f>IF('Rolex, AP, Patek'!AO308="Yes",1,0)</f>
        <v>0</v>
      </c>
      <c r="AL308">
        <f>IF('Rolex, AP, Patek'!AS308="Yes",1,0)</f>
        <v>0</v>
      </c>
      <c r="AM308" s="25">
        <f t="shared" si="25"/>
        <v>0</v>
      </c>
      <c r="AN308" s="25">
        <f t="shared" si="26"/>
        <v>0</v>
      </c>
      <c r="AO308" s="25">
        <f t="shared" si="27"/>
        <v>1</v>
      </c>
      <c r="AP308" s="25">
        <f t="shared" si="28"/>
        <v>0</v>
      </c>
      <c r="AQ308" s="25">
        <f t="shared" si="29"/>
        <v>0</v>
      </c>
    </row>
    <row r="309" spans="1:43" x14ac:dyDescent="0.2">
      <c r="A309" s="1">
        <v>305</v>
      </c>
      <c r="B309" s="27">
        <f>'Rolex, AP, Patek'!C309</f>
        <v>44143</v>
      </c>
      <c r="C309">
        <f>'Rolex, AP, Patek'!D309</f>
        <v>330</v>
      </c>
      <c r="D309" s="28">
        <f>'Rolex, AP, Patek'!E309</f>
        <v>70000</v>
      </c>
      <c r="E309" s="28">
        <f>'Rolex, AP, Patek'!F309</f>
        <v>87500</v>
      </c>
      <c r="F309" s="29">
        <f t="shared" si="24"/>
        <v>11.156250521031495</v>
      </c>
      <c r="G309" s="28">
        <f>IF('Rolex, AP, Patek'!J309="AP",1,0)</f>
        <v>0</v>
      </c>
      <c r="H309" s="28">
        <f>IF('Rolex, AP, Patek'!J309="Patek",1,0)</f>
        <v>1</v>
      </c>
      <c r="I309" s="28">
        <f>IF('Rolex, AP, Patek'!J309="Rolex",1,0)</f>
        <v>0</v>
      </c>
      <c r="J309">
        <f>IF('Rolex, AP, Patek'!L309="Stainless Steel",1,0)</f>
        <v>1</v>
      </c>
      <c r="K309">
        <f>IF('Rolex, AP, Patek'!L309="Two-tone",1,0)</f>
        <v>0</v>
      </c>
      <c r="L309">
        <f>IF(OR('Rolex, AP, Patek'!L309="YG 18K",'Rolex, AP, Patek'!L309="YG &lt;18K",'Rolex, AP, Patek'!L309="PG 18K",'Rolex, AP, Patek'!L309="PG &lt;18K",'Rolex, AP, Patek'!L309="WG 18K",'Rolex, AP, Patek'!L309="Mixes of 18K",'Rolex, AP, Patek'!L309="Mixes &lt;18K"),1,0)</f>
        <v>0</v>
      </c>
      <c r="M309">
        <f>IF('Rolex, AP, Patek'!L309="Platinum",1,0)</f>
        <v>0</v>
      </c>
      <c r="N309">
        <f>IF(OR('Rolex, AP, Patek'!L309="PVD",'Rolex, AP, Patek'!L309="Gold Plate",'Rolex, AP, Patek'!L309="Other"),1,0)</f>
        <v>0</v>
      </c>
      <c r="O309">
        <f>IF('Rolex, AP, Patek'!P309="Stainless Steel",1,0)</f>
        <v>1</v>
      </c>
      <c r="P309">
        <f>IF('Rolex, AP, Patek'!P309="Leather",1,0)</f>
        <v>0</v>
      </c>
      <c r="Q309">
        <f>IF('Rolex, AP, Patek'!P309="Two-tone",1,0)</f>
        <v>0</v>
      </c>
      <c r="R309">
        <f>IF(OR('Rolex, AP, Patek'!P309="YG 18K",'Rolex, AP, Patek'!P309="PG 18K",'Rolex, AP, Patek'!P309="WG 18K",'Rolex, AP, Patek'!P309="Mixes of 18K"),1,0)</f>
        <v>0</v>
      </c>
      <c r="S309">
        <f>IF(OR('Rolex, AP, Patek'!AX309="Yes",'Rolex, AP, Patek'!AY309="Yes",'Rolex, AP, Patek'!AW309="Yes"),1,0)</f>
        <v>0</v>
      </c>
      <c r="T309">
        <f>IF(OR(ISTEXT('Rolex, AP, Patek'!AZ309), ISTEXT('Rolex, AP, Patek'!BA309)),1,0)</f>
        <v>0</v>
      </c>
      <c r="U309">
        <f>IF('Rolex, AP, Patek'!BB309="Yes",1,0)</f>
        <v>0</v>
      </c>
      <c r="V309">
        <f>IF('Rolex, AP, Patek'!BC309="Yes",1,0)</f>
        <v>0</v>
      </c>
      <c r="W309">
        <f>IF('Rolex, AP, Patek'!BF309="Yes",1,0)</f>
        <v>0</v>
      </c>
      <c r="X309">
        <f>IF('Rolex, AP, Patek'!BG309="A",1,0)</f>
        <v>0</v>
      </c>
      <c r="Y309">
        <f>IF('Rolex, AP, Patek'!BG309="AA",1,0)</f>
        <v>0</v>
      </c>
      <c r="Z309">
        <f>IF('Rolex, AP, Patek'!BG309="AAA",1,0)</f>
        <v>0</v>
      </c>
      <c r="AA309">
        <f>IF('Rolex, AP, Patek'!BG309="AAAA",1,0)</f>
        <v>1</v>
      </c>
      <c r="AB309">
        <f>IF('Rolex, AP, Patek'!R309="Yes",1,0)</f>
        <v>0</v>
      </c>
      <c r="AC309">
        <f>IF('Rolex, AP, Patek'!AR309="Yes",1,0)</f>
        <v>0</v>
      </c>
      <c r="AD309">
        <f>IF(OR('Rolex, AP, Patek'!X309="Yes", 'Rolex, AP, Patek'!Y309="Yes",'Rolex, AP, Patek'!Z309="Yes"),1,0)</f>
        <v>1</v>
      </c>
      <c r="AE309">
        <f>IF(OR('Rolex, AP, Patek'!AA309="Yes",'Rolex, AP, Patek'!AB309="Yes"),1,0)</f>
        <v>0</v>
      </c>
      <c r="AF309">
        <f>IF('Rolex, AP, Patek'!AD309="Yes",1,0)</f>
        <v>0</v>
      </c>
      <c r="AG309">
        <f>IF('Rolex, AP, Patek'!AC309="Yes",1,0)</f>
        <v>0</v>
      </c>
      <c r="AH309">
        <f>IF('Rolex, AP, Patek'!AE309="Yes",1,0)</f>
        <v>0</v>
      </c>
      <c r="AI309">
        <f>IF(OR('Rolex, AP, Patek'!AK309="Yes",'Rolex, AP, Patek'!AN309="Yes"),1,0)</f>
        <v>0</v>
      </c>
      <c r="AJ309">
        <f>IF('Rolex, AP, Patek'!AL309="Yes",1,0)</f>
        <v>0</v>
      </c>
      <c r="AK309">
        <f>IF('Rolex, AP, Patek'!AO309="Yes",1,0)</f>
        <v>0</v>
      </c>
      <c r="AL309">
        <f>IF('Rolex, AP, Patek'!AS309="Yes",1,0)</f>
        <v>0</v>
      </c>
      <c r="AM309" s="25">
        <f t="shared" si="25"/>
        <v>0</v>
      </c>
      <c r="AN309" s="25">
        <f t="shared" si="26"/>
        <v>0</v>
      </c>
      <c r="AO309" s="25">
        <f t="shared" si="27"/>
        <v>1</v>
      </c>
      <c r="AP309" s="25">
        <f t="shared" si="28"/>
        <v>0</v>
      </c>
      <c r="AQ309" s="25">
        <f t="shared" si="29"/>
        <v>0</v>
      </c>
    </row>
    <row r="310" spans="1:43" x14ac:dyDescent="0.2">
      <c r="A310" s="1">
        <v>306</v>
      </c>
      <c r="B310" s="27">
        <f>'Rolex, AP, Patek'!C310</f>
        <v>44143</v>
      </c>
      <c r="C310">
        <f>'Rolex, AP, Patek'!D310</f>
        <v>374</v>
      </c>
      <c r="D310" s="28">
        <f>'Rolex, AP, Patek'!E310</f>
        <v>150000</v>
      </c>
      <c r="E310" s="28">
        <f>'Rolex, AP, Patek'!F310</f>
        <v>187500</v>
      </c>
      <c r="F310" s="29">
        <f t="shared" si="24"/>
        <v>11.918390573078392</v>
      </c>
      <c r="G310" s="28">
        <f>IF('Rolex, AP, Patek'!J310="AP",1,0)</f>
        <v>0</v>
      </c>
      <c r="H310" s="28">
        <f>IF('Rolex, AP, Patek'!J310="Patek",1,0)</f>
        <v>0</v>
      </c>
      <c r="I310" s="28">
        <f>IF('Rolex, AP, Patek'!J310="Rolex",1,0)</f>
        <v>1</v>
      </c>
      <c r="J310">
        <f>IF('Rolex, AP, Patek'!L310="Stainless Steel",1,0)</f>
        <v>1</v>
      </c>
      <c r="K310">
        <f>IF('Rolex, AP, Patek'!L310="Two-tone",1,0)</f>
        <v>0</v>
      </c>
      <c r="L310">
        <f>IF(OR('Rolex, AP, Patek'!L310="YG 18K",'Rolex, AP, Patek'!L310="YG &lt;18K",'Rolex, AP, Patek'!L310="PG 18K",'Rolex, AP, Patek'!L310="PG &lt;18K",'Rolex, AP, Patek'!L310="WG 18K",'Rolex, AP, Patek'!L310="Mixes of 18K",'Rolex, AP, Patek'!L310="Mixes &lt;18K"),1,0)</f>
        <v>0</v>
      </c>
      <c r="M310">
        <f>IF('Rolex, AP, Patek'!L310="Platinum",1,0)</f>
        <v>0</v>
      </c>
      <c r="N310">
        <f>IF(OR('Rolex, AP, Patek'!L310="PVD",'Rolex, AP, Patek'!L310="Gold Plate",'Rolex, AP, Patek'!L310="Other"),1,0)</f>
        <v>0</v>
      </c>
      <c r="O310">
        <f>IF('Rolex, AP, Patek'!P310="Stainless Steel",1,0)</f>
        <v>1</v>
      </c>
      <c r="P310">
        <f>IF('Rolex, AP, Patek'!P310="Leather",1,0)</f>
        <v>0</v>
      </c>
      <c r="Q310">
        <f>IF('Rolex, AP, Patek'!P310="Two-tone",1,0)</f>
        <v>0</v>
      </c>
      <c r="R310">
        <f>IF(OR('Rolex, AP, Patek'!P310="YG 18K",'Rolex, AP, Patek'!P310="PG 18K",'Rolex, AP, Patek'!P310="WG 18K",'Rolex, AP, Patek'!P310="Mixes of 18K"),1,0)</f>
        <v>0</v>
      </c>
      <c r="S310">
        <f>IF(OR('Rolex, AP, Patek'!AX310="Yes",'Rolex, AP, Patek'!AY310="Yes",'Rolex, AP, Patek'!AW310="Yes"),1,0)</f>
        <v>0</v>
      </c>
      <c r="T310">
        <f>IF(OR(ISTEXT('Rolex, AP, Patek'!AZ310), ISTEXT('Rolex, AP, Patek'!BA310)),1,0)</f>
        <v>1</v>
      </c>
      <c r="U310">
        <f>IF('Rolex, AP, Patek'!BB310="Yes",1,0)</f>
        <v>0</v>
      </c>
      <c r="V310">
        <f>IF('Rolex, AP, Patek'!BC310="Yes",1,0)</f>
        <v>0</v>
      </c>
      <c r="W310">
        <f>IF('Rolex, AP, Patek'!BF310="Yes",1,0)</f>
        <v>0</v>
      </c>
      <c r="X310">
        <f>IF('Rolex, AP, Patek'!BG310="A",1,0)</f>
        <v>0</v>
      </c>
      <c r="Y310">
        <f>IF('Rolex, AP, Patek'!BG310="AA",1,0)</f>
        <v>0</v>
      </c>
      <c r="Z310">
        <f>IF('Rolex, AP, Patek'!BG310="AAA",1,0)</f>
        <v>0</v>
      </c>
      <c r="AA310">
        <f>IF('Rolex, AP, Patek'!BG310="AAAA",1,0)</f>
        <v>1</v>
      </c>
      <c r="AB310">
        <f>IF('Rolex, AP, Patek'!R310="Yes",1,0)</f>
        <v>1</v>
      </c>
      <c r="AC310">
        <f>IF('Rolex, AP, Patek'!AR310="Yes",1,0)</f>
        <v>0</v>
      </c>
      <c r="AD310">
        <f>IF(OR('Rolex, AP, Patek'!X310="Yes", 'Rolex, AP, Patek'!Y310="Yes",'Rolex, AP, Patek'!Z310="Yes"),1,0)</f>
        <v>0</v>
      </c>
      <c r="AE310">
        <f>IF(OR('Rolex, AP, Patek'!AA310="Yes",'Rolex, AP, Patek'!AB310="Yes"),1,0)</f>
        <v>0</v>
      </c>
      <c r="AF310">
        <f>IF('Rolex, AP, Patek'!AD310="Yes",1,0)</f>
        <v>0</v>
      </c>
      <c r="AG310">
        <f>IF('Rolex, AP, Patek'!AC310="Yes",1,0)</f>
        <v>1</v>
      </c>
      <c r="AH310">
        <f>IF('Rolex, AP, Patek'!AE310="Yes",1,0)</f>
        <v>0</v>
      </c>
      <c r="AI310">
        <f>IF(OR('Rolex, AP, Patek'!AK310="Yes",'Rolex, AP, Patek'!AN310="Yes"),1,0)</f>
        <v>0</v>
      </c>
      <c r="AJ310">
        <f>IF('Rolex, AP, Patek'!AL310="Yes",1,0)</f>
        <v>0</v>
      </c>
      <c r="AK310">
        <f>IF('Rolex, AP, Patek'!AO310="Yes",1,0)</f>
        <v>0</v>
      </c>
      <c r="AL310">
        <f>IF('Rolex, AP, Patek'!AS310="Yes",1,0)</f>
        <v>0</v>
      </c>
      <c r="AM310" s="25">
        <f t="shared" si="25"/>
        <v>0</v>
      </c>
      <c r="AN310" s="25">
        <f t="shared" si="26"/>
        <v>0</v>
      </c>
      <c r="AO310" s="25">
        <f t="shared" si="27"/>
        <v>1</v>
      </c>
      <c r="AP310" s="25">
        <f t="shared" si="28"/>
        <v>0</v>
      </c>
      <c r="AQ310" s="25">
        <f t="shared" si="29"/>
        <v>0</v>
      </c>
    </row>
    <row r="311" spans="1:43" x14ac:dyDescent="0.2">
      <c r="A311" s="1">
        <v>307</v>
      </c>
      <c r="B311" s="27">
        <f>'Rolex, AP, Patek'!C311</f>
        <v>44143</v>
      </c>
      <c r="C311">
        <f>'Rolex, AP, Patek'!D311</f>
        <v>404</v>
      </c>
      <c r="D311" s="28">
        <f>'Rolex, AP, Patek'!E311</f>
        <v>40000</v>
      </c>
      <c r="E311" s="28">
        <f>'Rolex, AP, Patek'!F311</f>
        <v>50000</v>
      </c>
      <c r="F311" s="29">
        <f t="shared" si="24"/>
        <v>10.596634733096073</v>
      </c>
      <c r="G311" s="28">
        <f>IF('Rolex, AP, Patek'!J311="AP",1,0)</f>
        <v>0</v>
      </c>
      <c r="H311" s="28">
        <f>IF('Rolex, AP, Patek'!J311="Patek",1,0)</f>
        <v>0</v>
      </c>
      <c r="I311" s="28">
        <f>IF('Rolex, AP, Patek'!J311="Rolex",1,0)</f>
        <v>1</v>
      </c>
      <c r="J311">
        <f>IF('Rolex, AP, Patek'!L311="Stainless Steel",1,0)</f>
        <v>1</v>
      </c>
      <c r="K311">
        <f>IF('Rolex, AP, Patek'!L311="Two-tone",1,0)</f>
        <v>0</v>
      </c>
      <c r="L311">
        <f>IF(OR('Rolex, AP, Patek'!L311="YG 18K",'Rolex, AP, Patek'!L311="YG &lt;18K",'Rolex, AP, Patek'!L311="PG 18K",'Rolex, AP, Patek'!L311="PG &lt;18K",'Rolex, AP, Patek'!L311="WG 18K",'Rolex, AP, Patek'!L311="Mixes of 18K",'Rolex, AP, Patek'!L311="Mixes &lt;18K"),1,0)</f>
        <v>0</v>
      </c>
      <c r="M311">
        <f>IF('Rolex, AP, Patek'!L311="Platinum",1,0)</f>
        <v>0</v>
      </c>
      <c r="N311">
        <f>IF(OR('Rolex, AP, Patek'!L311="PVD",'Rolex, AP, Patek'!L311="Gold Plate",'Rolex, AP, Patek'!L311="Other"),1,0)</f>
        <v>0</v>
      </c>
      <c r="O311">
        <f>IF('Rolex, AP, Patek'!P311="Stainless Steel",1,0)</f>
        <v>1</v>
      </c>
      <c r="P311">
        <f>IF('Rolex, AP, Patek'!P311="Leather",1,0)</f>
        <v>0</v>
      </c>
      <c r="Q311">
        <f>IF('Rolex, AP, Patek'!P311="Two-tone",1,0)</f>
        <v>0</v>
      </c>
      <c r="R311">
        <f>IF(OR('Rolex, AP, Patek'!P311="YG 18K",'Rolex, AP, Patek'!P311="PG 18K",'Rolex, AP, Patek'!P311="WG 18K",'Rolex, AP, Patek'!P311="Mixes of 18K"),1,0)</f>
        <v>0</v>
      </c>
      <c r="S311">
        <f>IF(OR('Rolex, AP, Patek'!AX311="Yes",'Rolex, AP, Patek'!AY311="Yes",'Rolex, AP, Patek'!AW311="Yes"),1,0)</f>
        <v>0</v>
      </c>
      <c r="T311">
        <f>IF(OR(ISTEXT('Rolex, AP, Patek'!AZ311), ISTEXT('Rolex, AP, Patek'!BA311)),1,0)</f>
        <v>0</v>
      </c>
      <c r="U311">
        <f>IF('Rolex, AP, Patek'!BB311="Yes",1,0)</f>
        <v>0</v>
      </c>
      <c r="V311">
        <f>IF('Rolex, AP, Patek'!BC311="Yes",1,0)</f>
        <v>0</v>
      </c>
      <c r="W311">
        <f>IF('Rolex, AP, Patek'!BF311="Yes",1,0)</f>
        <v>0</v>
      </c>
      <c r="X311">
        <f>IF('Rolex, AP, Patek'!BG311="A",1,0)</f>
        <v>0</v>
      </c>
      <c r="Y311">
        <f>IF('Rolex, AP, Patek'!BG311="AA",1,0)</f>
        <v>0</v>
      </c>
      <c r="Z311">
        <f>IF('Rolex, AP, Patek'!BG311="AAA",1,0)</f>
        <v>1</v>
      </c>
      <c r="AA311">
        <f>IF('Rolex, AP, Patek'!BG311="AAAA",1,0)</f>
        <v>0</v>
      </c>
      <c r="AB311">
        <f>IF('Rolex, AP, Patek'!R311="Yes",1,0)</f>
        <v>0</v>
      </c>
      <c r="AC311">
        <f>IF('Rolex, AP, Patek'!AR311="Yes",1,0)</f>
        <v>0</v>
      </c>
      <c r="AD311">
        <f>IF(OR('Rolex, AP, Patek'!X311="Yes", 'Rolex, AP, Patek'!Y311="Yes",'Rolex, AP, Patek'!Z311="Yes"),1,0)</f>
        <v>0</v>
      </c>
      <c r="AE311">
        <f>IF(OR('Rolex, AP, Patek'!AA311="Yes",'Rolex, AP, Patek'!AB311="Yes"),1,0)</f>
        <v>0</v>
      </c>
      <c r="AF311">
        <f>IF('Rolex, AP, Patek'!AD311="Yes",1,0)</f>
        <v>0</v>
      </c>
      <c r="AG311">
        <f>IF('Rolex, AP, Patek'!AC311="Yes",1,0)</f>
        <v>0</v>
      </c>
      <c r="AH311">
        <f>IF('Rolex, AP, Patek'!AE311="Yes",1,0)</f>
        <v>0</v>
      </c>
      <c r="AI311">
        <f>IF(OR('Rolex, AP, Patek'!AK311="Yes",'Rolex, AP, Patek'!AN311="Yes"),1,0)</f>
        <v>1</v>
      </c>
      <c r="AJ311">
        <f>IF('Rolex, AP, Patek'!AL311="Yes",1,0)</f>
        <v>0</v>
      </c>
      <c r="AK311">
        <f>IF('Rolex, AP, Patek'!AO311="Yes",1,0)</f>
        <v>0</v>
      </c>
      <c r="AL311">
        <f>IF('Rolex, AP, Patek'!AS311="Yes",1,0)</f>
        <v>0</v>
      </c>
      <c r="AM311" s="25">
        <f t="shared" si="25"/>
        <v>0</v>
      </c>
      <c r="AN311" s="25">
        <f t="shared" si="26"/>
        <v>0</v>
      </c>
      <c r="AO311" s="25">
        <f t="shared" si="27"/>
        <v>1</v>
      </c>
      <c r="AP311" s="25">
        <f t="shared" si="28"/>
        <v>0</v>
      </c>
      <c r="AQ311" s="25">
        <f t="shared" si="29"/>
        <v>0</v>
      </c>
    </row>
    <row r="312" spans="1:43" x14ac:dyDescent="0.2">
      <c r="A312" s="1">
        <v>308</v>
      </c>
      <c r="B312" s="27">
        <f>'Rolex, AP, Patek'!C312</f>
        <v>44143</v>
      </c>
      <c r="C312">
        <f>'Rolex, AP, Patek'!D312</f>
        <v>405</v>
      </c>
      <c r="D312" s="28">
        <f>'Rolex, AP, Patek'!E312</f>
        <v>120000</v>
      </c>
      <c r="E312" s="28">
        <f>'Rolex, AP, Patek'!F312</f>
        <v>150000</v>
      </c>
      <c r="F312" s="29">
        <f t="shared" si="24"/>
        <v>11.695247021764184</v>
      </c>
      <c r="G312" s="28">
        <f>IF('Rolex, AP, Patek'!J312="AP",1,0)</f>
        <v>1</v>
      </c>
      <c r="H312" s="28">
        <f>IF('Rolex, AP, Patek'!J312="Patek",1,0)</f>
        <v>0</v>
      </c>
      <c r="I312" s="28">
        <f>IF('Rolex, AP, Patek'!J312="Rolex",1,0)</f>
        <v>0</v>
      </c>
      <c r="J312">
        <f>IF('Rolex, AP, Patek'!L312="Stainless Steel",1,0)</f>
        <v>0</v>
      </c>
      <c r="K312">
        <f>IF('Rolex, AP, Patek'!L312="Two-tone",1,0)</f>
        <v>0</v>
      </c>
      <c r="L312">
        <f>IF(OR('Rolex, AP, Patek'!L312="YG 18K",'Rolex, AP, Patek'!L312="YG &lt;18K",'Rolex, AP, Patek'!L312="PG 18K",'Rolex, AP, Patek'!L312="PG &lt;18K",'Rolex, AP, Patek'!L312="WG 18K",'Rolex, AP, Patek'!L312="Mixes of 18K",'Rolex, AP, Patek'!L312="Mixes &lt;18K"),1,0)</f>
        <v>1</v>
      </c>
      <c r="M312">
        <f>IF('Rolex, AP, Patek'!L312="Platinum",1,0)</f>
        <v>0</v>
      </c>
      <c r="N312">
        <f>IF(OR('Rolex, AP, Patek'!L312="PVD",'Rolex, AP, Patek'!L312="Gold Plate",'Rolex, AP, Patek'!L312="Other"),1,0)</f>
        <v>0</v>
      </c>
      <c r="O312">
        <f>IF('Rolex, AP, Patek'!P312="Stainless Steel",1,0)</f>
        <v>0</v>
      </c>
      <c r="P312">
        <f>IF('Rolex, AP, Patek'!P312="Leather",1,0)</f>
        <v>0</v>
      </c>
      <c r="Q312">
        <f>IF('Rolex, AP, Patek'!P312="Two-tone",1,0)</f>
        <v>0</v>
      </c>
      <c r="R312">
        <f>IF(OR('Rolex, AP, Patek'!P312="YG 18K",'Rolex, AP, Patek'!P312="PG 18K",'Rolex, AP, Patek'!P312="WG 18K",'Rolex, AP, Patek'!P312="Mixes of 18K"),1,0)</f>
        <v>1</v>
      </c>
      <c r="S312">
        <f>IF(OR('Rolex, AP, Patek'!AX312="Yes",'Rolex, AP, Patek'!AY312="Yes",'Rolex, AP, Patek'!AW312="Yes"),1,0)</f>
        <v>0</v>
      </c>
      <c r="T312">
        <f>IF(OR(ISTEXT('Rolex, AP, Patek'!AZ312), ISTEXT('Rolex, AP, Patek'!BA312)),1,0)</f>
        <v>0</v>
      </c>
      <c r="U312">
        <f>IF('Rolex, AP, Patek'!BB312="Yes",1,0)</f>
        <v>0</v>
      </c>
      <c r="V312">
        <f>IF('Rolex, AP, Patek'!BC312="Yes",1,0)</f>
        <v>0</v>
      </c>
      <c r="W312">
        <f>IF('Rolex, AP, Patek'!BF312="Yes",1,0)</f>
        <v>0</v>
      </c>
      <c r="X312">
        <f>IF('Rolex, AP, Patek'!BG312="A",1,0)</f>
        <v>0</v>
      </c>
      <c r="Y312">
        <f>IF('Rolex, AP, Patek'!BG312="AA",1,0)</f>
        <v>0</v>
      </c>
      <c r="Z312">
        <f>IF('Rolex, AP, Patek'!BG312="AAA",1,0)</f>
        <v>0</v>
      </c>
      <c r="AA312">
        <f>IF('Rolex, AP, Patek'!BG312="AAAA",1,0)</f>
        <v>1</v>
      </c>
      <c r="AB312">
        <f>IF('Rolex, AP, Patek'!R312="Yes",1,0)</f>
        <v>0</v>
      </c>
      <c r="AC312">
        <f>IF('Rolex, AP, Patek'!AR312="Yes",1,0)</f>
        <v>0</v>
      </c>
      <c r="AD312">
        <f>IF(OR('Rolex, AP, Patek'!X312="Yes", 'Rolex, AP, Patek'!Y312="Yes",'Rolex, AP, Patek'!Z312="Yes"),1,0)</f>
        <v>1</v>
      </c>
      <c r="AE312">
        <f>IF(OR('Rolex, AP, Patek'!AA312="Yes",'Rolex, AP, Patek'!AB312="Yes"),1,0)</f>
        <v>0</v>
      </c>
      <c r="AF312">
        <f>IF('Rolex, AP, Patek'!AD312="Yes",1,0)</f>
        <v>0</v>
      </c>
      <c r="AG312">
        <f>IF('Rolex, AP, Patek'!AC312="Yes",1,0)</f>
        <v>0</v>
      </c>
      <c r="AH312">
        <f>IF('Rolex, AP, Patek'!AE312="Yes",1,0)</f>
        <v>0</v>
      </c>
      <c r="AI312">
        <f>IF(OR('Rolex, AP, Patek'!AK312="Yes",'Rolex, AP, Patek'!AN312="Yes"),1,0)</f>
        <v>0</v>
      </c>
      <c r="AJ312">
        <f>IF('Rolex, AP, Patek'!AL312="Yes",1,0)</f>
        <v>0</v>
      </c>
      <c r="AK312">
        <f>IF('Rolex, AP, Patek'!AO312="Yes",1,0)</f>
        <v>0</v>
      </c>
      <c r="AL312">
        <f>IF('Rolex, AP, Patek'!AS312="Yes",1,0)</f>
        <v>0</v>
      </c>
      <c r="AM312" s="25">
        <f t="shared" si="25"/>
        <v>0</v>
      </c>
      <c r="AN312" s="25">
        <f t="shared" si="26"/>
        <v>0</v>
      </c>
      <c r="AO312" s="25">
        <f t="shared" si="27"/>
        <v>1</v>
      </c>
      <c r="AP312" s="25">
        <f t="shared" si="28"/>
        <v>0</v>
      </c>
      <c r="AQ312" s="25">
        <f t="shared" si="29"/>
        <v>0</v>
      </c>
    </row>
    <row r="313" spans="1:43" x14ac:dyDescent="0.2">
      <c r="A313" s="1">
        <v>309</v>
      </c>
      <c r="B313" s="27">
        <f>'Rolex, AP, Patek'!C313</f>
        <v>44143</v>
      </c>
      <c r="C313">
        <f>'Rolex, AP, Patek'!D313</f>
        <v>406</v>
      </c>
      <c r="D313" s="28">
        <f>'Rolex, AP, Patek'!E313</f>
        <v>57000</v>
      </c>
      <c r="E313" s="28">
        <f>'Rolex, AP, Patek'!F313</f>
        <v>71250</v>
      </c>
      <c r="F313" s="29">
        <f t="shared" si="24"/>
        <v>10.950806546816688</v>
      </c>
      <c r="G313" s="28">
        <f>IF('Rolex, AP, Patek'!J313="AP",1,0)</f>
        <v>1</v>
      </c>
      <c r="H313" s="28">
        <f>IF('Rolex, AP, Patek'!J313="Patek",1,0)</f>
        <v>0</v>
      </c>
      <c r="I313" s="28">
        <f>IF('Rolex, AP, Patek'!J313="Rolex",1,0)</f>
        <v>0</v>
      </c>
      <c r="J313">
        <f>IF('Rolex, AP, Patek'!L313="Stainless Steel",1,0)</f>
        <v>1</v>
      </c>
      <c r="K313">
        <f>IF('Rolex, AP, Patek'!L313="Two-tone",1,0)</f>
        <v>0</v>
      </c>
      <c r="L313">
        <f>IF(OR('Rolex, AP, Patek'!L313="YG 18K",'Rolex, AP, Patek'!L313="YG &lt;18K",'Rolex, AP, Patek'!L313="PG 18K",'Rolex, AP, Patek'!L313="PG &lt;18K",'Rolex, AP, Patek'!L313="WG 18K",'Rolex, AP, Patek'!L313="Mixes of 18K",'Rolex, AP, Patek'!L313="Mixes &lt;18K"),1,0)</f>
        <v>0</v>
      </c>
      <c r="M313">
        <f>IF('Rolex, AP, Patek'!L313="Platinum",1,0)</f>
        <v>0</v>
      </c>
      <c r="N313">
        <f>IF(OR('Rolex, AP, Patek'!L313="PVD",'Rolex, AP, Patek'!L313="Gold Plate",'Rolex, AP, Patek'!L313="Other"),1,0)</f>
        <v>0</v>
      </c>
      <c r="O313">
        <f>IF('Rolex, AP, Patek'!P313="Stainless Steel",1,0)</f>
        <v>1</v>
      </c>
      <c r="P313">
        <f>IF('Rolex, AP, Patek'!P313="Leather",1,0)</f>
        <v>0</v>
      </c>
      <c r="Q313">
        <f>IF('Rolex, AP, Patek'!P313="Two-tone",1,0)</f>
        <v>0</v>
      </c>
      <c r="R313">
        <f>IF(OR('Rolex, AP, Patek'!P313="YG 18K",'Rolex, AP, Patek'!P313="PG 18K",'Rolex, AP, Patek'!P313="WG 18K",'Rolex, AP, Patek'!P313="Mixes of 18K"),1,0)</f>
        <v>0</v>
      </c>
      <c r="S313">
        <f>IF(OR('Rolex, AP, Patek'!AX313="Yes",'Rolex, AP, Patek'!AY313="Yes",'Rolex, AP, Patek'!AW313="Yes"),1,0)</f>
        <v>0</v>
      </c>
      <c r="T313">
        <f>IF(OR(ISTEXT('Rolex, AP, Patek'!AZ313), ISTEXT('Rolex, AP, Patek'!BA313)),1,0)</f>
        <v>0</v>
      </c>
      <c r="U313">
        <f>IF('Rolex, AP, Patek'!BB313="Yes",1,0)</f>
        <v>0</v>
      </c>
      <c r="V313">
        <f>IF('Rolex, AP, Patek'!BC313="Yes",1,0)</f>
        <v>0</v>
      </c>
      <c r="W313">
        <f>IF('Rolex, AP, Patek'!BF313="Yes",1,0)</f>
        <v>0</v>
      </c>
      <c r="X313">
        <f>IF('Rolex, AP, Patek'!BG313="A",1,0)</f>
        <v>0</v>
      </c>
      <c r="Y313">
        <f>IF('Rolex, AP, Patek'!BG313="AA",1,0)</f>
        <v>0</v>
      </c>
      <c r="Z313">
        <f>IF('Rolex, AP, Patek'!BG313="AAA",1,0)</f>
        <v>0</v>
      </c>
      <c r="AA313">
        <f>IF('Rolex, AP, Patek'!BG313="AAAA",1,0)</f>
        <v>1</v>
      </c>
      <c r="AB313">
        <f>IF('Rolex, AP, Patek'!R313="Yes",1,0)</f>
        <v>0</v>
      </c>
      <c r="AC313">
        <f>IF('Rolex, AP, Patek'!AR313="Yes",1,0)</f>
        <v>0</v>
      </c>
      <c r="AD313">
        <f>IF(OR('Rolex, AP, Patek'!X313="Yes", 'Rolex, AP, Patek'!Y313="Yes",'Rolex, AP, Patek'!Z313="Yes"),1,0)</f>
        <v>1</v>
      </c>
      <c r="AE313">
        <f>IF(OR('Rolex, AP, Patek'!AA313="Yes",'Rolex, AP, Patek'!AB313="Yes"),1,0)</f>
        <v>0</v>
      </c>
      <c r="AF313">
        <f>IF('Rolex, AP, Patek'!AD313="Yes",1,0)</f>
        <v>0</v>
      </c>
      <c r="AG313">
        <f>IF('Rolex, AP, Patek'!AC313="Yes",1,0)</f>
        <v>0</v>
      </c>
      <c r="AH313">
        <f>IF('Rolex, AP, Patek'!AE313="Yes",1,0)</f>
        <v>0</v>
      </c>
      <c r="AI313">
        <f>IF(OR('Rolex, AP, Patek'!AK313="Yes",'Rolex, AP, Patek'!AN313="Yes"),1,0)</f>
        <v>0</v>
      </c>
      <c r="AJ313">
        <f>IF('Rolex, AP, Patek'!AL313="Yes",1,0)</f>
        <v>0</v>
      </c>
      <c r="AK313">
        <f>IF('Rolex, AP, Patek'!AO313="Yes",1,0)</f>
        <v>0</v>
      </c>
      <c r="AL313">
        <f>IF('Rolex, AP, Patek'!AS313="Yes",1,0)</f>
        <v>0</v>
      </c>
      <c r="AM313" s="25">
        <f t="shared" si="25"/>
        <v>0</v>
      </c>
      <c r="AN313" s="25">
        <f t="shared" si="26"/>
        <v>0</v>
      </c>
      <c r="AO313" s="25">
        <f t="shared" si="27"/>
        <v>1</v>
      </c>
      <c r="AP313" s="25">
        <f t="shared" si="28"/>
        <v>0</v>
      </c>
      <c r="AQ313" s="25">
        <f t="shared" si="29"/>
        <v>0</v>
      </c>
    </row>
    <row r="314" spans="1:43" x14ac:dyDescent="0.2">
      <c r="A314" s="1">
        <v>310</v>
      </c>
      <c r="B314" s="27">
        <f>'Rolex, AP, Patek'!C314</f>
        <v>44143</v>
      </c>
      <c r="C314">
        <f>'Rolex, AP, Patek'!D314</f>
        <v>416</v>
      </c>
      <c r="D314" s="28">
        <f>'Rolex, AP, Patek'!E314</f>
        <v>33000</v>
      </c>
      <c r="E314" s="28">
        <f>'Rolex, AP, Patek'!F314</f>
        <v>41250</v>
      </c>
      <c r="F314" s="29">
        <f t="shared" si="24"/>
        <v>10.404262840448617</v>
      </c>
      <c r="G314" s="28">
        <f>IF('Rolex, AP, Patek'!J314="AP",1,0)</f>
        <v>0</v>
      </c>
      <c r="H314" s="28">
        <f>IF('Rolex, AP, Patek'!J314="Patek",1,0)</f>
        <v>0</v>
      </c>
      <c r="I314" s="28">
        <f>IF('Rolex, AP, Patek'!J314="Rolex",1,0)</f>
        <v>1</v>
      </c>
      <c r="J314">
        <f>IF('Rolex, AP, Patek'!L314="Stainless Steel",1,0)</f>
        <v>1</v>
      </c>
      <c r="K314">
        <f>IF('Rolex, AP, Patek'!L314="Two-tone",1,0)</f>
        <v>0</v>
      </c>
      <c r="L314">
        <f>IF(OR('Rolex, AP, Patek'!L314="YG 18K",'Rolex, AP, Patek'!L314="YG &lt;18K",'Rolex, AP, Patek'!L314="PG 18K",'Rolex, AP, Patek'!L314="PG &lt;18K",'Rolex, AP, Patek'!L314="WG 18K",'Rolex, AP, Patek'!L314="Mixes of 18K",'Rolex, AP, Patek'!L314="Mixes &lt;18K"),1,0)</f>
        <v>0</v>
      </c>
      <c r="M314">
        <f>IF('Rolex, AP, Patek'!L314="Platinum",1,0)</f>
        <v>0</v>
      </c>
      <c r="N314">
        <f>IF(OR('Rolex, AP, Patek'!L314="PVD",'Rolex, AP, Patek'!L314="Gold Plate",'Rolex, AP, Patek'!L314="Other"),1,0)</f>
        <v>0</v>
      </c>
      <c r="O314">
        <f>IF('Rolex, AP, Patek'!P314="Stainless Steel",1,0)</f>
        <v>1</v>
      </c>
      <c r="P314">
        <f>IF('Rolex, AP, Patek'!P314="Leather",1,0)</f>
        <v>0</v>
      </c>
      <c r="Q314">
        <f>IF('Rolex, AP, Patek'!P314="Two-tone",1,0)</f>
        <v>0</v>
      </c>
      <c r="R314">
        <f>IF(OR('Rolex, AP, Patek'!P314="YG 18K",'Rolex, AP, Patek'!P314="PG 18K",'Rolex, AP, Patek'!P314="WG 18K",'Rolex, AP, Patek'!P314="Mixes of 18K"),1,0)</f>
        <v>0</v>
      </c>
      <c r="S314">
        <f>IF(OR('Rolex, AP, Patek'!AX314="Yes",'Rolex, AP, Patek'!AY314="Yes",'Rolex, AP, Patek'!AW314="Yes"),1,0)</f>
        <v>0</v>
      </c>
      <c r="T314">
        <f>IF(OR(ISTEXT('Rolex, AP, Patek'!AZ314), ISTEXT('Rolex, AP, Patek'!BA314)),1,0)</f>
        <v>0</v>
      </c>
      <c r="U314">
        <f>IF('Rolex, AP, Patek'!BB314="Yes",1,0)</f>
        <v>0</v>
      </c>
      <c r="V314">
        <f>IF('Rolex, AP, Patek'!BC314="Yes",1,0)</f>
        <v>0</v>
      </c>
      <c r="W314">
        <f>IF('Rolex, AP, Patek'!BF314="Yes",1,0)</f>
        <v>0</v>
      </c>
      <c r="X314">
        <f>IF('Rolex, AP, Patek'!BG314="A",1,0)</f>
        <v>0</v>
      </c>
      <c r="Y314">
        <f>IF('Rolex, AP, Patek'!BG314="AA",1,0)</f>
        <v>0</v>
      </c>
      <c r="Z314">
        <f>IF('Rolex, AP, Patek'!BG314="AAA",1,0)</f>
        <v>0</v>
      </c>
      <c r="AA314">
        <f>IF('Rolex, AP, Patek'!BG314="AAAA",1,0)</f>
        <v>1</v>
      </c>
      <c r="AB314">
        <f>IF('Rolex, AP, Patek'!R314="Yes",1,0)</f>
        <v>0</v>
      </c>
      <c r="AC314">
        <f>IF('Rolex, AP, Patek'!AR314="Yes",1,0)</f>
        <v>0</v>
      </c>
      <c r="AD314">
        <f>IF(OR('Rolex, AP, Patek'!X314="Yes", 'Rolex, AP, Patek'!Y314="Yes",'Rolex, AP, Patek'!Z314="Yes"),1,0)</f>
        <v>0</v>
      </c>
      <c r="AE314">
        <f>IF(OR('Rolex, AP, Patek'!AA314="Yes",'Rolex, AP, Patek'!AB314="Yes"),1,0)</f>
        <v>0</v>
      </c>
      <c r="AF314">
        <f>IF('Rolex, AP, Patek'!AD314="Yes",1,0)</f>
        <v>0</v>
      </c>
      <c r="AG314">
        <f>IF('Rolex, AP, Patek'!AC314="Yes",1,0)</f>
        <v>0</v>
      </c>
      <c r="AH314">
        <f>IF('Rolex, AP, Patek'!AE314="Yes",1,0)</f>
        <v>0</v>
      </c>
      <c r="AI314">
        <f>IF(OR('Rolex, AP, Patek'!AK314="Yes",'Rolex, AP, Patek'!AN314="Yes"),1,0)</f>
        <v>1</v>
      </c>
      <c r="AJ314">
        <f>IF('Rolex, AP, Patek'!AL314="Yes",1,0)</f>
        <v>0</v>
      </c>
      <c r="AK314">
        <f>IF('Rolex, AP, Patek'!AO314="Yes",1,0)</f>
        <v>0</v>
      </c>
      <c r="AL314">
        <f>IF('Rolex, AP, Patek'!AS314="Yes",1,0)</f>
        <v>0</v>
      </c>
      <c r="AM314" s="25">
        <f t="shared" si="25"/>
        <v>0</v>
      </c>
      <c r="AN314" s="25">
        <f t="shared" si="26"/>
        <v>0</v>
      </c>
      <c r="AO314" s="25">
        <f t="shared" si="27"/>
        <v>1</v>
      </c>
      <c r="AP314" s="25">
        <f t="shared" si="28"/>
        <v>0</v>
      </c>
      <c r="AQ314" s="25">
        <f t="shared" si="29"/>
        <v>0</v>
      </c>
    </row>
    <row r="315" spans="1:43" x14ac:dyDescent="0.2">
      <c r="A315" s="1">
        <v>311</v>
      </c>
      <c r="B315" s="27">
        <f>'Rolex, AP, Patek'!C315</f>
        <v>44143</v>
      </c>
      <c r="C315">
        <f>'Rolex, AP, Patek'!D315</f>
        <v>417</v>
      </c>
      <c r="D315" s="28">
        <f>'Rolex, AP, Patek'!E315</f>
        <v>14000</v>
      </c>
      <c r="E315" s="28">
        <f>'Rolex, AP, Patek'!F315</f>
        <v>17500</v>
      </c>
      <c r="F315" s="29">
        <f t="shared" si="24"/>
        <v>9.5468126085973957</v>
      </c>
      <c r="G315" s="28">
        <f>IF('Rolex, AP, Patek'!J315="AP",1,0)</f>
        <v>0</v>
      </c>
      <c r="H315" s="28">
        <f>IF('Rolex, AP, Patek'!J315="Patek",1,0)</f>
        <v>0</v>
      </c>
      <c r="I315" s="28">
        <f>IF('Rolex, AP, Patek'!J315="Rolex",1,0)</f>
        <v>1</v>
      </c>
      <c r="J315">
        <f>IF('Rolex, AP, Patek'!L315="Stainless Steel",1,0)</f>
        <v>1</v>
      </c>
      <c r="K315">
        <f>IF('Rolex, AP, Patek'!L315="Two-tone",1,0)</f>
        <v>0</v>
      </c>
      <c r="L315">
        <f>IF(OR('Rolex, AP, Patek'!L315="YG 18K",'Rolex, AP, Patek'!L315="YG &lt;18K",'Rolex, AP, Patek'!L315="PG 18K",'Rolex, AP, Patek'!L315="PG &lt;18K",'Rolex, AP, Patek'!L315="WG 18K",'Rolex, AP, Patek'!L315="Mixes of 18K",'Rolex, AP, Patek'!L315="Mixes &lt;18K"),1,0)</f>
        <v>0</v>
      </c>
      <c r="M315">
        <f>IF('Rolex, AP, Patek'!L315="Platinum",1,0)</f>
        <v>0</v>
      </c>
      <c r="N315">
        <f>IF(OR('Rolex, AP, Patek'!L315="PVD",'Rolex, AP, Patek'!L315="Gold Plate",'Rolex, AP, Patek'!L315="Other"),1,0)</f>
        <v>0</v>
      </c>
      <c r="O315">
        <f>IF('Rolex, AP, Patek'!P315="Stainless Steel",1,0)</f>
        <v>1</v>
      </c>
      <c r="P315">
        <f>IF('Rolex, AP, Patek'!P315="Leather",1,0)</f>
        <v>0</v>
      </c>
      <c r="Q315">
        <f>IF('Rolex, AP, Patek'!P315="Two-tone",1,0)</f>
        <v>0</v>
      </c>
      <c r="R315">
        <f>IF(OR('Rolex, AP, Patek'!P315="YG 18K",'Rolex, AP, Patek'!P315="PG 18K",'Rolex, AP, Patek'!P315="WG 18K",'Rolex, AP, Patek'!P315="Mixes of 18K"),1,0)</f>
        <v>0</v>
      </c>
      <c r="S315">
        <f>IF(OR('Rolex, AP, Patek'!AX315="Yes",'Rolex, AP, Patek'!AY315="Yes",'Rolex, AP, Patek'!AW315="Yes"),1,0)</f>
        <v>0</v>
      </c>
      <c r="T315">
        <f>IF(OR(ISTEXT('Rolex, AP, Patek'!AZ315), ISTEXT('Rolex, AP, Patek'!BA315)),1,0)</f>
        <v>0</v>
      </c>
      <c r="U315">
        <f>IF('Rolex, AP, Patek'!BB315="Yes",1,0)</f>
        <v>0</v>
      </c>
      <c r="V315">
        <f>IF('Rolex, AP, Patek'!BC315="Yes",1,0)</f>
        <v>0</v>
      </c>
      <c r="W315">
        <f>IF('Rolex, AP, Patek'!BF315="Yes",1,0)</f>
        <v>0</v>
      </c>
      <c r="X315">
        <f>IF('Rolex, AP, Patek'!BG315="A",1,0)</f>
        <v>0</v>
      </c>
      <c r="Y315">
        <f>IF('Rolex, AP, Patek'!BG315="AA",1,0)</f>
        <v>0</v>
      </c>
      <c r="Z315">
        <f>IF('Rolex, AP, Patek'!BG315="AAA",1,0)</f>
        <v>1</v>
      </c>
      <c r="AA315">
        <f>IF('Rolex, AP, Patek'!BG315="AAAA",1,0)</f>
        <v>0</v>
      </c>
      <c r="AB315">
        <f>IF('Rolex, AP, Patek'!R315="Yes",1,0)</f>
        <v>0</v>
      </c>
      <c r="AC315">
        <f>IF('Rolex, AP, Patek'!AR315="Yes",1,0)</f>
        <v>0</v>
      </c>
      <c r="AD315">
        <f>IF(OR('Rolex, AP, Patek'!X315="Yes", 'Rolex, AP, Patek'!Y315="Yes",'Rolex, AP, Patek'!Z315="Yes"),1,0)</f>
        <v>1</v>
      </c>
      <c r="AE315">
        <f>IF(OR('Rolex, AP, Patek'!AA315="Yes",'Rolex, AP, Patek'!AB315="Yes"),1,0)</f>
        <v>0</v>
      </c>
      <c r="AF315">
        <f>IF('Rolex, AP, Patek'!AD315="Yes",1,0)</f>
        <v>0</v>
      </c>
      <c r="AG315">
        <f>IF('Rolex, AP, Patek'!AC315="Yes",1,0)</f>
        <v>0</v>
      </c>
      <c r="AH315">
        <f>IF('Rolex, AP, Patek'!AE315="Yes",1,0)</f>
        <v>1</v>
      </c>
      <c r="AI315">
        <f>IF(OR('Rolex, AP, Patek'!AK315="Yes",'Rolex, AP, Patek'!AN315="Yes"),1,0)</f>
        <v>0</v>
      </c>
      <c r="AJ315">
        <f>IF('Rolex, AP, Patek'!AL315="Yes",1,0)</f>
        <v>0</v>
      </c>
      <c r="AK315">
        <f>IF('Rolex, AP, Patek'!AO315="Yes",1,0)</f>
        <v>0</v>
      </c>
      <c r="AL315">
        <f>IF('Rolex, AP, Patek'!AS315="Yes",1,0)</f>
        <v>0</v>
      </c>
      <c r="AM315" s="25">
        <f t="shared" si="25"/>
        <v>0</v>
      </c>
      <c r="AN315" s="25">
        <f t="shared" si="26"/>
        <v>0</v>
      </c>
      <c r="AO315" s="25">
        <f t="shared" si="27"/>
        <v>1</v>
      </c>
      <c r="AP315" s="25">
        <f t="shared" si="28"/>
        <v>0</v>
      </c>
      <c r="AQ315" s="25">
        <f t="shared" si="29"/>
        <v>0</v>
      </c>
    </row>
    <row r="316" spans="1:43" x14ac:dyDescent="0.2">
      <c r="A316" s="1">
        <v>312</v>
      </c>
      <c r="B316" s="27">
        <f>'Rolex, AP, Patek'!C316</f>
        <v>44143</v>
      </c>
      <c r="C316">
        <f>'Rolex, AP, Patek'!D316</f>
        <v>422</v>
      </c>
      <c r="D316" s="28">
        <f>'Rolex, AP, Patek'!E316</f>
        <v>45000</v>
      </c>
      <c r="E316" s="28">
        <f>'Rolex, AP, Patek'!F316</f>
        <v>56250</v>
      </c>
      <c r="F316" s="29">
        <f t="shared" si="24"/>
        <v>10.714417768752456</v>
      </c>
      <c r="G316" s="28">
        <f>IF('Rolex, AP, Patek'!J316="AP",1,0)</f>
        <v>0</v>
      </c>
      <c r="H316" s="28">
        <f>IF('Rolex, AP, Patek'!J316="Patek",1,0)</f>
        <v>0</v>
      </c>
      <c r="I316" s="28">
        <f>IF('Rolex, AP, Patek'!J316="Rolex",1,0)</f>
        <v>1</v>
      </c>
      <c r="J316">
        <f>IF('Rolex, AP, Patek'!L316="Stainless Steel",1,0)</f>
        <v>1</v>
      </c>
      <c r="K316">
        <f>IF('Rolex, AP, Patek'!L316="Two-tone",1,0)</f>
        <v>0</v>
      </c>
      <c r="L316">
        <f>IF(OR('Rolex, AP, Patek'!L316="YG 18K",'Rolex, AP, Patek'!L316="YG &lt;18K",'Rolex, AP, Patek'!L316="PG 18K",'Rolex, AP, Patek'!L316="PG &lt;18K",'Rolex, AP, Patek'!L316="WG 18K",'Rolex, AP, Patek'!L316="Mixes of 18K",'Rolex, AP, Patek'!L316="Mixes &lt;18K"),1,0)</f>
        <v>0</v>
      </c>
      <c r="M316">
        <f>IF('Rolex, AP, Patek'!L316="Platinum",1,0)</f>
        <v>0</v>
      </c>
      <c r="N316">
        <f>IF(OR('Rolex, AP, Patek'!L316="PVD",'Rolex, AP, Patek'!L316="Gold Plate",'Rolex, AP, Patek'!L316="Other"),1,0)</f>
        <v>0</v>
      </c>
      <c r="O316">
        <f>IF('Rolex, AP, Patek'!P316="Stainless Steel",1,0)</f>
        <v>1</v>
      </c>
      <c r="P316">
        <f>IF('Rolex, AP, Patek'!P316="Leather",1,0)</f>
        <v>0</v>
      </c>
      <c r="Q316">
        <f>IF('Rolex, AP, Patek'!P316="Two-tone",1,0)</f>
        <v>0</v>
      </c>
      <c r="R316">
        <f>IF(OR('Rolex, AP, Patek'!P316="YG 18K",'Rolex, AP, Patek'!P316="PG 18K",'Rolex, AP, Patek'!P316="WG 18K",'Rolex, AP, Patek'!P316="Mixes of 18K"),1,0)</f>
        <v>0</v>
      </c>
      <c r="S316">
        <f>IF(OR('Rolex, AP, Patek'!AX316="Yes",'Rolex, AP, Patek'!AY316="Yes",'Rolex, AP, Patek'!AW316="Yes"),1,0)</f>
        <v>0</v>
      </c>
      <c r="T316">
        <f>IF(OR(ISTEXT('Rolex, AP, Patek'!AZ316), ISTEXT('Rolex, AP, Patek'!BA316)),1,0)</f>
        <v>0</v>
      </c>
      <c r="U316">
        <f>IF('Rolex, AP, Patek'!BB316="Yes",1,0)</f>
        <v>0</v>
      </c>
      <c r="V316">
        <f>IF('Rolex, AP, Patek'!BC316="Yes",1,0)</f>
        <v>0</v>
      </c>
      <c r="W316">
        <f>IF('Rolex, AP, Patek'!BF316="Yes",1,0)</f>
        <v>0</v>
      </c>
      <c r="X316">
        <f>IF('Rolex, AP, Patek'!BG316="A",1,0)</f>
        <v>0</v>
      </c>
      <c r="Y316">
        <f>IF('Rolex, AP, Patek'!BG316="AA",1,0)</f>
        <v>0</v>
      </c>
      <c r="Z316">
        <f>IF('Rolex, AP, Patek'!BG316="AAA",1,0)</f>
        <v>1</v>
      </c>
      <c r="AA316">
        <f>IF('Rolex, AP, Patek'!BG316="AAAA",1,0)</f>
        <v>0</v>
      </c>
      <c r="AB316">
        <f>IF('Rolex, AP, Patek'!R316="Yes",1,0)</f>
        <v>1</v>
      </c>
      <c r="AC316">
        <f>IF('Rolex, AP, Patek'!AR316="Yes",1,0)</f>
        <v>0</v>
      </c>
      <c r="AD316">
        <f>IF(OR('Rolex, AP, Patek'!X316="Yes", 'Rolex, AP, Patek'!Y316="Yes",'Rolex, AP, Patek'!Z316="Yes"),1,0)</f>
        <v>0</v>
      </c>
      <c r="AE316">
        <f>IF(OR('Rolex, AP, Patek'!AA316="Yes",'Rolex, AP, Patek'!AB316="Yes"),1,0)</f>
        <v>0</v>
      </c>
      <c r="AF316">
        <f>IF('Rolex, AP, Patek'!AD316="Yes",1,0)</f>
        <v>0</v>
      </c>
      <c r="AG316">
        <f>IF('Rolex, AP, Patek'!AC316="Yes",1,0)</f>
        <v>1</v>
      </c>
      <c r="AH316">
        <f>IF('Rolex, AP, Patek'!AE316="Yes",1,0)</f>
        <v>0</v>
      </c>
      <c r="AI316">
        <f>IF(OR('Rolex, AP, Patek'!AK316="Yes",'Rolex, AP, Patek'!AN316="Yes"),1,0)</f>
        <v>0</v>
      </c>
      <c r="AJ316">
        <f>IF('Rolex, AP, Patek'!AL316="Yes",1,0)</f>
        <v>0</v>
      </c>
      <c r="AK316">
        <f>IF('Rolex, AP, Patek'!AO316="Yes",1,0)</f>
        <v>0</v>
      </c>
      <c r="AL316">
        <f>IF('Rolex, AP, Patek'!AS316="Yes",1,0)</f>
        <v>0</v>
      </c>
      <c r="AM316" s="25">
        <f t="shared" si="25"/>
        <v>0</v>
      </c>
      <c r="AN316" s="25">
        <f t="shared" si="26"/>
        <v>0</v>
      </c>
      <c r="AO316" s="25">
        <f t="shared" si="27"/>
        <v>1</v>
      </c>
      <c r="AP316" s="25">
        <f t="shared" si="28"/>
        <v>0</v>
      </c>
      <c r="AQ316" s="25">
        <f t="shared" si="29"/>
        <v>0</v>
      </c>
    </row>
    <row r="317" spans="1:43" x14ac:dyDescent="0.2">
      <c r="A317" s="1">
        <v>313</v>
      </c>
      <c r="B317" s="27">
        <f>'Rolex, AP, Patek'!C317</f>
        <v>44143</v>
      </c>
      <c r="C317">
        <f>'Rolex, AP, Patek'!D317</f>
        <v>424</v>
      </c>
      <c r="D317" s="28">
        <f>'Rolex, AP, Patek'!E317</f>
        <v>12000</v>
      </c>
      <c r="E317" s="28">
        <f>'Rolex, AP, Patek'!F317</f>
        <v>15000</v>
      </c>
      <c r="F317" s="29">
        <f t="shared" si="24"/>
        <v>9.3926619287701367</v>
      </c>
      <c r="G317" s="28">
        <f>IF('Rolex, AP, Patek'!J317="AP",1,0)</f>
        <v>0</v>
      </c>
      <c r="H317" s="28">
        <f>IF('Rolex, AP, Patek'!J317="Patek",1,0)</f>
        <v>0</v>
      </c>
      <c r="I317" s="28">
        <f>IF('Rolex, AP, Patek'!J317="Rolex",1,0)</f>
        <v>1</v>
      </c>
      <c r="J317">
        <f>IF('Rolex, AP, Patek'!L317="Stainless Steel",1,0)</f>
        <v>1</v>
      </c>
      <c r="K317">
        <f>IF('Rolex, AP, Patek'!L317="Two-tone",1,0)</f>
        <v>0</v>
      </c>
      <c r="L317">
        <f>IF(OR('Rolex, AP, Patek'!L317="YG 18K",'Rolex, AP, Patek'!L317="YG &lt;18K",'Rolex, AP, Patek'!L317="PG 18K",'Rolex, AP, Patek'!L317="PG &lt;18K",'Rolex, AP, Patek'!L317="WG 18K",'Rolex, AP, Patek'!L317="Mixes of 18K",'Rolex, AP, Patek'!L317="Mixes &lt;18K"),1,0)</f>
        <v>0</v>
      </c>
      <c r="M317">
        <f>IF('Rolex, AP, Patek'!L317="Platinum",1,0)</f>
        <v>0</v>
      </c>
      <c r="N317">
        <f>IF(OR('Rolex, AP, Patek'!L317="PVD",'Rolex, AP, Patek'!L317="Gold Plate",'Rolex, AP, Patek'!L317="Other"),1,0)</f>
        <v>0</v>
      </c>
      <c r="O317">
        <f>IF('Rolex, AP, Patek'!P317="Stainless Steel",1,0)</f>
        <v>0</v>
      </c>
      <c r="P317">
        <f>IF('Rolex, AP, Patek'!P317="Leather",1,0)</f>
        <v>1</v>
      </c>
      <c r="Q317">
        <f>IF('Rolex, AP, Patek'!P317="Two-tone",1,0)</f>
        <v>0</v>
      </c>
      <c r="R317">
        <f>IF(OR('Rolex, AP, Patek'!P317="YG 18K",'Rolex, AP, Patek'!P317="PG 18K",'Rolex, AP, Patek'!P317="WG 18K",'Rolex, AP, Patek'!P317="Mixes of 18K"),1,0)</f>
        <v>0</v>
      </c>
      <c r="S317">
        <f>IF(OR('Rolex, AP, Patek'!AX317="Yes",'Rolex, AP, Patek'!AY317="Yes",'Rolex, AP, Patek'!AW317="Yes"),1,0)</f>
        <v>0</v>
      </c>
      <c r="T317">
        <f>IF(OR(ISTEXT('Rolex, AP, Patek'!AZ317), ISTEXT('Rolex, AP, Patek'!BA317)),1,0)</f>
        <v>0</v>
      </c>
      <c r="U317">
        <f>IF('Rolex, AP, Patek'!BB317="Yes",1,0)</f>
        <v>0</v>
      </c>
      <c r="V317">
        <f>IF('Rolex, AP, Patek'!BC317="Yes",1,0)</f>
        <v>0</v>
      </c>
      <c r="W317">
        <f>IF('Rolex, AP, Patek'!BF317="Yes",1,0)</f>
        <v>0</v>
      </c>
      <c r="X317">
        <f>IF('Rolex, AP, Patek'!BG317="A",1,0)</f>
        <v>0</v>
      </c>
      <c r="Y317">
        <f>IF('Rolex, AP, Patek'!BG317="AA",1,0)</f>
        <v>1</v>
      </c>
      <c r="Z317">
        <f>IF('Rolex, AP, Patek'!BG317="AAA",1,0)</f>
        <v>0</v>
      </c>
      <c r="AA317">
        <f>IF('Rolex, AP, Patek'!BG317="AAAA",1,0)</f>
        <v>0</v>
      </c>
      <c r="AB317">
        <f>IF('Rolex, AP, Patek'!R317="Yes",1,0)</f>
        <v>1</v>
      </c>
      <c r="AC317">
        <f>IF('Rolex, AP, Patek'!AR317="Yes",1,0)</f>
        <v>0</v>
      </c>
      <c r="AD317">
        <f>IF(OR('Rolex, AP, Patek'!X317="Yes", 'Rolex, AP, Patek'!Y317="Yes",'Rolex, AP, Patek'!Z317="Yes"),1,0)</f>
        <v>0</v>
      </c>
      <c r="AE317">
        <f>IF(OR('Rolex, AP, Patek'!AA317="Yes",'Rolex, AP, Patek'!AB317="Yes"),1,0)</f>
        <v>0</v>
      </c>
      <c r="AF317">
        <f>IF('Rolex, AP, Patek'!AD317="Yes",1,0)</f>
        <v>0</v>
      </c>
      <c r="AG317">
        <f>IF('Rolex, AP, Patek'!AC317="Yes",1,0)</f>
        <v>1</v>
      </c>
      <c r="AH317">
        <f>IF('Rolex, AP, Patek'!AE317="Yes",1,0)</f>
        <v>0</v>
      </c>
      <c r="AI317">
        <f>IF(OR('Rolex, AP, Patek'!AK317="Yes",'Rolex, AP, Patek'!AN317="Yes"),1,0)</f>
        <v>0</v>
      </c>
      <c r="AJ317">
        <f>IF('Rolex, AP, Patek'!AL317="Yes",1,0)</f>
        <v>0</v>
      </c>
      <c r="AK317">
        <f>IF('Rolex, AP, Patek'!AO317="Yes",1,0)</f>
        <v>0</v>
      </c>
      <c r="AL317">
        <f>IF('Rolex, AP, Patek'!AS317="Yes",1,0)</f>
        <v>0</v>
      </c>
      <c r="AM317" s="25">
        <f t="shared" si="25"/>
        <v>0</v>
      </c>
      <c r="AN317" s="25">
        <f t="shared" si="26"/>
        <v>0</v>
      </c>
      <c r="AO317" s="25">
        <f t="shared" si="27"/>
        <v>1</v>
      </c>
      <c r="AP317" s="25">
        <f t="shared" si="28"/>
        <v>0</v>
      </c>
      <c r="AQ317" s="25">
        <f t="shared" si="29"/>
        <v>0</v>
      </c>
    </row>
    <row r="318" spans="1:43" x14ac:dyDescent="0.2">
      <c r="A318" s="1">
        <v>314</v>
      </c>
      <c r="B318" s="27">
        <f>'Rolex, AP, Patek'!C318</f>
        <v>44143</v>
      </c>
      <c r="C318">
        <f>'Rolex, AP, Patek'!D318</f>
        <v>425</v>
      </c>
      <c r="D318" s="28">
        <f>'Rolex, AP, Patek'!E318</f>
        <v>55000</v>
      </c>
      <c r="E318" s="28">
        <f>'Rolex, AP, Patek'!F318</f>
        <v>68750</v>
      </c>
      <c r="F318" s="29">
        <f t="shared" si="24"/>
        <v>10.915088464214607</v>
      </c>
      <c r="G318" s="28">
        <f>IF('Rolex, AP, Patek'!J318="AP",1,0)</f>
        <v>0</v>
      </c>
      <c r="H318" s="28">
        <f>IF('Rolex, AP, Patek'!J318="Patek",1,0)</f>
        <v>0</v>
      </c>
      <c r="I318" s="28">
        <f>IF('Rolex, AP, Patek'!J318="Rolex",1,0)</f>
        <v>1</v>
      </c>
      <c r="J318">
        <f>IF('Rolex, AP, Patek'!L318="Stainless Steel",1,0)</f>
        <v>1</v>
      </c>
      <c r="K318">
        <f>IF('Rolex, AP, Patek'!L318="Two-tone",1,0)</f>
        <v>0</v>
      </c>
      <c r="L318">
        <f>IF(OR('Rolex, AP, Patek'!L318="YG 18K",'Rolex, AP, Patek'!L318="YG &lt;18K",'Rolex, AP, Patek'!L318="PG 18K",'Rolex, AP, Patek'!L318="PG &lt;18K",'Rolex, AP, Patek'!L318="WG 18K",'Rolex, AP, Patek'!L318="Mixes of 18K",'Rolex, AP, Patek'!L318="Mixes &lt;18K"),1,0)</f>
        <v>0</v>
      </c>
      <c r="M318">
        <f>IF('Rolex, AP, Patek'!L318="Platinum",1,0)</f>
        <v>0</v>
      </c>
      <c r="N318">
        <f>IF(OR('Rolex, AP, Patek'!L318="PVD",'Rolex, AP, Patek'!L318="Gold Plate",'Rolex, AP, Patek'!L318="Other"),1,0)</f>
        <v>0</v>
      </c>
      <c r="O318">
        <f>IF('Rolex, AP, Patek'!P318="Stainless Steel",1,0)</f>
        <v>1</v>
      </c>
      <c r="P318">
        <f>IF('Rolex, AP, Patek'!P318="Leather",1,0)</f>
        <v>0</v>
      </c>
      <c r="Q318">
        <f>IF('Rolex, AP, Patek'!P318="Two-tone",1,0)</f>
        <v>0</v>
      </c>
      <c r="R318">
        <f>IF(OR('Rolex, AP, Patek'!P318="YG 18K",'Rolex, AP, Patek'!P318="PG 18K",'Rolex, AP, Patek'!P318="WG 18K",'Rolex, AP, Patek'!P318="Mixes of 18K"),1,0)</f>
        <v>0</v>
      </c>
      <c r="S318">
        <f>IF(OR('Rolex, AP, Patek'!AX318="Yes",'Rolex, AP, Patek'!AY318="Yes",'Rolex, AP, Patek'!AW318="Yes"),1,0)</f>
        <v>0</v>
      </c>
      <c r="T318">
        <f>IF(OR(ISTEXT('Rolex, AP, Patek'!AZ318), ISTEXT('Rolex, AP, Patek'!BA318)),1,0)</f>
        <v>0</v>
      </c>
      <c r="U318">
        <f>IF('Rolex, AP, Patek'!BB318="Yes",1,0)</f>
        <v>1</v>
      </c>
      <c r="V318">
        <f>IF('Rolex, AP, Patek'!BC318="Yes",1,0)</f>
        <v>0</v>
      </c>
      <c r="W318">
        <f>IF('Rolex, AP, Patek'!BF318="Yes",1,0)</f>
        <v>0</v>
      </c>
      <c r="X318">
        <f>IF('Rolex, AP, Patek'!BG318="A",1,0)</f>
        <v>0</v>
      </c>
      <c r="Y318">
        <f>IF('Rolex, AP, Patek'!BG318="AA",1,0)</f>
        <v>0</v>
      </c>
      <c r="Z318">
        <f>IF('Rolex, AP, Patek'!BG318="AAA",1,0)</f>
        <v>1</v>
      </c>
      <c r="AA318">
        <f>IF('Rolex, AP, Patek'!BG318="AAAA",1,0)</f>
        <v>0</v>
      </c>
      <c r="AB318">
        <f>IF('Rolex, AP, Patek'!R318="Yes",1,0)</f>
        <v>0</v>
      </c>
      <c r="AC318">
        <f>IF('Rolex, AP, Patek'!AR318="Yes",1,0)</f>
        <v>0</v>
      </c>
      <c r="AD318">
        <f>IF(OR('Rolex, AP, Patek'!X318="Yes", 'Rolex, AP, Patek'!Y318="Yes",'Rolex, AP, Patek'!Z318="Yes"),1,0)</f>
        <v>0</v>
      </c>
      <c r="AE318">
        <f>IF(OR('Rolex, AP, Patek'!AA318="Yes",'Rolex, AP, Patek'!AB318="Yes"),1,0)</f>
        <v>0</v>
      </c>
      <c r="AF318">
        <f>IF('Rolex, AP, Patek'!AD318="Yes",1,0)</f>
        <v>0</v>
      </c>
      <c r="AG318">
        <f>IF('Rolex, AP, Patek'!AC318="Yes",1,0)</f>
        <v>0</v>
      </c>
      <c r="AH318">
        <f>IF('Rolex, AP, Patek'!AE318="Yes",1,0)</f>
        <v>0</v>
      </c>
      <c r="AI318">
        <f>IF(OR('Rolex, AP, Patek'!AK318="Yes",'Rolex, AP, Patek'!AN318="Yes"),1,0)</f>
        <v>1</v>
      </c>
      <c r="AJ318">
        <f>IF('Rolex, AP, Patek'!AL318="Yes",1,0)</f>
        <v>0</v>
      </c>
      <c r="AK318">
        <f>IF('Rolex, AP, Patek'!AO318="Yes",1,0)</f>
        <v>0</v>
      </c>
      <c r="AL318">
        <f>IF('Rolex, AP, Patek'!AS318="Yes",1,0)</f>
        <v>0</v>
      </c>
      <c r="AM318" s="25">
        <f t="shared" si="25"/>
        <v>0</v>
      </c>
      <c r="AN318" s="25">
        <f t="shared" si="26"/>
        <v>0</v>
      </c>
      <c r="AO318" s="25">
        <f t="shared" si="27"/>
        <v>1</v>
      </c>
      <c r="AP318" s="25">
        <f t="shared" si="28"/>
        <v>0</v>
      </c>
      <c r="AQ318" s="25">
        <f t="shared" si="29"/>
        <v>0</v>
      </c>
    </row>
    <row r="319" spans="1:43" x14ac:dyDescent="0.2">
      <c r="A319" s="1">
        <v>315</v>
      </c>
      <c r="B319" s="27">
        <f>'Rolex, AP, Patek'!C319</f>
        <v>44143</v>
      </c>
      <c r="C319">
        <f>'Rolex, AP, Patek'!D319</f>
        <v>426</v>
      </c>
      <c r="D319" s="28">
        <f>'Rolex, AP, Patek'!E319</f>
        <v>26000</v>
      </c>
      <c r="E319" s="28">
        <f>'Rolex, AP, Patek'!F319</f>
        <v>32500</v>
      </c>
      <c r="F319" s="29">
        <f t="shared" si="24"/>
        <v>10.165851817003619</v>
      </c>
      <c r="G319" s="28">
        <f>IF('Rolex, AP, Patek'!J319="AP",1,0)</f>
        <v>0</v>
      </c>
      <c r="H319" s="28">
        <f>IF('Rolex, AP, Patek'!J319="Patek",1,0)</f>
        <v>0</v>
      </c>
      <c r="I319" s="28">
        <f>IF('Rolex, AP, Patek'!J319="Rolex",1,0)</f>
        <v>1</v>
      </c>
      <c r="J319">
        <f>IF('Rolex, AP, Patek'!L319="Stainless Steel",1,0)</f>
        <v>1</v>
      </c>
      <c r="K319">
        <f>IF('Rolex, AP, Patek'!L319="Two-tone",1,0)</f>
        <v>0</v>
      </c>
      <c r="L319">
        <f>IF(OR('Rolex, AP, Patek'!L319="YG 18K",'Rolex, AP, Patek'!L319="YG &lt;18K",'Rolex, AP, Patek'!L319="PG 18K",'Rolex, AP, Patek'!L319="PG &lt;18K",'Rolex, AP, Patek'!L319="WG 18K",'Rolex, AP, Patek'!L319="Mixes of 18K",'Rolex, AP, Patek'!L319="Mixes &lt;18K"),1,0)</f>
        <v>0</v>
      </c>
      <c r="M319">
        <f>IF('Rolex, AP, Patek'!L319="Platinum",1,0)</f>
        <v>0</v>
      </c>
      <c r="N319">
        <f>IF(OR('Rolex, AP, Patek'!L319="PVD",'Rolex, AP, Patek'!L319="Gold Plate",'Rolex, AP, Patek'!L319="Other"),1,0)</f>
        <v>0</v>
      </c>
      <c r="O319">
        <f>IF('Rolex, AP, Patek'!P319="Stainless Steel",1,0)</f>
        <v>1</v>
      </c>
      <c r="P319">
        <f>IF('Rolex, AP, Patek'!P319="Leather",1,0)</f>
        <v>0</v>
      </c>
      <c r="Q319">
        <f>IF('Rolex, AP, Patek'!P319="Two-tone",1,0)</f>
        <v>0</v>
      </c>
      <c r="R319">
        <f>IF(OR('Rolex, AP, Patek'!P319="YG 18K",'Rolex, AP, Patek'!P319="PG 18K",'Rolex, AP, Patek'!P319="WG 18K",'Rolex, AP, Patek'!P319="Mixes of 18K"),1,0)</f>
        <v>0</v>
      </c>
      <c r="S319">
        <f>IF(OR('Rolex, AP, Patek'!AX319="Yes",'Rolex, AP, Patek'!AY319="Yes",'Rolex, AP, Patek'!AW319="Yes"),1,0)</f>
        <v>0</v>
      </c>
      <c r="T319">
        <f>IF(OR(ISTEXT('Rolex, AP, Patek'!AZ319), ISTEXT('Rolex, AP, Patek'!BA319)),1,0)</f>
        <v>0</v>
      </c>
      <c r="U319">
        <f>IF('Rolex, AP, Patek'!BB319="Yes",1,0)</f>
        <v>0</v>
      </c>
      <c r="V319">
        <f>IF('Rolex, AP, Patek'!BC319="Yes",1,0)</f>
        <v>0</v>
      </c>
      <c r="W319">
        <f>IF('Rolex, AP, Patek'!BF319="Yes",1,0)</f>
        <v>0</v>
      </c>
      <c r="X319">
        <f>IF('Rolex, AP, Patek'!BG319="A",1,0)</f>
        <v>0</v>
      </c>
      <c r="Y319">
        <f>IF('Rolex, AP, Patek'!BG319="AA",1,0)</f>
        <v>0</v>
      </c>
      <c r="Z319">
        <f>IF('Rolex, AP, Patek'!BG319="AAA",1,0)</f>
        <v>0</v>
      </c>
      <c r="AA319">
        <f>IF('Rolex, AP, Patek'!BG319="AAAA",1,0)</f>
        <v>1</v>
      </c>
      <c r="AB319">
        <f>IF('Rolex, AP, Patek'!R319="Yes",1,0)</f>
        <v>1</v>
      </c>
      <c r="AC319">
        <f>IF('Rolex, AP, Patek'!AR319="Yes",1,0)</f>
        <v>0</v>
      </c>
      <c r="AD319">
        <f>IF(OR('Rolex, AP, Patek'!X319="Yes", 'Rolex, AP, Patek'!Y319="Yes",'Rolex, AP, Patek'!Z319="Yes"),1,0)</f>
        <v>0</v>
      </c>
      <c r="AE319">
        <f>IF(OR('Rolex, AP, Patek'!AA319="Yes",'Rolex, AP, Patek'!AB319="Yes"),1,0)</f>
        <v>0</v>
      </c>
      <c r="AF319">
        <f>IF('Rolex, AP, Patek'!AD319="Yes",1,0)</f>
        <v>0</v>
      </c>
      <c r="AG319">
        <f>IF('Rolex, AP, Patek'!AC319="Yes",1,0)</f>
        <v>0</v>
      </c>
      <c r="AH319">
        <f>IF('Rolex, AP, Patek'!AE319="Yes",1,0)</f>
        <v>0</v>
      </c>
      <c r="AI319">
        <f>IF(OR('Rolex, AP, Patek'!AK319="Yes",'Rolex, AP, Patek'!AN319="Yes"),1,0)</f>
        <v>0</v>
      </c>
      <c r="AJ319">
        <f>IF('Rolex, AP, Patek'!AL319="Yes",1,0)</f>
        <v>0</v>
      </c>
      <c r="AK319">
        <f>IF('Rolex, AP, Patek'!AO319="Yes",1,0)</f>
        <v>0</v>
      </c>
      <c r="AL319">
        <f>IF('Rolex, AP, Patek'!AS319="Yes",1,0)</f>
        <v>0</v>
      </c>
      <c r="AM319" s="25">
        <f t="shared" si="25"/>
        <v>0</v>
      </c>
      <c r="AN319" s="25">
        <f t="shared" si="26"/>
        <v>0</v>
      </c>
      <c r="AO319" s="25">
        <f t="shared" si="27"/>
        <v>1</v>
      </c>
      <c r="AP319" s="25">
        <f t="shared" si="28"/>
        <v>0</v>
      </c>
      <c r="AQ319" s="25">
        <f t="shared" si="29"/>
        <v>0</v>
      </c>
    </row>
    <row r="320" spans="1:43" x14ac:dyDescent="0.2">
      <c r="A320" s="1">
        <v>316</v>
      </c>
      <c r="B320" s="27">
        <f>'Rolex, AP, Patek'!C320</f>
        <v>44143</v>
      </c>
      <c r="C320">
        <f>'Rolex, AP, Patek'!D320</f>
        <v>427</v>
      </c>
      <c r="D320" s="28">
        <f>'Rolex, AP, Patek'!E320</f>
        <v>11500</v>
      </c>
      <c r="E320" s="28">
        <f>'Rolex, AP, Patek'!F320</f>
        <v>14375</v>
      </c>
      <c r="F320" s="29">
        <f t="shared" si="24"/>
        <v>9.3501023143513411</v>
      </c>
      <c r="G320" s="28">
        <f>IF('Rolex, AP, Patek'!J320="AP",1,0)</f>
        <v>0</v>
      </c>
      <c r="H320" s="28">
        <f>IF('Rolex, AP, Patek'!J320="Patek",1,0)</f>
        <v>0</v>
      </c>
      <c r="I320" s="28">
        <f>IF('Rolex, AP, Patek'!J320="Rolex",1,0)</f>
        <v>1</v>
      </c>
      <c r="J320">
        <f>IF('Rolex, AP, Patek'!L320="Stainless Steel",1,0)</f>
        <v>1</v>
      </c>
      <c r="K320">
        <f>IF('Rolex, AP, Patek'!L320="Two-tone",1,0)</f>
        <v>0</v>
      </c>
      <c r="L320">
        <f>IF(OR('Rolex, AP, Patek'!L320="YG 18K",'Rolex, AP, Patek'!L320="YG &lt;18K",'Rolex, AP, Patek'!L320="PG 18K",'Rolex, AP, Patek'!L320="PG &lt;18K",'Rolex, AP, Patek'!L320="WG 18K",'Rolex, AP, Patek'!L320="Mixes of 18K",'Rolex, AP, Patek'!L320="Mixes &lt;18K"),1,0)</f>
        <v>0</v>
      </c>
      <c r="M320">
        <f>IF('Rolex, AP, Patek'!L320="Platinum",1,0)</f>
        <v>0</v>
      </c>
      <c r="N320">
        <f>IF(OR('Rolex, AP, Patek'!L320="PVD",'Rolex, AP, Patek'!L320="Gold Plate",'Rolex, AP, Patek'!L320="Other"),1,0)</f>
        <v>0</v>
      </c>
      <c r="O320">
        <f>IF('Rolex, AP, Patek'!P320="Stainless Steel",1,0)</f>
        <v>1</v>
      </c>
      <c r="P320">
        <f>IF('Rolex, AP, Patek'!P320="Leather",1,0)</f>
        <v>0</v>
      </c>
      <c r="Q320">
        <f>IF('Rolex, AP, Patek'!P320="Two-tone",1,0)</f>
        <v>0</v>
      </c>
      <c r="R320">
        <f>IF(OR('Rolex, AP, Patek'!P320="YG 18K",'Rolex, AP, Patek'!P320="PG 18K",'Rolex, AP, Patek'!P320="WG 18K",'Rolex, AP, Patek'!P320="Mixes of 18K"),1,0)</f>
        <v>0</v>
      </c>
      <c r="S320">
        <f>IF(OR('Rolex, AP, Patek'!AX320="Yes",'Rolex, AP, Patek'!AY320="Yes",'Rolex, AP, Patek'!AW320="Yes"),1,0)</f>
        <v>0</v>
      </c>
      <c r="T320">
        <f>IF(OR(ISTEXT('Rolex, AP, Patek'!AZ320), ISTEXT('Rolex, AP, Patek'!BA320)),1,0)</f>
        <v>0</v>
      </c>
      <c r="U320">
        <f>IF('Rolex, AP, Patek'!BB320="Yes",1,0)</f>
        <v>0</v>
      </c>
      <c r="V320">
        <f>IF('Rolex, AP, Patek'!BC320="Yes",1,0)</f>
        <v>0</v>
      </c>
      <c r="W320">
        <f>IF('Rolex, AP, Patek'!BF320="Yes",1,0)</f>
        <v>0</v>
      </c>
      <c r="X320">
        <f>IF('Rolex, AP, Patek'!BG320="A",1,0)</f>
        <v>0</v>
      </c>
      <c r="Y320">
        <f>IF('Rolex, AP, Patek'!BG320="AA",1,0)</f>
        <v>1</v>
      </c>
      <c r="Z320">
        <f>IF('Rolex, AP, Patek'!BG320="AAA",1,0)</f>
        <v>0</v>
      </c>
      <c r="AA320">
        <f>IF('Rolex, AP, Patek'!BG320="AAAA",1,0)</f>
        <v>0</v>
      </c>
      <c r="AB320">
        <f>IF('Rolex, AP, Patek'!R320="Yes",1,0)</f>
        <v>1</v>
      </c>
      <c r="AC320">
        <f>IF('Rolex, AP, Patek'!AR320="Yes",1,0)</f>
        <v>0</v>
      </c>
      <c r="AD320">
        <f>IF(OR('Rolex, AP, Patek'!X320="Yes", 'Rolex, AP, Patek'!Y320="Yes",'Rolex, AP, Patek'!Z320="Yes"),1,0)</f>
        <v>0</v>
      </c>
      <c r="AE320">
        <f>IF(OR('Rolex, AP, Patek'!AA320="Yes",'Rolex, AP, Patek'!AB320="Yes"),1,0)</f>
        <v>0</v>
      </c>
      <c r="AF320">
        <f>IF('Rolex, AP, Patek'!AD320="Yes",1,0)</f>
        <v>0</v>
      </c>
      <c r="AG320">
        <f>IF('Rolex, AP, Patek'!AC320="Yes",1,0)</f>
        <v>1</v>
      </c>
      <c r="AH320">
        <f>IF('Rolex, AP, Patek'!AE320="Yes",1,0)</f>
        <v>0</v>
      </c>
      <c r="AI320">
        <f>IF(OR('Rolex, AP, Patek'!AK320="Yes",'Rolex, AP, Patek'!AN320="Yes"),1,0)</f>
        <v>0</v>
      </c>
      <c r="AJ320">
        <f>IF('Rolex, AP, Patek'!AL320="Yes",1,0)</f>
        <v>0</v>
      </c>
      <c r="AK320">
        <f>IF('Rolex, AP, Patek'!AO320="Yes",1,0)</f>
        <v>0</v>
      </c>
      <c r="AL320">
        <f>IF('Rolex, AP, Patek'!AS320="Yes",1,0)</f>
        <v>0</v>
      </c>
      <c r="AM320" s="25">
        <f t="shared" si="25"/>
        <v>0</v>
      </c>
      <c r="AN320" s="25">
        <f t="shared" si="26"/>
        <v>0</v>
      </c>
      <c r="AO320" s="25">
        <f t="shared" si="27"/>
        <v>1</v>
      </c>
      <c r="AP320" s="25">
        <f t="shared" si="28"/>
        <v>0</v>
      </c>
      <c r="AQ320" s="25">
        <f t="shared" si="29"/>
        <v>0</v>
      </c>
    </row>
    <row r="321" spans="1:43" x14ac:dyDescent="0.2">
      <c r="A321" s="1">
        <v>317</v>
      </c>
      <c r="B321" s="27">
        <f>'Rolex, AP, Patek'!C321</f>
        <v>44143</v>
      </c>
      <c r="C321">
        <f>'Rolex, AP, Patek'!D321</f>
        <v>428</v>
      </c>
      <c r="D321" s="28">
        <f>'Rolex, AP, Patek'!E321</f>
        <v>14500</v>
      </c>
      <c r="E321" s="28">
        <f>'Rolex, AP, Patek'!F321</f>
        <v>18125</v>
      </c>
      <c r="F321" s="29">
        <f t="shared" si="24"/>
        <v>9.581903928408666</v>
      </c>
      <c r="G321" s="28">
        <f>IF('Rolex, AP, Patek'!J321="AP",1,0)</f>
        <v>0</v>
      </c>
      <c r="H321" s="28">
        <f>IF('Rolex, AP, Patek'!J321="Patek",1,0)</f>
        <v>0</v>
      </c>
      <c r="I321" s="28">
        <f>IF('Rolex, AP, Patek'!J321="Rolex",1,0)</f>
        <v>1</v>
      </c>
      <c r="J321">
        <f>IF('Rolex, AP, Patek'!L321="Stainless Steel",1,0)</f>
        <v>1</v>
      </c>
      <c r="K321">
        <f>IF('Rolex, AP, Patek'!L321="Two-tone",1,0)</f>
        <v>0</v>
      </c>
      <c r="L321">
        <f>IF(OR('Rolex, AP, Patek'!L321="YG 18K",'Rolex, AP, Patek'!L321="YG &lt;18K",'Rolex, AP, Patek'!L321="PG 18K",'Rolex, AP, Patek'!L321="PG &lt;18K",'Rolex, AP, Patek'!L321="WG 18K",'Rolex, AP, Patek'!L321="Mixes of 18K",'Rolex, AP, Patek'!L321="Mixes &lt;18K"),1,0)</f>
        <v>0</v>
      </c>
      <c r="M321">
        <f>IF('Rolex, AP, Patek'!L321="Platinum",1,0)</f>
        <v>0</v>
      </c>
      <c r="N321">
        <f>IF(OR('Rolex, AP, Patek'!L321="PVD",'Rolex, AP, Patek'!L321="Gold Plate",'Rolex, AP, Patek'!L321="Other"),1,0)</f>
        <v>0</v>
      </c>
      <c r="O321">
        <f>IF('Rolex, AP, Patek'!P321="Stainless Steel",1,0)</f>
        <v>1</v>
      </c>
      <c r="P321">
        <f>IF('Rolex, AP, Patek'!P321="Leather",1,0)</f>
        <v>0</v>
      </c>
      <c r="Q321">
        <f>IF('Rolex, AP, Patek'!P321="Two-tone",1,0)</f>
        <v>0</v>
      </c>
      <c r="R321">
        <f>IF(OR('Rolex, AP, Patek'!P321="YG 18K",'Rolex, AP, Patek'!P321="PG 18K",'Rolex, AP, Patek'!P321="WG 18K",'Rolex, AP, Patek'!P321="Mixes of 18K"),1,0)</f>
        <v>0</v>
      </c>
      <c r="S321">
        <f>IF(OR('Rolex, AP, Patek'!AX321="Yes",'Rolex, AP, Patek'!AY321="Yes",'Rolex, AP, Patek'!AW321="Yes"),1,0)</f>
        <v>0</v>
      </c>
      <c r="T321">
        <f>IF(OR(ISTEXT('Rolex, AP, Patek'!AZ321), ISTEXT('Rolex, AP, Patek'!BA321)),1,0)</f>
        <v>0</v>
      </c>
      <c r="U321">
        <f>IF('Rolex, AP, Patek'!BB321="Yes",1,0)</f>
        <v>0</v>
      </c>
      <c r="V321">
        <f>IF('Rolex, AP, Patek'!BC321="Yes",1,0)</f>
        <v>0</v>
      </c>
      <c r="W321">
        <f>IF('Rolex, AP, Patek'!BF321="Yes",1,0)</f>
        <v>0</v>
      </c>
      <c r="X321">
        <f>IF('Rolex, AP, Patek'!BG321="A",1,0)</f>
        <v>0</v>
      </c>
      <c r="Y321">
        <f>IF('Rolex, AP, Patek'!BG321="AA",1,0)</f>
        <v>0</v>
      </c>
      <c r="Z321">
        <f>IF('Rolex, AP, Patek'!BG321="AAA",1,0)</f>
        <v>1</v>
      </c>
      <c r="AA321">
        <f>IF('Rolex, AP, Patek'!BG321="AAAA",1,0)</f>
        <v>0</v>
      </c>
      <c r="AB321">
        <f>IF('Rolex, AP, Patek'!R321="Yes",1,0)</f>
        <v>0</v>
      </c>
      <c r="AC321">
        <f>IF('Rolex, AP, Patek'!AR321="Yes",1,0)</f>
        <v>0</v>
      </c>
      <c r="AD321">
        <f>IF(OR('Rolex, AP, Patek'!X321="Yes", 'Rolex, AP, Patek'!Y321="Yes",'Rolex, AP, Patek'!Z321="Yes"),1,0)</f>
        <v>1</v>
      </c>
      <c r="AE321">
        <f>IF(OR('Rolex, AP, Patek'!AA321="Yes",'Rolex, AP, Patek'!AB321="Yes"),1,0)</f>
        <v>0</v>
      </c>
      <c r="AF321">
        <f>IF('Rolex, AP, Patek'!AD321="Yes",1,0)</f>
        <v>0</v>
      </c>
      <c r="AG321">
        <f>IF('Rolex, AP, Patek'!AC321="Yes",1,0)</f>
        <v>1</v>
      </c>
      <c r="AH321">
        <f>IF('Rolex, AP, Patek'!AE321="Yes",1,0)</f>
        <v>0</v>
      </c>
      <c r="AI321">
        <f>IF(OR('Rolex, AP, Patek'!AK321="Yes",'Rolex, AP, Patek'!AN321="Yes"),1,0)</f>
        <v>0</v>
      </c>
      <c r="AJ321">
        <f>IF('Rolex, AP, Patek'!AL321="Yes",1,0)</f>
        <v>0</v>
      </c>
      <c r="AK321">
        <f>IF('Rolex, AP, Patek'!AO321="Yes",1,0)</f>
        <v>0</v>
      </c>
      <c r="AL321">
        <f>IF('Rolex, AP, Patek'!AS321="Yes",1,0)</f>
        <v>0</v>
      </c>
      <c r="AM321" s="25">
        <f t="shared" si="25"/>
        <v>0</v>
      </c>
      <c r="AN321" s="25">
        <f t="shared" si="26"/>
        <v>0</v>
      </c>
      <c r="AO321" s="25">
        <f t="shared" si="27"/>
        <v>1</v>
      </c>
      <c r="AP321" s="25">
        <f t="shared" si="28"/>
        <v>0</v>
      </c>
      <c r="AQ321" s="25">
        <f t="shared" si="29"/>
        <v>0</v>
      </c>
    </row>
    <row r="322" spans="1:43" x14ac:dyDescent="0.2">
      <c r="A322" s="1">
        <v>318</v>
      </c>
      <c r="B322" s="27">
        <f>'Rolex, AP, Patek'!C322</f>
        <v>44143</v>
      </c>
      <c r="C322">
        <f>'Rolex, AP, Patek'!D322</f>
        <v>429</v>
      </c>
      <c r="D322" s="28">
        <f>'Rolex, AP, Patek'!E322</f>
        <v>17000</v>
      </c>
      <c r="E322" s="28">
        <f>'Rolex, AP, Patek'!F322</f>
        <v>21250</v>
      </c>
      <c r="F322" s="29">
        <f t="shared" si="24"/>
        <v>9.7409686230383539</v>
      </c>
      <c r="G322" s="28">
        <f>IF('Rolex, AP, Patek'!J322="AP",1,0)</f>
        <v>0</v>
      </c>
      <c r="H322" s="28">
        <f>IF('Rolex, AP, Patek'!J322="Patek",1,0)</f>
        <v>0</v>
      </c>
      <c r="I322" s="28">
        <f>IF('Rolex, AP, Patek'!J322="Rolex",1,0)</f>
        <v>1</v>
      </c>
      <c r="J322">
        <f>IF('Rolex, AP, Patek'!L322="Stainless Steel",1,0)</f>
        <v>1</v>
      </c>
      <c r="K322">
        <f>IF('Rolex, AP, Patek'!L322="Two-tone",1,0)</f>
        <v>0</v>
      </c>
      <c r="L322">
        <f>IF(OR('Rolex, AP, Patek'!L322="YG 18K",'Rolex, AP, Patek'!L322="YG &lt;18K",'Rolex, AP, Patek'!L322="PG 18K",'Rolex, AP, Patek'!L322="PG &lt;18K",'Rolex, AP, Patek'!L322="WG 18K",'Rolex, AP, Patek'!L322="Mixes of 18K",'Rolex, AP, Patek'!L322="Mixes &lt;18K"),1,0)</f>
        <v>0</v>
      </c>
      <c r="M322">
        <f>IF('Rolex, AP, Patek'!L322="Platinum",1,0)</f>
        <v>0</v>
      </c>
      <c r="N322">
        <f>IF(OR('Rolex, AP, Patek'!L322="PVD",'Rolex, AP, Patek'!L322="Gold Plate",'Rolex, AP, Patek'!L322="Other"),1,0)</f>
        <v>0</v>
      </c>
      <c r="O322">
        <f>IF('Rolex, AP, Patek'!P322="Stainless Steel",1,0)</f>
        <v>1</v>
      </c>
      <c r="P322">
        <f>IF('Rolex, AP, Patek'!P322="Leather",1,0)</f>
        <v>0</v>
      </c>
      <c r="Q322">
        <f>IF('Rolex, AP, Patek'!P322="Two-tone",1,0)</f>
        <v>0</v>
      </c>
      <c r="R322">
        <f>IF(OR('Rolex, AP, Patek'!P322="YG 18K",'Rolex, AP, Patek'!P322="PG 18K",'Rolex, AP, Patek'!P322="WG 18K",'Rolex, AP, Patek'!P322="Mixes of 18K"),1,0)</f>
        <v>0</v>
      </c>
      <c r="S322">
        <f>IF(OR('Rolex, AP, Patek'!AX322="Yes",'Rolex, AP, Patek'!AY322="Yes",'Rolex, AP, Patek'!AW322="Yes"),1,0)</f>
        <v>0</v>
      </c>
      <c r="T322">
        <f>IF(OR(ISTEXT('Rolex, AP, Patek'!AZ322), ISTEXT('Rolex, AP, Patek'!BA322)),1,0)</f>
        <v>0</v>
      </c>
      <c r="U322">
        <f>IF('Rolex, AP, Patek'!BB322="Yes",1,0)</f>
        <v>0</v>
      </c>
      <c r="V322">
        <f>IF('Rolex, AP, Patek'!BC322="Yes",1,0)</f>
        <v>0</v>
      </c>
      <c r="W322">
        <f>IF('Rolex, AP, Patek'!BF322="Yes",1,0)</f>
        <v>0</v>
      </c>
      <c r="X322">
        <f>IF('Rolex, AP, Patek'!BG322="A",1,0)</f>
        <v>0</v>
      </c>
      <c r="Y322">
        <f>IF('Rolex, AP, Patek'!BG322="AA",1,0)</f>
        <v>1</v>
      </c>
      <c r="Z322">
        <f>IF('Rolex, AP, Patek'!BG322="AAA",1,0)</f>
        <v>0</v>
      </c>
      <c r="AA322">
        <f>IF('Rolex, AP, Patek'!BG322="AAAA",1,0)</f>
        <v>0</v>
      </c>
      <c r="AB322">
        <f>IF('Rolex, AP, Patek'!R322="Yes",1,0)</f>
        <v>0</v>
      </c>
      <c r="AC322">
        <f>IF('Rolex, AP, Patek'!AR322="Yes",1,0)</f>
        <v>0</v>
      </c>
      <c r="AD322">
        <f>IF(OR('Rolex, AP, Patek'!X322="Yes", 'Rolex, AP, Patek'!Y322="Yes",'Rolex, AP, Patek'!Z322="Yes"),1,0)</f>
        <v>1</v>
      </c>
      <c r="AE322">
        <f>IF(OR('Rolex, AP, Patek'!AA322="Yes",'Rolex, AP, Patek'!AB322="Yes"),1,0)</f>
        <v>0</v>
      </c>
      <c r="AF322">
        <f>IF('Rolex, AP, Patek'!AD322="Yes",1,0)</f>
        <v>0</v>
      </c>
      <c r="AG322">
        <f>IF('Rolex, AP, Patek'!AC322="Yes",1,0)</f>
        <v>0</v>
      </c>
      <c r="AH322">
        <f>IF('Rolex, AP, Patek'!AE322="Yes",1,0)</f>
        <v>1</v>
      </c>
      <c r="AI322">
        <f>IF(OR('Rolex, AP, Patek'!AK322="Yes",'Rolex, AP, Patek'!AN322="Yes"),1,0)</f>
        <v>0</v>
      </c>
      <c r="AJ322">
        <f>IF('Rolex, AP, Patek'!AL322="Yes",1,0)</f>
        <v>0</v>
      </c>
      <c r="AK322">
        <f>IF('Rolex, AP, Patek'!AO322="Yes",1,0)</f>
        <v>0</v>
      </c>
      <c r="AL322">
        <f>IF('Rolex, AP, Patek'!AS322="Yes",1,0)</f>
        <v>0</v>
      </c>
      <c r="AM322" s="25">
        <f t="shared" si="25"/>
        <v>0</v>
      </c>
      <c r="AN322" s="25">
        <f t="shared" si="26"/>
        <v>0</v>
      </c>
      <c r="AO322" s="25">
        <f t="shared" si="27"/>
        <v>1</v>
      </c>
      <c r="AP322" s="25">
        <f t="shared" si="28"/>
        <v>0</v>
      </c>
      <c r="AQ322" s="25">
        <f t="shared" si="29"/>
        <v>0</v>
      </c>
    </row>
    <row r="323" spans="1:43" x14ac:dyDescent="0.2">
      <c r="A323" s="1">
        <v>319</v>
      </c>
      <c r="B323" s="27">
        <f>'Rolex, AP, Patek'!C323</f>
        <v>44143</v>
      </c>
      <c r="C323">
        <f>'Rolex, AP, Patek'!D323</f>
        <v>430</v>
      </c>
      <c r="D323" s="28">
        <f>'Rolex, AP, Patek'!E323</f>
        <v>18000</v>
      </c>
      <c r="E323" s="28">
        <f>'Rolex, AP, Patek'!F323</f>
        <v>22500</v>
      </c>
      <c r="F323" s="29">
        <f t="shared" si="24"/>
        <v>9.7981270368783022</v>
      </c>
      <c r="G323" s="28">
        <f>IF('Rolex, AP, Patek'!J323="AP",1,0)</f>
        <v>0</v>
      </c>
      <c r="H323" s="28">
        <f>IF('Rolex, AP, Patek'!J323="Patek",1,0)</f>
        <v>0</v>
      </c>
      <c r="I323" s="28">
        <f>IF('Rolex, AP, Patek'!J323="Rolex",1,0)</f>
        <v>1</v>
      </c>
      <c r="J323">
        <f>IF('Rolex, AP, Patek'!L323="Stainless Steel",1,0)</f>
        <v>1</v>
      </c>
      <c r="K323">
        <f>IF('Rolex, AP, Patek'!L323="Two-tone",1,0)</f>
        <v>0</v>
      </c>
      <c r="L323">
        <f>IF(OR('Rolex, AP, Patek'!L323="YG 18K",'Rolex, AP, Patek'!L323="YG &lt;18K",'Rolex, AP, Patek'!L323="PG 18K",'Rolex, AP, Patek'!L323="PG &lt;18K",'Rolex, AP, Patek'!L323="WG 18K",'Rolex, AP, Patek'!L323="Mixes of 18K",'Rolex, AP, Patek'!L323="Mixes &lt;18K"),1,0)</f>
        <v>0</v>
      </c>
      <c r="M323">
        <f>IF('Rolex, AP, Patek'!L323="Platinum",1,0)</f>
        <v>0</v>
      </c>
      <c r="N323">
        <f>IF(OR('Rolex, AP, Patek'!L323="PVD",'Rolex, AP, Patek'!L323="Gold Plate",'Rolex, AP, Patek'!L323="Other"),1,0)</f>
        <v>0</v>
      </c>
      <c r="O323">
        <f>IF('Rolex, AP, Patek'!P323="Stainless Steel",1,0)</f>
        <v>1</v>
      </c>
      <c r="P323">
        <f>IF('Rolex, AP, Patek'!P323="Leather",1,0)</f>
        <v>0</v>
      </c>
      <c r="Q323">
        <f>IF('Rolex, AP, Patek'!P323="Two-tone",1,0)</f>
        <v>0</v>
      </c>
      <c r="R323">
        <f>IF(OR('Rolex, AP, Patek'!P323="YG 18K",'Rolex, AP, Patek'!P323="PG 18K",'Rolex, AP, Patek'!P323="WG 18K",'Rolex, AP, Patek'!P323="Mixes of 18K"),1,0)</f>
        <v>0</v>
      </c>
      <c r="S323">
        <f>IF(OR('Rolex, AP, Patek'!AX323="Yes",'Rolex, AP, Patek'!AY323="Yes",'Rolex, AP, Patek'!AW323="Yes"),1,0)</f>
        <v>0</v>
      </c>
      <c r="T323">
        <f>IF(OR(ISTEXT('Rolex, AP, Patek'!AZ323), ISTEXT('Rolex, AP, Patek'!BA323)),1,0)</f>
        <v>0</v>
      </c>
      <c r="U323">
        <f>IF('Rolex, AP, Patek'!BB323="Yes",1,0)</f>
        <v>0</v>
      </c>
      <c r="V323">
        <f>IF('Rolex, AP, Patek'!BC323="Yes",1,0)</f>
        <v>0</v>
      </c>
      <c r="W323">
        <f>IF('Rolex, AP, Patek'!BF323="Yes",1,0)</f>
        <v>0</v>
      </c>
      <c r="X323">
        <f>IF('Rolex, AP, Patek'!BG323="A",1,0)</f>
        <v>0</v>
      </c>
      <c r="Y323">
        <f>IF('Rolex, AP, Patek'!BG323="AA",1,0)</f>
        <v>1</v>
      </c>
      <c r="Z323">
        <f>IF('Rolex, AP, Patek'!BG323="AAA",1,0)</f>
        <v>0</v>
      </c>
      <c r="AA323">
        <f>IF('Rolex, AP, Patek'!BG323="AAAA",1,0)</f>
        <v>0</v>
      </c>
      <c r="AB323">
        <f>IF('Rolex, AP, Patek'!R323="Yes",1,0)</f>
        <v>0</v>
      </c>
      <c r="AC323">
        <f>IF('Rolex, AP, Patek'!AR323="Yes",1,0)</f>
        <v>0</v>
      </c>
      <c r="AD323">
        <f>IF(OR('Rolex, AP, Patek'!X323="Yes", 'Rolex, AP, Patek'!Y323="Yes",'Rolex, AP, Patek'!Z323="Yes"),1,0)</f>
        <v>1</v>
      </c>
      <c r="AE323">
        <f>IF(OR('Rolex, AP, Patek'!AA323="Yes",'Rolex, AP, Patek'!AB323="Yes"),1,0)</f>
        <v>0</v>
      </c>
      <c r="AF323">
        <f>IF('Rolex, AP, Patek'!AD323="Yes",1,0)</f>
        <v>0</v>
      </c>
      <c r="AG323">
        <f>IF('Rolex, AP, Patek'!AC323="Yes",1,0)</f>
        <v>0</v>
      </c>
      <c r="AH323">
        <f>IF('Rolex, AP, Patek'!AE323="Yes",1,0)</f>
        <v>1</v>
      </c>
      <c r="AI323">
        <f>IF(OR('Rolex, AP, Patek'!AK323="Yes",'Rolex, AP, Patek'!AN323="Yes"),1,0)</f>
        <v>0</v>
      </c>
      <c r="AJ323">
        <f>IF('Rolex, AP, Patek'!AL323="Yes",1,0)</f>
        <v>0</v>
      </c>
      <c r="AK323">
        <f>IF('Rolex, AP, Patek'!AO323="Yes",1,0)</f>
        <v>0</v>
      </c>
      <c r="AL323">
        <f>IF('Rolex, AP, Patek'!AS323="Yes",1,0)</f>
        <v>0</v>
      </c>
      <c r="AM323" s="25">
        <f t="shared" si="25"/>
        <v>0</v>
      </c>
      <c r="AN323" s="25">
        <f t="shared" si="26"/>
        <v>0</v>
      </c>
      <c r="AO323" s="25">
        <f t="shared" si="27"/>
        <v>1</v>
      </c>
      <c r="AP323" s="25">
        <f t="shared" si="28"/>
        <v>0</v>
      </c>
      <c r="AQ323" s="25">
        <f t="shared" si="29"/>
        <v>0</v>
      </c>
    </row>
    <row r="324" spans="1:43" x14ac:dyDescent="0.2">
      <c r="A324" s="1">
        <v>320</v>
      </c>
      <c r="B324" s="27">
        <f>'Rolex, AP, Patek'!C324</f>
        <v>44143</v>
      </c>
      <c r="C324">
        <f>'Rolex, AP, Patek'!D324</f>
        <v>431</v>
      </c>
      <c r="D324" s="28">
        <f>'Rolex, AP, Patek'!E324</f>
        <v>10000</v>
      </c>
      <c r="E324" s="28">
        <f>'Rolex, AP, Patek'!F324</f>
        <v>12500</v>
      </c>
      <c r="F324" s="29">
        <f t="shared" si="24"/>
        <v>9.2103403719761836</v>
      </c>
      <c r="G324" s="28">
        <f>IF('Rolex, AP, Patek'!J324="AP",1,0)</f>
        <v>0</v>
      </c>
      <c r="H324" s="28">
        <f>IF('Rolex, AP, Patek'!J324="Patek",1,0)</f>
        <v>0</v>
      </c>
      <c r="I324" s="28">
        <f>IF('Rolex, AP, Patek'!J324="Rolex",1,0)</f>
        <v>1</v>
      </c>
      <c r="J324">
        <f>IF('Rolex, AP, Patek'!L324="Stainless Steel",1,0)</f>
        <v>1</v>
      </c>
      <c r="K324">
        <f>IF('Rolex, AP, Patek'!L324="Two-tone",1,0)</f>
        <v>0</v>
      </c>
      <c r="L324">
        <f>IF(OR('Rolex, AP, Patek'!L324="YG 18K",'Rolex, AP, Patek'!L324="YG &lt;18K",'Rolex, AP, Patek'!L324="PG 18K",'Rolex, AP, Patek'!L324="PG &lt;18K",'Rolex, AP, Patek'!L324="WG 18K",'Rolex, AP, Patek'!L324="Mixes of 18K",'Rolex, AP, Patek'!L324="Mixes &lt;18K"),1,0)</f>
        <v>0</v>
      </c>
      <c r="M324">
        <f>IF('Rolex, AP, Patek'!L324="Platinum",1,0)</f>
        <v>0</v>
      </c>
      <c r="N324">
        <f>IF(OR('Rolex, AP, Patek'!L324="PVD",'Rolex, AP, Patek'!L324="Gold Plate",'Rolex, AP, Patek'!L324="Other"),1,0)</f>
        <v>0</v>
      </c>
      <c r="O324">
        <f>IF('Rolex, AP, Patek'!P324="Stainless Steel",1,0)</f>
        <v>1</v>
      </c>
      <c r="P324">
        <f>IF('Rolex, AP, Patek'!P324="Leather",1,0)</f>
        <v>0</v>
      </c>
      <c r="Q324">
        <f>IF('Rolex, AP, Patek'!P324="Two-tone",1,0)</f>
        <v>0</v>
      </c>
      <c r="R324">
        <f>IF(OR('Rolex, AP, Patek'!P324="YG 18K",'Rolex, AP, Patek'!P324="PG 18K",'Rolex, AP, Patek'!P324="WG 18K",'Rolex, AP, Patek'!P324="Mixes of 18K"),1,0)</f>
        <v>0</v>
      </c>
      <c r="S324">
        <f>IF(OR('Rolex, AP, Patek'!AX324="Yes",'Rolex, AP, Patek'!AY324="Yes",'Rolex, AP, Patek'!AW324="Yes"),1,0)</f>
        <v>0</v>
      </c>
      <c r="T324">
        <f>IF(OR(ISTEXT('Rolex, AP, Patek'!AZ324), ISTEXT('Rolex, AP, Patek'!BA324)),1,0)</f>
        <v>0</v>
      </c>
      <c r="U324">
        <f>IF('Rolex, AP, Patek'!BB324="Yes",1,0)</f>
        <v>0</v>
      </c>
      <c r="V324">
        <f>IF('Rolex, AP, Patek'!BC324="Yes",1,0)</f>
        <v>0</v>
      </c>
      <c r="W324">
        <f>IF('Rolex, AP, Patek'!BF324="Yes",1,0)</f>
        <v>0</v>
      </c>
      <c r="X324">
        <f>IF('Rolex, AP, Patek'!BG324="A",1,0)</f>
        <v>0</v>
      </c>
      <c r="Y324">
        <f>IF('Rolex, AP, Patek'!BG324="AA",1,0)</f>
        <v>1</v>
      </c>
      <c r="Z324">
        <f>IF('Rolex, AP, Patek'!BG324="AAA",1,0)</f>
        <v>0</v>
      </c>
      <c r="AA324">
        <f>IF('Rolex, AP, Patek'!BG324="AAAA",1,0)</f>
        <v>0</v>
      </c>
      <c r="AB324">
        <f>IF('Rolex, AP, Patek'!R324="Yes",1,0)</f>
        <v>0</v>
      </c>
      <c r="AC324">
        <f>IF('Rolex, AP, Patek'!AR324="Yes",1,0)</f>
        <v>0</v>
      </c>
      <c r="AD324">
        <f>IF(OR('Rolex, AP, Patek'!X324="Yes", 'Rolex, AP, Patek'!Y324="Yes",'Rolex, AP, Patek'!Z324="Yes"),1,0)</f>
        <v>1</v>
      </c>
      <c r="AE324">
        <f>IF(OR('Rolex, AP, Patek'!AA324="Yes",'Rolex, AP, Patek'!AB324="Yes"),1,0)</f>
        <v>0</v>
      </c>
      <c r="AF324">
        <f>IF('Rolex, AP, Patek'!AD324="Yes",1,0)</f>
        <v>0</v>
      </c>
      <c r="AG324">
        <f>IF('Rolex, AP, Patek'!AC324="Yes",1,0)</f>
        <v>0</v>
      </c>
      <c r="AH324">
        <f>IF('Rolex, AP, Patek'!AE324="Yes",1,0)</f>
        <v>1</v>
      </c>
      <c r="AI324">
        <f>IF(OR('Rolex, AP, Patek'!AK324="Yes",'Rolex, AP, Patek'!AN324="Yes"),1,0)</f>
        <v>0</v>
      </c>
      <c r="AJ324">
        <f>IF('Rolex, AP, Patek'!AL324="Yes",1,0)</f>
        <v>0</v>
      </c>
      <c r="AK324">
        <f>IF('Rolex, AP, Patek'!AO324="Yes",1,0)</f>
        <v>0</v>
      </c>
      <c r="AL324">
        <f>IF('Rolex, AP, Patek'!AS324="Yes",1,0)</f>
        <v>0</v>
      </c>
      <c r="AM324" s="25">
        <f t="shared" si="25"/>
        <v>0</v>
      </c>
      <c r="AN324" s="25">
        <f t="shared" si="26"/>
        <v>0</v>
      </c>
      <c r="AO324" s="25">
        <f t="shared" si="27"/>
        <v>1</v>
      </c>
      <c r="AP324" s="25">
        <f t="shared" si="28"/>
        <v>0</v>
      </c>
      <c r="AQ324" s="25">
        <f t="shared" si="29"/>
        <v>0</v>
      </c>
    </row>
    <row r="325" spans="1:43" x14ac:dyDescent="0.2">
      <c r="A325" s="1">
        <v>321</v>
      </c>
      <c r="B325" s="27">
        <f>'Rolex, AP, Patek'!C325</f>
        <v>44143</v>
      </c>
      <c r="C325">
        <f>'Rolex, AP, Patek'!D325</f>
        <v>432</v>
      </c>
      <c r="D325" s="28">
        <f>'Rolex, AP, Patek'!E325</f>
        <v>16000</v>
      </c>
      <c r="E325" s="28">
        <f>'Rolex, AP, Patek'!F325</f>
        <v>20000</v>
      </c>
      <c r="F325" s="29">
        <f t="shared" si="24"/>
        <v>9.6803440012219184</v>
      </c>
      <c r="G325" s="28">
        <f>IF('Rolex, AP, Patek'!J325="AP",1,0)</f>
        <v>0</v>
      </c>
      <c r="H325" s="28">
        <f>IF('Rolex, AP, Patek'!J325="Patek",1,0)</f>
        <v>0</v>
      </c>
      <c r="I325" s="28">
        <f>IF('Rolex, AP, Patek'!J325="Rolex",1,0)</f>
        <v>1</v>
      </c>
      <c r="J325">
        <f>IF('Rolex, AP, Patek'!L325="Stainless Steel",1,0)</f>
        <v>1</v>
      </c>
      <c r="K325">
        <f>IF('Rolex, AP, Patek'!L325="Two-tone",1,0)</f>
        <v>0</v>
      </c>
      <c r="L325">
        <f>IF(OR('Rolex, AP, Patek'!L325="YG 18K",'Rolex, AP, Patek'!L325="YG &lt;18K",'Rolex, AP, Patek'!L325="PG 18K",'Rolex, AP, Patek'!L325="PG &lt;18K",'Rolex, AP, Patek'!L325="WG 18K",'Rolex, AP, Patek'!L325="Mixes of 18K",'Rolex, AP, Patek'!L325="Mixes &lt;18K"),1,0)</f>
        <v>0</v>
      </c>
      <c r="M325">
        <f>IF('Rolex, AP, Patek'!L325="Platinum",1,0)</f>
        <v>0</v>
      </c>
      <c r="N325">
        <f>IF(OR('Rolex, AP, Patek'!L325="PVD",'Rolex, AP, Patek'!L325="Gold Plate",'Rolex, AP, Patek'!L325="Other"),1,0)</f>
        <v>0</v>
      </c>
      <c r="O325">
        <f>IF('Rolex, AP, Patek'!P325="Stainless Steel",1,0)</f>
        <v>1</v>
      </c>
      <c r="P325">
        <f>IF('Rolex, AP, Patek'!P325="Leather",1,0)</f>
        <v>0</v>
      </c>
      <c r="Q325">
        <f>IF('Rolex, AP, Patek'!P325="Two-tone",1,0)</f>
        <v>0</v>
      </c>
      <c r="R325">
        <f>IF(OR('Rolex, AP, Patek'!P325="YG 18K",'Rolex, AP, Patek'!P325="PG 18K",'Rolex, AP, Patek'!P325="WG 18K",'Rolex, AP, Patek'!P325="Mixes of 18K"),1,0)</f>
        <v>0</v>
      </c>
      <c r="S325">
        <f>IF(OR('Rolex, AP, Patek'!AX325="Yes",'Rolex, AP, Patek'!AY325="Yes",'Rolex, AP, Patek'!AW325="Yes"),1,0)</f>
        <v>0</v>
      </c>
      <c r="T325">
        <f>IF(OR(ISTEXT('Rolex, AP, Patek'!AZ325), ISTEXT('Rolex, AP, Patek'!BA325)),1,0)</f>
        <v>0</v>
      </c>
      <c r="U325">
        <f>IF('Rolex, AP, Patek'!BB325="Yes",1,0)</f>
        <v>0</v>
      </c>
      <c r="V325">
        <f>IF('Rolex, AP, Patek'!BC325="Yes",1,0)</f>
        <v>0</v>
      </c>
      <c r="W325">
        <f>IF('Rolex, AP, Patek'!BF325="Yes",1,0)</f>
        <v>0</v>
      </c>
      <c r="X325">
        <f>IF('Rolex, AP, Patek'!BG325="A",1,0)</f>
        <v>0</v>
      </c>
      <c r="Y325">
        <f>IF('Rolex, AP, Patek'!BG325="AA",1,0)</f>
        <v>0</v>
      </c>
      <c r="Z325">
        <f>IF('Rolex, AP, Patek'!BG325="AAA",1,0)</f>
        <v>1</v>
      </c>
      <c r="AA325">
        <f>IF('Rolex, AP, Patek'!BG325="AAAA",1,0)</f>
        <v>0</v>
      </c>
      <c r="AB325">
        <f>IF('Rolex, AP, Patek'!R325="Yes",1,0)</f>
        <v>0</v>
      </c>
      <c r="AC325">
        <f>IF('Rolex, AP, Patek'!AR325="Yes",1,0)</f>
        <v>0</v>
      </c>
      <c r="AD325">
        <f>IF(OR('Rolex, AP, Patek'!X325="Yes", 'Rolex, AP, Patek'!Y325="Yes",'Rolex, AP, Patek'!Z325="Yes"),1,0)</f>
        <v>1</v>
      </c>
      <c r="AE325">
        <f>IF(OR('Rolex, AP, Patek'!AA325="Yes",'Rolex, AP, Patek'!AB325="Yes"),1,0)</f>
        <v>0</v>
      </c>
      <c r="AF325">
        <f>IF('Rolex, AP, Patek'!AD325="Yes",1,0)</f>
        <v>0</v>
      </c>
      <c r="AG325">
        <f>IF('Rolex, AP, Patek'!AC325="Yes",1,0)</f>
        <v>0</v>
      </c>
      <c r="AH325">
        <f>IF('Rolex, AP, Patek'!AE325="Yes",1,0)</f>
        <v>1</v>
      </c>
      <c r="AI325">
        <f>IF(OR('Rolex, AP, Patek'!AK325="Yes",'Rolex, AP, Patek'!AN325="Yes"),1,0)</f>
        <v>0</v>
      </c>
      <c r="AJ325">
        <f>IF('Rolex, AP, Patek'!AL325="Yes",1,0)</f>
        <v>0</v>
      </c>
      <c r="AK325">
        <f>IF('Rolex, AP, Patek'!AO325="Yes",1,0)</f>
        <v>0</v>
      </c>
      <c r="AL325">
        <f>IF('Rolex, AP, Patek'!AS325="Yes",1,0)</f>
        <v>0</v>
      </c>
      <c r="AM325" s="25">
        <f t="shared" si="25"/>
        <v>0</v>
      </c>
      <c r="AN325" s="25">
        <f t="shared" si="26"/>
        <v>0</v>
      </c>
      <c r="AO325" s="25">
        <f t="shared" si="27"/>
        <v>1</v>
      </c>
      <c r="AP325" s="25">
        <f t="shared" si="28"/>
        <v>0</v>
      </c>
      <c r="AQ325" s="25">
        <f t="shared" si="29"/>
        <v>0</v>
      </c>
    </row>
    <row r="326" spans="1:43" x14ac:dyDescent="0.2">
      <c r="A326" s="1">
        <v>322</v>
      </c>
      <c r="B326" s="27">
        <f>'Rolex, AP, Patek'!C326</f>
        <v>44143</v>
      </c>
      <c r="C326">
        <f>'Rolex, AP, Patek'!D326</f>
        <v>433</v>
      </c>
      <c r="D326" s="28">
        <f>'Rolex, AP, Patek'!E326</f>
        <v>8000</v>
      </c>
      <c r="E326" s="28">
        <f>'Rolex, AP, Patek'!F326</f>
        <v>10000</v>
      </c>
      <c r="F326" s="29">
        <f t="shared" ref="F326:F389" si="30">LN(D326)</f>
        <v>8.987196820661973</v>
      </c>
      <c r="G326" s="28">
        <f>IF('Rolex, AP, Patek'!J326="AP",1,0)</f>
        <v>0</v>
      </c>
      <c r="H326" s="28">
        <f>IF('Rolex, AP, Patek'!J326="Patek",1,0)</f>
        <v>0</v>
      </c>
      <c r="I326" s="28">
        <f>IF('Rolex, AP, Patek'!J326="Rolex",1,0)</f>
        <v>1</v>
      </c>
      <c r="J326">
        <f>IF('Rolex, AP, Patek'!L326="Stainless Steel",1,0)</f>
        <v>1</v>
      </c>
      <c r="K326">
        <f>IF('Rolex, AP, Patek'!L326="Two-tone",1,0)</f>
        <v>0</v>
      </c>
      <c r="L326">
        <f>IF(OR('Rolex, AP, Patek'!L326="YG 18K",'Rolex, AP, Patek'!L326="YG &lt;18K",'Rolex, AP, Patek'!L326="PG 18K",'Rolex, AP, Patek'!L326="PG &lt;18K",'Rolex, AP, Patek'!L326="WG 18K",'Rolex, AP, Patek'!L326="Mixes of 18K",'Rolex, AP, Patek'!L326="Mixes &lt;18K"),1,0)</f>
        <v>0</v>
      </c>
      <c r="M326">
        <f>IF('Rolex, AP, Patek'!L326="Platinum",1,0)</f>
        <v>0</v>
      </c>
      <c r="N326">
        <f>IF(OR('Rolex, AP, Patek'!L326="PVD",'Rolex, AP, Patek'!L326="Gold Plate",'Rolex, AP, Patek'!L326="Other"),1,0)</f>
        <v>0</v>
      </c>
      <c r="O326">
        <f>IF('Rolex, AP, Patek'!P326="Stainless Steel",1,0)</f>
        <v>0</v>
      </c>
      <c r="P326">
        <f>IF('Rolex, AP, Patek'!P326="Leather",1,0)</f>
        <v>1</v>
      </c>
      <c r="Q326">
        <f>IF('Rolex, AP, Patek'!P326="Two-tone",1,0)</f>
        <v>0</v>
      </c>
      <c r="R326">
        <f>IF(OR('Rolex, AP, Patek'!P326="YG 18K",'Rolex, AP, Patek'!P326="PG 18K",'Rolex, AP, Patek'!P326="WG 18K",'Rolex, AP, Patek'!P326="Mixes of 18K"),1,0)</f>
        <v>0</v>
      </c>
      <c r="S326">
        <f>IF(OR('Rolex, AP, Patek'!AX326="Yes",'Rolex, AP, Patek'!AY326="Yes",'Rolex, AP, Patek'!AW326="Yes"),1,0)</f>
        <v>0</v>
      </c>
      <c r="T326">
        <f>IF(OR(ISTEXT('Rolex, AP, Patek'!AZ326), ISTEXT('Rolex, AP, Patek'!BA326)),1,0)</f>
        <v>0</v>
      </c>
      <c r="U326">
        <f>IF('Rolex, AP, Patek'!BB326="Yes",1,0)</f>
        <v>0</v>
      </c>
      <c r="V326">
        <f>IF('Rolex, AP, Patek'!BC326="Yes",1,0)</f>
        <v>0</v>
      </c>
      <c r="W326">
        <f>IF('Rolex, AP, Patek'!BF326="Yes",1,0)</f>
        <v>0</v>
      </c>
      <c r="X326">
        <f>IF('Rolex, AP, Patek'!BG326="A",1,0)</f>
        <v>0</v>
      </c>
      <c r="Y326">
        <f>IF('Rolex, AP, Patek'!BG326="AA",1,0)</f>
        <v>0</v>
      </c>
      <c r="Z326">
        <f>IF('Rolex, AP, Patek'!BG326="AAA",1,0)</f>
        <v>1</v>
      </c>
      <c r="AA326">
        <f>IF('Rolex, AP, Patek'!BG326="AAAA",1,0)</f>
        <v>0</v>
      </c>
      <c r="AB326">
        <f>IF('Rolex, AP, Patek'!R326="Yes",1,0)</f>
        <v>1</v>
      </c>
      <c r="AC326">
        <f>IF('Rolex, AP, Patek'!AR326="Yes",1,0)</f>
        <v>0</v>
      </c>
      <c r="AD326">
        <f>IF(OR('Rolex, AP, Patek'!X326="Yes", 'Rolex, AP, Patek'!Y326="Yes",'Rolex, AP, Patek'!Z326="Yes"),1,0)</f>
        <v>0</v>
      </c>
      <c r="AE326">
        <f>IF(OR('Rolex, AP, Patek'!AA326="Yes",'Rolex, AP, Patek'!AB326="Yes"),1,0)</f>
        <v>0</v>
      </c>
      <c r="AF326">
        <f>IF('Rolex, AP, Patek'!AD326="Yes",1,0)</f>
        <v>0</v>
      </c>
      <c r="AG326">
        <f>IF('Rolex, AP, Patek'!AC326="Yes",1,0)</f>
        <v>0</v>
      </c>
      <c r="AH326">
        <f>IF('Rolex, AP, Patek'!AE326="Yes",1,0)</f>
        <v>0</v>
      </c>
      <c r="AI326">
        <f>IF(OR('Rolex, AP, Patek'!AK326="Yes",'Rolex, AP, Patek'!AN326="Yes"),1,0)</f>
        <v>0</v>
      </c>
      <c r="AJ326">
        <f>IF('Rolex, AP, Patek'!AL326="Yes",1,0)</f>
        <v>0</v>
      </c>
      <c r="AK326">
        <f>IF('Rolex, AP, Patek'!AO326="Yes",1,0)</f>
        <v>0</v>
      </c>
      <c r="AL326">
        <f>IF('Rolex, AP, Patek'!AS326="Yes",1,0)</f>
        <v>0</v>
      </c>
      <c r="AM326" s="25">
        <f t="shared" ref="AM326:AM389" si="31">IF(AND($B326&gt;=DATEVALUE("1/1/2018"),$B326&lt;=DATEVALUE("12/31/2018")),1,0)</f>
        <v>0</v>
      </c>
      <c r="AN326" s="25">
        <f t="shared" ref="AN326:AN389" si="32">IF(AND($B326&gt;=DATEVALUE("1/1/2019"),$B326&lt;=DATEVALUE("12/31/2019")),1,0)</f>
        <v>0</v>
      </c>
      <c r="AO326" s="25">
        <f t="shared" ref="AO326:AO389" si="33">IF(AND($B326&gt;=DATEVALUE("1/1/2020"),$B326&lt;=DATEVALUE("12/31/2020")),1,0)</f>
        <v>1</v>
      </c>
      <c r="AP326" s="25">
        <f t="shared" ref="AP326:AP389" si="34">IF(AND($B326&gt;=DATEVALUE("1/1/2021"),$B326&lt;=DATEVALUE("12/31/2021")),1,0)</f>
        <v>0</v>
      </c>
      <c r="AQ326" s="25">
        <f t="shared" ref="AQ326:AQ389" si="35">IF(AND($B326&gt;=DATEVALUE("1/1/2022"),$B326&lt;=DATEVALUE("12/31/2022")),1,0)</f>
        <v>0</v>
      </c>
    </row>
    <row r="327" spans="1:43" x14ac:dyDescent="0.2">
      <c r="A327" s="1">
        <v>323</v>
      </c>
      <c r="B327" s="27">
        <f>'Rolex, AP, Patek'!C327</f>
        <v>44143</v>
      </c>
      <c r="C327">
        <f>'Rolex, AP, Patek'!D327</f>
        <v>442</v>
      </c>
      <c r="D327" s="28">
        <f>'Rolex, AP, Patek'!E327</f>
        <v>2500</v>
      </c>
      <c r="E327" s="28">
        <f>'Rolex, AP, Patek'!F327</f>
        <v>3125</v>
      </c>
      <c r="F327" s="29">
        <f t="shared" si="30"/>
        <v>7.8240460108562919</v>
      </c>
      <c r="G327" s="28">
        <f>IF('Rolex, AP, Patek'!J327="AP",1,0)</f>
        <v>1</v>
      </c>
      <c r="H327" s="28">
        <f>IF('Rolex, AP, Patek'!J327="Patek",1,0)</f>
        <v>0</v>
      </c>
      <c r="I327" s="28">
        <f>IF('Rolex, AP, Patek'!J327="Rolex",1,0)</f>
        <v>0</v>
      </c>
      <c r="J327">
        <f>IF('Rolex, AP, Patek'!L327="Stainless Steel",1,0)</f>
        <v>0</v>
      </c>
      <c r="K327">
        <f>IF('Rolex, AP, Patek'!L327="Two-tone",1,0)</f>
        <v>0</v>
      </c>
      <c r="L327">
        <f>IF(OR('Rolex, AP, Patek'!L327="YG 18K",'Rolex, AP, Patek'!L327="YG &lt;18K",'Rolex, AP, Patek'!L327="PG 18K",'Rolex, AP, Patek'!L327="PG &lt;18K",'Rolex, AP, Patek'!L327="WG 18K",'Rolex, AP, Patek'!L327="Mixes of 18K",'Rolex, AP, Patek'!L327="Mixes &lt;18K"),1,0)</f>
        <v>1</v>
      </c>
      <c r="M327">
        <f>IF('Rolex, AP, Patek'!L327="Platinum",1,0)</f>
        <v>0</v>
      </c>
      <c r="N327">
        <f>IF(OR('Rolex, AP, Patek'!L327="PVD",'Rolex, AP, Patek'!L327="Gold Plate",'Rolex, AP, Patek'!L327="Other"),1,0)</f>
        <v>0</v>
      </c>
      <c r="O327">
        <f>IF('Rolex, AP, Patek'!P327="Stainless Steel",1,0)</f>
        <v>0</v>
      </c>
      <c r="P327">
        <f>IF('Rolex, AP, Patek'!P327="Leather",1,0)</f>
        <v>1</v>
      </c>
      <c r="Q327">
        <f>IF('Rolex, AP, Patek'!P327="Two-tone",1,0)</f>
        <v>0</v>
      </c>
      <c r="R327">
        <f>IF(OR('Rolex, AP, Patek'!P327="YG 18K",'Rolex, AP, Patek'!P327="PG 18K",'Rolex, AP, Patek'!P327="WG 18K",'Rolex, AP, Patek'!P327="Mixes of 18K"),1,0)</f>
        <v>0</v>
      </c>
      <c r="S327">
        <f>IF(OR('Rolex, AP, Patek'!AX327="Yes",'Rolex, AP, Patek'!AY327="Yes",'Rolex, AP, Patek'!AW327="Yes"),1,0)</f>
        <v>0</v>
      </c>
      <c r="T327">
        <f>IF(OR(ISTEXT('Rolex, AP, Patek'!AZ327), ISTEXT('Rolex, AP, Patek'!BA327)),1,0)</f>
        <v>0</v>
      </c>
      <c r="U327">
        <f>IF('Rolex, AP, Patek'!BB327="Yes",1,0)</f>
        <v>0</v>
      </c>
      <c r="V327">
        <f>IF('Rolex, AP, Patek'!BC327="Yes",1,0)</f>
        <v>0</v>
      </c>
      <c r="W327">
        <f>IF('Rolex, AP, Patek'!BF327="Yes",1,0)</f>
        <v>0</v>
      </c>
      <c r="X327">
        <f>IF('Rolex, AP, Patek'!BG327="A",1,0)</f>
        <v>0</v>
      </c>
      <c r="Y327">
        <f>IF('Rolex, AP, Patek'!BG327="AA",1,0)</f>
        <v>1</v>
      </c>
      <c r="Z327">
        <f>IF('Rolex, AP, Patek'!BG327="AAA",1,0)</f>
        <v>0</v>
      </c>
      <c r="AA327">
        <f>IF('Rolex, AP, Patek'!BG327="AAAA",1,0)</f>
        <v>0</v>
      </c>
      <c r="AB327">
        <f>IF('Rolex, AP, Patek'!R327="Yes",1,0)</f>
        <v>1</v>
      </c>
      <c r="AC327">
        <f>IF('Rolex, AP, Patek'!AR327="Yes",1,0)</f>
        <v>0</v>
      </c>
      <c r="AD327">
        <f>IF(OR('Rolex, AP, Patek'!X327="Yes", 'Rolex, AP, Patek'!Y327="Yes",'Rolex, AP, Patek'!Z327="Yes"),1,0)</f>
        <v>0</v>
      </c>
      <c r="AE327">
        <f>IF(OR('Rolex, AP, Patek'!AA327="Yes",'Rolex, AP, Patek'!AB327="Yes"),1,0)</f>
        <v>0</v>
      </c>
      <c r="AF327">
        <f>IF('Rolex, AP, Patek'!AD327="Yes",1,0)</f>
        <v>0</v>
      </c>
      <c r="AG327">
        <f>IF('Rolex, AP, Patek'!AC327="Yes",1,0)</f>
        <v>0</v>
      </c>
      <c r="AH327">
        <f>IF('Rolex, AP, Patek'!AE327="Yes",1,0)</f>
        <v>0</v>
      </c>
      <c r="AI327">
        <f>IF(OR('Rolex, AP, Patek'!AK327="Yes",'Rolex, AP, Patek'!AN327="Yes"),1,0)</f>
        <v>0</v>
      </c>
      <c r="AJ327">
        <f>IF('Rolex, AP, Patek'!AL327="Yes",1,0)</f>
        <v>0</v>
      </c>
      <c r="AK327">
        <f>IF('Rolex, AP, Patek'!AO327="Yes",1,0)</f>
        <v>0</v>
      </c>
      <c r="AL327">
        <f>IF('Rolex, AP, Patek'!AS327="Yes",1,0)</f>
        <v>0</v>
      </c>
      <c r="AM327" s="25">
        <f t="shared" si="31"/>
        <v>0</v>
      </c>
      <c r="AN327" s="25">
        <f t="shared" si="32"/>
        <v>0</v>
      </c>
      <c r="AO327" s="25">
        <f t="shared" si="33"/>
        <v>1</v>
      </c>
      <c r="AP327" s="25">
        <f t="shared" si="34"/>
        <v>0</v>
      </c>
      <c r="AQ327" s="25">
        <f t="shared" si="35"/>
        <v>0</v>
      </c>
    </row>
    <row r="328" spans="1:43" x14ac:dyDescent="0.2">
      <c r="A328" s="1">
        <v>324</v>
      </c>
      <c r="B328" s="27">
        <f>'Rolex, AP, Patek'!C328</f>
        <v>44143</v>
      </c>
      <c r="C328">
        <f>'Rolex, AP, Patek'!D328</f>
        <v>453</v>
      </c>
      <c r="D328" s="28">
        <f>'Rolex, AP, Patek'!E328</f>
        <v>22000</v>
      </c>
      <c r="E328" s="28">
        <f>'Rolex, AP, Patek'!F328</f>
        <v>27500</v>
      </c>
      <c r="F328" s="29">
        <f t="shared" si="30"/>
        <v>9.9987977323404529</v>
      </c>
      <c r="G328" s="28">
        <f>IF('Rolex, AP, Patek'!J328="AP",1,0)</f>
        <v>0</v>
      </c>
      <c r="H328" s="28">
        <f>IF('Rolex, AP, Patek'!J328="Patek",1,0)</f>
        <v>1</v>
      </c>
      <c r="I328" s="28">
        <f>IF('Rolex, AP, Patek'!J328="Rolex",1,0)</f>
        <v>0</v>
      </c>
      <c r="J328">
        <f>IF('Rolex, AP, Patek'!L328="Stainless Steel",1,0)</f>
        <v>0</v>
      </c>
      <c r="K328">
        <f>IF('Rolex, AP, Patek'!L328="Two-tone",1,0)</f>
        <v>0</v>
      </c>
      <c r="L328">
        <f>IF(OR('Rolex, AP, Patek'!L328="YG 18K",'Rolex, AP, Patek'!L328="YG &lt;18K",'Rolex, AP, Patek'!L328="PG 18K",'Rolex, AP, Patek'!L328="PG &lt;18K",'Rolex, AP, Patek'!L328="WG 18K",'Rolex, AP, Patek'!L328="Mixes of 18K",'Rolex, AP, Patek'!L328="Mixes &lt;18K"),1,0)</f>
        <v>0</v>
      </c>
      <c r="M328">
        <f>IF('Rolex, AP, Patek'!L328="Platinum",1,0)</f>
        <v>1</v>
      </c>
      <c r="N328">
        <f>IF(OR('Rolex, AP, Patek'!L328="PVD",'Rolex, AP, Patek'!L328="Gold Plate",'Rolex, AP, Patek'!L328="Other"),1,0)</f>
        <v>0</v>
      </c>
      <c r="O328">
        <f>IF('Rolex, AP, Patek'!P328="Stainless Steel",1,0)</f>
        <v>0</v>
      </c>
      <c r="P328">
        <f>IF('Rolex, AP, Patek'!P328="Leather",1,0)</f>
        <v>1</v>
      </c>
      <c r="Q328">
        <f>IF('Rolex, AP, Patek'!P328="Two-tone",1,0)</f>
        <v>0</v>
      </c>
      <c r="R328">
        <f>IF(OR('Rolex, AP, Patek'!P328="YG 18K",'Rolex, AP, Patek'!P328="PG 18K",'Rolex, AP, Patek'!P328="WG 18K",'Rolex, AP, Patek'!P328="Mixes of 18K"),1,0)</f>
        <v>0</v>
      </c>
      <c r="S328">
        <f>IF(OR('Rolex, AP, Patek'!AX328="Yes",'Rolex, AP, Patek'!AY328="Yes",'Rolex, AP, Patek'!AW328="Yes"),1,0)</f>
        <v>1</v>
      </c>
      <c r="T328">
        <f>IF(OR(ISTEXT('Rolex, AP, Patek'!AZ328), ISTEXT('Rolex, AP, Patek'!BA328)),1,0)</f>
        <v>0</v>
      </c>
      <c r="U328">
        <f>IF('Rolex, AP, Patek'!BB328="Yes",1,0)</f>
        <v>0</v>
      </c>
      <c r="V328">
        <f>IF('Rolex, AP, Patek'!BC328="Yes",1,0)</f>
        <v>0</v>
      </c>
      <c r="W328">
        <f>IF('Rolex, AP, Patek'!BF328="Yes",1,0)</f>
        <v>0</v>
      </c>
      <c r="X328">
        <f>IF('Rolex, AP, Patek'!BG328="A",1,0)</f>
        <v>0</v>
      </c>
      <c r="Y328">
        <f>IF('Rolex, AP, Patek'!BG328="AA",1,0)</f>
        <v>0</v>
      </c>
      <c r="Z328">
        <f>IF('Rolex, AP, Patek'!BG328="AAA",1,0)</f>
        <v>1</v>
      </c>
      <c r="AA328">
        <f>IF('Rolex, AP, Patek'!BG328="AAAA",1,0)</f>
        <v>0</v>
      </c>
      <c r="AB328">
        <f>IF('Rolex, AP, Patek'!R328="Yes",1,0)</f>
        <v>1</v>
      </c>
      <c r="AC328">
        <f>IF('Rolex, AP, Patek'!AR328="Yes",1,0)</f>
        <v>0</v>
      </c>
      <c r="AD328">
        <f>IF(OR('Rolex, AP, Patek'!X328="Yes", 'Rolex, AP, Patek'!Y328="Yes",'Rolex, AP, Patek'!Z328="Yes"),1,0)</f>
        <v>0</v>
      </c>
      <c r="AE328">
        <f>IF(OR('Rolex, AP, Patek'!AA328="Yes",'Rolex, AP, Patek'!AB328="Yes"),1,0)</f>
        <v>0</v>
      </c>
      <c r="AF328">
        <f>IF('Rolex, AP, Patek'!AD328="Yes",1,0)</f>
        <v>0</v>
      </c>
      <c r="AG328">
        <f>IF('Rolex, AP, Patek'!AC328="Yes",1,0)</f>
        <v>0</v>
      </c>
      <c r="AH328">
        <f>IF('Rolex, AP, Patek'!AE328="Yes",1,0)</f>
        <v>0</v>
      </c>
      <c r="AI328">
        <f>IF(OR('Rolex, AP, Patek'!AK328="Yes",'Rolex, AP, Patek'!AN328="Yes"),1,0)</f>
        <v>0</v>
      </c>
      <c r="AJ328">
        <f>IF('Rolex, AP, Patek'!AL328="Yes",1,0)</f>
        <v>0</v>
      </c>
      <c r="AK328">
        <f>IF('Rolex, AP, Patek'!AO328="Yes",1,0)</f>
        <v>0</v>
      </c>
      <c r="AL328">
        <f>IF('Rolex, AP, Patek'!AS328="Yes",1,0)</f>
        <v>0</v>
      </c>
      <c r="AM328" s="25">
        <f t="shared" si="31"/>
        <v>0</v>
      </c>
      <c r="AN328" s="25">
        <f t="shared" si="32"/>
        <v>0</v>
      </c>
      <c r="AO328" s="25">
        <f t="shared" si="33"/>
        <v>1</v>
      </c>
      <c r="AP328" s="25">
        <f t="shared" si="34"/>
        <v>0</v>
      </c>
      <c r="AQ328" s="25">
        <f t="shared" si="35"/>
        <v>0</v>
      </c>
    </row>
    <row r="329" spans="1:43" x14ac:dyDescent="0.2">
      <c r="A329" s="1">
        <v>325</v>
      </c>
      <c r="B329" s="27">
        <f>'Rolex, AP, Patek'!C329</f>
        <v>44143</v>
      </c>
      <c r="C329">
        <f>'Rolex, AP, Patek'!D329</f>
        <v>454</v>
      </c>
      <c r="D329" s="28">
        <f>'Rolex, AP, Patek'!E329</f>
        <v>3300</v>
      </c>
      <c r="E329" s="28">
        <f>'Rolex, AP, Patek'!F329</f>
        <v>4125</v>
      </c>
      <c r="F329" s="29">
        <f t="shared" si="30"/>
        <v>8.1016777474545716</v>
      </c>
      <c r="G329" s="28">
        <f>IF('Rolex, AP, Patek'!J329="AP",1,0)</f>
        <v>0</v>
      </c>
      <c r="H329" s="28">
        <f>IF('Rolex, AP, Patek'!J329="Patek",1,0)</f>
        <v>1</v>
      </c>
      <c r="I329" s="28">
        <f>IF('Rolex, AP, Patek'!J329="Rolex",1,0)</f>
        <v>0</v>
      </c>
      <c r="J329">
        <f>IF('Rolex, AP, Patek'!L329="Stainless Steel",1,0)</f>
        <v>0</v>
      </c>
      <c r="K329">
        <f>IF('Rolex, AP, Patek'!L329="Two-tone",1,0)</f>
        <v>0</v>
      </c>
      <c r="L329">
        <f>IF(OR('Rolex, AP, Patek'!L329="YG 18K",'Rolex, AP, Patek'!L329="YG &lt;18K",'Rolex, AP, Patek'!L329="PG 18K",'Rolex, AP, Patek'!L329="PG &lt;18K",'Rolex, AP, Patek'!L329="WG 18K",'Rolex, AP, Patek'!L329="Mixes of 18K",'Rolex, AP, Patek'!L329="Mixes &lt;18K"),1,0)</f>
        <v>1</v>
      </c>
      <c r="M329">
        <f>IF('Rolex, AP, Patek'!L329="Platinum",1,0)</f>
        <v>0</v>
      </c>
      <c r="N329">
        <f>IF(OR('Rolex, AP, Patek'!L329="PVD",'Rolex, AP, Patek'!L329="Gold Plate",'Rolex, AP, Patek'!L329="Other"),1,0)</f>
        <v>0</v>
      </c>
      <c r="O329">
        <f>IF('Rolex, AP, Patek'!P329="Stainless Steel",1,0)</f>
        <v>0</v>
      </c>
      <c r="P329">
        <f>IF('Rolex, AP, Patek'!P329="Leather",1,0)</f>
        <v>1</v>
      </c>
      <c r="Q329">
        <f>IF('Rolex, AP, Patek'!P329="Two-tone",1,0)</f>
        <v>0</v>
      </c>
      <c r="R329">
        <f>IF(OR('Rolex, AP, Patek'!P329="YG 18K",'Rolex, AP, Patek'!P329="PG 18K",'Rolex, AP, Patek'!P329="WG 18K",'Rolex, AP, Patek'!P329="Mixes of 18K"),1,0)</f>
        <v>0</v>
      </c>
      <c r="S329">
        <f>IF(OR('Rolex, AP, Patek'!AX329="Yes",'Rolex, AP, Patek'!AY329="Yes",'Rolex, AP, Patek'!AW329="Yes"),1,0)</f>
        <v>0</v>
      </c>
      <c r="T329">
        <f>IF(OR(ISTEXT('Rolex, AP, Patek'!AZ329), ISTEXT('Rolex, AP, Patek'!BA329)),1,0)</f>
        <v>0</v>
      </c>
      <c r="U329">
        <f>IF('Rolex, AP, Patek'!BB329="Yes",1,0)</f>
        <v>0</v>
      </c>
      <c r="V329">
        <f>IF('Rolex, AP, Patek'!BC329="Yes",1,0)</f>
        <v>0</v>
      </c>
      <c r="W329">
        <f>IF('Rolex, AP, Patek'!BF329="Yes",1,0)</f>
        <v>0</v>
      </c>
      <c r="X329">
        <f>IF('Rolex, AP, Patek'!BG329="A",1,0)</f>
        <v>0</v>
      </c>
      <c r="Y329">
        <f>IF('Rolex, AP, Patek'!BG329="AA",1,0)</f>
        <v>1</v>
      </c>
      <c r="Z329">
        <f>IF('Rolex, AP, Patek'!BG329="AAA",1,0)</f>
        <v>0</v>
      </c>
      <c r="AA329">
        <f>IF('Rolex, AP, Patek'!BG329="AAAA",1,0)</f>
        <v>0</v>
      </c>
      <c r="AB329">
        <f>IF('Rolex, AP, Patek'!R329="Yes",1,0)</f>
        <v>1</v>
      </c>
      <c r="AC329">
        <f>IF('Rolex, AP, Patek'!AR329="Yes",1,0)</f>
        <v>0</v>
      </c>
      <c r="AD329">
        <f>IF(OR('Rolex, AP, Patek'!X329="Yes", 'Rolex, AP, Patek'!Y329="Yes",'Rolex, AP, Patek'!Z329="Yes"),1,0)</f>
        <v>0</v>
      </c>
      <c r="AE329">
        <f>IF(OR('Rolex, AP, Patek'!AA329="Yes",'Rolex, AP, Patek'!AB329="Yes"),1,0)</f>
        <v>0</v>
      </c>
      <c r="AF329">
        <f>IF('Rolex, AP, Patek'!AD329="Yes",1,0)</f>
        <v>0</v>
      </c>
      <c r="AG329">
        <f>IF('Rolex, AP, Patek'!AC329="Yes",1,0)</f>
        <v>0</v>
      </c>
      <c r="AH329">
        <f>IF('Rolex, AP, Patek'!AE329="Yes",1,0)</f>
        <v>0</v>
      </c>
      <c r="AI329">
        <f>IF(OR('Rolex, AP, Patek'!AK329="Yes",'Rolex, AP, Patek'!AN329="Yes"),1,0)</f>
        <v>0</v>
      </c>
      <c r="AJ329">
        <f>IF('Rolex, AP, Patek'!AL329="Yes",1,0)</f>
        <v>0</v>
      </c>
      <c r="AK329">
        <f>IF('Rolex, AP, Patek'!AO329="Yes",1,0)</f>
        <v>0</v>
      </c>
      <c r="AL329">
        <f>IF('Rolex, AP, Patek'!AS329="Yes",1,0)</f>
        <v>0</v>
      </c>
      <c r="AM329" s="25">
        <f t="shared" si="31"/>
        <v>0</v>
      </c>
      <c r="AN329" s="25">
        <f t="shared" si="32"/>
        <v>0</v>
      </c>
      <c r="AO329" s="25">
        <f t="shared" si="33"/>
        <v>1</v>
      </c>
      <c r="AP329" s="25">
        <f t="shared" si="34"/>
        <v>0</v>
      </c>
      <c r="AQ329" s="25">
        <f t="shared" si="35"/>
        <v>0</v>
      </c>
    </row>
    <row r="330" spans="1:43" x14ac:dyDescent="0.2">
      <c r="A330" s="1">
        <v>326</v>
      </c>
      <c r="B330" s="27">
        <f>'Rolex, AP, Patek'!C330</f>
        <v>44143</v>
      </c>
      <c r="C330">
        <f>'Rolex, AP, Patek'!D330</f>
        <v>455</v>
      </c>
      <c r="D330" s="28">
        <f>'Rolex, AP, Patek'!E330</f>
        <v>5100</v>
      </c>
      <c r="E330" s="28">
        <f>'Rolex, AP, Patek'!F330</f>
        <v>6375</v>
      </c>
      <c r="F330" s="29">
        <f t="shared" si="30"/>
        <v>8.536995818712418</v>
      </c>
      <c r="G330" s="28">
        <f>IF('Rolex, AP, Patek'!J330="AP",1,0)</f>
        <v>0</v>
      </c>
      <c r="H330" s="28">
        <f>IF('Rolex, AP, Patek'!J330="Patek",1,0)</f>
        <v>1</v>
      </c>
      <c r="I330" s="28">
        <f>IF('Rolex, AP, Patek'!J330="Rolex",1,0)</f>
        <v>0</v>
      </c>
      <c r="J330">
        <f>IF('Rolex, AP, Patek'!L330="Stainless Steel",1,0)</f>
        <v>0</v>
      </c>
      <c r="K330">
        <f>IF('Rolex, AP, Patek'!L330="Two-tone",1,0)</f>
        <v>0</v>
      </c>
      <c r="L330">
        <f>IF(OR('Rolex, AP, Patek'!L330="YG 18K",'Rolex, AP, Patek'!L330="YG &lt;18K",'Rolex, AP, Patek'!L330="PG 18K",'Rolex, AP, Patek'!L330="PG &lt;18K",'Rolex, AP, Patek'!L330="WG 18K",'Rolex, AP, Patek'!L330="Mixes of 18K",'Rolex, AP, Patek'!L330="Mixes &lt;18K"),1,0)</f>
        <v>1</v>
      </c>
      <c r="M330">
        <f>IF('Rolex, AP, Patek'!L330="Platinum",1,0)</f>
        <v>0</v>
      </c>
      <c r="N330">
        <f>IF(OR('Rolex, AP, Patek'!L330="PVD",'Rolex, AP, Patek'!L330="Gold Plate",'Rolex, AP, Patek'!L330="Other"),1,0)</f>
        <v>0</v>
      </c>
      <c r="O330">
        <f>IF('Rolex, AP, Patek'!P330="Stainless Steel",1,0)</f>
        <v>0</v>
      </c>
      <c r="P330">
        <f>IF('Rolex, AP, Patek'!P330="Leather",1,0)</f>
        <v>1</v>
      </c>
      <c r="Q330">
        <f>IF('Rolex, AP, Patek'!P330="Two-tone",1,0)</f>
        <v>0</v>
      </c>
      <c r="R330">
        <f>IF(OR('Rolex, AP, Patek'!P330="YG 18K",'Rolex, AP, Patek'!P330="PG 18K",'Rolex, AP, Patek'!P330="WG 18K",'Rolex, AP, Patek'!P330="Mixes of 18K"),1,0)</f>
        <v>0</v>
      </c>
      <c r="S330">
        <f>IF(OR('Rolex, AP, Patek'!AX330="Yes",'Rolex, AP, Patek'!AY330="Yes",'Rolex, AP, Patek'!AW330="Yes"),1,0)</f>
        <v>0</v>
      </c>
      <c r="T330">
        <f>IF(OR(ISTEXT('Rolex, AP, Patek'!AZ330), ISTEXT('Rolex, AP, Patek'!BA330)),1,0)</f>
        <v>1</v>
      </c>
      <c r="U330">
        <f>IF('Rolex, AP, Patek'!BB330="Yes",1,0)</f>
        <v>0</v>
      </c>
      <c r="V330">
        <f>IF('Rolex, AP, Patek'!BC330="Yes",1,0)</f>
        <v>0</v>
      </c>
      <c r="W330">
        <f>IF('Rolex, AP, Patek'!BF330="Yes",1,0)</f>
        <v>0</v>
      </c>
      <c r="X330">
        <f>IF('Rolex, AP, Patek'!BG330="A",1,0)</f>
        <v>0</v>
      </c>
      <c r="Y330">
        <f>IF('Rolex, AP, Patek'!BG330="AA",1,0)</f>
        <v>1</v>
      </c>
      <c r="Z330">
        <f>IF('Rolex, AP, Patek'!BG330="AAA",1,0)</f>
        <v>0</v>
      </c>
      <c r="AA330">
        <f>IF('Rolex, AP, Patek'!BG330="AAAA",1,0)</f>
        <v>0</v>
      </c>
      <c r="AB330">
        <f>IF('Rolex, AP, Patek'!R330="Yes",1,0)</f>
        <v>1</v>
      </c>
      <c r="AC330">
        <f>IF('Rolex, AP, Patek'!AR330="Yes",1,0)</f>
        <v>0</v>
      </c>
      <c r="AD330">
        <f>IF(OR('Rolex, AP, Patek'!X330="Yes", 'Rolex, AP, Patek'!Y330="Yes",'Rolex, AP, Patek'!Z330="Yes"),1,0)</f>
        <v>0</v>
      </c>
      <c r="AE330">
        <f>IF(OR('Rolex, AP, Patek'!AA330="Yes",'Rolex, AP, Patek'!AB330="Yes"),1,0)</f>
        <v>0</v>
      </c>
      <c r="AF330">
        <f>IF('Rolex, AP, Patek'!AD330="Yes",1,0)</f>
        <v>0</v>
      </c>
      <c r="AG330">
        <f>IF('Rolex, AP, Patek'!AC330="Yes",1,0)</f>
        <v>0</v>
      </c>
      <c r="AH330">
        <f>IF('Rolex, AP, Patek'!AE330="Yes",1,0)</f>
        <v>0</v>
      </c>
      <c r="AI330">
        <f>IF(OR('Rolex, AP, Patek'!AK330="Yes",'Rolex, AP, Patek'!AN330="Yes"),1,0)</f>
        <v>0</v>
      </c>
      <c r="AJ330">
        <f>IF('Rolex, AP, Patek'!AL330="Yes",1,0)</f>
        <v>0</v>
      </c>
      <c r="AK330">
        <f>IF('Rolex, AP, Patek'!AO330="Yes",1,0)</f>
        <v>0</v>
      </c>
      <c r="AL330">
        <f>IF('Rolex, AP, Patek'!AS330="Yes",1,0)</f>
        <v>0</v>
      </c>
      <c r="AM330" s="25">
        <f t="shared" si="31"/>
        <v>0</v>
      </c>
      <c r="AN330" s="25">
        <f t="shared" si="32"/>
        <v>0</v>
      </c>
      <c r="AO330" s="25">
        <f t="shared" si="33"/>
        <v>1</v>
      </c>
      <c r="AP330" s="25">
        <f t="shared" si="34"/>
        <v>0</v>
      </c>
      <c r="AQ330" s="25">
        <f t="shared" si="35"/>
        <v>0</v>
      </c>
    </row>
    <row r="331" spans="1:43" x14ac:dyDescent="0.2">
      <c r="A331" s="1">
        <v>327</v>
      </c>
      <c r="B331" s="27">
        <f>'Rolex, AP, Patek'!C331</f>
        <v>44143</v>
      </c>
      <c r="C331">
        <f>'Rolex, AP, Patek'!D331</f>
        <v>461</v>
      </c>
      <c r="D331" s="28">
        <f>'Rolex, AP, Patek'!E331</f>
        <v>6000</v>
      </c>
      <c r="E331" s="28">
        <f>'Rolex, AP, Patek'!F331</f>
        <v>7500</v>
      </c>
      <c r="F331" s="29">
        <f t="shared" si="30"/>
        <v>8.6995147482101913</v>
      </c>
      <c r="G331" s="28">
        <f>IF('Rolex, AP, Patek'!J331="AP",1,0)</f>
        <v>0</v>
      </c>
      <c r="H331" s="28">
        <f>IF('Rolex, AP, Patek'!J331="Patek",1,0)</f>
        <v>1</v>
      </c>
      <c r="I331" s="28">
        <f>IF('Rolex, AP, Patek'!J331="Rolex",1,0)</f>
        <v>0</v>
      </c>
      <c r="J331">
        <f>IF('Rolex, AP, Patek'!L331="Stainless Steel",1,0)</f>
        <v>0</v>
      </c>
      <c r="K331">
        <f>IF('Rolex, AP, Patek'!L331="Two-tone",1,0)</f>
        <v>0</v>
      </c>
      <c r="L331">
        <f>IF(OR('Rolex, AP, Patek'!L331="YG 18K",'Rolex, AP, Patek'!L331="YG &lt;18K",'Rolex, AP, Patek'!L331="PG 18K",'Rolex, AP, Patek'!L331="PG &lt;18K",'Rolex, AP, Patek'!L331="WG 18K",'Rolex, AP, Patek'!L331="Mixes of 18K",'Rolex, AP, Patek'!L331="Mixes &lt;18K"),1,0)</f>
        <v>1</v>
      </c>
      <c r="M331">
        <f>IF('Rolex, AP, Patek'!L331="Platinum",1,0)</f>
        <v>0</v>
      </c>
      <c r="N331">
        <f>IF(OR('Rolex, AP, Patek'!L331="PVD",'Rolex, AP, Patek'!L331="Gold Plate",'Rolex, AP, Patek'!L331="Other"),1,0)</f>
        <v>0</v>
      </c>
      <c r="O331">
        <f>IF('Rolex, AP, Patek'!P331="Stainless Steel",1,0)</f>
        <v>0</v>
      </c>
      <c r="P331">
        <f>IF('Rolex, AP, Patek'!P331="Leather",1,0)</f>
        <v>0</v>
      </c>
      <c r="Q331">
        <f>IF('Rolex, AP, Patek'!P331="Two-tone",1,0)</f>
        <v>0</v>
      </c>
      <c r="R331">
        <f>IF(OR('Rolex, AP, Patek'!P331="YG 18K",'Rolex, AP, Patek'!P331="PG 18K",'Rolex, AP, Patek'!P331="WG 18K",'Rolex, AP, Patek'!P331="Mixes of 18K"),1,0)</f>
        <v>1</v>
      </c>
      <c r="S331">
        <f>IF(OR('Rolex, AP, Patek'!AX331="Yes",'Rolex, AP, Patek'!AY331="Yes",'Rolex, AP, Patek'!AW331="Yes"),1,0)</f>
        <v>0</v>
      </c>
      <c r="T331">
        <f>IF(OR(ISTEXT('Rolex, AP, Patek'!AZ331), ISTEXT('Rolex, AP, Patek'!BA331)),1,0)</f>
        <v>0</v>
      </c>
      <c r="U331">
        <f>IF('Rolex, AP, Patek'!BB331="Yes",1,0)</f>
        <v>0</v>
      </c>
      <c r="V331">
        <f>IF('Rolex, AP, Patek'!BC331="Yes",1,0)</f>
        <v>0</v>
      </c>
      <c r="W331">
        <f>IF('Rolex, AP, Patek'!BF331="Yes",1,0)</f>
        <v>0</v>
      </c>
      <c r="X331">
        <f>IF('Rolex, AP, Patek'!BG331="A",1,0)</f>
        <v>0</v>
      </c>
      <c r="Y331">
        <f>IF('Rolex, AP, Patek'!BG331="AA",1,0)</f>
        <v>1</v>
      </c>
      <c r="Z331">
        <f>IF('Rolex, AP, Patek'!BG331="AAA",1,0)</f>
        <v>0</v>
      </c>
      <c r="AA331">
        <f>IF('Rolex, AP, Patek'!BG331="AAAA",1,0)</f>
        <v>0</v>
      </c>
      <c r="AB331">
        <f>IF('Rolex, AP, Patek'!R331="Yes",1,0)</f>
        <v>1</v>
      </c>
      <c r="AC331">
        <f>IF('Rolex, AP, Patek'!AR331="Yes",1,0)</f>
        <v>0</v>
      </c>
      <c r="AD331">
        <f>IF(OR('Rolex, AP, Patek'!X331="Yes", 'Rolex, AP, Patek'!Y331="Yes",'Rolex, AP, Patek'!Z331="Yes"),1,0)</f>
        <v>0</v>
      </c>
      <c r="AE331">
        <f>IF(OR('Rolex, AP, Patek'!AA331="Yes",'Rolex, AP, Patek'!AB331="Yes"),1,0)</f>
        <v>0</v>
      </c>
      <c r="AF331">
        <f>IF('Rolex, AP, Patek'!AD331="Yes",1,0)</f>
        <v>0</v>
      </c>
      <c r="AG331">
        <f>IF('Rolex, AP, Patek'!AC331="Yes",1,0)</f>
        <v>0</v>
      </c>
      <c r="AH331">
        <f>IF('Rolex, AP, Patek'!AE331="Yes",1,0)</f>
        <v>0</v>
      </c>
      <c r="AI331">
        <f>IF(OR('Rolex, AP, Patek'!AK331="Yes",'Rolex, AP, Patek'!AN331="Yes"),1,0)</f>
        <v>0</v>
      </c>
      <c r="AJ331">
        <f>IF('Rolex, AP, Patek'!AL331="Yes",1,0)</f>
        <v>0</v>
      </c>
      <c r="AK331">
        <f>IF('Rolex, AP, Patek'!AO331="Yes",1,0)</f>
        <v>0</v>
      </c>
      <c r="AL331">
        <f>IF('Rolex, AP, Patek'!AS331="Yes",1,0)</f>
        <v>0</v>
      </c>
      <c r="AM331" s="25">
        <f t="shared" si="31"/>
        <v>0</v>
      </c>
      <c r="AN331" s="25">
        <f t="shared" si="32"/>
        <v>0</v>
      </c>
      <c r="AO331" s="25">
        <f t="shared" si="33"/>
        <v>1</v>
      </c>
      <c r="AP331" s="25">
        <f t="shared" si="34"/>
        <v>0</v>
      </c>
      <c r="AQ331" s="25">
        <f t="shared" si="35"/>
        <v>0</v>
      </c>
    </row>
    <row r="332" spans="1:43" x14ac:dyDescent="0.2">
      <c r="A332" s="1">
        <v>328</v>
      </c>
      <c r="B332" s="27">
        <f>'Rolex, AP, Patek'!C332</f>
        <v>44143</v>
      </c>
      <c r="C332">
        <f>'Rolex, AP, Patek'!D332</f>
        <v>477</v>
      </c>
      <c r="D332" s="28">
        <f>'Rolex, AP, Patek'!E332</f>
        <v>3500</v>
      </c>
      <c r="E332" s="28">
        <f>'Rolex, AP, Patek'!F332</f>
        <v>4375</v>
      </c>
      <c r="F332" s="29">
        <f t="shared" si="30"/>
        <v>8.1605182474775049</v>
      </c>
      <c r="G332" s="28">
        <f>IF('Rolex, AP, Patek'!J332="AP",1,0)</f>
        <v>0</v>
      </c>
      <c r="H332" s="28">
        <f>IF('Rolex, AP, Patek'!J332="Patek",1,0)</f>
        <v>0</v>
      </c>
      <c r="I332" s="28">
        <f>IF('Rolex, AP, Patek'!J332="Rolex",1,0)</f>
        <v>1</v>
      </c>
      <c r="J332">
        <f>IF('Rolex, AP, Patek'!L332="Stainless Steel",1,0)</f>
        <v>0</v>
      </c>
      <c r="K332">
        <f>IF('Rolex, AP, Patek'!L332="Two-tone",1,0)</f>
        <v>0</v>
      </c>
      <c r="L332">
        <f>IF(OR('Rolex, AP, Patek'!L332="YG 18K",'Rolex, AP, Patek'!L332="YG &lt;18K",'Rolex, AP, Patek'!L332="PG 18K",'Rolex, AP, Patek'!L332="PG &lt;18K",'Rolex, AP, Patek'!L332="WG 18K",'Rolex, AP, Patek'!L332="Mixes of 18K",'Rolex, AP, Patek'!L332="Mixes &lt;18K"),1,0)</f>
        <v>1</v>
      </c>
      <c r="M332">
        <f>IF('Rolex, AP, Patek'!L332="Platinum",1,0)</f>
        <v>0</v>
      </c>
      <c r="N332">
        <f>IF(OR('Rolex, AP, Patek'!L332="PVD",'Rolex, AP, Patek'!L332="Gold Plate",'Rolex, AP, Patek'!L332="Other"),1,0)</f>
        <v>0</v>
      </c>
      <c r="O332">
        <f>IF('Rolex, AP, Patek'!P332="Stainless Steel",1,0)</f>
        <v>0</v>
      </c>
      <c r="P332">
        <f>IF('Rolex, AP, Patek'!P332="Leather",1,0)</f>
        <v>1</v>
      </c>
      <c r="Q332">
        <f>IF('Rolex, AP, Patek'!P332="Two-tone",1,0)</f>
        <v>0</v>
      </c>
      <c r="R332">
        <f>IF(OR('Rolex, AP, Patek'!P332="YG 18K",'Rolex, AP, Patek'!P332="PG 18K",'Rolex, AP, Patek'!P332="WG 18K",'Rolex, AP, Patek'!P332="Mixes of 18K"),1,0)</f>
        <v>0</v>
      </c>
      <c r="S332">
        <f>IF(OR('Rolex, AP, Patek'!AX332="Yes",'Rolex, AP, Patek'!AY332="Yes",'Rolex, AP, Patek'!AW332="Yes"),1,0)</f>
        <v>0</v>
      </c>
      <c r="T332">
        <f>IF(OR(ISTEXT('Rolex, AP, Patek'!AZ332), ISTEXT('Rolex, AP, Patek'!BA332)),1,0)</f>
        <v>0</v>
      </c>
      <c r="U332">
        <f>IF('Rolex, AP, Patek'!BB332="Yes",1,0)</f>
        <v>0</v>
      </c>
      <c r="V332">
        <f>IF('Rolex, AP, Patek'!BC332="Yes",1,0)</f>
        <v>0</v>
      </c>
      <c r="W332">
        <f>IF('Rolex, AP, Patek'!BF332="Yes",1,0)</f>
        <v>0</v>
      </c>
      <c r="X332">
        <f>IF('Rolex, AP, Patek'!BG332="A",1,0)</f>
        <v>0</v>
      </c>
      <c r="Y332">
        <f>IF('Rolex, AP, Patek'!BG332="AA",1,0)</f>
        <v>1</v>
      </c>
      <c r="Z332">
        <f>IF('Rolex, AP, Patek'!BG332="AAA",1,0)</f>
        <v>0</v>
      </c>
      <c r="AA332">
        <f>IF('Rolex, AP, Patek'!BG332="AAAA",1,0)</f>
        <v>0</v>
      </c>
      <c r="AB332">
        <f>IF('Rolex, AP, Patek'!R332="Yes",1,0)</f>
        <v>0</v>
      </c>
      <c r="AC332">
        <f>IF('Rolex, AP, Patek'!AR332="Yes",1,0)</f>
        <v>0</v>
      </c>
      <c r="AD332">
        <f>IF(OR('Rolex, AP, Patek'!X332="Yes", 'Rolex, AP, Patek'!Y332="Yes",'Rolex, AP, Patek'!Z332="Yes"),1,0)</f>
        <v>1</v>
      </c>
      <c r="AE332">
        <f>IF(OR('Rolex, AP, Patek'!AA332="Yes",'Rolex, AP, Patek'!AB332="Yes"),1,0)</f>
        <v>0</v>
      </c>
      <c r="AF332">
        <f>IF('Rolex, AP, Patek'!AD332="Yes",1,0)</f>
        <v>0</v>
      </c>
      <c r="AG332">
        <f>IF('Rolex, AP, Patek'!AC332="Yes",1,0)</f>
        <v>0</v>
      </c>
      <c r="AH332">
        <f>IF('Rolex, AP, Patek'!AE332="Yes",1,0)</f>
        <v>0</v>
      </c>
      <c r="AI332">
        <f>IF(OR('Rolex, AP, Patek'!AK332="Yes",'Rolex, AP, Patek'!AN332="Yes"),1,0)</f>
        <v>0</v>
      </c>
      <c r="AJ332">
        <f>IF('Rolex, AP, Patek'!AL332="Yes",1,0)</f>
        <v>0</v>
      </c>
      <c r="AK332">
        <f>IF('Rolex, AP, Patek'!AO332="Yes",1,0)</f>
        <v>0</v>
      </c>
      <c r="AL332">
        <f>IF('Rolex, AP, Patek'!AS332="Yes",1,0)</f>
        <v>0</v>
      </c>
      <c r="AM332" s="25">
        <f t="shared" si="31"/>
        <v>0</v>
      </c>
      <c r="AN332" s="25">
        <f t="shared" si="32"/>
        <v>0</v>
      </c>
      <c r="AO332" s="25">
        <f t="shared" si="33"/>
        <v>1</v>
      </c>
      <c r="AP332" s="25">
        <f t="shared" si="34"/>
        <v>0</v>
      </c>
      <c r="AQ332" s="25">
        <f t="shared" si="35"/>
        <v>0</v>
      </c>
    </row>
    <row r="333" spans="1:43" x14ac:dyDescent="0.2">
      <c r="A333" s="1">
        <v>329</v>
      </c>
      <c r="B333" s="27">
        <f>'Rolex, AP, Patek'!C333</f>
        <v>44143</v>
      </c>
      <c r="C333">
        <f>'Rolex, AP, Patek'!D333</f>
        <v>478</v>
      </c>
      <c r="D333" s="28">
        <f>'Rolex, AP, Patek'!E333</f>
        <v>2000</v>
      </c>
      <c r="E333" s="28">
        <f>'Rolex, AP, Patek'!F333</f>
        <v>2500</v>
      </c>
      <c r="F333" s="29">
        <f t="shared" si="30"/>
        <v>7.6009024595420822</v>
      </c>
      <c r="G333" s="28">
        <f>IF('Rolex, AP, Patek'!J333="AP",1,0)</f>
        <v>0</v>
      </c>
      <c r="H333" s="28">
        <f>IF('Rolex, AP, Patek'!J333="Patek",1,0)</f>
        <v>0</v>
      </c>
      <c r="I333" s="28">
        <f>IF('Rolex, AP, Patek'!J333="Rolex",1,0)</f>
        <v>1</v>
      </c>
      <c r="J333">
        <f>IF('Rolex, AP, Patek'!L333="Stainless Steel",1,0)</f>
        <v>1</v>
      </c>
      <c r="K333">
        <f>IF('Rolex, AP, Patek'!L333="Two-tone",1,0)</f>
        <v>0</v>
      </c>
      <c r="L333">
        <f>IF(OR('Rolex, AP, Patek'!L333="YG 18K",'Rolex, AP, Patek'!L333="YG &lt;18K",'Rolex, AP, Patek'!L333="PG 18K",'Rolex, AP, Patek'!L333="PG &lt;18K",'Rolex, AP, Patek'!L333="WG 18K",'Rolex, AP, Patek'!L333="Mixes of 18K",'Rolex, AP, Patek'!L333="Mixes &lt;18K"),1,0)</f>
        <v>0</v>
      </c>
      <c r="M333">
        <f>IF('Rolex, AP, Patek'!L333="Platinum",1,0)</f>
        <v>0</v>
      </c>
      <c r="N333">
        <f>IF(OR('Rolex, AP, Patek'!L333="PVD",'Rolex, AP, Patek'!L333="Gold Plate",'Rolex, AP, Patek'!L333="Other"),1,0)</f>
        <v>0</v>
      </c>
      <c r="O333">
        <f>IF('Rolex, AP, Patek'!P333="Stainless Steel",1,0)</f>
        <v>0</v>
      </c>
      <c r="P333">
        <f>IF('Rolex, AP, Patek'!P333="Leather",1,0)</f>
        <v>1</v>
      </c>
      <c r="Q333">
        <f>IF('Rolex, AP, Patek'!P333="Two-tone",1,0)</f>
        <v>0</v>
      </c>
      <c r="R333">
        <f>IF(OR('Rolex, AP, Patek'!P333="YG 18K",'Rolex, AP, Patek'!P333="PG 18K",'Rolex, AP, Patek'!P333="WG 18K",'Rolex, AP, Patek'!P333="Mixes of 18K"),1,0)</f>
        <v>0</v>
      </c>
      <c r="S333">
        <f>IF(OR('Rolex, AP, Patek'!AX333="Yes",'Rolex, AP, Patek'!AY333="Yes",'Rolex, AP, Patek'!AW333="Yes"),1,0)</f>
        <v>0</v>
      </c>
      <c r="T333">
        <f>IF(OR(ISTEXT('Rolex, AP, Patek'!AZ333), ISTEXT('Rolex, AP, Patek'!BA333)),1,0)</f>
        <v>0</v>
      </c>
      <c r="U333">
        <f>IF('Rolex, AP, Patek'!BB333="Yes",1,0)</f>
        <v>0</v>
      </c>
      <c r="V333">
        <f>IF('Rolex, AP, Patek'!BC333="Yes",1,0)</f>
        <v>0</v>
      </c>
      <c r="W333">
        <f>IF('Rolex, AP, Patek'!BF333="Yes",1,0)</f>
        <v>0</v>
      </c>
      <c r="X333">
        <f>IF('Rolex, AP, Patek'!BG333="A",1,0)</f>
        <v>1</v>
      </c>
      <c r="Y333">
        <f>IF('Rolex, AP, Patek'!BG333="AA",1,0)</f>
        <v>0</v>
      </c>
      <c r="Z333">
        <f>IF('Rolex, AP, Patek'!BG333="AAA",1,0)</f>
        <v>0</v>
      </c>
      <c r="AA333">
        <f>IF('Rolex, AP, Patek'!BG333="AAAA",1,0)</f>
        <v>0</v>
      </c>
      <c r="AB333">
        <f>IF('Rolex, AP, Patek'!R333="Yes",1,0)</f>
        <v>1</v>
      </c>
      <c r="AC333">
        <f>IF('Rolex, AP, Patek'!AR333="Yes",1,0)</f>
        <v>0</v>
      </c>
      <c r="AD333">
        <f>IF(OR('Rolex, AP, Patek'!X333="Yes", 'Rolex, AP, Patek'!Y333="Yes",'Rolex, AP, Patek'!Z333="Yes"),1,0)</f>
        <v>0</v>
      </c>
      <c r="AE333">
        <f>IF(OR('Rolex, AP, Patek'!AA333="Yes",'Rolex, AP, Patek'!AB333="Yes"),1,0)</f>
        <v>0</v>
      </c>
      <c r="AF333">
        <f>IF('Rolex, AP, Patek'!AD333="Yes",1,0)</f>
        <v>0</v>
      </c>
      <c r="AG333">
        <f>IF('Rolex, AP, Patek'!AC333="Yes",1,0)</f>
        <v>0</v>
      </c>
      <c r="AH333">
        <f>IF('Rolex, AP, Patek'!AE333="Yes",1,0)</f>
        <v>0</v>
      </c>
      <c r="AI333">
        <f>IF(OR('Rolex, AP, Patek'!AK333="Yes",'Rolex, AP, Patek'!AN333="Yes"),1,0)</f>
        <v>0</v>
      </c>
      <c r="AJ333">
        <f>IF('Rolex, AP, Patek'!AL333="Yes",1,0)</f>
        <v>0</v>
      </c>
      <c r="AK333">
        <f>IF('Rolex, AP, Patek'!AO333="Yes",1,0)</f>
        <v>0</v>
      </c>
      <c r="AL333">
        <f>IF('Rolex, AP, Patek'!AS333="Yes",1,0)</f>
        <v>0</v>
      </c>
      <c r="AM333" s="25">
        <f t="shared" si="31"/>
        <v>0</v>
      </c>
      <c r="AN333" s="25">
        <f t="shared" si="32"/>
        <v>0</v>
      </c>
      <c r="AO333" s="25">
        <f t="shared" si="33"/>
        <v>1</v>
      </c>
      <c r="AP333" s="25">
        <f t="shared" si="34"/>
        <v>0</v>
      </c>
      <c r="AQ333" s="25">
        <f t="shared" si="35"/>
        <v>0</v>
      </c>
    </row>
    <row r="334" spans="1:43" x14ac:dyDescent="0.2">
      <c r="A334" s="1">
        <v>330</v>
      </c>
      <c r="B334" s="27">
        <f>'Rolex, AP, Patek'!C334</f>
        <v>44143</v>
      </c>
      <c r="C334">
        <f>'Rolex, AP, Patek'!D334</f>
        <v>483</v>
      </c>
      <c r="D334" s="28">
        <f>'Rolex, AP, Patek'!E334</f>
        <v>2800</v>
      </c>
      <c r="E334" s="28">
        <f>'Rolex, AP, Patek'!F334</f>
        <v>3500</v>
      </c>
      <c r="F334" s="29">
        <f t="shared" si="30"/>
        <v>7.9373746961632952</v>
      </c>
      <c r="G334" s="28">
        <f>IF('Rolex, AP, Patek'!J334="AP",1,0)</f>
        <v>0</v>
      </c>
      <c r="H334" s="28">
        <f>IF('Rolex, AP, Patek'!J334="Patek",1,0)</f>
        <v>0</v>
      </c>
      <c r="I334" s="28">
        <f>IF('Rolex, AP, Patek'!J334="Rolex",1,0)</f>
        <v>1</v>
      </c>
      <c r="J334">
        <f>IF('Rolex, AP, Patek'!L334="Stainless Steel",1,0)</f>
        <v>0</v>
      </c>
      <c r="K334">
        <f>IF('Rolex, AP, Patek'!L334="Two-tone",1,0)</f>
        <v>0</v>
      </c>
      <c r="L334">
        <f>IF(OR('Rolex, AP, Patek'!L334="YG 18K",'Rolex, AP, Patek'!L334="YG &lt;18K",'Rolex, AP, Patek'!L334="PG 18K",'Rolex, AP, Patek'!L334="PG &lt;18K",'Rolex, AP, Patek'!L334="WG 18K",'Rolex, AP, Patek'!L334="Mixes of 18K",'Rolex, AP, Patek'!L334="Mixes &lt;18K"),1,0)</f>
        <v>1</v>
      </c>
      <c r="M334">
        <f>IF('Rolex, AP, Patek'!L334="Platinum",1,0)</f>
        <v>0</v>
      </c>
      <c r="N334">
        <f>IF(OR('Rolex, AP, Patek'!L334="PVD",'Rolex, AP, Patek'!L334="Gold Plate",'Rolex, AP, Patek'!L334="Other"),1,0)</f>
        <v>0</v>
      </c>
      <c r="O334">
        <f>IF('Rolex, AP, Patek'!P334="Stainless Steel",1,0)</f>
        <v>0</v>
      </c>
      <c r="P334">
        <f>IF('Rolex, AP, Patek'!P334="Leather",1,0)</f>
        <v>0</v>
      </c>
      <c r="Q334">
        <f>IF('Rolex, AP, Patek'!P334="Two-tone",1,0)</f>
        <v>0</v>
      </c>
      <c r="R334">
        <f>IF(OR('Rolex, AP, Patek'!P334="YG 18K",'Rolex, AP, Patek'!P334="PG 18K",'Rolex, AP, Patek'!P334="WG 18K",'Rolex, AP, Patek'!P334="Mixes of 18K"),1,0)</f>
        <v>1</v>
      </c>
      <c r="S334">
        <f>IF(OR('Rolex, AP, Patek'!AX334="Yes",'Rolex, AP, Patek'!AY334="Yes",'Rolex, AP, Patek'!AW334="Yes"),1,0)</f>
        <v>0</v>
      </c>
      <c r="T334">
        <f>IF(OR(ISTEXT('Rolex, AP, Patek'!AZ334), ISTEXT('Rolex, AP, Patek'!BA334)),1,0)</f>
        <v>0</v>
      </c>
      <c r="U334">
        <f>IF('Rolex, AP, Patek'!BB334="Yes",1,0)</f>
        <v>0</v>
      </c>
      <c r="V334">
        <f>IF('Rolex, AP, Patek'!BC334="Yes",1,0)</f>
        <v>0</v>
      </c>
      <c r="W334">
        <f>IF('Rolex, AP, Patek'!BF334="Yes",1,0)</f>
        <v>0</v>
      </c>
      <c r="X334">
        <f>IF('Rolex, AP, Patek'!BG334="A",1,0)</f>
        <v>0</v>
      </c>
      <c r="Y334">
        <f>IF('Rolex, AP, Patek'!BG334="AA",1,0)</f>
        <v>0</v>
      </c>
      <c r="Z334">
        <f>IF('Rolex, AP, Patek'!BG334="AAA",1,0)</f>
        <v>1</v>
      </c>
      <c r="AA334">
        <f>IF('Rolex, AP, Patek'!BG334="AAAA",1,0)</f>
        <v>0</v>
      </c>
      <c r="AB334">
        <f>IF('Rolex, AP, Patek'!R334="Yes",1,0)</f>
        <v>1</v>
      </c>
      <c r="AC334">
        <f>IF('Rolex, AP, Patek'!AR334="Yes",1,0)</f>
        <v>0</v>
      </c>
      <c r="AD334">
        <f>IF(OR('Rolex, AP, Patek'!X334="Yes", 'Rolex, AP, Patek'!Y334="Yes",'Rolex, AP, Patek'!Z334="Yes"),1,0)</f>
        <v>0</v>
      </c>
      <c r="AE334">
        <f>IF(OR('Rolex, AP, Patek'!AA334="Yes",'Rolex, AP, Patek'!AB334="Yes"),1,0)</f>
        <v>0</v>
      </c>
      <c r="AF334">
        <f>IF('Rolex, AP, Patek'!AD334="Yes",1,0)</f>
        <v>0</v>
      </c>
      <c r="AG334">
        <f>IF('Rolex, AP, Patek'!AC334="Yes",1,0)</f>
        <v>0</v>
      </c>
      <c r="AH334">
        <f>IF('Rolex, AP, Patek'!AE334="Yes",1,0)</f>
        <v>0</v>
      </c>
      <c r="AI334">
        <f>IF(OR('Rolex, AP, Patek'!AK334="Yes",'Rolex, AP, Patek'!AN334="Yes"),1,0)</f>
        <v>0</v>
      </c>
      <c r="AJ334">
        <f>IF('Rolex, AP, Patek'!AL334="Yes",1,0)</f>
        <v>0</v>
      </c>
      <c r="AK334">
        <f>IF('Rolex, AP, Patek'!AO334="Yes",1,0)</f>
        <v>0</v>
      </c>
      <c r="AL334">
        <f>IF('Rolex, AP, Patek'!AS334="Yes",1,0)</f>
        <v>0</v>
      </c>
      <c r="AM334" s="25">
        <f t="shared" si="31"/>
        <v>0</v>
      </c>
      <c r="AN334" s="25">
        <f t="shared" si="32"/>
        <v>0</v>
      </c>
      <c r="AO334" s="25">
        <f t="shared" si="33"/>
        <v>1</v>
      </c>
      <c r="AP334" s="25">
        <f t="shared" si="34"/>
        <v>0</v>
      </c>
      <c r="AQ334" s="25">
        <f t="shared" si="35"/>
        <v>0</v>
      </c>
    </row>
    <row r="335" spans="1:43" x14ac:dyDescent="0.2">
      <c r="A335" s="1">
        <v>331</v>
      </c>
      <c r="B335" s="27">
        <f>'Rolex, AP, Patek'!C335</f>
        <v>44143</v>
      </c>
      <c r="C335">
        <f>'Rolex, AP, Patek'!D335</f>
        <v>488</v>
      </c>
      <c r="D335" s="28">
        <f>'Rolex, AP, Patek'!E335</f>
        <v>8800</v>
      </c>
      <c r="E335" s="28">
        <f>'Rolex, AP, Patek'!F335</f>
        <v>11000</v>
      </c>
      <c r="F335" s="29">
        <f t="shared" si="30"/>
        <v>9.0825070004662987</v>
      </c>
      <c r="G335" s="28">
        <f>IF('Rolex, AP, Patek'!J335="AP",1,0)</f>
        <v>0</v>
      </c>
      <c r="H335" s="28">
        <f>IF('Rolex, AP, Patek'!J335="Patek",1,0)</f>
        <v>0</v>
      </c>
      <c r="I335" s="28">
        <f>IF('Rolex, AP, Patek'!J335="Rolex",1,0)</f>
        <v>1</v>
      </c>
      <c r="J335">
        <f>IF('Rolex, AP, Patek'!L335="Stainless Steel",1,0)</f>
        <v>1</v>
      </c>
      <c r="K335">
        <f>IF('Rolex, AP, Patek'!L335="Two-tone",1,0)</f>
        <v>0</v>
      </c>
      <c r="L335">
        <f>IF(OR('Rolex, AP, Patek'!L335="YG 18K",'Rolex, AP, Patek'!L335="YG &lt;18K",'Rolex, AP, Patek'!L335="PG 18K",'Rolex, AP, Patek'!L335="PG &lt;18K",'Rolex, AP, Patek'!L335="WG 18K",'Rolex, AP, Patek'!L335="Mixes of 18K",'Rolex, AP, Patek'!L335="Mixes &lt;18K"),1,0)</f>
        <v>0</v>
      </c>
      <c r="M335">
        <f>IF('Rolex, AP, Patek'!L335="Platinum",1,0)</f>
        <v>0</v>
      </c>
      <c r="N335">
        <f>IF(OR('Rolex, AP, Patek'!L335="PVD",'Rolex, AP, Patek'!L335="Gold Plate",'Rolex, AP, Patek'!L335="Other"),1,0)</f>
        <v>0</v>
      </c>
      <c r="O335">
        <f>IF('Rolex, AP, Patek'!P335="Stainless Steel",1,0)</f>
        <v>0</v>
      </c>
      <c r="P335">
        <f>IF('Rolex, AP, Patek'!P335="Leather",1,0)</f>
        <v>1</v>
      </c>
      <c r="Q335">
        <f>IF('Rolex, AP, Patek'!P335="Two-tone",1,0)</f>
        <v>0</v>
      </c>
      <c r="R335">
        <f>IF(OR('Rolex, AP, Patek'!P335="YG 18K",'Rolex, AP, Patek'!P335="PG 18K",'Rolex, AP, Patek'!P335="WG 18K",'Rolex, AP, Patek'!P335="Mixes of 18K"),1,0)</f>
        <v>0</v>
      </c>
      <c r="S335">
        <f>IF(OR('Rolex, AP, Patek'!AX335="Yes",'Rolex, AP, Patek'!AY335="Yes",'Rolex, AP, Patek'!AW335="Yes"),1,0)</f>
        <v>0</v>
      </c>
      <c r="T335">
        <f>IF(OR(ISTEXT('Rolex, AP, Patek'!AZ335), ISTEXT('Rolex, AP, Patek'!BA335)),1,0)</f>
        <v>1</v>
      </c>
      <c r="U335">
        <f>IF('Rolex, AP, Patek'!BB335="Yes",1,0)</f>
        <v>0</v>
      </c>
      <c r="V335">
        <f>IF('Rolex, AP, Patek'!BC335="Yes",1,0)</f>
        <v>0</v>
      </c>
      <c r="W335">
        <f>IF('Rolex, AP, Patek'!BF335="Yes",1,0)</f>
        <v>0</v>
      </c>
      <c r="X335">
        <f>IF('Rolex, AP, Patek'!BG335="A",1,0)</f>
        <v>0</v>
      </c>
      <c r="Y335">
        <f>IF('Rolex, AP, Patek'!BG335="AA",1,0)</f>
        <v>1</v>
      </c>
      <c r="Z335">
        <f>IF('Rolex, AP, Patek'!BG335="AAA",1,0)</f>
        <v>0</v>
      </c>
      <c r="AA335">
        <f>IF('Rolex, AP, Patek'!BG335="AAAA",1,0)</f>
        <v>0</v>
      </c>
      <c r="AB335">
        <f>IF('Rolex, AP, Patek'!R335="Yes",1,0)</f>
        <v>0</v>
      </c>
      <c r="AC335">
        <f>IF('Rolex, AP, Patek'!AR335="Yes",1,0)</f>
        <v>0</v>
      </c>
      <c r="AD335">
        <f>IF(OR('Rolex, AP, Patek'!X335="Yes", 'Rolex, AP, Patek'!Y335="Yes",'Rolex, AP, Patek'!Z335="Yes"),1,0)</f>
        <v>1</v>
      </c>
      <c r="AE335">
        <f>IF(OR('Rolex, AP, Patek'!AA335="Yes",'Rolex, AP, Patek'!AB335="Yes"),1,0)</f>
        <v>0</v>
      </c>
      <c r="AF335">
        <f>IF('Rolex, AP, Patek'!AD335="Yes",1,0)</f>
        <v>0</v>
      </c>
      <c r="AG335">
        <f>IF('Rolex, AP, Patek'!AC335="Yes",1,0)</f>
        <v>0</v>
      </c>
      <c r="AH335">
        <f>IF('Rolex, AP, Patek'!AE335="Yes",1,0)</f>
        <v>0</v>
      </c>
      <c r="AI335">
        <f>IF(OR('Rolex, AP, Patek'!AK335="Yes",'Rolex, AP, Patek'!AN335="Yes"),1,0)</f>
        <v>0</v>
      </c>
      <c r="AJ335">
        <f>IF('Rolex, AP, Patek'!AL335="Yes",1,0)</f>
        <v>0</v>
      </c>
      <c r="AK335">
        <f>IF('Rolex, AP, Patek'!AO335="Yes",1,0)</f>
        <v>0</v>
      </c>
      <c r="AL335">
        <f>IF('Rolex, AP, Patek'!AS335="Yes",1,0)</f>
        <v>0</v>
      </c>
      <c r="AM335" s="25">
        <f t="shared" si="31"/>
        <v>0</v>
      </c>
      <c r="AN335" s="25">
        <f t="shared" si="32"/>
        <v>0</v>
      </c>
      <c r="AO335" s="25">
        <f t="shared" si="33"/>
        <v>1</v>
      </c>
      <c r="AP335" s="25">
        <f t="shared" si="34"/>
        <v>0</v>
      </c>
      <c r="AQ335" s="25">
        <f t="shared" si="35"/>
        <v>0</v>
      </c>
    </row>
    <row r="336" spans="1:43" x14ac:dyDescent="0.2">
      <c r="A336" s="1">
        <v>332</v>
      </c>
      <c r="B336" s="27">
        <f>'Rolex, AP, Patek'!C336</f>
        <v>44143</v>
      </c>
      <c r="C336">
        <f>'Rolex, AP, Patek'!D336</f>
        <v>489</v>
      </c>
      <c r="D336" s="28">
        <f>'Rolex, AP, Patek'!E336</f>
        <v>9500</v>
      </c>
      <c r="E336" s="28">
        <f>'Rolex, AP, Patek'!F336</f>
        <v>11875</v>
      </c>
      <c r="F336" s="29">
        <f t="shared" si="30"/>
        <v>9.1590470775886317</v>
      </c>
      <c r="G336" s="28">
        <f>IF('Rolex, AP, Patek'!J336="AP",1,0)</f>
        <v>0</v>
      </c>
      <c r="H336" s="28">
        <f>IF('Rolex, AP, Patek'!J336="Patek",1,0)</f>
        <v>0</v>
      </c>
      <c r="I336" s="28">
        <f>IF('Rolex, AP, Patek'!J336="Rolex",1,0)</f>
        <v>1</v>
      </c>
      <c r="J336">
        <f>IF('Rolex, AP, Patek'!L336="Stainless Steel",1,0)</f>
        <v>0</v>
      </c>
      <c r="K336">
        <f>IF('Rolex, AP, Patek'!L336="Two-tone",1,0)</f>
        <v>0</v>
      </c>
      <c r="L336">
        <f>IF(OR('Rolex, AP, Patek'!L336="YG 18K",'Rolex, AP, Patek'!L336="YG &lt;18K",'Rolex, AP, Patek'!L336="PG 18K",'Rolex, AP, Patek'!L336="PG &lt;18K",'Rolex, AP, Patek'!L336="WG 18K",'Rolex, AP, Patek'!L336="Mixes of 18K",'Rolex, AP, Patek'!L336="Mixes &lt;18K"),1,0)</f>
        <v>1</v>
      </c>
      <c r="M336">
        <f>IF('Rolex, AP, Patek'!L336="Platinum",1,0)</f>
        <v>0</v>
      </c>
      <c r="N336">
        <f>IF(OR('Rolex, AP, Patek'!L336="PVD",'Rolex, AP, Patek'!L336="Gold Plate",'Rolex, AP, Patek'!L336="Other"),1,0)</f>
        <v>0</v>
      </c>
      <c r="O336">
        <f>IF('Rolex, AP, Patek'!P336="Stainless Steel",1,0)</f>
        <v>0</v>
      </c>
      <c r="P336">
        <f>IF('Rolex, AP, Patek'!P336="Leather",1,0)</f>
        <v>1</v>
      </c>
      <c r="Q336">
        <f>IF('Rolex, AP, Patek'!P336="Two-tone",1,0)</f>
        <v>0</v>
      </c>
      <c r="R336">
        <f>IF(OR('Rolex, AP, Patek'!P336="YG 18K",'Rolex, AP, Patek'!P336="PG 18K",'Rolex, AP, Patek'!P336="WG 18K",'Rolex, AP, Patek'!P336="Mixes of 18K"),1,0)</f>
        <v>0</v>
      </c>
      <c r="S336">
        <f>IF(OR('Rolex, AP, Patek'!AX336="Yes",'Rolex, AP, Patek'!AY336="Yes",'Rolex, AP, Patek'!AW336="Yes"),1,0)</f>
        <v>0</v>
      </c>
      <c r="T336">
        <f>IF(OR(ISTEXT('Rolex, AP, Patek'!AZ336), ISTEXT('Rolex, AP, Patek'!BA336)),1,0)</f>
        <v>0</v>
      </c>
      <c r="U336">
        <f>IF('Rolex, AP, Patek'!BB336="Yes",1,0)</f>
        <v>0</v>
      </c>
      <c r="V336">
        <f>IF('Rolex, AP, Patek'!BC336="Yes",1,0)</f>
        <v>0</v>
      </c>
      <c r="W336">
        <f>IF('Rolex, AP, Patek'!BF336="Yes",1,0)</f>
        <v>0</v>
      </c>
      <c r="X336">
        <f>IF('Rolex, AP, Patek'!BG336="A",1,0)</f>
        <v>0</v>
      </c>
      <c r="Y336">
        <f>IF('Rolex, AP, Patek'!BG336="AA",1,0)</f>
        <v>1</v>
      </c>
      <c r="Z336">
        <f>IF('Rolex, AP, Patek'!BG336="AAA",1,0)</f>
        <v>0</v>
      </c>
      <c r="AA336">
        <f>IF('Rolex, AP, Patek'!BG336="AAAA",1,0)</f>
        <v>0</v>
      </c>
      <c r="AB336">
        <f>IF('Rolex, AP, Patek'!R336="Yes",1,0)</f>
        <v>0</v>
      </c>
      <c r="AC336">
        <f>IF('Rolex, AP, Patek'!AR336="Yes",1,0)</f>
        <v>0</v>
      </c>
      <c r="AD336">
        <f>IF(OR('Rolex, AP, Patek'!X336="Yes", 'Rolex, AP, Patek'!Y336="Yes",'Rolex, AP, Patek'!Z336="Yes"),1,0)</f>
        <v>1</v>
      </c>
      <c r="AE336">
        <f>IF(OR('Rolex, AP, Patek'!AA336="Yes",'Rolex, AP, Patek'!AB336="Yes"),1,0)</f>
        <v>0</v>
      </c>
      <c r="AF336">
        <f>IF('Rolex, AP, Patek'!AD336="Yes",1,0)</f>
        <v>0</v>
      </c>
      <c r="AG336">
        <f>IF('Rolex, AP, Patek'!AC336="Yes",1,0)</f>
        <v>0</v>
      </c>
      <c r="AH336">
        <f>IF('Rolex, AP, Patek'!AE336="Yes",1,0)</f>
        <v>0</v>
      </c>
      <c r="AI336">
        <f>IF(OR('Rolex, AP, Patek'!AK336="Yes",'Rolex, AP, Patek'!AN336="Yes"),1,0)</f>
        <v>0</v>
      </c>
      <c r="AJ336">
        <f>IF('Rolex, AP, Patek'!AL336="Yes",1,0)</f>
        <v>0</v>
      </c>
      <c r="AK336">
        <f>IF('Rolex, AP, Patek'!AO336="Yes",1,0)</f>
        <v>0</v>
      </c>
      <c r="AL336">
        <f>IF('Rolex, AP, Patek'!AS336="Yes",1,0)</f>
        <v>0</v>
      </c>
      <c r="AM336" s="25">
        <f t="shared" si="31"/>
        <v>0</v>
      </c>
      <c r="AN336" s="25">
        <f t="shared" si="32"/>
        <v>0</v>
      </c>
      <c r="AO336" s="25">
        <f t="shared" si="33"/>
        <v>1</v>
      </c>
      <c r="AP336" s="25">
        <f t="shared" si="34"/>
        <v>0</v>
      </c>
      <c r="AQ336" s="25">
        <f t="shared" si="35"/>
        <v>0</v>
      </c>
    </row>
    <row r="337" spans="1:43" x14ac:dyDescent="0.2">
      <c r="A337" s="1">
        <v>333</v>
      </c>
      <c r="B337" s="27">
        <f>'Rolex, AP, Patek'!C337</f>
        <v>44143</v>
      </c>
      <c r="C337">
        <f>'Rolex, AP, Patek'!D337</f>
        <v>490</v>
      </c>
      <c r="D337" s="28">
        <f>'Rolex, AP, Patek'!E337</f>
        <v>34000</v>
      </c>
      <c r="E337" s="28">
        <f>'Rolex, AP, Patek'!F337</f>
        <v>42500</v>
      </c>
      <c r="F337" s="29">
        <f t="shared" si="30"/>
        <v>10.434115803598299</v>
      </c>
      <c r="G337" s="28">
        <f>IF('Rolex, AP, Patek'!J337="AP",1,0)</f>
        <v>0</v>
      </c>
      <c r="H337" s="28">
        <f>IF('Rolex, AP, Patek'!J337="Patek",1,0)</f>
        <v>0</v>
      </c>
      <c r="I337" s="28">
        <f>IF('Rolex, AP, Patek'!J337="Rolex",1,0)</f>
        <v>1</v>
      </c>
      <c r="J337">
        <f>IF('Rolex, AP, Patek'!L337="Stainless Steel",1,0)</f>
        <v>0</v>
      </c>
      <c r="K337">
        <f>IF('Rolex, AP, Patek'!L337="Two-tone",1,0)</f>
        <v>0</v>
      </c>
      <c r="L337">
        <f>IF(OR('Rolex, AP, Patek'!L337="YG 18K",'Rolex, AP, Patek'!L337="YG &lt;18K",'Rolex, AP, Patek'!L337="PG 18K",'Rolex, AP, Patek'!L337="PG &lt;18K",'Rolex, AP, Patek'!L337="WG 18K",'Rolex, AP, Patek'!L337="Mixes of 18K",'Rolex, AP, Patek'!L337="Mixes &lt;18K"),1,0)</f>
        <v>1</v>
      </c>
      <c r="M337">
        <f>IF('Rolex, AP, Patek'!L337="Platinum",1,0)</f>
        <v>0</v>
      </c>
      <c r="N337">
        <f>IF(OR('Rolex, AP, Patek'!L337="PVD",'Rolex, AP, Patek'!L337="Gold Plate",'Rolex, AP, Patek'!L337="Other"),1,0)</f>
        <v>0</v>
      </c>
      <c r="O337">
        <f>IF('Rolex, AP, Patek'!P337="Stainless Steel",1,0)</f>
        <v>0</v>
      </c>
      <c r="P337">
        <f>IF('Rolex, AP, Patek'!P337="Leather",1,0)</f>
        <v>1</v>
      </c>
      <c r="Q337">
        <f>IF('Rolex, AP, Patek'!P337="Two-tone",1,0)</f>
        <v>0</v>
      </c>
      <c r="R337">
        <f>IF(OR('Rolex, AP, Patek'!P337="YG 18K",'Rolex, AP, Patek'!P337="PG 18K",'Rolex, AP, Patek'!P337="WG 18K",'Rolex, AP, Patek'!P337="Mixes of 18K"),1,0)</f>
        <v>0</v>
      </c>
      <c r="S337">
        <f>IF(OR('Rolex, AP, Patek'!AX337="Yes",'Rolex, AP, Patek'!AY337="Yes",'Rolex, AP, Patek'!AW337="Yes"),1,0)</f>
        <v>0</v>
      </c>
      <c r="T337">
        <f>IF(OR(ISTEXT('Rolex, AP, Patek'!AZ337), ISTEXT('Rolex, AP, Patek'!BA337)),1,0)</f>
        <v>0</v>
      </c>
      <c r="U337">
        <f>IF('Rolex, AP, Patek'!BB337="Yes",1,0)</f>
        <v>0</v>
      </c>
      <c r="V337">
        <f>IF('Rolex, AP, Patek'!BC337="Yes",1,0)</f>
        <v>0</v>
      </c>
      <c r="W337">
        <f>IF('Rolex, AP, Patek'!BF337="Yes",1,0)</f>
        <v>0</v>
      </c>
      <c r="X337">
        <f>IF('Rolex, AP, Patek'!BG337="A",1,0)</f>
        <v>0</v>
      </c>
      <c r="Y337">
        <f>IF('Rolex, AP, Patek'!BG337="AA",1,0)</f>
        <v>0</v>
      </c>
      <c r="Z337">
        <f>IF('Rolex, AP, Patek'!BG337="AAA",1,0)</f>
        <v>1</v>
      </c>
      <c r="AA337">
        <f>IF('Rolex, AP, Patek'!BG337="AAAA",1,0)</f>
        <v>0</v>
      </c>
      <c r="AB337">
        <f>IF('Rolex, AP, Patek'!R337="Yes",1,0)</f>
        <v>0</v>
      </c>
      <c r="AC337">
        <f>IF('Rolex, AP, Patek'!AR337="Yes",1,0)</f>
        <v>0</v>
      </c>
      <c r="AD337">
        <f>IF(OR('Rolex, AP, Patek'!X337="Yes", 'Rolex, AP, Patek'!Y337="Yes",'Rolex, AP, Patek'!Z337="Yes"),1,0)</f>
        <v>1</v>
      </c>
      <c r="AE337">
        <f>IF(OR('Rolex, AP, Patek'!AA337="Yes",'Rolex, AP, Patek'!AB337="Yes"),1,0)</f>
        <v>0</v>
      </c>
      <c r="AF337">
        <f>IF('Rolex, AP, Patek'!AD337="Yes",1,0)</f>
        <v>0</v>
      </c>
      <c r="AG337">
        <f>IF('Rolex, AP, Patek'!AC337="Yes",1,0)</f>
        <v>0</v>
      </c>
      <c r="AH337">
        <f>IF('Rolex, AP, Patek'!AE337="Yes",1,0)</f>
        <v>0</v>
      </c>
      <c r="AI337">
        <f>IF(OR('Rolex, AP, Patek'!AK337="Yes",'Rolex, AP, Patek'!AN337="Yes"),1,0)</f>
        <v>0</v>
      </c>
      <c r="AJ337">
        <f>IF('Rolex, AP, Patek'!AL337="Yes",1,0)</f>
        <v>0</v>
      </c>
      <c r="AK337">
        <f>IF('Rolex, AP, Patek'!AO337="Yes",1,0)</f>
        <v>0</v>
      </c>
      <c r="AL337">
        <f>IF('Rolex, AP, Patek'!AS337="Yes",1,0)</f>
        <v>0</v>
      </c>
      <c r="AM337" s="25">
        <f t="shared" si="31"/>
        <v>0</v>
      </c>
      <c r="AN337" s="25">
        <f t="shared" si="32"/>
        <v>0</v>
      </c>
      <c r="AO337" s="25">
        <f t="shared" si="33"/>
        <v>1</v>
      </c>
      <c r="AP337" s="25">
        <f t="shared" si="34"/>
        <v>0</v>
      </c>
      <c r="AQ337" s="25">
        <f t="shared" si="35"/>
        <v>0</v>
      </c>
    </row>
    <row r="338" spans="1:43" x14ac:dyDescent="0.2">
      <c r="A338" s="1">
        <v>334</v>
      </c>
      <c r="B338" s="27">
        <f>'Rolex, AP, Patek'!C338</f>
        <v>44143</v>
      </c>
      <c r="C338">
        <f>'Rolex, AP, Patek'!D338</f>
        <v>530</v>
      </c>
      <c r="D338" s="28">
        <f>'Rolex, AP, Patek'!E338</f>
        <v>9500</v>
      </c>
      <c r="E338" s="28">
        <f>'Rolex, AP, Patek'!F338</f>
        <v>11875</v>
      </c>
      <c r="F338" s="29">
        <f t="shared" si="30"/>
        <v>9.1590470775886317</v>
      </c>
      <c r="G338" s="28">
        <f>IF('Rolex, AP, Patek'!J338="AP",1,0)</f>
        <v>0</v>
      </c>
      <c r="H338" s="28">
        <f>IF('Rolex, AP, Patek'!J338="Patek",1,0)</f>
        <v>0</v>
      </c>
      <c r="I338" s="28">
        <f>IF('Rolex, AP, Patek'!J338="Rolex",1,0)</f>
        <v>1</v>
      </c>
      <c r="J338">
        <f>IF('Rolex, AP, Patek'!L338="Stainless Steel",1,0)</f>
        <v>1</v>
      </c>
      <c r="K338">
        <f>IF('Rolex, AP, Patek'!L338="Two-tone",1,0)</f>
        <v>0</v>
      </c>
      <c r="L338">
        <f>IF(OR('Rolex, AP, Patek'!L338="YG 18K",'Rolex, AP, Patek'!L338="YG &lt;18K",'Rolex, AP, Patek'!L338="PG 18K",'Rolex, AP, Patek'!L338="PG &lt;18K",'Rolex, AP, Patek'!L338="WG 18K",'Rolex, AP, Patek'!L338="Mixes of 18K",'Rolex, AP, Patek'!L338="Mixes &lt;18K"),1,0)</f>
        <v>0</v>
      </c>
      <c r="M338">
        <f>IF('Rolex, AP, Patek'!L338="Platinum",1,0)</f>
        <v>0</v>
      </c>
      <c r="N338">
        <f>IF(OR('Rolex, AP, Patek'!L338="PVD",'Rolex, AP, Patek'!L338="Gold Plate",'Rolex, AP, Patek'!L338="Other"),1,0)</f>
        <v>0</v>
      </c>
      <c r="O338">
        <f>IF('Rolex, AP, Patek'!P338="Stainless Steel",1,0)</f>
        <v>0</v>
      </c>
      <c r="P338">
        <f>IF('Rolex, AP, Patek'!P338="Leather",1,0)</f>
        <v>1</v>
      </c>
      <c r="Q338">
        <f>IF('Rolex, AP, Patek'!P338="Two-tone",1,0)</f>
        <v>0</v>
      </c>
      <c r="R338">
        <f>IF(OR('Rolex, AP, Patek'!P338="YG 18K",'Rolex, AP, Patek'!P338="PG 18K",'Rolex, AP, Patek'!P338="WG 18K",'Rolex, AP, Patek'!P338="Mixes of 18K"),1,0)</f>
        <v>0</v>
      </c>
      <c r="S338">
        <f>IF(OR('Rolex, AP, Patek'!AX338="Yes",'Rolex, AP, Patek'!AY338="Yes",'Rolex, AP, Patek'!AW338="Yes"),1,0)</f>
        <v>0</v>
      </c>
      <c r="T338">
        <f>IF(OR(ISTEXT('Rolex, AP, Patek'!AZ338), ISTEXT('Rolex, AP, Patek'!BA338)),1,0)</f>
        <v>0</v>
      </c>
      <c r="U338">
        <f>IF('Rolex, AP, Patek'!BB338="Yes",1,0)</f>
        <v>0</v>
      </c>
      <c r="V338">
        <f>IF('Rolex, AP, Patek'!BC338="Yes",1,0)</f>
        <v>0</v>
      </c>
      <c r="W338">
        <f>IF('Rolex, AP, Patek'!BF338="Yes",1,0)</f>
        <v>0</v>
      </c>
      <c r="X338">
        <f>IF('Rolex, AP, Patek'!BG338="A",1,0)</f>
        <v>0</v>
      </c>
      <c r="Y338">
        <f>IF('Rolex, AP, Patek'!BG338="AA",1,0)</f>
        <v>1</v>
      </c>
      <c r="Z338">
        <f>IF('Rolex, AP, Patek'!BG338="AAA",1,0)</f>
        <v>0</v>
      </c>
      <c r="AA338">
        <f>IF('Rolex, AP, Patek'!BG338="AAAA",1,0)</f>
        <v>0</v>
      </c>
      <c r="AB338">
        <f>IF('Rolex, AP, Patek'!R338="Yes",1,0)</f>
        <v>1</v>
      </c>
      <c r="AC338">
        <f>IF('Rolex, AP, Patek'!AR338="Yes",1,0)</f>
        <v>0</v>
      </c>
      <c r="AD338">
        <f>IF(OR('Rolex, AP, Patek'!X338="Yes", 'Rolex, AP, Patek'!Y338="Yes",'Rolex, AP, Patek'!Z338="Yes"),1,0)</f>
        <v>0</v>
      </c>
      <c r="AE338">
        <f>IF(OR('Rolex, AP, Patek'!AA338="Yes",'Rolex, AP, Patek'!AB338="Yes"),1,0)</f>
        <v>0</v>
      </c>
      <c r="AF338">
        <f>IF('Rolex, AP, Patek'!AD338="Yes",1,0)</f>
        <v>0</v>
      </c>
      <c r="AG338">
        <f>IF('Rolex, AP, Patek'!AC338="Yes",1,0)</f>
        <v>1</v>
      </c>
      <c r="AH338">
        <f>IF('Rolex, AP, Patek'!AE338="Yes",1,0)</f>
        <v>0</v>
      </c>
      <c r="AI338">
        <f>IF(OR('Rolex, AP, Patek'!AK338="Yes",'Rolex, AP, Patek'!AN338="Yes"),1,0)</f>
        <v>0</v>
      </c>
      <c r="AJ338">
        <f>IF('Rolex, AP, Patek'!AL338="Yes",1,0)</f>
        <v>0</v>
      </c>
      <c r="AK338">
        <f>IF('Rolex, AP, Patek'!AO338="Yes",1,0)</f>
        <v>0</v>
      </c>
      <c r="AL338">
        <f>IF('Rolex, AP, Patek'!AS338="Yes",1,0)</f>
        <v>0</v>
      </c>
      <c r="AM338" s="25">
        <f t="shared" si="31"/>
        <v>0</v>
      </c>
      <c r="AN338" s="25">
        <f t="shared" si="32"/>
        <v>0</v>
      </c>
      <c r="AO338" s="25">
        <f t="shared" si="33"/>
        <v>1</v>
      </c>
      <c r="AP338" s="25">
        <f t="shared" si="34"/>
        <v>0</v>
      </c>
      <c r="AQ338" s="25">
        <f t="shared" si="35"/>
        <v>0</v>
      </c>
    </row>
    <row r="339" spans="1:43" x14ac:dyDescent="0.2">
      <c r="A339" s="1">
        <v>335</v>
      </c>
      <c r="B339" s="27">
        <f>'Rolex, AP, Patek'!C339</f>
        <v>44143</v>
      </c>
      <c r="C339">
        <f>'Rolex, AP, Patek'!D339</f>
        <v>531</v>
      </c>
      <c r="D339" s="28">
        <f>'Rolex, AP, Patek'!E339</f>
        <v>19000</v>
      </c>
      <c r="E339" s="28">
        <f>'Rolex, AP, Patek'!F339</f>
        <v>23750</v>
      </c>
      <c r="F339" s="29">
        <f t="shared" si="30"/>
        <v>9.8521942581485771</v>
      </c>
      <c r="G339" s="28">
        <f>IF('Rolex, AP, Patek'!J339="AP",1,0)</f>
        <v>0</v>
      </c>
      <c r="H339" s="28">
        <f>IF('Rolex, AP, Patek'!J339="Patek",1,0)</f>
        <v>0</v>
      </c>
      <c r="I339" s="28">
        <f>IF('Rolex, AP, Patek'!J339="Rolex",1,0)</f>
        <v>1</v>
      </c>
      <c r="J339">
        <f>IF('Rolex, AP, Patek'!L339="Stainless Steel",1,0)</f>
        <v>0</v>
      </c>
      <c r="K339">
        <f>IF('Rolex, AP, Patek'!L339="Two-tone",1,0)</f>
        <v>0</v>
      </c>
      <c r="L339">
        <f>IF(OR('Rolex, AP, Patek'!L339="YG 18K",'Rolex, AP, Patek'!L339="YG &lt;18K",'Rolex, AP, Patek'!L339="PG 18K",'Rolex, AP, Patek'!L339="PG &lt;18K",'Rolex, AP, Patek'!L339="WG 18K",'Rolex, AP, Patek'!L339="Mixes of 18K",'Rolex, AP, Patek'!L339="Mixes &lt;18K"),1,0)</f>
        <v>1</v>
      </c>
      <c r="M339">
        <f>IF('Rolex, AP, Patek'!L339="Platinum",1,0)</f>
        <v>0</v>
      </c>
      <c r="N339">
        <f>IF(OR('Rolex, AP, Patek'!L339="PVD",'Rolex, AP, Patek'!L339="Gold Plate",'Rolex, AP, Patek'!L339="Other"),1,0)</f>
        <v>0</v>
      </c>
      <c r="O339">
        <f>IF('Rolex, AP, Patek'!P339="Stainless Steel",1,0)</f>
        <v>0</v>
      </c>
      <c r="P339">
        <f>IF('Rolex, AP, Patek'!P339="Leather",1,0)</f>
        <v>0</v>
      </c>
      <c r="Q339">
        <f>IF('Rolex, AP, Patek'!P339="Two-tone",1,0)</f>
        <v>0</v>
      </c>
      <c r="R339">
        <f>IF(OR('Rolex, AP, Patek'!P339="YG 18K",'Rolex, AP, Patek'!P339="PG 18K",'Rolex, AP, Patek'!P339="WG 18K",'Rolex, AP, Patek'!P339="Mixes of 18K"),1,0)</f>
        <v>1</v>
      </c>
      <c r="S339">
        <f>IF(OR('Rolex, AP, Patek'!AX339="Yes",'Rolex, AP, Patek'!AY339="Yes",'Rolex, AP, Patek'!AW339="Yes"),1,0)</f>
        <v>0</v>
      </c>
      <c r="T339">
        <f>IF(OR(ISTEXT('Rolex, AP, Patek'!AZ339), ISTEXT('Rolex, AP, Patek'!BA339)),1,0)</f>
        <v>0</v>
      </c>
      <c r="U339">
        <f>IF('Rolex, AP, Patek'!BB339="Yes",1,0)</f>
        <v>0</v>
      </c>
      <c r="V339">
        <f>IF('Rolex, AP, Patek'!BC339="Yes",1,0)</f>
        <v>0</v>
      </c>
      <c r="W339">
        <f>IF('Rolex, AP, Patek'!BF339="Yes",1,0)</f>
        <v>0</v>
      </c>
      <c r="X339">
        <f>IF('Rolex, AP, Patek'!BG339="A",1,0)</f>
        <v>0</v>
      </c>
      <c r="Y339">
        <f>IF('Rolex, AP, Patek'!BG339="AA",1,0)</f>
        <v>0</v>
      </c>
      <c r="Z339">
        <f>IF('Rolex, AP, Patek'!BG339="AAA",1,0)</f>
        <v>1</v>
      </c>
      <c r="AA339">
        <f>IF('Rolex, AP, Patek'!BG339="AAAA",1,0)</f>
        <v>0</v>
      </c>
      <c r="AB339">
        <f>IF('Rolex, AP, Patek'!R339="Yes",1,0)</f>
        <v>0</v>
      </c>
      <c r="AC339">
        <f>IF('Rolex, AP, Patek'!AR339="Yes",1,0)</f>
        <v>0</v>
      </c>
      <c r="AD339">
        <f>IF(OR('Rolex, AP, Patek'!X339="Yes", 'Rolex, AP, Patek'!Y339="Yes",'Rolex, AP, Patek'!Z339="Yes"),1,0)</f>
        <v>1</v>
      </c>
      <c r="AE339">
        <f>IF(OR('Rolex, AP, Patek'!AA339="Yes",'Rolex, AP, Patek'!AB339="Yes"),1,0)</f>
        <v>0</v>
      </c>
      <c r="AF339">
        <f>IF('Rolex, AP, Patek'!AD339="Yes",1,0)</f>
        <v>0</v>
      </c>
      <c r="AG339">
        <f>IF('Rolex, AP, Patek'!AC339="Yes",1,0)</f>
        <v>1</v>
      </c>
      <c r="AH339">
        <f>IF('Rolex, AP, Patek'!AE339="Yes",1,0)</f>
        <v>0</v>
      </c>
      <c r="AI339">
        <f>IF(OR('Rolex, AP, Patek'!AK339="Yes",'Rolex, AP, Patek'!AN339="Yes"),1,0)</f>
        <v>0</v>
      </c>
      <c r="AJ339">
        <f>IF('Rolex, AP, Patek'!AL339="Yes",1,0)</f>
        <v>0</v>
      </c>
      <c r="AK339">
        <f>IF('Rolex, AP, Patek'!AO339="Yes",1,0)</f>
        <v>0</v>
      </c>
      <c r="AL339">
        <f>IF('Rolex, AP, Patek'!AS339="Yes",1,0)</f>
        <v>0</v>
      </c>
      <c r="AM339" s="25">
        <f t="shared" si="31"/>
        <v>0</v>
      </c>
      <c r="AN339" s="25">
        <f t="shared" si="32"/>
        <v>0</v>
      </c>
      <c r="AO339" s="25">
        <f t="shared" si="33"/>
        <v>1</v>
      </c>
      <c r="AP339" s="25">
        <f t="shared" si="34"/>
        <v>0</v>
      </c>
      <c r="AQ339" s="25">
        <f t="shared" si="35"/>
        <v>0</v>
      </c>
    </row>
    <row r="340" spans="1:43" x14ac:dyDescent="0.2">
      <c r="A340" s="1">
        <v>336</v>
      </c>
      <c r="B340" s="27">
        <f>'Rolex, AP, Patek'!C340</f>
        <v>44143</v>
      </c>
      <c r="C340">
        <f>'Rolex, AP, Patek'!D340</f>
        <v>533</v>
      </c>
      <c r="D340" s="28">
        <f>'Rolex, AP, Patek'!E340</f>
        <v>24000</v>
      </c>
      <c r="E340" s="28">
        <f>'Rolex, AP, Patek'!F340</f>
        <v>30000</v>
      </c>
      <c r="F340" s="29">
        <f t="shared" si="30"/>
        <v>10.085809109330082</v>
      </c>
      <c r="G340" s="28">
        <f>IF('Rolex, AP, Patek'!J340="AP",1,0)</f>
        <v>0</v>
      </c>
      <c r="H340" s="28">
        <f>IF('Rolex, AP, Patek'!J340="Patek",1,0)</f>
        <v>0</v>
      </c>
      <c r="I340" s="28">
        <f>IF('Rolex, AP, Patek'!J340="Rolex",1,0)</f>
        <v>1</v>
      </c>
      <c r="J340">
        <f>IF('Rolex, AP, Patek'!L340="Stainless Steel",1,0)</f>
        <v>1</v>
      </c>
      <c r="K340">
        <f>IF('Rolex, AP, Patek'!L340="Two-tone",1,0)</f>
        <v>0</v>
      </c>
      <c r="L340">
        <f>IF(OR('Rolex, AP, Patek'!L340="YG 18K",'Rolex, AP, Patek'!L340="YG &lt;18K",'Rolex, AP, Patek'!L340="PG 18K",'Rolex, AP, Patek'!L340="PG &lt;18K",'Rolex, AP, Patek'!L340="WG 18K",'Rolex, AP, Patek'!L340="Mixes of 18K",'Rolex, AP, Patek'!L340="Mixes &lt;18K"),1,0)</f>
        <v>0</v>
      </c>
      <c r="M340">
        <f>IF('Rolex, AP, Patek'!L340="Platinum",1,0)</f>
        <v>0</v>
      </c>
      <c r="N340">
        <f>IF(OR('Rolex, AP, Patek'!L340="PVD",'Rolex, AP, Patek'!L340="Gold Plate",'Rolex, AP, Patek'!L340="Other"),1,0)</f>
        <v>0</v>
      </c>
      <c r="O340">
        <f>IF('Rolex, AP, Patek'!P340="Stainless Steel",1,0)</f>
        <v>1</v>
      </c>
      <c r="P340">
        <f>IF('Rolex, AP, Patek'!P340="Leather",1,0)</f>
        <v>0</v>
      </c>
      <c r="Q340">
        <f>IF('Rolex, AP, Patek'!P340="Two-tone",1,0)</f>
        <v>0</v>
      </c>
      <c r="R340">
        <f>IF(OR('Rolex, AP, Patek'!P340="YG 18K",'Rolex, AP, Patek'!P340="PG 18K",'Rolex, AP, Patek'!P340="WG 18K",'Rolex, AP, Patek'!P340="Mixes of 18K"),1,0)</f>
        <v>0</v>
      </c>
      <c r="S340">
        <f>IF(OR('Rolex, AP, Patek'!AX340="Yes",'Rolex, AP, Patek'!AY340="Yes",'Rolex, AP, Patek'!AW340="Yes"),1,0)</f>
        <v>0</v>
      </c>
      <c r="T340">
        <f>IF(OR(ISTEXT('Rolex, AP, Patek'!AZ340), ISTEXT('Rolex, AP, Patek'!BA340)),1,0)</f>
        <v>0</v>
      </c>
      <c r="U340">
        <f>IF('Rolex, AP, Patek'!BB340="Yes",1,0)</f>
        <v>0</v>
      </c>
      <c r="V340">
        <f>IF('Rolex, AP, Patek'!BC340="Yes",1,0)</f>
        <v>1</v>
      </c>
      <c r="W340">
        <f>IF('Rolex, AP, Patek'!BF340="Yes",1,0)</f>
        <v>0</v>
      </c>
      <c r="X340">
        <f>IF('Rolex, AP, Patek'!BG340="A",1,0)</f>
        <v>0</v>
      </c>
      <c r="Y340">
        <f>IF('Rolex, AP, Patek'!BG340="AA",1,0)</f>
        <v>0</v>
      </c>
      <c r="Z340">
        <f>IF('Rolex, AP, Patek'!BG340="AAA",1,0)</f>
        <v>1</v>
      </c>
      <c r="AA340">
        <f>IF('Rolex, AP, Patek'!BG340="AAAA",1,0)</f>
        <v>0</v>
      </c>
      <c r="AB340">
        <f>IF('Rolex, AP, Patek'!R340="Yes",1,0)</f>
        <v>0</v>
      </c>
      <c r="AC340">
        <f>IF('Rolex, AP, Patek'!AR340="Yes",1,0)</f>
        <v>0</v>
      </c>
      <c r="AD340">
        <f>IF(OR('Rolex, AP, Patek'!X340="Yes", 'Rolex, AP, Patek'!Y340="Yes",'Rolex, AP, Patek'!Z340="Yes"),1,0)</f>
        <v>0</v>
      </c>
      <c r="AE340">
        <f>IF(OR('Rolex, AP, Patek'!AA340="Yes",'Rolex, AP, Patek'!AB340="Yes"),1,0)</f>
        <v>0</v>
      </c>
      <c r="AF340">
        <f>IF('Rolex, AP, Patek'!AD340="Yes",1,0)</f>
        <v>0</v>
      </c>
      <c r="AG340">
        <f>IF('Rolex, AP, Patek'!AC340="Yes",1,0)</f>
        <v>0</v>
      </c>
      <c r="AH340">
        <f>IF('Rolex, AP, Patek'!AE340="Yes",1,0)</f>
        <v>0</v>
      </c>
      <c r="AI340">
        <f>IF(OR('Rolex, AP, Patek'!AK340="Yes",'Rolex, AP, Patek'!AN340="Yes"),1,0)</f>
        <v>1</v>
      </c>
      <c r="AJ340">
        <f>IF('Rolex, AP, Patek'!AL340="Yes",1,0)</f>
        <v>0</v>
      </c>
      <c r="AK340">
        <f>IF('Rolex, AP, Patek'!AO340="Yes",1,0)</f>
        <v>0</v>
      </c>
      <c r="AL340">
        <f>IF('Rolex, AP, Patek'!AS340="Yes",1,0)</f>
        <v>0</v>
      </c>
      <c r="AM340" s="25">
        <f t="shared" si="31"/>
        <v>0</v>
      </c>
      <c r="AN340" s="25">
        <f t="shared" si="32"/>
        <v>0</v>
      </c>
      <c r="AO340" s="25">
        <f t="shared" si="33"/>
        <v>1</v>
      </c>
      <c r="AP340" s="25">
        <f t="shared" si="34"/>
        <v>0</v>
      </c>
      <c r="AQ340" s="25">
        <f t="shared" si="35"/>
        <v>0</v>
      </c>
    </row>
    <row r="341" spans="1:43" x14ac:dyDescent="0.2">
      <c r="A341" s="1">
        <v>337</v>
      </c>
      <c r="B341" s="27">
        <f>'Rolex, AP, Patek'!C341</f>
        <v>44143</v>
      </c>
      <c r="C341">
        <f>'Rolex, AP, Patek'!D341</f>
        <v>534</v>
      </c>
      <c r="D341" s="28">
        <f>'Rolex, AP, Patek'!E341</f>
        <v>16000</v>
      </c>
      <c r="E341" s="28">
        <f>'Rolex, AP, Patek'!F341</f>
        <v>20000</v>
      </c>
      <c r="F341" s="29">
        <f t="shared" si="30"/>
        <v>9.6803440012219184</v>
      </c>
      <c r="G341" s="28">
        <f>IF('Rolex, AP, Patek'!J341="AP",1,0)</f>
        <v>0</v>
      </c>
      <c r="H341" s="28">
        <f>IF('Rolex, AP, Patek'!J341="Patek",1,0)</f>
        <v>0</v>
      </c>
      <c r="I341" s="28">
        <f>IF('Rolex, AP, Patek'!J341="Rolex",1,0)</f>
        <v>1</v>
      </c>
      <c r="J341">
        <f>IF('Rolex, AP, Patek'!L341="Stainless Steel",1,0)</f>
        <v>1</v>
      </c>
      <c r="K341">
        <f>IF('Rolex, AP, Patek'!L341="Two-tone",1,0)</f>
        <v>0</v>
      </c>
      <c r="L341">
        <f>IF(OR('Rolex, AP, Patek'!L341="YG 18K",'Rolex, AP, Patek'!L341="YG &lt;18K",'Rolex, AP, Patek'!L341="PG 18K",'Rolex, AP, Patek'!L341="PG &lt;18K",'Rolex, AP, Patek'!L341="WG 18K",'Rolex, AP, Patek'!L341="Mixes of 18K",'Rolex, AP, Patek'!L341="Mixes &lt;18K"),1,0)</f>
        <v>0</v>
      </c>
      <c r="M341">
        <f>IF('Rolex, AP, Patek'!L341="Platinum",1,0)</f>
        <v>0</v>
      </c>
      <c r="N341">
        <f>IF(OR('Rolex, AP, Patek'!L341="PVD",'Rolex, AP, Patek'!L341="Gold Plate",'Rolex, AP, Patek'!L341="Other"),1,0)</f>
        <v>0</v>
      </c>
      <c r="O341">
        <f>IF('Rolex, AP, Patek'!P341="Stainless Steel",1,0)</f>
        <v>0</v>
      </c>
      <c r="P341">
        <f>IF('Rolex, AP, Patek'!P341="Leather",1,0)</f>
        <v>1</v>
      </c>
      <c r="Q341">
        <f>IF('Rolex, AP, Patek'!P341="Two-tone",1,0)</f>
        <v>0</v>
      </c>
      <c r="R341">
        <f>IF(OR('Rolex, AP, Patek'!P341="YG 18K",'Rolex, AP, Patek'!P341="PG 18K",'Rolex, AP, Patek'!P341="WG 18K",'Rolex, AP, Patek'!P341="Mixes of 18K"),1,0)</f>
        <v>0</v>
      </c>
      <c r="S341">
        <f>IF(OR('Rolex, AP, Patek'!AX341="Yes",'Rolex, AP, Patek'!AY341="Yes",'Rolex, AP, Patek'!AW341="Yes"),1,0)</f>
        <v>0</v>
      </c>
      <c r="T341">
        <f>IF(OR(ISTEXT('Rolex, AP, Patek'!AZ341), ISTEXT('Rolex, AP, Patek'!BA341)),1,0)</f>
        <v>0</v>
      </c>
      <c r="U341">
        <f>IF('Rolex, AP, Patek'!BB341="Yes",1,0)</f>
        <v>0</v>
      </c>
      <c r="V341">
        <f>IF('Rolex, AP, Patek'!BC341="Yes",1,0)</f>
        <v>0</v>
      </c>
      <c r="W341">
        <f>IF('Rolex, AP, Patek'!BF341="Yes",1,0)</f>
        <v>0</v>
      </c>
      <c r="X341">
        <f>IF('Rolex, AP, Patek'!BG341="A",1,0)</f>
        <v>0</v>
      </c>
      <c r="Y341">
        <f>IF('Rolex, AP, Patek'!BG341="AA",1,0)</f>
        <v>1</v>
      </c>
      <c r="Z341">
        <f>IF('Rolex, AP, Patek'!BG341="AAA",1,0)</f>
        <v>0</v>
      </c>
      <c r="AA341">
        <f>IF('Rolex, AP, Patek'!BG341="AAAA",1,0)</f>
        <v>0</v>
      </c>
      <c r="AB341">
        <f>IF('Rolex, AP, Patek'!R341="Yes",1,0)</f>
        <v>0</v>
      </c>
      <c r="AC341">
        <f>IF('Rolex, AP, Patek'!AR341="Yes",1,0)</f>
        <v>0</v>
      </c>
      <c r="AD341">
        <f>IF(OR('Rolex, AP, Patek'!X341="Yes", 'Rolex, AP, Patek'!Y341="Yes",'Rolex, AP, Patek'!Z341="Yes"),1,0)</f>
        <v>0</v>
      </c>
      <c r="AE341">
        <f>IF(OR('Rolex, AP, Patek'!AA341="Yes",'Rolex, AP, Patek'!AB341="Yes"),1,0)</f>
        <v>0</v>
      </c>
      <c r="AF341">
        <f>IF('Rolex, AP, Patek'!AD341="Yes",1,0)</f>
        <v>0</v>
      </c>
      <c r="AG341">
        <f>IF('Rolex, AP, Patek'!AC341="Yes",1,0)</f>
        <v>0</v>
      </c>
      <c r="AH341">
        <f>IF('Rolex, AP, Patek'!AE341="Yes",1,0)</f>
        <v>0</v>
      </c>
      <c r="AI341">
        <f>IF(OR('Rolex, AP, Patek'!AK341="Yes",'Rolex, AP, Patek'!AN341="Yes"),1,0)</f>
        <v>1</v>
      </c>
      <c r="AJ341">
        <f>IF('Rolex, AP, Patek'!AL341="Yes",1,0)</f>
        <v>0</v>
      </c>
      <c r="AK341">
        <f>IF('Rolex, AP, Patek'!AO341="Yes",1,0)</f>
        <v>0</v>
      </c>
      <c r="AL341">
        <f>IF('Rolex, AP, Patek'!AS341="Yes",1,0)</f>
        <v>0</v>
      </c>
      <c r="AM341" s="25">
        <f t="shared" si="31"/>
        <v>0</v>
      </c>
      <c r="AN341" s="25">
        <f t="shared" si="32"/>
        <v>0</v>
      </c>
      <c r="AO341" s="25">
        <f t="shared" si="33"/>
        <v>1</v>
      </c>
      <c r="AP341" s="25">
        <f t="shared" si="34"/>
        <v>0</v>
      </c>
      <c r="AQ341" s="25">
        <f t="shared" si="35"/>
        <v>0</v>
      </c>
    </row>
    <row r="342" spans="1:43" x14ac:dyDescent="0.2">
      <c r="A342" s="1">
        <v>338</v>
      </c>
      <c r="B342" s="27">
        <f>'Rolex, AP, Patek'!C342</f>
        <v>44143</v>
      </c>
      <c r="C342">
        <f>'Rolex, AP, Patek'!D342</f>
        <v>537</v>
      </c>
      <c r="D342" s="28">
        <f>'Rolex, AP, Patek'!E342</f>
        <v>20000</v>
      </c>
      <c r="E342" s="28">
        <f>'Rolex, AP, Patek'!F342</f>
        <v>25000</v>
      </c>
      <c r="F342" s="29">
        <f t="shared" si="30"/>
        <v>9.9034875525361272</v>
      </c>
      <c r="G342" s="28">
        <f>IF('Rolex, AP, Patek'!J342="AP",1,0)</f>
        <v>0</v>
      </c>
      <c r="H342" s="28">
        <f>IF('Rolex, AP, Patek'!J342="Patek",1,0)</f>
        <v>0</v>
      </c>
      <c r="I342" s="28">
        <f>IF('Rolex, AP, Patek'!J342="Rolex",1,0)</f>
        <v>1</v>
      </c>
      <c r="J342">
        <f>IF('Rolex, AP, Patek'!L342="Stainless Steel",1,0)</f>
        <v>1</v>
      </c>
      <c r="K342">
        <f>IF('Rolex, AP, Patek'!L342="Two-tone",1,0)</f>
        <v>0</v>
      </c>
      <c r="L342">
        <f>IF(OR('Rolex, AP, Patek'!L342="YG 18K",'Rolex, AP, Patek'!L342="YG &lt;18K",'Rolex, AP, Patek'!L342="PG 18K",'Rolex, AP, Patek'!L342="PG &lt;18K",'Rolex, AP, Patek'!L342="WG 18K",'Rolex, AP, Patek'!L342="Mixes of 18K",'Rolex, AP, Patek'!L342="Mixes &lt;18K"),1,0)</f>
        <v>0</v>
      </c>
      <c r="M342">
        <f>IF('Rolex, AP, Patek'!L342="Platinum",1,0)</f>
        <v>0</v>
      </c>
      <c r="N342">
        <f>IF(OR('Rolex, AP, Patek'!L342="PVD",'Rolex, AP, Patek'!L342="Gold Plate",'Rolex, AP, Patek'!L342="Other"),1,0)</f>
        <v>0</v>
      </c>
      <c r="O342">
        <f>IF('Rolex, AP, Patek'!P342="Stainless Steel",1,0)</f>
        <v>1</v>
      </c>
      <c r="P342">
        <f>IF('Rolex, AP, Patek'!P342="Leather",1,0)</f>
        <v>0</v>
      </c>
      <c r="Q342">
        <f>IF('Rolex, AP, Patek'!P342="Two-tone",1,0)</f>
        <v>0</v>
      </c>
      <c r="R342">
        <f>IF(OR('Rolex, AP, Patek'!P342="YG 18K",'Rolex, AP, Patek'!P342="PG 18K",'Rolex, AP, Patek'!P342="WG 18K",'Rolex, AP, Patek'!P342="Mixes of 18K"),1,0)</f>
        <v>0</v>
      </c>
      <c r="S342">
        <f>IF(OR('Rolex, AP, Patek'!AX342="Yes",'Rolex, AP, Patek'!AY342="Yes",'Rolex, AP, Patek'!AW342="Yes"),1,0)</f>
        <v>0</v>
      </c>
      <c r="T342">
        <f>IF(OR(ISTEXT('Rolex, AP, Patek'!AZ342), ISTEXT('Rolex, AP, Patek'!BA342)),1,0)</f>
        <v>0</v>
      </c>
      <c r="U342">
        <f>IF('Rolex, AP, Patek'!BB342="Yes",1,0)</f>
        <v>0</v>
      </c>
      <c r="V342">
        <f>IF('Rolex, AP, Patek'!BC342="Yes",1,0)</f>
        <v>0</v>
      </c>
      <c r="W342">
        <f>IF('Rolex, AP, Patek'!BF342="Yes",1,0)</f>
        <v>0</v>
      </c>
      <c r="X342">
        <f>IF('Rolex, AP, Patek'!BG342="A",1,0)</f>
        <v>0</v>
      </c>
      <c r="Y342">
        <f>IF('Rolex, AP, Patek'!BG342="AA",1,0)</f>
        <v>0</v>
      </c>
      <c r="Z342">
        <f>IF('Rolex, AP, Patek'!BG342="AAA",1,0)</f>
        <v>1</v>
      </c>
      <c r="AA342">
        <f>IF('Rolex, AP, Patek'!BG342="AAAA",1,0)</f>
        <v>0</v>
      </c>
      <c r="AB342">
        <f>IF('Rolex, AP, Patek'!R342="Yes",1,0)</f>
        <v>0</v>
      </c>
      <c r="AC342">
        <f>IF('Rolex, AP, Patek'!AR342="Yes",1,0)</f>
        <v>0</v>
      </c>
      <c r="AD342">
        <f>IF(OR('Rolex, AP, Patek'!X342="Yes", 'Rolex, AP, Patek'!Y342="Yes",'Rolex, AP, Patek'!Z342="Yes"),1,0)</f>
        <v>1</v>
      </c>
      <c r="AE342">
        <f>IF(OR('Rolex, AP, Patek'!AA342="Yes",'Rolex, AP, Patek'!AB342="Yes"),1,0)</f>
        <v>0</v>
      </c>
      <c r="AF342">
        <f>IF('Rolex, AP, Patek'!AD342="Yes",1,0)</f>
        <v>0</v>
      </c>
      <c r="AG342">
        <f>IF('Rolex, AP, Patek'!AC342="Yes",1,0)</f>
        <v>0</v>
      </c>
      <c r="AH342">
        <f>IF('Rolex, AP, Patek'!AE342="Yes",1,0)</f>
        <v>1</v>
      </c>
      <c r="AI342">
        <f>IF(OR('Rolex, AP, Patek'!AK342="Yes",'Rolex, AP, Patek'!AN342="Yes"),1,0)</f>
        <v>0</v>
      </c>
      <c r="AJ342">
        <f>IF('Rolex, AP, Patek'!AL342="Yes",1,0)</f>
        <v>0</v>
      </c>
      <c r="AK342">
        <f>IF('Rolex, AP, Patek'!AO342="Yes",1,0)</f>
        <v>0</v>
      </c>
      <c r="AL342">
        <f>IF('Rolex, AP, Patek'!AS342="Yes",1,0)</f>
        <v>0</v>
      </c>
      <c r="AM342" s="25">
        <f t="shared" si="31"/>
        <v>0</v>
      </c>
      <c r="AN342" s="25">
        <f t="shared" si="32"/>
        <v>0</v>
      </c>
      <c r="AO342" s="25">
        <f t="shared" si="33"/>
        <v>1</v>
      </c>
      <c r="AP342" s="25">
        <f t="shared" si="34"/>
        <v>0</v>
      </c>
      <c r="AQ342" s="25">
        <f t="shared" si="35"/>
        <v>0</v>
      </c>
    </row>
    <row r="343" spans="1:43" x14ac:dyDescent="0.2">
      <c r="A343" s="1">
        <v>339</v>
      </c>
      <c r="B343" s="27">
        <f>'Rolex, AP, Patek'!C343</f>
        <v>44143</v>
      </c>
      <c r="C343">
        <f>'Rolex, AP, Patek'!D343</f>
        <v>538</v>
      </c>
      <c r="D343" s="28">
        <f>'Rolex, AP, Patek'!E343</f>
        <v>11000</v>
      </c>
      <c r="E343" s="28">
        <f>'Rolex, AP, Patek'!F343</f>
        <v>13750</v>
      </c>
      <c r="F343" s="29">
        <f t="shared" si="30"/>
        <v>9.3056505517805075</v>
      </c>
      <c r="G343" s="28">
        <f>IF('Rolex, AP, Patek'!J343="AP",1,0)</f>
        <v>0</v>
      </c>
      <c r="H343" s="28">
        <f>IF('Rolex, AP, Patek'!J343="Patek",1,0)</f>
        <v>0</v>
      </c>
      <c r="I343" s="28">
        <f>IF('Rolex, AP, Patek'!J343="Rolex",1,0)</f>
        <v>1</v>
      </c>
      <c r="J343">
        <f>IF('Rolex, AP, Patek'!L343="Stainless Steel",1,0)</f>
        <v>1</v>
      </c>
      <c r="K343">
        <f>IF('Rolex, AP, Patek'!L343="Two-tone",1,0)</f>
        <v>0</v>
      </c>
      <c r="L343">
        <f>IF(OR('Rolex, AP, Patek'!L343="YG 18K",'Rolex, AP, Patek'!L343="YG &lt;18K",'Rolex, AP, Patek'!L343="PG 18K",'Rolex, AP, Patek'!L343="PG &lt;18K",'Rolex, AP, Patek'!L343="WG 18K",'Rolex, AP, Patek'!L343="Mixes of 18K",'Rolex, AP, Patek'!L343="Mixes &lt;18K"),1,0)</f>
        <v>0</v>
      </c>
      <c r="M343">
        <f>IF('Rolex, AP, Patek'!L343="Platinum",1,0)</f>
        <v>0</v>
      </c>
      <c r="N343">
        <f>IF(OR('Rolex, AP, Patek'!L343="PVD",'Rolex, AP, Patek'!L343="Gold Plate",'Rolex, AP, Patek'!L343="Other"),1,0)</f>
        <v>0</v>
      </c>
      <c r="O343">
        <f>IF('Rolex, AP, Patek'!P343="Stainless Steel",1,0)</f>
        <v>1</v>
      </c>
      <c r="P343">
        <f>IF('Rolex, AP, Patek'!P343="Leather",1,0)</f>
        <v>0</v>
      </c>
      <c r="Q343">
        <f>IF('Rolex, AP, Patek'!P343="Two-tone",1,0)</f>
        <v>0</v>
      </c>
      <c r="R343">
        <f>IF(OR('Rolex, AP, Patek'!P343="YG 18K",'Rolex, AP, Patek'!P343="PG 18K",'Rolex, AP, Patek'!P343="WG 18K",'Rolex, AP, Patek'!P343="Mixes of 18K"),1,0)</f>
        <v>0</v>
      </c>
      <c r="S343">
        <f>IF(OR('Rolex, AP, Patek'!AX343="Yes",'Rolex, AP, Patek'!AY343="Yes",'Rolex, AP, Patek'!AW343="Yes"),1,0)</f>
        <v>0</v>
      </c>
      <c r="T343">
        <f>IF(OR(ISTEXT('Rolex, AP, Patek'!AZ343), ISTEXT('Rolex, AP, Patek'!BA343)),1,0)</f>
        <v>0</v>
      </c>
      <c r="U343">
        <f>IF('Rolex, AP, Patek'!BB343="Yes",1,0)</f>
        <v>0</v>
      </c>
      <c r="V343">
        <f>IF('Rolex, AP, Patek'!BC343="Yes",1,0)</f>
        <v>0</v>
      </c>
      <c r="W343">
        <f>IF('Rolex, AP, Patek'!BF343="Yes",1,0)</f>
        <v>0</v>
      </c>
      <c r="X343">
        <f>IF('Rolex, AP, Patek'!BG343="A",1,0)</f>
        <v>0</v>
      </c>
      <c r="Y343">
        <f>IF('Rolex, AP, Patek'!BG343="AA",1,0)</f>
        <v>1</v>
      </c>
      <c r="Z343">
        <f>IF('Rolex, AP, Patek'!BG343="AAA",1,0)</f>
        <v>0</v>
      </c>
      <c r="AA343">
        <f>IF('Rolex, AP, Patek'!BG343="AAAA",1,0)</f>
        <v>0</v>
      </c>
      <c r="AB343">
        <f>IF('Rolex, AP, Patek'!R343="Yes",1,0)</f>
        <v>0</v>
      </c>
      <c r="AC343">
        <f>IF('Rolex, AP, Patek'!AR343="Yes",1,0)</f>
        <v>0</v>
      </c>
      <c r="AD343">
        <f>IF(OR('Rolex, AP, Patek'!X343="Yes", 'Rolex, AP, Patek'!Y343="Yes",'Rolex, AP, Patek'!Z343="Yes"),1,0)</f>
        <v>1</v>
      </c>
      <c r="AE343">
        <f>IF(OR('Rolex, AP, Patek'!AA343="Yes",'Rolex, AP, Patek'!AB343="Yes"),1,0)</f>
        <v>0</v>
      </c>
      <c r="AF343">
        <f>IF('Rolex, AP, Patek'!AD343="Yes",1,0)</f>
        <v>0</v>
      </c>
      <c r="AG343">
        <f>IF('Rolex, AP, Patek'!AC343="Yes",1,0)</f>
        <v>0</v>
      </c>
      <c r="AH343">
        <f>IF('Rolex, AP, Patek'!AE343="Yes",1,0)</f>
        <v>1</v>
      </c>
      <c r="AI343">
        <f>IF(OR('Rolex, AP, Patek'!AK343="Yes",'Rolex, AP, Patek'!AN343="Yes"),1,0)</f>
        <v>0</v>
      </c>
      <c r="AJ343">
        <f>IF('Rolex, AP, Patek'!AL343="Yes",1,0)</f>
        <v>0</v>
      </c>
      <c r="AK343">
        <f>IF('Rolex, AP, Patek'!AO343="Yes",1,0)</f>
        <v>0</v>
      </c>
      <c r="AL343">
        <f>IF('Rolex, AP, Patek'!AS343="Yes",1,0)</f>
        <v>0</v>
      </c>
      <c r="AM343" s="25">
        <f t="shared" si="31"/>
        <v>0</v>
      </c>
      <c r="AN343" s="25">
        <f t="shared" si="32"/>
        <v>0</v>
      </c>
      <c r="AO343" s="25">
        <f t="shared" si="33"/>
        <v>1</v>
      </c>
      <c r="AP343" s="25">
        <f t="shared" si="34"/>
        <v>0</v>
      </c>
      <c r="AQ343" s="25">
        <f t="shared" si="35"/>
        <v>0</v>
      </c>
    </row>
    <row r="344" spans="1:43" x14ac:dyDescent="0.2">
      <c r="A344" s="1">
        <v>340</v>
      </c>
      <c r="B344" s="27">
        <f>'Rolex, AP, Patek'!C344</f>
        <v>44143</v>
      </c>
      <c r="C344">
        <f>'Rolex, AP, Patek'!D344</f>
        <v>543</v>
      </c>
      <c r="D344" s="28">
        <f>'Rolex, AP, Patek'!E344</f>
        <v>42000</v>
      </c>
      <c r="E344" s="28">
        <f>'Rolex, AP, Patek'!F344</f>
        <v>52500</v>
      </c>
      <c r="F344" s="29">
        <f t="shared" si="30"/>
        <v>10.645424897265505</v>
      </c>
      <c r="G344" s="28">
        <f>IF('Rolex, AP, Patek'!J344="AP",1,0)</f>
        <v>0</v>
      </c>
      <c r="H344" s="28">
        <f>IF('Rolex, AP, Patek'!J344="Patek",1,0)</f>
        <v>0</v>
      </c>
      <c r="I344" s="28">
        <f>IF('Rolex, AP, Patek'!J344="Rolex",1,0)</f>
        <v>1</v>
      </c>
      <c r="J344">
        <f>IF('Rolex, AP, Patek'!L344="Stainless Steel",1,0)</f>
        <v>0</v>
      </c>
      <c r="K344">
        <f>IF('Rolex, AP, Patek'!L344="Two-tone",1,0)</f>
        <v>0</v>
      </c>
      <c r="L344">
        <f>IF(OR('Rolex, AP, Patek'!L344="YG 18K",'Rolex, AP, Patek'!L344="YG &lt;18K",'Rolex, AP, Patek'!L344="PG 18K",'Rolex, AP, Patek'!L344="PG &lt;18K",'Rolex, AP, Patek'!L344="WG 18K",'Rolex, AP, Patek'!L344="Mixes of 18K",'Rolex, AP, Patek'!L344="Mixes &lt;18K"),1,0)</f>
        <v>1</v>
      </c>
      <c r="M344">
        <f>IF('Rolex, AP, Patek'!L344="Platinum",1,0)</f>
        <v>0</v>
      </c>
      <c r="N344">
        <f>IF(OR('Rolex, AP, Patek'!L344="PVD",'Rolex, AP, Patek'!L344="Gold Plate",'Rolex, AP, Patek'!L344="Other"),1,0)</f>
        <v>0</v>
      </c>
      <c r="O344">
        <f>IF('Rolex, AP, Patek'!P344="Stainless Steel",1,0)</f>
        <v>0</v>
      </c>
      <c r="P344">
        <f>IF('Rolex, AP, Patek'!P344="Leather",1,0)</f>
        <v>0</v>
      </c>
      <c r="Q344">
        <f>IF('Rolex, AP, Patek'!P344="Two-tone",1,0)</f>
        <v>0</v>
      </c>
      <c r="R344">
        <f>IF(OR('Rolex, AP, Patek'!P344="YG 18K",'Rolex, AP, Patek'!P344="PG 18K",'Rolex, AP, Patek'!P344="WG 18K",'Rolex, AP, Patek'!P344="Mixes of 18K"),1,0)</f>
        <v>1</v>
      </c>
      <c r="S344">
        <f>IF(OR('Rolex, AP, Patek'!AX344="Yes",'Rolex, AP, Patek'!AY344="Yes",'Rolex, AP, Patek'!AW344="Yes"),1,0)</f>
        <v>1</v>
      </c>
      <c r="T344">
        <f>IF(OR(ISTEXT('Rolex, AP, Patek'!AZ344), ISTEXT('Rolex, AP, Patek'!BA344)),1,0)</f>
        <v>0</v>
      </c>
      <c r="U344">
        <f>IF('Rolex, AP, Patek'!BB344="Yes",1,0)</f>
        <v>0</v>
      </c>
      <c r="V344">
        <f>IF('Rolex, AP, Patek'!BC344="Yes",1,0)</f>
        <v>0</v>
      </c>
      <c r="W344">
        <f>IF('Rolex, AP, Patek'!BF344="Yes",1,0)</f>
        <v>0</v>
      </c>
      <c r="X344">
        <f>IF('Rolex, AP, Patek'!BG344="A",1,0)</f>
        <v>0</v>
      </c>
      <c r="Y344">
        <f>IF('Rolex, AP, Patek'!BG344="AA",1,0)</f>
        <v>0</v>
      </c>
      <c r="Z344">
        <f>IF('Rolex, AP, Patek'!BG344="AAA",1,0)</f>
        <v>0</v>
      </c>
      <c r="AA344">
        <f>IF('Rolex, AP, Patek'!BG344="AAAA",1,0)</f>
        <v>1</v>
      </c>
      <c r="AB344">
        <f>IF('Rolex, AP, Patek'!R344="Yes",1,0)</f>
        <v>0</v>
      </c>
      <c r="AC344">
        <f>IF('Rolex, AP, Patek'!AR344="Yes",1,0)</f>
        <v>0</v>
      </c>
      <c r="AD344">
        <f>IF(OR('Rolex, AP, Patek'!X344="Yes", 'Rolex, AP, Patek'!Y344="Yes",'Rolex, AP, Patek'!Z344="Yes"),1,0)</f>
        <v>0</v>
      </c>
      <c r="AE344">
        <f>IF(OR('Rolex, AP, Patek'!AA344="Yes",'Rolex, AP, Patek'!AB344="Yes"),1,0)</f>
        <v>0</v>
      </c>
      <c r="AF344">
        <f>IF('Rolex, AP, Patek'!AD344="Yes",1,0)</f>
        <v>0</v>
      </c>
      <c r="AG344">
        <f>IF('Rolex, AP, Patek'!AC344="Yes",1,0)</f>
        <v>0</v>
      </c>
      <c r="AH344">
        <f>IF('Rolex, AP, Patek'!AE344="Yes",1,0)</f>
        <v>0</v>
      </c>
      <c r="AI344">
        <f>IF(OR('Rolex, AP, Patek'!AK344="Yes",'Rolex, AP, Patek'!AN344="Yes"),1,0)</f>
        <v>0</v>
      </c>
      <c r="AJ344">
        <f>IF('Rolex, AP, Patek'!AL344="Yes",1,0)</f>
        <v>0</v>
      </c>
      <c r="AK344">
        <f>IF('Rolex, AP, Patek'!AO344="Yes",1,0)</f>
        <v>0</v>
      </c>
      <c r="AL344">
        <f>IF('Rolex, AP, Patek'!AS344="Yes",1,0)</f>
        <v>0</v>
      </c>
      <c r="AM344" s="25">
        <f t="shared" si="31"/>
        <v>0</v>
      </c>
      <c r="AN344" s="25">
        <f t="shared" si="32"/>
        <v>0</v>
      </c>
      <c r="AO344" s="25">
        <f t="shared" si="33"/>
        <v>1</v>
      </c>
      <c r="AP344" s="25">
        <f t="shared" si="34"/>
        <v>0</v>
      </c>
      <c r="AQ344" s="25">
        <f t="shared" si="35"/>
        <v>0</v>
      </c>
    </row>
    <row r="345" spans="1:43" x14ac:dyDescent="0.2">
      <c r="A345" s="1">
        <v>341</v>
      </c>
      <c r="B345" s="27">
        <f>'Rolex, AP, Patek'!C345</f>
        <v>44143</v>
      </c>
      <c r="C345">
        <f>'Rolex, AP, Patek'!D345</f>
        <v>544</v>
      </c>
      <c r="D345" s="28">
        <f>'Rolex, AP, Patek'!E345</f>
        <v>49000</v>
      </c>
      <c r="E345" s="28">
        <f>'Rolex, AP, Patek'!F345</f>
        <v>61250</v>
      </c>
      <c r="F345" s="29">
        <f t="shared" si="30"/>
        <v>10.799575577092764</v>
      </c>
      <c r="G345" s="28">
        <f>IF('Rolex, AP, Patek'!J345="AP",1,0)</f>
        <v>0</v>
      </c>
      <c r="H345" s="28">
        <f>IF('Rolex, AP, Patek'!J345="Patek",1,0)</f>
        <v>0</v>
      </c>
      <c r="I345" s="28">
        <f>IF('Rolex, AP, Patek'!J345="Rolex",1,0)</f>
        <v>1</v>
      </c>
      <c r="J345">
        <f>IF('Rolex, AP, Patek'!L345="Stainless Steel",1,0)</f>
        <v>0</v>
      </c>
      <c r="K345">
        <f>IF('Rolex, AP, Patek'!L345="Two-tone",1,0)</f>
        <v>0</v>
      </c>
      <c r="L345">
        <f>IF(OR('Rolex, AP, Patek'!L345="YG 18K",'Rolex, AP, Patek'!L345="YG &lt;18K",'Rolex, AP, Patek'!L345="PG 18K",'Rolex, AP, Patek'!L345="PG &lt;18K",'Rolex, AP, Patek'!L345="WG 18K",'Rolex, AP, Patek'!L345="Mixes of 18K",'Rolex, AP, Patek'!L345="Mixes &lt;18K"),1,0)</f>
        <v>1</v>
      </c>
      <c r="M345">
        <f>IF('Rolex, AP, Patek'!L345="Platinum",1,0)</f>
        <v>0</v>
      </c>
      <c r="N345">
        <f>IF(OR('Rolex, AP, Patek'!L345="PVD",'Rolex, AP, Patek'!L345="Gold Plate",'Rolex, AP, Patek'!L345="Other"),1,0)</f>
        <v>0</v>
      </c>
      <c r="O345">
        <f>IF('Rolex, AP, Patek'!P345="Stainless Steel",1,0)</f>
        <v>0</v>
      </c>
      <c r="P345">
        <f>IF('Rolex, AP, Patek'!P345="Leather",1,0)</f>
        <v>0</v>
      </c>
      <c r="Q345">
        <f>IF('Rolex, AP, Patek'!P345="Two-tone",1,0)</f>
        <v>0</v>
      </c>
      <c r="R345">
        <f>IF(OR('Rolex, AP, Patek'!P345="YG 18K",'Rolex, AP, Patek'!P345="PG 18K",'Rolex, AP, Patek'!P345="WG 18K",'Rolex, AP, Patek'!P345="Mixes of 18K"),1,0)</f>
        <v>1</v>
      </c>
      <c r="S345">
        <f>IF(OR('Rolex, AP, Patek'!AX345="Yes",'Rolex, AP, Patek'!AY345="Yes",'Rolex, AP, Patek'!AW345="Yes"),1,0)</f>
        <v>1</v>
      </c>
      <c r="T345">
        <f>IF(OR(ISTEXT('Rolex, AP, Patek'!AZ345), ISTEXT('Rolex, AP, Patek'!BA345)),1,0)</f>
        <v>0</v>
      </c>
      <c r="U345">
        <f>IF('Rolex, AP, Patek'!BB345="Yes",1,0)</f>
        <v>0</v>
      </c>
      <c r="V345">
        <f>IF('Rolex, AP, Patek'!BC345="Yes",1,0)</f>
        <v>0</v>
      </c>
      <c r="W345">
        <f>IF('Rolex, AP, Patek'!BF345="Yes",1,0)</f>
        <v>0</v>
      </c>
      <c r="X345">
        <f>IF('Rolex, AP, Patek'!BG345="A",1,0)</f>
        <v>0</v>
      </c>
      <c r="Y345">
        <f>IF('Rolex, AP, Patek'!BG345="AA",1,0)</f>
        <v>0</v>
      </c>
      <c r="Z345">
        <f>IF('Rolex, AP, Patek'!BG345="AAA",1,0)</f>
        <v>0</v>
      </c>
      <c r="AA345">
        <f>IF('Rolex, AP, Patek'!BG345="AAAA",1,0)</f>
        <v>1</v>
      </c>
      <c r="AB345">
        <f>IF('Rolex, AP, Patek'!R345="Yes",1,0)</f>
        <v>0</v>
      </c>
      <c r="AC345">
        <f>IF('Rolex, AP, Patek'!AR345="Yes",1,0)</f>
        <v>0</v>
      </c>
      <c r="AD345">
        <f>IF(OR('Rolex, AP, Patek'!X345="Yes", 'Rolex, AP, Patek'!Y345="Yes",'Rolex, AP, Patek'!Z345="Yes"),1,0)</f>
        <v>1</v>
      </c>
      <c r="AE345">
        <f>IF(OR('Rolex, AP, Patek'!AA345="Yes",'Rolex, AP, Patek'!AB345="Yes"),1,0)</f>
        <v>0</v>
      </c>
      <c r="AF345">
        <f>IF('Rolex, AP, Patek'!AD345="Yes",1,0)</f>
        <v>0</v>
      </c>
      <c r="AG345">
        <f>IF('Rolex, AP, Patek'!AC345="Yes",1,0)</f>
        <v>0</v>
      </c>
      <c r="AH345">
        <f>IF('Rolex, AP, Patek'!AE345="Yes",1,0)</f>
        <v>0</v>
      </c>
      <c r="AI345">
        <f>IF(OR('Rolex, AP, Patek'!AK345="Yes",'Rolex, AP, Patek'!AN345="Yes"),1,0)</f>
        <v>0</v>
      </c>
      <c r="AJ345">
        <f>IF('Rolex, AP, Patek'!AL345="Yes",1,0)</f>
        <v>0</v>
      </c>
      <c r="AK345">
        <f>IF('Rolex, AP, Patek'!AO345="Yes",1,0)</f>
        <v>0</v>
      </c>
      <c r="AL345">
        <f>IF('Rolex, AP, Patek'!AS345="Yes",1,0)</f>
        <v>0</v>
      </c>
      <c r="AM345" s="25">
        <f t="shared" si="31"/>
        <v>0</v>
      </c>
      <c r="AN345" s="25">
        <f t="shared" si="32"/>
        <v>0</v>
      </c>
      <c r="AO345" s="25">
        <f t="shared" si="33"/>
        <v>1</v>
      </c>
      <c r="AP345" s="25">
        <f t="shared" si="34"/>
        <v>0</v>
      </c>
      <c r="AQ345" s="25">
        <f t="shared" si="35"/>
        <v>0</v>
      </c>
    </row>
    <row r="346" spans="1:43" x14ac:dyDescent="0.2">
      <c r="A346" s="1">
        <v>342</v>
      </c>
      <c r="B346" s="27">
        <f>'Rolex, AP, Patek'!C346</f>
        <v>44143</v>
      </c>
      <c r="C346">
        <f>'Rolex, AP, Patek'!D346</f>
        <v>554</v>
      </c>
      <c r="D346" s="28">
        <f>'Rolex, AP, Patek'!E346</f>
        <v>290000</v>
      </c>
      <c r="E346" s="28">
        <f>'Rolex, AP, Patek'!F346</f>
        <v>362500</v>
      </c>
      <c r="F346" s="29">
        <f t="shared" si="30"/>
        <v>12.577636201962656</v>
      </c>
      <c r="G346" s="28">
        <f>IF('Rolex, AP, Patek'!J346="AP",1,0)</f>
        <v>0</v>
      </c>
      <c r="H346" s="28">
        <f>IF('Rolex, AP, Patek'!J346="Patek",1,0)</f>
        <v>0</v>
      </c>
      <c r="I346" s="28">
        <f>IF('Rolex, AP, Patek'!J346="Rolex",1,0)</f>
        <v>1</v>
      </c>
      <c r="J346">
        <f>IF('Rolex, AP, Patek'!L346="Stainless Steel",1,0)</f>
        <v>1</v>
      </c>
      <c r="K346">
        <f>IF('Rolex, AP, Patek'!L346="Two-tone",1,0)</f>
        <v>0</v>
      </c>
      <c r="L346">
        <f>IF(OR('Rolex, AP, Patek'!L346="YG 18K",'Rolex, AP, Patek'!L346="YG &lt;18K",'Rolex, AP, Patek'!L346="PG 18K",'Rolex, AP, Patek'!L346="PG &lt;18K",'Rolex, AP, Patek'!L346="WG 18K",'Rolex, AP, Patek'!L346="Mixes of 18K",'Rolex, AP, Patek'!L346="Mixes &lt;18K"),1,0)</f>
        <v>0</v>
      </c>
      <c r="M346">
        <f>IF('Rolex, AP, Patek'!L346="Platinum",1,0)</f>
        <v>0</v>
      </c>
      <c r="N346">
        <f>IF(OR('Rolex, AP, Patek'!L346="PVD",'Rolex, AP, Patek'!L346="Gold Plate",'Rolex, AP, Patek'!L346="Other"),1,0)</f>
        <v>0</v>
      </c>
      <c r="O346">
        <f>IF('Rolex, AP, Patek'!P346="Stainless Steel",1,0)</f>
        <v>1</v>
      </c>
      <c r="P346">
        <f>IF('Rolex, AP, Patek'!P346="Leather",1,0)</f>
        <v>0</v>
      </c>
      <c r="Q346">
        <f>IF('Rolex, AP, Patek'!P346="Two-tone",1,0)</f>
        <v>0</v>
      </c>
      <c r="R346">
        <f>IF(OR('Rolex, AP, Patek'!P346="YG 18K",'Rolex, AP, Patek'!P346="PG 18K",'Rolex, AP, Patek'!P346="WG 18K",'Rolex, AP, Patek'!P346="Mixes of 18K"),1,0)</f>
        <v>0</v>
      </c>
      <c r="S346">
        <f>IF(OR('Rolex, AP, Patek'!AX346="Yes",'Rolex, AP, Patek'!AY346="Yes",'Rolex, AP, Patek'!AW346="Yes"),1,0)</f>
        <v>0</v>
      </c>
      <c r="T346">
        <f>IF(OR(ISTEXT('Rolex, AP, Patek'!AZ346), ISTEXT('Rolex, AP, Patek'!BA346)),1,0)</f>
        <v>0</v>
      </c>
      <c r="U346">
        <f>IF('Rolex, AP, Patek'!BB346="Yes",1,0)</f>
        <v>1</v>
      </c>
      <c r="V346">
        <f>IF('Rolex, AP, Patek'!BC346="Yes",1,0)</f>
        <v>0</v>
      </c>
      <c r="W346">
        <f>IF('Rolex, AP, Patek'!BF346="Yes",1,0)</f>
        <v>0</v>
      </c>
      <c r="X346">
        <f>IF('Rolex, AP, Patek'!BG346="A",1,0)</f>
        <v>0</v>
      </c>
      <c r="Y346">
        <f>IF('Rolex, AP, Patek'!BG346="AA",1,0)</f>
        <v>0</v>
      </c>
      <c r="Z346">
        <f>IF('Rolex, AP, Patek'!BG346="AAA",1,0)</f>
        <v>0</v>
      </c>
      <c r="AA346">
        <f>IF('Rolex, AP, Patek'!BG346="AAAA",1,0)</f>
        <v>1</v>
      </c>
      <c r="AB346">
        <f>IF('Rolex, AP, Patek'!R346="Yes",1,0)</f>
        <v>0</v>
      </c>
      <c r="AC346">
        <f>IF('Rolex, AP, Patek'!AR346="Yes",1,0)</f>
        <v>0</v>
      </c>
      <c r="AD346">
        <f>IF(OR('Rolex, AP, Patek'!X346="Yes", 'Rolex, AP, Patek'!Y346="Yes",'Rolex, AP, Patek'!Z346="Yes"),1,0)</f>
        <v>0</v>
      </c>
      <c r="AE346">
        <f>IF(OR('Rolex, AP, Patek'!AA346="Yes",'Rolex, AP, Patek'!AB346="Yes"),1,0)</f>
        <v>0</v>
      </c>
      <c r="AF346">
        <f>IF('Rolex, AP, Patek'!AD346="Yes",1,0)</f>
        <v>0</v>
      </c>
      <c r="AG346">
        <f>IF('Rolex, AP, Patek'!AC346="Yes",1,0)</f>
        <v>0</v>
      </c>
      <c r="AH346">
        <f>IF('Rolex, AP, Patek'!AE346="Yes",1,0)</f>
        <v>0</v>
      </c>
      <c r="AI346">
        <f>IF(OR('Rolex, AP, Patek'!AK346="Yes",'Rolex, AP, Patek'!AN346="Yes"),1,0)</f>
        <v>1</v>
      </c>
      <c r="AJ346">
        <f>IF('Rolex, AP, Patek'!AL346="Yes",1,0)</f>
        <v>0</v>
      </c>
      <c r="AK346">
        <f>IF('Rolex, AP, Patek'!AO346="Yes",1,0)</f>
        <v>0</v>
      </c>
      <c r="AL346">
        <f>IF('Rolex, AP, Patek'!AS346="Yes",1,0)</f>
        <v>0</v>
      </c>
      <c r="AM346" s="25">
        <f t="shared" si="31"/>
        <v>0</v>
      </c>
      <c r="AN346" s="25">
        <f t="shared" si="32"/>
        <v>0</v>
      </c>
      <c r="AO346" s="25">
        <f t="shared" si="33"/>
        <v>1</v>
      </c>
      <c r="AP346" s="25">
        <f t="shared" si="34"/>
        <v>0</v>
      </c>
      <c r="AQ346" s="25">
        <f t="shared" si="35"/>
        <v>0</v>
      </c>
    </row>
    <row r="347" spans="1:43" x14ac:dyDescent="0.2">
      <c r="A347" s="1">
        <v>343</v>
      </c>
      <c r="B347" s="27">
        <f>'Rolex, AP, Patek'!C347</f>
        <v>44143</v>
      </c>
      <c r="C347">
        <f>'Rolex, AP, Patek'!D347</f>
        <v>555</v>
      </c>
      <c r="D347" s="28">
        <f>'Rolex, AP, Patek'!E347</f>
        <v>280000</v>
      </c>
      <c r="E347" s="28">
        <f>'Rolex, AP, Patek'!F347</f>
        <v>350000</v>
      </c>
      <c r="F347" s="29">
        <f t="shared" si="30"/>
        <v>12.542544882151386</v>
      </c>
      <c r="G347" s="28">
        <f>IF('Rolex, AP, Patek'!J347="AP",1,0)</f>
        <v>0</v>
      </c>
      <c r="H347" s="28">
        <f>IF('Rolex, AP, Patek'!J347="Patek",1,0)</f>
        <v>0</v>
      </c>
      <c r="I347" s="28">
        <f>IF('Rolex, AP, Patek'!J347="Rolex",1,0)</f>
        <v>1</v>
      </c>
      <c r="J347">
        <f>IF('Rolex, AP, Patek'!L347="Stainless Steel",1,0)</f>
        <v>0</v>
      </c>
      <c r="K347">
        <f>IF('Rolex, AP, Patek'!L347="Two-tone",1,0)</f>
        <v>0</v>
      </c>
      <c r="L347">
        <f>IF(OR('Rolex, AP, Patek'!L347="YG 18K",'Rolex, AP, Patek'!L347="YG &lt;18K",'Rolex, AP, Patek'!L347="PG 18K",'Rolex, AP, Patek'!L347="PG &lt;18K",'Rolex, AP, Patek'!L347="WG 18K",'Rolex, AP, Patek'!L347="Mixes of 18K",'Rolex, AP, Patek'!L347="Mixes &lt;18K"),1,0)</f>
        <v>1</v>
      </c>
      <c r="M347">
        <f>IF('Rolex, AP, Patek'!L347="Platinum",1,0)</f>
        <v>0</v>
      </c>
      <c r="N347">
        <f>IF(OR('Rolex, AP, Patek'!L347="PVD",'Rolex, AP, Patek'!L347="Gold Plate",'Rolex, AP, Patek'!L347="Other"),1,0)</f>
        <v>0</v>
      </c>
      <c r="O347">
        <f>IF('Rolex, AP, Patek'!P347="Stainless Steel",1,0)</f>
        <v>0</v>
      </c>
      <c r="P347">
        <f>IF('Rolex, AP, Patek'!P347="Leather",1,0)</f>
        <v>0</v>
      </c>
      <c r="Q347">
        <f>IF('Rolex, AP, Patek'!P347="Two-tone",1,0)</f>
        <v>0</v>
      </c>
      <c r="R347">
        <f>IF(OR('Rolex, AP, Patek'!P347="YG 18K",'Rolex, AP, Patek'!P347="PG 18K",'Rolex, AP, Patek'!P347="WG 18K",'Rolex, AP, Patek'!P347="Mixes of 18K"),1,0)</f>
        <v>1</v>
      </c>
      <c r="S347">
        <f>IF(OR('Rolex, AP, Patek'!AX347="Yes",'Rolex, AP, Patek'!AY347="Yes",'Rolex, AP, Patek'!AW347="Yes"),1,0)</f>
        <v>0</v>
      </c>
      <c r="T347">
        <f>IF(OR(ISTEXT('Rolex, AP, Patek'!AZ347), ISTEXT('Rolex, AP, Patek'!BA347)),1,0)</f>
        <v>0</v>
      </c>
      <c r="U347">
        <f>IF('Rolex, AP, Patek'!BB347="Yes",1,0)</f>
        <v>0</v>
      </c>
      <c r="V347">
        <f>IF('Rolex, AP, Patek'!BC347="Yes",1,0)</f>
        <v>0</v>
      </c>
      <c r="W347">
        <f>IF('Rolex, AP, Patek'!BF347="Yes",1,0)</f>
        <v>0</v>
      </c>
      <c r="X347">
        <f>IF('Rolex, AP, Patek'!BG347="A",1,0)</f>
        <v>0</v>
      </c>
      <c r="Y347">
        <f>IF('Rolex, AP, Patek'!BG347="AA",1,0)</f>
        <v>0</v>
      </c>
      <c r="Z347">
        <f>IF('Rolex, AP, Patek'!BG347="AAA",1,0)</f>
        <v>0</v>
      </c>
      <c r="AA347">
        <f>IF('Rolex, AP, Patek'!BG347="AAAA",1,0)</f>
        <v>1</v>
      </c>
      <c r="AB347">
        <f>IF('Rolex, AP, Patek'!R347="Yes",1,0)</f>
        <v>0</v>
      </c>
      <c r="AC347">
        <f>IF('Rolex, AP, Patek'!AR347="Yes",1,0)</f>
        <v>0</v>
      </c>
      <c r="AD347">
        <f>IF(OR('Rolex, AP, Patek'!X347="Yes", 'Rolex, AP, Patek'!Y347="Yes",'Rolex, AP, Patek'!Z347="Yes"),1,0)</f>
        <v>0</v>
      </c>
      <c r="AE347">
        <f>IF(OR('Rolex, AP, Patek'!AA347="Yes",'Rolex, AP, Patek'!AB347="Yes"),1,0)</f>
        <v>0</v>
      </c>
      <c r="AF347">
        <f>IF('Rolex, AP, Patek'!AD347="Yes",1,0)</f>
        <v>0</v>
      </c>
      <c r="AG347">
        <f>IF('Rolex, AP, Patek'!AC347="Yes",1,0)</f>
        <v>0</v>
      </c>
      <c r="AH347">
        <f>IF('Rolex, AP, Patek'!AE347="Yes",1,0)</f>
        <v>0</v>
      </c>
      <c r="AI347">
        <f>IF(OR('Rolex, AP, Patek'!AK347="Yes",'Rolex, AP, Patek'!AN347="Yes"),1,0)</f>
        <v>1</v>
      </c>
      <c r="AJ347">
        <f>IF('Rolex, AP, Patek'!AL347="Yes",1,0)</f>
        <v>0</v>
      </c>
      <c r="AK347">
        <f>IF('Rolex, AP, Patek'!AO347="Yes",1,0)</f>
        <v>0</v>
      </c>
      <c r="AL347">
        <f>IF('Rolex, AP, Patek'!AS347="Yes",1,0)</f>
        <v>0</v>
      </c>
      <c r="AM347" s="25">
        <f t="shared" si="31"/>
        <v>0</v>
      </c>
      <c r="AN347" s="25">
        <f t="shared" si="32"/>
        <v>0</v>
      </c>
      <c r="AO347" s="25">
        <f t="shared" si="33"/>
        <v>1</v>
      </c>
      <c r="AP347" s="25">
        <f t="shared" si="34"/>
        <v>0</v>
      </c>
      <c r="AQ347" s="25">
        <f t="shared" si="35"/>
        <v>0</v>
      </c>
    </row>
    <row r="348" spans="1:43" x14ac:dyDescent="0.2">
      <c r="A348" s="1">
        <v>344</v>
      </c>
      <c r="B348" s="27">
        <f>'Rolex, AP, Patek'!C348</f>
        <v>44010</v>
      </c>
      <c r="C348">
        <f>'Rolex, AP, Patek'!D348</f>
        <v>78</v>
      </c>
      <c r="D348" s="28">
        <f>'Rolex, AP, Patek'!E348</f>
        <v>7500</v>
      </c>
      <c r="E348" s="28">
        <f>'Rolex, AP, Patek'!F348</f>
        <v>9375</v>
      </c>
      <c r="F348" s="29">
        <f t="shared" si="30"/>
        <v>8.9226582995244019</v>
      </c>
      <c r="G348" s="28">
        <f>IF('Rolex, AP, Patek'!J348="AP",1,0)</f>
        <v>0</v>
      </c>
      <c r="H348" s="28">
        <f>IF('Rolex, AP, Patek'!J348="Patek",1,0)</f>
        <v>0</v>
      </c>
      <c r="I348" s="28">
        <f>IF('Rolex, AP, Patek'!J348="Rolex",1,0)</f>
        <v>1</v>
      </c>
      <c r="J348">
        <f>IF('Rolex, AP, Patek'!L348="Stainless Steel",1,0)</f>
        <v>1</v>
      </c>
      <c r="K348">
        <f>IF('Rolex, AP, Patek'!L348="Two-tone",1,0)</f>
        <v>0</v>
      </c>
      <c r="L348">
        <f>IF(OR('Rolex, AP, Patek'!L348="YG 18K",'Rolex, AP, Patek'!L348="YG &lt;18K",'Rolex, AP, Patek'!L348="PG 18K",'Rolex, AP, Patek'!L348="PG &lt;18K",'Rolex, AP, Patek'!L348="WG 18K",'Rolex, AP, Patek'!L348="Mixes of 18K",'Rolex, AP, Patek'!L348="Mixes &lt;18K"),1,0)</f>
        <v>0</v>
      </c>
      <c r="M348">
        <f>IF('Rolex, AP, Patek'!L348="Platinum",1,0)</f>
        <v>0</v>
      </c>
      <c r="N348">
        <f>IF(OR('Rolex, AP, Patek'!L348="PVD",'Rolex, AP, Patek'!L348="Gold Plate",'Rolex, AP, Patek'!L348="Other"),1,0)</f>
        <v>0</v>
      </c>
      <c r="O348">
        <f>IF('Rolex, AP, Patek'!P348="Stainless Steel",1,0)</f>
        <v>1</v>
      </c>
      <c r="P348">
        <f>IF('Rolex, AP, Patek'!P348="Leather",1,0)</f>
        <v>0</v>
      </c>
      <c r="Q348">
        <f>IF('Rolex, AP, Patek'!P348="Two-tone",1,0)</f>
        <v>0</v>
      </c>
      <c r="R348">
        <f>IF(OR('Rolex, AP, Patek'!P348="YG 18K",'Rolex, AP, Patek'!P348="PG 18K",'Rolex, AP, Patek'!P348="WG 18K",'Rolex, AP, Patek'!P348="Mixes of 18K"),1,0)</f>
        <v>0</v>
      </c>
      <c r="S348">
        <f>IF(OR('Rolex, AP, Patek'!AX348="Yes",'Rolex, AP, Patek'!AY348="Yes",'Rolex, AP, Patek'!AW348="Yes"),1,0)</f>
        <v>0</v>
      </c>
      <c r="T348">
        <f>IF(OR(ISTEXT('Rolex, AP, Patek'!AZ348), ISTEXT('Rolex, AP, Patek'!BA348)),1,0)</f>
        <v>0</v>
      </c>
      <c r="U348">
        <f>IF('Rolex, AP, Patek'!BB348="Yes",1,0)</f>
        <v>0</v>
      </c>
      <c r="V348">
        <f>IF('Rolex, AP, Patek'!BC348="Yes",1,0)</f>
        <v>0</v>
      </c>
      <c r="W348">
        <f>IF('Rolex, AP, Patek'!BF348="Yes",1,0)</f>
        <v>0</v>
      </c>
      <c r="X348">
        <f>IF('Rolex, AP, Patek'!BG348="A",1,0)</f>
        <v>0</v>
      </c>
      <c r="Y348">
        <f>IF('Rolex, AP, Patek'!BG348="AA",1,0)</f>
        <v>1</v>
      </c>
      <c r="Z348">
        <f>IF('Rolex, AP, Patek'!BG348="AAA",1,0)</f>
        <v>0</v>
      </c>
      <c r="AA348">
        <f>IF('Rolex, AP, Patek'!BG348="AAAA",1,0)</f>
        <v>0</v>
      </c>
      <c r="AB348">
        <f>IF('Rolex, AP, Patek'!R348="Yes",1,0)</f>
        <v>0</v>
      </c>
      <c r="AC348">
        <f>IF('Rolex, AP, Patek'!AR348="Yes",1,0)</f>
        <v>0</v>
      </c>
      <c r="AD348">
        <f>IF(OR('Rolex, AP, Patek'!X348="Yes", 'Rolex, AP, Patek'!Y348="Yes",'Rolex, AP, Patek'!Z348="Yes"),1,0)</f>
        <v>1</v>
      </c>
      <c r="AE348">
        <f>IF(OR('Rolex, AP, Patek'!AA348="Yes",'Rolex, AP, Patek'!AB348="Yes"),1,0)</f>
        <v>0</v>
      </c>
      <c r="AF348">
        <f>IF('Rolex, AP, Patek'!AD348="Yes",1,0)</f>
        <v>0</v>
      </c>
      <c r="AG348">
        <f>IF('Rolex, AP, Patek'!AC348="Yes",1,0)</f>
        <v>0</v>
      </c>
      <c r="AH348">
        <f>IF('Rolex, AP, Patek'!AE348="Yes",1,0)</f>
        <v>0</v>
      </c>
      <c r="AI348">
        <f>IF(OR('Rolex, AP, Patek'!AK348="Yes",'Rolex, AP, Patek'!AN348="Yes"),1,0)</f>
        <v>1</v>
      </c>
      <c r="AJ348">
        <f>IF('Rolex, AP, Patek'!AL348="Yes",1,0)</f>
        <v>0</v>
      </c>
      <c r="AK348">
        <f>IF('Rolex, AP, Patek'!AO348="Yes",1,0)</f>
        <v>0</v>
      </c>
      <c r="AL348">
        <f>IF('Rolex, AP, Patek'!AS348="Yes",1,0)</f>
        <v>0</v>
      </c>
      <c r="AM348" s="25">
        <f t="shared" si="31"/>
        <v>0</v>
      </c>
      <c r="AN348" s="25">
        <f t="shared" si="32"/>
        <v>0</v>
      </c>
      <c r="AO348" s="25">
        <f t="shared" si="33"/>
        <v>1</v>
      </c>
      <c r="AP348" s="25">
        <f t="shared" si="34"/>
        <v>0</v>
      </c>
      <c r="AQ348" s="25">
        <f t="shared" si="35"/>
        <v>0</v>
      </c>
    </row>
    <row r="349" spans="1:43" x14ac:dyDescent="0.2">
      <c r="A349" s="1">
        <v>345</v>
      </c>
      <c r="B349" s="27">
        <f>'Rolex, AP, Patek'!C349</f>
        <v>44010</v>
      </c>
      <c r="C349">
        <f>'Rolex, AP, Patek'!D349</f>
        <v>82</v>
      </c>
      <c r="D349" s="28">
        <f>'Rolex, AP, Patek'!E349</f>
        <v>23000</v>
      </c>
      <c r="E349" s="28">
        <f>'Rolex, AP, Patek'!F349</f>
        <v>28750</v>
      </c>
      <c r="F349" s="29">
        <f t="shared" si="30"/>
        <v>10.043249494911286</v>
      </c>
      <c r="G349" s="28">
        <f>IF('Rolex, AP, Patek'!J349="AP",1,0)</f>
        <v>0</v>
      </c>
      <c r="H349" s="28">
        <f>IF('Rolex, AP, Patek'!J349="Patek",1,0)</f>
        <v>0</v>
      </c>
      <c r="I349" s="28">
        <f>IF('Rolex, AP, Patek'!J349="Rolex",1,0)</f>
        <v>1</v>
      </c>
      <c r="J349">
        <f>IF('Rolex, AP, Patek'!L349="Stainless Steel",1,0)</f>
        <v>0</v>
      </c>
      <c r="K349">
        <f>IF('Rolex, AP, Patek'!L349="Two-tone",1,0)</f>
        <v>0</v>
      </c>
      <c r="L349">
        <f>IF(OR('Rolex, AP, Patek'!L349="YG 18K",'Rolex, AP, Patek'!L349="YG &lt;18K",'Rolex, AP, Patek'!L349="PG 18K",'Rolex, AP, Patek'!L349="PG &lt;18K",'Rolex, AP, Patek'!L349="WG 18K",'Rolex, AP, Patek'!L349="Mixes of 18K",'Rolex, AP, Patek'!L349="Mixes &lt;18K"),1,0)</f>
        <v>1</v>
      </c>
      <c r="M349">
        <f>IF('Rolex, AP, Patek'!L349="Platinum",1,0)</f>
        <v>0</v>
      </c>
      <c r="N349">
        <f>IF(OR('Rolex, AP, Patek'!L349="PVD",'Rolex, AP, Patek'!L349="Gold Plate",'Rolex, AP, Patek'!L349="Other"),1,0)</f>
        <v>0</v>
      </c>
      <c r="O349">
        <f>IF('Rolex, AP, Patek'!P349="Stainless Steel",1,0)</f>
        <v>0</v>
      </c>
      <c r="P349">
        <f>IF('Rolex, AP, Patek'!P349="Leather",1,0)</f>
        <v>1</v>
      </c>
      <c r="Q349">
        <f>IF('Rolex, AP, Patek'!P349="Two-tone",1,0)</f>
        <v>0</v>
      </c>
      <c r="R349">
        <f>IF(OR('Rolex, AP, Patek'!P349="YG 18K",'Rolex, AP, Patek'!P349="PG 18K",'Rolex, AP, Patek'!P349="WG 18K",'Rolex, AP, Patek'!P349="Mixes of 18K"),1,0)</f>
        <v>0</v>
      </c>
      <c r="S349">
        <f>IF(OR('Rolex, AP, Patek'!AX349="Yes",'Rolex, AP, Patek'!AY349="Yes",'Rolex, AP, Patek'!AW349="Yes"),1,0)</f>
        <v>0</v>
      </c>
      <c r="T349">
        <f>IF(OR(ISTEXT('Rolex, AP, Patek'!AZ349), ISTEXT('Rolex, AP, Patek'!BA349)),1,0)</f>
        <v>0</v>
      </c>
      <c r="U349">
        <f>IF('Rolex, AP, Patek'!BB349="Yes",1,0)</f>
        <v>0</v>
      </c>
      <c r="V349">
        <f>IF('Rolex, AP, Patek'!BC349="Yes",1,0)</f>
        <v>0</v>
      </c>
      <c r="W349">
        <f>IF('Rolex, AP, Patek'!BF349="Yes",1,0)</f>
        <v>0</v>
      </c>
      <c r="X349">
        <f>IF('Rolex, AP, Patek'!BG349="A",1,0)</f>
        <v>0</v>
      </c>
      <c r="Y349">
        <f>IF('Rolex, AP, Patek'!BG349="AA",1,0)</f>
        <v>0</v>
      </c>
      <c r="Z349">
        <f>IF('Rolex, AP, Patek'!BG349="AAA",1,0)</f>
        <v>0</v>
      </c>
      <c r="AA349">
        <f>IF('Rolex, AP, Patek'!BG349="AAAA",1,0)</f>
        <v>1</v>
      </c>
      <c r="AB349">
        <f>IF('Rolex, AP, Patek'!R349="Yes",1,0)</f>
        <v>0</v>
      </c>
      <c r="AC349">
        <f>IF('Rolex, AP, Patek'!AR349="Yes",1,0)</f>
        <v>0</v>
      </c>
      <c r="AD349">
        <f>IF(OR('Rolex, AP, Patek'!X349="Yes", 'Rolex, AP, Patek'!Y349="Yes",'Rolex, AP, Patek'!Z349="Yes"),1,0)</f>
        <v>0</v>
      </c>
      <c r="AE349">
        <f>IF(OR('Rolex, AP, Patek'!AA349="Yes",'Rolex, AP, Patek'!AB349="Yes"),1,0)</f>
        <v>0</v>
      </c>
      <c r="AF349">
        <f>IF('Rolex, AP, Patek'!AD349="Yes",1,0)</f>
        <v>0</v>
      </c>
      <c r="AG349">
        <f>IF('Rolex, AP, Patek'!AC349="Yes",1,0)</f>
        <v>0</v>
      </c>
      <c r="AH349">
        <f>IF('Rolex, AP, Patek'!AE349="Yes",1,0)</f>
        <v>0</v>
      </c>
      <c r="AI349">
        <f>IF(OR('Rolex, AP, Patek'!AK349="Yes",'Rolex, AP, Patek'!AN349="Yes"),1,0)</f>
        <v>1</v>
      </c>
      <c r="AJ349">
        <f>IF('Rolex, AP, Patek'!AL349="Yes",1,0)</f>
        <v>0</v>
      </c>
      <c r="AK349">
        <f>IF('Rolex, AP, Patek'!AO349="Yes",1,0)</f>
        <v>0</v>
      </c>
      <c r="AL349">
        <f>IF('Rolex, AP, Patek'!AS349="Yes",1,0)</f>
        <v>0</v>
      </c>
      <c r="AM349" s="25">
        <f t="shared" si="31"/>
        <v>0</v>
      </c>
      <c r="AN349" s="25">
        <f t="shared" si="32"/>
        <v>0</v>
      </c>
      <c r="AO349" s="25">
        <f t="shared" si="33"/>
        <v>1</v>
      </c>
      <c r="AP349" s="25">
        <f t="shared" si="34"/>
        <v>0</v>
      </c>
      <c r="AQ349" s="25">
        <f t="shared" si="35"/>
        <v>0</v>
      </c>
    </row>
    <row r="350" spans="1:43" x14ac:dyDescent="0.2">
      <c r="A350" s="1">
        <v>346</v>
      </c>
      <c r="B350" s="27">
        <f>'Rolex, AP, Patek'!C350</f>
        <v>44010</v>
      </c>
      <c r="C350">
        <f>'Rolex, AP, Patek'!D350</f>
        <v>83</v>
      </c>
      <c r="D350" s="28">
        <f>'Rolex, AP, Patek'!E350</f>
        <v>8000</v>
      </c>
      <c r="E350" s="28">
        <f>'Rolex, AP, Patek'!F350</f>
        <v>10000</v>
      </c>
      <c r="F350" s="29">
        <f t="shared" si="30"/>
        <v>8.987196820661973</v>
      </c>
      <c r="G350" s="28">
        <f>IF('Rolex, AP, Patek'!J350="AP",1,0)</f>
        <v>0</v>
      </c>
      <c r="H350" s="28">
        <f>IF('Rolex, AP, Patek'!J350="Patek",1,0)</f>
        <v>0</v>
      </c>
      <c r="I350" s="28">
        <f>IF('Rolex, AP, Patek'!J350="Rolex",1,0)</f>
        <v>1</v>
      </c>
      <c r="J350">
        <f>IF('Rolex, AP, Patek'!L350="Stainless Steel",1,0)</f>
        <v>1</v>
      </c>
      <c r="K350">
        <f>IF('Rolex, AP, Patek'!L350="Two-tone",1,0)</f>
        <v>0</v>
      </c>
      <c r="L350">
        <f>IF(OR('Rolex, AP, Patek'!L350="YG 18K",'Rolex, AP, Patek'!L350="YG &lt;18K",'Rolex, AP, Patek'!L350="PG 18K",'Rolex, AP, Patek'!L350="PG &lt;18K",'Rolex, AP, Patek'!L350="WG 18K",'Rolex, AP, Patek'!L350="Mixes of 18K",'Rolex, AP, Patek'!L350="Mixes &lt;18K"),1,0)</f>
        <v>0</v>
      </c>
      <c r="M350">
        <f>IF('Rolex, AP, Patek'!L350="Platinum",1,0)</f>
        <v>0</v>
      </c>
      <c r="N350">
        <f>IF(OR('Rolex, AP, Patek'!L350="PVD",'Rolex, AP, Patek'!L350="Gold Plate",'Rolex, AP, Patek'!L350="Other"),1,0)</f>
        <v>0</v>
      </c>
      <c r="O350">
        <f>IF('Rolex, AP, Patek'!P350="Stainless Steel",1,0)</f>
        <v>1</v>
      </c>
      <c r="P350">
        <f>IF('Rolex, AP, Patek'!P350="Leather",1,0)</f>
        <v>0</v>
      </c>
      <c r="Q350">
        <f>IF('Rolex, AP, Patek'!P350="Two-tone",1,0)</f>
        <v>0</v>
      </c>
      <c r="R350">
        <f>IF(OR('Rolex, AP, Patek'!P350="YG 18K",'Rolex, AP, Patek'!P350="PG 18K",'Rolex, AP, Patek'!P350="WG 18K",'Rolex, AP, Patek'!P350="Mixes of 18K"),1,0)</f>
        <v>0</v>
      </c>
      <c r="S350">
        <f>IF(OR('Rolex, AP, Patek'!AX350="Yes",'Rolex, AP, Patek'!AY350="Yes",'Rolex, AP, Patek'!AW350="Yes"),1,0)</f>
        <v>0</v>
      </c>
      <c r="T350">
        <f>IF(OR(ISTEXT('Rolex, AP, Patek'!AZ350), ISTEXT('Rolex, AP, Patek'!BA350)),1,0)</f>
        <v>0</v>
      </c>
      <c r="U350">
        <f>IF('Rolex, AP, Patek'!BB350="Yes",1,0)</f>
        <v>1</v>
      </c>
      <c r="V350">
        <f>IF('Rolex, AP, Patek'!BC350="Yes",1,0)</f>
        <v>0</v>
      </c>
      <c r="W350">
        <f>IF('Rolex, AP, Patek'!BF350="Yes",1,0)</f>
        <v>0</v>
      </c>
      <c r="X350">
        <f>IF('Rolex, AP, Patek'!BG350="A",1,0)</f>
        <v>0</v>
      </c>
      <c r="Y350">
        <f>IF('Rolex, AP, Patek'!BG350="AA",1,0)</f>
        <v>1</v>
      </c>
      <c r="Z350">
        <f>IF('Rolex, AP, Patek'!BG350="AAA",1,0)</f>
        <v>0</v>
      </c>
      <c r="AA350">
        <f>IF('Rolex, AP, Patek'!BG350="AAAA",1,0)</f>
        <v>0</v>
      </c>
      <c r="AB350">
        <f>IF('Rolex, AP, Patek'!R350="Yes",1,0)</f>
        <v>1</v>
      </c>
      <c r="AC350">
        <f>IF('Rolex, AP, Patek'!AR350="Yes",1,0)</f>
        <v>0</v>
      </c>
      <c r="AD350">
        <f>IF(OR('Rolex, AP, Patek'!X350="Yes", 'Rolex, AP, Patek'!Y350="Yes",'Rolex, AP, Patek'!Z350="Yes"),1,0)</f>
        <v>0</v>
      </c>
      <c r="AE350">
        <f>IF(OR('Rolex, AP, Patek'!AA350="Yes",'Rolex, AP, Patek'!AB350="Yes"),1,0)</f>
        <v>0</v>
      </c>
      <c r="AF350">
        <f>IF('Rolex, AP, Patek'!AD350="Yes",1,0)</f>
        <v>0</v>
      </c>
      <c r="AG350">
        <f>IF('Rolex, AP, Patek'!AC350="Yes",1,0)</f>
        <v>0</v>
      </c>
      <c r="AH350">
        <f>IF('Rolex, AP, Patek'!AE350="Yes",1,0)</f>
        <v>0</v>
      </c>
      <c r="AI350">
        <f>IF(OR('Rolex, AP, Patek'!AK350="Yes",'Rolex, AP, Patek'!AN350="Yes"),1,0)</f>
        <v>0</v>
      </c>
      <c r="AJ350">
        <f>IF('Rolex, AP, Patek'!AL350="Yes",1,0)</f>
        <v>0</v>
      </c>
      <c r="AK350">
        <f>IF('Rolex, AP, Patek'!AO350="Yes",1,0)</f>
        <v>0</v>
      </c>
      <c r="AL350">
        <f>IF('Rolex, AP, Patek'!AS350="Yes",1,0)</f>
        <v>0</v>
      </c>
      <c r="AM350" s="25">
        <f t="shared" si="31"/>
        <v>0</v>
      </c>
      <c r="AN350" s="25">
        <f t="shared" si="32"/>
        <v>0</v>
      </c>
      <c r="AO350" s="25">
        <f t="shared" si="33"/>
        <v>1</v>
      </c>
      <c r="AP350" s="25">
        <f t="shared" si="34"/>
        <v>0</v>
      </c>
      <c r="AQ350" s="25">
        <f t="shared" si="35"/>
        <v>0</v>
      </c>
    </row>
    <row r="351" spans="1:43" x14ac:dyDescent="0.2">
      <c r="A351" s="1">
        <v>347</v>
      </c>
      <c r="B351" s="27">
        <f>'Rolex, AP, Patek'!C351</f>
        <v>44010</v>
      </c>
      <c r="C351">
        <f>'Rolex, AP, Patek'!D351</f>
        <v>84</v>
      </c>
      <c r="D351" s="28">
        <f>'Rolex, AP, Patek'!E351</f>
        <v>6000</v>
      </c>
      <c r="E351" s="28">
        <f>'Rolex, AP, Patek'!F351</f>
        <v>7500</v>
      </c>
      <c r="F351" s="29">
        <f t="shared" si="30"/>
        <v>8.6995147482101913</v>
      </c>
      <c r="G351" s="28">
        <f>IF('Rolex, AP, Patek'!J351="AP",1,0)</f>
        <v>0</v>
      </c>
      <c r="H351" s="28">
        <f>IF('Rolex, AP, Patek'!J351="Patek",1,0)</f>
        <v>0</v>
      </c>
      <c r="I351" s="28">
        <f>IF('Rolex, AP, Patek'!J351="Rolex",1,0)</f>
        <v>1</v>
      </c>
      <c r="J351">
        <f>IF('Rolex, AP, Patek'!L351="Stainless Steel",1,0)</f>
        <v>0</v>
      </c>
      <c r="K351">
        <f>IF('Rolex, AP, Patek'!L351="Two-tone",1,0)</f>
        <v>0</v>
      </c>
      <c r="L351">
        <f>IF(OR('Rolex, AP, Patek'!L351="YG 18K",'Rolex, AP, Patek'!L351="YG &lt;18K",'Rolex, AP, Patek'!L351="PG 18K",'Rolex, AP, Patek'!L351="PG &lt;18K",'Rolex, AP, Patek'!L351="WG 18K",'Rolex, AP, Patek'!L351="Mixes of 18K",'Rolex, AP, Patek'!L351="Mixes &lt;18K"),1,0)</f>
        <v>1</v>
      </c>
      <c r="M351">
        <f>IF('Rolex, AP, Patek'!L351="Platinum",1,0)</f>
        <v>0</v>
      </c>
      <c r="N351">
        <f>IF(OR('Rolex, AP, Patek'!L351="PVD",'Rolex, AP, Patek'!L351="Gold Plate",'Rolex, AP, Patek'!L351="Other"),1,0)</f>
        <v>0</v>
      </c>
      <c r="O351">
        <f>IF('Rolex, AP, Patek'!P351="Stainless Steel",1,0)</f>
        <v>0</v>
      </c>
      <c r="P351">
        <f>IF('Rolex, AP, Patek'!P351="Leather",1,0)</f>
        <v>1</v>
      </c>
      <c r="Q351">
        <f>IF('Rolex, AP, Patek'!P351="Two-tone",1,0)</f>
        <v>0</v>
      </c>
      <c r="R351">
        <f>IF(OR('Rolex, AP, Patek'!P351="YG 18K",'Rolex, AP, Patek'!P351="PG 18K",'Rolex, AP, Patek'!P351="WG 18K",'Rolex, AP, Patek'!P351="Mixes of 18K"),1,0)</f>
        <v>0</v>
      </c>
      <c r="S351">
        <f>IF(OR('Rolex, AP, Patek'!AX351="Yes",'Rolex, AP, Patek'!AY351="Yes",'Rolex, AP, Patek'!AW351="Yes"),1,0)</f>
        <v>0</v>
      </c>
      <c r="T351">
        <f>IF(OR(ISTEXT('Rolex, AP, Patek'!AZ351), ISTEXT('Rolex, AP, Patek'!BA351)),1,0)</f>
        <v>0</v>
      </c>
      <c r="U351">
        <f>IF('Rolex, AP, Patek'!BB351="Yes",1,0)</f>
        <v>0</v>
      </c>
      <c r="V351">
        <f>IF('Rolex, AP, Patek'!BC351="Yes",1,0)</f>
        <v>0</v>
      </c>
      <c r="W351">
        <f>IF('Rolex, AP, Patek'!BF351="Yes",1,0)</f>
        <v>0</v>
      </c>
      <c r="X351">
        <f>IF('Rolex, AP, Patek'!BG351="A",1,0)</f>
        <v>0</v>
      </c>
      <c r="Y351">
        <f>IF('Rolex, AP, Patek'!BG351="AA",1,0)</f>
        <v>1</v>
      </c>
      <c r="Z351">
        <f>IF('Rolex, AP, Patek'!BG351="AAA",1,0)</f>
        <v>0</v>
      </c>
      <c r="AA351">
        <f>IF('Rolex, AP, Patek'!BG351="AAAA",1,0)</f>
        <v>0</v>
      </c>
      <c r="AB351">
        <f>IF('Rolex, AP, Patek'!R351="Yes",1,0)</f>
        <v>0</v>
      </c>
      <c r="AC351">
        <f>IF('Rolex, AP, Patek'!AR351="Yes",1,0)</f>
        <v>0</v>
      </c>
      <c r="AD351">
        <f>IF(OR('Rolex, AP, Patek'!X351="Yes", 'Rolex, AP, Patek'!Y351="Yes",'Rolex, AP, Patek'!Z351="Yes"),1,0)</f>
        <v>1</v>
      </c>
      <c r="AE351">
        <f>IF(OR('Rolex, AP, Patek'!AA351="Yes",'Rolex, AP, Patek'!AB351="Yes"),1,0)</f>
        <v>0</v>
      </c>
      <c r="AF351">
        <f>IF('Rolex, AP, Patek'!AD351="Yes",1,0)</f>
        <v>0</v>
      </c>
      <c r="AG351">
        <f>IF('Rolex, AP, Patek'!AC351="Yes",1,0)</f>
        <v>0</v>
      </c>
      <c r="AH351">
        <f>IF('Rolex, AP, Patek'!AE351="Yes",1,0)</f>
        <v>0</v>
      </c>
      <c r="AI351">
        <f>IF(OR('Rolex, AP, Patek'!AK351="Yes",'Rolex, AP, Patek'!AN351="Yes"),1,0)</f>
        <v>0</v>
      </c>
      <c r="AJ351">
        <f>IF('Rolex, AP, Patek'!AL351="Yes",1,0)</f>
        <v>0</v>
      </c>
      <c r="AK351">
        <f>IF('Rolex, AP, Patek'!AO351="Yes",1,0)</f>
        <v>0</v>
      </c>
      <c r="AL351">
        <f>IF('Rolex, AP, Patek'!AS351="Yes",1,0)</f>
        <v>0</v>
      </c>
      <c r="AM351" s="25">
        <f t="shared" si="31"/>
        <v>0</v>
      </c>
      <c r="AN351" s="25">
        <f t="shared" si="32"/>
        <v>0</v>
      </c>
      <c r="AO351" s="25">
        <f t="shared" si="33"/>
        <v>1</v>
      </c>
      <c r="AP351" s="25">
        <f t="shared" si="34"/>
        <v>0</v>
      </c>
      <c r="AQ351" s="25">
        <f t="shared" si="35"/>
        <v>0</v>
      </c>
    </row>
    <row r="352" spans="1:43" x14ac:dyDescent="0.2">
      <c r="A352" s="1">
        <v>348</v>
      </c>
      <c r="B352" s="27">
        <f>'Rolex, AP, Patek'!C352</f>
        <v>44010</v>
      </c>
      <c r="C352">
        <f>'Rolex, AP, Patek'!D352</f>
        <v>85</v>
      </c>
      <c r="D352" s="28">
        <f>'Rolex, AP, Patek'!E352</f>
        <v>25000</v>
      </c>
      <c r="E352" s="28">
        <f>'Rolex, AP, Patek'!F352</f>
        <v>31250</v>
      </c>
      <c r="F352" s="29">
        <f t="shared" si="30"/>
        <v>10.126631103850338</v>
      </c>
      <c r="G352" s="28">
        <f>IF('Rolex, AP, Patek'!J352="AP",1,0)</f>
        <v>0</v>
      </c>
      <c r="H352" s="28">
        <f>IF('Rolex, AP, Patek'!J352="Patek",1,0)</f>
        <v>0</v>
      </c>
      <c r="I352" s="28">
        <f>IF('Rolex, AP, Patek'!J352="Rolex",1,0)</f>
        <v>1</v>
      </c>
      <c r="J352">
        <f>IF('Rolex, AP, Patek'!L352="Stainless Steel",1,0)</f>
        <v>1</v>
      </c>
      <c r="K352">
        <f>IF('Rolex, AP, Patek'!L352="Two-tone",1,0)</f>
        <v>0</v>
      </c>
      <c r="L352">
        <f>IF(OR('Rolex, AP, Patek'!L352="YG 18K",'Rolex, AP, Patek'!L352="YG &lt;18K",'Rolex, AP, Patek'!L352="PG 18K",'Rolex, AP, Patek'!L352="PG &lt;18K",'Rolex, AP, Patek'!L352="WG 18K",'Rolex, AP, Patek'!L352="Mixes of 18K",'Rolex, AP, Patek'!L352="Mixes &lt;18K"),1,0)</f>
        <v>0</v>
      </c>
      <c r="M352">
        <f>IF('Rolex, AP, Patek'!L352="Platinum",1,0)</f>
        <v>0</v>
      </c>
      <c r="N352">
        <f>IF(OR('Rolex, AP, Patek'!L352="PVD",'Rolex, AP, Patek'!L352="Gold Plate",'Rolex, AP, Patek'!L352="Other"),1,0)</f>
        <v>0</v>
      </c>
      <c r="O352">
        <f>IF('Rolex, AP, Patek'!P352="Stainless Steel",1,0)</f>
        <v>1</v>
      </c>
      <c r="P352">
        <f>IF('Rolex, AP, Patek'!P352="Leather",1,0)</f>
        <v>0</v>
      </c>
      <c r="Q352">
        <f>IF('Rolex, AP, Patek'!P352="Two-tone",1,0)</f>
        <v>0</v>
      </c>
      <c r="R352">
        <f>IF(OR('Rolex, AP, Patek'!P352="YG 18K",'Rolex, AP, Patek'!P352="PG 18K",'Rolex, AP, Patek'!P352="WG 18K",'Rolex, AP, Patek'!P352="Mixes of 18K"),1,0)</f>
        <v>0</v>
      </c>
      <c r="S352">
        <f>IF(OR('Rolex, AP, Patek'!AX352="Yes",'Rolex, AP, Patek'!AY352="Yes",'Rolex, AP, Patek'!AW352="Yes"),1,0)</f>
        <v>0</v>
      </c>
      <c r="T352">
        <f>IF(OR(ISTEXT('Rolex, AP, Patek'!AZ352), ISTEXT('Rolex, AP, Patek'!BA352)),1,0)</f>
        <v>1</v>
      </c>
      <c r="U352">
        <f>IF('Rolex, AP, Patek'!BB352="Yes",1,0)</f>
        <v>0</v>
      </c>
      <c r="V352">
        <f>IF('Rolex, AP, Patek'!BC352="Yes",1,0)</f>
        <v>0</v>
      </c>
      <c r="W352">
        <f>IF('Rolex, AP, Patek'!BF352="Yes",1,0)</f>
        <v>0</v>
      </c>
      <c r="X352">
        <f>IF('Rolex, AP, Patek'!BG352="A",1,0)</f>
        <v>0</v>
      </c>
      <c r="Y352">
        <f>IF('Rolex, AP, Patek'!BG352="AA",1,0)</f>
        <v>0</v>
      </c>
      <c r="Z352">
        <f>IF('Rolex, AP, Patek'!BG352="AAA",1,0)</f>
        <v>0</v>
      </c>
      <c r="AA352">
        <f>IF('Rolex, AP, Patek'!BG352="AAAA",1,0)</f>
        <v>1</v>
      </c>
      <c r="AB352">
        <f>IF('Rolex, AP, Patek'!R352="Yes",1,0)</f>
        <v>1</v>
      </c>
      <c r="AC352">
        <f>IF('Rolex, AP, Patek'!AR352="Yes",1,0)</f>
        <v>0</v>
      </c>
      <c r="AD352">
        <f>IF(OR('Rolex, AP, Patek'!X352="Yes", 'Rolex, AP, Patek'!Y352="Yes",'Rolex, AP, Patek'!Z352="Yes"),1,0)</f>
        <v>0</v>
      </c>
      <c r="AE352">
        <f>IF(OR('Rolex, AP, Patek'!AA352="Yes",'Rolex, AP, Patek'!AB352="Yes"),1,0)</f>
        <v>0</v>
      </c>
      <c r="AF352">
        <f>IF('Rolex, AP, Patek'!AD352="Yes",1,0)</f>
        <v>0</v>
      </c>
      <c r="AG352">
        <f>IF('Rolex, AP, Patek'!AC352="Yes",1,0)</f>
        <v>0</v>
      </c>
      <c r="AH352">
        <f>IF('Rolex, AP, Patek'!AE352="Yes",1,0)</f>
        <v>0</v>
      </c>
      <c r="AI352">
        <f>IF(OR('Rolex, AP, Patek'!AK352="Yes",'Rolex, AP, Patek'!AN352="Yes"),1,0)</f>
        <v>0</v>
      </c>
      <c r="AJ352">
        <f>IF('Rolex, AP, Patek'!AL352="Yes",1,0)</f>
        <v>0</v>
      </c>
      <c r="AK352">
        <f>IF('Rolex, AP, Patek'!AO352="Yes",1,0)</f>
        <v>0</v>
      </c>
      <c r="AL352">
        <f>IF('Rolex, AP, Patek'!AS352="Yes",1,0)</f>
        <v>0</v>
      </c>
      <c r="AM352" s="25">
        <f t="shared" si="31"/>
        <v>0</v>
      </c>
      <c r="AN352" s="25">
        <f t="shared" si="32"/>
        <v>0</v>
      </c>
      <c r="AO352" s="25">
        <f t="shared" si="33"/>
        <v>1</v>
      </c>
      <c r="AP352" s="25">
        <f t="shared" si="34"/>
        <v>0</v>
      </c>
      <c r="AQ352" s="25">
        <f t="shared" si="35"/>
        <v>0</v>
      </c>
    </row>
    <row r="353" spans="1:43" x14ac:dyDescent="0.2">
      <c r="A353" s="1">
        <v>349</v>
      </c>
      <c r="B353" s="27">
        <f>'Rolex, AP, Patek'!C353</f>
        <v>44010</v>
      </c>
      <c r="C353">
        <f>'Rolex, AP, Patek'!D353</f>
        <v>87</v>
      </c>
      <c r="D353" s="28">
        <f>'Rolex, AP, Patek'!E353</f>
        <v>19000</v>
      </c>
      <c r="E353" s="28">
        <f>'Rolex, AP, Patek'!F353</f>
        <v>23750</v>
      </c>
      <c r="F353" s="29">
        <f t="shared" si="30"/>
        <v>9.8521942581485771</v>
      </c>
      <c r="G353" s="28">
        <f>IF('Rolex, AP, Patek'!J353="AP",1,0)</f>
        <v>0</v>
      </c>
      <c r="H353" s="28">
        <f>IF('Rolex, AP, Patek'!J353="Patek",1,0)</f>
        <v>0</v>
      </c>
      <c r="I353" s="28">
        <f>IF('Rolex, AP, Patek'!J353="Rolex",1,0)</f>
        <v>1</v>
      </c>
      <c r="J353">
        <f>IF('Rolex, AP, Patek'!L353="Stainless Steel",1,0)</f>
        <v>0</v>
      </c>
      <c r="K353">
        <f>IF('Rolex, AP, Patek'!L353="Two-tone",1,0)</f>
        <v>0</v>
      </c>
      <c r="L353">
        <f>IF(OR('Rolex, AP, Patek'!L353="YG 18K",'Rolex, AP, Patek'!L353="YG &lt;18K",'Rolex, AP, Patek'!L353="PG 18K",'Rolex, AP, Patek'!L353="PG &lt;18K",'Rolex, AP, Patek'!L353="WG 18K",'Rolex, AP, Patek'!L353="Mixes of 18K",'Rolex, AP, Patek'!L353="Mixes &lt;18K"),1,0)</f>
        <v>1</v>
      </c>
      <c r="M353">
        <f>IF('Rolex, AP, Patek'!L353="Platinum",1,0)</f>
        <v>0</v>
      </c>
      <c r="N353">
        <f>IF(OR('Rolex, AP, Patek'!L353="PVD",'Rolex, AP, Patek'!L353="Gold Plate",'Rolex, AP, Patek'!L353="Other"),1,0)</f>
        <v>0</v>
      </c>
      <c r="O353">
        <f>IF('Rolex, AP, Patek'!P353="Stainless Steel",1,0)</f>
        <v>0</v>
      </c>
      <c r="P353">
        <f>IF('Rolex, AP, Patek'!P353="Leather",1,0)</f>
        <v>0</v>
      </c>
      <c r="Q353">
        <f>IF('Rolex, AP, Patek'!P353="Two-tone",1,0)</f>
        <v>0</v>
      </c>
      <c r="R353">
        <f>IF(OR('Rolex, AP, Patek'!P353="YG 18K",'Rolex, AP, Patek'!P353="PG 18K",'Rolex, AP, Patek'!P353="WG 18K",'Rolex, AP, Patek'!P353="Mixes of 18K"),1,0)</f>
        <v>1</v>
      </c>
      <c r="S353">
        <f>IF(OR('Rolex, AP, Patek'!AX353="Yes",'Rolex, AP, Patek'!AY353="Yes",'Rolex, AP, Patek'!AW353="Yes"),1,0)</f>
        <v>1</v>
      </c>
      <c r="T353">
        <f>IF(OR(ISTEXT('Rolex, AP, Patek'!AZ353), ISTEXT('Rolex, AP, Patek'!BA353)),1,0)</f>
        <v>0</v>
      </c>
      <c r="U353">
        <f>IF('Rolex, AP, Patek'!BB353="Yes",1,0)</f>
        <v>0</v>
      </c>
      <c r="V353">
        <f>IF('Rolex, AP, Patek'!BC353="Yes",1,0)</f>
        <v>0</v>
      </c>
      <c r="W353">
        <f>IF('Rolex, AP, Patek'!BF353="Yes",1,0)</f>
        <v>0</v>
      </c>
      <c r="X353">
        <f>IF('Rolex, AP, Patek'!BG353="A",1,0)</f>
        <v>0</v>
      </c>
      <c r="Y353">
        <f>IF('Rolex, AP, Patek'!BG353="AA",1,0)</f>
        <v>0</v>
      </c>
      <c r="Z353">
        <f>IF('Rolex, AP, Patek'!BG353="AAA",1,0)</f>
        <v>1</v>
      </c>
      <c r="AA353">
        <f>IF('Rolex, AP, Patek'!BG353="AAAA",1,0)</f>
        <v>0</v>
      </c>
      <c r="AB353">
        <f>IF('Rolex, AP, Patek'!R353="Yes",1,0)</f>
        <v>0</v>
      </c>
      <c r="AC353">
        <f>IF('Rolex, AP, Patek'!AR353="Yes",1,0)</f>
        <v>0</v>
      </c>
      <c r="AD353">
        <f>IF(OR('Rolex, AP, Patek'!X353="Yes", 'Rolex, AP, Patek'!Y353="Yes",'Rolex, AP, Patek'!Z353="Yes"),1,0)</f>
        <v>1</v>
      </c>
      <c r="AE353">
        <f>IF(OR('Rolex, AP, Patek'!AA353="Yes",'Rolex, AP, Patek'!AB353="Yes"),1,0)</f>
        <v>0</v>
      </c>
      <c r="AF353">
        <f>IF('Rolex, AP, Patek'!AD353="Yes",1,0)</f>
        <v>0</v>
      </c>
      <c r="AG353">
        <f>IF('Rolex, AP, Patek'!AC353="Yes",1,0)</f>
        <v>0</v>
      </c>
      <c r="AH353">
        <f>IF('Rolex, AP, Patek'!AE353="Yes",1,0)</f>
        <v>0</v>
      </c>
      <c r="AI353">
        <f>IF(OR('Rolex, AP, Patek'!AK353="Yes",'Rolex, AP, Patek'!AN353="Yes"),1,0)</f>
        <v>0</v>
      </c>
      <c r="AJ353">
        <f>IF('Rolex, AP, Patek'!AL353="Yes",1,0)</f>
        <v>0</v>
      </c>
      <c r="AK353">
        <f>IF('Rolex, AP, Patek'!AO353="Yes",1,0)</f>
        <v>0</v>
      </c>
      <c r="AL353">
        <f>IF('Rolex, AP, Patek'!AS353="Yes",1,0)</f>
        <v>0</v>
      </c>
      <c r="AM353" s="25">
        <f t="shared" si="31"/>
        <v>0</v>
      </c>
      <c r="AN353" s="25">
        <f t="shared" si="32"/>
        <v>0</v>
      </c>
      <c r="AO353" s="25">
        <f t="shared" si="33"/>
        <v>1</v>
      </c>
      <c r="AP353" s="25">
        <f t="shared" si="34"/>
        <v>0</v>
      </c>
      <c r="AQ353" s="25">
        <f t="shared" si="35"/>
        <v>0</v>
      </c>
    </row>
    <row r="354" spans="1:43" x14ac:dyDescent="0.2">
      <c r="A354" s="1">
        <v>350</v>
      </c>
      <c r="B354" s="27">
        <f>'Rolex, AP, Patek'!C354</f>
        <v>44010</v>
      </c>
      <c r="C354">
        <f>'Rolex, AP, Patek'!D354</f>
        <v>89</v>
      </c>
      <c r="D354" s="28">
        <f>'Rolex, AP, Patek'!E354</f>
        <v>11000</v>
      </c>
      <c r="E354" s="28">
        <f>'Rolex, AP, Patek'!F354</f>
        <v>13750</v>
      </c>
      <c r="F354" s="29">
        <f t="shared" si="30"/>
        <v>9.3056505517805075</v>
      </c>
      <c r="G354" s="28">
        <f>IF('Rolex, AP, Patek'!J354="AP",1,0)</f>
        <v>0</v>
      </c>
      <c r="H354" s="28">
        <f>IF('Rolex, AP, Patek'!J354="Patek",1,0)</f>
        <v>0</v>
      </c>
      <c r="I354" s="28">
        <f>IF('Rolex, AP, Patek'!J354="Rolex",1,0)</f>
        <v>1</v>
      </c>
      <c r="J354">
        <f>IF('Rolex, AP, Patek'!L354="Stainless Steel",1,0)</f>
        <v>1</v>
      </c>
      <c r="K354">
        <f>IF('Rolex, AP, Patek'!L354="Two-tone",1,0)</f>
        <v>0</v>
      </c>
      <c r="L354">
        <f>IF(OR('Rolex, AP, Patek'!L354="YG 18K",'Rolex, AP, Patek'!L354="YG &lt;18K",'Rolex, AP, Patek'!L354="PG 18K",'Rolex, AP, Patek'!L354="PG &lt;18K",'Rolex, AP, Patek'!L354="WG 18K",'Rolex, AP, Patek'!L354="Mixes of 18K",'Rolex, AP, Patek'!L354="Mixes &lt;18K"),1,0)</f>
        <v>0</v>
      </c>
      <c r="M354">
        <f>IF('Rolex, AP, Patek'!L354="Platinum",1,0)</f>
        <v>0</v>
      </c>
      <c r="N354">
        <f>IF(OR('Rolex, AP, Patek'!L354="PVD",'Rolex, AP, Patek'!L354="Gold Plate",'Rolex, AP, Patek'!L354="Other"),1,0)</f>
        <v>0</v>
      </c>
      <c r="O354">
        <f>IF('Rolex, AP, Patek'!P354="Stainless Steel",1,0)</f>
        <v>1</v>
      </c>
      <c r="P354">
        <f>IF('Rolex, AP, Patek'!P354="Leather",1,0)</f>
        <v>0</v>
      </c>
      <c r="Q354">
        <f>IF('Rolex, AP, Patek'!P354="Two-tone",1,0)</f>
        <v>0</v>
      </c>
      <c r="R354">
        <f>IF(OR('Rolex, AP, Patek'!P354="YG 18K",'Rolex, AP, Patek'!P354="PG 18K",'Rolex, AP, Patek'!P354="WG 18K",'Rolex, AP, Patek'!P354="Mixes of 18K"),1,0)</f>
        <v>0</v>
      </c>
      <c r="S354">
        <f>IF(OR('Rolex, AP, Patek'!AX354="Yes",'Rolex, AP, Patek'!AY354="Yes",'Rolex, AP, Patek'!AW354="Yes"),1,0)</f>
        <v>0</v>
      </c>
      <c r="T354">
        <f>IF(OR(ISTEXT('Rolex, AP, Patek'!AZ354), ISTEXT('Rolex, AP, Patek'!BA354)),1,0)</f>
        <v>0</v>
      </c>
      <c r="U354">
        <f>IF('Rolex, AP, Patek'!BB354="Yes",1,0)</f>
        <v>0</v>
      </c>
      <c r="V354">
        <f>IF('Rolex, AP, Patek'!BC354="Yes",1,0)</f>
        <v>0</v>
      </c>
      <c r="W354">
        <f>IF('Rolex, AP, Patek'!BF354="Yes",1,0)</f>
        <v>0</v>
      </c>
      <c r="X354">
        <f>IF('Rolex, AP, Patek'!BG354="A",1,0)</f>
        <v>0</v>
      </c>
      <c r="Y354">
        <f>IF('Rolex, AP, Patek'!BG354="AA",1,0)</f>
        <v>1</v>
      </c>
      <c r="Z354">
        <f>IF('Rolex, AP, Patek'!BG354="AAA",1,0)</f>
        <v>0</v>
      </c>
      <c r="AA354">
        <f>IF('Rolex, AP, Patek'!BG354="AAAA",1,0)</f>
        <v>0</v>
      </c>
      <c r="AB354">
        <f>IF('Rolex, AP, Patek'!R354="Yes",1,0)</f>
        <v>0</v>
      </c>
      <c r="AC354">
        <f>IF('Rolex, AP, Patek'!AR354="Yes",1,0)</f>
        <v>0</v>
      </c>
      <c r="AD354">
        <f>IF(OR('Rolex, AP, Patek'!X354="Yes", 'Rolex, AP, Patek'!Y354="Yes",'Rolex, AP, Patek'!Z354="Yes"),1,0)</f>
        <v>1</v>
      </c>
      <c r="AE354">
        <f>IF(OR('Rolex, AP, Patek'!AA354="Yes",'Rolex, AP, Patek'!AB354="Yes"),1,0)</f>
        <v>0</v>
      </c>
      <c r="AF354">
        <f>IF('Rolex, AP, Patek'!AD354="Yes",1,0)</f>
        <v>0</v>
      </c>
      <c r="AG354">
        <f>IF('Rolex, AP, Patek'!AC354="Yes",1,0)</f>
        <v>0</v>
      </c>
      <c r="AH354">
        <f>IF('Rolex, AP, Patek'!AE354="Yes",1,0)</f>
        <v>1</v>
      </c>
      <c r="AI354">
        <f>IF(OR('Rolex, AP, Patek'!AK354="Yes",'Rolex, AP, Patek'!AN354="Yes"),1,0)</f>
        <v>0</v>
      </c>
      <c r="AJ354">
        <f>IF('Rolex, AP, Patek'!AL354="Yes",1,0)</f>
        <v>0</v>
      </c>
      <c r="AK354">
        <f>IF('Rolex, AP, Patek'!AO354="Yes",1,0)</f>
        <v>0</v>
      </c>
      <c r="AL354">
        <f>IF('Rolex, AP, Patek'!AS354="Yes",1,0)</f>
        <v>0</v>
      </c>
      <c r="AM354" s="25">
        <f t="shared" si="31"/>
        <v>0</v>
      </c>
      <c r="AN354" s="25">
        <f t="shared" si="32"/>
        <v>0</v>
      </c>
      <c r="AO354" s="25">
        <f t="shared" si="33"/>
        <v>1</v>
      </c>
      <c r="AP354" s="25">
        <f t="shared" si="34"/>
        <v>0</v>
      </c>
      <c r="AQ354" s="25">
        <f t="shared" si="35"/>
        <v>0</v>
      </c>
    </row>
    <row r="355" spans="1:43" x14ac:dyDescent="0.2">
      <c r="A355" s="1">
        <v>351</v>
      </c>
      <c r="B355" s="27">
        <f>'Rolex, AP, Patek'!C355</f>
        <v>44010</v>
      </c>
      <c r="C355">
        <f>'Rolex, AP, Patek'!D355</f>
        <v>91</v>
      </c>
      <c r="D355" s="28">
        <f>'Rolex, AP, Patek'!E355</f>
        <v>26000</v>
      </c>
      <c r="E355" s="28">
        <f>'Rolex, AP, Patek'!F355</f>
        <v>32500</v>
      </c>
      <c r="F355" s="29">
        <f t="shared" si="30"/>
        <v>10.165851817003619</v>
      </c>
      <c r="G355" s="28">
        <f>IF('Rolex, AP, Patek'!J355="AP",1,0)</f>
        <v>0</v>
      </c>
      <c r="H355" s="28">
        <f>IF('Rolex, AP, Patek'!J355="Patek",1,0)</f>
        <v>0</v>
      </c>
      <c r="I355" s="28">
        <f>IF('Rolex, AP, Patek'!J355="Rolex",1,0)</f>
        <v>1</v>
      </c>
      <c r="J355">
        <f>IF('Rolex, AP, Patek'!L355="Stainless Steel",1,0)</f>
        <v>1</v>
      </c>
      <c r="K355">
        <f>IF('Rolex, AP, Patek'!L355="Two-tone",1,0)</f>
        <v>0</v>
      </c>
      <c r="L355">
        <f>IF(OR('Rolex, AP, Patek'!L355="YG 18K",'Rolex, AP, Patek'!L355="YG &lt;18K",'Rolex, AP, Patek'!L355="PG 18K",'Rolex, AP, Patek'!L355="PG &lt;18K",'Rolex, AP, Patek'!L355="WG 18K",'Rolex, AP, Patek'!L355="Mixes of 18K",'Rolex, AP, Patek'!L355="Mixes &lt;18K"),1,0)</f>
        <v>0</v>
      </c>
      <c r="M355">
        <f>IF('Rolex, AP, Patek'!L355="Platinum",1,0)</f>
        <v>0</v>
      </c>
      <c r="N355">
        <f>IF(OR('Rolex, AP, Patek'!L355="PVD",'Rolex, AP, Patek'!L355="Gold Plate",'Rolex, AP, Patek'!L355="Other"),1,0)</f>
        <v>0</v>
      </c>
      <c r="O355">
        <f>IF('Rolex, AP, Patek'!P355="Stainless Steel",1,0)</f>
        <v>1</v>
      </c>
      <c r="P355">
        <f>IF('Rolex, AP, Patek'!P355="Leather",1,0)</f>
        <v>0</v>
      </c>
      <c r="Q355">
        <f>IF('Rolex, AP, Patek'!P355="Two-tone",1,0)</f>
        <v>0</v>
      </c>
      <c r="R355">
        <f>IF(OR('Rolex, AP, Patek'!P355="YG 18K",'Rolex, AP, Patek'!P355="PG 18K",'Rolex, AP, Patek'!P355="WG 18K",'Rolex, AP, Patek'!P355="Mixes of 18K"),1,0)</f>
        <v>0</v>
      </c>
      <c r="S355">
        <f>IF(OR('Rolex, AP, Patek'!AX355="Yes",'Rolex, AP, Patek'!AY355="Yes",'Rolex, AP, Patek'!AW355="Yes"),1,0)</f>
        <v>0</v>
      </c>
      <c r="T355">
        <f>IF(OR(ISTEXT('Rolex, AP, Patek'!AZ355), ISTEXT('Rolex, AP, Patek'!BA355)),1,0)</f>
        <v>0</v>
      </c>
      <c r="U355">
        <f>IF('Rolex, AP, Patek'!BB355="Yes",1,0)</f>
        <v>0</v>
      </c>
      <c r="V355">
        <f>IF('Rolex, AP, Patek'!BC355="Yes",1,0)</f>
        <v>0</v>
      </c>
      <c r="W355">
        <f>IF('Rolex, AP, Patek'!BF355="Yes",1,0)</f>
        <v>0</v>
      </c>
      <c r="X355">
        <f>IF('Rolex, AP, Patek'!BG355="A",1,0)</f>
        <v>0</v>
      </c>
      <c r="Y355">
        <f>IF('Rolex, AP, Patek'!BG355="AA",1,0)</f>
        <v>0</v>
      </c>
      <c r="Z355">
        <f>IF('Rolex, AP, Patek'!BG355="AAA",1,0)</f>
        <v>1</v>
      </c>
      <c r="AA355">
        <f>IF('Rolex, AP, Patek'!BG355="AAAA",1,0)</f>
        <v>0</v>
      </c>
      <c r="AB355">
        <f>IF('Rolex, AP, Patek'!R355="Yes",1,0)</f>
        <v>0</v>
      </c>
      <c r="AC355">
        <f>IF('Rolex, AP, Patek'!AR355="Yes",1,0)</f>
        <v>0</v>
      </c>
      <c r="AD355">
        <f>IF(OR('Rolex, AP, Patek'!X355="Yes", 'Rolex, AP, Patek'!Y355="Yes",'Rolex, AP, Patek'!Z355="Yes"),1,0)</f>
        <v>1</v>
      </c>
      <c r="AE355">
        <f>IF(OR('Rolex, AP, Patek'!AA355="Yes",'Rolex, AP, Patek'!AB355="Yes"),1,0)</f>
        <v>0</v>
      </c>
      <c r="AF355">
        <f>IF('Rolex, AP, Patek'!AD355="Yes",1,0)</f>
        <v>0</v>
      </c>
      <c r="AG355">
        <f>IF('Rolex, AP, Patek'!AC355="Yes",1,0)</f>
        <v>0</v>
      </c>
      <c r="AH355">
        <f>IF('Rolex, AP, Patek'!AE355="Yes",1,0)</f>
        <v>1</v>
      </c>
      <c r="AI355">
        <f>IF(OR('Rolex, AP, Patek'!AK355="Yes",'Rolex, AP, Patek'!AN355="Yes"),1,0)</f>
        <v>0</v>
      </c>
      <c r="AJ355">
        <f>IF('Rolex, AP, Patek'!AL355="Yes",1,0)</f>
        <v>0</v>
      </c>
      <c r="AK355">
        <f>IF('Rolex, AP, Patek'!AO355="Yes",1,0)</f>
        <v>0</v>
      </c>
      <c r="AL355">
        <f>IF('Rolex, AP, Patek'!AS355="Yes",1,0)</f>
        <v>0</v>
      </c>
      <c r="AM355" s="25">
        <f t="shared" si="31"/>
        <v>0</v>
      </c>
      <c r="AN355" s="25">
        <f t="shared" si="32"/>
        <v>0</v>
      </c>
      <c r="AO355" s="25">
        <f t="shared" si="33"/>
        <v>1</v>
      </c>
      <c r="AP355" s="25">
        <f t="shared" si="34"/>
        <v>0</v>
      </c>
      <c r="AQ355" s="25">
        <f t="shared" si="35"/>
        <v>0</v>
      </c>
    </row>
    <row r="356" spans="1:43" x14ac:dyDescent="0.2">
      <c r="A356" s="1">
        <v>352</v>
      </c>
      <c r="B356" s="27">
        <f>'Rolex, AP, Patek'!C356</f>
        <v>44010</v>
      </c>
      <c r="C356">
        <f>'Rolex, AP, Patek'!D356</f>
        <v>127</v>
      </c>
      <c r="D356" s="28">
        <f>'Rolex, AP, Patek'!E356</f>
        <v>4600</v>
      </c>
      <c r="E356" s="28">
        <f>'Rolex, AP, Patek'!F356</f>
        <v>5750</v>
      </c>
      <c r="F356" s="29">
        <f t="shared" si="30"/>
        <v>8.4338115824771869</v>
      </c>
      <c r="G356" s="28">
        <f>IF('Rolex, AP, Patek'!J356="AP",1,0)</f>
        <v>0</v>
      </c>
      <c r="H356" s="28">
        <f>IF('Rolex, AP, Patek'!J356="Patek",1,0)</f>
        <v>1</v>
      </c>
      <c r="I356" s="28">
        <f>IF('Rolex, AP, Patek'!J356="Rolex",1,0)</f>
        <v>0</v>
      </c>
      <c r="J356">
        <f>IF('Rolex, AP, Patek'!L356="Stainless Steel",1,0)</f>
        <v>0</v>
      </c>
      <c r="K356">
        <f>IF('Rolex, AP, Patek'!L356="Two-tone",1,0)</f>
        <v>0</v>
      </c>
      <c r="L356">
        <f>IF(OR('Rolex, AP, Patek'!L356="YG 18K",'Rolex, AP, Patek'!L356="YG &lt;18K",'Rolex, AP, Patek'!L356="PG 18K",'Rolex, AP, Patek'!L356="PG &lt;18K",'Rolex, AP, Patek'!L356="WG 18K",'Rolex, AP, Patek'!L356="Mixes of 18K",'Rolex, AP, Patek'!L356="Mixes &lt;18K"),1,0)</f>
        <v>1</v>
      </c>
      <c r="M356">
        <f>IF('Rolex, AP, Patek'!L356="Platinum",1,0)</f>
        <v>0</v>
      </c>
      <c r="N356">
        <f>IF(OR('Rolex, AP, Patek'!L356="PVD",'Rolex, AP, Patek'!L356="Gold Plate",'Rolex, AP, Patek'!L356="Other"),1,0)</f>
        <v>0</v>
      </c>
      <c r="O356">
        <f>IF('Rolex, AP, Patek'!P356="Stainless Steel",1,0)</f>
        <v>0</v>
      </c>
      <c r="P356">
        <f>IF('Rolex, AP, Patek'!P356="Leather",1,0)</f>
        <v>1</v>
      </c>
      <c r="Q356">
        <f>IF('Rolex, AP, Patek'!P356="Two-tone",1,0)</f>
        <v>0</v>
      </c>
      <c r="R356">
        <f>IF(OR('Rolex, AP, Patek'!P356="YG 18K",'Rolex, AP, Patek'!P356="PG 18K",'Rolex, AP, Patek'!P356="WG 18K",'Rolex, AP, Patek'!P356="Mixes of 18K"),1,0)</f>
        <v>0</v>
      </c>
      <c r="S356">
        <f>IF(OR('Rolex, AP, Patek'!AX356="Yes",'Rolex, AP, Patek'!AY356="Yes",'Rolex, AP, Patek'!AW356="Yes"),1,0)</f>
        <v>0</v>
      </c>
      <c r="T356">
        <f>IF(OR(ISTEXT('Rolex, AP, Patek'!AZ356), ISTEXT('Rolex, AP, Patek'!BA356)),1,0)</f>
        <v>0</v>
      </c>
      <c r="U356">
        <f>IF('Rolex, AP, Patek'!BB356="Yes",1,0)</f>
        <v>0</v>
      </c>
      <c r="V356">
        <f>IF('Rolex, AP, Patek'!BC356="Yes",1,0)</f>
        <v>0</v>
      </c>
      <c r="W356">
        <f>IF('Rolex, AP, Patek'!BF356="Yes",1,0)</f>
        <v>0</v>
      </c>
      <c r="X356">
        <f>IF('Rolex, AP, Patek'!BG356="A",1,0)</f>
        <v>0</v>
      </c>
      <c r="Y356">
        <f>IF('Rolex, AP, Patek'!BG356="AA",1,0)</f>
        <v>1</v>
      </c>
      <c r="Z356">
        <f>IF('Rolex, AP, Patek'!BG356="AAA",1,0)</f>
        <v>0</v>
      </c>
      <c r="AA356">
        <f>IF('Rolex, AP, Patek'!BG356="AAAA",1,0)</f>
        <v>0</v>
      </c>
      <c r="AB356">
        <f>IF('Rolex, AP, Patek'!R356="Yes",1,0)</f>
        <v>1</v>
      </c>
      <c r="AC356">
        <f>IF('Rolex, AP, Patek'!AR356="Yes",1,0)</f>
        <v>0</v>
      </c>
      <c r="AD356">
        <f>IF(OR('Rolex, AP, Patek'!X356="Yes", 'Rolex, AP, Patek'!Y356="Yes",'Rolex, AP, Patek'!Z356="Yes"),1,0)</f>
        <v>0</v>
      </c>
      <c r="AE356">
        <f>IF(OR('Rolex, AP, Patek'!AA356="Yes",'Rolex, AP, Patek'!AB356="Yes"),1,0)</f>
        <v>0</v>
      </c>
      <c r="AF356">
        <f>IF('Rolex, AP, Patek'!AD356="Yes",1,0)</f>
        <v>0</v>
      </c>
      <c r="AG356">
        <f>IF('Rolex, AP, Patek'!AC356="Yes",1,0)</f>
        <v>0</v>
      </c>
      <c r="AH356">
        <f>IF('Rolex, AP, Patek'!AE356="Yes",1,0)</f>
        <v>0</v>
      </c>
      <c r="AI356">
        <f>IF(OR('Rolex, AP, Patek'!AK356="Yes",'Rolex, AP, Patek'!AN356="Yes"),1,0)</f>
        <v>0</v>
      </c>
      <c r="AJ356">
        <f>IF('Rolex, AP, Patek'!AL356="Yes",1,0)</f>
        <v>0</v>
      </c>
      <c r="AK356">
        <f>IF('Rolex, AP, Patek'!AO356="Yes",1,0)</f>
        <v>0</v>
      </c>
      <c r="AL356">
        <f>IF('Rolex, AP, Patek'!AS356="Yes",1,0)</f>
        <v>0</v>
      </c>
      <c r="AM356" s="25">
        <f t="shared" si="31"/>
        <v>0</v>
      </c>
      <c r="AN356" s="25">
        <f t="shared" si="32"/>
        <v>0</v>
      </c>
      <c r="AO356" s="25">
        <f t="shared" si="33"/>
        <v>1</v>
      </c>
      <c r="AP356" s="25">
        <f t="shared" si="34"/>
        <v>0</v>
      </c>
      <c r="AQ356" s="25">
        <f t="shared" si="35"/>
        <v>0</v>
      </c>
    </row>
    <row r="357" spans="1:43" x14ac:dyDescent="0.2">
      <c r="A357" s="1">
        <v>353</v>
      </c>
      <c r="B357" s="27">
        <f>'Rolex, AP, Patek'!C357</f>
        <v>44010</v>
      </c>
      <c r="C357">
        <f>'Rolex, AP, Patek'!D357</f>
        <v>128</v>
      </c>
      <c r="D357" s="28">
        <f>'Rolex, AP, Patek'!E357</f>
        <v>3200</v>
      </c>
      <c r="E357" s="28">
        <f>'Rolex, AP, Patek'!F357</f>
        <v>4000</v>
      </c>
      <c r="F357" s="29">
        <f t="shared" si="30"/>
        <v>8.0709060887878188</v>
      </c>
      <c r="G357" s="28">
        <f>IF('Rolex, AP, Patek'!J357="AP",1,0)</f>
        <v>0</v>
      </c>
      <c r="H357" s="28">
        <f>IF('Rolex, AP, Patek'!J357="Patek",1,0)</f>
        <v>1</v>
      </c>
      <c r="I357" s="28">
        <f>IF('Rolex, AP, Patek'!J357="Rolex",1,0)</f>
        <v>0</v>
      </c>
      <c r="J357">
        <f>IF('Rolex, AP, Patek'!L357="Stainless Steel",1,0)</f>
        <v>0</v>
      </c>
      <c r="K357">
        <f>IF('Rolex, AP, Patek'!L357="Two-tone",1,0)</f>
        <v>0</v>
      </c>
      <c r="L357">
        <f>IF(OR('Rolex, AP, Patek'!L357="YG 18K",'Rolex, AP, Patek'!L357="YG &lt;18K",'Rolex, AP, Patek'!L357="PG 18K",'Rolex, AP, Patek'!L357="PG &lt;18K",'Rolex, AP, Patek'!L357="WG 18K",'Rolex, AP, Patek'!L357="Mixes of 18K",'Rolex, AP, Patek'!L357="Mixes &lt;18K"),1,0)</f>
        <v>1</v>
      </c>
      <c r="M357">
        <f>IF('Rolex, AP, Patek'!L357="Platinum",1,0)</f>
        <v>0</v>
      </c>
      <c r="N357">
        <f>IF(OR('Rolex, AP, Patek'!L357="PVD",'Rolex, AP, Patek'!L357="Gold Plate",'Rolex, AP, Patek'!L357="Other"),1,0)</f>
        <v>0</v>
      </c>
      <c r="O357">
        <f>IF('Rolex, AP, Patek'!P357="Stainless Steel",1,0)</f>
        <v>0</v>
      </c>
      <c r="P357">
        <f>IF('Rolex, AP, Patek'!P357="Leather",1,0)</f>
        <v>1</v>
      </c>
      <c r="Q357">
        <f>IF('Rolex, AP, Patek'!P357="Two-tone",1,0)</f>
        <v>0</v>
      </c>
      <c r="R357">
        <f>IF(OR('Rolex, AP, Patek'!P357="YG 18K",'Rolex, AP, Patek'!P357="PG 18K",'Rolex, AP, Patek'!P357="WG 18K",'Rolex, AP, Patek'!P357="Mixes of 18K"),1,0)</f>
        <v>0</v>
      </c>
      <c r="S357">
        <f>IF(OR('Rolex, AP, Patek'!AX357="Yes",'Rolex, AP, Patek'!AY357="Yes",'Rolex, AP, Patek'!AW357="Yes"),1,0)</f>
        <v>0</v>
      </c>
      <c r="T357">
        <f>IF(OR(ISTEXT('Rolex, AP, Patek'!AZ357), ISTEXT('Rolex, AP, Patek'!BA357)),1,0)</f>
        <v>0</v>
      </c>
      <c r="U357">
        <f>IF('Rolex, AP, Patek'!BB357="Yes",1,0)</f>
        <v>0</v>
      </c>
      <c r="V357">
        <f>IF('Rolex, AP, Patek'!BC357="Yes",1,0)</f>
        <v>0</v>
      </c>
      <c r="W357">
        <f>IF('Rolex, AP, Patek'!BF357="Yes",1,0)</f>
        <v>0</v>
      </c>
      <c r="X357">
        <f>IF('Rolex, AP, Patek'!BG357="A",1,0)</f>
        <v>0</v>
      </c>
      <c r="Y357">
        <f>IF('Rolex, AP, Patek'!BG357="AA",1,0)</f>
        <v>1</v>
      </c>
      <c r="Z357">
        <f>IF('Rolex, AP, Patek'!BG357="AAA",1,0)</f>
        <v>0</v>
      </c>
      <c r="AA357">
        <f>IF('Rolex, AP, Patek'!BG357="AAAA",1,0)</f>
        <v>0</v>
      </c>
      <c r="AB357">
        <f>IF('Rolex, AP, Patek'!R357="Yes",1,0)</f>
        <v>1</v>
      </c>
      <c r="AC357">
        <f>IF('Rolex, AP, Patek'!AR357="Yes",1,0)</f>
        <v>0</v>
      </c>
      <c r="AD357">
        <f>IF(OR('Rolex, AP, Patek'!X357="Yes", 'Rolex, AP, Patek'!Y357="Yes",'Rolex, AP, Patek'!Z357="Yes"),1,0)</f>
        <v>0</v>
      </c>
      <c r="AE357">
        <f>IF(OR('Rolex, AP, Patek'!AA357="Yes",'Rolex, AP, Patek'!AB357="Yes"),1,0)</f>
        <v>0</v>
      </c>
      <c r="AF357">
        <f>IF('Rolex, AP, Patek'!AD357="Yes",1,0)</f>
        <v>0</v>
      </c>
      <c r="AG357">
        <f>IF('Rolex, AP, Patek'!AC357="Yes",1,0)</f>
        <v>0</v>
      </c>
      <c r="AH357">
        <f>IF('Rolex, AP, Patek'!AE357="Yes",1,0)</f>
        <v>0</v>
      </c>
      <c r="AI357">
        <f>IF(OR('Rolex, AP, Patek'!AK357="Yes",'Rolex, AP, Patek'!AN357="Yes"),1,0)</f>
        <v>0</v>
      </c>
      <c r="AJ357">
        <f>IF('Rolex, AP, Patek'!AL357="Yes",1,0)</f>
        <v>0</v>
      </c>
      <c r="AK357">
        <f>IF('Rolex, AP, Patek'!AO357="Yes",1,0)</f>
        <v>0</v>
      </c>
      <c r="AL357">
        <f>IF('Rolex, AP, Patek'!AS357="Yes",1,0)</f>
        <v>0</v>
      </c>
      <c r="AM357" s="25">
        <f t="shared" si="31"/>
        <v>0</v>
      </c>
      <c r="AN357" s="25">
        <f t="shared" si="32"/>
        <v>0</v>
      </c>
      <c r="AO357" s="25">
        <f t="shared" si="33"/>
        <v>1</v>
      </c>
      <c r="AP357" s="25">
        <f t="shared" si="34"/>
        <v>0</v>
      </c>
      <c r="AQ357" s="25">
        <f t="shared" si="35"/>
        <v>0</v>
      </c>
    </row>
    <row r="358" spans="1:43" x14ac:dyDescent="0.2">
      <c r="A358" s="1">
        <v>354</v>
      </c>
      <c r="B358" s="27">
        <f>'Rolex, AP, Patek'!C358</f>
        <v>44010</v>
      </c>
      <c r="C358">
        <f>'Rolex, AP, Patek'!D358</f>
        <v>129</v>
      </c>
      <c r="D358" s="28">
        <f>'Rolex, AP, Patek'!E358</f>
        <v>3500</v>
      </c>
      <c r="E358" s="28">
        <f>'Rolex, AP, Patek'!F358</f>
        <v>4375</v>
      </c>
      <c r="F358" s="29">
        <f t="shared" si="30"/>
        <v>8.1605182474775049</v>
      </c>
      <c r="G358" s="28">
        <f>IF('Rolex, AP, Patek'!J358="AP",1,0)</f>
        <v>0</v>
      </c>
      <c r="H358" s="28">
        <f>IF('Rolex, AP, Patek'!J358="Patek",1,0)</f>
        <v>1</v>
      </c>
      <c r="I358" s="28">
        <f>IF('Rolex, AP, Patek'!J358="Rolex",1,0)</f>
        <v>0</v>
      </c>
      <c r="J358">
        <f>IF('Rolex, AP, Patek'!L358="Stainless Steel",1,0)</f>
        <v>0</v>
      </c>
      <c r="K358">
        <f>IF('Rolex, AP, Patek'!L358="Two-tone",1,0)</f>
        <v>0</v>
      </c>
      <c r="L358">
        <f>IF(OR('Rolex, AP, Patek'!L358="YG 18K",'Rolex, AP, Patek'!L358="YG &lt;18K",'Rolex, AP, Patek'!L358="PG 18K",'Rolex, AP, Patek'!L358="PG &lt;18K",'Rolex, AP, Patek'!L358="WG 18K",'Rolex, AP, Patek'!L358="Mixes of 18K",'Rolex, AP, Patek'!L358="Mixes &lt;18K"),1,0)</f>
        <v>1</v>
      </c>
      <c r="M358">
        <f>IF('Rolex, AP, Patek'!L358="Platinum",1,0)</f>
        <v>0</v>
      </c>
      <c r="N358">
        <f>IF(OR('Rolex, AP, Patek'!L358="PVD",'Rolex, AP, Patek'!L358="Gold Plate",'Rolex, AP, Patek'!L358="Other"),1,0)</f>
        <v>0</v>
      </c>
      <c r="O358">
        <f>IF('Rolex, AP, Patek'!P358="Stainless Steel",1,0)</f>
        <v>0</v>
      </c>
      <c r="P358">
        <f>IF('Rolex, AP, Patek'!P358="Leather",1,0)</f>
        <v>0</v>
      </c>
      <c r="Q358">
        <f>IF('Rolex, AP, Patek'!P358="Two-tone",1,0)</f>
        <v>0</v>
      </c>
      <c r="R358">
        <f>IF(OR('Rolex, AP, Patek'!P358="YG 18K",'Rolex, AP, Patek'!P358="PG 18K",'Rolex, AP, Patek'!P358="WG 18K",'Rolex, AP, Patek'!P358="Mixes of 18K"),1,0)</f>
        <v>1</v>
      </c>
      <c r="S358">
        <f>IF(OR('Rolex, AP, Patek'!AX358="Yes",'Rolex, AP, Patek'!AY358="Yes",'Rolex, AP, Patek'!AW358="Yes"),1,0)</f>
        <v>0</v>
      </c>
      <c r="T358">
        <f>IF(OR(ISTEXT('Rolex, AP, Patek'!AZ358), ISTEXT('Rolex, AP, Patek'!BA358)),1,0)</f>
        <v>0</v>
      </c>
      <c r="U358">
        <f>IF('Rolex, AP, Patek'!BB358="Yes",1,0)</f>
        <v>0</v>
      </c>
      <c r="V358">
        <f>IF('Rolex, AP, Patek'!BC358="Yes",1,0)</f>
        <v>0</v>
      </c>
      <c r="W358">
        <f>IF('Rolex, AP, Patek'!BF358="Yes",1,0)</f>
        <v>0</v>
      </c>
      <c r="X358">
        <f>IF('Rolex, AP, Patek'!BG358="A",1,0)</f>
        <v>0</v>
      </c>
      <c r="Y358">
        <f>IF('Rolex, AP, Patek'!BG358="AA",1,0)</f>
        <v>1</v>
      </c>
      <c r="Z358">
        <f>IF('Rolex, AP, Patek'!BG358="AAA",1,0)</f>
        <v>0</v>
      </c>
      <c r="AA358">
        <f>IF('Rolex, AP, Patek'!BG358="AAAA",1,0)</f>
        <v>0</v>
      </c>
      <c r="AB358">
        <f>IF('Rolex, AP, Patek'!R358="Yes",1,0)</f>
        <v>1</v>
      </c>
      <c r="AC358">
        <f>IF('Rolex, AP, Patek'!AR358="Yes",1,0)</f>
        <v>0</v>
      </c>
      <c r="AD358">
        <f>IF(OR('Rolex, AP, Patek'!X358="Yes", 'Rolex, AP, Patek'!Y358="Yes",'Rolex, AP, Patek'!Z358="Yes"),1,0)</f>
        <v>0</v>
      </c>
      <c r="AE358">
        <f>IF(OR('Rolex, AP, Patek'!AA358="Yes",'Rolex, AP, Patek'!AB358="Yes"),1,0)</f>
        <v>0</v>
      </c>
      <c r="AF358">
        <f>IF('Rolex, AP, Patek'!AD358="Yes",1,0)</f>
        <v>0</v>
      </c>
      <c r="AG358">
        <f>IF('Rolex, AP, Patek'!AC358="Yes",1,0)</f>
        <v>0</v>
      </c>
      <c r="AH358">
        <f>IF('Rolex, AP, Patek'!AE358="Yes",1,0)</f>
        <v>0</v>
      </c>
      <c r="AI358">
        <f>IF(OR('Rolex, AP, Patek'!AK358="Yes",'Rolex, AP, Patek'!AN358="Yes"),1,0)</f>
        <v>0</v>
      </c>
      <c r="AJ358">
        <f>IF('Rolex, AP, Patek'!AL358="Yes",1,0)</f>
        <v>0</v>
      </c>
      <c r="AK358">
        <f>IF('Rolex, AP, Patek'!AO358="Yes",1,0)</f>
        <v>0</v>
      </c>
      <c r="AL358">
        <f>IF('Rolex, AP, Patek'!AS358="Yes",1,0)</f>
        <v>0</v>
      </c>
      <c r="AM358" s="25">
        <f t="shared" si="31"/>
        <v>0</v>
      </c>
      <c r="AN358" s="25">
        <f t="shared" si="32"/>
        <v>0</v>
      </c>
      <c r="AO358" s="25">
        <f t="shared" si="33"/>
        <v>1</v>
      </c>
      <c r="AP358" s="25">
        <f t="shared" si="34"/>
        <v>0</v>
      </c>
      <c r="AQ358" s="25">
        <f t="shared" si="35"/>
        <v>0</v>
      </c>
    </row>
    <row r="359" spans="1:43" x14ac:dyDescent="0.2">
      <c r="A359" s="1">
        <v>355</v>
      </c>
      <c r="B359" s="27">
        <f>'Rolex, AP, Patek'!C359</f>
        <v>44010</v>
      </c>
      <c r="C359">
        <f>'Rolex, AP, Patek'!D359</f>
        <v>130</v>
      </c>
      <c r="D359" s="28">
        <f>'Rolex, AP, Patek'!E359</f>
        <v>14000</v>
      </c>
      <c r="E359" s="28">
        <f>'Rolex, AP, Patek'!F359</f>
        <v>17500</v>
      </c>
      <c r="F359" s="29">
        <f t="shared" si="30"/>
        <v>9.5468126085973957</v>
      </c>
      <c r="G359" s="28">
        <f>IF('Rolex, AP, Patek'!J359="AP",1,0)</f>
        <v>0</v>
      </c>
      <c r="H359" s="28">
        <f>IF('Rolex, AP, Patek'!J359="Patek",1,0)</f>
        <v>1</v>
      </c>
      <c r="I359" s="28">
        <f>IF('Rolex, AP, Patek'!J359="Rolex",1,0)</f>
        <v>0</v>
      </c>
      <c r="J359">
        <f>IF('Rolex, AP, Patek'!L359="Stainless Steel",1,0)</f>
        <v>0</v>
      </c>
      <c r="K359">
        <f>IF('Rolex, AP, Patek'!L359="Two-tone",1,0)</f>
        <v>0</v>
      </c>
      <c r="L359">
        <f>IF(OR('Rolex, AP, Patek'!L359="YG 18K",'Rolex, AP, Patek'!L359="YG &lt;18K",'Rolex, AP, Patek'!L359="PG 18K",'Rolex, AP, Patek'!L359="PG &lt;18K",'Rolex, AP, Patek'!L359="WG 18K",'Rolex, AP, Patek'!L359="Mixes of 18K",'Rolex, AP, Patek'!L359="Mixes &lt;18K"),1,0)</f>
        <v>1</v>
      </c>
      <c r="M359">
        <f>IF('Rolex, AP, Patek'!L359="Platinum",1,0)</f>
        <v>0</v>
      </c>
      <c r="N359">
        <f>IF(OR('Rolex, AP, Patek'!L359="PVD",'Rolex, AP, Patek'!L359="Gold Plate",'Rolex, AP, Patek'!L359="Other"),1,0)</f>
        <v>0</v>
      </c>
      <c r="O359">
        <f>IF('Rolex, AP, Patek'!P359="Stainless Steel",1,0)</f>
        <v>0</v>
      </c>
      <c r="P359">
        <f>IF('Rolex, AP, Patek'!P359="Leather",1,0)</f>
        <v>1</v>
      </c>
      <c r="Q359">
        <f>IF('Rolex, AP, Patek'!P359="Two-tone",1,0)</f>
        <v>0</v>
      </c>
      <c r="R359">
        <f>IF(OR('Rolex, AP, Patek'!P359="YG 18K",'Rolex, AP, Patek'!P359="PG 18K",'Rolex, AP, Patek'!P359="WG 18K",'Rolex, AP, Patek'!P359="Mixes of 18K"),1,0)</f>
        <v>0</v>
      </c>
      <c r="S359">
        <f>IF(OR('Rolex, AP, Patek'!AX359="Yes",'Rolex, AP, Patek'!AY359="Yes",'Rolex, AP, Patek'!AW359="Yes"),1,0)</f>
        <v>1</v>
      </c>
      <c r="T359">
        <f>IF(OR(ISTEXT('Rolex, AP, Patek'!AZ359), ISTEXT('Rolex, AP, Patek'!BA359)),1,0)</f>
        <v>0</v>
      </c>
      <c r="U359">
        <f>IF('Rolex, AP, Patek'!BB359="Yes",1,0)</f>
        <v>0</v>
      </c>
      <c r="V359">
        <f>IF('Rolex, AP, Patek'!BC359="Yes",1,0)</f>
        <v>0</v>
      </c>
      <c r="W359">
        <f>IF('Rolex, AP, Patek'!BF359="Yes",1,0)</f>
        <v>0</v>
      </c>
      <c r="X359">
        <f>IF('Rolex, AP, Patek'!BG359="A",1,0)</f>
        <v>0</v>
      </c>
      <c r="Y359">
        <f>IF('Rolex, AP, Patek'!BG359="AA",1,0)</f>
        <v>0</v>
      </c>
      <c r="Z359">
        <f>IF('Rolex, AP, Patek'!BG359="AAA",1,0)</f>
        <v>1</v>
      </c>
      <c r="AA359">
        <f>IF('Rolex, AP, Patek'!BG359="AAAA",1,0)</f>
        <v>0</v>
      </c>
      <c r="AB359">
        <f>IF('Rolex, AP, Patek'!R359="Yes",1,0)</f>
        <v>1</v>
      </c>
      <c r="AC359">
        <f>IF('Rolex, AP, Patek'!AR359="Yes",1,0)</f>
        <v>0</v>
      </c>
      <c r="AD359">
        <f>IF(OR('Rolex, AP, Patek'!X359="Yes", 'Rolex, AP, Patek'!Y359="Yes",'Rolex, AP, Patek'!Z359="Yes"),1,0)</f>
        <v>0</v>
      </c>
      <c r="AE359">
        <f>IF(OR('Rolex, AP, Patek'!AA359="Yes",'Rolex, AP, Patek'!AB359="Yes"),1,0)</f>
        <v>0</v>
      </c>
      <c r="AF359">
        <f>IF('Rolex, AP, Patek'!AD359="Yes",1,0)</f>
        <v>0</v>
      </c>
      <c r="AG359">
        <f>IF('Rolex, AP, Patek'!AC359="Yes",1,0)</f>
        <v>0</v>
      </c>
      <c r="AH359">
        <f>IF('Rolex, AP, Patek'!AE359="Yes",1,0)</f>
        <v>0</v>
      </c>
      <c r="AI359">
        <f>IF(OR('Rolex, AP, Patek'!AK359="Yes",'Rolex, AP, Patek'!AN359="Yes"),1,0)</f>
        <v>0</v>
      </c>
      <c r="AJ359">
        <f>IF('Rolex, AP, Patek'!AL359="Yes",1,0)</f>
        <v>0</v>
      </c>
      <c r="AK359">
        <f>IF('Rolex, AP, Patek'!AO359="Yes",1,0)</f>
        <v>0</v>
      </c>
      <c r="AL359">
        <f>IF('Rolex, AP, Patek'!AS359="Yes",1,0)</f>
        <v>0</v>
      </c>
      <c r="AM359" s="25">
        <f t="shared" si="31"/>
        <v>0</v>
      </c>
      <c r="AN359" s="25">
        <f t="shared" si="32"/>
        <v>0</v>
      </c>
      <c r="AO359" s="25">
        <f t="shared" si="33"/>
        <v>1</v>
      </c>
      <c r="AP359" s="25">
        <f t="shared" si="34"/>
        <v>0</v>
      </c>
      <c r="AQ359" s="25">
        <f t="shared" si="35"/>
        <v>0</v>
      </c>
    </row>
    <row r="360" spans="1:43" x14ac:dyDescent="0.2">
      <c r="A360" s="1">
        <v>356</v>
      </c>
      <c r="B360" s="27">
        <f>'Rolex, AP, Patek'!C360</f>
        <v>44010</v>
      </c>
      <c r="C360">
        <f>'Rolex, AP, Patek'!D360</f>
        <v>133</v>
      </c>
      <c r="D360" s="28">
        <f>'Rolex, AP, Patek'!E360</f>
        <v>5500</v>
      </c>
      <c r="E360" s="28">
        <f>'Rolex, AP, Patek'!F360</f>
        <v>6875</v>
      </c>
      <c r="F360" s="29">
        <f t="shared" si="30"/>
        <v>8.6125033712205621</v>
      </c>
      <c r="G360" s="28">
        <f>IF('Rolex, AP, Patek'!J360="AP",1,0)</f>
        <v>0</v>
      </c>
      <c r="H360" s="28">
        <f>IF('Rolex, AP, Patek'!J360="Patek",1,0)</f>
        <v>1</v>
      </c>
      <c r="I360" s="28">
        <f>IF('Rolex, AP, Patek'!J360="Rolex",1,0)</f>
        <v>0</v>
      </c>
      <c r="J360">
        <f>IF('Rolex, AP, Patek'!L360="Stainless Steel",1,0)</f>
        <v>0</v>
      </c>
      <c r="K360">
        <f>IF('Rolex, AP, Patek'!L360="Two-tone",1,0)</f>
        <v>0</v>
      </c>
      <c r="L360">
        <f>IF(OR('Rolex, AP, Patek'!L360="YG 18K",'Rolex, AP, Patek'!L360="YG &lt;18K",'Rolex, AP, Patek'!L360="PG 18K",'Rolex, AP, Patek'!L360="PG &lt;18K",'Rolex, AP, Patek'!L360="WG 18K",'Rolex, AP, Patek'!L360="Mixes of 18K",'Rolex, AP, Patek'!L360="Mixes &lt;18K"),1,0)</f>
        <v>1</v>
      </c>
      <c r="M360">
        <f>IF('Rolex, AP, Patek'!L360="Platinum",1,0)</f>
        <v>0</v>
      </c>
      <c r="N360">
        <f>IF(OR('Rolex, AP, Patek'!L360="PVD",'Rolex, AP, Patek'!L360="Gold Plate",'Rolex, AP, Patek'!L360="Other"),1,0)</f>
        <v>0</v>
      </c>
      <c r="O360">
        <f>IF('Rolex, AP, Patek'!P360="Stainless Steel",1,0)</f>
        <v>0</v>
      </c>
      <c r="P360">
        <f>IF('Rolex, AP, Patek'!P360="Leather",1,0)</f>
        <v>0</v>
      </c>
      <c r="Q360">
        <f>IF('Rolex, AP, Patek'!P360="Two-tone",1,0)</f>
        <v>0</v>
      </c>
      <c r="R360">
        <f>IF(OR('Rolex, AP, Patek'!P360="YG 18K",'Rolex, AP, Patek'!P360="PG 18K",'Rolex, AP, Patek'!P360="WG 18K",'Rolex, AP, Patek'!P360="Mixes of 18K"),1,0)</f>
        <v>1</v>
      </c>
      <c r="S360">
        <f>IF(OR('Rolex, AP, Patek'!AX360="Yes",'Rolex, AP, Patek'!AY360="Yes",'Rolex, AP, Patek'!AW360="Yes"),1,0)</f>
        <v>0</v>
      </c>
      <c r="T360">
        <f>IF(OR(ISTEXT('Rolex, AP, Patek'!AZ360), ISTEXT('Rolex, AP, Patek'!BA360)),1,0)</f>
        <v>0</v>
      </c>
      <c r="U360">
        <f>IF('Rolex, AP, Patek'!BB360="Yes",1,0)</f>
        <v>0</v>
      </c>
      <c r="V360">
        <f>IF('Rolex, AP, Patek'!BC360="Yes",1,0)</f>
        <v>0</v>
      </c>
      <c r="W360">
        <f>IF('Rolex, AP, Patek'!BF360="Yes",1,0)</f>
        <v>0</v>
      </c>
      <c r="X360">
        <f>IF('Rolex, AP, Patek'!BG360="A",1,0)</f>
        <v>0</v>
      </c>
      <c r="Y360">
        <f>IF('Rolex, AP, Patek'!BG360="AA",1,0)</f>
        <v>1</v>
      </c>
      <c r="Z360">
        <f>IF('Rolex, AP, Patek'!BG360="AAA",1,0)</f>
        <v>0</v>
      </c>
      <c r="AA360">
        <f>IF('Rolex, AP, Patek'!BG360="AAAA",1,0)</f>
        <v>0</v>
      </c>
      <c r="AB360">
        <f>IF('Rolex, AP, Patek'!R360="Yes",1,0)</f>
        <v>1</v>
      </c>
      <c r="AC360">
        <f>IF('Rolex, AP, Patek'!AR360="Yes",1,0)</f>
        <v>0</v>
      </c>
      <c r="AD360">
        <f>IF(OR('Rolex, AP, Patek'!X360="Yes", 'Rolex, AP, Patek'!Y360="Yes",'Rolex, AP, Patek'!Z360="Yes"),1,0)</f>
        <v>0</v>
      </c>
      <c r="AE360">
        <f>IF(OR('Rolex, AP, Patek'!AA360="Yes",'Rolex, AP, Patek'!AB360="Yes"),1,0)</f>
        <v>0</v>
      </c>
      <c r="AF360">
        <f>IF('Rolex, AP, Patek'!AD360="Yes",1,0)</f>
        <v>0</v>
      </c>
      <c r="AG360">
        <f>IF('Rolex, AP, Patek'!AC360="Yes",1,0)</f>
        <v>0</v>
      </c>
      <c r="AH360">
        <f>IF('Rolex, AP, Patek'!AE360="Yes",1,0)</f>
        <v>0</v>
      </c>
      <c r="AI360">
        <f>IF(OR('Rolex, AP, Patek'!AK360="Yes",'Rolex, AP, Patek'!AN360="Yes"),1,0)</f>
        <v>0</v>
      </c>
      <c r="AJ360">
        <f>IF('Rolex, AP, Patek'!AL360="Yes",1,0)</f>
        <v>0</v>
      </c>
      <c r="AK360">
        <f>IF('Rolex, AP, Patek'!AO360="Yes",1,0)</f>
        <v>0</v>
      </c>
      <c r="AL360">
        <f>IF('Rolex, AP, Patek'!AS360="Yes",1,0)</f>
        <v>0</v>
      </c>
      <c r="AM360" s="25">
        <f t="shared" si="31"/>
        <v>0</v>
      </c>
      <c r="AN360" s="25">
        <f t="shared" si="32"/>
        <v>0</v>
      </c>
      <c r="AO360" s="25">
        <f t="shared" si="33"/>
        <v>1</v>
      </c>
      <c r="AP360" s="25">
        <f t="shared" si="34"/>
        <v>0</v>
      </c>
      <c r="AQ360" s="25">
        <f t="shared" si="35"/>
        <v>0</v>
      </c>
    </row>
    <row r="361" spans="1:43" x14ac:dyDescent="0.2">
      <c r="A361" s="1">
        <v>357</v>
      </c>
      <c r="B361" s="27">
        <f>'Rolex, AP, Patek'!C361</f>
        <v>44010</v>
      </c>
      <c r="C361">
        <f>'Rolex, AP, Patek'!D361</f>
        <v>138</v>
      </c>
      <c r="D361" s="28">
        <f>'Rolex, AP, Patek'!E361</f>
        <v>6000</v>
      </c>
      <c r="E361" s="28">
        <f>'Rolex, AP, Patek'!F361</f>
        <v>7500</v>
      </c>
      <c r="F361" s="29">
        <f t="shared" si="30"/>
        <v>8.6995147482101913</v>
      </c>
      <c r="G361" s="28">
        <f>IF('Rolex, AP, Patek'!J361="AP",1,0)</f>
        <v>0</v>
      </c>
      <c r="H361" s="28">
        <f>IF('Rolex, AP, Patek'!J361="Patek",1,0)</f>
        <v>1</v>
      </c>
      <c r="I361" s="28">
        <f>IF('Rolex, AP, Patek'!J361="Rolex",1,0)</f>
        <v>0</v>
      </c>
      <c r="J361">
        <f>IF('Rolex, AP, Patek'!L361="Stainless Steel",1,0)</f>
        <v>0</v>
      </c>
      <c r="K361">
        <f>IF('Rolex, AP, Patek'!L361="Two-tone",1,0)</f>
        <v>0</v>
      </c>
      <c r="L361">
        <f>IF(OR('Rolex, AP, Patek'!L361="YG 18K",'Rolex, AP, Patek'!L361="YG &lt;18K",'Rolex, AP, Patek'!L361="PG 18K",'Rolex, AP, Patek'!L361="PG &lt;18K",'Rolex, AP, Patek'!L361="WG 18K",'Rolex, AP, Patek'!L361="Mixes of 18K",'Rolex, AP, Patek'!L361="Mixes &lt;18K"),1,0)</f>
        <v>1</v>
      </c>
      <c r="M361">
        <f>IF('Rolex, AP, Patek'!L361="Platinum",1,0)</f>
        <v>0</v>
      </c>
      <c r="N361">
        <f>IF(OR('Rolex, AP, Patek'!L361="PVD",'Rolex, AP, Patek'!L361="Gold Plate",'Rolex, AP, Patek'!L361="Other"),1,0)</f>
        <v>0</v>
      </c>
      <c r="O361">
        <f>IF('Rolex, AP, Patek'!P361="Stainless Steel",1,0)</f>
        <v>0</v>
      </c>
      <c r="P361">
        <f>IF('Rolex, AP, Patek'!P361="Leather",1,0)</f>
        <v>1</v>
      </c>
      <c r="Q361">
        <f>IF('Rolex, AP, Patek'!P361="Two-tone",1,0)</f>
        <v>0</v>
      </c>
      <c r="R361">
        <f>IF(OR('Rolex, AP, Patek'!P361="YG 18K",'Rolex, AP, Patek'!P361="PG 18K",'Rolex, AP, Patek'!P361="WG 18K",'Rolex, AP, Patek'!P361="Mixes of 18K"),1,0)</f>
        <v>0</v>
      </c>
      <c r="S361">
        <f>IF(OR('Rolex, AP, Patek'!AX361="Yes",'Rolex, AP, Patek'!AY361="Yes",'Rolex, AP, Patek'!AW361="Yes"),1,0)</f>
        <v>0</v>
      </c>
      <c r="T361">
        <f>IF(OR(ISTEXT('Rolex, AP, Patek'!AZ361), ISTEXT('Rolex, AP, Patek'!BA361)),1,0)</f>
        <v>0</v>
      </c>
      <c r="U361">
        <f>IF('Rolex, AP, Patek'!BB361="Yes",1,0)</f>
        <v>0</v>
      </c>
      <c r="V361">
        <f>IF('Rolex, AP, Patek'!BC361="Yes",1,0)</f>
        <v>0</v>
      </c>
      <c r="W361">
        <f>IF('Rolex, AP, Patek'!BF361="Yes",1,0)</f>
        <v>0</v>
      </c>
      <c r="X361">
        <f>IF('Rolex, AP, Patek'!BG361="A",1,0)</f>
        <v>0</v>
      </c>
      <c r="Y361">
        <f>IF('Rolex, AP, Patek'!BG361="AA",1,0)</f>
        <v>1</v>
      </c>
      <c r="Z361">
        <f>IF('Rolex, AP, Patek'!BG361="AAA",1,0)</f>
        <v>0</v>
      </c>
      <c r="AA361">
        <f>IF('Rolex, AP, Patek'!BG361="AAAA",1,0)</f>
        <v>0</v>
      </c>
      <c r="AB361">
        <f>IF('Rolex, AP, Patek'!R361="Yes",1,0)</f>
        <v>1</v>
      </c>
      <c r="AC361">
        <f>IF('Rolex, AP, Patek'!AR361="Yes",1,0)</f>
        <v>0</v>
      </c>
      <c r="AD361">
        <f>IF(OR('Rolex, AP, Patek'!X361="Yes", 'Rolex, AP, Patek'!Y361="Yes",'Rolex, AP, Patek'!Z361="Yes"),1,0)</f>
        <v>0</v>
      </c>
      <c r="AE361">
        <f>IF(OR('Rolex, AP, Patek'!AA361="Yes",'Rolex, AP, Patek'!AB361="Yes"),1,0)</f>
        <v>0</v>
      </c>
      <c r="AF361">
        <f>IF('Rolex, AP, Patek'!AD361="Yes",1,0)</f>
        <v>0</v>
      </c>
      <c r="AG361">
        <f>IF('Rolex, AP, Patek'!AC361="Yes",1,0)</f>
        <v>0</v>
      </c>
      <c r="AH361">
        <f>IF('Rolex, AP, Patek'!AE361="Yes",1,0)</f>
        <v>0</v>
      </c>
      <c r="AI361">
        <f>IF(OR('Rolex, AP, Patek'!AK361="Yes",'Rolex, AP, Patek'!AN361="Yes"),1,0)</f>
        <v>0</v>
      </c>
      <c r="AJ361">
        <f>IF('Rolex, AP, Patek'!AL361="Yes",1,0)</f>
        <v>0</v>
      </c>
      <c r="AK361">
        <f>IF('Rolex, AP, Patek'!AO361="Yes",1,0)</f>
        <v>0</v>
      </c>
      <c r="AL361">
        <f>IF('Rolex, AP, Patek'!AS361="Yes",1,0)</f>
        <v>0</v>
      </c>
      <c r="AM361" s="25">
        <f t="shared" si="31"/>
        <v>0</v>
      </c>
      <c r="AN361" s="25">
        <f t="shared" si="32"/>
        <v>0</v>
      </c>
      <c r="AO361" s="25">
        <f t="shared" si="33"/>
        <v>1</v>
      </c>
      <c r="AP361" s="25">
        <f t="shared" si="34"/>
        <v>0</v>
      </c>
      <c r="AQ361" s="25">
        <f t="shared" si="35"/>
        <v>0</v>
      </c>
    </row>
    <row r="362" spans="1:43" x14ac:dyDescent="0.2">
      <c r="A362" s="1">
        <v>358</v>
      </c>
      <c r="B362" s="27">
        <f>'Rolex, AP, Patek'!C362</f>
        <v>44010</v>
      </c>
      <c r="C362">
        <f>'Rolex, AP, Patek'!D362</f>
        <v>142</v>
      </c>
      <c r="D362" s="28">
        <f>'Rolex, AP, Patek'!E362</f>
        <v>44000</v>
      </c>
      <c r="E362" s="28">
        <f>'Rolex, AP, Patek'!F362</f>
        <v>55000</v>
      </c>
      <c r="F362" s="29">
        <f t="shared" si="30"/>
        <v>10.691944912900398</v>
      </c>
      <c r="G362" s="28">
        <f>IF('Rolex, AP, Patek'!J362="AP",1,0)</f>
        <v>0</v>
      </c>
      <c r="H362" s="28">
        <f>IF('Rolex, AP, Patek'!J362="Patek",1,0)</f>
        <v>0</v>
      </c>
      <c r="I362" s="28">
        <f>IF('Rolex, AP, Patek'!J362="Rolex",1,0)</f>
        <v>1</v>
      </c>
      <c r="J362">
        <f>IF('Rolex, AP, Patek'!L362="Stainless Steel",1,0)</f>
        <v>1</v>
      </c>
      <c r="K362">
        <f>IF('Rolex, AP, Patek'!L362="Two-tone",1,0)</f>
        <v>0</v>
      </c>
      <c r="L362">
        <f>IF(OR('Rolex, AP, Patek'!L362="YG 18K",'Rolex, AP, Patek'!L362="YG &lt;18K",'Rolex, AP, Patek'!L362="PG 18K",'Rolex, AP, Patek'!L362="PG &lt;18K",'Rolex, AP, Patek'!L362="WG 18K",'Rolex, AP, Patek'!L362="Mixes of 18K",'Rolex, AP, Patek'!L362="Mixes &lt;18K"),1,0)</f>
        <v>0</v>
      </c>
      <c r="M362">
        <f>IF('Rolex, AP, Patek'!L362="Platinum",1,0)</f>
        <v>0</v>
      </c>
      <c r="N362">
        <f>IF(OR('Rolex, AP, Patek'!L362="PVD",'Rolex, AP, Patek'!L362="Gold Plate",'Rolex, AP, Patek'!L362="Other"),1,0)</f>
        <v>0</v>
      </c>
      <c r="O362">
        <f>IF('Rolex, AP, Patek'!P362="Stainless Steel",1,0)</f>
        <v>1</v>
      </c>
      <c r="P362">
        <f>IF('Rolex, AP, Patek'!P362="Leather",1,0)</f>
        <v>0</v>
      </c>
      <c r="Q362">
        <f>IF('Rolex, AP, Patek'!P362="Two-tone",1,0)</f>
        <v>0</v>
      </c>
      <c r="R362">
        <f>IF(OR('Rolex, AP, Patek'!P362="YG 18K",'Rolex, AP, Patek'!P362="PG 18K",'Rolex, AP, Patek'!P362="WG 18K",'Rolex, AP, Patek'!P362="Mixes of 18K"),1,0)</f>
        <v>0</v>
      </c>
      <c r="S362">
        <f>IF(OR('Rolex, AP, Patek'!AX362="Yes",'Rolex, AP, Patek'!AY362="Yes",'Rolex, AP, Patek'!AW362="Yes"),1,0)</f>
        <v>0</v>
      </c>
      <c r="T362">
        <f>IF(OR(ISTEXT('Rolex, AP, Patek'!AZ362), ISTEXT('Rolex, AP, Patek'!BA362)),1,0)</f>
        <v>0</v>
      </c>
      <c r="U362">
        <f>IF('Rolex, AP, Patek'!BB362="Yes",1,0)</f>
        <v>0</v>
      </c>
      <c r="V362">
        <f>IF('Rolex, AP, Patek'!BC362="Yes",1,0)</f>
        <v>0</v>
      </c>
      <c r="W362">
        <f>IF('Rolex, AP, Patek'!BF362="Yes",1,0)</f>
        <v>0</v>
      </c>
      <c r="X362">
        <f>IF('Rolex, AP, Patek'!BG362="A",1,0)</f>
        <v>0</v>
      </c>
      <c r="Y362">
        <f>IF('Rolex, AP, Patek'!BG362="AA",1,0)</f>
        <v>0</v>
      </c>
      <c r="Z362">
        <f>IF('Rolex, AP, Patek'!BG362="AAA",1,0)</f>
        <v>1</v>
      </c>
      <c r="AA362">
        <f>IF('Rolex, AP, Patek'!BG362="AAAA",1,0)</f>
        <v>0</v>
      </c>
      <c r="AB362">
        <f>IF('Rolex, AP, Patek'!R362="Yes",1,0)</f>
        <v>0</v>
      </c>
      <c r="AC362">
        <f>IF('Rolex, AP, Patek'!AR362="Yes",1,0)</f>
        <v>0</v>
      </c>
      <c r="AD362">
        <f>IF(OR('Rolex, AP, Patek'!X362="Yes", 'Rolex, AP, Patek'!Y362="Yes",'Rolex, AP, Patek'!Z362="Yes"),1,0)</f>
        <v>0</v>
      </c>
      <c r="AE362">
        <f>IF(OR('Rolex, AP, Patek'!AA362="Yes",'Rolex, AP, Patek'!AB362="Yes"),1,0)</f>
        <v>0</v>
      </c>
      <c r="AF362">
        <f>IF('Rolex, AP, Patek'!AD362="Yes",1,0)</f>
        <v>0</v>
      </c>
      <c r="AG362">
        <f>IF('Rolex, AP, Patek'!AC362="Yes",1,0)</f>
        <v>0</v>
      </c>
      <c r="AH362">
        <f>IF('Rolex, AP, Patek'!AE362="Yes",1,0)</f>
        <v>0</v>
      </c>
      <c r="AI362">
        <f>IF(OR('Rolex, AP, Patek'!AK362="Yes",'Rolex, AP, Patek'!AN362="Yes"),1,0)</f>
        <v>1</v>
      </c>
      <c r="AJ362">
        <f>IF('Rolex, AP, Patek'!AL362="Yes",1,0)</f>
        <v>0</v>
      </c>
      <c r="AK362">
        <f>IF('Rolex, AP, Patek'!AO362="Yes",1,0)</f>
        <v>0</v>
      </c>
      <c r="AL362">
        <f>IF('Rolex, AP, Patek'!AS362="Yes",1,0)</f>
        <v>0</v>
      </c>
      <c r="AM362" s="25">
        <f t="shared" si="31"/>
        <v>0</v>
      </c>
      <c r="AN362" s="25">
        <f t="shared" si="32"/>
        <v>0</v>
      </c>
      <c r="AO362" s="25">
        <f t="shared" si="33"/>
        <v>1</v>
      </c>
      <c r="AP362" s="25">
        <f t="shared" si="34"/>
        <v>0</v>
      </c>
      <c r="AQ362" s="25">
        <f t="shared" si="35"/>
        <v>0</v>
      </c>
    </row>
    <row r="363" spans="1:43" x14ac:dyDescent="0.2">
      <c r="A363" s="1">
        <v>359</v>
      </c>
      <c r="B363" s="27">
        <f>'Rolex, AP, Patek'!C363</f>
        <v>44010</v>
      </c>
      <c r="C363">
        <f>'Rolex, AP, Patek'!D363</f>
        <v>145</v>
      </c>
      <c r="D363" s="28">
        <f>'Rolex, AP, Patek'!E363</f>
        <v>140000</v>
      </c>
      <c r="E363" s="28">
        <f>'Rolex, AP, Patek'!F363</f>
        <v>175000</v>
      </c>
      <c r="F363" s="29">
        <f t="shared" si="30"/>
        <v>11.849397701591441</v>
      </c>
      <c r="G363" s="28">
        <f>IF('Rolex, AP, Patek'!J363="AP",1,0)</f>
        <v>0</v>
      </c>
      <c r="H363" s="28">
        <f>IF('Rolex, AP, Patek'!J363="Patek",1,0)</f>
        <v>0</v>
      </c>
      <c r="I363" s="28">
        <f>IF('Rolex, AP, Patek'!J363="Rolex",1,0)</f>
        <v>1</v>
      </c>
      <c r="J363">
        <f>IF('Rolex, AP, Patek'!L363="Stainless Steel",1,0)</f>
        <v>1</v>
      </c>
      <c r="K363">
        <f>IF('Rolex, AP, Patek'!L363="Two-tone",1,0)</f>
        <v>0</v>
      </c>
      <c r="L363">
        <f>IF(OR('Rolex, AP, Patek'!L363="YG 18K",'Rolex, AP, Patek'!L363="YG &lt;18K",'Rolex, AP, Patek'!L363="PG 18K",'Rolex, AP, Patek'!L363="PG &lt;18K",'Rolex, AP, Patek'!L363="WG 18K",'Rolex, AP, Patek'!L363="Mixes of 18K",'Rolex, AP, Patek'!L363="Mixes &lt;18K"),1,0)</f>
        <v>0</v>
      </c>
      <c r="M363">
        <f>IF('Rolex, AP, Patek'!L363="Platinum",1,0)</f>
        <v>0</v>
      </c>
      <c r="N363">
        <f>IF(OR('Rolex, AP, Patek'!L363="PVD",'Rolex, AP, Patek'!L363="Gold Plate",'Rolex, AP, Patek'!L363="Other"),1,0)</f>
        <v>0</v>
      </c>
      <c r="O363">
        <f>IF('Rolex, AP, Patek'!P363="Stainless Steel",1,0)</f>
        <v>0</v>
      </c>
      <c r="P363">
        <f>IF('Rolex, AP, Patek'!P363="Leather",1,0)</f>
        <v>1</v>
      </c>
      <c r="Q363">
        <f>IF('Rolex, AP, Patek'!P363="Two-tone",1,0)</f>
        <v>0</v>
      </c>
      <c r="R363">
        <f>IF(OR('Rolex, AP, Patek'!P363="YG 18K",'Rolex, AP, Patek'!P363="PG 18K",'Rolex, AP, Patek'!P363="WG 18K",'Rolex, AP, Patek'!P363="Mixes of 18K"),1,0)</f>
        <v>0</v>
      </c>
      <c r="S363">
        <f>IF(OR('Rolex, AP, Patek'!AX363="Yes",'Rolex, AP, Patek'!AY363="Yes",'Rolex, AP, Patek'!AW363="Yes"),1,0)</f>
        <v>0</v>
      </c>
      <c r="T363">
        <f>IF(OR(ISTEXT('Rolex, AP, Patek'!AZ363), ISTEXT('Rolex, AP, Patek'!BA363)),1,0)</f>
        <v>0</v>
      </c>
      <c r="U363">
        <f>IF('Rolex, AP, Patek'!BB363="Yes",1,0)</f>
        <v>0</v>
      </c>
      <c r="V363">
        <f>IF('Rolex, AP, Patek'!BC363="Yes",1,0)</f>
        <v>0</v>
      </c>
      <c r="W363">
        <f>IF('Rolex, AP, Patek'!BF363="Yes",1,0)</f>
        <v>0</v>
      </c>
      <c r="X363">
        <f>IF('Rolex, AP, Patek'!BG363="A",1,0)</f>
        <v>0</v>
      </c>
      <c r="Y363">
        <f>IF('Rolex, AP, Patek'!BG363="AA",1,0)</f>
        <v>0</v>
      </c>
      <c r="Z363">
        <f>IF('Rolex, AP, Patek'!BG363="AAA",1,0)</f>
        <v>0</v>
      </c>
      <c r="AA363">
        <f>IF('Rolex, AP, Patek'!BG363="AAAA",1,0)</f>
        <v>1</v>
      </c>
      <c r="AB363">
        <f>IF('Rolex, AP, Patek'!R363="Yes",1,0)</f>
        <v>0</v>
      </c>
      <c r="AC363">
        <f>IF('Rolex, AP, Patek'!AR363="Yes",1,0)</f>
        <v>0</v>
      </c>
      <c r="AD363">
        <f>IF(OR('Rolex, AP, Patek'!X363="Yes", 'Rolex, AP, Patek'!Y363="Yes",'Rolex, AP, Patek'!Z363="Yes"),1,0)</f>
        <v>0</v>
      </c>
      <c r="AE363">
        <f>IF(OR('Rolex, AP, Patek'!AA363="Yes",'Rolex, AP, Patek'!AB363="Yes"),1,0)</f>
        <v>0</v>
      </c>
      <c r="AF363">
        <f>IF('Rolex, AP, Patek'!AD363="Yes",1,0)</f>
        <v>0</v>
      </c>
      <c r="AG363">
        <f>IF('Rolex, AP, Patek'!AC363="Yes",1,0)</f>
        <v>0</v>
      </c>
      <c r="AH363">
        <f>IF('Rolex, AP, Patek'!AE363="Yes",1,0)</f>
        <v>0</v>
      </c>
      <c r="AI363">
        <f>IF(OR('Rolex, AP, Patek'!AK363="Yes",'Rolex, AP, Patek'!AN363="Yes"),1,0)</f>
        <v>1</v>
      </c>
      <c r="AJ363">
        <f>IF('Rolex, AP, Patek'!AL363="Yes",1,0)</f>
        <v>0</v>
      </c>
      <c r="AK363">
        <f>IF('Rolex, AP, Patek'!AO363="Yes",1,0)</f>
        <v>0</v>
      </c>
      <c r="AL363">
        <f>IF('Rolex, AP, Patek'!AS363="Yes",1,0)</f>
        <v>0</v>
      </c>
      <c r="AM363" s="25">
        <f t="shared" si="31"/>
        <v>0</v>
      </c>
      <c r="AN363" s="25">
        <f t="shared" si="32"/>
        <v>0</v>
      </c>
      <c r="AO363" s="25">
        <f t="shared" si="33"/>
        <v>1</v>
      </c>
      <c r="AP363" s="25">
        <f t="shared" si="34"/>
        <v>0</v>
      </c>
      <c r="AQ363" s="25">
        <f t="shared" si="35"/>
        <v>0</v>
      </c>
    </row>
    <row r="364" spans="1:43" x14ac:dyDescent="0.2">
      <c r="A364" s="1">
        <v>360</v>
      </c>
      <c r="B364" s="27">
        <f>'Rolex, AP, Patek'!C364</f>
        <v>44010</v>
      </c>
      <c r="C364">
        <f>'Rolex, AP, Patek'!D364</f>
        <v>247</v>
      </c>
      <c r="D364" s="28">
        <f>'Rolex, AP, Patek'!E364</f>
        <v>15000</v>
      </c>
      <c r="E364" s="28">
        <f>'Rolex, AP, Patek'!F364</f>
        <v>18750</v>
      </c>
      <c r="F364" s="29">
        <f t="shared" si="30"/>
        <v>9.6158054800843473</v>
      </c>
      <c r="G364" s="28">
        <f>IF('Rolex, AP, Patek'!J364="AP",1,0)</f>
        <v>0</v>
      </c>
      <c r="H364" s="28">
        <f>IF('Rolex, AP, Patek'!J364="Patek",1,0)</f>
        <v>0</v>
      </c>
      <c r="I364" s="28">
        <f>IF('Rolex, AP, Patek'!J364="Rolex",1,0)</f>
        <v>1</v>
      </c>
      <c r="J364">
        <f>IF('Rolex, AP, Patek'!L364="Stainless Steel",1,0)</f>
        <v>0</v>
      </c>
      <c r="K364">
        <f>IF('Rolex, AP, Patek'!L364="Two-tone",1,0)</f>
        <v>0</v>
      </c>
      <c r="L364">
        <f>IF(OR('Rolex, AP, Patek'!L364="YG 18K",'Rolex, AP, Patek'!L364="YG &lt;18K",'Rolex, AP, Patek'!L364="PG 18K",'Rolex, AP, Patek'!L364="PG &lt;18K",'Rolex, AP, Patek'!L364="WG 18K",'Rolex, AP, Patek'!L364="Mixes of 18K",'Rolex, AP, Patek'!L364="Mixes &lt;18K"),1,0)</f>
        <v>1</v>
      </c>
      <c r="M364">
        <f>IF('Rolex, AP, Patek'!L364="Platinum",1,0)</f>
        <v>0</v>
      </c>
      <c r="N364">
        <f>IF(OR('Rolex, AP, Patek'!L364="PVD",'Rolex, AP, Patek'!L364="Gold Plate",'Rolex, AP, Patek'!L364="Other"),1,0)</f>
        <v>0</v>
      </c>
      <c r="O364">
        <f>IF('Rolex, AP, Patek'!P364="Stainless Steel",1,0)</f>
        <v>0</v>
      </c>
      <c r="P364">
        <f>IF('Rolex, AP, Patek'!P364="Leather",1,0)</f>
        <v>0</v>
      </c>
      <c r="Q364">
        <f>IF('Rolex, AP, Patek'!P364="Two-tone",1,0)</f>
        <v>0</v>
      </c>
      <c r="R364">
        <f>IF(OR('Rolex, AP, Patek'!P364="YG 18K",'Rolex, AP, Patek'!P364="PG 18K",'Rolex, AP, Patek'!P364="WG 18K",'Rolex, AP, Patek'!P364="Mixes of 18K"),1,0)</f>
        <v>1</v>
      </c>
      <c r="S364">
        <f>IF(OR('Rolex, AP, Patek'!AX364="Yes",'Rolex, AP, Patek'!AY364="Yes",'Rolex, AP, Patek'!AW364="Yes"),1,0)</f>
        <v>0</v>
      </c>
      <c r="T364">
        <f>IF(OR(ISTEXT('Rolex, AP, Patek'!AZ364), ISTEXT('Rolex, AP, Patek'!BA364)),1,0)</f>
        <v>1</v>
      </c>
      <c r="U364">
        <f>IF('Rolex, AP, Patek'!BB364="Yes",1,0)</f>
        <v>0</v>
      </c>
      <c r="V364">
        <f>IF('Rolex, AP, Patek'!BC364="Yes",1,0)</f>
        <v>0</v>
      </c>
      <c r="W364">
        <f>IF('Rolex, AP, Patek'!BF364="Yes",1,0)</f>
        <v>0</v>
      </c>
      <c r="X364">
        <f>IF('Rolex, AP, Patek'!BG364="A",1,0)</f>
        <v>0</v>
      </c>
      <c r="Y364">
        <f>IF('Rolex, AP, Patek'!BG364="AA",1,0)</f>
        <v>1</v>
      </c>
      <c r="Z364">
        <f>IF('Rolex, AP, Patek'!BG364="AAA",1,0)</f>
        <v>0</v>
      </c>
      <c r="AA364">
        <f>IF('Rolex, AP, Patek'!BG364="AAAA",1,0)</f>
        <v>0</v>
      </c>
      <c r="AB364">
        <f>IF('Rolex, AP, Patek'!R364="Yes",1,0)</f>
        <v>0</v>
      </c>
      <c r="AC364">
        <f>IF('Rolex, AP, Patek'!AR364="Yes",1,0)</f>
        <v>0</v>
      </c>
      <c r="AD364">
        <f>IF(OR('Rolex, AP, Patek'!X364="Yes", 'Rolex, AP, Patek'!Y364="Yes",'Rolex, AP, Patek'!Z364="Yes"),1,0)</f>
        <v>1</v>
      </c>
      <c r="AE364">
        <f>IF(OR('Rolex, AP, Patek'!AA364="Yes",'Rolex, AP, Patek'!AB364="Yes"),1,0)</f>
        <v>0</v>
      </c>
      <c r="AF364">
        <f>IF('Rolex, AP, Patek'!AD364="Yes",1,0)</f>
        <v>0</v>
      </c>
      <c r="AG364">
        <f>IF('Rolex, AP, Patek'!AC364="Yes",1,0)</f>
        <v>0</v>
      </c>
      <c r="AH364">
        <f>IF('Rolex, AP, Patek'!AE364="Yes",1,0)</f>
        <v>0</v>
      </c>
      <c r="AI364">
        <f>IF(OR('Rolex, AP, Patek'!AK364="Yes",'Rolex, AP, Patek'!AN364="Yes"),1,0)</f>
        <v>0</v>
      </c>
      <c r="AJ364">
        <f>IF('Rolex, AP, Patek'!AL364="Yes",1,0)</f>
        <v>0</v>
      </c>
      <c r="AK364">
        <f>IF('Rolex, AP, Patek'!AO364="Yes",1,0)</f>
        <v>0</v>
      </c>
      <c r="AL364">
        <f>IF('Rolex, AP, Patek'!AS364="Yes",1,0)</f>
        <v>0</v>
      </c>
      <c r="AM364" s="25">
        <f t="shared" si="31"/>
        <v>0</v>
      </c>
      <c r="AN364" s="25">
        <f t="shared" si="32"/>
        <v>0</v>
      </c>
      <c r="AO364" s="25">
        <f t="shared" si="33"/>
        <v>1</v>
      </c>
      <c r="AP364" s="25">
        <f t="shared" si="34"/>
        <v>0</v>
      </c>
      <c r="AQ364" s="25">
        <f t="shared" si="35"/>
        <v>0</v>
      </c>
    </row>
    <row r="365" spans="1:43" x14ac:dyDescent="0.2">
      <c r="A365" s="1">
        <v>361</v>
      </c>
      <c r="B365" s="27">
        <f>'Rolex, AP, Patek'!C365</f>
        <v>44010</v>
      </c>
      <c r="C365">
        <f>'Rolex, AP, Patek'!D365</f>
        <v>248</v>
      </c>
      <c r="D365" s="28">
        <f>'Rolex, AP, Patek'!E365</f>
        <v>3000</v>
      </c>
      <c r="E365" s="28">
        <f>'Rolex, AP, Patek'!F365</f>
        <v>3750</v>
      </c>
      <c r="F365" s="29">
        <f t="shared" si="30"/>
        <v>8.0063675676502459</v>
      </c>
      <c r="G365" s="28">
        <f>IF('Rolex, AP, Patek'!J365="AP",1,0)</f>
        <v>0</v>
      </c>
      <c r="H365" s="28">
        <f>IF('Rolex, AP, Patek'!J365="Patek",1,0)</f>
        <v>0</v>
      </c>
      <c r="I365" s="28">
        <f>IF('Rolex, AP, Patek'!J365="Rolex",1,0)</f>
        <v>1</v>
      </c>
      <c r="J365">
        <f>IF('Rolex, AP, Patek'!L365="Stainless Steel",1,0)</f>
        <v>0</v>
      </c>
      <c r="K365">
        <f>IF('Rolex, AP, Patek'!L365="Two-tone",1,0)</f>
        <v>0</v>
      </c>
      <c r="L365">
        <f>IF(OR('Rolex, AP, Patek'!L365="YG 18K",'Rolex, AP, Patek'!L365="YG &lt;18K",'Rolex, AP, Patek'!L365="PG 18K",'Rolex, AP, Patek'!L365="PG &lt;18K",'Rolex, AP, Patek'!L365="WG 18K",'Rolex, AP, Patek'!L365="Mixes of 18K",'Rolex, AP, Patek'!L365="Mixes &lt;18K"),1,0)</f>
        <v>1</v>
      </c>
      <c r="M365">
        <f>IF('Rolex, AP, Patek'!L365="Platinum",1,0)</f>
        <v>0</v>
      </c>
      <c r="N365">
        <f>IF(OR('Rolex, AP, Patek'!L365="PVD",'Rolex, AP, Patek'!L365="Gold Plate",'Rolex, AP, Patek'!L365="Other"),1,0)</f>
        <v>0</v>
      </c>
      <c r="O365">
        <f>IF('Rolex, AP, Patek'!P365="Stainless Steel",1,0)</f>
        <v>0</v>
      </c>
      <c r="P365">
        <f>IF('Rolex, AP, Patek'!P365="Leather",1,0)</f>
        <v>1</v>
      </c>
      <c r="Q365">
        <f>IF('Rolex, AP, Patek'!P365="Two-tone",1,0)</f>
        <v>0</v>
      </c>
      <c r="R365">
        <f>IF(OR('Rolex, AP, Patek'!P365="YG 18K",'Rolex, AP, Patek'!P365="PG 18K",'Rolex, AP, Patek'!P365="WG 18K",'Rolex, AP, Patek'!P365="Mixes of 18K"),1,0)</f>
        <v>0</v>
      </c>
      <c r="S365">
        <f>IF(OR('Rolex, AP, Patek'!AX365="Yes",'Rolex, AP, Patek'!AY365="Yes",'Rolex, AP, Patek'!AW365="Yes"),1,0)</f>
        <v>0</v>
      </c>
      <c r="T365">
        <f>IF(OR(ISTEXT('Rolex, AP, Patek'!AZ365), ISTEXT('Rolex, AP, Patek'!BA365)),1,0)</f>
        <v>0</v>
      </c>
      <c r="U365">
        <f>IF('Rolex, AP, Patek'!BB365="Yes",1,0)</f>
        <v>0</v>
      </c>
      <c r="V365">
        <f>IF('Rolex, AP, Patek'!BC365="Yes",1,0)</f>
        <v>0</v>
      </c>
      <c r="W365">
        <f>IF('Rolex, AP, Patek'!BF365="Yes",1,0)</f>
        <v>0</v>
      </c>
      <c r="X365">
        <f>IF('Rolex, AP, Patek'!BG365="A",1,0)</f>
        <v>0</v>
      </c>
      <c r="Y365">
        <f>IF('Rolex, AP, Patek'!BG365="AA",1,0)</f>
        <v>1</v>
      </c>
      <c r="Z365">
        <f>IF('Rolex, AP, Patek'!BG365="AAA",1,0)</f>
        <v>0</v>
      </c>
      <c r="AA365">
        <f>IF('Rolex, AP, Patek'!BG365="AAAA",1,0)</f>
        <v>0</v>
      </c>
      <c r="AB365">
        <f>IF('Rolex, AP, Patek'!R365="Yes",1,0)</f>
        <v>0</v>
      </c>
      <c r="AC365">
        <f>IF('Rolex, AP, Patek'!AR365="Yes",1,0)</f>
        <v>0</v>
      </c>
      <c r="AD365">
        <f>IF(OR('Rolex, AP, Patek'!X365="Yes", 'Rolex, AP, Patek'!Y365="Yes",'Rolex, AP, Patek'!Z365="Yes"),1,0)</f>
        <v>1</v>
      </c>
      <c r="AE365">
        <f>IF(OR('Rolex, AP, Patek'!AA365="Yes",'Rolex, AP, Patek'!AB365="Yes"),1,0)</f>
        <v>0</v>
      </c>
      <c r="AF365">
        <f>IF('Rolex, AP, Patek'!AD365="Yes",1,0)</f>
        <v>0</v>
      </c>
      <c r="AG365">
        <f>IF('Rolex, AP, Patek'!AC365="Yes",1,0)</f>
        <v>0</v>
      </c>
      <c r="AH365">
        <f>IF('Rolex, AP, Patek'!AE365="Yes",1,0)</f>
        <v>0</v>
      </c>
      <c r="AI365">
        <f>IF(OR('Rolex, AP, Patek'!AK365="Yes",'Rolex, AP, Patek'!AN365="Yes"),1,0)</f>
        <v>0</v>
      </c>
      <c r="AJ365">
        <f>IF('Rolex, AP, Patek'!AL365="Yes",1,0)</f>
        <v>0</v>
      </c>
      <c r="AK365">
        <f>IF('Rolex, AP, Patek'!AO365="Yes",1,0)</f>
        <v>0</v>
      </c>
      <c r="AL365">
        <f>IF('Rolex, AP, Patek'!AS365="Yes",1,0)</f>
        <v>0</v>
      </c>
      <c r="AM365" s="25">
        <f t="shared" si="31"/>
        <v>0</v>
      </c>
      <c r="AN365" s="25">
        <f t="shared" si="32"/>
        <v>0</v>
      </c>
      <c r="AO365" s="25">
        <f t="shared" si="33"/>
        <v>1</v>
      </c>
      <c r="AP365" s="25">
        <f t="shared" si="34"/>
        <v>0</v>
      </c>
      <c r="AQ365" s="25">
        <f t="shared" si="35"/>
        <v>0</v>
      </c>
    </row>
    <row r="366" spans="1:43" x14ac:dyDescent="0.2">
      <c r="A366" s="1">
        <v>362</v>
      </c>
      <c r="B366" s="27">
        <f>'Rolex, AP, Patek'!C366</f>
        <v>44010</v>
      </c>
      <c r="C366">
        <f>'Rolex, AP, Patek'!D366</f>
        <v>250</v>
      </c>
      <c r="D366" s="28">
        <f>'Rolex, AP, Patek'!E366</f>
        <v>44000</v>
      </c>
      <c r="E366" s="28">
        <f>'Rolex, AP, Patek'!F366</f>
        <v>55000</v>
      </c>
      <c r="F366" s="29">
        <f t="shared" si="30"/>
        <v>10.691944912900398</v>
      </c>
      <c r="G366" s="28">
        <f>IF('Rolex, AP, Patek'!J366="AP",1,0)</f>
        <v>0</v>
      </c>
      <c r="H366" s="28">
        <f>IF('Rolex, AP, Patek'!J366="Patek",1,0)</f>
        <v>0</v>
      </c>
      <c r="I366" s="28">
        <f>IF('Rolex, AP, Patek'!J366="Rolex",1,0)</f>
        <v>1</v>
      </c>
      <c r="J366">
        <f>IF('Rolex, AP, Patek'!L366="Stainless Steel",1,0)</f>
        <v>1</v>
      </c>
      <c r="K366">
        <f>IF('Rolex, AP, Patek'!L366="Two-tone",1,0)</f>
        <v>0</v>
      </c>
      <c r="L366">
        <f>IF(OR('Rolex, AP, Patek'!L366="YG 18K",'Rolex, AP, Patek'!L366="YG &lt;18K",'Rolex, AP, Patek'!L366="PG 18K",'Rolex, AP, Patek'!L366="PG &lt;18K",'Rolex, AP, Patek'!L366="WG 18K",'Rolex, AP, Patek'!L366="Mixes of 18K",'Rolex, AP, Patek'!L366="Mixes &lt;18K"),1,0)</f>
        <v>0</v>
      </c>
      <c r="M366">
        <f>IF('Rolex, AP, Patek'!L366="Platinum",1,0)</f>
        <v>0</v>
      </c>
      <c r="N366">
        <f>IF(OR('Rolex, AP, Patek'!L366="PVD",'Rolex, AP, Patek'!L366="Gold Plate",'Rolex, AP, Patek'!L366="Other"),1,0)</f>
        <v>0</v>
      </c>
      <c r="O366">
        <f>IF('Rolex, AP, Patek'!P366="Stainless Steel",1,0)</f>
        <v>1</v>
      </c>
      <c r="P366">
        <f>IF('Rolex, AP, Patek'!P366="Leather",1,0)</f>
        <v>0</v>
      </c>
      <c r="Q366">
        <f>IF('Rolex, AP, Patek'!P366="Two-tone",1,0)</f>
        <v>0</v>
      </c>
      <c r="R366">
        <f>IF(OR('Rolex, AP, Patek'!P366="YG 18K",'Rolex, AP, Patek'!P366="PG 18K",'Rolex, AP, Patek'!P366="WG 18K",'Rolex, AP, Patek'!P366="Mixes of 18K"),1,0)</f>
        <v>0</v>
      </c>
      <c r="S366">
        <f>IF(OR('Rolex, AP, Patek'!AX366="Yes",'Rolex, AP, Patek'!AY366="Yes",'Rolex, AP, Patek'!AW366="Yes"),1,0)</f>
        <v>0</v>
      </c>
      <c r="T366">
        <f>IF(OR(ISTEXT('Rolex, AP, Patek'!AZ366), ISTEXT('Rolex, AP, Patek'!BA366)),1,0)</f>
        <v>0</v>
      </c>
      <c r="U366">
        <f>IF('Rolex, AP, Patek'!BB366="Yes",1,0)</f>
        <v>0</v>
      </c>
      <c r="V366">
        <f>IF('Rolex, AP, Patek'!BC366="Yes",1,0)</f>
        <v>0</v>
      </c>
      <c r="W366">
        <f>IF('Rolex, AP, Patek'!BF366="Yes",1,0)</f>
        <v>0</v>
      </c>
      <c r="X366">
        <f>IF('Rolex, AP, Patek'!BG366="A",1,0)</f>
        <v>0</v>
      </c>
      <c r="Y366">
        <f>IF('Rolex, AP, Patek'!BG366="AA",1,0)</f>
        <v>0</v>
      </c>
      <c r="Z366">
        <f>IF('Rolex, AP, Patek'!BG366="AAA",1,0)</f>
        <v>0</v>
      </c>
      <c r="AA366">
        <f>IF('Rolex, AP, Patek'!BG366="AAAA",1,0)</f>
        <v>1</v>
      </c>
      <c r="AB366">
        <f>IF('Rolex, AP, Patek'!R366="Yes",1,0)</f>
        <v>0</v>
      </c>
      <c r="AC366">
        <f>IF('Rolex, AP, Patek'!AR366="Yes",1,0)</f>
        <v>0</v>
      </c>
      <c r="AD366">
        <f>IF(OR('Rolex, AP, Patek'!X366="Yes", 'Rolex, AP, Patek'!Y366="Yes",'Rolex, AP, Patek'!Z366="Yes"),1,0)</f>
        <v>1</v>
      </c>
      <c r="AE366">
        <f>IF(OR('Rolex, AP, Patek'!AA366="Yes",'Rolex, AP, Patek'!AB366="Yes"),1,0)</f>
        <v>0</v>
      </c>
      <c r="AF366">
        <f>IF('Rolex, AP, Patek'!AD366="Yes",1,0)</f>
        <v>0</v>
      </c>
      <c r="AG366">
        <f>IF('Rolex, AP, Patek'!AC366="Yes",1,0)</f>
        <v>0</v>
      </c>
      <c r="AH366">
        <f>IF('Rolex, AP, Patek'!AE366="Yes",1,0)</f>
        <v>1</v>
      </c>
      <c r="AI366">
        <f>IF(OR('Rolex, AP, Patek'!AK366="Yes",'Rolex, AP, Patek'!AN366="Yes"),1,0)</f>
        <v>0</v>
      </c>
      <c r="AJ366">
        <f>IF('Rolex, AP, Patek'!AL366="Yes",1,0)</f>
        <v>0</v>
      </c>
      <c r="AK366">
        <f>IF('Rolex, AP, Patek'!AO366="Yes",1,0)</f>
        <v>0</v>
      </c>
      <c r="AL366">
        <f>IF('Rolex, AP, Patek'!AS366="Yes",1,0)</f>
        <v>0</v>
      </c>
      <c r="AM366" s="25">
        <f t="shared" si="31"/>
        <v>0</v>
      </c>
      <c r="AN366" s="25">
        <f t="shared" si="32"/>
        <v>0</v>
      </c>
      <c r="AO366" s="25">
        <f t="shared" si="33"/>
        <v>1</v>
      </c>
      <c r="AP366" s="25">
        <f t="shared" si="34"/>
        <v>0</v>
      </c>
      <c r="AQ366" s="25">
        <f t="shared" si="35"/>
        <v>0</v>
      </c>
    </row>
    <row r="367" spans="1:43" x14ac:dyDescent="0.2">
      <c r="A367" s="1">
        <v>363</v>
      </c>
      <c r="B367" s="27">
        <f>'Rolex, AP, Patek'!C367</f>
        <v>44010</v>
      </c>
      <c r="C367">
        <f>'Rolex, AP, Patek'!D367</f>
        <v>251</v>
      </c>
      <c r="D367" s="28">
        <f>'Rolex, AP, Patek'!E367</f>
        <v>26000</v>
      </c>
      <c r="E367" s="28">
        <f>'Rolex, AP, Patek'!F367</f>
        <v>32500</v>
      </c>
      <c r="F367" s="29">
        <f t="shared" si="30"/>
        <v>10.165851817003619</v>
      </c>
      <c r="G367" s="28">
        <f>IF('Rolex, AP, Patek'!J367="AP",1,0)</f>
        <v>0</v>
      </c>
      <c r="H367" s="28">
        <f>IF('Rolex, AP, Patek'!J367="Patek",1,0)</f>
        <v>0</v>
      </c>
      <c r="I367" s="28">
        <f>IF('Rolex, AP, Patek'!J367="Rolex",1,0)</f>
        <v>1</v>
      </c>
      <c r="J367">
        <f>IF('Rolex, AP, Patek'!L367="Stainless Steel",1,0)</f>
        <v>1</v>
      </c>
      <c r="K367">
        <f>IF('Rolex, AP, Patek'!L367="Two-tone",1,0)</f>
        <v>0</v>
      </c>
      <c r="L367">
        <f>IF(OR('Rolex, AP, Patek'!L367="YG 18K",'Rolex, AP, Patek'!L367="YG &lt;18K",'Rolex, AP, Patek'!L367="PG 18K",'Rolex, AP, Patek'!L367="PG &lt;18K",'Rolex, AP, Patek'!L367="WG 18K",'Rolex, AP, Patek'!L367="Mixes of 18K",'Rolex, AP, Patek'!L367="Mixes &lt;18K"),1,0)</f>
        <v>0</v>
      </c>
      <c r="M367">
        <f>IF('Rolex, AP, Patek'!L367="Platinum",1,0)</f>
        <v>0</v>
      </c>
      <c r="N367">
        <f>IF(OR('Rolex, AP, Patek'!L367="PVD",'Rolex, AP, Patek'!L367="Gold Plate",'Rolex, AP, Patek'!L367="Other"),1,0)</f>
        <v>0</v>
      </c>
      <c r="O367">
        <f>IF('Rolex, AP, Patek'!P367="Stainless Steel",1,0)</f>
        <v>1</v>
      </c>
      <c r="P367">
        <f>IF('Rolex, AP, Patek'!P367="Leather",1,0)</f>
        <v>0</v>
      </c>
      <c r="Q367">
        <f>IF('Rolex, AP, Patek'!P367="Two-tone",1,0)</f>
        <v>0</v>
      </c>
      <c r="R367">
        <f>IF(OR('Rolex, AP, Patek'!P367="YG 18K",'Rolex, AP, Patek'!P367="PG 18K",'Rolex, AP, Patek'!P367="WG 18K",'Rolex, AP, Patek'!P367="Mixes of 18K"),1,0)</f>
        <v>0</v>
      </c>
      <c r="S367">
        <f>IF(OR('Rolex, AP, Patek'!AX367="Yes",'Rolex, AP, Patek'!AY367="Yes",'Rolex, AP, Patek'!AW367="Yes"),1,0)</f>
        <v>0</v>
      </c>
      <c r="T367">
        <f>IF(OR(ISTEXT('Rolex, AP, Patek'!AZ367), ISTEXT('Rolex, AP, Patek'!BA367)),1,0)</f>
        <v>0</v>
      </c>
      <c r="U367">
        <f>IF('Rolex, AP, Patek'!BB367="Yes",1,0)</f>
        <v>0</v>
      </c>
      <c r="V367">
        <f>IF('Rolex, AP, Patek'!BC367="Yes",1,0)</f>
        <v>0</v>
      </c>
      <c r="W367">
        <f>IF('Rolex, AP, Patek'!BF367="Yes",1,0)</f>
        <v>0</v>
      </c>
      <c r="X367">
        <f>IF('Rolex, AP, Patek'!BG367="A",1,0)</f>
        <v>0</v>
      </c>
      <c r="Y367">
        <f>IF('Rolex, AP, Patek'!BG367="AA",1,0)</f>
        <v>1</v>
      </c>
      <c r="Z367">
        <f>IF('Rolex, AP, Patek'!BG367="AAA",1,0)</f>
        <v>0</v>
      </c>
      <c r="AA367">
        <f>IF('Rolex, AP, Patek'!BG367="AAAA",1,0)</f>
        <v>0</v>
      </c>
      <c r="AB367">
        <f>IF('Rolex, AP, Patek'!R367="Yes",1,0)</f>
        <v>0</v>
      </c>
      <c r="AC367">
        <f>IF('Rolex, AP, Patek'!AR367="Yes",1,0)</f>
        <v>0</v>
      </c>
      <c r="AD367">
        <f>IF(OR('Rolex, AP, Patek'!X367="Yes", 'Rolex, AP, Patek'!Y367="Yes",'Rolex, AP, Patek'!Z367="Yes"),1,0)</f>
        <v>1</v>
      </c>
      <c r="AE367">
        <f>IF(OR('Rolex, AP, Patek'!AA367="Yes",'Rolex, AP, Patek'!AB367="Yes"),1,0)</f>
        <v>0</v>
      </c>
      <c r="AF367">
        <f>IF('Rolex, AP, Patek'!AD367="Yes",1,0)</f>
        <v>0</v>
      </c>
      <c r="AG367">
        <f>IF('Rolex, AP, Patek'!AC367="Yes",1,0)</f>
        <v>0</v>
      </c>
      <c r="AH367">
        <f>IF('Rolex, AP, Patek'!AE367="Yes",1,0)</f>
        <v>1</v>
      </c>
      <c r="AI367">
        <f>IF(OR('Rolex, AP, Patek'!AK367="Yes",'Rolex, AP, Patek'!AN367="Yes"),1,0)</f>
        <v>0</v>
      </c>
      <c r="AJ367">
        <f>IF('Rolex, AP, Patek'!AL367="Yes",1,0)</f>
        <v>0</v>
      </c>
      <c r="AK367">
        <f>IF('Rolex, AP, Patek'!AO367="Yes",1,0)</f>
        <v>0</v>
      </c>
      <c r="AL367">
        <f>IF('Rolex, AP, Patek'!AS367="Yes",1,0)</f>
        <v>0</v>
      </c>
      <c r="AM367" s="25">
        <f t="shared" si="31"/>
        <v>0</v>
      </c>
      <c r="AN367" s="25">
        <f t="shared" si="32"/>
        <v>0</v>
      </c>
      <c r="AO367" s="25">
        <f t="shared" si="33"/>
        <v>1</v>
      </c>
      <c r="AP367" s="25">
        <f t="shared" si="34"/>
        <v>0</v>
      </c>
      <c r="AQ367" s="25">
        <f t="shared" si="35"/>
        <v>0</v>
      </c>
    </row>
    <row r="368" spans="1:43" x14ac:dyDescent="0.2">
      <c r="A368" s="1">
        <v>364</v>
      </c>
      <c r="B368" s="27">
        <f>'Rolex, AP, Patek'!C368</f>
        <v>44010</v>
      </c>
      <c r="C368">
        <f>'Rolex, AP, Patek'!D368</f>
        <v>252</v>
      </c>
      <c r="D368" s="28">
        <f>'Rolex, AP, Patek'!E368</f>
        <v>12000</v>
      </c>
      <c r="E368" s="28">
        <f>'Rolex, AP, Patek'!F368</f>
        <v>15000</v>
      </c>
      <c r="F368" s="29">
        <f t="shared" si="30"/>
        <v>9.3926619287701367</v>
      </c>
      <c r="G368" s="28">
        <f>IF('Rolex, AP, Patek'!J368="AP",1,0)</f>
        <v>0</v>
      </c>
      <c r="H368" s="28">
        <f>IF('Rolex, AP, Patek'!J368="Patek",1,0)</f>
        <v>0</v>
      </c>
      <c r="I368" s="28">
        <f>IF('Rolex, AP, Patek'!J368="Rolex",1,0)</f>
        <v>1</v>
      </c>
      <c r="J368">
        <f>IF('Rolex, AP, Patek'!L368="Stainless Steel",1,0)</f>
        <v>1</v>
      </c>
      <c r="K368">
        <f>IF('Rolex, AP, Patek'!L368="Two-tone",1,0)</f>
        <v>0</v>
      </c>
      <c r="L368">
        <f>IF(OR('Rolex, AP, Patek'!L368="YG 18K",'Rolex, AP, Patek'!L368="YG &lt;18K",'Rolex, AP, Patek'!L368="PG 18K",'Rolex, AP, Patek'!L368="PG &lt;18K",'Rolex, AP, Patek'!L368="WG 18K",'Rolex, AP, Patek'!L368="Mixes of 18K",'Rolex, AP, Patek'!L368="Mixes &lt;18K"),1,0)</f>
        <v>0</v>
      </c>
      <c r="M368">
        <f>IF('Rolex, AP, Patek'!L368="Platinum",1,0)</f>
        <v>0</v>
      </c>
      <c r="N368">
        <f>IF(OR('Rolex, AP, Patek'!L368="PVD",'Rolex, AP, Patek'!L368="Gold Plate",'Rolex, AP, Patek'!L368="Other"),1,0)</f>
        <v>0</v>
      </c>
      <c r="O368">
        <f>IF('Rolex, AP, Patek'!P368="Stainless Steel",1,0)</f>
        <v>1</v>
      </c>
      <c r="P368">
        <f>IF('Rolex, AP, Patek'!P368="Leather",1,0)</f>
        <v>0</v>
      </c>
      <c r="Q368">
        <f>IF('Rolex, AP, Patek'!P368="Two-tone",1,0)</f>
        <v>0</v>
      </c>
      <c r="R368">
        <f>IF(OR('Rolex, AP, Patek'!P368="YG 18K",'Rolex, AP, Patek'!P368="PG 18K",'Rolex, AP, Patek'!P368="WG 18K",'Rolex, AP, Patek'!P368="Mixes of 18K"),1,0)</f>
        <v>0</v>
      </c>
      <c r="S368">
        <f>IF(OR('Rolex, AP, Patek'!AX368="Yes",'Rolex, AP, Patek'!AY368="Yes",'Rolex, AP, Patek'!AW368="Yes"),1,0)</f>
        <v>0</v>
      </c>
      <c r="T368">
        <f>IF(OR(ISTEXT('Rolex, AP, Patek'!AZ368), ISTEXT('Rolex, AP, Patek'!BA368)),1,0)</f>
        <v>0</v>
      </c>
      <c r="U368">
        <f>IF('Rolex, AP, Patek'!BB368="Yes",1,0)</f>
        <v>0</v>
      </c>
      <c r="V368">
        <f>IF('Rolex, AP, Patek'!BC368="Yes",1,0)</f>
        <v>0</v>
      </c>
      <c r="W368">
        <f>IF('Rolex, AP, Patek'!BF368="Yes",1,0)</f>
        <v>0</v>
      </c>
      <c r="X368">
        <f>IF('Rolex, AP, Patek'!BG368="A",1,0)</f>
        <v>0</v>
      </c>
      <c r="Y368">
        <f>IF('Rolex, AP, Patek'!BG368="AA",1,0)</f>
        <v>1</v>
      </c>
      <c r="Z368">
        <f>IF('Rolex, AP, Patek'!BG368="AAA",1,0)</f>
        <v>0</v>
      </c>
      <c r="AA368">
        <f>IF('Rolex, AP, Patek'!BG368="AAAA",1,0)</f>
        <v>0</v>
      </c>
      <c r="AB368">
        <f>IF('Rolex, AP, Patek'!R368="Yes",1,0)</f>
        <v>0</v>
      </c>
      <c r="AC368">
        <f>IF('Rolex, AP, Patek'!AR368="Yes",1,0)</f>
        <v>0</v>
      </c>
      <c r="AD368">
        <f>IF(OR('Rolex, AP, Patek'!X368="Yes", 'Rolex, AP, Patek'!Y368="Yes",'Rolex, AP, Patek'!Z368="Yes"),1,0)</f>
        <v>1</v>
      </c>
      <c r="AE368">
        <f>IF(OR('Rolex, AP, Patek'!AA368="Yes",'Rolex, AP, Patek'!AB368="Yes"),1,0)</f>
        <v>0</v>
      </c>
      <c r="AF368">
        <f>IF('Rolex, AP, Patek'!AD368="Yes",1,0)</f>
        <v>0</v>
      </c>
      <c r="AG368">
        <f>IF('Rolex, AP, Patek'!AC368="Yes",1,0)</f>
        <v>0</v>
      </c>
      <c r="AH368">
        <f>IF('Rolex, AP, Patek'!AE368="Yes",1,0)</f>
        <v>1</v>
      </c>
      <c r="AI368">
        <f>IF(OR('Rolex, AP, Patek'!AK368="Yes",'Rolex, AP, Patek'!AN368="Yes"),1,0)</f>
        <v>0</v>
      </c>
      <c r="AJ368">
        <f>IF('Rolex, AP, Patek'!AL368="Yes",1,0)</f>
        <v>0</v>
      </c>
      <c r="AK368">
        <f>IF('Rolex, AP, Patek'!AO368="Yes",1,0)</f>
        <v>0</v>
      </c>
      <c r="AL368">
        <f>IF('Rolex, AP, Patek'!AS368="Yes",1,0)</f>
        <v>0</v>
      </c>
      <c r="AM368" s="25">
        <f t="shared" si="31"/>
        <v>0</v>
      </c>
      <c r="AN368" s="25">
        <f t="shared" si="32"/>
        <v>0</v>
      </c>
      <c r="AO368" s="25">
        <f t="shared" si="33"/>
        <v>1</v>
      </c>
      <c r="AP368" s="25">
        <f t="shared" si="34"/>
        <v>0</v>
      </c>
      <c r="AQ368" s="25">
        <f t="shared" si="35"/>
        <v>0</v>
      </c>
    </row>
    <row r="369" spans="1:43" x14ac:dyDescent="0.2">
      <c r="A369" s="1">
        <v>365</v>
      </c>
      <c r="B369" s="27">
        <f>'Rolex, AP, Patek'!C369</f>
        <v>44010</v>
      </c>
      <c r="C369">
        <f>'Rolex, AP, Patek'!D369</f>
        <v>255</v>
      </c>
      <c r="D369" s="28">
        <f>'Rolex, AP, Patek'!E369</f>
        <v>70000</v>
      </c>
      <c r="E369" s="28">
        <f>'Rolex, AP, Patek'!F369</f>
        <v>87500</v>
      </c>
      <c r="F369" s="29">
        <f t="shared" si="30"/>
        <v>11.156250521031495</v>
      </c>
      <c r="G369" s="28">
        <f>IF('Rolex, AP, Patek'!J369="AP",1,0)</f>
        <v>0</v>
      </c>
      <c r="H369" s="28">
        <f>IF('Rolex, AP, Patek'!J369="Patek",1,0)</f>
        <v>0</v>
      </c>
      <c r="I369" s="28">
        <f>IF('Rolex, AP, Patek'!J369="Rolex",1,0)</f>
        <v>1</v>
      </c>
      <c r="J369">
        <f>IF('Rolex, AP, Patek'!L369="Stainless Steel",1,0)</f>
        <v>1</v>
      </c>
      <c r="K369">
        <f>IF('Rolex, AP, Patek'!L369="Two-tone",1,0)</f>
        <v>0</v>
      </c>
      <c r="L369">
        <f>IF(OR('Rolex, AP, Patek'!L369="YG 18K",'Rolex, AP, Patek'!L369="YG &lt;18K",'Rolex, AP, Patek'!L369="PG 18K",'Rolex, AP, Patek'!L369="PG &lt;18K",'Rolex, AP, Patek'!L369="WG 18K",'Rolex, AP, Patek'!L369="Mixes of 18K",'Rolex, AP, Patek'!L369="Mixes &lt;18K"),1,0)</f>
        <v>0</v>
      </c>
      <c r="M369">
        <f>IF('Rolex, AP, Patek'!L369="Platinum",1,0)</f>
        <v>0</v>
      </c>
      <c r="N369">
        <f>IF(OR('Rolex, AP, Patek'!L369="PVD",'Rolex, AP, Patek'!L369="Gold Plate",'Rolex, AP, Patek'!L369="Other"),1,0)</f>
        <v>0</v>
      </c>
      <c r="O369">
        <f>IF('Rolex, AP, Patek'!P369="Stainless Steel",1,0)</f>
        <v>1</v>
      </c>
      <c r="P369">
        <f>IF('Rolex, AP, Patek'!P369="Leather",1,0)</f>
        <v>0</v>
      </c>
      <c r="Q369">
        <f>IF('Rolex, AP, Patek'!P369="Two-tone",1,0)</f>
        <v>0</v>
      </c>
      <c r="R369">
        <f>IF(OR('Rolex, AP, Patek'!P369="YG 18K",'Rolex, AP, Patek'!P369="PG 18K",'Rolex, AP, Patek'!P369="WG 18K",'Rolex, AP, Patek'!P369="Mixes of 18K"),1,0)</f>
        <v>0</v>
      </c>
      <c r="S369">
        <f>IF(OR('Rolex, AP, Patek'!AX369="Yes",'Rolex, AP, Patek'!AY369="Yes",'Rolex, AP, Patek'!AW369="Yes"),1,0)</f>
        <v>0</v>
      </c>
      <c r="T369">
        <f>IF(OR(ISTEXT('Rolex, AP, Patek'!AZ369), ISTEXT('Rolex, AP, Patek'!BA369)),1,0)</f>
        <v>0</v>
      </c>
      <c r="U369">
        <f>IF('Rolex, AP, Patek'!BB369="Yes",1,0)</f>
        <v>0</v>
      </c>
      <c r="V369">
        <f>IF('Rolex, AP, Patek'!BC369="Yes",1,0)</f>
        <v>0</v>
      </c>
      <c r="W369">
        <f>IF('Rolex, AP, Patek'!BF369="Yes",1,0)</f>
        <v>0</v>
      </c>
      <c r="X369">
        <f>IF('Rolex, AP, Patek'!BG369="A",1,0)</f>
        <v>0</v>
      </c>
      <c r="Y369">
        <f>IF('Rolex, AP, Patek'!BG369="AA",1,0)</f>
        <v>0</v>
      </c>
      <c r="Z369">
        <f>IF('Rolex, AP, Patek'!BG369="AAA",1,0)</f>
        <v>1</v>
      </c>
      <c r="AA369">
        <f>IF('Rolex, AP, Patek'!BG369="AAAA",1,0)</f>
        <v>0</v>
      </c>
      <c r="AB369">
        <f>IF('Rolex, AP, Patek'!R369="Yes",1,0)</f>
        <v>0</v>
      </c>
      <c r="AC369">
        <f>IF('Rolex, AP, Patek'!AR369="Yes",1,0)</f>
        <v>0</v>
      </c>
      <c r="AD369">
        <f>IF(OR('Rolex, AP, Patek'!X369="Yes", 'Rolex, AP, Patek'!Y369="Yes",'Rolex, AP, Patek'!Z369="Yes"),1,0)</f>
        <v>0</v>
      </c>
      <c r="AE369">
        <f>IF(OR('Rolex, AP, Patek'!AA369="Yes",'Rolex, AP, Patek'!AB369="Yes"),1,0)</f>
        <v>0</v>
      </c>
      <c r="AF369">
        <f>IF('Rolex, AP, Patek'!AD369="Yes",1,0)</f>
        <v>0</v>
      </c>
      <c r="AG369">
        <f>IF('Rolex, AP, Patek'!AC369="Yes",1,0)</f>
        <v>0</v>
      </c>
      <c r="AH369">
        <f>IF('Rolex, AP, Patek'!AE369="Yes",1,0)</f>
        <v>0</v>
      </c>
      <c r="AI369">
        <f>IF(OR('Rolex, AP, Patek'!AK369="Yes",'Rolex, AP, Patek'!AN369="Yes"),1,0)</f>
        <v>1</v>
      </c>
      <c r="AJ369">
        <f>IF('Rolex, AP, Patek'!AL369="Yes",1,0)</f>
        <v>0</v>
      </c>
      <c r="AK369">
        <f>IF('Rolex, AP, Patek'!AO369="Yes",1,0)</f>
        <v>0</v>
      </c>
      <c r="AL369">
        <f>IF('Rolex, AP, Patek'!AS369="Yes",1,0)</f>
        <v>0</v>
      </c>
      <c r="AM369" s="25">
        <f t="shared" si="31"/>
        <v>0</v>
      </c>
      <c r="AN369" s="25">
        <f t="shared" si="32"/>
        <v>0</v>
      </c>
      <c r="AO369" s="25">
        <f t="shared" si="33"/>
        <v>1</v>
      </c>
      <c r="AP369" s="25">
        <f t="shared" si="34"/>
        <v>0</v>
      </c>
      <c r="AQ369" s="25">
        <f t="shared" si="35"/>
        <v>0</v>
      </c>
    </row>
    <row r="370" spans="1:43" x14ac:dyDescent="0.2">
      <c r="A370" s="1">
        <v>366</v>
      </c>
      <c r="B370" s="27">
        <f>'Rolex, AP, Patek'!C370</f>
        <v>44010</v>
      </c>
      <c r="C370">
        <f>'Rolex, AP, Patek'!D370</f>
        <v>277</v>
      </c>
      <c r="D370" s="28">
        <f>'Rolex, AP, Patek'!E370</f>
        <v>23000</v>
      </c>
      <c r="E370" s="28">
        <f>'Rolex, AP, Patek'!F370</f>
        <v>28750</v>
      </c>
      <c r="F370" s="29">
        <f t="shared" si="30"/>
        <v>10.043249494911286</v>
      </c>
      <c r="G370" s="28">
        <f>IF('Rolex, AP, Patek'!J370="AP",1,0)</f>
        <v>1</v>
      </c>
      <c r="H370" s="28">
        <f>IF('Rolex, AP, Patek'!J370="Patek",1,0)</f>
        <v>0</v>
      </c>
      <c r="I370" s="28">
        <f>IF('Rolex, AP, Patek'!J370="Rolex",1,0)</f>
        <v>0</v>
      </c>
      <c r="J370">
        <f>IF('Rolex, AP, Patek'!L370="Stainless Steel",1,0)</f>
        <v>0</v>
      </c>
      <c r="K370">
        <f>IF('Rolex, AP, Patek'!L370="Two-tone",1,0)</f>
        <v>1</v>
      </c>
      <c r="L370">
        <f>IF(OR('Rolex, AP, Patek'!L370="YG 18K",'Rolex, AP, Patek'!L370="YG &lt;18K",'Rolex, AP, Patek'!L370="PG 18K",'Rolex, AP, Patek'!L370="PG &lt;18K",'Rolex, AP, Patek'!L370="WG 18K",'Rolex, AP, Patek'!L370="Mixes of 18K",'Rolex, AP, Patek'!L370="Mixes &lt;18K"),1,0)</f>
        <v>0</v>
      </c>
      <c r="M370">
        <f>IF('Rolex, AP, Patek'!L370="Platinum",1,0)</f>
        <v>0</v>
      </c>
      <c r="N370">
        <f>IF(OR('Rolex, AP, Patek'!L370="PVD",'Rolex, AP, Patek'!L370="Gold Plate",'Rolex, AP, Patek'!L370="Other"),1,0)</f>
        <v>0</v>
      </c>
      <c r="O370">
        <f>IF('Rolex, AP, Patek'!P370="Stainless Steel",1,0)</f>
        <v>0</v>
      </c>
      <c r="P370">
        <f>IF('Rolex, AP, Patek'!P370="Leather",1,0)</f>
        <v>0</v>
      </c>
      <c r="Q370">
        <f>IF('Rolex, AP, Patek'!P370="Two-tone",1,0)</f>
        <v>1</v>
      </c>
      <c r="R370">
        <f>IF(OR('Rolex, AP, Patek'!P370="YG 18K",'Rolex, AP, Patek'!P370="PG 18K",'Rolex, AP, Patek'!P370="WG 18K",'Rolex, AP, Patek'!P370="Mixes of 18K"),1,0)</f>
        <v>0</v>
      </c>
      <c r="S370">
        <f>IF(OR('Rolex, AP, Patek'!AX370="Yes",'Rolex, AP, Patek'!AY370="Yes",'Rolex, AP, Patek'!AW370="Yes"),1,0)</f>
        <v>0</v>
      </c>
      <c r="T370">
        <f>IF(OR(ISTEXT('Rolex, AP, Patek'!AZ370), ISTEXT('Rolex, AP, Patek'!BA370)),1,0)</f>
        <v>0</v>
      </c>
      <c r="U370">
        <f>IF('Rolex, AP, Patek'!BB370="Yes",1,0)</f>
        <v>0</v>
      </c>
      <c r="V370">
        <f>IF('Rolex, AP, Patek'!BC370="Yes",1,0)</f>
        <v>0</v>
      </c>
      <c r="W370">
        <f>IF('Rolex, AP, Patek'!BF370="Yes",1,0)</f>
        <v>0</v>
      </c>
      <c r="X370">
        <f>IF('Rolex, AP, Patek'!BG370="A",1,0)</f>
        <v>0</v>
      </c>
      <c r="Y370">
        <f>IF('Rolex, AP, Patek'!BG370="AA",1,0)</f>
        <v>0</v>
      </c>
      <c r="Z370">
        <f>IF('Rolex, AP, Patek'!BG370="AAA",1,0)</f>
        <v>0</v>
      </c>
      <c r="AA370">
        <f>IF('Rolex, AP, Patek'!BG370="AAAA",1,0)</f>
        <v>1</v>
      </c>
      <c r="AB370">
        <f>IF('Rolex, AP, Patek'!R370="Yes",1,0)</f>
        <v>0</v>
      </c>
      <c r="AC370">
        <f>IF('Rolex, AP, Patek'!AR370="Yes",1,0)</f>
        <v>0</v>
      </c>
      <c r="AD370">
        <f>IF(OR('Rolex, AP, Patek'!X370="Yes", 'Rolex, AP, Patek'!Y370="Yes",'Rolex, AP, Patek'!Z370="Yes"),1,0)</f>
        <v>1</v>
      </c>
      <c r="AE370">
        <f>IF(OR('Rolex, AP, Patek'!AA370="Yes",'Rolex, AP, Patek'!AB370="Yes"),1,0)</f>
        <v>0</v>
      </c>
      <c r="AF370">
        <f>IF('Rolex, AP, Patek'!AD370="Yes",1,0)</f>
        <v>0</v>
      </c>
      <c r="AG370">
        <f>IF('Rolex, AP, Patek'!AC370="Yes",1,0)</f>
        <v>0</v>
      </c>
      <c r="AH370">
        <f>IF('Rolex, AP, Patek'!AE370="Yes",1,0)</f>
        <v>0</v>
      </c>
      <c r="AI370">
        <f>IF(OR('Rolex, AP, Patek'!AK370="Yes",'Rolex, AP, Patek'!AN370="Yes"),1,0)</f>
        <v>0</v>
      </c>
      <c r="AJ370">
        <f>IF('Rolex, AP, Patek'!AL370="Yes",1,0)</f>
        <v>0</v>
      </c>
      <c r="AK370">
        <f>IF('Rolex, AP, Patek'!AO370="Yes",1,0)</f>
        <v>0</v>
      </c>
      <c r="AL370">
        <f>IF('Rolex, AP, Patek'!AS370="Yes",1,0)</f>
        <v>0</v>
      </c>
      <c r="AM370" s="25">
        <f t="shared" si="31"/>
        <v>0</v>
      </c>
      <c r="AN370" s="25">
        <f t="shared" si="32"/>
        <v>0</v>
      </c>
      <c r="AO370" s="25">
        <f t="shared" si="33"/>
        <v>1</v>
      </c>
      <c r="AP370" s="25">
        <f t="shared" si="34"/>
        <v>0</v>
      </c>
      <c r="AQ370" s="25">
        <f t="shared" si="35"/>
        <v>0</v>
      </c>
    </row>
    <row r="371" spans="1:43" x14ac:dyDescent="0.2">
      <c r="A371" s="1">
        <v>367</v>
      </c>
      <c r="B371" s="27">
        <f>'Rolex, AP, Patek'!C371</f>
        <v>44010</v>
      </c>
      <c r="C371">
        <f>'Rolex, AP, Patek'!D371</f>
        <v>281</v>
      </c>
      <c r="D371" s="28">
        <f>'Rolex, AP, Patek'!E371</f>
        <v>61000</v>
      </c>
      <c r="E371" s="28">
        <f>'Rolex, AP, Patek'!F371</f>
        <v>76250</v>
      </c>
      <c r="F371" s="29">
        <f t="shared" si="30"/>
        <v>11.018629143155449</v>
      </c>
      <c r="G371" s="28">
        <f>IF('Rolex, AP, Patek'!J371="AP",1,0)</f>
        <v>1</v>
      </c>
      <c r="H371" s="28">
        <f>IF('Rolex, AP, Patek'!J371="Patek",1,0)</f>
        <v>0</v>
      </c>
      <c r="I371" s="28">
        <f>IF('Rolex, AP, Patek'!J371="Rolex",1,0)</f>
        <v>0</v>
      </c>
      <c r="J371">
        <f>IF('Rolex, AP, Patek'!L371="Stainless Steel",1,0)</f>
        <v>0</v>
      </c>
      <c r="K371">
        <f>IF('Rolex, AP, Patek'!L371="Two-tone",1,0)</f>
        <v>0</v>
      </c>
      <c r="L371">
        <f>IF(OR('Rolex, AP, Patek'!L371="YG 18K",'Rolex, AP, Patek'!L371="YG &lt;18K",'Rolex, AP, Patek'!L371="PG 18K",'Rolex, AP, Patek'!L371="PG &lt;18K",'Rolex, AP, Patek'!L371="WG 18K",'Rolex, AP, Patek'!L371="Mixes of 18K",'Rolex, AP, Patek'!L371="Mixes &lt;18K"),1,0)</f>
        <v>1</v>
      </c>
      <c r="M371">
        <f>IF('Rolex, AP, Patek'!L371="Platinum",1,0)</f>
        <v>0</v>
      </c>
      <c r="N371">
        <f>IF(OR('Rolex, AP, Patek'!L371="PVD",'Rolex, AP, Patek'!L371="Gold Plate",'Rolex, AP, Patek'!L371="Other"),1,0)</f>
        <v>0</v>
      </c>
      <c r="O371">
        <f>IF('Rolex, AP, Patek'!P371="Stainless Steel",1,0)</f>
        <v>0</v>
      </c>
      <c r="P371">
        <f>IF('Rolex, AP, Patek'!P371="Leather",1,0)</f>
        <v>0</v>
      </c>
      <c r="Q371">
        <f>IF('Rolex, AP, Patek'!P371="Two-tone",1,0)</f>
        <v>0</v>
      </c>
      <c r="R371">
        <f>IF(OR('Rolex, AP, Patek'!P371="YG 18K",'Rolex, AP, Patek'!P371="PG 18K",'Rolex, AP, Patek'!P371="WG 18K",'Rolex, AP, Patek'!P371="Mixes of 18K"),1,0)</f>
        <v>1</v>
      </c>
      <c r="S371">
        <f>IF(OR('Rolex, AP, Patek'!AX371="Yes",'Rolex, AP, Patek'!AY371="Yes",'Rolex, AP, Patek'!AW371="Yes"),1,0)</f>
        <v>0</v>
      </c>
      <c r="T371">
        <f>IF(OR(ISTEXT('Rolex, AP, Patek'!AZ371), ISTEXT('Rolex, AP, Patek'!BA371)),1,0)</f>
        <v>0</v>
      </c>
      <c r="U371">
        <f>IF('Rolex, AP, Patek'!BB371="Yes",1,0)</f>
        <v>0</v>
      </c>
      <c r="V371">
        <f>IF('Rolex, AP, Patek'!BC371="Yes",1,0)</f>
        <v>0</v>
      </c>
      <c r="W371">
        <f>IF('Rolex, AP, Patek'!BF371="Yes",1,0)</f>
        <v>0</v>
      </c>
      <c r="X371">
        <f>IF('Rolex, AP, Patek'!BG371="A",1,0)</f>
        <v>0</v>
      </c>
      <c r="Y371">
        <f>IF('Rolex, AP, Patek'!BG371="AA",1,0)</f>
        <v>0</v>
      </c>
      <c r="Z371">
        <f>IF('Rolex, AP, Patek'!BG371="AAA",1,0)</f>
        <v>0</v>
      </c>
      <c r="AA371">
        <f>IF('Rolex, AP, Patek'!BG371="AAAA",1,0)</f>
        <v>1</v>
      </c>
      <c r="AB371">
        <f>IF('Rolex, AP, Patek'!R371="Yes",1,0)</f>
        <v>0</v>
      </c>
      <c r="AC371">
        <f>IF('Rolex, AP, Patek'!AR371="Yes",1,0)</f>
        <v>0</v>
      </c>
      <c r="AD371">
        <f>IF(OR('Rolex, AP, Patek'!X371="Yes", 'Rolex, AP, Patek'!Y371="Yes",'Rolex, AP, Patek'!Z371="Yes"),1,0)</f>
        <v>0</v>
      </c>
      <c r="AE371">
        <f>IF(OR('Rolex, AP, Patek'!AA371="Yes",'Rolex, AP, Patek'!AB371="Yes"),1,0)</f>
        <v>0</v>
      </c>
      <c r="AF371">
        <f>IF('Rolex, AP, Patek'!AD371="Yes",1,0)</f>
        <v>0</v>
      </c>
      <c r="AG371">
        <f>IF('Rolex, AP, Patek'!AC371="Yes",1,0)</f>
        <v>0</v>
      </c>
      <c r="AH371">
        <f>IF('Rolex, AP, Patek'!AE371="Yes",1,0)</f>
        <v>0</v>
      </c>
      <c r="AI371">
        <f>IF(OR('Rolex, AP, Patek'!AK371="Yes",'Rolex, AP, Patek'!AN371="Yes"),1,0)</f>
        <v>0</v>
      </c>
      <c r="AJ371">
        <f>IF('Rolex, AP, Patek'!AL371="Yes",1,0)</f>
        <v>0</v>
      </c>
      <c r="AK371">
        <f>IF('Rolex, AP, Patek'!AO371="Yes",1,0)</f>
        <v>1</v>
      </c>
      <c r="AL371">
        <f>IF('Rolex, AP, Patek'!AS371="Yes",1,0)</f>
        <v>0</v>
      </c>
      <c r="AM371" s="25">
        <f t="shared" si="31"/>
        <v>0</v>
      </c>
      <c r="AN371" s="25">
        <f t="shared" si="32"/>
        <v>0</v>
      </c>
      <c r="AO371" s="25">
        <f t="shared" si="33"/>
        <v>1</v>
      </c>
      <c r="AP371" s="25">
        <f t="shared" si="34"/>
        <v>0</v>
      </c>
      <c r="AQ371" s="25">
        <f t="shared" si="35"/>
        <v>0</v>
      </c>
    </row>
    <row r="372" spans="1:43" x14ac:dyDescent="0.2">
      <c r="A372" s="1">
        <v>368</v>
      </c>
      <c r="B372" s="27">
        <f>'Rolex, AP, Patek'!C372</f>
        <v>44010</v>
      </c>
      <c r="C372">
        <f>'Rolex, AP, Patek'!D372</f>
        <v>298</v>
      </c>
      <c r="D372" s="28">
        <f>'Rolex, AP, Patek'!E372</f>
        <v>16000</v>
      </c>
      <c r="E372" s="28">
        <f>'Rolex, AP, Patek'!F372</f>
        <v>20000</v>
      </c>
      <c r="F372" s="29">
        <f t="shared" si="30"/>
        <v>9.6803440012219184</v>
      </c>
      <c r="G372" s="28">
        <f>IF('Rolex, AP, Patek'!J372="AP",1,0)</f>
        <v>0</v>
      </c>
      <c r="H372" s="28">
        <f>IF('Rolex, AP, Patek'!J372="Patek",1,0)</f>
        <v>1</v>
      </c>
      <c r="I372" s="28">
        <f>IF('Rolex, AP, Patek'!J372="Rolex",1,0)</f>
        <v>0</v>
      </c>
      <c r="J372">
        <f>IF('Rolex, AP, Patek'!L372="Stainless Steel",1,0)</f>
        <v>0</v>
      </c>
      <c r="K372">
        <f>IF('Rolex, AP, Patek'!L372="Two-tone",1,0)</f>
        <v>0</v>
      </c>
      <c r="L372">
        <f>IF(OR('Rolex, AP, Patek'!L372="YG 18K",'Rolex, AP, Patek'!L372="YG &lt;18K",'Rolex, AP, Patek'!L372="PG 18K",'Rolex, AP, Patek'!L372="PG &lt;18K",'Rolex, AP, Patek'!L372="WG 18K",'Rolex, AP, Patek'!L372="Mixes of 18K",'Rolex, AP, Patek'!L372="Mixes &lt;18K"),1,0)</f>
        <v>1</v>
      </c>
      <c r="M372">
        <f>IF('Rolex, AP, Patek'!L372="Platinum",1,0)</f>
        <v>0</v>
      </c>
      <c r="N372">
        <f>IF(OR('Rolex, AP, Patek'!L372="PVD",'Rolex, AP, Patek'!L372="Gold Plate",'Rolex, AP, Patek'!L372="Other"),1,0)</f>
        <v>0</v>
      </c>
      <c r="O372">
        <f>IF('Rolex, AP, Patek'!P372="Stainless Steel",1,0)</f>
        <v>0</v>
      </c>
      <c r="P372">
        <f>IF('Rolex, AP, Patek'!P372="Leather",1,0)</f>
        <v>1</v>
      </c>
      <c r="Q372">
        <f>IF('Rolex, AP, Patek'!P372="Two-tone",1,0)</f>
        <v>0</v>
      </c>
      <c r="R372">
        <f>IF(OR('Rolex, AP, Patek'!P372="YG 18K",'Rolex, AP, Patek'!P372="PG 18K",'Rolex, AP, Patek'!P372="WG 18K",'Rolex, AP, Patek'!P372="Mixes of 18K"),1,0)</f>
        <v>0</v>
      </c>
      <c r="S372">
        <f>IF(OR('Rolex, AP, Patek'!AX372="Yes",'Rolex, AP, Patek'!AY372="Yes",'Rolex, AP, Patek'!AW372="Yes"),1,0)</f>
        <v>0</v>
      </c>
      <c r="T372">
        <f>IF(OR(ISTEXT('Rolex, AP, Patek'!AZ372), ISTEXT('Rolex, AP, Patek'!BA372)),1,0)</f>
        <v>0</v>
      </c>
      <c r="U372">
        <f>IF('Rolex, AP, Patek'!BB372="Yes",1,0)</f>
        <v>0</v>
      </c>
      <c r="V372">
        <f>IF('Rolex, AP, Patek'!BC372="Yes",1,0)</f>
        <v>0</v>
      </c>
      <c r="W372">
        <f>IF('Rolex, AP, Patek'!BF372="Yes",1,0)</f>
        <v>0</v>
      </c>
      <c r="X372">
        <f>IF('Rolex, AP, Patek'!BG372="A",1,0)</f>
        <v>0</v>
      </c>
      <c r="Y372">
        <f>IF('Rolex, AP, Patek'!BG372="AA",1,0)</f>
        <v>0</v>
      </c>
      <c r="Z372">
        <f>IF('Rolex, AP, Patek'!BG372="AAA",1,0)</f>
        <v>1</v>
      </c>
      <c r="AA372">
        <f>IF('Rolex, AP, Patek'!BG372="AAAA",1,0)</f>
        <v>0</v>
      </c>
      <c r="AB372">
        <f>IF('Rolex, AP, Patek'!R372="Yes",1,0)</f>
        <v>0</v>
      </c>
      <c r="AC372">
        <f>IF('Rolex, AP, Patek'!AR372="Yes",1,0)</f>
        <v>1</v>
      </c>
      <c r="AD372">
        <f>IF(OR('Rolex, AP, Patek'!X372="Yes", 'Rolex, AP, Patek'!Y372="Yes",'Rolex, AP, Patek'!Z372="Yes"),1,0)</f>
        <v>0</v>
      </c>
      <c r="AE372">
        <f>IF(OR('Rolex, AP, Patek'!AA372="Yes",'Rolex, AP, Patek'!AB372="Yes"),1,0)</f>
        <v>0</v>
      </c>
      <c r="AF372">
        <f>IF('Rolex, AP, Patek'!AD372="Yes",1,0)</f>
        <v>0</v>
      </c>
      <c r="AG372">
        <f>IF('Rolex, AP, Patek'!AC372="Yes",1,0)</f>
        <v>0</v>
      </c>
      <c r="AH372">
        <f>IF('Rolex, AP, Patek'!AE372="Yes",1,0)</f>
        <v>0</v>
      </c>
      <c r="AI372">
        <f>IF(OR('Rolex, AP, Patek'!AK372="Yes",'Rolex, AP, Patek'!AN372="Yes"),1,0)</f>
        <v>0</v>
      </c>
      <c r="AJ372">
        <f>IF('Rolex, AP, Patek'!AL372="Yes",1,0)</f>
        <v>0</v>
      </c>
      <c r="AK372">
        <f>IF('Rolex, AP, Patek'!AO372="Yes",1,0)</f>
        <v>0</v>
      </c>
      <c r="AL372">
        <f>IF('Rolex, AP, Patek'!AS372="Yes",1,0)</f>
        <v>0</v>
      </c>
      <c r="AM372" s="25">
        <f t="shared" si="31"/>
        <v>0</v>
      </c>
      <c r="AN372" s="25">
        <f t="shared" si="32"/>
        <v>0</v>
      </c>
      <c r="AO372" s="25">
        <f t="shared" si="33"/>
        <v>1</v>
      </c>
      <c r="AP372" s="25">
        <f t="shared" si="34"/>
        <v>0</v>
      </c>
      <c r="AQ372" s="25">
        <f t="shared" si="35"/>
        <v>0</v>
      </c>
    </row>
    <row r="373" spans="1:43" x14ac:dyDescent="0.2">
      <c r="A373" s="1">
        <v>369</v>
      </c>
      <c r="B373" s="27">
        <f>'Rolex, AP, Patek'!C373</f>
        <v>44010</v>
      </c>
      <c r="C373">
        <f>'Rolex, AP, Patek'!D373</f>
        <v>301</v>
      </c>
      <c r="D373" s="28">
        <f>'Rolex, AP, Patek'!E373</f>
        <v>100000</v>
      </c>
      <c r="E373" s="28">
        <f>'Rolex, AP, Patek'!F373</f>
        <v>125000</v>
      </c>
      <c r="F373" s="29">
        <f t="shared" si="30"/>
        <v>11.512925464970229</v>
      </c>
      <c r="G373" s="28">
        <f>IF('Rolex, AP, Patek'!J373="AP",1,0)</f>
        <v>0</v>
      </c>
      <c r="H373" s="28">
        <f>IF('Rolex, AP, Patek'!J373="Patek",1,0)</f>
        <v>1</v>
      </c>
      <c r="I373" s="28">
        <f>IF('Rolex, AP, Patek'!J373="Rolex",1,0)</f>
        <v>0</v>
      </c>
      <c r="J373">
        <f>IF('Rolex, AP, Patek'!L373="Stainless Steel",1,0)</f>
        <v>1</v>
      </c>
      <c r="K373">
        <f>IF('Rolex, AP, Patek'!L373="Two-tone",1,0)</f>
        <v>0</v>
      </c>
      <c r="L373">
        <f>IF(OR('Rolex, AP, Patek'!L373="YG 18K",'Rolex, AP, Patek'!L373="YG &lt;18K",'Rolex, AP, Patek'!L373="PG 18K",'Rolex, AP, Patek'!L373="PG &lt;18K",'Rolex, AP, Patek'!L373="WG 18K",'Rolex, AP, Patek'!L373="Mixes of 18K",'Rolex, AP, Patek'!L373="Mixes &lt;18K"),1,0)</f>
        <v>0</v>
      </c>
      <c r="M373">
        <f>IF('Rolex, AP, Patek'!L373="Platinum",1,0)</f>
        <v>0</v>
      </c>
      <c r="N373">
        <f>IF(OR('Rolex, AP, Patek'!L373="PVD",'Rolex, AP, Patek'!L373="Gold Plate",'Rolex, AP, Patek'!L373="Other"),1,0)</f>
        <v>0</v>
      </c>
      <c r="O373">
        <f>IF('Rolex, AP, Patek'!P373="Stainless Steel",1,0)</f>
        <v>1</v>
      </c>
      <c r="P373">
        <f>IF('Rolex, AP, Patek'!P373="Leather",1,0)</f>
        <v>0</v>
      </c>
      <c r="Q373">
        <f>IF('Rolex, AP, Patek'!P373="Two-tone",1,0)</f>
        <v>0</v>
      </c>
      <c r="R373">
        <f>IF(OR('Rolex, AP, Patek'!P373="YG 18K",'Rolex, AP, Patek'!P373="PG 18K",'Rolex, AP, Patek'!P373="WG 18K",'Rolex, AP, Patek'!P373="Mixes of 18K"),1,0)</f>
        <v>0</v>
      </c>
      <c r="S373">
        <f>IF(OR('Rolex, AP, Patek'!AX373="Yes",'Rolex, AP, Patek'!AY373="Yes",'Rolex, AP, Patek'!AW373="Yes"),1,0)</f>
        <v>0</v>
      </c>
      <c r="T373">
        <f>IF(OR(ISTEXT('Rolex, AP, Patek'!AZ373), ISTEXT('Rolex, AP, Patek'!BA373)),1,0)</f>
        <v>0</v>
      </c>
      <c r="U373">
        <f>IF('Rolex, AP, Patek'!BB373="Yes",1,0)</f>
        <v>0</v>
      </c>
      <c r="V373">
        <f>IF('Rolex, AP, Patek'!BC373="Yes",1,0)</f>
        <v>0</v>
      </c>
      <c r="W373">
        <f>IF('Rolex, AP, Patek'!BF373="Yes",1,0)</f>
        <v>0</v>
      </c>
      <c r="X373">
        <f>IF('Rolex, AP, Patek'!BG373="A",1,0)</f>
        <v>0</v>
      </c>
      <c r="Y373">
        <f>IF('Rolex, AP, Patek'!BG373="AA",1,0)</f>
        <v>0</v>
      </c>
      <c r="Z373">
        <f>IF('Rolex, AP, Patek'!BG373="AAA",1,0)</f>
        <v>1</v>
      </c>
      <c r="AA373">
        <f>IF('Rolex, AP, Patek'!BG373="AAAA",1,0)</f>
        <v>0</v>
      </c>
      <c r="AB373">
        <f>IF('Rolex, AP, Patek'!R373="Yes",1,0)</f>
        <v>0</v>
      </c>
      <c r="AC373">
        <f>IF('Rolex, AP, Patek'!AR373="Yes",1,0)</f>
        <v>0</v>
      </c>
      <c r="AD373">
        <f>IF(OR('Rolex, AP, Patek'!X373="Yes", 'Rolex, AP, Patek'!Y373="Yes",'Rolex, AP, Patek'!Z373="Yes"),1,0)</f>
        <v>1</v>
      </c>
      <c r="AE373">
        <f>IF(OR('Rolex, AP, Patek'!AA373="Yes",'Rolex, AP, Patek'!AB373="Yes"),1,0)</f>
        <v>0</v>
      </c>
      <c r="AF373">
        <f>IF('Rolex, AP, Patek'!AD373="Yes",1,0)</f>
        <v>0</v>
      </c>
      <c r="AG373">
        <f>IF('Rolex, AP, Patek'!AC373="Yes",1,0)</f>
        <v>0</v>
      </c>
      <c r="AH373">
        <f>IF('Rolex, AP, Patek'!AE373="Yes",1,0)</f>
        <v>0</v>
      </c>
      <c r="AI373">
        <f>IF(OR('Rolex, AP, Patek'!AK373="Yes",'Rolex, AP, Patek'!AN373="Yes"),1,0)</f>
        <v>0</v>
      </c>
      <c r="AJ373">
        <f>IF('Rolex, AP, Patek'!AL373="Yes",1,0)</f>
        <v>0</v>
      </c>
      <c r="AK373">
        <f>IF('Rolex, AP, Patek'!AO373="Yes",1,0)</f>
        <v>0</v>
      </c>
      <c r="AL373">
        <f>IF('Rolex, AP, Patek'!AS373="Yes",1,0)</f>
        <v>0</v>
      </c>
      <c r="AM373" s="25">
        <f t="shared" si="31"/>
        <v>0</v>
      </c>
      <c r="AN373" s="25">
        <f t="shared" si="32"/>
        <v>0</v>
      </c>
      <c r="AO373" s="25">
        <f t="shared" si="33"/>
        <v>1</v>
      </c>
      <c r="AP373" s="25">
        <f t="shared" si="34"/>
        <v>0</v>
      </c>
      <c r="AQ373" s="25">
        <f t="shared" si="35"/>
        <v>0</v>
      </c>
    </row>
    <row r="374" spans="1:43" x14ac:dyDescent="0.2">
      <c r="A374" s="1">
        <v>370</v>
      </c>
      <c r="B374" s="27">
        <f>'Rolex, AP, Patek'!C374</f>
        <v>44010</v>
      </c>
      <c r="C374">
        <f>'Rolex, AP, Patek'!D374</f>
        <v>302</v>
      </c>
      <c r="D374" s="28">
        <f>'Rolex, AP, Patek'!E374</f>
        <v>60000</v>
      </c>
      <c r="E374" s="28">
        <f>'Rolex, AP, Patek'!F374</f>
        <v>75000</v>
      </c>
      <c r="F374" s="29">
        <f t="shared" si="30"/>
        <v>11.002099841204238</v>
      </c>
      <c r="G374" s="28">
        <f>IF('Rolex, AP, Patek'!J374="AP",1,0)</f>
        <v>0</v>
      </c>
      <c r="H374" s="28">
        <f>IF('Rolex, AP, Patek'!J374="Patek",1,0)</f>
        <v>1</v>
      </c>
      <c r="I374" s="28">
        <f>IF('Rolex, AP, Patek'!J374="Rolex",1,0)</f>
        <v>0</v>
      </c>
      <c r="J374">
        <f>IF('Rolex, AP, Patek'!L374="Stainless Steel",1,0)</f>
        <v>1</v>
      </c>
      <c r="K374">
        <f>IF('Rolex, AP, Patek'!L374="Two-tone",1,0)</f>
        <v>0</v>
      </c>
      <c r="L374">
        <f>IF(OR('Rolex, AP, Patek'!L374="YG 18K",'Rolex, AP, Patek'!L374="YG &lt;18K",'Rolex, AP, Patek'!L374="PG 18K",'Rolex, AP, Patek'!L374="PG &lt;18K",'Rolex, AP, Patek'!L374="WG 18K",'Rolex, AP, Patek'!L374="Mixes of 18K",'Rolex, AP, Patek'!L374="Mixes &lt;18K"),1,0)</f>
        <v>0</v>
      </c>
      <c r="M374">
        <f>IF('Rolex, AP, Patek'!L374="Platinum",1,0)</f>
        <v>0</v>
      </c>
      <c r="N374">
        <f>IF(OR('Rolex, AP, Patek'!L374="PVD",'Rolex, AP, Patek'!L374="Gold Plate",'Rolex, AP, Patek'!L374="Other"),1,0)</f>
        <v>0</v>
      </c>
      <c r="O374">
        <f>IF('Rolex, AP, Patek'!P374="Stainless Steel",1,0)</f>
        <v>1</v>
      </c>
      <c r="P374">
        <f>IF('Rolex, AP, Patek'!P374="Leather",1,0)</f>
        <v>0</v>
      </c>
      <c r="Q374">
        <f>IF('Rolex, AP, Patek'!P374="Two-tone",1,0)</f>
        <v>0</v>
      </c>
      <c r="R374">
        <f>IF(OR('Rolex, AP, Patek'!P374="YG 18K",'Rolex, AP, Patek'!P374="PG 18K",'Rolex, AP, Patek'!P374="WG 18K",'Rolex, AP, Patek'!P374="Mixes of 18K"),1,0)</f>
        <v>0</v>
      </c>
      <c r="S374">
        <f>IF(OR('Rolex, AP, Patek'!AX374="Yes",'Rolex, AP, Patek'!AY374="Yes",'Rolex, AP, Patek'!AW374="Yes"),1,0)</f>
        <v>0</v>
      </c>
      <c r="T374">
        <f>IF(OR(ISTEXT('Rolex, AP, Patek'!AZ374), ISTEXT('Rolex, AP, Patek'!BA374)),1,0)</f>
        <v>0</v>
      </c>
      <c r="U374">
        <f>IF('Rolex, AP, Patek'!BB374="Yes",1,0)</f>
        <v>0</v>
      </c>
      <c r="V374">
        <f>IF('Rolex, AP, Patek'!BC374="Yes",1,0)</f>
        <v>0</v>
      </c>
      <c r="W374">
        <f>IF('Rolex, AP, Patek'!BF374="Yes",1,0)</f>
        <v>0</v>
      </c>
      <c r="X374">
        <f>IF('Rolex, AP, Patek'!BG374="A",1,0)</f>
        <v>0</v>
      </c>
      <c r="Y374">
        <f>IF('Rolex, AP, Patek'!BG374="AA",1,0)</f>
        <v>0</v>
      </c>
      <c r="Z374">
        <f>IF('Rolex, AP, Patek'!BG374="AAA",1,0)</f>
        <v>1</v>
      </c>
      <c r="AA374">
        <f>IF('Rolex, AP, Patek'!BG374="AAAA",1,0)</f>
        <v>0</v>
      </c>
      <c r="AB374">
        <f>IF('Rolex, AP, Patek'!R374="Yes",1,0)</f>
        <v>0</v>
      </c>
      <c r="AC374">
        <f>IF('Rolex, AP, Patek'!AR374="Yes",1,0)</f>
        <v>0</v>
      </c>
      <c r="AD374">
        <f>IF(OR('Rolex, AP, Patek'!X374="Yes", 'Rolex, AP, Patek'!Y374="Yes",'Rolex, AP, Patek'!Z374="Yes"),1,0)</f>
        <v>1</v>
      </c>
      <c r="AE374">
        <f>IF(OR('Rolex, AP, Patek'!AA374="Yes",'Rolex, AP, Patek'!AB374="Yes"),1,0)</f>
        <v>0</v>
      </c>
      <c r="AF374">
        <f>IF('Rolex, AP, Patek'!AD374="Yes",1,0)</f>
        <v>0</v>
      </c>
      <c r="AG374">
        <f>IF('Rolex, AP, Patek'!AC374="Yes",1,0)</f>
        <v>0</v>
      </c>
      <c r="AH374">
        <f>IF('Rolex, AP, Patek'!AE374="Yes",1,0)</f>
        <v>0</v>
      </c>
      <c r="AI374">
        <f>IF(OR('Rolex, AP, Patek'!AK374="Yes",'Rolex, AP, Patek'!AN374="Yes"),1,0)</f>
        <v>0</v>
      </c>
      <c r="AJ374">
        <f>IF('Rolex, AP, Patek'!AL374="Yes",1,0)</f>
        <v>0</v>
      </c>
      <c r="AK374">
        <f>IF('Rolex, AP, Patek'!AO374="Yes",1,0)</f>
        <v>0</v>
      </c>
      <c r="AL374">
        <f>IF('Rolex, AP, Patek'!AS374="Yes",1,0)</f>
        <v>0</v>
      </c>
      <c r="AM374" s="25">
        <f t="shared" si="31"/>
        <v>0</v>
      </c>
      <c r="AN374" s="25">
        <f t="shared" si="32"/>
        <v>0</v>
      </c>
      <c r="AO374" s="25">
        <f t="shared" si="33"/>
        <v>1</v>
      </c>
      <c r="AP374" s="25">
        <f t="shared" si="34"/>
        <v>0</v>
      </c>
      <c r="AQ374" s="25">
        <f t="shared" si="35"/>
        <v>0</v>
      </c>
    </row>
    <row r="375" spans="1:43" x14ac:dyDescent="0.2">
      <c r="A375" s="1">
        <v>371</v>
      </c>
      <c r="B375" s="27">
        <f>'Rolex, AP, Patek'!C375</f>
        <v>44010</v>
      </c>
      <c r="C375">
        <f>'Rolex, AP, Patek'!D375</f>
        <v>342</v>
      </c>
      <c r="D375" s="28">
        <f>'Rolex, AP, Patek'!E375</f>
        <v>9000</v>
      </c>
      <c r="E375" s="28">
        <f>'Rolex, AP, Patek'!F375</f>
        <v>11250</v>
      </c>
      <c r="F375" s="29">
        <f t="shared" si="30"/>
        <v>9.1049798563183568</v>
      </c>
      <c r="G375" s="28">
        <f>IF('Rolex, AP, Patek'!J375="AP",1,0)</f>
        <v>0</v>
      </c>
      <c r="H375" s="28">
        <f>IF('Rolex, AP, Patek'!J375="Patek",1,0)</f>
        <v>0</v>
      </c>
      <c r="I375" s="28">
        <f>IF('Rolex, AP, Patek'!J375="Rolex",1,0)</f>
        <v>1</v>
      </c>
      <c r="J375">
        <f>IF('Rolex, AP, Patek'!L375="Stainless Steel",1,0)</f>
        <v>1</v>
      </c>
      <c r="K375">
        <f>IF('Rolex, AP, Patek'!L375="Two-tone",1,0)</f>
        <v>0</v>
      </c>
      <c r="L375">
        <f>IF(OR('Rolex, AP, Patek'!L375="YG 18K",'Rolex, AP, Patek'!L375="YG &lt;18K",'Rolex, AP, Patek'!L375="PG 18K",'Rolex, AP, Patek'!L375="PG &lt;18K",'Rolex, AP, Patek'!L375="WG 18K",'Rolex, AP, Patek'!L375="Mixes of 18K",'Rolex, AP, Patek'!L375="Mixes &lt;18K"),1,0)</f>
        <v>0</v>
      </c>
      <c r="M375">
        <f>IF('Rolex, AP, Patek'!L375="Platinum",1,0)</f>
        <v>0</v>
      </c>
      <c r="N375">
        <f>IF(OR('Rolex, AP, Patek'!L375="PVD",'Rolex, AP, Patek'!L375="Gold Plate",'Rolex, AP, Patek'!L375="Other"),1,0)</f>
        <v>0</v>
      </c>
      <c r="O375">
        <f>IF('Rolex, AP, Patek'!P375="Stainless Steel",1,0)</f>
        <v>1</v>
      </c>
      <c r="P375">
        <f>IF('Rolex, AP, Patek'!P375="Leather",1,0)</f>
        <v>0</v>
      </c>
      <c r="Q375">
        <f>IF('Rolex, AP, Patek'!P375="Two-tone",1,0)</f>
        <v>0</v>
      </c>
      <c r="R375">
        <f>IF(OR('Rolex, AP, Patek'!P375="YG 18K",'Rolex, AP, Patek'!P375="PG 18K",'Rolex, AP, Patek'!P375="WG 18K",'Rolex, AP, Patek'!P375="Mixes of 18K"),1,0)</f>
        <v>0</v>
      </c>
      <c r="S375">
        <f>IF(OR('Rolex, AP, Patek'!AX375="Yes",'Rolex, AP, Patek'!AY375="Yes",'Rolex, AP, Patek'!AW375="Yes"),1,0)</f>
        <v>0</v>
      </c>
      <c r="T375">
        <f>IF(OR(ISTEXT('Rolex, AP, Patek'!AZ375), ISTEXT('Rolex, AP, Patek'!BA375)),1,0)</f>
        <v>0</v>
      </c>
      <c r="U375">
        <f>IF('Rolex, AP, Patek'!BB375="Yes",1,0)</f>
        <v>0</v>
      </c>
      <c r="V375">
        <f>IF('Rolex, AP, Patek'!BC375="Yes",1,0)</f>
        <v>0</v>
      </c>
      <c r="W375">
        <f>IF('Rolex, AP, Patek'!BF375="Yes",1,0)</f>
        <v>0</v>
      </c>
      <c r="X375">
        <f>IF('Rolex, AP, Patek'!BG375="A",1,0)</f>
        <v>0</v>
      </c>
      <c r="Y375">
        <f>IF('Rolex, AP, Patek'!BG375="AA",1,0)</f>
        <v>1</v>
      </c>
      <c r="Z375">
        <f>IF('Rolex, AP, Patek'!BG375="AAA",1,0)</f>
        <v>0</v>
      </c>
      <c r="AA375">
        <f>IF('Rolex, AP, Patek'!BG375="AAAA",1,0)</f>
        <v>0</v>
      </c>
      <c r="AB375">
        <f>IF('Rolex, AP, Patek'!R375="Yes",1,0)</f>
        <v>0</v>
      </c>
      <c r="AC375">
        <f>IF('Rolex, AP, Patek'!AR375="Yes",1,0)</f>
        <v>0</v>
      </c>
      <c r="AD375">
        <f>IF(OR('Rolex, AP, Patek'!X375="Yes", 'Rolex, AP, Patek'!Y375="Yes",'Rolex, AP, Patek'!Z375="Yes"),1,0)</f>
        <v>1</v>
      </c>
      <c r="AE375">
        <f>IF(OR('Rolex, AP, Patek'!AA375="Yes",'Rolex, AP, Patek'!AB375="Yes"),1,0)</f>
        <v>0</v>
      </c>
      <c r="AF375">
        <f>IF('Rolex, AP, Patek'!AD375="Yes",1,0)</f>
        <v>0</v>
      </c>
      <c r="AG375">
        <f>IF('Rolex, AP, Patek'!AC375="Yes",1,0)</f>
        <v>0</v>
      </c>
      <c r="AH375">
        <f>IF('Rolex, AP, Patek'!AE375="Yes",1,0)</f>
        <v>1</v>
      </c>
      <c r="AI375">
        <f>IF(OR('Rolex, AP, Patek'!AK375="Yes",'Rolex, AP, Patek'!AN375="Yes"),1,0)</f>
        <v>0</v>
      </c>
      <c r="AJ375">
        <f>IF('Rolex, AP, Patek'!AL375="Yes",1,0)</f>
        <v>0</v>
      </c>
      <c r="AK375">
        <f>IF('Rolex, AP, Patek'!AO375="Yes",1,0)</f>
        <v>0</v>
      </c>
      <c r="AL375">
        <f>IF('Rolex, AP, Patek'!AS375="Yes",1,0)</f>
        <v>0</v>
      </c>
      <c r="AM375" s="25">
        <f t="shared" si="31"/>
        <v>0</v>
      </c>
      <c r="AN375" s="25">
        <f t="shared" si="32"/>
        <v>0</v>
      </c>
      <c r="AO375" s="25">
        <f t="shared" si="33"/>
        <v>1</v>
      </c>
      <c r="AP375" s="25">
        <f t="shared" si="34"/>
        <v>0</v>
      </c>
      <c r="AQ375" s="25">
        <f t="shared" si="35"/>
        <v>0</v>
      </c>
    </row>
    <row r="376" spans="1:43" x14ac:dyDescent="0.2">
      <c r="A376" s="1">
        <v>372</v>
      </c>
      <c r="B376" s="27">
        <f>'Rolex, AP, Patek'!C376</f>
        <v>44010</v>
      </c>
      <c r="C376">
        <f>'Rolex, AP, Patek'!D376</f>
        <v>345</v>
      </c>
      <c r="D376" s="28">
        <f>'Rolex, AP, Patek'!E376</f>
        <v>83000</v>
      </c>
      <c r="E376" s="28">
        <f>'Rolex, AP, Patek'!F376</f>
        <v>103750</v>
      </c>
      <c r="F376" s="29">
        <f t="shared" si="30"/>
        <v>11.326595886778735</v>
      </c>
      <c r="G376" s="28">
        <f>IF('Rolex, AP, Patek'!J376="AP",1,0)</f>
        <v>0</v>
      </c>
      <c r="H376" s="28">
        <f>IF('Rolex, AP, Patek'!J376="Patek",1,0)</f>
        <v>0</v>
      </c>
      <c r="I376" s="28">
        <f>IF('Rolex, AP, Patek'!J376="Rolex",1,0)</f>
        <v>1</v>
      </c>
      <c r="J376">
        <f>IF('Rolex, AP, Patek'!L376="Stainless Steel",1,0)</f>
        <v>1</v>
      </c>
      <c r="K376">
        <f>IF('Rolex, AP, Patek'!L376="Two-tone",1,0)</f>
        <v>0</v>
      </c>
      <c r="L376">
        <f>IF(OR('Rolex, AP, Patek'!L376="YG 18K",'Rolex, AP, Patek'!L376="YG &lt;18K",'Rolex, AP, Patek'!L376="PG 18K",'Rolex, AP, Patek'!L376="PG &lt;18K",'Rolex, AP, Patek'!L376="WG 18K",'Rolex, AP, Patek'!L376="Mixes of 18K",'Rolex, AP, Patek'!L376="Mixes &lt;18K"),1,0)</f>
        <v>0</v>
      </c>
      <c r="M376">
        <f>IF('Rolex, AP, Patek'!L376="Platinum",1,0)</f>
        <v>0</v>
      </c>
      <c r="N376">
        <f>IF(OR('Rolex, AP, Patek'!L376="PVD",'Rolex, AP, Patek'!L376="Gold Plate",'Rolex, AP, Patek'!L376="Other"),1,0)</f>
        <v>0</v>
      </c>
      <c r="O376">
        <f>IF('Rolex, AP, Patek'!P376="Stainless Steel",1,0)</f>
        <v>1</v>
      </c>
      <c r="P376">
        <f>IF('Rolex, AP, Patek'!P376="Leather",1,0)</f>
        <v>0</v>
      </c>
      <c r="Q376">
        <f>IF('Rolex, AP, Patek'!P376="Two-tone",1,0)</f>
        <v>0</v>
      </c>
      <c r="R376">
        <f>IF(OR('Rolex, AP, Patek'!P376="YG 18K",'Rolex, AP, Patek'!P376="PG 18K",'Rolex, AP, Patek'!P376="WG 18K",'Rolex, AP, Patek'!P376="Mixes of 18K"),1,0)</f>
        <v>0</v>
      </c>
      <c r="S376">
        <f>IF(OR('Rolex, AP, Patek'!AX376="Yes",'Rolex, AP, Patek'!AY376="Yes",'Rolex, AP, Patek'!AW376="Yes"),1,0)</f>
        <v>0</v>
      </c>
      <c r="T376">
        <f>IF(OR(ISTEXT('Rolex, AP, Patek'!AZ376), ISTEXT('Rolex, AP, Patek'!BA376)),1,0)</f>
        <v>0</v>
      </c>
      <c r="U376">
        <f>IF('Rolex, AP, Patek'!BB376="Yes",1,0)</f>
        <v>1</v>
      </c>
      <c r="V376">
        <f>IF('Rolex, AP, Patek'!BC376="Yes",1,0)</f>
        <v>0</v>
      </c>
      <c r="W376">
        <f>IF('Rolex, AP, Patek'!BF376="Yes",1,0)</f>
        <v>0</v>
      </c>
      <c r="X376">
        <f>IF('Rolex, AP, Patek'!BG376="A",1,0)</f>
        <v>0</v>
      </c>
      <c r="Y376">
        <f>IF('Rolex, AP, Patek'!BG376="AA",1,0)</f>
        <v>0</v>
      </c>
      <c r="Z376">
        <f>IF('Rolex, AP, Patek'!BG376="AAA",1,0)</f>
        <v>0</v>
      </c>
      <c r="AA376">
        <f>IF('Rolex, AP, Patek'!BG376="AAAA",1,0)</f>
        <v>1</v>
      </c>
      <c r="AB376">
        <f>IF('Rolex, AP, Patek'!R376="Yes",1,0)</f>
        <v>0</v>
      </c>
      <c r="AC376">
        <f>IF('Rolex, AP, Patek'!AR376="Yes",1,0)</f>
        <v>0</v>
      </c>
      <c r="AD376">
        <f>IF(OR('Rolex, AP, Patek'!X376="Yes", 'Rolex, AP, Patek'!Y376="Yes",'Rolex, AP, Patek'!Z376="Yes"),1,0)</f>
        <v>1</v>
      </c>
      <c r="AE376">
        <f>IF(OR('Rolex, AP, Patek'!AA376="Yes",'Rolex, AP, Patek'!AB376="Yes"),1,0)</f>
        <v>0</v>
      </c>
      <c r="AF376">
        <f>IF('Rolex, AP, Patek'!AD376="Yes",1,0)</f>
        <v>0</v>
      </c>
      <c r="AG376">
        <f>IF('Rolex, AP, Patek'!AC376="Yes",1,0)</f>
        <v>1</v>
      </c>
      <c r="AH376">
        <f>IF('Rolex, AP, Patek'!AE376="Yes",1,0)</f>
        <v>0</v>
      </c>
      <c r="AI376">
        <f>IF(OR('Rolex, AP, Patek'!AK376="Yes",'Rolex, AP, Patek'!AN376="Yes"),1,0)</f>
        <v>0</v>
      </c>
      <c r="AJ376">
        <f>IF('Rolex, AP, Patek'!AL376="Yes",1,0)</f>
        <v>0</v>
      </c>
      <c r="AK376">
        <f>IF('Rolex, AP, Patek'!AO376="Yes",1,0)</f>
        <v>0</v>
      </c>
      <c r="AL376">
        <f>IF('Rolex, AP, Patek'!AS376="Yes",1,0)</f>
        <v>0</v>
      </c>
      <c r="AM376" s="25">
        <f t="shared" si="31"/>
        <v>0</v>
      </c>
      <c r="AN376" s="25">
        <f t="shared" si="32"/>
        <v>0</v>
      </c>
      <c r="AO376" s="25">
        <f t="shared" si="33"/>
        <v>1</v>
      </c>
      <c r="AP376" s="25">
        <f t="shared" si="34"/>
        <v>0</v>
      </c>
      <c r="AQ376" s="25">
        <f t="shared" si="35"/>
        <v>0</v>
      </c>
    </row>
    <row r="377" spans="1:43" x14ac:dyDescent="0.2">
      <c r="A377" s="1">
        <v>373</v>
      </c>
      <c r="B377" s="27">
        <f>'Rolex, AP, Patek'!C377</f>
        <v>44010</v>
      </c>
      <c r="C377">
        <f>'Rolex, AP, Patek'!D377</f>
        <v>346</v>
      </c>
      <c r="D377" s="28">
        <f>'Rolex, AP, Patek'!E377</f>
        <v>420000</v>
      </c>
      <c r="E377" s="28">
        <f>'Rolex, AP, Patek'!F377</f>
        <v>524000</v>
      </c>
      <c r="F377" s="29">
        <f t="shared" si="30"/>
        <v>12.948009990259552</v>
      </c>
      <c r="G377" s="28">
        <f>IF('Rolex, AP, Patek'!J377="AP",1,0)</f>
        <v>0</v>
      </c>
      <c r="H377" s="28">
        <f>IF('Rolex, AP, Patek'!J377="Patek",1,0)</f>
        <v>0</v>
      </c>
      <c r="I377" s="28">
        <f>IF('Rolex, AP, Patek'!J377="Rolex",1,0)</f>
        <v>1</v>
      </c>
      <c r="J377">
        <f>IF('Rolex, AP, Patek'!L377="Stainless Steel",1,0)</f>
        <v>1</v>
      </c>
      <c r="K377">
        <f>IF('Rolex, AP, Patek'!L377="Two-tone",1,0)</f>
        <v>0</v>
      </c>
      <c r="L377">
        <f>IF(OR('Rolex, AP, Patek'!L377="YG 18K",'Rolex, AP, Patek'!L377="YG &lt;18K",'Rolex, AP, Patek'!L377="PG 18K",'Rolex, AP, Patek'!L377="PG &lt;18K",'Rolex, AP, Patek'!L377="WG 18K",'Rolex, AP, Patek'!L377="Mixes of 18K",'Rolex, AP, Patek'!L377="Mixes &lt;18K"),1,0)</f>
        <v>0</v>
      </c>
      <c r="M377">
        <f>IF('Rolex, AP, Patek'!L377="Platinum",1,0)</f>
        <v>0</v>
      </c>
      <c r="N377">
        <f>IF(OR('Rolex, AP, Patek'!L377="PVD",'Rolex, AP, Patek'!L377="Gold Plate",'Rolex, AP, Patek'!L377="Other"),1,0)</f>
        <v>0</v>
      </c>
      <c r="O377">
        <f>IF('Rolex, AP, Patek'!P377="Stainless Steel",1,0)</f>
        <v>1</v>
      </c>
      <c r="P377">
        <f>IF('Rolex, AP, Patek'!P377="Leather",1,0)</f>
        <v>0</v>
      </c>
      <c r="Q377">
        <f>IF('Rolex, AP, Patek'!P377="Two-tone",1,0)</f>
        <v>0</v>
      </c>
      <c r="R377">
        <f>IF(OR('Rolex, AP, Patek'!P377="YG 18K",'Rolex, AP, Patek'!P377="PG 18K",'Rolex, AP, Patek'!P377="WG 18K",'Rolex, AP, Patek'!P377="Mixes of 18K"),1,0)</f>
        <v>0</v>
      </c>
      <c r="S377">
        <f>IF(OR('Rolex, AP, Patek'!AX377="Yes",'Rolex, AP, Patek'!AY377="Yes",'Rolex, AP, Patek'!AW377="Yes"),1,0)</f>
        <v>0</v>
      </c>
      <c r="T377">
        <f>IF(OR(ISTEXT('Rolex, AP, Patek'!AZ377), ISTEXT('Rolex, AP, Patek'!BA377)),1,0)</f>
        <v>1</v>
      </c>
      <c r="U377">
        <f>IF('Rolex, AP, Patek'!BB377="Yes",1,0)</f>
        <v>0</v>
      </c>
      <c r="V377">
        <f>IF('Rolex, AP, Patek'!BC377="Yes",1,0)</f>
        <v>0</v>
      </c>
      <c r="W377">
        <f>IF('Rolex, AP, Patek'!BF377="Yes",1,0)</f>
        <v>0</v>
      </c>
      <c r="X377">
        <f>IF('Rolex, AP, Patek'!BG377="A",1,0)</f>
        <v>0</v>
      </c>
      <c r="Y377">
        <f>IF('Rolex, AP, Patek'!BG377="AA",1,0)</f>
        <v>0</v>
      </c>
      <c r="Z377">
        <f>IF('Rolex, AP, Patek'!BG377="AAA",1,0)</f>
        <v>0</v>
      </c>
      <c r="AA377">
        <f>IF('Rolex, AP, Patek'!BG377="AAAA",1,0)</f>
        <v>1</v>
      </c>
      <c r="AB377">
        <f>IF('Rolex, AP, Patek'!R377="Yes",1,0)</f>
        <v>0</v>
      </c>
      <c r="AC377">
        <f>IF('Rolex, AP, Patek'!AR377="Yes",1,0)</f>
        <v>0</v>
      </c>
      <c r="AD377">
        <f>IF(OR('Rolex, AP, Patek'!X377="Yes", 'Rolex, AP, Patek'!Y377="Yes",'Rolex, AP, Patek'!Z377="Yes"),1,0)</f>
        <v>1</v>
      </c>
      <c r="AE377">
        <f>IF(OR('Rolex, AP, Patek'!AA377="Yes",'Rolex, AP, Patek'!AB377="Yes"),1,0)</f>
        <v>0</v>
      </c>
      <c r="AF377">
        <f>IF('Rolex, AP, Patek'!AD377="Yes",1,0)</f>
        <v>0</v>
      </c>
      <c r="AG377">
        <f>IF('Rolex, AP, Patek'!AC377="Yes",1,0)</f>
        <v>1</v>
      </c>
      <c r="AH377">
        <f>IF('Rolex, AP, Patek'!AE377="Yes",1,0)</f>
        <v>0</v>
      </c>
      <c r="AI377">
        <f>IF(OR('Rolex, AP, Patek'!AK377="Yes",'Rolex, AP, Patek'!AN377="Yes"),1,0)</f>
        <v>0</v>
      </c>
      <c r="AJ377">
        <f>IF('Rolex, AP, Patek'!AL377="Yes",1,0)</f>
        <v>0</v>
      </c>
      <c r="AK377">
        <f>IF('Rolex, AP, Patek'!AO377="Yes",1,0)</f>
        <v>0</v>
      </c>
      <c r="AL377">
        <f>IF('Rolex, AP, Patek'!AS377="Yes",1,0)</f>
        <v>0</v>
      </c>
      <c r="AM377" s="25">
        <f t="shared" si="31"/>
        <v>0</v>
      </c>
      <c r="AN377" s="25">
        <f t="shared" si="32"/>
        <v>0</v>
      </c>
      <c r="AO377" s="25">
        <f t="shared" si="33"/>
        <v>1</v>
      </c>
      <c r="AP377" s="25">
        <f t="shared" si="34"/>
        <v>0</v>
      </c>
      <c r="AQ377" s="25">
        <f t="shared" si="35"/>
        <v>0</v>
      </c>
    </row>
    <row r="378" spans="1:43" x14ac:dyDescent="0.2">
      <c r="A378" s="1">
        <v>374</v>
      </c>
      <c r="B378" s="27">
        <f>'Rolex, AP, Patek'!C378</f>
        <v>44010</v>
      </c>
      <c r="C378">
        <f>'Rolex, AP, Patek'!D378</f>
        <v>347</v>
      </c>
      <c r="D378" s="28">
        <f>'Rolex, AP, Patek'!E378</f>
        <v>36000</v>
      </c>
      <c r="E378" s="28">
        <f>'Rolex, AP, Patek'!F378</f>
        <v>45000</v>
      </c>
      <c r="F378" s="29">
        <f t="shared" si="30"/>
        <v>10.491274217438248</v>
      </c>
      <c r="G378" s="28">
        <f>IF('Rolex, AP, Patek'!J378="AP",1,0)</f>
        <v>0</v>
      </c>
      <c r="H378" s="28">
        <f>IF('Rolex, AP, Patek'!J378="Patek",1,0)</f>
        <v>0</v>
      </c>
      <c r="I378" s="28">
        <f>IF('Rolex, AP, Patek'!J378="Rolex",1,0)</f>
        <v>1</v>
      </c>
      <c r="J378">
        <f>IF('Rolex, AP, Patek'!L378="Stainless Steel",1,0)</f>
        <v>1</v>
      </c>
      <c r="K378">
        <f>IF('Rolex, AP, Patek'!L378="Two-tone",1,0)</f>
        <v>0</v>
      </c>
      <c r="L378">
        <f>IF(OR('Rolex, AP, Patek'!L378="YG 18K",'Rolex, AP, Patek'!L378="YG &lt;18K",'Rolex, AP, Patek'!L378="PG 18K",'Rolex, AP, Patek'!L378="PG &lt;18K",'Rolex, AP, Patek'!L378="WG 18K",'Rolex, AP, Patek'!L378="Mixes of 18K",'Rolex, AP, Patek'!L378="Mixes &lt;18K"),1,0)</f>
        <v>0</v>
      </c>
      <c r="M378">
        <f>IF('Rolex, AP, Patek'!L378="Platinum",1,0)</f>
        <v>0</v>
      </c>
      <c r="N378">
        <f>IF(OR('Rolex, AP, Patek'!L378="PVD",'Rolex, AP, Patek'!L378="Gold Plate",'Rolex, AP, Patek'!L378="Other"),1,0)</f>
        <v>0</v>
      </c>
      <c r="O378">
        <f>IF('Rolex, AP, Patek'!P378="Stainless Steel",1,0)</f>
        <v>1</v>
      </c>
      <c r="P378">
        <f>IF('Rolex, AP, Patek'!P378="Leather",1,0)</f>
        <v>0</v>
      </c>
      <c r="Q378">
        <f>IF('Rolex, AP, Patek'!P378="Two-tone",1,0)</f>
        <v>0</v>
      </c>
      <c r="R378">
        <f>IF(OR('Rolex, AP, Patek'!P378="YG 18K",'Rolex, AP, Patek'!P378="PG 18K",'Rolex, AP, Patek'!P378="WG 18K",'Rolex, AP, Patek'!P378="Mixes of 18K"),1,0)</f>
        <v>0</v>
      </c>
      <c r="S378">
        <f>IF(OR('Rolex, AP, Patek'!AX378="Yes",'Rolex, AP, Patek'!AY378="Yes",'Rolex, AP, Patek'!AW378="Yes"),1,0)</f>
        <v>0</v>
      </c>
      <c r="T378">
        <f>IF(OR(ISTEXT('Rolex, AP, Patek'!AZ378), ISTEXT('Rolex, AP, Patek'!BA378)),1,0)</f>
        <v>0</v>
      </c>
      <c r="U378">
        <f>IF('Rolex, AP, Patek'!BB378="Yes",1,0)</f>
        <v>0</v>
      </c>
      <c r="V378">
        <f>IF('Rolex, AP, Patek'!BC378="Yes",1,0)</f>
        <v>0</v>
      </c>
      <c r="W378">
        <f>IF('Rolex, AP, Patek'!BF378="Yes",1,0)</f>
        <v>0</v>
      </c>
      <c r="X378">
        <f>IF('Rolex, AP, Patek'!BG378="A",1,0)</f>
        <v>0</v>
      </c>
      <c r="Y378">
        <f>IF('Rolex, AP, Patek'!BG378="AA",1,0)</f>
        <v>0</v>
      </c>
      <c r="Z378">
        <f>IF('Rolex, AP, Patek'!BG378="AAA",1,0)</f>
        <v>1</v>
      </c>
      <c r="AA378">
        <f>IF('Rolex, AP, Patek'!BG378="AAAA",1,0)</f>
        <v>0</v>
      </c>
      <c r="AB378">
        <f>IF('Rolex, AP, Patek'!R378="Yes",1,0)</f>
        <v>0</v>
      </c>
      <c r="AC378">
        <f>IF('Rolex, AP, Patek'!AR378="Yes",1,0)</f>
        <v>0</v>
      </c>
      <c r="AD378">
        <f>IF(OR('Rolex, AP, Patek'!X378="Yes", 'Rolex, AP, Patek'!Y378="Yes",'Rolex, AP, Patek'!Z378="Yes"),1,0)</f>
        <v>0</v>
      </c>
      <c r="AE378">
        <f>IF(OR('Rolex, AP, Patek'!AA378="Yes",'Rolex, AP, Patek'!AB378="Yes"),1,0)</f>
        <v>0</v>
      </c>
      <c r="AF378">
        <f>IF('Rolex, AP, Patek'!AD378="Yes",1,0)</f>
        <v>0</v>
      </c>
      <c r="AG378">
        <f>IF('Rolex, AP, Patek'!AC378="Yes",1,0)</f>
        <v>0</v>
      </c>
      <c r="AH378">
        <f>IF('Rolex, AP, Patek'!AE378="Yes",1,0)</f>
        <v>0</v>
      </c>
      <c r="AI378">
        <f>IF(OR('Rolex, AP, Patek'!AK378="Yes",'Rolex, AP, Patek'!AN378="Yes"),1,0)</f>
        <v>1</v>
      </c>
      <c r="AJ378">
        <f>IF('Rolex, AP, Patek'!AL378="Yes",1,0)</f>
        <v>0</v>
      </c>
      <c r="AK378">
        <f>IF('Rolex, AP, Patek'!AO378="Yes",1,0)</f>
        <v>0</v>
      </c>
      <c r="AL378">
        <f>IF('Rolex, AP, Patek'!AS378="Yes",1,0)</f>
        <v>0</v>
      </c>
      <c r="AM378" s="25">
        <f t="shared" si="31"/>
        <v>0</v>
      </c>
      <c r="AN378" s="25">
        <f t="shared" si="32"/>
        <v>0</v>
      </c>
      <c r="AO378" s="25">
        <f t="shared" si="33"/>
        <v>1</v>
      </c>
      <c r="AP378" s="25">
        <f t="shared" si="34"/>
        <v>0</v>
      </c>
      <c r="AQ378" s="25">
        <f t="shared" si="35"/>
        <v>0</v>
      </c>
    </row>
    <row r="379" spans="1:43" x14ac:dyDescent="0.2">
      <c r="A379" s="1">
        <v>375</v>
      </c>
      <c r="B379" s="27">
        <f>'Rolex, AP, Patek'!C379</f>
        <v>44010</v>
      </c>
      <c r="C379">
        <f>'Rolex, AP, Patek'!D379</f>
        <v>379</v>
      </c>
      <c r="D379" s="28">
        <f>'Rolex, AP, Patek'!E379</f>
        <v>480000</v>
      </c>
      <c r="E379" s="28">
        <f>'Rolex, AP, Patek'!F379</f>
        <v>600000</v>
      </c>
      <c r="F379" s="29">
        <f t="shared" si="30"/>
        <v>13.081541382884074</v>
      </c>
      <c r="G379" s="28">
        <f>IF('Rolex, AP, Patek'!J379="AP",1,0)</f>
        <v>0</v>
      </c>
      <c r="H379" s="28">
        <f>IF('Rolex, AP, Patek'!J379="Patek",1,0)</f>
        <v>0</v>
      </c>
      <c r="I379" s="28">
        <f>IF('Rolex, AP, Patek'!J379="Rolex",1,0)</f>
        <v>1</v>
      </c>
      <c r="J379">
        <f>IF('Rolex, AP, Patek'!L379="Stainless Steel",1,0)</f>
        <v>0</v>
      </c>
      <c r="K379">
        <f>IF('Rolex, AP, Patek'!L379="Two-tone",1,0)</f>
        <v>0</v>
      </c>
      <c r="L379">
        <f>IF(OR('Rolex, AP, Patek'!L379="YG 18K",'Rolex, AP, Patek'!L379="YG &lt;18K",'Rolex, AP, Patek'!L379="PG 18K",'Rolex, AP, Patek'!L379="PG &lt;18K",'Rolex, AP, Patek'!L379="WG 18K",'Rolex, AP, Patek'!L379="Mixes of 18K",'Rolex, AP, Patek'!L379="Mixes &lt;18K"),1,0)</f>
        <v>1</v>
      </c>
      <c r="M379">
        <f>IF('Rolex, AP, Patek'!L379="Platinum",1,0)</f>
        <v>0</v>
      </c>
      <c r="N379">
        <f>IF(OR('Rolex, AP, Patek'!L379="PVD",'Rolex, AP, Patek'!L379="Gold Plate",'Rolex, AP, Patek'!L379="Other"),1,0)</f>
        <v>0</v>
      </c>
      <c r="O379">
        <f>IF('Rolex, AP, Patek'!P379="Stainless Steel",1,0)</f>
        <v>0</v>
      </c>
      <c r="P379">
        <f>IF('Rolex, AP, Patek'!P379="Leather",1,0)</f>
        <v>0</v>
      </c>
      <c r="Q379">
        <f>IF('Rolex, AP, Patek'!P379="Two-tone",1,0)</f>
        <v>0</v>
      </c>
      <c r="R379">
        <f>IF(OR('Rolex, AP, Patek'!P379="YG 18K",'Rolex, AP, Patek'!P379="PG 18K",'Rolex, AP, Patek'!P379="WG 18K",'Rolex, AP, Patek'!P379="Mixes of 18K"),1,0)</f>
        <v>1</v>
      </c>
      <c r="S379">
        <f>IF(OR('Rolex, AP, Patek'!AX379="Yes",'Rolex, AP, Patek'!AY379="Yes",'Rolex, AP, Patek'!AW379="Yes"),1,0)</f>
        <v>0</v>
      </c>
      <c r="T379">
        <f>IF(OR(ISTEXT('Rolex, AP, Patek'!AZ379), ISTEXT('Rolex, AP, Patek'!BA379)),1,0)</f>
        <v>0</v>
      </c>
      <c r="U379">
        <f>IF('Rolex, AP, Patek'!BB379="Yes",1,0)</f>
        <v>0</v>
      </c>
      <c r="V379">
        <f>IF('Rolex, AP, Patek'!BC379="Yes",1,0)</f>
        <v>0</v>
      </c>
      <c r="W379">
        <f>IF('Rolex, AP, Patek'!BF379="Yes",1,0)</f>
        <v>0</v>
      </c>
      <c r="X379">
        <f>IF('Rolex, AP, Patek'!BG379="A",1,0)</f>
        <v>0</v>
      </c>
      <c r="Y379">
        <f>IF('Rolex, AP, Patek'!BG379="AA",1,0)</f>
        <v>0</v>
      </c>
      <c r="Z379">
        <f>IF('Rolex, AP, Patek'!BG379="AAA",1,0)</f>
        <v>0</v>
      </c>
      <c r="AA379">
        <f>IF('Rolex, AP, Patek'!BG379="AAAA",1,0)</f>
        <v>1</v>
      </c>
      <c r="AB379">
        <f>IF('Rolex, AP, Patek'!R379="Yes",1,0)</f>
        <v>0</v>
      </c>
      <c r="AC379">
        <f>IF('Rolex, AP, Patek'!AR379="Yes",1,0)</f>
        <v>0</v>
      </c>
      <c r="AD379">
        <f>IF(OR('Rolex, AP, Patek'!X379="Yes", 'Rolex, AP, Patek'!Y379="Yes",'Rolex, AP, Patek'!Z379="Yes"),1,0)</f>
        <v>0</v>
      </c>
      <c r="AE379">
        <f>IF(OR('Rolex, AP, Patek'!AA379="Yes",'Rolex, AP, Patek'!AB379="Yes"),1,0)</f>
        <v>0</v>
      </c>
      <c r="AF379">
        <f>IF('Rolex, AP, Patek'!AD379="Yes",1,0)</f>
        <v>0</v>
      </c>
      <c r="AG379">
        <f>IF('Rolex, AP, Patek'!AC379="Yes",1,0)</f>
        <v>0</v>
      </c>
      <c r="AH379">
        <f>IF('Rolex, AP, Patek'!AE379="Yes",1,0)</f>
        <v>0</v>
      </c>
      <c r="AI379">
        <f>IF(OR('Rolex, AP, Patek'!AK379="Yes",'Rolex, AP, Patek'!AN379="Yes"),1,0)</f>
        <v>1</v>
      </c>
      <c r="AJ379">
        <f>IF('Rolex, AP, Patek'!AL379="Yes",1,0)</f>
        <v>0</v>
      </c>
      <c r="AK379">
        <f>IF('Rolex, AP, Patek'!AO379="Yes",1,0)</f>
        <v>0</v>
      </c>
      <c r="AL379">
        <f>IF('Rolex, AP, Patek'!AS379="Yes",1,0)</f>
        <v>0</v>
      </c>
      <c r="AM379" s="25">
        <f t="shared" si="31"/>
        <v>0</v>
      </c>
      <c r="AN379" s="25">
        <f t="shared" si="32"/>
        <v>0</v>
      </c>
      <c r="AO379" s="25">
        <f t="shared" si="33"/>
        <v>1</v>
      </c>
      <c r="AP379" s="25">
        <f t="shared" si="34"/>
        <v>0</v>
      </c>
      <c r="AQ379" s="25">
        <f t="shared" si="35"/>
        <v>0</v>
      </c>
    </row>
    <row r="380" spans="1:43" x14ac:dyDescent="0.2">
      <c r="A380" s="1">
        <v>376</v>
      </c>
      <c r="B380" s="27">
        <f>'Rolex, AP, Patek'!C380</f>
        <v>44010</v>
      </c>
      <c r="C380">
        <f>'Rolex, AP, Patek'!D380</f>
        <v>390</v>
      </c>
      <c r="D380" s="28">
        <f>'Rolex, AP, Patek'!E380</f>
        <v>7000</v>
      </c>
      <c r="E380" s="28">
        <f>'Rolex, AP, Patek'!F380</f>
        <v>8750</v>
      </c>
      <c r="F380" s="29">
        <f t="shared" si="30"/>
        <v>8.8536654280374503</v>
      </c>
      <c r="G380" s="28">
        <f>IF('Rolex, AP, Patek'!J380="AP",1,0)</f>
        <v>0</v>
      </c>
      <c r="H380" s="28">
        <f>IF('Rolex, AP, Patek'!J380="Patek",1,0)</f>
        <v>0</v>
      </c>
      <c r="I380" s="28">
        <f>IF('Rolex, AP, Patek'!J380="Rolex",1,0)</f>
        <v>1</v>
      </c>
      <c r="J380">
        <f>IF('Rolex, AP, Patek'!L380="Stainless Steel",1,0)</f>
        <v>0</v>
      </c>
      <c r="K380">
        <f>IF('Rolex, AP, Patek'!L380="Two-tone",1,0)</f>
        <v>0</v>
      </c>
      <c r="L380">
        <f>IF(OR('Rolex, AP, Patek'!L380="YG 18K",'Rolex, AP, Patek'!L380="YG &lt;18K",'Rolex, AP, Patek'!L380="PG 18K",'Rolex, AP, Patek'!L380="PG &lt;18K",'Rolex, AP, Patek'!L380="WG 18K",'Rolex, AP, Patek'!L380="Mixes of 18K",'Rolex, AP, Patek'!L380="Mixes &lt;18K"),1,0)</f>
        <v>0</v>
      </c>
      <c r="M380">
        <f>IF('Rolex, AP, Patek'!L380="Platinum",1,0)</f>
        <v>0</v>
      </c>
      <c r="N380">
        <f>IF(OR('Rolex, AP, Patek'!L380="PVD",'Rolex, AP, Patek'!L380="Gold Plate",'Rolex, AP, Patek'!L380="Other"),1,0)</f>
        <v>1</v>
      </c>
      <c r="O380">
        <f>IF('Rolex, AP, Patek'!P380="Stainless Steel",1,0)</f>
        <v>0</v>
      </c>
      <c r="P380">
        <f>IF('Rolex, AP, Patek'!P380="Leather",1,0)</f>
        <v>1</v>
      </c>
      <c r="Q380">
        <f>IF('Rolex, AP, Patek'!P380="Two-tone",1,0)</f>
        <v>0</v>
      </c>
      <c r="R380">
        <f>IF(OR('Rolex, AP, Patek'!P380="YG 18K",'Rolex, AP, Patek'!P380="PG 18K",'Rolex, AP, Patek'!P380="WG 18K",'Rolex, AP, Patek'!P380="Mixes of 18K"),1,0)</f>
        <v>0</v>
      </c>
      <c r="S380">
        <f>IF(OR('Rolex, AP, Patek'!AX380="Yes",'Rolex, AP, Patek'!AY380="Yes",'Rolex, AP, Patek'!AW380="Yes"),1,0)</f>
        <v>0</v>
      </c>
      <c r="T380">
        <f>IF(OR(ISTEXT('Rolex, AP, Patek'!AZ380), ISTEXT('Rolex, AP, Patek'!BA380)),1,0)</f>
        <v>0</v>
      </c>
      <c r="U380">
        <f>IF('Rolex, AP, Patek'!BB380="Yes",1,0)</f>
        <v>0</v>
      </c>
      <c r="V380">
        <f>IF('Rolex, AP, Patek'!BC380="Yes",1,0)</f>
        <v>0</v>
      </c>
      <c r="W380">
        <f>IF('Rolex, AP, Patek'!BF380="Yes",1,0)</f>
        <v>0</v>
      </c>
      <c r="X380">
        <f>IF('Rolex, AP, Patek'!BG380="A",1,0)</f>
        <v>0</v>
      </c>
      <c r="Y380">
        <f>IF('Rolex, AP, Patek'!BG380="AA",1,0)</f>
        <v>1</v>
      </c>
      <c r="Z380">
        <f>IF('Rolex, AP, Patek'!BG380="AAA",1,0)</f>
        <v>0</v>
      </c>
      <c r="AA380">
        <f>IF('Rolex, AP, Patek'!BG380="AAAA",1,0)</f>
        <v>0</v>
      </c>
      <c r="AB380">
        <f>IF('Rolex, AP, Patek'!R380="Yes",1,0)</f>
        <v>1</v>
      </c>
      <c r="AC380">
        <f>IF('Rolex, AP, Patek'!AR380="Yes",1,0)</f>
        <v>0</v>
      </c>
      <c r="AD380">
        <f>IF(OR('Rolex, AP, Patek'!X380="Yes", 'Rolex, AP, Patek'!Y380="Yes",'Rolex, AP, Patek'!Z380="Yes"),1,0)</f>
        <v>0</v>
      </c>
      <c r="AE380">
        <f>IF(OR('Rolex, AP, Patek'!AA380="Yes",'Rolex, AP, Patek'!AB380="Yes"),1,0)</f>
        <v>0</v>
      </c>
      <c r="AF380">
        <f>IF('Rolex, AP, Patek'!AD380="Yes",1,0)</f>
        <v>0</v>
      </c>
      <c r="AG380">
        <f>IF('Rolex, AP, Patek'!AC380="Yes",1,0)</f>
        <v>0</v>
      </c>
      <c r="AH380">
        <f>IF('Rolex, AP, Patek'!AE380="Yes",1,0)</f>
        <v>0</v>
      </c>
      <c r="AI380">
        <f>IF(OR('Rolex, AP, Patek'!AK380="Yes",'Rolex, AP, Patek'!AN380="Yes"),1,0)</f>
        <v>0</v>
      </c>
      <c r="AJ380">
        <f>IF('Rolex, AP, Patek'!AL380="Yes",1,0)</f>
        <v>0</v>
      </c>
      <c r="AK380">
        <f>IF('Rolex, AP, Patek'!AO380="Yes",1,0)</f>
        <v>0</v>
      </c>
      <c r="AL380">
        <f>IF('Rolex, AP, Patek'!AS380="Yes",1,0)</f>
        <v>0</v>
      </c>
      <c r="AM380" s="25">
        <f t="shared" si="31"/>
        <v>0</v>
      </c>
      <c r="AN380" s="25">
        <f t="shared" si="32"/>
        <v>0</v>
      </c>
      <c r="AO380" s="25">
        <f t="shared" si="33"/>
        <v>1</v>
      </c>
      <c r="AP380" s="25">
        <f t="shared" si="34"/>
        <v>0</v>
      </c>
      <c r="AQ380" s="25">
        <f t="shared" si="35"/>
        <v>0</v>
      </c>
    </row>
    <row r="381" spans="1:43" x14ac:dyDescent="0.2">
      <c r="A381" s="1">
        <v>377</v>
      </c>
      <c r="B381" s="27">
        <f>'Rolex, AP, Patek'!C381</f>
        <v>44010</v>
      </c>
      <c r="C381">
        <f>'Rolex, AP, Patek'!D381</f>
        <v>398</v>
      </c>
      <c r="D381" s="28">
        <f>'Rolex, AP, Patek'!E381</f>
        <v>415000</v>
      </c>
      <c r="E381" s="28">
        <f>'Rolex, AP, Patek'!F381</f>
        <v>518000</v>
      </c>
      <c r="F381" s="29">
        <f t="shared" si="30"/>
        <v>12.936033799212835</v>
      </c>
      <c r="G381" s="28">
        <f>IF('Rolex, AP, Patek'!J381="AP",1,0)</f>
        <v>0</v>
      </c>
      <c r="H381" s="28">
        <f>IF('Rolex, AP, Patek'!J381="Patek",1,0)</f>
        <v>0</v>
      </c>
      <c r="I381" s="28">
        <f>IF('Rolex, AP, Patek'!J381="Rolex",1,0)</f>
        <v>1</v>
      </c>
      <c r="J381">
        <f>IF('Rolex, AP, Patek'!L381="Stainless Steel",1,0)</f>
        <v>1</v>
      </c>
      <c r="K381">
        <f>IF('Rolex, AP, Patek'!L381="Two-tone",1,0)</f>
        <v>0</v>
      </c>
      <c r="L381">
        <f>IF(OR('Rolex, AP, Patek'!L381="YG 18K",'Rolex, AP, Patek'!L381="YG &lt;18K",'Rolex, AP, Patek'!L381="PG 18K",'Rolex, AP, Patek'!L381="PG &lt;18K",'Rolex, AP, Patek'!L381="WG 18K",'Rolex, AP, Patek'!L381="Mixes of 18K",'Rolex, AP, Patek'!L381="Mixes &lt;18K"),1,0)</f>
        <v>0</v>
      </c>
      <c r="M381">
        <f>IF('Rolex, AP, Patek'!L381="Platinum",1,0)</f>
        <v>0</v>
      </c>
      <c r="N381">
        <f>IF(OR('Rolex, AP, Patek'!L381="PVD",'Rolex, AP, Patek'!L381="Gold Plate",'Rolex, AP, Patek'!L381="Other"),1,0)</f>
        <v>0</v>
      </c>
      <c r="O381">
        <f>IF('Rolex, AP, Patek'!P381="Stainless Steel",1,0)</f>
        <v>1</v>
      </c>
      <c r="P381">
        <f>IF('Rolex, AP, Patek'!P381="Leather",1,0)</f>
        <v>0</v>
      </c>
      <c r="Q381">
        <f>IF('Rolex, AP, Patek'!P381="Two-tone",1,0)</f>
        <v>0</v>
      </c>
      <c r="R381">
        <f>IF(OR('Rolex, AP, Patek'!P381="YG 18K",'Rolex, AP, Patek'!P381="PG 18K",'Rolex, AP, Patek'!P381="WG 18K",'Rolex, AP, Patek'!P381="Mixes of 18K"),1,0)</f>
        <v>0</v>
      </c>
      <c r="S381">
        <f>IF(OR('Rolex, AP, Patek'!AX381="Yes",'Rolex, AP, Patek'!AY381="Yes",'Rolex, AP, Patek'!AW381="Yes"),1,0)</f>
        <v>0</v>
      </c>
      <c r="T381">
        <f>IF(OR(ISTEXT('Rolex, AP, Patek'!AZ381), ISTEXT('Rolex, AP, Patek'!BA381)),1,0)</f>
        <v>0</v>
      </c>
      <c r="U381">
        <f>IF('Rolex, AP, Patek'!BB381="Yes",1,0)</f>
        <v>0</v>
      </c>
      <c r="V381">
        <f>IF('Rolex, AP, Patek'!BC381="Yes",1,0)</f>
        <v>0</v>
      </c>
      <c r="W381">
        <f>IF('Rolex, AP, Patek'!BF381="Yes",1,0)</f>
        <v>0</v>
      </c>
      <c r="X381">
        <f>IF('Rolex, AP, Patek'!BG381="A",1,0)</f>
        <v>0</v>
      </c>
      <c r="Y381">
        <f>IF('Rolex, AP, Patek'!BG381="AA",1,0)</f>
        <v>0</v>
      </c>
      <c r="Z381">
        <f>IF('Rolex, AP, Patek'!BG381="AAA",1,0)</f>
        <v>0</v>
      </c>
      <c r="AA381">
        <f>IF('Rolex, AP, Patek'!BG381="AAAA",1,0)</f>
        <v>1</v>
      </c>
      <c r="AB381">
        <f>IF('Rolex, AP, Patek'!R381="Yes",1,0)</f>
        <v>0</v>
      </c>
      <c r="AC381">
        <f>IF('Rolex, AP, Patek'!AR381="Yes",1,0)</f>
        <v>0</v>
      </c>
      <c r="AD381">
        <f>IF(OR('Rolex, AP, Patek'!X381="Yes", 'Rolex, AP, Patek'!Y381="Yes",'Rolex, AP, Patek'!Z381="Yes"),1,0)</f>
        <v>0</v>
      </c>
      <c r="AE381">
        <f>IF(OR('Rolex, AP, Patek'!AA381="Yes",'Rolex, AP, Patek'!AB381="Yes"),1,0)</f>
        <v>0</v>
      </c>
      <c r="AF381">
        <f>IF('Rolex, AP, Patek'!AD381="Yes",1,0)</f>
        <v>0</v>
      </c>
      <c r="AG381">
        <f>IF('Rolex, AP, Patek'!AC381="Yes",1,0)</f>
        <v>0</v>
      </c>
      <c r="AH381">
        <f>IF('Rolex, AP, Patek'!AE381="Yes",1,0)</f>
        <v>0</v>
      </c>
      <c r="AI381">
        <f>IF(OR('Rolex, AP, Patek'!AK381="Yes",'Rolex, AP, Patek'!AN381="Yes"),1,0)</f>
        <v>1</v>
      </c>
      <c r="AJ381">
        <f>IF('Rolex, AP, Patek'!AL381="Yes",1,0)</f>
        <v>0</v>
      </c>
      <c r="AK381">
        <f>IF('Rolex, AP, Patek'!AO381="Yes",1,0)</f>
        <v>0</v>
      </c>
      <c r="AL381">
        <f>IF('Rolex, AP, Patek'!AS381="Yes",1,0)</f>
        <v>0</v>
      </c>
      <c r="AM381" s="25">
        <f t="shared" si="31"/>
        <v>0</v>
      </c>
      <c r="AN381" s="25">
        <f t="shared" si="32"/>
        <v>0</v>
      </c>
      <c r="AO381" s="25">
        <f t="shared" si="33"/>
        <v>1</v>
      </c>
      <c r="AP381" s="25">
        <f t="shared" si="34"/>
        <v>0</v>
      </c>
      <c r="AQ381" s="25">
        <f t="shared" si="35"/>
        <v>0</v>
      </c>
    </row>
    <row r="382" spans="1:43" x14ac:dyDescent="0.2">
      <c r="A382" s="1">
        <v>378</v>
      </c>
      <c r="B382" s="27">
        <f>'Rolex, AP, Patek'!C382</f>
        <v>43911</v>
      </c>
      <c r="C382">
        <f>'Rolex, AP, Patek'!D382</f>
        <v>94</v>
      </c>
      <c r="D382" s="28">
        <f>'Rolex, AP, Patek'!E382</f>
        <v>6500</v>
      </c>
      <c r="E382" s="28">
        <f>'Rolex, AP, Patek'!F382</f>
        <v>8125</v>
      </c>
      <c r="F382" s="29">
        <f t="shared" si="30"/>
        <v>8.7795574558837277</v>
      </c>
      <c r="G382" s="28">
        <f>IF('Rolex, AP, Patek'!J382="AP",1,0)</f>
        <v>0</v>
      </c>
      <c r="H382" s="28">
        <f>IF('Rolex, AP, Patek'!J382="Patek",1,0)</f>
        <v>0</v>
      </c>
      <c r="I382" s="28">
        <f>IF('Rolex, AP, Patek'!J382="Rolex",1,0)</f>
        <v>1</v>
      </c>
      <c r="J382">
        <f>IF('Rolex, AP, Patek'!L382="Stainless Steel",1,0)</f>
        <v>0</v>
      </c>
      <c r="K382">
        <f>IF('Rolex, AP, Patek'!L382="Two-tone",1,0)</f>
        <v>0</v>
      </c>
      <c r="L382">
        <f>IF(OR('Rolex, AP, Patek'!L382="YG 18K",'Rolex, AP, Patek'!L382="YG &lt;18K",'Rolex, AP, Patek'!L382="PG 18K",'Rolex, AP, Patek'!L382="PG &lt;18K",'Rolex, AP, Patek'!L382="WG 18K",'Rolex, AP, Patek'!L382="Mixes of 18K",'Rolex, AP, Patek'!L382="Mixes &lt;18K"),1,0)</f>
        <v>1</v>
      </c>
      <c r="M382">
        <f>IF('Rolex, AP, Patek'!L382="Platinum",1,0)</f>
        <v>0</v>
      </c>
      <c r="N382">
        <f>IF(OR('Rolex, AP, Patek'!L382="PVD",'Rolex, AP, Patek'!L382="Gold Plate",'Rolex, AP, Patek'!L382="Other"),1,0)</f>
        <v>0</v>
      </c>
      <c r="O382">
        <f>IF('Rolex, AP, Patek'!P382="Stainless Steel",1,0)</f>
        <v>0</v>
      </c>
      <c r="P382">
        <f>IF('Rolex, AP, Patek'!P382="Leather",1,0)</f>
        <v>0</v>
      </c>
      <c r="Q382">
        <f>IF('Rolex, AP, Patek'!P382="Two-tone",1,0)</f>
        <v>0</v>
      </c>
      <c r="R382">
        <f>IF(OR('Rolex, AP, Patek'!P382="YG 18K",'Rolex, AP, Patek'!P382="PG 18K",'Rolex, AP, Patek'!P382="WG 18K",'Rolex, AP, Patek'!P382="Mixes of 18K"),1,0)</f>
        <v>1</v>
      </c>
      <c r="S382">
        <f>IF(OR('Rolex, AP, Patek'!AX382="Yes",'Rolex, AP, Patek'!AY382="Yes",'Rolex, AP, Patek'!AW382="Yes"),1,0)</f>
        <v>0</v>
      </c>
      <c r="T382">
        <f>IF(OR(ISTEXT('Rolex, AP, Patek'!AZ382), ISTEXT('Rolex, AP, Patek'!BA382)),1,0)</f>
        <v>0</v>
      </c>
      <c r="U382">
        <f>IF('Rolex, AP, Patek'!BB382="Yes",1,0)</f>
        <v>0</v>
      </c>
      <c r="V382">
        <f>IF('Rolex, AP, Patek'!BC382="Yes",1,0)</f>
        <v>0</v>
      </c>
      <c r="W382">
        <f>IF('Rolex, AP, Patek'!BF382="Yes",1,0)</f>
        <v>0</v>
      </c>
      <c r="X382">
        <f>IF('Rolex, AP, Patek'!BG382="A",1,0)</f>
        <v>0</v>
      </c>
      <c r="Y382">
        <f>IF('Rolex, AP, Patek'!BG382="AA",1,0)</f>
        <v>1</v>
      </c>
      <c r="Z382">
        <f>IF('Rolex, AP, Patek'!BG382="AAA",1,0)</f>
        <v>0</v>
      </c>
      <c r="AA382">
        <f>IF('Rolex, AP, Patek'!BG382="AAAA",1,0)</f>
        <v>0</v>
      </c>
      <c r="AB382">
        <f>IF('Rolex, AP, Patek'!R382="Yes",1,0)</f>
        <v>0</v>
      </c>
      <c r="AC382">
        <f>IF('Rolex, AP, Patek'!AR382="Yes",1,0)</f>
        <v>0</v>
      </c>
      <c r="AD382">
        <f>IF(OR('Rolex, AP, Patek'!X382="Yes", 'Rolex, AP, Patek'!Y382="Yes",'Rolex, AP, Patek'!Z382="Yes"),1,0)</f>
        <v>1</v>
      </c>
      <c r="AE382">
        <f>IF(OR('Rolex, AP, Patek'!AA382="Yes",'Rolex, AP, Patek'!AB382="Yes"),1,0)</f>
        <v>0</v>
      </c>
      <c r="AF382">
        <f>IF('Rolex, AP, Patek'!AD382="Yes",1,0)</f>
        <v>0</v>
      </c>
      <c r="AG382">
        <f>IF('Rolex, AP, Patek'!AC382="Yes",1,0)</f>
        <v>0</v>
      </c>
      <c r="AH382">
        <f>IF('Rolex, AP, Patek'!AE382="Yes",1,0)</f>
        <v>0</v>
      </c>
      <c r="AI382">
        <f>IF(OR('Rolex, AP, Patek'!AK382="Yes",'Rolex, AP, Patek'!AN382="Yes"),1,0)</f>
        <v>0</v>
      </c>
      <c r="AJ382">
        <f>IF('Rolex, AP, Patek'!AL382="Yes",1,0)</f>
        <v>0</v>
      </c>
      <c r="AK382">
        <f>IF('Rolex, AP, Patek'!AO382="Yes",1,0)</f>
        <v>0</v>
      </c>
      <c r="AL382">
        <f>IF('Rolex, AP, Patek'!AS382="Yes",1,0)</f>
        <v>0</v>
      </c>
      <c r="AM382" s="25">
        <f t="shared" si="31"/>
        <v>0</v>
      </c>
      <c r="AN382" s="25">
        <f t="shared" si="32"/>
        <v>0</v>
      </c>
      <c r="AO382" s="25">
        <f t="shared" si="33"/>
        <v>1</v>
      </c>
      <c r="AP382" s="25">
        <f t="shared" si="34"/>
        <v>0</v>
      </c>
      <c r="AQ382" s="25">
        <f t="shared" si="35"/>
        <v>0</v>
      </c>
    </row>
    <row r="383" spans="1:43" x14ac:dyDescent="0.2">
      <c r="A383" s="1">
        <v>379</v>
      </c>
      <c r="B383" s="27">
        <f>'Rolex, AP, Patek'!C383</f>
        <v>43911</v>
      </c>
      <c r="C383">
        <f>'Rolex, AP, Patek'!D383</f>
        <v>95</v>
      </c>
      <c r="D383" s="28">
        <f>'Rolex, AP, Patek'!E383</f>
        <v>6900</v>
      </c>
      <c r="E383" s="28">
        <f>'Rolex, AP, Patek'!F383</f>
        <v>8625</v>
      </c>
      <c r="F383" s="29">
        <f t="shared" si="30"/>
        <v>8.8392766905853506</v>
      </c>
      <c r="G383" s="28">
        <f>IF('Rolex, AP, Patek'!J383="AP",1,0)</f>
        <v>0</v>
      </c>
      <c r="H383" s="28">
        <f>IF('Rolex, AP, Patek'!J383="Patek",1,0)</f>
        <v>0</v>
      </c>
      <c r="I383" s="28">
        <f>IF('Rolex, AP, Patek'!J383="Rolex",1,0)</f>
        <v>1</v>
      </c>
      <c r="J383">
        <f>IF('Rolex, AP, Patek'!L383="Stainless Steel",1,0)</f>
        <v>0</v>
      </c>
      <c r="K383">
        <f>IF('Rolex, AP, Patek'!L383="Two-tone",1,0)</f>
        <v>0</v>
      </c>
      <c r="L383">
        <f>IF(OR('Rolex, AP, Patek'!L383="YG 18K",'Rolex, AP, Patek'!L383="YG &lt;18K",'Rolex, AP, Patek'!L383="PG 18K",'Rolex, AP, Patek'!L383="PG &lt;18K",'Rolex, AP, Patek'!L383="WG 18K",'Rolex, AP, Patek'!L383="Mixes of 18K",'Rolex, AP, Patek'!L383="Mixes &lt;18K"),1,0)</f>
        <v>1</v>
      </c>
      <c r="M383">
        <f>IF('Rolex, AP, Patek'!L383="Platinum",1,0)</f>
        <v>0</v>
      </c>
      <c r="N383">
        <f>IF(OR('Rolex, AP, Patek'!L383="PVD",'Rolex, AP, Patek'!L383="Gold Plate",'Rolex, AP, Patek'!L383="Other"),1,0)</f>
        <v>0</v>
      </c>
      <c r="O383">
        <f>IF('Rolex, AP, Patek'!P383="Stainless Steel",1,0)</f>
        <v>0</v>
      </c>
      <c r="P383">
        <f>IF('Rolex, AP, Patek'!P383="Leather",1,0)</f>
        <v>0</v>
      </c>
      <c r="Q383">
        <f>IF('Rolex, AP, Patek'!P383="Two-tone",1,0)</f>
        <v>0</v>
      </c>
      <c r="R383">
        <f>IF(OR('Rolex, AP, Patek'!P383="YG 18K",'Rolex, AP, Patek'!P383="PG 18K",'Rolex, AP, Patek'!P383="WG 18K",'Rolex, AP, Patek'!P383="Mixes of 18K"),1,0)</f>
        <v>1</v>
      </c>
      <c r="S383">
        <f>IF(OR('Rolex, AP, Patek'!AX383="Yes",'Rolex, AP, Patek'!AY383="Yes",'Rolex, AP, Patek'!AW383="Yes"),1,0)</f>
        <v>0</v>
      </c>
      <c r="T383">
        <f>IF(OR(ISTEXT('Rolex, AP, Patek'!AZ383), ISTEXT('Rolex, AP, Patek'!BA383)),1,0)</f>
        <v>0</v>
      </c>
      <c r="U383">
        <f>IF('Rolex, AP, Patek'!BB383="Yes",1,0)</f>
        <v>0</v>
      </c>
      <c r="V383">
        <f>IF('Rolex, AP, Patek'!BC383="Yes",1,0)</f>
        <v>0</v>
      </c>
      <c r="W383">
        <f>IF('Rolex, AP, Patek'!BF383="Yes",1,0)</f>
        <v>0</v>
      </c>
      <c r="X383">
        <f>IF('Rolex, AP, Patek'!BG383="A",1,0)</f>
        <v>1</v>
      </c>
      <c r="Y383">
        <f>IF('Rolex, AP, Patek'!BG383="AA",1,0)</f>
        <v>0</v>
      </c>
      <c r="Z383">
        <f>IF('Rolex, AP, Patek'!BG383="AAA",1,0)</f>
        <v>0</v>
      </c>
      <c r="AA383">
        <f>IF('Rolex, AP, Patek'!BG383="AAAA",1,0)</f>
        <v>0</v>
      </c>
      <c r="AB383">
        <f>IF('Rolex, AP, Patek'!R383="Yes",1,0)</f>
        <v>0</v>
      </c>
      <c r="AC383">
        <f>IF('Rolex, AP, Patek'!AR383="Yes",1,0)</f>
        <v>0</v>
      </c>
      <c r="AD383">
        <f>IF(OR('Rolex, AP, Patek'!X383="Yes", 'Rolex, AP, Patek'!Y383="Yes",'Rolex, AP, Patek'!Z383="Yes"),1,0)</f>
        <v>1</v>
      </c>
      <c r="AE383">
        <f>IF(OR('Rolex, AP, Patek'!AA383="Yes",'Rolex, AP, Patek'!AB383="Yes"),1,0)</f>
        <v>0</v>
      </c>
      <c r="AF383">
        <f>IF('Rolex, AP, Patek'!AD383="Yes",1,0)</f>
        <v>0</v>
      </c>
      <c r="AG383">
        <f>IF('Rolex, AP, Patek'!AC383="Yes",1,0)</f>
        <v>0</v>
      </c>
      <c r="AH383">
        <f>IF('Rolex, AP, Patek'!AE383="Yes",1,0)</f>
        <v>0</v>
      </c>
      <c r="AI383">
        <f>IF(OR('Rolex, AP, Patek'!AK383="Yes",'Rolex, AP, Patek'!AN383="Yes"),1,0)</f>
        <v>0</v>
      </c>
      <c r="AJ383">
        <f>IF('Rolex, AP, Patek'!AL383="Yes",1,0)</f>
        <v>0</v>
      </c>
      <c r="AK383">
        <f>IF('Rolex, AP, Patek'!AO383="Yes",1,0)</f>
        <v>0</v>
      </c>
      <c r="AL383">
        <f>IF('Rolex, AP, Patek'!AS383="Yes",1,0)</f>
        <v>0</v>
      </c>
      <c r="AM383" s="25">
        <f t="shared" si="31"/>
        <v>0</v>
      </c>
      <c r="AN383" s="25">
        <f t="shared" si="32"/>
        <v>0</v>
      </c>
      <c r="AO383" s="25">
        <f t="shared" si="33"/>
        <v>1</v>
      </c>
      <c r="AP383" s="25">
        <f t="shared" si="34"/>
        <v>0</v>
      </c>
      <c r="AQ383" s="25">
        <f t="shared" si="35"/>
        <v>0</v>
      </c>
    </row>
    <row r="384" spans="1:43" x14ac:dyDescent="0.2">
      <c r="A384" s="1">
        <v>380</v>
      </c>
      <c r="B384" s="27">
        <f>'Rolex, AP, Patek'!C384</f>
        <v>43911</v>
      </c>
      <c r="C384">
        <f>'Rolex, AP, Patek'!D384</f>
        <v>106</v>
      </c>
      <c r="D384" s="28">
        <f>'Rolex, AP, Patek'!E384</f>
        <v>6000</v>
      </c>
      <c r="E384" s="28">
        <f>'Rolex, AP, Patek'!F384</f>
        <v>7500</v>
      </c>
      <c r="F384" s="29">
        <f t="shared" si="30"/>
        <v>8.6995147482101913</v>
      </c>
      <c r="G384" s="28">
        <f>IF('Rolex, AP, Patek'!J384="AP",1,0)</f>
        <v>0</v>
      </c>
      <c r="H384" s="28">
        <f>IF('Rolex, AP, Patek'!J384="Patek",1,0)</f>
        <v>0</v>
      </c>
      <c r="I384" s="28">
        <f>IF('Rolex, AP, Patek'!J384="Rolex",1,0)</f>
        <v>1</v>
      </c>
      <c r="J384">
        <f>IF('Rolex, AP, Patek'!L384="Stainless Steel",1,0)</f>
        <v>1</v>
      </c>
      <c r="K384">
        <f>IF('Rolex, AP, Patek'!L384="Two-tone",1,0)</f>
        <v>0</v>
      </c>
      <c r="L384">
        <f>IF(OR('Rolex, AP, Patek'!L384="YG 18K",'Rolex, AP, Patek'!L384="YG &lt;18K",'Rolex, AP, Patek'!L384="PG 18K",'Rolex, AP, Patek'!L384="PG &lt;18K",'Rolex, AP, Patek'!L384="WG 18K",'Rolex, AP, Patek'!L384="Mixes of 18K",'Rolex, AP, Patek'!L384="Mixes &lt;18K"),1,0)</f>
        <v>0</v>
      </c>
      <c r="M384">
        <f>IF('Rolex, AP, Patek'!L384="Platinum",1,0)</f>
        <v>0</v>
      </c>
      <c r="N384">
        <f>IF(OR('Rolex, AP, Patek'!L384="PVD",'Rolex, AP, Patek'!L384="Gold Plate",'Rolex, AP, Patek'!L384="Other"),1,0)</f>
        <v>0</v>
      </c>
      <c r="O384">
        <f>IF('Rolex, AP, Patek'!P384="Stainless Steel",1,0)</f>
        <v>1</v>
      </c>
      <c r="P384">
        <f>IF('Rolex, AP, Patek'!P384="Leather",1,0)</f>
        <v>0</v>
      </c>
      <c r="Q384">
        <f>IF('Rolex, AP, Patek'!P384="Two-tone",1,0)</f>
        <v>0</v>
      </c>
      <c r="R384">
        <f>IF(OR('Rolex, AP, Patek'!P384="YG 18K",'Rolex, AP, Patek'!P384="PG 18K",'Rolex, AP, Patek'!P384="WG 18K",'Rolex, AP, Patek'!P384="Mixes of 18K"),1,0)</f>
        <v>0</v>
      </c>
      <c r="S384">
        <f>IF(OR('Rolex, AP, Patek'!AX384="Yes",'Rolex, AP, Patek'!AY384="Yes",'Rolex, AP, Patek'!AW384="Yes"),1,0)</f>
        <v>0</v>
      </c>
      <c r="T384">
        <f>IF(OR(ISTEXT('Rolex, AP, Patek'!AZ384), ISTEXT('Rolex, AP, Patek'!BA384)),1,0)</f>
        <v>0</v>
      </c>
      <c r="U384">
        <f>IF('Rolex, AP, Patek'!BB384="Yes",1,0)</f>
        <v>0</v>
      </c>
      <c r="V384">
        <f>IF('Rolex, AP, Patek'!BC384="Yes",1,0)</f>
        <v>0</v>
      </c>
      <c r="W384">
        <f>IF('Rolex, AP, Patek'!BF384="Yes",1,0)</f>
        <v>0</v>
      </c>
      <c r="X384">
        <f>IF('Rolex, AP, Patek'!BG384="A",1,0)</f>
        <v>0</v>
      </c>
      <c r="Y384">
        <f>IF('Rolex, AP, Patek'!BG384="AA",1,0)</f>
        <v>1</v>
      </c>
      <c r="Z384">
        <f>IF('Rolex, AP, Patek'!BG384="AAA",1,0)</f>
        <v>0</v>
      </c>
      <c r="AA384">
        <f>IF('Rolex, AP, Patek'!BG384="AAAA",1,0)</f>
        <v>0</v>
      </c>
      <c r="AB384">
        <f>IF('Rolex, AP, Patek'!R384="Yes",1,0)</f>
        <v>0</v>
      </c>
      <c r="AC384">
        <f>IF('Rolex, AP, Patek'!AR384="Yes",1,0)</f>
        <v>0</v>
      </c>
      <c r="AD384">
        <f>IF(OR('Rolex, AP, Patek'!X384="Yes", 'Rolex, AP, Patek'!Y384="Yes",'Rolex, AP, Patek'!Z384="Yes"),1,0)</f>
        <v>1</v>
      </c>
      <c r="AE384">
        <f>IF(OR('Rolex, AP, Patek'!AA384="Yes",'Rolex, AP, Patek'!AB384="Yes"),1,0)</f>
        <v>0</v>
      </c>
      <c r="AF384">
        <f>IF('Rolex, AP, Patek'!AD384="Yes",1,0)</f>
        <v>0</v>
      </c>
      <c r="AG384">
        <f>IF('Rolex, AP, Patek'!AC384="Yes",1,0)</f>
        <v>0</v>
      </c>
      <c r="AH384">
        <f>IF('Rolex, AP, Patek'!AE384="Yes",1,0)</f>
        <v>0</v>
      </c>
      <c r="AI384">
        <f>IF(OR('Rolex, AP, Patek'!AK384="Yes",'Rolex, AP, Patek'!AN384="Yes"),1,0)</f>
        <v>0</v>
      </c>
      <c r="AJ384">
        <f>IF('Rolex, AP, Patek'!AL384="Yes",1,0)</f>
        <v>0</v>
      </c>
      <c r="AK384">
        <f>IF('Rolex, AP, Patek'!AO384="Yes",1,0)</f>
        <v>0</v>
      </c>
      <c r="AL384">
        <f>IF('Rolex, AP, Patek'!AS384="Yes",1,0)</f>
        <v>0</v>
      </c>
      <c r="AM384" s="25">
        <f t="shared" si="31"/>
        <v>0</v>
      </c>
      <c r="AN384" s="25">
        <f t="shared" si="32"/>
        <v>0</v>
      </c>
      <c r="AO384" s="25">
        <f t="shared" si="33"/>
        <v>1</v>
      </c>
      <c r="AP384" s="25">
        <f t="shared" si="34"/>
        <v>0</v>
      </c>
      <c r="AQ384" s="25">
        <f t="shared" si="35"/>
        <v>0</v>
      </c>
    </row>
    <row r="385" spans="1:43" x14ac:dyDescent="0.2">
      <c r="A385" s="1">
        <v>381</v>
      </c>
      <c r="B385" s="27">
        <f>'Rolex, AP, Patek'!C385</f>
        <v>43911</v>
      </c>
      <c r="C385">
        <f>'Rolex, AP, Patek'!D385</f>
        <v>107</v>
      </c>
      <c r="D385" s="28">
        <f>'Rolex, AP, Patek'!E385</f>
        <v>3400</v>
      </c>
      <c r="E385" s="28">
        <f>'Rolex, AP, Patek'!F385</f>
        <v>4250</v>
      </c>
      <c r="F385" s="29">
        <f t="shared" si="30"/>
        <v>8.1315307106042525</v>
      </c>
      <c r="G385" s="28">
        <f>IF('Rolex, AP, Patek'!J385="AP",1,0)</f>
        <v>0</v>
      </c>
      <c r="H385" s="28">
        <f>IF('Rolex, AP, Patek'!J385="Patek",1,0)</f>
        <v>0</v>
      </c>
      <c r="I385" s="28">
        <f>IF('Rolex, AP, Patek'!J385="Rolex",1,0)</f>
        <v>1</v>
      </c>
      <c r="J385">
        <f>IF('Rolex, AP, Patek'!L385="Stainless Steel",1,0)</f>
        <v>0</v>
      </c>
      <c r="K385">
        <f>IF('Rolex, AP, Patek'!L385="Two-tone",1,0)</f>
        <v>0</v>
      </c>
      <c r="L385">
        <f>IF(OR('Rolex, AP, Patek'!L385="YG 18K",'Rolex, AP, Patek'!L385="YG &lt;18K",'Rolex, AP, Patek'!L385="PG 18K",'Rolex, AP, Patek'!L385="PG &lt;18K",'Rolex, AP, Patek'!L385="WG 18K",'Rolex, AP, Patek'!L385="Mixes of 18K",'Rolex, AP, Patek'!L385="Mixes &lt;18K"),1,0)</f>
        <v>1</v>
      </c>
      <c r="M385">
        <f>IF('Rolex, AP, Patek'!L385="Platinum",1,0)</f>
        <v>0</v>
      </c>
      <c r="N385">
        <f>IF(OR('Rolex, AP, Patek'!L385="PVD",'Rolex, AP, Patek'!L385="Gold Plate",'Rolex, AP, Patek'!L385="Other"),1,0)</f>
        <v>0</v>
      </c>
      <c r="O385">
        <f>IF('Rolex, AP, Patek'!P385="Stainless Steel",1,0)</f>
        <v>0</v>
      </c>
      <c r="P385">
        <f>IF('Rolex, AP, Patek'!P385="Leather",1,0)</f>
        <v>1</v>
      </c>
      <c r="Q385">
        <f>IF('Rolex, AP, Patek'!P385="Two-tone",1,0)</f>
        <v>0</v>
      </c>
      <c r="R385">
        <f>IF(OR('Rolex, AP, Patek'!P385="YG 18K",'Rolex, AP, Patek'!P385="PG 18K",'Rolex, AP, Patek'!P385="WG 18K",'Rolex, AP, Patek'!P385="Mixes of 18K"),1,0)</f>
        <v>0</v>
      </c>
      <c r="S385">
        <f>IF(OR('Rolex, AP, Patek'!AX385="Yes",'Rolex, AP, Patek'!AY385="Yes",'Rolex, AP, Patek'!AW385="Yes"),1,0)</f>
        <v>0</v>
      </c>
      <c r="T385">
        <f>IF(OR(ISTEXT('Rolex, AP, Patek'!AZ385), ISTEXT('Rolex, AP, Patek'!BA385)),1,0)</f>
        <v>1</v>
      </c>
      <c r="U385">
        <f>IF('Rolex, AP, Patek'!BB385="Yes",1,0)</f>
        <v>0</v>
      </c>
      <c r="V385">
        <f>IF('Rolex, AP, Patek'!BC385="Yes",1,0)</f>
        <v>0</v>
      </c>
      <c r="W385">
        <f>IF('Rolex, AP, Patek'!BF385="Yes",1,0)</f>
        <v>0</v>
      </c>
      <c r="X385">
        <f>IF('Rolex, AP, Patek'!BG385="A",1,0)</f>
        <v>0</v>
      </c>
      <c r="Y385">
        <f>IF('Rolex, AP, Patek'!BG385="AA",1,0)</f>
        <v>1</v>
      </c>
      <c r="Z385">
        <f>IF('Rolex, AP, Patek'!BG385="AAA",1,0)</f>
        <v>0</v>
      </c>
      <c r="AA385">
        <f>IF('Rolex, AP, Patek'!BG385="AAAA",1,0)</f>
        <v>0</v>
      </c>
      <c r="AB385">
        <f>IF('Rolex, AP, Patek'!R385="Yes",1,0)</f>
        <v>1</v>
      </c>
      <c r="AC385">
        <f>IF('Rolex, AP, Patek'!AR385="Yes",1,0)</f>
        <v>0</v>
      </c>
      <c r="AD385">
        <f>IF(OR('Rolex, AP, Patek'!X385="Yes", 'Rolex, AP, Patek'!Y385="Yes",'Rolex, AP, Patek'!Z385="Yes"),1,0)</f>
        <v>0</v>
      </c>
      <c r="AE385">
        <f>IF(OR('Rolex, AP, Patek'!AA385="Yes",'Rolex, AP, Patek'!AB385="Yes"),1,0)</f>
        <v>0</v>
      </c>
      <c r="AF385">
        <f>IF('Rolex, AP, Patek'!AD385="Yes",1,0)</f>
        <v>0</v>
      </c>
      <c r="AG385">
        <f>IF('Rolex, AP, Patek'!AC385="Yes",1,0)</f>
        <v>0</v>
      </c>
      <c r="AH385">
        <f>IF('Rolex, AP, Patek'!AE385="Yes",1,0)</f>
        <v>0</v>
      </c>
      <c r="AI385">
        <f>IF(OR('Rolex, AP, Patek'!AK385="Yes",'Rolex, AP, Patek'!AN385="Yes"),1,0)</f>
        <v>0</v>
      </c>
      <c r="AJ385">
        <f>IF('Rolex, AP, Patek'!AL385="Yes",1,0)</f>
        <v>0</v>
      </c>
      <c r="AK385">
        <f>IF('Rolex, AP, Patek'!AO385="Yes",1,0)</f>
        <v>0</v>
      </c>
      <c r="AL385">
        <f>IF('Rolex, AP, Patek'!AS385="Yes",1,0)</f>
        <v>0</v>
      </c>
      <c r="AM385" s="25">
        <f t="shared" si="31"/>
        <v>0</v>
      </c>
      <c r="AN385" s="25">
        <f t="shared" si="32"/>
        <v>0</v>
      </c>
      <c r="AO385" s="25">
        <f t="shared" si="33"/>
        <v>1</v>
      </c>
      <c r="AP385" s="25">
        <f t="shared" si="34"/>
        <v>0</v>
      </c>
      <c r="AQ385" s="25">
        <f t="shared" si="35"/>
        <v>0</v>
      </c>
    </row>
    <row r="386" spans="1:43" x14ac:dyDescent="0.2">
      <c r="A386" s="1">
        <v>382</v>
      </c>
      <c r="B386" s="27">
        <f>'Rolex, AP, Patek'!C386</f>
        <v>43911</v>
      </c>
      <c r="C386">
        <f>'Rolex, AP, Patek'!D386</f>
        <v>108</v>
      </c>
      <c r="D386" s="28">
        <f>'Rolex, AP, Patek'!E386</f>
        <v>2600</v>
      </c>
      <c r="E386" s="28">
        <f>'Rolex, AP, Patek'!F386</f>
        <v>3250</v>
      </c>
      <c r="F386" s="29">
        <f t="shared" si="30"/>
        <v>7.8632667240095735</v>
      </c>
      <c r="G386" s="28">
        <f>IF('Rolex, AP, Patek'!J386="AP",1,0)</f>
        <v>0</v>
      </c>
      <c r="H386" s="28">
        <f>IF('Rolex, AP, Patek'!J386="Patek",1,0)</f>
        <v>0</v>
      </c>
      <c r="I386" s="28">
        <f>IF('Rolex, AP, Patek'!J386="Rolex",1,0)</f>
        <v>1</v>
      </c>
      <c r="J386">
        <f>IF('Rolex, AP, Patek'!L386="Stainless Steel",1,0)</f>
        <v>1</v>
      </c>
      <c r="K386">
        <f>IF('Rolex, AP, Patek'!L386="Two-tone",1,0)</f>
        <v>0</v>
      </c>
      <c r="L386">
        <f>IF(OR('Rolex, AP, Patek'!L386="YG 18K",'Rolex, AP, Patek'!L386="YG &lt;18K",'Rolex, AP, Patek'!L386="PG 18K",'Rolex, AP, Patek'!L386="PG &lt;18K",'Rolex, AP, Patek'!L386="WG 18K",'Rolex, AP, Patek'!L386="Mixes of 18K",'Rolex, AP, Patek'!L386="Mixes &lt;18K"),1,0)</f>
        <v>0</v>
      </c>
      <c r="M386">
        <f>IF('Rolex, AP, Patek'!L386="Platinum",1,0)</f>
        <v>0</v>
      </c>
      <c r="N386">
        <f>IF(OR('Rolex, AP, Patek'!L386="PVD",'Rolex, AP, Patek'!L386="Gold Plate",'Rolex, AP, Patek'!L386="Other"),1,0)</f>
        <v>0</v>
      </c>
      <c r="O386">
        <f>IF('Rolex, AP, Patek'!P386="Stainless Steel",1,0)</f>
        <v>1</v>
      </c>
      <c r="P386">
        <f>IF('Rolex, AP, Patek'!P386="Leather",1,0)</f>
        <v>0</v>
      </c>
      <c r="Q386">
        <f>IF('Rolex, AP, Patek'!P386="Two-tone",1,0)</f>
        <v>0</v>
      </c>
      <c r="R386">
        <f>IF(OR('Rolex, AP, Patek'!P386="YG 18K",'Rolex, AP, Patek'!P386="PG 18K",'Rolex, AP, Patek'!P386="WG 18K",'Rolex, AP, Patek'!P386="Mixes of 18K"),1,0)</f>
        <v>0</v>
      </c>
      <c r="S386">
        <f>IF(OR('Rolex, AP, Patek'!AX386="Yes",'Rolex, AP, Patek'!AY386="Yes",'Rolex, AP, Patek'!AW386="Yes"),1,0)</f>
        <v>0</v>
      </c>
      <c r="T386">
        <f>IF(OR(ISTEXT('Rolex, AP, Patek'!AZ386), ISTEXT('Rolex, AP, Patek'!BA386)),1,0)</f>
        <v>0</v>
      </c>
      <c r="U386">
        <f>IF('Rolex, AP, Patek'!BB386="Yes",1,0)</f>
        <v>0</v>
      </c>
      <c r="V386">
        <f>IF('Rolex, AP, Patek'!BC386="Yes",1,0)</f>
        <v>0</v>
      </c>
      <c r="W386">
        <f>IF('Rolex, AP, Patek'!BF386="Yes",1,0)</f>
        <v>0</v>
      </c>
      <c r="X386">
        <f>IF('Rolex, AP, Patek'!BG386="A",1,0)</f>
        <v>0</v>
      </c>
      <c r="Y386">
        <f>IF('Rolex, AP, Patek'!BG386="AA",1,0)</f>
        <v>1</v>
      </c>
      <c r="Z386">
        <f>IF('Rolex, AP, Patek'!BG386="AAA",1,0)</f>
        <v>0</v>
      </c>
      <c r="AA386">
        <f>IF('Rolex, AP, Patek'!BG386="AAAA",1,0)</f>
        <v>0</v>
      </c>
      <c r="AB386">
        <f>IF('Rolex, AP, Patek'!R386="Yes",1,0)</f>
        <v>0</v>
      </c>
      <c r="AC386">
        <f>IF('Rolex, AP, Patek'!AR386="Yes",1,0)</f>
        <v>0</v>
      </c>
      <c r="AD386">
        <f>IF(OR('Rolex, AP, Patek'!X386="Yes", 'Rolex, AP, Patek'!Y386="Yes",'Rolex, AP, Patek'!Z386="Yes"),1,0)</f>
        <v>1</v>
      </c>
      <c r="AE386">
        <f>IF(OR('Rolex, AP, Patek'!AA386="Yes",'Rolex, AP, Patek'!AB386="Yes"),1,0)</f>
        <v>0</v>
      </c>
      <c r="AF386">
        <f>IF('Rolex, AP, Patek'!AD386="Yes",1,0)</f>
        <v>0</v>
      </c>
      <c r="AG386">
        <f>IF('Rolex, AP, Patek'!AC386="Yes",1,0)</f>
        <v>0</v>
      </c>
      <c r="AH386">
        <f>IF('Rolex, AP, Patek'!AE386="Yes",1,0)</f>
        <v>0</v>
      </c>
      <c r="AI386">
        <f>IF(OR('Rolex, AP, Patek'!AK386="Yes",'Rolex, AP, Patek'!AN386="Yes"),1,0)</f>
        <v>0</v>
      </c>
      <c r="AJ386">
        <f>IF('Rolex, AP, Patek'!AL386="Yes",1,0)</f>
        <v>0</v>
      </c>
      <c r="AK386">
        <f>IF('Rolex, AP, Patek'!AO386="Yes",1,0)</f>
        <v>0</v>
      </c>
      <c r="AL386">
        <f>IF('Rolex, AP, Patek'!AS386="Yes",1,0)</f>
        <v>0</v>
      </c>
      <c r="AM386" s="25">
        <f t="shared" si="31"/>
        <v>0</v>
      </c>
      <c r="AN386" s="25">
        <f t="shared" si="32"/>
        <v>0</v>
      </c>
      <c r="AO386" s="25">
        <f t="shared" si="33"/>
        <v>1</v>
      </c>
      <c r="AP386" s="25">
        <f t="shared" si="34"/>
        <v>0</v>
      </c>
      <c r="AQ386" s="25">
        <f t="shared" si="35"/>
        <v>0</v>
      </c>
    </row>
    <row r="387" spans="1:43" x14ac:dyDescent="0.2">
      <c r="A387" s="1">
        <v>383</v>
      </c>
      <c r="B387" s="27">
        <f>'Rolex, AP, Patek'!C387</f>
        <v>43911</v>
      </c>
      <c r="C387">
        <f>'Rolex, AP, Patek'!D387</f>
        <v>157</v>
      </c>
      <c r="D387" s="28">
        <f>'Rolex, AP, Patek'!E387</f>
        <v>6500</v>
      </c>
      <c r="E387" s="28">
        <f>'Rolex, AP, Patek'!F387</f>
        <v>8125</v>
      </c>
      <c r="F387" s="29">
        <f t="shared" si="30"/>
        <v>8.7795574558837277</v>
      </c>
      <c r="G387" s="28">
        <f>IF('Rolex, AP, Patek'!J387="AP",1,0)</f>
        <v>0</v>
      </c>
      <c r="H387" s="28">
        <f>IF('Rolex, AP, Patek'!J387="Patek",1,0)</f>
        <v>0</v>
      </c>
      <c r="I387" s="28">
        <f>IF('Rolex, AP, Patek'!J387="Rolex",1,0)</f>
        <v>1</v>
      </c>
      <c r="J387">
        <f>IF('Rolex, AP, Patek'!L387="Stainless Steel",1,0)</f>
        <v>0</v>
      </c>
      <c r="K387">
        <f>IF('Rolex, AP, Patek'!L387="Two-tone",1,0)</f>
        <v>0</v>
      </c>
      <c r="L387">
        <f>IF(OR('Rolex, AP, Patek'!L387="YG 18K",'Rolex, AP, Patek'!L387="YG &lt;18K",'Rolex, AP, Patek'!L387="PG 18K",'Rolex, AP, Patek'!L387="PG &lt;18K",'Rolex, AP, Patek'!L387="WG 18K",'Rolex, AP, Patek'!L387="Mixes of 18K",'Rolex, AP, Patek'!L387="Mixes &lt;18K"),1,0)</f>
        <v>1</v>
      </c>
      <c r="M387">
        <f>IF('Rolex, AP, Patek'!L387="Platinum",1,0)</f>
        <v>0</v>
      </c>
      <c r="N387">
        <f>IF(OR('Rolex, AP, Patek'!L387="PVD",'Rolex, AP, Patek'!L387="Gold Plate",'Rolex, AP, Patek'!L387="Other"),1,0)</f>
        <v>0</v>
      </c>
      <c r="O387">
        <f>IF('Rolex, AP, Patek'!P387="Stainless Steel",1,0)</f>
        <v>0</v>
      </c>
      <c r="P387">
        <f>IF('Rolex, AP, Patek'!P387="Leather",1,0)</f>
        <v>0</v>
      </c>
      <c r="Q387">
        <f>IF('Rolex, AP, Patek'!P387="Two-tone",1,0)</f>
        <v>0</v>
      </c>
      <c r="R387">
        <f>IF(OR('Rolex, AP, Patek'!P387="YG 18K",'Rolex, AP, Patek'!P387="PG 18K",'Rolex, AP, Patek'!P387="WG 18K",'Rolex, AP, Patek'!P387="Mixes of 18K"),1,0)</f>
        <v>1</v>
      </c>
      <c r="S387">
        <f>IF(OR('Rolex, AP, Patek'!AX387="Yes",'Rolex, AP, Patek'!AY387="Yes",'Rolex, AP, Patek'!AW387="Yes"),1,0)</f>
        <v>0</v>
      </c>
      <c r="T387">
        <f>IF(OR(ISTEXT('Rolex, AP, Patek'!AZ387), ISTEXT('Rolex, AP, Patek'!BA387)),1,0)</f>
        <v>0</v>
      </c>
      <c r="U387">
        <f>IF('Rolex, AP, Patek'!BB387="Yes",1,0)</f>
        <v>0</v>
      </c>
      <c r="V387">
        <f>IF('Rolex, AP, Patek'!BC387="Yes",1,0)</f>
        <v>0</v>
      </c>
      <c r="W387">
        <f>IF('Rolex, AP, Patek'!BF387="Yes",1,0)</f>
        <v>0</v>
      </c>
      <c r="X387">
        <f>IF('Rolex, AP, Patek'!BG387="A",1,0)</f>
        <v>1</v>
      </c>
      <c r="Y387">
        <f>IF('Rolex, AP, Patek'!BG387="AA",1,0)</f>
        <v>0</v>
      </c>
      <c r="Z387">
        <f>IF('Rolex, AP, Patek'!BG387="AAA",1,0)</f>
        <v>0</v>
      </c>
      <c r="AA387">
        <f>IF('Rolex, AP, Patek'!BG387="AAAA",1,0)</f>
        <v>0</v>
      </c>
      <c r="AB387">
        <f>IF('Rolex, AP, Patek'!R387="Yes",1,0)</f>
        <v>0</v>
      </c>
      <c r="AC387">
        <f>IF('Rolex, AP, Patek'!AR387="Yes",1,0)</f>
        <v>0</v>
      </c>
      <c r="AD387">
        <f>IF(OR('Rolex, AP, Patek'!X387="Yes", 'Rolex, AP, Patek'!Y387="Yes",'Rolex, AP, Patek'!Z387="Yes"),1,0)</f>
        <v>1</v>
      </c>
      <c r="AE387">
        <f>IF(OR('Rolex, AP, Patek'!AA387="Yes",'Rolex, AP, Patek'!AB387="Yes"),1,0)</f>
        <v>0</v>
      </c>
      <c r="AF387">
        <f>IF('Rolex, AP, Patek'!AD387="Yes",1,0)</f>
        <v>0</v>
      </c>
      <c r="AG387">
        <f>IF('Rolex, AP, Patek'!AC387="Yes",1,0)</f>
        <v>0</v>
      </c>
      <c r="AH387">
        <f>IF('Rolex, AP, Patek'!AE387="Yes",1,0)</f>
        <v>0</v>
      </c>
      <c r="AI387">
        <f>IF(OR('Rolex, AP, Patek'!AK387="Yes",'Rolex, AP, Patek'!AN387="Yes"),1,0)</f>
        <v>0</v>
      </c>
      <c r="AJ387">
        <f>IF('Rolex, AP, Patek'!AL387="Yes",1,0)</f>
        <v>0</v>
      </c>
      <c r="AK387">
        <f>IF('Rolex, AP, Patek'!AO387="Yes",1,0)</f>
        <v>0</v>
      </c>
      <c r="AL387">
        <f>IF('Rolex, AP, Patek'!AS387="Yes",1,0)</f>
        <v>0</v>
      </c>
      <c r="AM387" s="25">
        <f t="shared" si="31"/>
        <v>0</v>
      </c>
      <c r="AN387" s="25">
        <f t="shared" si="32"/>
        <v>0</v>
      </c>
      <c r="AO387" s="25">
        <f t="shared" si="33"/>
        <v>1</v>
      </c>
      <c r="AP387" s="25">
        <f t="shared" si="34"/>
        <v>0</v>
      </c>
      <c r="AQ387" s="25">
        <f t="shared" si="35"/>
        <v>0</v>
      </c>
    </row>
    <row r="388" spans="1:43" x14ac:dyDescent="0.2">
      <c r="A388" s="1">
        <v>384</v>
      </c>
      <c r="B388" s="27">
        <f>'Rolex, AP, Patek'!C388</f>
        <v>43911</v>
      </c>
      <c r="C388">
        <f>'Rolex, AP, Patek'!D388</f>
        <v>159</v>
      </c>
      <c r="D388" s="28">
        <f>'Rolex, AP, Patek'!E388</f>
        <v>6000</v>
      </c>
      <c r="E388" s="28">
        <f>'Rolex, AP, Patek'!F388</f>
        <v>7500</v>
      </c>
      <c r="F388" s="29">
        <f t="shared" si="30"/>
        <v>8.6995147482101913</v>
      </c>
      <c r="G388" s="28">
        <f>IF('Rolex, AP, Patek'!J388="AP",1,0)</f>
        <v>0</v>
      </c>
      <c r="H388" s="28">
        <f>IF('Rolex, AP, Patek'!J388="Patek",1,0)</f>
        <v>0</v>
      </c>
      <c r="I388" s="28">
        <f>IF('Rolex, AP, Patek'!J388="Rolex",1,0)</f>
        <v>1</v>
      </c>
      <c r="J388">
        <f>IF('Rolex, AP, Patek'!L388="Stainless Steel",1,0)</f>
        <v>0</v>
      </c>
      <c r="K388">
        <f>IF('Rolex, AP, Patek'!L388="Two-tone",1,0)</f>
        <v>1</v>
      </c>
      <c r="L388">
        <f>IF(OR('Rolex, AP, Patek'!L388="YG 18K",'Rolex, AP, Patek'!L388="YG &lt;18K",'Rolex, AP, Patek'!L388="PG 18K",'Rolex, AP, Patek'!L388="PG &lt;18K",'Rolex, AP, Patek'!L388="WG 18K",'Rolex, AP, Patek'!L388="Mixes of 18K",'Rolex, AP, Patek'!L388="Mixes &lt;18K"),1,0)</f>
        <v>0</v>
      </c>
      <c r="M388">
        <f>IF('Rolex, AP, Patek'!L388="Platinum",1,0)</f>
        <v>0</v>
      </c>
      <c r="N388">
        <f>IF(OR('Rolex, AP, Patek'!L388="PVD",'Rolex, AP, Patek'!L388="Gold Plate",'Rolex, AP, Patek'!L388="Other"),1,0)</f>
        <v>0</v>
      </c>
      <c r="O388">
        <f>IF('Rolex, AP, Patek'!P388="Stainless Steel",1,0)</f>
        <v>0</v>
      </c>
      <c r="P388">
        <f>IF('Rolex, AP, Patek'!P388="Leather",1,0)</f>
        <v>0</v>
      </c>
      <c r="Q388">
        <f>IF('Rolex, AP, Patek'!P388="Two-tone",1,0)</f>
        <v>1</v>
      </c>
      <c r="R388">
        <f>IF(OR('Rolex, AP, Patek'!P388="YG 18K",'Rolex, AP, Patek'!P388="PG 18K",'Rolex, AP, Patek'!P388="WG 18K",'Rolex, AP, Patek'!P388="Mixes of 18K"),1,0)</f>
        <v>0</v>
      </c>
      <c r="S388">
        <f>IF(OR('Rolex, AP, Patek'!AX388="Yes",'Rolex, AP, Patek'!AY388="Yes",'Rolex, AP, Patek'!AW388="Yes"),1,0)</f>
        <v>0</v>
      </c>
      <c r="T388">
        <f>IF(OR(ISTEXT('Rolex, AP, Patek'!AZ388), ISTEXT('Rolex, AP, Patek'!BA388)),1,0)</f>
        <v>0</v>
      </c>
      <c r="U388">
        <f>IF('Rolex, AP, Patek'!BB388="Yes",1,0)</f>
        <v>1</v>
      </c>
      <c r="V388">
        <f>IF('Rolex, AP, Patek'!BC388="Yes",1,0)</f>
        <v>0</v>
      </c>
      <c r="W388">
        <f>IF('Rolex, AP, Patek'!BF388="Yes",1,0)</f>
        <v>0</v>
      </c>
      <c r="X388">
        <f>IF('Rolex, AP, Patek'!BG388="A",1,0)</f>
        <v>0</v>
      </c>
      <c r="Y388">
        <f>IF('Rolex, AP, Patek'!BG388="AA",1,0)</f>
        <v>1</v>
      </c>
      <c r="Z388">
        <f>IF('Rolex, AP, Patek'!BG388="AAA",1,0)</f>
        <v>0</v>
      </c>
      <c r="AA388">
        <f>IF('Rolex, AP, Patek'!BG388="AAAA",1,0)</f>
        <v>0</v>
      </c>
      <c r="AB388">
        <f>IF('Rolex, AP, Patek'!R388="Yes",1,0)</f>
        <v>0</v>
      </c>
      <c r="AC388">
        <f>IF('Rolex, AP, Patek'!AR388="Yes",1,0)</f>
        <v>0</v>
      </c>
      <c r="AD388">
        <f>IF(OR('Rolex, AP, Patek'!X388="Yes", 'Rolex, AP, Patek'!Y388="Yes",'Rolex, AP, Patek'!Z388="Yes"),1,0)</f>
        <v>1</v>
      </c>
      <c r="AE388">
        <f>IF(OR('Rolex, AP, Patek'!AA388="Yes",'Rolex, AP, Patek'!AB388="Yes"),1,0)</f>
        <v>0</v>
      </c>
      <c r="AF388">
        <f>IF('Rolex, AP, Patek'!AD388="Yes",1,0)</f>
        <v>0</v>
      </c>
      <c r="AG388">
        <f>IF('Rolex, AP, Patek'!AC388="Yes",1,0)</f>
        <v>0</v>
      </c>
      <c r="AH388">
        <f>IF('Rolex, AP, Patek'!AE388="Yes",1,0)</f>
        <v>0</v>
      </c>
      <c r="AI388">
        <f>IF(OR('Rolex, AP, Patek'!AK388="Yes",'Rolex, AP, Patek'!AN388="Yes"),1,0)</f>
        <v>0</v>
      </c>
      <c r="AJ388">
        <f>IF('Rolex, AP, Patek'!AL388="Yes",1,0)</f>
        <v>0</v>
      </c>
      <c r="AK388">
        <f>IF('Rolex, AP, Patek'!AO388="Yes",1,0)</f>
        <v>0</v>
      </c>
      <c r="AL388">
        <f>IF('Rolex, AP, Patek'!AS388="Yes",1,0)</f>
        <v>0</v>
      </c>
      <c r="AM388" s="25">
        <f t="shared" si="31"/>
        <v>0</v>
      </c>
      <c r="AN388" s="25">
        <f t="shared" si="32"/>
        <v>0</v>
      </c>
      <c r="AO388" s="25">
        <f t="shared" si="33"/>
        <v>1</v>
      </c>
      <c r="AP388" s="25">
        <f t="shared" si="34"/>
        <v>0</v>
      </c>
      <c r="AQ388" s="25">
        <f t="shared" si="35"/>
        <v>0</v>
      </c>
    </row>
    <row r="389" spans="1:43" x14ac:dyDescent="0.2">
      <c r="A389" s="1">
        <v>385</v>
      </c>
      <c r="B389" s="27">
        <f>'Rolex, AP, Patek'!C389</f>
        <v>43911</v>
      </c>
      <c r="C389">
        <f>'Rolex, AP, Patek'!D389</f>
        <v>160</v>
      </c>
      <c r="D389" s="28">
        <f>'Rolex, AP, Patek'!E389</f>
        <v>9000</v>
      </c>
      <c r="E389" s="28">
        <f>'Rolex, AP, Patek'!F389</f>
        <v>11250</v>
      </c>
      <c r="F389" s="29">
        <f t="shared" si="30"/>
        <v>9.1049798563183568</v>
      </c>
      <c r="G389" s="28">
        <f>IF('Rolex, AP, Patek'!J389="AP",1,0)</f>
        <v>0</v>
      </c>
      <c r="H389" s="28">
        <f>IF('Rolex, AP, Patek'!J389="Patek",1,0)</f>
        <v>0</v>
      </c>
      <c r="I389" s="28">
        <f>IF('Rolex, AP, Patek'!J389="Rolex",1,0)</f>
        <v>1</v>
      </c>
      <c r="J389">
        <f>IF('Rolex, AP, Patek'!L389="Stainless Steel",1,0)</f>
        <v>0</v>
      </c>
      <c r="K389">
        <f>IF('Rolex, AP, Patek'!L389="Two-tone",1,0)</f>
        <v>1</v>
      </c>
      <c r="L389">
        <f>IF(OR('Rolex, AP, Patek'!L389="YG 18K",'Rolex, AP, Patek'!L389="YG &lt;18K",'Rolex, AP, Patek'!L389="PG 18K",'Rolex, AP, Patek'!L389="PG &lt;18K",'Rolex, AP, Patek'!L389="WG 18K",'Rolex, AP, Patek'!L389="Mixes of 18K",'Rolex, AP, Patek'!L389="Mixes &lt;18K"),1,0)</f>
        <v>0</v>
      </c>
      <c r="M389">
        <f>IF('Rolex, AP, Patek'!L389="Platinum",1,0)</f>
        <v>0</v>
      </c>
      <c r="N389">
        <f>IF(OR('Rolex, AP, Patek'!L389="PVD",'Rolex, AP, Patek'!L389="Gold Plate",'Rolex, AP, Patek'!L389="Other"),1,0)</f>
        <v>0</v>
      </c>
      <c r="O389">
        <f>IF('Rolex, AP, Patek'!P389="Stainless Steel",1,0)</f>
        <v>0</v>
      </c>
      <c r="P389">
        <f>IF('Rolex, AP, Patek'!P389="Leather",1,0)</f>
        <v>0</v>
      </c>
      <c r="Q389">
        <f>IF('Rolex, AP, Patek'!P389="Two-tone",1,0)</f>
        <v>1</v>
      </c>
      <c r="R389">
        <f>IF(OR('Rolex, AP, Patek'!P389="YG 18K",'Rolex, AP, Patek'!P389="PG 18K",'Rolex, AP, Patek'!P389="WG 18K",'Rolex, AP, Patek'!P389="Mixes of 18K"),1,0)</f>
        <v>0</v>
      </c>
      <c r="S389">
        <f>IF(OR('Rolex, AP, Patek'!AX389="Yes",'Rolex, AP, Patek'!AY389="Yes",'Rolex, AP, Patek'!AW389="Yes"),1,0)</f>
        <v>0</v>
      </c>
      <c r="T389">
        <f>IF(OR(ISTEXT('Rolex, AP, Patek'!AZ389), ISTEXT('Rolex, AP, Patek'!BA389)),1,0)</f>
        <v>0</v>
      </c>
      <c r="U389">
        <f>IF('Rolex, AP, Patek'!BB389="Yes",1,0)</f>
        <v>0</v>
      </c>
      <c r="V389">
        <f>IF('Rolex, AP, Patek'!BC389="Yes",1,0)</f>
        <v>0</v>
      </c>
      <c r="W389">
        <f>IF('Rolex, AP, Patek'!BF389="Yes",1,0)</f>
        <v>0</v>
      </c>
      <c r="X389">
        <f>IF('Rolex, AP, Patek'!BG389="A",1,0)</f>
        <v>0</v>
      </c>
      <c r="Y389">
        <f>IF('Rolex, AP, Patek'!BG389="AA",1,0)</f>
        <v>1</v>
      </c>
      <c r="Z389">
        <f>IF('Rolex, AP, Patek'!BG389="AAA",1,0)</f>
        <v>0</v>
      </c>
      <c r="AA389">
        <f>IF('Rolex, AP, Patek'!BG389="AAAA",1,0)</f>
        <v>0</v>
      </c>
      <c r="AB389">
        <f>IF('Rolex, AP, Patek'!R389="Yes",1,0)</f>
        <v>0</v>
      </c>
      <c r="AC389">
        <f>IF('Rolex, AP, Patek'!AR389="Yes",1,0)</f>
        <v>0</v>
      </c>
      <c r="AD389">
        <f>IF(OR('Rolex, AP, Patek'!X389="Yes", 'Rolex, AP, Patek'!Y389="Yes",'Rolex, AP, Patek'!Z389="Yes"),1,0)</f>
        <v>1</v>
      </c>
      <c r="AE389">
        <f>IF(OR('Rolex, AP, Patek'!AA389="Yes",'Rolex, AP, Patek'!AB389="Yes"),1,0)</f>
        <v>0</v>
      </c>
      <c r="AF389">
        <f>IF('Rolex, AP, Patek'!AD389="Yes",1,0)</f>
        <v>0</v>
      </c>
      <c r="AG389">
        <f>IF('Rolex, AP, Patek'!AC389="Yes",1,0)</f>
        <v>0</v>
      </c>
      <c r="AH389">
        <f>IF('Rolex, AP, Patek'!AE389="Yes",1,0)</f>
        <v>1</v>
      </c>
      <c r="AI389">
        <f>IF(OR('Rolex, AP, Patek'!AK389="Yes",'Rolex, AP, Patek'!AN389="Yes"),1,0)</f>
        <v>0</v>
      </c>
      <c r="AJ389">
        <f>IF('Rolex, AP, Patek'!AL389="Yes",1,0)</f>
        <v>0</v>
      </c>
      <c r="AK389">
        <f>IF('Rolex, AP, Patek'!AO389="Yes",1,0)</f>
        <v>0</v>
      </c>
      <c r="AL389">
        <f>IF('Rolex, AP, Patek'!AS389="Yes",1,0)</f>
        <v>0</v>
      </c>
      <c r="AM389" s="25">
        <f t="shared" si="31"/>
        <v>0</v>
      </c>
      <c r="AN389" s="25">
        <f t="shared" si="32"/>
        <v>0</v>
      </c>
      <c r="AO389" s="25">
        <f t="shared" si="33"/>
        <v>1</v>
      </c>
      <c r="AP389" s="25">
        <f t="shared" si="34"/>
        <v>0</v>
      </c>
      <c r="AQ389" s="25">
        <f t="shared" si="35"/>
        <v>0</v>
      </c>
    </row>
    <row r="390" spans="1:43" x14ac:dyDescent="0.2">
      <c r="A390" s="1">
        <v>386</v>
      </c>
      <c r="B390" s="27">
        <f>'Rolex, AP, Patek'!C390</f>
        <v>43911</v>
      </c>
      <c r="C390">
        <f>'Rolex, AP, Patek'!D390</f>
        <v>161</v>
      </c>
      <c r="D390" s="28">
        <f>'Rolex, AP, Patek'!E390</f>
        <v>15000</v>
      </c>
      <c r="E390" s="28">
        <f>'Rolex, AP, Patek'!F390</f>
        <v>18750</v>
      </c>
      <c r="F390" s="29">
        <f t="shared" ref="F390:F453" si="36">LN(D390)</f>
        <v>9.6158054800843473</v>
      </c>
      <c r="G390" s="28">
        <f>IF('Rolex, AP, Patek'!J390="AP",1,0)</f>
        <v>0</v>
      </c>
      <c r="H390" s="28">
        <f>IF('Rolex, AP, Patek'!J390="Patek",1,0)</f>
        <v>0</v>
      </c>
      <c r="I390" s="28">
        <f>IF('Rolex, AP, Patek'!J390="Rolex",1,0)</f>
        <v>1</v>
      </c>
      <c r="J390">
        <f>IF('Rolex, AP, Patek'!L390="Stainless Steel",1,0)</f>
        <v>1</v>
      </c>
      <c r="K390">
        <f>IF('Rolex, AP, Patek'!L390="Two-tone",1,0)</f>
        <v>0</v>
      </c>
      <c r="L390">
        <f>IF(OR('Rolex, AP, Patek'!L390="YG 18K",'Rolex, AP, Patek'!L390="YG &lt;18K",'Rolex, AP, Patek'!L390="PG 18K",'Rolex, AP, Patek'!L390="PG &lt;18K",'Rolex, AP, Patek'!L390="WG 18K",'Rolex, AP, Patek'!L390="Mixes of 18K",'Rolex, AP, Patek'!L390="Mixes &lt;18K"),1,0)</f>
        <v>0</v>
      </c>
      <c r="M390">
        <f>IF('Rolex, AP, Patek'!L390="Platinum",1,0)</f>
        <v>0</v>
      </c>
      <c r="N390">
        <f>IF(OR('Rolex, AP, Patek'!L390="PVD",'Rolex, AP, Patek'!L390="Gold Plate",'Rolex, AP, Patek'!L390="Other"),1,0)</f>
        <v>0</v>
      </c>
      <c r="O390">
        <f>IF('Rolex, AP, Patek'!P390="Stainless Steel",1,0)</f>
        <v>0</v>
      </c>
      <c r="P390">
        <f>IF('Rolex, AP, Patek'!P390="Leather",1,0)</f>
        <v>1</v>
      </c>
      <c r="Q390">
        <f>IF('Rolex, AP, Patek'!P390="Two-tone",1,0)</f>
        <v>0</v>
      </c>
      <c r="R390">
        <f>IF(OR('Rolex, AP, Patek'!P390="YG 18K",'Rolex, AP, Patek'!P390="PG 18K",'Rolex, AP, Patek'!P390="WG 18K",'Rolex, AP, Patek'!P390="Mixes of 18K"),1,0)</f>
        <v>0</v>
      </c>
      <c r="S390">
        <f>IF(OR('Rolex, AP, Patek'!AX390="Yes",'Rolex, AP, Patek'!AY390="Yes",'Rolex, AP, Patek'!AW390="Yes"),1,0)</f>
        <v>0</v>
      </c>
      <c r="T390">
        <f>IF(OR(ISTEXT('Rolex, AP, Patek'!AZ390), ISTEXT('Rolex, AP, Patek'!BA390)),1,0)</f>
        <v>0</v>
      </c>
      <c r="U390">
        <f>IF('Rolex, AP, Patek'!BB390="Yes",1,0)</f>
        <v>0</v>
      </c>
      <c r="V390">
        <f>IF('Rolex, AP, Patek'!BC390="Yes",1,0)</f>
        <v>0</v>
      </c>
      <c r="W390">
        <f>IF('Rolex, AP, Patek'!BF390="Yes",1,0)</f>
        <v>0</v>
      </c>
      <c r="X390">
        <f>IF('Rolex, AP, Patek'!BG390="A",1,0)</f>
        <v>0</v>
      </c>
      <c r="Y390">
        <f>IF('Rolex, AP, Patek'!BG390="AA",1,0)</f>
        <v>0</v>
      </c>
      <c r="Z390">
        <f>IF('Rolex, AP, Patek'!BG390="AAA",1,0)</f>
        <v>1</v>
      </c>
      <c r="AA390">
        <f>IF('Rolex, AP, Patek'!BG390="AAAA",1,0)</f>
        <v>0</v>
      </c>
      <c r="AB390">
        <f>IF('Rolex, AP, Patek'!R390="Yes",1,0)</f>
        <v>0</v>
      </c>
      <c r="AC390">
        <f>IF('Rolex, AP, Patek'!AR390="Yes",1,0)</f>
        <v>0</v>
      </c>
      <c r="AD390">
        <f>IF(OR('Rolex, AP, Patek'!X390="Yes", 'Rolex, AP, Patek'!Y390="Yes",'Rolex, AP, Patek'!Z390="Yes"),1,0)</f>
        <v>1</v>
      </c>
      <c r="AE390">
        <f>IF(OR('Rolex, AP, Patek'!AA390="Yes",'Rolex, AP, Patek'!AB390="Yes"),1,0)</f>
        <v>0</v>
      </c>
      <c r="AF390">
        <f>IF('Rolex, AP, Patek'!AD390="Yes",1,0)</f>
        <v>0</v>
      </c>
      <c r="AG390">
        <f>IF('Rolex, AP, Patek'!AC390="Yes",1,0)</f>
        <v>0</v>
      </c>
      <c r="AH390">
        <f>IF('Rolex, AP, Patek'!AE390="Yes",1,0)</f>
        <v>1</v>
      </c>
      <c r="AI390">
        <f>IF(OR('Rolex, AP, Patek'!AK390="Yes",'Rolex, AP, Patek'!AN390="Yes"),1,0)</f>
        <v>0</v>
      </c>
      <c r="AJ390">
        <f>IF('Rolex, AP, Patek'!AL390="Yes",1,0)</f>
        <v>0</v>
      </c>
      <c r="AK390">
        <f>IF('Rolex, AP, Patek'!AO390="Yes",1,0)</f>
        <v>0</v>
      </c>
      <c r="AL390">
        <f>IF('Rolex, AP, Patek'!AS390="Yes",1,0)</f>
        <v>0</v>
      </c>
      <c r="AM390" s="25">
        <f t="shared" ref="AM390:AM453" si="37">IF(AND($B390&gt;=DATEVALUE("1/1/2018"),$B390&lt;=DATEVALUE("12/31/2018")),1,0)</f>
        <v>0</v>
      </c>
      <c r="AN390" s="25">
        <f t="shared" ref="AN390:AN453" si="38">IF(AND($B390&gt;=DATEVALUE("1/1/2019"),$B390&lt;=DATEVALUE("12/31/2019")),1,0)</f>
        <v>0</v>
      </c>
      <c r="AO390" s="25">
        <f t="shared" ref="AO390:AO453" si="39">IF(AND($B390&gt;=DATEVALUE("1/1/2020"),$B390&lt;=DATEVALUE("12/31/2020")),1,0)</f>
        <v>1</v>
      </c>
      <c r="AP390" s="25">
        <f t="shared" ref="AP390:AP453" si="40">IF(AND($B390&gt;=DATEVALUE("1/1/2021"),$B390&lt;=DATEVALUE("12/31/2021")),1,0)</f>
        <v>0</v>
      </c>
      <c r="AQ390" s="25">
        <f t="shared" ref="AQ390:AQ453" si="41">IF(AND($B390&gt;=DATEVALUE("1/1/2022"),$B390&lt;=DATEVALUE("12/31/2022")),1,0)</f>
        <v>0</v>
      </c>
    </row>
    <row r="391" spans="1:43" x14ac:dyDescent="0.2">
      <c r="A391" s="1">
        <v>387</v>
      </c>
      <c r="B391" s="27">
        <f>'Rolex, AP, Patek'!C391</f>
        <v>43911</v>
      </c>
      <c r="C391">
        <f>'Rolex, AP, Patek'!D391</f>
        <v>162</v>
      </c>
      <c r="D391" s="28">
        <f>'Rolex, AP, Patek'!E391</f>
        <v>32000</v>
      </c>
      <c r="E391" s="28">
        <f>'Rolex, AP, Patek'!F391</f>
        <v>40000</v>
      </c>
      <c r="F391" s="29">
        <f t="shared" si="36"/>
        <v>10.373491181781864</v>
      </c>
      <c r="G391" s="28">
        <f>IF('Rolex, AP, Patek'!J391="AP",1,0)</f>
        <v>0</v>
      </c>
      <c r="H391" s="28">
        <f>IF('Rolex, AP, Patek'!J391="Patek",1,0)</f>
        <v>0</v>
      </c>
      <c r="I391" s="28">
        <f>IF('Rolex, AP, Patek'!J391="Rolex",1,0)</f>
        <v>1</v>
      </c>
      <c r="J391">
        <f>IF('Rolex, AP, Patek'!L391="Stainless Steel",1,0)</f>
        <v>1</v>
      </c>
      <c r="K391">
        <f>IF('Rolex, AP, Patek'!L391="Two-tone",1,0)</f>
        <v>0</v>
      </c>
      <c r="L391">
        <f>IF(OR('Rolex, AP, Patek'!L391="YG 18K",'Rolex, AP, Patek'!L391="YG &lt;18K",'Rolex, AP, Patek'!L391="PG 18K",'Rolex, AP, Patek'!L391="PG &lt;18K",'Rolex, AP, Patek'!L391="WG 18K",'Rolex, AP, Patek'!L391="Mixes of 18K",'Rolex, AP, Patek'!L391="Mixes &lt;18K"),1,0)</f>
        <v>0</v>
      </c>
      <c r="M391">
        <f>IF('Rolex, AP, Patek'!L391="Platinum",1,0)</f>
        <v>0</v>
      </c>
      <c r="N391">
        <f>IF(OR('Rolex, AP, Patek'!L391="PVD",'Rolex, AP, Patek'!L391="Gold Plate",'Rolex, AP, Patek'!L391="Other"),1,0)</f>
        <v>0</v>
      </c>
      <c r="O391">
        <f>IF('Rolex, AP, Patek'!P391="Stainless Steel",1,0)</f>
        <v>1</v>
      </c>
      <c r="P391">
        <f>IF('Rolex, AP, Patek'!P391="Leather",1,0)</f>
        <v>0</v>
      </c>
      <c r="Q391">
        <f>IF('Rolex, AP, Patek'!P391="Two-tone",1,0)</f>
        <v>0</v>
      </c>
      <c r="R391">
        <f>IF(OR('Rolex, AP, Patek'!P391="YG 18K",'Rolex, AP, Patek'!P391="PG 18K",'Rolex, AP, Patek'!P391="WG 18K",'Rolex, AP, Patek'!P391="Mixes of 18K"),1,0)</f>
        <v>0</v>
      </c>
      <c r="S391">
        <f>IF(OR('Rolex, AP, Patek'!AX391="Yes",'Rolex, AP, Patek'!AY391="Yes",'Rolex, AP, Patek'!AW391="Yes"),1,0)</f>
        <v>0</v>
      </c>
      <c r="T391">
        <f>IF(OR(ISTEXT('Rolex, AP, Patek'!AZ391), ISTEXT('Rolex, AP, Patek'!BA391)),1,0)</f>
        <v>0</v>
      </c>
      <c r="U391">
        <f>IF('Rolex, AP, Patek'!BB391="Yes",1,0)</f>
        <v>0</v>
      </c>
      <c r="V391">
        <f>IF('Rolex, AP, Patek'!BC391="Yes",1,0)</f>
        <v>0</v>
      </c>
      <c r="W391">
        <f>IF('Rolex, AP, Patek'!BF391="Yes",1,0)</f>
        <v>0</v>
      </c>
      <c r="X391">
        <f>IF('Rolex, AP, Patek'!BG391="A",1,0)</f>
        <v>0</v>
      </c>
      <c r="Y391">
        <f>IF('Rolex, AP, Patek'!BG391="AA",1,0)</f>
        <v>0</v>
      </c>
      <c r="Z391">
        <f>IF('Rolex, AP, Patek'!BG391="AAA",1,0)</f>
        <v>1</v>
      </c>
      <c r="AA391">
        <f>IF('Rolex, AP, Patek'!BG391="AAAA",1,0)</f>
        <v>0</v>
      </c>
      <c r="AB391">
        <f>IF('Rolex, AP, Patek'!R391="Yes",1,0)</f>
        <v>0</v>
      </c>
      <c r="AC391">
        <f>IF('Rolex, AP, Patek'!AR391="Yes",1,0)</f>
        <v>0</v>
      </c>
      <c r="AD391">
        <f>IF(OR('Rolex, AP, Patek'!X391="Yes", 'Rolex, AP, Patek'!Y391="Yes",'Rolex, AP, Patek'!Z391="Yes"),1,0)</f>
        <v>1</v>
      </c>
      <c r="AE391">
        <f>IF(OR('Rolex, AP, Patek'!AA391="Yes",'Rolex, AP, Patek'!AB391="Yes"),1,0)</f>
        <v>0</v>
      </c>
      <c r="AF391">
        <f>IF('Rolex, AP, Patek'!AD391="Yes",1,0)</f>
        <v>0</v>
      </c>
      <c r="AG391">
        <f>IF('Rolex, AP, Patek'!AC391="Yes",1,0)</f>
        <v>0</v>
      </c>
      <c r="AH391">
        <f>IF('Rolex, AP, Patek'!AE391="Yes",1,0)</f>
        <v>1</v>
      </c>
      <c r="AI391">
        <f>IF(OR('Rolex, AP, Patek'!AK391="Yes",'Rolex, AP, Patek'!AN391="Yes"),1,0)</f>
        <v>0</v>
      </c>
      <c r="AJ391">
        <f>IF('Rolex, AP, Patek'!AL391="Yes",1,0)</f>
        <v>0</v>
      </c>
      <c r="AK391">
        <f>IF('Rolex, AP, Patek'!AO391="Yes",1,0)</f>
        <v>0</v>
      </c>
      <c r="AL391">
        <f>IF('Rolex, AP, Patek'!AS391="Yes",1,0)</f>
        <v>0</v>
      </c>
      <c r="AM391" s="25">
        <f t="shared" si="37"/>
        <v>0</v>
      </c>
      <c r="AN391" s="25">
        <f t="shared" si="38"/>
        <v>0</v>
      </c>
      <c r="AO391" s="25">
        <f t="shared" si="39"/>
        <v>1</v>
      </c>
      <c r="AP391" s="25">
        <f t="shared" si="40"/>
        <v>0</v>
      </c>
      <c r="AQ391" s="25">
        <f t="shared" si="41"/>
        <v>0</v>
      </c>
    </row>
    <row r="392" spans="1:43" x14ac:dyDescent="0.2">
      <c r="A392" s="1">
        <v>388</v>
      </c>
      <c r="B392" s="27">
        <f>'Rolex, AP, Patek'!C392</f>
        <v>43911</v>
      </c>
      <c r="C392">
        <f>'Rolex, AP, Patek'!D392</f>
        <v>163</v>
      </c>
      <c r="D392" s="28">
        <f>'Rolex, AP, Patek'!E392</f>
        <v>20000</v>
      </c>
      <c r="E392" s="28">
        <f>'Rolex, AP, Patek'!F392</f>
        <v>25000</v>
      </c>
      <c r="F392" s="29">
        <f t="shared" si="36"/>
        <v>9.9034875525361272</v>
      </c>
      <c r="G392" s="28">
        <f>IF('Rolex, AP, Patek'!J392="AP",1,0)</f>
        <v>0</v>
      </c>
      <c r="H392" s="28">
        <f>IF('Rolex, AP, Patek'!J392="Patek",1,0)</f>
        <v>0</v>
      </c>
      <c r="I392" s="28">
        <f>IF('Rolex, AP, Patek'!J392="Rolex",1,0)</f>
        <v>1</v>
      </c>
      <c r="J392">
        <f>IF('Rolex, AP, Patek'!L392="Stainless Steel",1,0)</f>
        <v>1</v>
      </c>
      <c r="K392">
        <f>IF('Rolex, AP, Patek'!L392="Two-tone",1,0)</f>
        <v>0</v>
      </c>
      <c r="L392">
        <f>IF(OR('Rolex, AP, Patek'!L392="YG 18K",'Rolex, AP, Patek'!L392="YG &lt;18K",'Rolex, AP, Patek'!L392="PG 18K",'Rolex, AP, Patek'!L392="PG &lt;18K",'Rolex, AP, Patek'!L392="WG 18K",'Rolex, AP, Patek'!L392="Mixes of 18K",'Rolex, AP, Patek'!L392="Mixes &lt;18K"),1,0)</f>
        <v>0</v>
      </c>
      <c r="M392">
        <f>IF('Rolex, AP, Patek'!L392="Platinum",1,0)</f>
        <v>0</v>
      </c>
      <c r="N392">
        <f>IF(OR('Rolex, AP, Patek'!L392="PVD",'Rolex, AP, Patek'!L392="Gold Plate",'Rolex, AP, Patek'!L392="Other"),1,0)</f>
        <v>0</v>
      </c>
      <c r="O392">
        <f>IF('Rolex, AP, Patek'!P392="Stainless Steel",1,0)</f>
        <v>1</v>
      </c>
      <c r="P392">
        <f>IF('Rolex, AP, Patek'!P392="Leather",1,0)</f>
        <v>0</v>
      </c>
      <c r="Q392">
        <f>IF('Rolex, AP, Patek'!P392="Two-tone",1,0)</f>
        <v>0</v>
      </c>
      <c r="R392">
        <f>IF(OR('Rolex, AP, Patek'!P392="YG 18K",'Rolex, AP, Patek'!P392="PG 18K",'Rolex, AP, Patek'!P392="WG 18K",'Rolex, AP, Patek'!P392="Mixes of 18K"),1,0)</f>
        <v>0</v>
      </c>
      <c r="S392">
        <f>IF(OR('Rolex, AP, Patek'!AX392="Yes",'Rolex, AP, Patek'!AY392="Yes",'Rolex, AP, Patek'!AW392="Yes"),1,0)</f>
        <v>0</v>
      </c>
      <c r="T392">
        <f>IF(OR(ISTEXT('Rolex, AP, Patek'!AZ392), ISTEXT('Rolex, AP, Patek'!BA392)),1,0)</f>
        <v>0</v>
      </c>
      <c r="U392">
        <f>IF('Rolex, AP, Patek'!BB392="Yes",1,0)</f>
        <v>0</v>
      </c>
      <c r="V392">
        <f>IF('Rolex, AP, Patek'!BC392="Yes",1,0)</f>
        <v>0</v>
      </c>
      <c r="W392">
        <f>IF('Rolex, AP, Patek'!BF392="Yes",1,0)</f>
        <v>0</v>
      </c>
      <c r="X392">
        <f>IF('Rolex, AP, Patek'!BG392="A",1,0)</f>
        <v>1</v>
      </c>
      <c r="Y392">
        <f>IF('Rolex, AP, Patek'!BG392="AA",1,0)</f>
        <v>0</v>
      </c>
      <c r="Z392">
        <f>IF('Rolex, AP, Patek'!BG392="AAA",1,0)</f>
        <v>0</v>
      </c>
      <c r="AA392">
        <f>IF('Rolex, AP, Patek'!BG392="AAAA",1,0)</f>
        <v>0</v>
      </c>
      <c r="AB392">
        <f>IF('Rolex, AP, Patek'!R392="Yes",1,0)</f>
        <v>0</v>
      </c>
      <c r="AC392">
        <f>IF('Rolex, AP, Patek'!AR392="Yes",1,0)</f>
        <v>0</v>
      </c>
      <c r="AD392">
        <f>IF(OR('Rolex, AP, Patek'!X392="Yes", 'Rolex, AP, Patek'!Y392="Yes",'Rolex, AP, Patek'!Z392="Yes"),1,0)</f>
        <v>0</v>
      </c>
      <c r="AE392">
        <f>IF(OR('Rolex, AP, Patek'!AA392="Yes",'Rolex, AP, Patek'!AB392="Yes"),1,0)</f>
        <v>0</v>
      </c>
      <c r="AF392">
        <f>IF('Rolex, AP, Patek'!AD392="Yes",1,0)</f>
        <v>0</v>
      </c>
      <c r="AG392">
        <f>IF('Rolex, AP, Patek'!AC392="Yes",1,0)</f>
        <v>0</v>
      </c>
      <c r="AH392">
        <f>IF('Rolex, AP, Patek'!AE392="Yes",1,0)</f>
        <v>0</v>
      </c>
      <c r="AI392">
        <f>IF(OR('Rolex, AP, Patek'!AK392="Yes",'Rolex, AP, Patek'!AN392="Yes"),1,0)</f>
        <v>1</v>
      </c>
      <c r="AJ392">
        <f>IF('Rolex, AP, Patek'!AL392="Yes",1,0)</f>
        <v>0</v>
      </c>
      <c r="AK392">
        <f>IF('Rolex, AP, Patek'!AO392="Yes",1,0)</f>
        <v>0</v>
      </c>
      <c r="AL392">
        <f>IF('Rolex, AP, Patek'!AS392="Yes",1,0)</f>
        <v>0</v>
      </c>
      <c r="AM392" s="25">
        <f t="shared" si="37"/>
        <v>0</v>
      </c>
      <c r="AN392" s="25">
        <f t="shared" si="38"/>
        <v>0</v>
      </c>
      <c r="AO392" s="25">
        <f t="shared" si="39"/>
        <v>1</v>
      </c>
      <c r="AP392" s="25">
        <f t="shared" si="40"/>
        <v>0</v>
      </c>
      <c r="AQ392" s="25">
        <f t="shared" si="41"/>
        <v>0</v>
      </c>
    </row>
    <row r="393" spans="1:43" x14ac:dyDescent="0.2">
      <c r="A393" s="1">
        <v>389</v>
      </c>
      <c r="B393" s="27">
        <f>'Rolex, AP, Patek'!C393</f>
        <v>43911</v>
      </c>
      <c r="C393">
        <f>'Rolex, AP, Patek'!D393</f>
        <v>174</v>
      </c>
      <c r="D393" s="28">
        <f>'Rolex, AP, Patek'!E393</f>
        <v>10000</v>
      </c>
      <c r="E393" s="28">
        <f>'Rolex, AP, Patek'!F393</f>
        <v>12500</v>
      </c>
      <c r="F393" s="29">
        <f t="shared" si="36"/>
        <v>9.2103403719761836</v>
      </c>
      <c r="G393" s="28">
        <f>IF('Rolex, AP, Patek'!J393="AP",1,0)</f>
        <v>0</v>
      </c>
      <c r="H393" s="28">
        <f>IF('Rolex, AP, Patek'!J393="Patek",1,0)</f>
        <v>1</v>
      </c>
      <c r="I393" s="28">
        <f>IF('Rolex, AP, Patek'!J393="Rolex",1,0)</f>
        <v>0</v>
      </c>
      <c r="J393">
        <f>IF('Rolex, AP, Patek'!L393="Stainless Steel",1,0)</f>
        <v>1</v>
      </c>
      <c r="K393">
        <f>IF('Rolex, AP, Patek'!L393="Two-tone",1,0)</f>
        <v>0</v>
      </c>
      <c r="L393">
        <f>IF(OR('Rolex, AP, Patek'!L393="YG 18K",'Rolex, AP, Patek'!L393="YG &lt;18K",'Rolex, AP, Patek'!L393="PG 18K",'Rolex, AP, Patek'!L393="PG &lt;18K",'Rolex, AP, Patek'!L393="WG 18K",'Rolex, AP, Patek'!L393="Mixes of 18K",'Rolex, AP, Patek'!L393="Mixes &lt;18K"),1,0)</f>
        <v>0</v>
      </c>
      <c r="M393">
        <f>IF('Rolex, AP, Patek'!L393="Platinum",1,0)</f>
        <v>0</v>
      </c>
      <c r="N393">
        <f>IF(OR('Rolex, AP, Patek'!L393="PVD",'Rolex, AP, Patek'!L393="Gold Plate",'Rolex, AP, Patek'!L393="Other"),1,0)</f>
        <v>0</v>
      </c>
      <c r="O393">
        <f>IF('Rolex, AP, Patek'!P393="Stainless Steel",1,0)</f>
        <v>0</v>
      </c>
      <c r="P393">
        <f>IF('Rolex, AP, Patek'!P393="Leather",1,0)</f>
        <v>1</v>
      </c>
      <c r="Q393">
        <f>IF('Rolex, AP, Patek'!P393="Two-tone",1,0)</f>
        <v>0</v>
      </c>
      <c r="R393">
        <f>IF(OR('Rolex, AP, Patek'!P393="YG 18K",'Rolex, AP, Patek'!P393="PG 18K",'Rolex, AP, Patek'!P393="WG 18K",'Rolex, AP, Patek'!P393="Mixes of 18K"),1,0)</f>
        <v>0</v>
      </c>
      <c r="S393">
        <f>IF(OR('Rolex, AP, Patek'!AX393="Yes",'Rolex, AP, Patek'!AY393="Yes",'Rolex, AP, Patek'!AW393="Yes"),1,0)</f>
        <v>0</v>
      </c>
      <c r="T393">
        <f>IF(OR(ISTEXT('Rolex, AP, Patek'!AZ393), ISTEXT('Rolex, AP, Patek'!BA393)),1,0)</f>
        <v>0</v>
      </c>
      <c r="U393">
        <f>IF('Rolex, AP, Patek'!BB393="Yes",1,0)</f>
        <v>0</v>
      </c>
      <c r="V393">
        <f>IF('Rolex, AP, Patek'!BC393="Yes",1,0)</f>
        <v>0</v>
      </c>
      <c r="W393">
        <f>IF('Rolex, AP, Patek'!BF393="Yes",1,0)</f>
        <v>0</v>
      </c>
      <c r="X393">
        <f>IF('Rolex, AP, Patek'!BG393="A",1,0)</f>
        <v>0</v>
      </c>
      <c r="Y393">
        <f>IF('Rolex, AP, Patek'!BG393="AA",1,0)</f>
        <v>1</v>
      </c>
      <c r="Z393">
        <f>IF('Rolex, AP, Patek'!BG393="AAA",1,0)</f>
        <v>0</v>
      </c>
      <c r="AA393">
        <f>IF('Rolex, AP, Patek'!BG393="AAAA",1,0)</f>
        <v>0</v>
      </c>
      <c r="AB393">
        <f>IF('Rolex, AP, Patek'!R393="Yes",1,0)</f>
        <v>1</v>
      </c>
      <c r="AC393">
        <f>IF('Rolex, AP, Patek'!AR393="Yes",1,0)</f>
        <v>0</v>
      </c>
      <c r="AD393">
        <f>IF(OR('Rolex, AP, Patek'!X393="Yes", 'Rolex, AP, Patek'!Y393="Yes",'Rolex, AP, Patek'!Z393="Yes"),1,0)</f>
        <v>0</v>
      </c>
      <c r="AE393">
        <f>IF(OR('Rolex, AP, Patek'!AA393="Yes",'Rolex, AP, Patek'!AB393="Yes"),1,0)</f>
        <v>0</v>
      </c>
      <c r="AF393">
        <f>IF('Rolex, AP, Patek'!AD393="Yes",1,0)</f>
        <v>0</v>
      </c>
      <c r="AG393">
        <f>IF('Rolex, AP, Patek'!AC393="Yes",1,0)</f>
        <v>0</v>
      </c>
      <c r="AH393">
        <f>IF('Rolex, AP, Patek'!AE393="Yes",1,0)</f>
        <v>0</v>
      </c>
      <c r="AI393">
        <f>IF(OR('Rolex, AP, Patek'!AK393="Yes",'Rolex, AP, Patek'!AN393="Yes"),1,0)</f>
        <v>0</v>
      </c>
      <c r="AJ393">
        <f>IF('Rolex, AP, Patek'!AL393="Yes",1,0)</f>
        <v>0</v>
      </c>
      <c r="AK393">
        <f>IF('Rolex, AP, Patek'!AO393="Yes",1,0)</f>
        <v>0</v>
      </c>
      <c r="AL393">
        <f>IF('Rolex, AP, Patek'!AS393="Yes",1,0)</f>
        <v>0</v>
      </c>
      <c r="AM393" s="25">
        <f t="shared" si="37"/>
        <v>0</v>
      </c>
      <c r="AN393" s="25">
        <f t="shared" si="38"/>
        <v>0</v>
      </c>
      <c r="AO393" s="25">
        <f t="shared" si="39"/>
        <v>1</v>
      </c>
      <c r="AP393" s="25">
        <f t="shared" si="40"/>
        <v>0</v>
      </c>
      <c r="AQ393" s="25">
        <f t="shared" si="41"/>
        <v>0</v>
      </c>
    </row>
    <row r="394" spans="1:43" x14ac:dyDescent="0.2">
      <c r="A394" s="1">
        <v>390</v>
      </c>
      <c r="B394" s="27">
        <f>'Rolex, AP, Patek'!C394</f>
        <v>43911</v>
      </c>
      <c r="C394">
        <f>'Rolex, AP, Patek'!D394</f>
        <v>214</v>
      </c>
      <c r="D394" s="28">
        <f>'Rolex, AP, Patek'!E394</f>
        <v>2800</v>
      </c>
      <c r="E394" s="28">
        <f>'Rolex, AP, Patek'!F394</f>
        <v>3500</v>
      </c>
      <c r="F394" s="29">
        <f t="shared" si="36"/>
        <v>7.9373746961632952</v>
      </c>
      <c r="G394" s="28">
        <f>IF('Rolex, AP, Patek'!J394="AP",1,0)</f>
        <v>0</v>
      </c>
      <c r="H394" s="28">
        <f>IF('Rolex, AP, Patek'!J394="Patek",1,0)</f>
        <v>0</v>
      </c>
      <c r="I394" s="28">
        <f>IF('Rolex, AP, Patek'!J394="Rolex",1,0)</f>
        <v>1</v>
      </c>
      <c r="J394">
        <f>IF('Rolex, AP, Patek'!L394="Stainless Steel",1,0)</f>
        <v>1</v>
      </c>
      <c r="K394">
        <f>IF('Rolex, AP, Patek'!L394="Two-tone",1,0)</f>
        <v>0</v>
      </c>
      <c r="L394">
        <f>IF(OR('Rolex, AP, Patek'!L394="YG 18K",'Rolex, AP, Patek'!L394="YG &lt;18K",'Rolex, AP, Patek'!L394="PG 18K",'Rolex, AP, Patek'!L394="PG &lt;18K",'Rolex, AP, Patek'!L394="WG 18K",'Rolex, AP, Patek'!L394="Mixes of 18K",'Rolex, AP, Patek'!L394="Mixes &lt;18K"),1,0)</f>
        <v>0</v>
      </c>
      <c r="M394">
        <f>IF('Rolex, AP, Patek'!L394="Platinum",1,0)</f>
        <v>0</v>
      </c>
      <c r="N394">
        <f>IF(OR('Rolex, AP, Patek'!L394="PVD",'Rolex, AP, Patek'!L394="Gold Plate",'Rolex, AP, Patek'!L394="Other"),1,0)</f>
        <v>0</v>
      </c>
      <c r="O394">
        <f>IF('Rolex, AP, Patek'!P394="Stainless Steel",1,0)</f>
        <v>0</v>
      </c>
      <c r="P394">
        <f>IF('Rolex, AP, Patek'!P394="Leather",1,0)</f>
        <v>1</v>
      </c>
      <c r="Q394">
        <f>IF('Rolex, AP, Patek'!P394="Two-tone",1,0)</f>
        <v>0</v>
      </c>
      <c r="R394">
        <f>IF(OR('Rolex, AP, Patek'!P394="YG 18K",'Rolex, AP, Patek'!P394="PG 18K",'Rolex, AP, Patek'!P394="WG 18K",'Rolex, AP, Patek'!P394="Mixes of 18K"),1,0)</f>
        <v>0</v>
      </c>
      <c r="S394">
        <f>IF(OR('Rolex, AP, Patek'!AX394="Yes",'Rolex, AP, Patek'!AY394="Yes",'Rolex, AP, Patek'!AW394="Yes"),1,0)</f>
        <v>0</v>
      </c>
      <c r="T394">
        <f>IF(OR(ISTEXT('Rolex, AP, Patek'!AZ394), ISTEXT('Rolex, AP, Patek'!BA394)),1,0)</f>
        <v>0</v>
      </c>
      <c r="U394">
        <f>IF('Rolex, AP, Patek'!BB394="Yes",1,0)</f>
        <v>0</v>
      </c>
      <c r="V394">
        <f>IF('Rolex, AP, Patek'!BC394="Yes",1,0)</f>
        <v>0</v>
      </c>
      <c r="W394">
        <f>IF('Rolex, AP, Patek'!BF394="Yes",1,0)</f>
        <v>0</v>
      </c>
      <c r="X394">
        <f>IF('Rolex, AP, Patek'!BG394="A",1,0)</f>
        <v>0</v>
      </c>
      <c r="Y394">
        <f>IF('Rolex, AP, Patek'!BG394="AA",1,0)</f>
        <v>1</v>
      </c>
      <c r="Z394">
        <f>IF('Rolex, AP, Patek'!BG394="AAA",1,0)</f>
        <v>0</v>
      </c>
      <c r="AA394">
        <f>IF('Rolex, AP, Patek'!BG394="AAAA",1,0)</f>
        <v>0</v>
      </c>
      <c r="AB394">
        <f>IF('Rolex, AP, Patek'!R394="Yes",1,0)</f>
        <v>1</v>
      </c>
      <c r="AC394">
        <f>IF('Rolex, AP, Patek'!AR394="Yes",1,0)</f>
        <v>0</v>
      </c>
      <c r="AD394">
        <f>IF(OR('Rolex, AP, Patek'!X394="Yes", 'Rolex, AP, Patek'!Y394="Yes",'Rolex, AP, Patek'!Z394="Yes"),1,0)</f>
        <v>0</v>
      </c>
      <c r="AE394">
        <f>IF(OR('Rolex, AP, Patek'!AA394="Yes",'Rolex, AP, Patek'!AB394="Yes"),1,0)</f>
        <v>0</v>
      </c>
      <c r="AF394">
        <f>IF('Rolex, AP, Patek'!AD394="Yes",1,0)</f>
        <v>0</v>
      </c>
      <c r="AG394">
        <f>IF('Rolex, AP, Patek'!AC394="Yes",1,0)</f>
        <v>0</v>
      </c>
      <c r="AH394">
        <f>IF('Rolex, AP, Patek'!AE394="Yes",1,0)</f>
        <v>0</v>
      </c>
      <c r="AI394">
        <f>IF(OR('Rolex, AP, Patek'!AK394="Yes",'Rolex, AP, Patek'!AN394="Yes"),1,0)</f>
        <v>0</v>
      </c>
      <c r="AJ394">
        <f>IF('Rolex, AP, Patek'!AL394="Yes",1,0)</f>
        <v>0</v>
      </c>
      <c r="AK394">
        <f>IF('Rolex, AP, Patek'!AO394="Yes",1,0)</f>
        <v>0</v>
      </c>
      <c r="AL394">
        <f>IF('Rolex, AP, Patek'!AS394="Yes",1,0)</f>
        <v>0</v>
      </c>
      <c r="AM394" s="25">
        <f t="shared" si="37"/>
        <v>0</v>
      </c>
      <c r="AN394" s="25">
        <f t="shared" si="38"/>
        <v>0</v>
      </c>
      <c r="AO394" s="25">
        <f t="shared" si="39"/>
        <v>1</v>
      </c>
      <c r="AP394" s="25">
        <f t="shared" si="40"/>
        <v>0</v>
      </c>
      <c r="AQ394" s="25">
        <f t="shared" si="41"/>
        <v>0</v>
      </c>
    </row>
    <row r="395" spans="1:43" x14ac:dyDescent="0.2">
      <c r="A395" s="1">
        <v>391</v>
      </c>
      <c r="B395" s="27">
        <f>'Rolex, AP, Patek'!C395</f>
        <v>43911</v>
      </c>
      <c r="C395">
        <f>'Rolex, AP, Patek'!D395</f>
        <v>215</v>
      </c>
      <c r="D395" s="28">
        <f>'Rolex, AP, Patek'!E395</f>
        <v>7500</v>
      </c>
      <c r="E395" s="28">
        <f>'Rolex, AP, Patek'!F395</f>
        <v>9375</v>
      </c>
      <c r="F395" s="29">
        <f t="shared" si="36"/>
        <v>8.9226582995244019</v>
      </c>
      <c r="G395" s="28">
        <f>IF('Rolex, AP, Patek'!J395="AP",1,0)</f>
        <v>0</v>
      </c>
      <c r="H395" s="28">
        <f>IF('Rolex, AP, Patek'!J395="Patek",1,0)</f>
        <v>0</v>
      </c>
      <c r="I395" s="28">
        <f>IF('Rolex, AP, Patek'!J395="Rolex",1,0)</f>
        <v>1</v>
      </c>
      <c r="J395">
        <f>IF('Rolex, AP, Patek'!L395="Stainless Steel",1,0)</f>
        <v>1</v>
      </c>
      <c r="K395">
        <f>IF('Rolex, AP, Patek'!L395="Two-tone",1,0)</f>
        <v>0</v>
      </c>
      <c r="L395">
        <f>IF(OR('Rolex, AP, Patek'!L395="YG 18K",'Rolex, AP, Patek'!L395="YG &lt;18K",'Rolex, AP, Patek'!L395="PG 18K",'Rolex, AP, Patek'!L395="PG &lt;18K",'Rolex, AP, Patek'!L395="WG 18K",'Rolex, AP, Patek'!L395="Mixes of 18K",'Rolex, AP, Patek'!L395="Mixes &lt;18K"),1,0)</f>
        <v>0</v>
      </c>
      <c r="M395">
        <f>IF('Rolex, AP, Patek'!L395="Platinum",1,0)</f>
        <v>0</v>
      </c>
      <c r="N395">
        <f>IF(OR('Rolex, AP, Patek'!L395="PVD",'Rolex, AP, Patek'!L395="Gold Plate",'Rolex, AP, Patek'!L395="Other"),1,0)</f>
        <v>0</v>
      </c>
      <c r="O395">
        <f>IF('Rolex, AP, Patek'!P395="Stainless Steel",1,0)</f>
        <v>0</v>
      </c>
      <c r="P395">
        <f>IF('Rolex, AP, Patek'!P395="Leather",1,0)</f>
        <v>1</v>
      </c>
      <c r="Q395">
        <f>IF('Rolex, AP, Patek'!P395="Two-tone",1,0)</f>
        <v>0</v>
      </c>
      <c r="R395">
        <f>IF(OR('Rolex, AP, Patek'!P395="YG 18K",'Rolex, AP, Patek'!P395="PG 18K",'Rolex, AP, Patek'!P395="WG 18K",'Rolex, AP, Patek'!P395="Mixes of 18K"),1,0)</f>
        <v>0</v>
      </c>
      <c r="S395">
        <f>IF(OR('Rolex, AP, Patek'!AX395="Yes",'Rolex, AP, Patek'!AY395="Yes",'Rolex, AP, Patek'!AW395="Yes"),1,0)</f>
        <v>0</v>
      </c>
      <c r="T395">
        <f>IF(OR(ISTEXT('Rolex, AP, Patek'!AZ395), ISTEXT('Rolex, AP, Patek'!BA395)),1,0)</f>
        <v>0</v>
      </c>
      <c r="U395">
        <f>IF('Rolex, AP, Patek'!BB395="Yes",1,0)</f>
        <v>0</v>
      </c>
      <c r="V395">
        <f>IF('Rolex, AP, Patek'!BC395="Yes",1,0)</f>
        <v>0</v>
      </c>
      <c r="W395">
        <f>IF('Rolex, AP, Patek'!BF395="Yes",1,0)</f>
        <v>0</v>
      </c>
      <c r="X395">
        <f>IF('Rolex, AP, Patek'!BG395="A",1,0)</f>
        <v>0</v>
      </c>
      <c r="Y395">
        <f>IF('Rolex, AP, Patek'!BG395="AA",1,0)</f>
        <v>1</v>
      </c>
      <c r="Z395">
        <f>IF('Rolex, AP, Patek'!BG395="AAA",1,0)</f>
        <v>0</v>
      </c>
      <c r="AA395">
        <f>IF('Rolex, AP, Patek'!BG395="AAAA",1,0)</f>
        <v>0</v>
      </c>
      <c r="AB395">
        <f>IF('Rolex, AP, Patek'!R395="Yes",1,0)</f>
        <v>1</v>
      </c>
      <c r="AC395">
        <f>IF('Rolex, AP, Patek'!AR395="Yes",1,0)</f>
        <v>0</v>
      </c>
      <c r="AD395">
        <f>IF(OR('Rolex, AP, Patek'!X395="Yes", 'Rolex, AP, Patek'!Y395="Yes",'Rolex, AP, Patek'!Z395="Yes"),1,0)</f>
        <v>0</v>
      </c>
      <c r="AE395">
        <f>IF(OR('Rolex, AP, Patek'!AA395="Yes",'Rolex, AP, Patek'!AB395="Yes"),1,0)</f>
        <v>0</v>
      </c>
      <c r="AF395">
        <f>IF('Rolex, AP, Patek'!AD395="Yes",1,0)</f>
        <v>0</v>
      </c>
      <c r="AG395">
        <f>IF('Rolex, AP, Patek'!AC395="Yes",1,0)</f>
        <v>0</v>
      </c>
      <c r="AH395">
        <f>IF('Rolex, AP, Patek'!AE395="Yes",1,0)</f>
        <v>0</v>
      </c>
      <c r="AI395">
        <f>IF(OR('Rolex, AP, Patek'!AK395="Yes",'Rolex, AP, Patek'!AN395="Yes"),1,0)</f>
        <v>0</v>
      </c>
      <c r="AJ395">
        <f>IF('Rolex, AP, Patek'!AL395="Yes",1,0)</f>
        <v>0</v>
      </c>
      <c r="AK395">
        <f>IF('Rolex, AP, Patek'!AO395="Yes",1,0)</f>
        <v>0</v>
      </c>
      <c r="AL395">
        <f>IF('Rolex, AP, Patek'!AS395="Yes",1,0)</f>
        <v>0</v>
      </c>
      <c r="AM395" s="25">
        <f t="shared" si="37"/>
        <v>0</v>
      </c>
      <c r="AN395" s="25">
        <f t="shared" si="38"/>
        <v>0</v>
      </c>
      <c r="AO395" s="25">
        <f t="shared" si="39"/>
        <v>1</v>
      </c>
      <c r="AP395" s="25">
        <f t="shared" si="40"/>
        <v>0</v>
      </c>
      <c r="AQ395" s="25">
        <f t="shared" si="41"/>
        <v>0</v>
      </c>
    </row>
    <row r="396" spans="1:43" x14ac:dyDescent="0.2">
      <c r="A396" s="1">
        <v>392</v>
      </c>
      <c r="B396" s="27">
        <f>'Rolex, AP, Patek'!C396</f>
        <v>43911</v>
      </c>
      <c r="C396">
        <f>'Rolex, AP, Patek'!D396</f>
        <v>235</v>
      </c>
      <c r="D396" s="28">
        <f>'Rolex, AP, Patek'!E396</f>
        <v>8500</v>
      </c>
      <c r="E396" s="28">
        <f>'Rolex, AP, Patek'!F396</f>
        <v>10625</v>
      </c>
      <c r="F396" s="29">
        <f t="shared" si="36"/>
        <v>9.0478214424784085</v>
      </c>
      <c r="G396" s="28">
        <f>IF('Rolex, AP, Patek'!J396="AP",1,0)</f>
        <v>0</v>
      </c>
      <c r="H396" s="28">
        <f>IF('Rolex, AP, Patek'!J396="Patek",1,0)</f>
        <v>0</v>
      </c>
      <c r="I396" s="28">
        <f>IF('Rolex, AP, Patek'!J396="Rolex",1,0)</f>
        <v>1</v>
      </c>
      <c r="J396">
        <f>IF('Rolex, AP, Patek'!L396="Stainless Steel",1,0)</f>
        <v>0</v>
      </c>
      <c r="K396">
        <f>IF('Rolex, AP, Patek'!L396="Two-tone",1,0)</f>
        <v>0</v>
      </c>
      <c r="L396">
        <f>IF(OR('Rolex, AP, Patek'!L396="YG 18K",'Rolex, AP, Patek'!L396="YG &lt;18K",'Rolex, AP, Patek'!L396="PG 18K",'Rolex, AP, Patek'!L396="PG &lt;18K",'Rolex, AP, Patek'!L396="WG 18K",'Rolex, AP, Patek'!L396="Mixes of 18K",'Rolex, AP, Patek'!L396="Mixes &lt;18K"),1,0)</f>
        <v>1</v>
      </c>
      <c r="M396">
        <f>IF('Rolex, AP, Patek'!L396="Platinum",1,0)</f>
        <v>0</v>
      </c>
      <c r="N396">
        <f>IF(OR('Rolex, AP, Patek'!L396="PVD",'Rolex, AP, Patek'!L396="Gold Plate",'Rolex, AP, Patek'!L396="Other"),1,0)</f>
        <v>0</v>
      </c>
      <c r="O396">
        <f>IF('Rolex, AP, Patek'!P396="Stainless Steel",1,0)</f>
        <v>0</v>
      </c>
      <c r="P396">
        <f>IF('Rolex, AP, Patek'!P396="Leather",1,0)</f>
        <v>1</v>
      </c>
      <c r="Q396">
        <f>IF('Rolex, AP, Patek'!P396="Two-tone",1,0)</f>
        <v>0</v>
      </c>
      <c r="R396">
        <f>IF(OR('Rolex, AP, Patek'!P396="YG 18K",'Rolex, AP, Patek'!P396="PG 18K",'Rolex, AP, Patek'!P396="WG 18K",'Rolex, AP, Patek'!P396="Mixes of 18K"),1,0)</f>
        <v>0</v>
      </c>
      <c r="S396">
        <f>IF(OR('Rolex, AP, Patek'!AX396="Yes",'Rolex, AP, Patek'!AY396="Yes",'Rolex, AP, Patek'!AW396="Yes"),1,0)</f>
        <v>0</v>
      </c>
      <c r="T396">
        <f>IF(OR(ISTEXT('Rolex, AP, Patek'!AZ396), ISTEXT('Rolex, AP, Patek'!BA396)),1,0)</f>
        <v>0</v>
      </c>
      <c r="U396">
        <f>IF('Rolex, AP, Patek'!BB396="Yes",1,0)</f>
        <v>0</v>
      </c>
      <c r="V396">
        <f>IF('Rolex, AP, Patek'!BC396="Yes",1,0)</f>
        <v>0</v>
      </c>
      <c r="W396">
        <f>IF('Rolex, AP, Patek'!BF396="Yes",1,0)</f>
        <v>0</v>
      </c>
      <c r="X396">
        <f>IF('Rolex, AP, Patek'!BG396="A",1,0)</f>
        <v>0</v>
      </c>
      <c r="Y396">
        <f>IF('Rolex, AP, Patek'!BG396="AA",1,0)</f>
        <v>0</v>
      </c>
      <c r="Z396">
        <f>IF('Rolex, AP, Patek'!BG396="AAA",1,0)</f>
        <v>1</v>
      </c>
      <c r="AA396">
        <f>IF('Rolex, AP, Patek'!BG396="AAAA",1,0)</f>
        <v>0</v>
      </c>
      <c r="AB396">
        <f>IF('Rolex, AP, Patek'!R396="Yes",1,0)</f>
        <v>1</v>
      </c>
      <c r="AC396">
        <f>IF('Rolex, AP, Patek'!AR396="Yes",1,0)</f>
        <v>0</v>
      </c>
      <c r="AD396">
        <f>IF(OR('Rolex, AP, Patek'!X396="Yes", 'Rolex, AP, Patek'!Y396="Yes",'Rolex, AP, Patek'!Z396="Yes"),1,0)</f>
        <v>0</v>
      </c>
      <c r="AE396">
        <f>IF(OR('Rolex, AP, Patek'!AA396="Yes",'Rolex, AP, Patek'!AB396="Yes"),1,0)</f>
        <v>0</v>
      </c>
      <c r="AF396">
        <f>IF('Rolex, AP, Patek'!AD396="Yes",1,0)</f>
        <v>0</v>
      </c>
      <c r="AG396">
        <f>IF('Rolex, AP, Patek'!AC396="Yes",1,0)</f>
        <v>0</v>
      </c>
      <c r="AH396">
        <f>IF('Rolex, AP, Patek'!AE396="Yes",1,0)</f>
        <v>0</v>
      </c>
      <c r="AI396">
        <f>IF(OR('Rolex, AP, Patek'!AK396="Yes",'Rolex, AP, Patek'!AN396="Yes"),1,0)</f>
        <v>0</v>
      </c>
      <c r="AJ396">
        <f>IF('Rolex, AP, Patek'!AL396="Yes",1,0)</f>
        <v>0</v>
      </c>
      <c r="AK396">
        <f>IF('Rolex, AP, Patek'!AO396="Yes",1,0)</f>
        <v>0</v>
      </c>
      <c r="AL396">
        <f>IF('Rolex, AP, Patek'!AS396="Yes",1,0)</f>
        <v>0</v>
      </c>
      <c r="AM396" s="25">
        <f t="shared" si="37"/>
        <v>0</v>
      </c>
      <c r="AN396" s="25">
        <f t="shared" si="38"/>
        <v>0</v>
      </c>
      <c r="AO396" s="25">
        <f t="shared" si="39"/>
        <v>1</v>
      </c>
      <c r="AP396" s="25">
        <f t="shared" si="40"/>
        <v>0</v>
      </c>
      <c r="AQ396" s="25">
        <f t="shared" si="41"/>
        <v>0</v>
      </c>
    </row>
    <row r="397" spans="1:43" x14ac:dyDescent="0.2">
      <c r="A397" s="1">
        <v>393</v>
      </c>
      <c r="B397" s="27">
        <f>'Rolex, AP, Patek'!C397</f>
        <v>43911</v>
      </c>
      <c r="C397">
        <f>'Rolex, AP, Patek'!D397</f>
        <v>239</v>
      </c>
      <c r="D397" s="28">
        <f>'Rolex, AP, Patek'!E397</f>
        <v>7000</v>
      </c>
      <c r="E397" s="28">
        <f>'Rolex, AP, Patek'!F397</f>
        <v>8750</v>
      </c>
      <c r="F397" s="29">
        <f t="shared" si="36"/>
        <v>8.8536654280374503</v>
      </c>
      <c r="G397" s="28">
        <f>IF('Rolex, AP, Patek'!J397="AP",1,0)</f>
        <v>0</v>
      </c>
      <c r="H397" s="28">
        <f>IF('Rolex, AP, Patek'!J397="Patek",1,0)</f>
        <v>0</v>
      </c>
      <c r="I397" s="28">
        <f>IF('Rolex, AP, Patek'!J397="Rolex",1,0)</f>
        <v>1</v>
      </c>
      <c r="J397">
        <f>IF('Rolex, AP, Patek'!L397="Stainless Steel",1,0)</f>
        <v>0</v>
      </c>
      <c r="K397">
        <f>IF('Rolex, AP, Patek'!L397="Two-tone",1,0)</f>
        <v>0</v>
      </c>
      <c r="L397">
        <f>IF(OR('Rolex, AP, Patek'!L397="YG 18K",'Rolex, AP, Patek'!L397="YG &lt;18K",'Rolex, AP, Patek'!L397="PG 18K",'Rolex, AP, Patek'!L397="PG &lt;18K",'Rolex, AP, Patek'!L397="WG 18K",'Rolex, AP, Patek'!L397="Mixes of 18K",'Rolex, AP, Patek'!L397="Mixes &lt;18K"),1,0)</f>
        <v>1</v>
      </c>
      <c r="M397">
        <f>IF('Rolex, AP, Patek'!L397="Platinum",1,0)</f>
        <v>0</v>
      </c>
      <c r="N397">
        <f>IF(OR('Rolex, AP, Patek'!L397="PVD",'Rolex, AP, Patek'!L397="Gold Plate",'Rolex, AP, Patek'!L397="Other"),1,0)</f>
        <v>0</v>
      </c>
      <c r="O397">
        <f>IF('Rolex, AP, Patek'!P397="Stainless Steel",1,0)</f>
        <v>0</v>
      </c>
      <c r="P397">
        <f>IF('Rolex, AP, Patek'!P397="Leather",1,0)</f>
        <v>1</v>
      </c>
      <c r="Q397">
        <f>IF('Rolex, AP, Patek'!P397="Two-tone",1,0)</f>
        <v>0</v>
      </c>
      <c r="R397">
        <f>IF(OR('Rolex, AP, Patek'!P397="YG 18K",'Rolex, AP, Patek'!P397="PG 18K",'Rolex, AP, Patek'!P397="WG 18K",'Rolex, AP, Patek'!P397="Mixes of 18K"),1,0)</f>
        <v>0</v>
      </c>
      <c r="S397">
        <f>IF(OR('Rolex, AP, Patek'!AX397="Yes",'Rolex, AP, Patek'!AY397="Yes",'Rolex, AP, Patek'!AW397="Yes"),1,0)</f>
        <v>0</v>
      </c>
      <c r="T397">
        <f>IF(OR(ISTEXT('Rolex, AP, Patek'!AZ397), ISTEXT('Rolex, AP, Patek'!BA397)),1,0)</f>
        <v>0</v>
      </c>
      <c r="U397">
        <f>IF('Rolex, AP, Patek'!BB397="Yes",1,0)</f>
        <v>0</v>
      </c>
      <c r="V397">
        <f>IF('Rolex, AP, Patek'!BC397="Yes",1,0)</f>
        <v>0</v>
      </c>
      <c r="W397">
        <f>IF('Rolex, AP, Patek'!BF397="Yes",1,0)</f>
        <v>0</v>
      </c>
      <c r="X397">
        <f>IF('Rolex, AP, Patek'!BG397="A",1,0)</f>
        <v>0</v>
      </c>
      <c r="Y397">
        <f>IF('Rolex, AP, Patek'!BG397="AA",1,0)</f>
        <v>0</v>
      </c>
      <c r="Z397">
        <f>IF('Rolex, AP, Patek'!BG397="AAA",1,0)</f>
        <v>1</v>
      </c>
      <c r="AA397">
        <f>IF('Rolex, AP, Patek'!BG397="AAAA",1,0)</f>
        <v>0</v>
      </c>
      <c r="AB397">
        <f>IF('Rolex, AP, Patek'!R397="Yes",1,0)</f>
        <v>0</v>
      </c>
      <c r="AC397">
        <f>IF('Rolex, AP, Patek'!AR397="Yes",1,0)</f>
        <v>0</v>
      </c>
      <c r="AD397">
        <f>IF(OR('Rolex, AP, Patek'!X397="Yes", 'Rolex, AP, Patek'!Y397="Yes",'Rolex, AP, Patek'!Z397="Yes"),1,0)</f>
        <v>1</v>
      </c>
      <c r="AE397">
        <f>IF(OR('Rolex, AP, Patek'!AA397="Yes",'Rolex, AP, Patek'!AB397="Yes"),1,0)</f>
        <v>0</v>
      </c>
      <c r="AF397">
        <f>IF('Rolex, AP, Patek'!AD397="Yes",1,0)</f>
        <v>0</v>
      </c>
      <c r="AG397">
        <f>IF('Rolex, AP, Patek'!AC397="Yes",1,0)</f>
        <v>0</v>
      </c>
      <c r="AH397">
        <f>IF('Rolex, AP, Patek'!AE397="Yes",1,0)</f>
        <v>0</v>
      </c>
      <c r="AI397">
        <f>IF(OR('Rolex, AP, Patek'!AK397="Yes",'Rolex, AP, Patek'!AN397="Yes"),1,0)</f>
        <v>0</v>
      </c>
      <c r="AJ397">
        <f>IF('Rolex, AP, Patek'!AL397="Yes",1,0)</f>
        <v>0</v>
      </c>
      <c r="AK397">
        <f>IF('Rolex, AP, Patek'!AO397="Yes",1,0)</f>
        <v>0</v>
      </c>
      <c r="AL397">
        <f>IF('Rolex, AP, Patek'!AS397="Yes",1,0)</f>
        <v>0</v>
      </c>
      <c r="AM397" s="25">
        <f t="shared" si="37"/>
        <v>0</v>
      </c>
      <c r="AN397" s="25">
        <f t="shared" si="38"/>
        <v>0</v>
      </c>
      <c r="AO397" s="25">
        <f t="shared" si="39"/>
        <v>1</v>
      </c>
      <c r="AP397" s="25">
        <f t="shared" si="40"/>
        <v>0</v>
      </c>
      <c r="AQ397" s="25">
        <f t="shared" si="41"/>
        <v>0</v>
      </c>
    </row>
    <row r="398" spans="1:43" x14ac:dyDescent="0.2">
      <c r="A398" s="1">
        <v>394</v>
      </c>
      <c r="B398" s="27">
        <f>'Rolex, AP, Patek'!C398</f>
        <v>43911</v>
      </c>
      <c r="C398">
        <f>'Rolex, AP, Patek'!D398</f>
        <v>245</v>
      </c>
      <c r="D398" s="28">
        <f>'Rolex, AP, Patek'!E398</f>
        <v>5300</v>
      </c>
      <c r="E398" s="28">
        <f>'Rolex, AP, Patek'!F398</f>
        <v>6625</v>
      </c>
      <c r="F398" s="29">
        <f t="shared" si="36"/>
        <v>8.5754620995402124</v>
      </c>
      <c r="G398" s="28">
        <f>IF('Rolex, AP, Patek'!J398="AP",1,0)</f>
        <v>0</v>
      </c>
      <c r="H398" s="28">
        <f>IF('Rolex, AP, Patek'!J398="Patek",1,0)</f>
        <v>1</v>
      </c>
      <c r="I398" s="28">
        <f>IF('Rolex, AP, Patek'!J398="Rolex",1,0)</f>
        <v>0</v>
      </c>
      <c r="J398">
        <f>IF('Rolex, AP, Patek'!L398="Stainless Steel",1,0)</f>
        <v>0</v>
      </c>
      <c r="K398">
        <f>IF('Rolex, AP, Patek'!L398="Two-tone",1,0)</f>
        <v>0</v>
      </c>
      <c r="L398">
        <f>IF(OR('Rolex, AP, Patek'!L398="YG 18K",'Rolex, AP, Patek'!L398="YG &lt;18K",'Rolex, AP, Patek'!L398="PG 18K",'Rolex, AP, Patek'!L398="PG &lt;18K",'Rolex, AP, Patek'!L398="WG 18K",'Rolex, AP, Patek'!L398="Mixes of 18K",'Rolex, AP, Patek'!L398="Mixes &lt;18K"),1,0)</f>
        <v>1</v>
      </c>
      <c r="M398">
        <f>IF('Rolex, AP, Patek'!L398="Platinum",1,0)</f>
        <v>0</v>
      </c>
      <c r="N398">
        <f>IF(OR('Rolex, AP, Patek'!L398="PVD",'Rolex, AP, Patek'!L398="Gold Plate",'Rolex, AP, Patek'!L398="Other"),1,0)</f>
        <v>0</v>
      </c>
      <c r="O398">
        <f>IF('Rolex, AP, Patek'!P398="Stainless Steel",1,0)</f>
        <v>0</v>
      </c>
      <c r="P398">
        <f>IF('Rolex, AP, Patek'!P398="Leather",1,0)</f>
        <v>1</v>
      </c>
      <c r="Q398">
        <f>IF('Rolex, AP, Patek'!P398="Two-tone",1,0)</f>
        <v>0</v>
      </c>
      <c r="R398">
        <f>IF(OR('Rolex, AP, Patek'!P398="YG 18K",'Rolex, AP, Patek'!P398="PG 18K",'Rolex, AP, Patek'!P398="WG 18K",'Rolex, AP, Patek'!P398="Mixes of 18K"),1,0)</f>
        <v>0</v>
      </c>
      <c r="S398">
        <f>IF(OR('Rolex, AP, Patek'!AX398="Yes",'Rolex, AP, Patek'!AY398="Yes",'Rolex, AP, Patek'!AW398="Yes"),1,0)</f>
        <v>0</v>
      </c>
      <c r="T398">
        <f>IF(OR(ISTEXT('Rolex, AP, Patek'!AZ398), ISTEXT('Rolex, AP, Patek'!BA398)),1,0)</f>
        <v>0</v>
      </c>
      <c r="U398">
        <f>IF('Rolex, AP, Patek'!BB398="Yes",1,0)</f>
        <v>0</v>
      </c>
      <c r="V398">
        <f>IF('Rolex, AP, Patek'!BC398="Yes",1,0)</f>
        <v>0</v>
      </c>
      <c r="W398">
        <f>IF('Rolex, AP, Patek'!BF398="Yes",1,0)</f>
        <v>0</v>
      </c>
      <c r="X398">
        <f>IF('Rolex, AP, Patek'!BG398="A",1,0)</f>
        <v>0</v>
      </c>
      <c r="Y398">
        <f>IF('Rolex, AP, Patek'!BG398="AA",1,0)</f>
        <v>1</v>
      </c>
      <c r="Z398">
        <f>IF('Rolex, AP, Patek'!BG398="AAA",1,0)</f>
        <v>0</v>
      </c>
      <c r="AA398">
        <f>IF('Rolex, AP, Patek'!BG398="AAAA",1,0)</f>
        <v>0</v>
      </c>
      <c r="AB398">
        <f>IF('Rolex, AP, Patek'!R398="Yes",1,0)</f>
        <v>1</v>
      </c>
      <c r="AC398">
        <f>IF('Rolex, AP, Patek'!AR398="Yes",1,0)</f>
        <v>0</v>
      </c>
      <c r="AD398">
        <f>IF(OR('Rolex, AP, Patek'!X398="Yes", 'Rolex, AP, Patek'!Y398="Yes",'Rolex, AP, Patek'!Z398="Yes"),1,0)</f>
        <v>0</v>
      </c>
      <c r="AE398">
        <f>IF(OR('Rolex, AP, Patek'!AA398="Yes",'Rolex, AP, Patek'!AB398="Yes"),1,0)</f>
        <v>0</v>
      </c>
      <c r="AF398">
        <f>IF('Rolex, AP, Patek'!AD398="Yes",1,0)</f>
        <v>0</v>
      </c>
      <c r="AG398">
        <f>IF('Rolex, AP, Patek'!AC398="Yes",1,0)</f>
        <v>0</v>
      </c>
      <c r="AH398">
        <f>IF('Rolex, AP, Patek'!AE398="Yes",1,0)</f>
        <v>0</v>
      </c>
      <c r="AI398">
        <f>IF(OR('Rolex, AP, Patek'!AK398="Yes",'Rolex, AP, Patek'!AN398="Yes"),1,0)</f>
        <v>0</v>
      </c>
      <c r="AJ398">
        <f>IF('Rolex, AP, Patek'!AL398="Yes",1,0)</f>
        <v>0</v>
      </c>
      <c r="AK398">
        <f>IF('Rolex, AP, Patek'!AO398="Yes",1,0)</f>
        <v>0</v>
      </c>
      <c r="AL398">
        <f>IF('Rolex, AP, Patek'!AS398="Yes",1,0)</f>
        <v>0</v>
      </c>
      <c r="AM398" s="25">
        <f t="shared" si="37"/>
        <v>0</v>
      </c>
      <c r="AN398" s="25">
        <f t="shared" si="38"/>
        <v>0</v>
      </c>
      <c r="AO398" s="25">
        <f t="shared" si="39"/>
        <v>1</v>
      </c>
      <c r="AP398" s="25">
        <f t="shared" si="40"/>
        <v>0</v>
      </c>
      <c r="AQ398" s="25">
        <f t="shared" si="41"/>
        <v>0</v>
      </c>
    </row>
    <row r="399" spans="1:43" x14ac:dyDescent="0.2">
      <c r="A399" s="1">
        <v>395</v>
      </c>
      <c r="B399" s="27">
        <f>'Rolex, AP, Patek'!C399</f>
        <v>43911</v>
      </c>
      <c r="C399">
        <f>'Rolex, AP, Patek'!D399</f>
        <v>247</v>
      </c>
      <c r="D399" s="28">
        <f>'Rolex, AP, Patek'!E399</f>
        <v>28000</v>
      </c>
      <c r="E399" s="28">
        <f>'Rolex, AP, Patek'!F399</f>
        <v>35000</v>
      </c>
      <c r="F399" s="29">
        <f t="shared" si="36"/>
        <v>10.239959789157341</v>
      </c>
      <c r="G399" s="28">
        <f>IF('Rolex, AP, Patek'!J399="AP",1,0)</f>
        <v>0</v>
      </c>
      <c r="H399" s="28">
        <f>IF('Rolex, AP, Patek'!J399="Patek",1,0)</f>
        <v>1</v>
      </c>
      <c r="I399" s="28">
        <f>IF('Rolex, AP, Patek'!J399="Rolex",1,0)</f>
        <v>0</v>
      </c>
      <c r="J399">
        <f>IF('Rolex, AP, Patek'!L399="Stainless Steel",1,0)</f>
        <v>0</v>
      </c>
      <c r="K399">
        <f>IF('Rolex, AP, Patek'!L399="Two-tone",1,0)</f>
        <v>0</v>
      </c>
      <c r="L399">
        <f>IF(OR('Rolex, AP, Patek'!L399="YG 18K",'Rolex, AP, Patek'!L399="YG &lt;18K",'Rolex, AP, Patek'!L399="PG 18K",'Rolex, AP, Patek'!L399="PG &lt;18K",'Rolex, AP, Patek'!L399="WG 18K",'Rolex, AP, Patek'!L399="Mixes of 18K",'Rolex, AP, Patek'!L399="Mixes &lt;18K"),1,0)</f>
        <v>1</v>
      </c>
      <c r="M399">
        <f>IF('Rolex, AP, Patek'!L399="Platinum",1,0)</f>
        <v>0</v>
      </c>
      <c r="N399">
        <f>IF(OR('Rolex, AP, Patek'!L399="PVD",'Rolex, AP, Patek'!L399="Gold Plate",'Rolex, AP, Patek'!L399="Other"),1,0)</f>
        <v>0</v>
      </c>
      <c r="O399">
        <f>IF('Rolex, AP, Patek'!P399="Stainless Steel",1,0)</f>
        <v>0</v>
      </c>
      <c r="P399">
        <f>IF('Rolex, AP, Patek'!P399="Leather",1,0)</f>
        <v>1</v>
      </c>
      <c r="Q399">
        <f>IF('Rolex, AP, Patek'!P399="Two-tone",1,0)</f>
        <v>0</v>
      </c>
      <c r="R399">
        <f>IF(OR('Rolex, AP, Patek'!P399="YG 18K",'Rolex, AP, Patek'!P399="PG 18K",'Rolex, AP, Patek'!P399="WG 18K",'Rolex, AP, Patek'!P399="Mixes of 18K"),1,0)</f>
        <v>0</v>
      </c>
      <c r="S399">
        <f>IF(OR('Rolex, AP, Patek'!AX399="Yes",'Rolex, AP, Patek'!AY399="Yes",'Rolex, AP, Patek'!AW399="Yes"),1,0)</f>
        <v>0</v>
      </c>
      <c r="T399">
        <f>IF(OR(ISTEXT('Rolex, AP, Patek'!AZ399), ISTEXT('Rolex, AP, Patek'!BA399)),1,0)</f>
        <v>0</v>
      </c>
      <c r="U399">
        <f>IF('Rolex, AP, Patek'!BB399="Yes",1,0)</f>
        <v>0</v>
      </c>
      <c r="V399">
        <f>IF('Rolex, AP, Patek'!BC399="Yes",1,0)</f>
        <v>0</v>
      </c>
      <c r="W399">
        <f>IF('Rolex, AP, Patek'!BF399="Yes",1,0)</f>
        <v>0</v>
      </c>
      <c r="X399">
        <f>IF('Rolex, AP, Patek'!BG399="A",1,0)</f>
        <v>0</v>
      </c>
      <c r="Y399">
        <f>IF('Rolex, AP, Patek'!BG399="AA",1,0)</f>
        <v>0</v>
      </c>
      <c r="Z399">
        <f>IF('Rolex, AP, Patek'!BG399="AAA",1,0)</f>
        <v>0</v>
      </c>
      <c r="AA399">
        <f>IF('Rolex, AP, Patek'!BG399="AAAA",1,0)</f>
        <v>1</v>
      </c>
      <c r="AB399">
        <f>IF('Rolex, AP, Patek'!R399="Yes",1,0)</f>
        <v>1</v>
      </c>
      <c r="AC399">
        <f>IF('Rolex, AP, Patek'!AR399="Yes",1,0)</f>
        <v>0</v>
      </c>
      <c r="AD399">
        <f>IF(OR('Rolex, AP, Patek'!X399="Yes", 'Rolex, AP, Patek'!Y399="Yes",'Rolex, AP, Patek'!Z399="Yes"),1,0)</f>
        <v>0</v>
      </c>
      <c r="AE399">
        <f>IF(OR('Rolex, AP, Patek'!AA399="Yes",'Rolex, AP, Patek'!AB399="Yes"),1,0)</f>
        <v>0</v>
      </c>
      <c r="AF399">
        <f>IF('Rolex, AP, Patek'!AD399="Yes",1,0)</f>
        <v>0</v>
      </c>
      <c r="AG399">
        <f>IF('Rolex, AP, Patek'!AC399="Yes",1,0)</f>
        <v>0</v>
      </c>
      <c r="AH399">
        <f>IF('Rolex, AP, Patek'!AE399="Yes",1,0)</f>
        <v>0</v>
      </c>
      <c r="AI399">
        <f>IF(OR('Rolex, AP, Patek'!AK399="Yes",'Rolex, AP, Patek'!AN399="Yes"),1,0)</f>
        <v>0</v>
      </c>
      <c r="AJ399">
        <f>IF('Rolex, AP, Patek'!AL399="Yes",1,0)</f>
        <v>0</v>
      </c>
      <c r="AK399">
        <f>IF('Rolex, AP, Patek'!AO399="Yes",1,0)</f>
        <v>0</v>
      </c>
      <c r="AL399">
        <f>IF('Rolex, AP, Patek'!AS399="Yes",1,0)</f>
        <v>0</v>
      </c>
      <c r="AM399" s="25">
        <f t="shared" si="37"/>
        <v>0</v>
      </c>
      <c r="AN399" s="25">
        <f t="shared" si="38"/>
        <v>0</v>
      </c>
      <c r="AO399" s="25">
        <f t="shared" si="39"/>
        <v>1</v>
      </c>
      <c r="AP399" s="25">
        <f t="shared" si="40"/>
        <v>0</v>
      </c>
      <c r="AQ399" s="25">
        <f t="shared" si="41"/>
        <v>0</v>
      </c>
    </row>
    <row r="400" spans="1:43" x14ac:dyDescent="0.2">
      <c r="A400" s="1">
        <v>396</v>
      </c>
      <c r="B400" s="27">
        <f>'Rolex, AP, Patek'!C400</f>
        <v>43911</v>
      </c>
      <c r="C400">
        <f>'Rolex, AP, Patek'!D400</f>
        <v>248</v>
      </c>
      <c r="D400" s="28">
        <f>'Rolex, AP, Patek'!E400</f>
        <v>20000</v>
      </c>
      <c r="E400" s="28">
        <f>'Rolex, AP, Patek'!F400</f>
        <v>25000</v>
      </c>
      <c r="F400" s="29">
        <f t="shared" si="36"/>
        <v>9.9034875525361272</v>
      </c>
      <c r="G400" s="28">
        <f>IF('Rolex, AP, Patek'!J400="AP",1,0)</f>
        <v>0</v>
      </c>
      <c r="H400" s="28">
        <f>IF('Rolex, AP, Patek'!J400="Patek",1,0)</f>
        <v>1</v>
      </c>
      <c r="I400" s="28">
        <f>IF('Rolex, AP, Patek'!J400="Rolex",1,0)</f>
        <v>0</v>
      </c>
      <c r="J400">
        <f>IF('Rolex, AP, Patek'!L400="Stainless Steel",1,0)</f>
        <v>0</v>
      </c>
      <c r="K400">
        <f>IF('Rolex, AP, Patek'!L400="Two-tone",1,0)</f>
        <v>0</v>
      </c>
      <c r="L400">
        <f>IF(OR('Rolex, AP, Patek'!L400="YG 18K",'Rolex, AP, Patek'!L400="YG &lt;18K",'Rolex, AP, Patek'!L400="PG 18K",'Rolex, AP, Patek'!L400="PG &lt;18K",'Rolex, AP, Patek'!L400="WG 18K",'Rolex, AP, Patek'!L400="Mixes of 18K",'Rolex, AP, Patek'!L400="Mixes &lt;18K"),1,0)</f>
        <v>1</v>
      </c>
      <c r="M400">
        <f>IF('Rolex, AP, Patek'!L400="Platinum",1,0)</f>
        <v>0</v>
      </c>
      <c r="N400">
        <f>IF(OR('Rolex, AP, Patek'!L400="PVD",'Rolex, AP, Patek'!L400="Gold Plate",'Rolex, AP, Patek'!L400="Other"),1,0)</f>
        <v>0</v>
      </c>
      <c r="O400">
        <f>IF('Rolex, AP, Patek'!P400="Stainless Steel",1,0)</f>
        <v>0</v>
      </c>
      <c r="P400">
        <f>IF('Rolex, AP, Patek'!P400="Leather",1,0)</f>
        <v>1</v>
      </c>
      <c r="Q400">
        <f>IF('Rolex, AP, Patek'!P400="Two-tone",1,0)</f>
        <v>0</v>
      </c>
      <c r="R400">
        <f>IF(OR('Rolex, AP, Patek'!P400="YG 18K",'Rolex, AP, Patek'!P400="PG 18K",'Rolex, AP, Patek'!P400="WG 18K",'Rolex, AP, Patek'!P400="Mixes of 18K"),1,0)</f>
        <v>0</v>
      </c>
      <c r="S400">
        <f>IF(OR('Rolex, AP, Patek'!AX400="Yes",'Rolex, AP, Patek'!AY400="Yes",'Rolex, AP, Patek'!AW400="Yes"),1,0)</f>
        <v>0</v>
      </c>
      <c r="T400">
        <f>IF(OR(ISTEXT('Rolex, AP, Patek'!AZ400), ISTEXT('Rolex, AP, Patek'!BA400)),1,0)</f>
        <v>0</v>
      </c>
      <c r="U400">
        <f>IF('Rolex, AP, Patek'!BB400="Yes",1,0)</f>
        <v>0</v>
      </c>
      <c r="V400">
        <f>IF('Rolex, AP, Patek'!BC400="Yes",1,0)</f>
        <v>0</v>
      </c>
      <c r="W400">
        <f>IF('Rolex, AP, Patek'!BF400="Yes",1,0)</f>
        <v>0</v>
      </c>
      <c r="X400">
        <f>IF('Rolex, AP, Patek'!BG400="A",1,0)</f>
        <v>0</v>
      </c>
      <c r="Y400">
        <f>IF('Rolex, AP, Patek'!BG400="AA",1,0)</f>
        <v>0</v>
      </c>
      <c r="Z400">
        <f>IF('Rolex, AP, Patek'!BG400="AAA",1,0)</f>
        <v>0</v>
      </c>
      <c r="AA400">
        <f>IF('Rolex, AP, Patek'!BG400="AAAA",1,0)</f>
        <v>1</v>
      </c>
      <c r="AB400">
        <f>IF('Rolex, AP, Patek'!R400="Yes",1,0)</f>
        <v>0</v>
      </c>
      <c r="AC400">
        <f>IF('Rolex, AP, Patek'!AR400="Yes",1,0)</f>
        <v>1</v>
      </c>
      <c r="AD400">
        <f>IF(OR('Rolex, AP, Patek'!X400="Yes", 'Rolex, AP, Patek'!Y400="Yes",'Rolex, AP, Patek'!Z400="Yes"),1,0)</f>
        <v>0</v>
      </c>
      <c r="AE400">
        <f>IF(OR('Rolex, AP, Patek'!AA400="Yes",'Rolex, AP, Patek'!AB400="Yes"),1,0)</f>
        <v>0</v>
      </c>
      <c r="AF400">
        <f>IF('Rolex, AP, Patek'!AD400="Yes",1,0)</f>
        <v>0</v>
      </c>
      <c r="AG400">
        <f>IF('Rolex, AP, Patek'!AC400="Yes",1,0)</f>
        <v>0</v>
      </c>
      <c r="AH400">
        <f>IF('Rolex, AP, Patek'!AE400="Yes",1,0)</f>
        <v>0</v>
      </c>
      <c r="AI400">
        <f>IF(OR('Rolex, AP, Patek'!AK400="Yes",'Rolex, AP, Patek'!AN400="Yes"),1,0)</f>
        <v>0</v>
      </c>
      <c r="AJ400">
        <f>IF('Rolex, AP, Patek'!AL400="Yes",1,0)</f>
        <v>0</v>
      </c>
      <c r="AK400">
        <f>IF('Rolex, AP, Patek'!AO400="Yes",1,0)</f>
        <v>0</v>
      </c>
      <c r="AL400">
        <f>IF('Rolex, AP, Patek'!AS400="Yes",1,0)</f>
        <v>0</v>
      </c>
      <c r="AM400" s="25">
        <f t="shared" si="37"/>
        <v>0</v>
      </c>
      <c r="AN400" s="25">
        <f t="shared" si="38"/>
        <v>0</v>
      </c>
      <c r="AO400" s="25">
        <f t="shared" si="39"/>
        <v>1</v>
      </c>
      <c r="AP400" s="25">
        <f t="shared" si="40"/>
        <v>0</v>
      </c>
      <c r="AQ400" s="25">
        <f t="shared" si="41"/>
        <v>0</v>
      </c>
    </row>
    <row r="401" spans="1:43" x14ac:dyDescent="0.2">
      <c r="A401" s="1">
        <v>397</v>
      </c>
      <c r="B401" s="27">
        <f>'Rolex, AP, Patek'!C401</f>
        <v>43911</v>
      </c>
      <c r="C401">
        <f>'Rolex, AP, Patek'!D401</f>
        <v>250</v>
      </c>
      <c r="D401" s="28">
        <f>'Rolex, AP, Patek'!E401</f>
        <v>16000</v>
      </c>
      <c r="E401" s="28">
        <f>'Rolex, AP, Patek'!F401</f>
        <v>20000</v>
      </c>
      <c r="F401" s="29">
        <f t="shared" si="36"/>
        <v>9.6803440012219184</v>
      </c>
      <c r="G401" s="28">
        <f>IF('Rolex, AP, Patek'!J401="AP",1,0)</f>
        <v>0</v>
      </c>
      <c r="H401" s="28">
        <f>IF('Rolex, AP, Patek'!J401="Patek",1,0)</f>
        <v>0</v>
      </c>
      <c r="I401" s="28">
        <f>IF('Rolex, AP, Patek'!J401="Rolex",1,0)</f>
        <v>1</v>
      </c>
      <c r="J401">
        <f>IF('Rolex, AP, Patek'!L401="Stainless Steel",1,0)</f>
        <v>0</v>
      </c>
      <c r="K401">
        <f>IF('Rolex, AP, Patek'!L401="Two-tone",1,0)</f>
        <v>0</v>
      </c>
      <c r="L401">
        <f>IF(OR('Rolex, AP, Patek'!L401="YG 18K",'Rolex, AP, Patek'!L401="YG &lt;18K",'Rolex, AP, Patek'!L401="PG 18K",'Rolex, AP, Patek'!L401="PG &lt;18K",'Rolex, AP, Patek'!L401="WG 18K",'Rolex, AP, Patek'!L401="Mixes of 18K",'Rolex, AP, Patek'!L401="Mixes &lt;18K"),1,0)</f>
        <v>1</v>
      </c>
      <c r="M401">
        <f>IF('Rolex, AP, Patek'!L401="Platinum",1,0)</f>
        <v>0</v>
      </c>
      <c r="N401">
        <f>IF(OR('Rolex, AP, Patek'!L401="PVD",'Rolex, AP, Patek'!L401="Gold Plate",'Rolex, AP, Patek'!L401="Other"),1,0)</f>
        <v>0</v>
      </c>
      <c r="O401">
        <f>IF('Rolex, AP, Patek'!P401="Stainless Steel",1,0)</f>
        <v>0</v>
      </c>
      <c r="P401">
        <f>IF('Rolex, AP, Patek'!P401="Leather",1,0)</f>
        <v>0</v>
      </c>
      <c r="Q401">
        <f>IF('Rolex, AP, Patek'!P401="Two-tone",1,0)</f>
        <v>0</v>
      </c>
      <c r="R401">
        <f>IF(OR('Rolex, AP, Patek'!P401="YG 18K",'Rolex, AP, Patek'!P401="PG 18K",'Rolex, AP, Patek'!P401="WG 18K",'Rolex, AP, Patek'!P401="Mixes of 18K"),1,0)</f>
        <v>1</v>
      </c>
      <c r="S401">
        <f>IF(OR('Rolex, AP, Patek'!AX401="Yes",'Rolex, AP, Patek'!AY401="Yes",'Rolex, AP, Patek'!AW401="Yes"),1,0)</f>
        <v>0</v>
      </c>
      <c r="T401">
        <f>IF(OR(ISTEXT('Rolex, AP, Patek'!AZ401), ISTEXT('Rolex, AP, Patek'!BA401)),1,0)</f>
        <v>0</v>
      </c>
      <c r="U401">
        <f>IF('Rolex, AP, Patek'!BB401="Yes",1,0)</f>
        <v>0</v>
      </c>
      <c r="V401">
        <f>IF('Rolex, AP, Patek'!BC401="Yes",1,0)</f>
        <v>0</v>
      </c>
      <c r="W401">
        <f>IF('Rolex, AP, Patek'!BF401="Yes",1,0)</f>
        <v>0</v>
      </c>
      <c r="X401">
        <f>IF('Rolex, AP, Patek'!BG401="A",1,0)</f>
        <v>0</v>
      </c>
      <c r="Y401">
        <f>IF('Rolex, AP, Patek'!BG401="AA",1,0)</f>
        <v>1</v>
      </c>
      <c r="Z401">
        <f>IF('Rolex, AP, Patek'!BG401="AAA",1,0)</f>
        <v>0</v>
      </c>
      <c r="AA401">
        <f>IF('Rolex, AP, Patek'!BG401="AAAA",1,0)</f>
        <v>0</v>
      </c>
      <c r="AB401">
        <f>IF('Rolex, AP, Patek'!R401="Yes",1,0)</f>
        <v>0</v>
      </c>
      <c r="AC401">
        <f>IF('Rolex, AP, Patek'!AR401="Yes",1,0)</f>
        <v>0</v>
      </c>
      <c r="AD401">
        <f>IF(OR('Rolex, AP, Patek'!X401="Yes", 'Rolex, AP, Patek'!Y401="Yes",'Rolex, AP, Patek'!Z401="Yes"),1,0)</f>
        <v>1</v>
      </c>
      <c r="AE401">
        <f>IF(OR('Rolex, AP, Patek'!AA401="Yes",'Rolex, AP, Patek'!AB401="Yes"),1,0)</f>
        <v>0</v>
      </c>
      <c r="AF401">
        <f>IF('Rolex, AP, Patek'!AD401="Yes",1,0)</f>
        <v>0</v>
      </c>
      <c r="AG401">
        <f>IF('Rolex, AP, Patek'!AC401="Yes",1,0)</f>
        <v>0</v>
      </c>
      <c r="AH401">
        <f>IF('Rolex, AP, Patek'!AE401="Yes",1,0)</f>
        <v>0</v>
      </c>
      <c r="AI401">
        <f>IF(OR('Rolex, AP, Patek'!AK401="Yes",'Rolex, AP, Patek'!AN401="Yes"),1,0)</f>
        <v>0</v>
      </c>
      <c r="AJ401">
        <f>IF('Rolex, AP, Patek'!AL401="Yes",1,0)</f>
        <v>0</v>
      </c>
      <c r="AK401">
        <f>IF('Rolex, AP, Patek'!AO401="Yes",1,0)</f>
        <v>0</v>
      </c>
      <c r="AL401">
        <f>IF('Rolex, AP, Patek'!AS401="Yes",1,0)</f>
        <v>0</v>
      </c>
      <c r="AM401" s="25">
        <f t="shared" si="37"/>
        <v>0</v>
      </c>
      <c r="AN401" s="25">
        <f t="shared" si="38"/>
        <v>0</v>
      </c>
      <c r="AO401" s="25">
        <f t="shared" si="39"/>
        <v>1</v>
      </c>
      <c r="AP401" s="25">
        <f t="shared" si="40"/>
        <v>0</v>
      </c>
      <c r="AQ401" s="25">
        <f t="shared" si="41"/>
        <v>0</v>
      </c>
    </row>
    <row r="402" spans="1:43" x14ac:dyDescent="0.2">
      <c r="A402" s="1">
        <v>398</v>
      </c>
      <c r="B402" s="27">
        <f>'Rolex, AP, Patek'!C402</f>
        <v>43911</v>
      </c>
      <c r="C402">
        <f>'Rolex, AP, Patek'!D402</f>
        <v>251</v>
      </c>
      <c r="D402" s="28">
        <f>'Rolex, AP, Patek'!E402</f>
        <v>11000</v>
      </c>
      <c r="E402" s="28">
        <f>'Rolex, AP, Patek'!F402</f>
        <v>13750</v>
      </c>
      <c r="F402" s="29">
        <f t="shared" si="36"/>
        <v>9.3056505517805075</v>
      </c>
      <c r="G402" s="28">
        <f>IF('Rolex, AP, Patek'!J402="AP",1,0)</f>
        <v>0</v>
      </c>
      <c r="H402" s="28">
        <f>IF('Rolex, AP, Patek'!J402="Patek",1,0)</f>
        <v>0</v>
      </c>
      <c r="I402" s="28">
        <f>IF('Rolex, AP, Patek'!J402="Rolex",1,0)</f>
        <v>1</v>
      </c>
      <c r="J402">
        <f>IF('Rolex, AP, Patek'!L402="Stainless Steel",1,0)</f>
        <v>0</v>
      </c>
      <c r="K402">
        <f>IF('Rolex, AP, Patek'!L402="Two-tone",1,0)</f>
        <v>0</v>
      </c>
      <c r="L402">
        <f>IF(OR('Rolex, AP, Patek'!L402="YG 18K",'Rolex, AP, Patek'!L402="YG &lt;18K",'Rolex, AP, Patek'!L402="PG 18K",'Rolex, AP, Patek'!L402="PG &lt;18K",'Rolex, AP, Patek'!L402="WG 18K",'Rolex, AP, Patek'!L402="Mixes of 18K",'Rolex, AP, Patek'!L402="Mixes &lt;18K"),1,0)</f>
        <v>1</v>
      </c>
      <c r="M402">
        <f>IF('Rolex, AP, Patek'!L402="Platinum",1,0)</f>
        <v>0</v>
      </c>
      <c r="N402">
        <f>IF(OR('Rolex, AP, Patek'!L402="PVD",'Rolex, AP, Patek'!L402="Gold Plate",'Rolex, AP, Patek'!L402="Other"),1,0)</f>
        <v>0</v>
      </c>
      <c r="O402">
        <f>IF('Rolex, AP, Patek'!P402="Stainless Steel",1,0)</f>
        <v>0</v>
      </c>
      <c r="P402">
        <f>IF('Rolex, AP, Patek'!P402="Leather",1,0)</f>
        <v>0</v>
      </c>
      <c r="Q402">
        <f>IF('Rolex, AP, Patek'!P402="Two-tone",1,0)</f>
        <v>0</v>
      </c>
      <c r="R402">
        <f>IF(OR('Rolex, AP, Patek'!P402="YG 18K",'Rolex, AP, Patek'!P402="PG 18K",'Rolex, AP, Patek'!P402="WG 18K",'Rolex, AP, Patek'!P402="Mixes of 18K"),1,0)</f>
        <v>1</v>
      </c>
      <c r="S402">
        <f>IF(OR('Rolex, AP, Patek'!AX402="Yes",'Rolex, AP, Patek'!AY402="Yes",'Rolex, AP, Patek'!AW402="Yes"),1,0)</f>
        <v>0</v>
      </c>
      <c r="T402">
        <f>IF(OR(ISTEXT('Rolex, AP, Patek'!AZ402), ISTEXT('Rolex, AP, Patek'!BA402)),1,0)</f>
        <v>0</v>
      </c>
      <c r="U402">
        <f>IF('Rolex, AP, Patek'!BB402="Yes",1,0)</f>
        <v>0</v>
      </c>
      <c r="V402">
        <f>IF('Rolex, AP, Patek'!BC402="Yes",1,0)</f>
        <v>0</v>
      </c>
      <c r="W402">
        <f>IF('Rolex, AP, Patek'!BF402="Yes",1,0)</f>
        <v>0</v>
      </c>
      <c r="X402">
        <f>IF('Rolex, AP, Patek'!BG402="A",1,0)</f>
        <v>0</v>
      </c>
      <c r="Y402">
        <f>IF('Rolex, AP, Patek'!BG402="AA",1,0)</f>
        <v>0</v>
      </c>
      <c r="Z402">
        <f>IF('Rolex, AP, Patek'!BG402="AAA",1,0)</f>
        <v>0</v>
      </c>
      <c r="AA402">
        <f>IF('Rolex, AP, Patek'!BG402="AAAA",1,0)</f>
        <v>1</v>
      </c>
      <c r="AB402">
        <f>IF('Rolex, AP, Patek'!R402="Yes",1,0)</f>
        <v>0</v>
      </c>
      <c r="AC402">
        <f>IF('Rolex, AP, Patek'!AR402="Yes",1,0)</f>
        <v>0</v>
      </c>
      <c r="AD402">
        <f>IF(OR('Rolex, AP, Patek'!X402="Yes", 'Rolex, AP, Patek'!Y402="Yes",'Rolex, AP, Patek'!Z402="Yes"),1,0)</f>
        <v>1</v>
      </c>
      <c r="AE402">
        <f>IF(OR('Rolex, AP, Patek'!AA402="Yes",'Rolex, AP, Patek'!AB402="Yes"),1,0)</f>
        <v>0</v>
      </c>
      <c r="AF402">
        <f>IF('Rolex, AP, Patek'!AD402="Yes",1,0)</f>
        <v>0</v>
      </c>
      <c r="AG402">
        <f>IF('Rolex, AP, Patek'!AC402="Yes",1,0)</f>
        <v>0</v>
      </c>
      <c r="AH402">
        <f>IF('Rolex, AP, Patek'!AE402="Yes",1,0)</f>
        <v>0</v>
      </c>
      <c r="AI402">
        <f>IF(OR('Rolex, AP, Patek'!AK402="Yes",'Rolex, AP, Patek'!AN402="Yes"),1,0)</f>
        <v>0</v>
      </c>
      <c r="AJ402">
        <f>IF('Rolex, AP, Patek'!AL402="Yes",1,0)</f>
        <v>0</v>
      </c>
      <c r="AK402">
        <f>IF('Rolex, AP, Patek'!AO402="Yes",1,0)</f>
        <v>0</v>
      </c>
      <c r="AL402">
        <f>IF('Rolex, AP, Patek'!AS402="Yes",1,0)</f>
        <v>0</v>
      </c>
      <c r="AM402" s="25">
        <f t="shared" si="37"/>
        <v>0</v>
      </c>
      <c r="AN402" s="25">
        <f t="shared" si="38"/>
        <v>0</v>
      </c>
      <c r="AO402" s="25">
        <f t="shared" si="39"/>
        <v>1</v>
      </c>
      <c r="AP402" s="25">
        <f t="shared" si="40"/>
        <v>0</v>
      </c>
      <c r="AQ402" s="25">
        <f t="shared" si="41"/>
        <v>0</v>
      </c>
    </row>
    <row r="403" spans="1:43" x14ac:dyDescent="0.2">
      <c r="A403" s="1">
        <v>399</v>
      </c>
      <c r="B403" s="27">
        <f>'Rolex, AP, Patek'!C403</f>
        <v>43911</v>
      </c>
      <c r="C403">
        <f>'Rolex, AP, Patek'!D403</f>
        <v>252</v>
      </c>
      <c r="D403" s="28">
        <f>'Rolex, AP, Patek'!E403</f>
        <v>18000</v>
      </c>
      <c r="E403" s="28">
        <f>'Rolex, AP, Patek'!F403</f>
        <v>22500</v>
      </c>
      <c r="F403" s="29">
        <f t="shared" si="36"/>
        <v>9.7981270368783022</v>
      </c>
      <c r="G403" s="28">
        <f>IF('Rolex, AP, Patek'!J403="AP",1,0)</f>
        <v>0</v>
      </c>
      <c r="H403" s="28">
        <f>IF('Rolex, AP, Patek'!J403="Patek",1,0)</f>
        <v>0</v>
      </c>
      <c r="I403" s="28">
        <f>IF('Rolex, AP, Patek'!J403="Rolex",1,0)</f>
        <v>1</v>
      </c>
      <c r="J403">
        <f>IF('Rolex, AP, Patek'!L403="Stainless Steel",1,0)</f>
        <v>0</v>
      </c>
      <c r="K403">
        <f>IF('Rolex, AP, Patek'!L403="Two-tone",1,0)</f>
        <v>0</v>
      </c>
      <c r="L403">
        <f>IF(OR('Rolex, AP, Patek'!L403="YG 18K",'Rolex, AP, Patek'!L403="YG &lt;18K",'Rolex, AP, Patek'!L403="PG 18K",'Rolex, AP, Patek'!L403="PG &lt;18K",'Rolex, AP, Patek'!L403="WG 18K",'Rolex, AP, Patek'!L403="Mixes of 18K",'Rolex, AP, Patek'!L403="Mixes &lt;18K"),1,0)</f>
        <v>1</v>
      </c>
      <c r="M403">
        <f>IF('Rolex, AP, Patek'!L403="Platinum",1,0)</f>
        <v>0</v>
      </c>
      <c r="N403">
        <f>IF(OR('Rolex, AP, Patek'!L403="PVD",'Rolex, AP, Patek'!L403="Gold Plate",'Rolex, AP, Patek'!L403="Other"),1,0)</f>
        <v>0</v>
      </c>
      <c r="O403">
        <f>IF('Rolex, AP, Patek'!P403="Stainless Steel",1,0)</f>
        <v>0</v>
      </c>
      <c r="P403">
        <f>IF('Rolex, AP, Patek'!P403="Leather",1,0)</f>
        <v>0</v>
      </c>
      <c r="Q403">
        <f>IF('Rolex, AP, Patek'!P403="Two-tone",1,0)</f>
        <v>0</v>
      </c>
      <c r="R403">
        <f>IF(OR('Rolex, AP, Patek'!P403="YG 18K",'Rolex, AP, Patek'!P403="PG 18K",'Rolex, AP, Patek'!P403="WG 18K",'Rolex, AP, Patek'!P403="Mixes of 18K"),1,0)</f>
        <v>1</v>
      </c>
      <c r="S403">
        <f>IF(OR('Rolex, AP, Patek'!AX403="Yes",'Rolex, AP, Patek'!AY403="Yes",'Rolex, AP, Patek'!AW403="Yes"),1,0)</f>
        <v>1</v>
      </c>
      <c r="T403">
        <f>IF(OR(ISTEXT('Rolex, AP, Patek'!AZ403), ISTEXT('Rolex, AP, Patek'!BA403)),1,0)</f>
        <v>0</v>
      </c>
      <c r="U403">
        <f>IF('Rolex, AP, Patek'!BB403="Yes",1,0)</f>
        <v>0</v>
      </c>
      <c r="V403">
        <f>IF('Rolex, AP, Patek'!BC403="Yes",1,0)</f>
        <v>0</v>
      </c>
      <c r="W403">
        <f>IF('Rolex, AP, Patek'!BF403="Yes",1,0)</f>
        <v>0</v>
      </c>
      <c r="X403">
        <f>IF('Rolex, AP, Patek'!BG403="A",1,0)</f>
        <v>0</v>
      </c>
      <c r="Y403">
        <f>IF('Rolex, AP, Patek'!BG403="AA",1,0)</f>
        <v>0</v>
      </c>
      <c r="Z403">
        <f>IF('Rolex, AP, Patek'!BG403="AAA",1,0)</f>
        <v>1</v>
      </c>
      <c r="AA403">
        <f>IF('Rolex, AP, Patek'!BG403="AAAA",1,0)</f>
        <v>0</v>
      </c>
      <c r="AB403">
        <f>IF('Rolex, AP, Patek'!R403="Yes",1,0)</f>
        <v>0</v>
      </c>
      <c r="AC403">
        <f>IF('Rolex, AP, Patek'!AR403="Yes",1,0)</f>
        <v>0</v>
      </c>
      <c r="AD403">
        <f>IF(OR('Rolex, AP, Patek'!X403="Yes", 'Rolex, AP, Patek'!Y403="Yes",'Rolex, AP, Patek'!Z403="Yes"),1,0)</f>
        <v>1</v>
      </c>
      <c r="AE403">
        <f>IF(OR('Rolex, AP, Patek'!AA403="Yes",'Rolex, AP, Patek'!AB403="Yes"),1,0)</f>
        <v>0</v>
      </c>
      <c r="AF403">
        <f>IF('Rolex, AP, Patek'!AD403="Yes",1,0)</f>
        <v>0</v>
      </c>
      <c r="AG403">
        <f>IF('Rolex, AP, Patek'!AC403="Yes",1,0)</f>
        <v>0</v>
      </c>
      <c r="AH403">
        <f>IF('Rolex, AP, Patek'!AE403="Yes",1,0)</f>
        <v>0</v>
      </c>
      <c r="AI403">
        <f>IF(OR('Rolex, AP, Patek'!AK403="Yes",'Rolex, AP, Patek'!AN403="Yes"),1,0)</f>
        <v>0</v>
      </c>
      <c r="AJ403">
        <f>IF('Rolex, AP, Patek'!AL403="Yes",1,0)</f>
        <v>0</v>
      </c>
      <c r="AK403">
        <f>IF('Rolex, AP, Patek'!AO403="Yes",1,0)</f>
        <v>0</v>
      </c>
      <c r="AL403">
        <f>IF('Rolex, AP, Patek'!AS403="Yes",1,0)</f>
        <v>0</v>
      </c>
      <c r="AM403" s="25">
        <f t="shared" si="37"/>
        <v>0</v>
      </c>
      <c r="AN403" s="25">
        <f t="shared" si="38"/>
        <v>0</v>
      </c>
      <c r="AO403" s="25">
        <f t="shared" si="39"/>
        <v>1</v>
      </c>
      <c r="AP403" s="25">
        <f t="shared" si="40"/>
        <v>0</v>
      </c>
      <c r="AQ403" s="25">
        <f t="shared" si="41"/>
        <v>0</v>
      </c>
    </row>
    <row r="404" spans="1:43" x14ac:dyDescent="0.2">
      <c r="A404" s="1">
        <v>400</v>
      </c>
      <c r="B404" s="27">
        <f>'Rolex, AP, Patek'!C404</f>
        <v>43911</v>
      </c>
      <c r="C404">
        <f>'Rolex, AP, Patek'!D404</f>
        <v>255</v>
      </c>
      <c r="D404" s="28">
        <f>'Rolex, AP, Patek'!E404</f>
        <v>28000</v>
      </c>
      <c r="E404" s="28">
        <f>'Rolex, AP, Patek'!F404</f>
        <v>35000</v>
      </c>
      <c r="F404" s="29">
        <f t="shared" si="36"/>
        <v>10.239959789157341</v>
      </c>
      <c r="G404" s="28">
        <f>IF('Rolex, AP, Patek'!J404="AP",1,0)</f>
        <v>0</v>
      </c>
      <c r="H404" s="28">
        <f>IF('Rolex, AP, Patek'!J404="Patek",1,0)</f>
        <v>0</v>
      </c>
      <c r="I404" s="28">
        <f>IF('Rolex, AP, Patek'!J404="Rolex",1,0)</f>
        <v>1</v>
      </c>
      <c r="J404">
        <f>IF('Rolex, AP, Patek'!L404="Stainless Steel",1,0)</f>
        <v>0</v>
      </c>
      <c r="K404">
        <f>IF('Rolex, AP, Patek'!L404="Two-tone",1,0)</f>
        <v>0</v>
      </c>
      <c r="L404">
        <f>IF(OR('Rolex, AP, Patek'!L404="YG 18K",'Rolex, AP, Patek'!L404="YG &lt;18K",'Rolex, AP, Patek'!L404="PG 18K",'Rolex, AP, Patek'!L404="PG &lt;18K",'Rolex, AP, Patek'!L404="WG 18K",'Rolex, AP, Patek'!L404="Mixes of 18K",'Rolex, AP, Patek'!L404="Mixes &lt;18K"),1,0)</f>
        <v>1</v>
      </c>
      <c r="M404">
        <f>IF('Rolex, AP, Patek'!L404="Platinum",1,0)</f>
        <v>0</v>
      </c>
      <c r="N404">
        <f>IF(OR('Rolex, AP, Patek'!L404="PVD",'Rolex, AP, Patek'!L404="Gold Plate",'Rolex, AP, Patek'!L404="Other"),1,0)</f>
        <v>0</v>
      </c>
      <c r="O404">
        <f>IF('Rolex, AP, Patek'!P404="Stainless Steel",1,0)</f>
        <v>0</v>
      </c>
      <c r="P404">
        <f>IF('Rolex, AP, Patek'!P404="Leather",1,0)</f>
        <v>0</v>
      </c>
      <c r="Q404">
        <f>IF('Rolex, AP, Patek'!P404="Two-tone",1,0)</f>
        <v>0</v>
      </c>
      <c r="R404">
        <f>IF(OR('Rolex, AP, Patek'!P404="YG 18K",'Rolex, AP, Patek'!P404="PG 18K",'Rolex, AP, Patek'!P404="WG 18K",'Rolex, AP, Patek'!P404="Mixes of 18K"),1,0)</f>
        <v>1</v>
      </c>
      <c r="S404">
        <f>IF(OR('Rolex, AP, Patek'!AX404="Yes",'Rolex, AP, Patek'!AY404="Yes",'Rolex, AP, Patek'!AW404="Yes"),1,0)</f>
        <v>1</v>
      </c>
      <c r="T404">
        <f>IF(OR(ISTEXT('Rolex, AP, Patek'!AZ404), ISTEXT('Rolex, AP, Patek'!BA404)),1,0)</f>
        <v>1</v>
      </c>
      <c r="U404">
        <f>IF('Rolex, AP, Patek'!BB404="Yes",1,0)</f>
        <v>0</v>
      </c>
      <c r="V404">
        <f>IF('Rolex, AP, Patek'!BC404="Yes",1,0)</f>
        <v>0</v>
      </c>
      <c r="W404">
        <f>IF('Rolex, AP, Patek'!BF404="Yes",1,0)</f>
        <v>0</v>
      </c>
      <c r="X404">
        <f>IF('Rolex, AP, Patek'!BG404="A",1,0)</f>
        <v>0</v>
      </c>
      <c r="Y404">
        <f>IF('Rolex, AP, Patek'!BG404="AA",1,0)</f>
        <v>0</v>
      </c>
      <c r="Z404">
        <f>IF('Rolex, AP, Patek'!BG404="AAA",1,0)</f>
        <v>1</v>
      </c>
      <c r="AA404">
        <f>IF('Rolex, AP, Patek'!BG404="AAAA",1,0)</f>
        <v>0</v>
      </c>
      <c r="AB404">
        <f>IF('Rolex, AP, Patek'!R404="Yes",1,0)</f>
        <v>0</v>
      </c>
      <c r="AC404">
        <f>IF('Rolex, AP, Patek'!AR404="Yes",1,0)</f>
        <v>0</v>
      </c>
      <c r="AD404">
        <f>IF(OR('Rolex, AP, Patek'!X404="Yes", 'Rolex, AP, Patek'!Y404="Yes",'Rolex, AP, Patek'!Z404="Yes"),1,0)</f>
        <v>1</v>
      </c>
      <c r="AE404">
        <f>IF(OR('Rolex, AP, Patek'!AA404="Yes",'Rolex, AP, Patek'!AB404="Yes"),1,0)</f>
        <v>0</v>
      </c>
      <c r="AF404">
        <f>IF('Rolex, AP, Patek'!AD404="Yes",1,0)</f>
        <v>0</v>
      </c>
      <c r="AG404">
        <f>IF('Rolex, AP, Patek'!AC404="Yes",1,0)</f>
        <v>0</v>
      </c>
      <c r="AH404">
        <f>IF('Rolex, AP, Patek'!AE404="Yes",1,0)</f>
        <v>0</v>
      </c>
      <c r="AI404">
        <f>IF(OR('Rolex, AP, Patek'!AK404="Yes",'Rolex, AP, Patek'!AN404="Yes"),1,0)</f>
        <v>0</v>
      </c>
      <c r="AJ404">
        <f>IF('Rolex, AP, Patek'!AL404="Yes",1,0)</f>
        <v>0</v>
      </c>
      <c r="AK404">
        <f>IF('Rolex, AP, Patek'!AO404="Yes",1,0)</f>
        <v>0</v>
      </c>
      <c r="AL404">
        <f>IF('Rolex, AP, Patek'!AS404="Yes",1,0)</f>
        <v>0</v>
      </c>
      <c r="AM404" s="25">
        <f t="shared" si="37"/>
        <v>0</v>
      </c>
      <c r="AN404" s="25">
        <f t="shared" si="38"/>
        <v>0</v>
      </c>
      <c r="AO404" s="25">
        <f t="shared" si="39"/>
        <v>1</v>
      </c>
      <c r="AP404" s="25">
        <f t="shared" si="40"/>
        <v>0</v>
      </c>
      <c r="AQ404" s="25">
        <f t="shared" si="41"/>
        <v>0</v>
      </c>
    </row>
    <row r="405" spans="1:43" x14ac:dyDescent="0.2">
      <c r="A405" s="1">
        <v>401</v>
      </c>
      <c r="B405" s="27">
        <f>'Rolex, AP, Patek'!C405</f>
        <v>43911</v>
      </c>
      <c r="C405">
        <f>'Rolex, AP, Patek'!D405</f>
        <v>260</v>
      </c>
      <c r="D405" s="28">
        <f>'Rolex, AP, Patek'!E405</f>
        <v>4500</v>
      </c>
      <c r="E405" s="28">
        <f>'Rolex, AP, Patek'!F405</f>
        <v>5625</v>
      </c>
      <c r="F405" s="29">
        <f t="shared" si="36"/>
        <v>8.4118326757584114</v>
      </c>
      <c r="G405" s="28">
        <f>IF('Rolex, AP, Patek'!J405="AP",1,0)</f>
        <v>0</v>
      </c>
      <c r="H405" s="28">
        <f>IF('Rolex, AP, Patek'!J405="Patek",1,0)</f>
        <v>0</v>
      </c>
      <c r="I405" s="28">
        <f>IF('Rolex, AP, Patek'!J405="Rolex",1,0)</f>
        <v>1</v>
      </c>
      <c r="J405">
        <f>IF('Rolex, AP, Patek'!L405="Stainless Steel",1,0)</f>
        <v>0</v>
      </c>
      <c r="K405">
        <f>IF('Rolex, AP, Patek'!L405="Two-tone",1,0)</f>
        <v>0</v>
      </c>
      <c r="L405">
        <f>IF(OR('Rolex, AP, Patek'!L405="YG 18K",'Rolex, AP, Patek'!L405="YG &lt;18K",'Rolex, AP, Patek'!L405="PG 18K",'Rolex, AP, Patek'!L405="PG &lt;18K",'Rolex, AP, Patek'!L405="WG 18K",'Rolex, AP, Patek'!L405="Mixes of 18K",'Rolex, AP, Patek'!L405="Mixes &lt;18K"),1,0)</f>
        <v>1</v>
      </c>
      <c r="M405">
        <f>IF('Rolex, AP, Patek'!L405="Platinum",1,0)</f>
        <v>0</v>
      </c>
      <c r="N405">
        <f>IF(OR('Rolex, AP, Patek'!L405="PVD",'Rolex, AP, Patek'!L405="Gold Plate",'Rolex, AP, Patek'!L405="Other"),1,0)</f>
        <v>0</v>
      </c>
      <c r="O405">
        <f>IF('Rolex, AP, Patek'!P405="Stainless Steel",1,0)</f>
        <v>0</v>
      </c>
      <c r="P405">
        <f>IF('Rolex, AP, Patek'!P405="Leather",1,0)</f>
        <v>1</v>
      </c>
      <c r="Q405">
        <f>IF('Rolex, AP, Patek'!P405="Two-tone",1,0)</f>
        <v>0</v>
      </c>
      <c r="R405">
        <f>IF(OR('Rolex, AP, Patek'!P405="YG 18K",'Rolex, AP, Patek'!P405="PG 18K",'Rolex, AP, Patek'!P405="WG 18K",'Rolex, AP, Patek'!P405="Mixes of 18K"),1,0)</f>
        <v>0</v>
      </c>
      <c r="S405">
        <f>IF(OR('Rolex, AP, Patek'!AX405="Yes",'Rolex, AP, Patek'!AY405="Yes",'Rolex, AP, Patek'!AW405="Yes"),1,0)</f>
        <v>0</v>
      </c>
      <c r="T405">
        <f>IF(OR(ISTEXT('Rolex, AP, Patek'!AZ405), ISTEXT('Rolex, AP, Patek'!BA405)),1,0)</f>
        <v>0</v>
      </c>
      <c r="U405">
        <f>IF('Rolex, AP, Patek'!BB405="Yes",1,0)</f>
        <v>0</v>
      </c>
      <c r="V405">
        <f>IF('Rolex, AP, Patek'!BC405="Yes",1,0)</f>
        <v>0</v>
      </c>
      <c r="W405">
        <f>IF('Rolex, AP, Patek'!BF405="Yes",1,0)</f>
        <v>0</v>
      </c>
      <c r="X405">
        <f>IF('Rolex, AP, Patek'!BG405="A",1,0)</f>
        <v>0</v>
      </c>
      <c r="Y405">
        <f>IF('Rolex, AP, Patek'!BG405="AA",1,0)</f>
        <v>1</v>
      </c>
      <c r="Z405">
        <f>IF('Rolex, AP, Patek'!BG405="AAA",1,0)</f>
        <v>0</v>
      </c>
      <c r="AA405">
        <f>IF('Rolex, AP, Patek'!BG405="AAAA",1,0)</f>
        <v>0</v>
      </c>
      <c r="AB405">
        <f>IF('Rolex, AP, Patek'!R405="Yes",1,0)</f>
        <v>0</v>
      </c>
      <c r="AC405">
        <f>IF('Rolex, AP, Patek'!AR405="Yes",1,0)</f>
        <v>0</v>
      </c>
      <c r="AD405">
        <f>IF(OR('Rolex, AP, Patek'!X405="Yes", 'Rolex, AP, Patek'!Y405="Yes",'Rolex, AP, Patek'!Z405="Yes"),1,0)</f>
        <v>1</v>
      </c>
      <c r="AE405">
        <f>IF(OR('Rolex, AP, Patek'!AA405="Yes",'Rolex, AP, Patek'!AB405="Yes"),1,0)</f>
        <v>0</v>
      </c>
      <c r="AF405">
        <f>IF('Rolex, AP, Patek'!AD405="Yes",1,0)</f>
        <v>0</v>
      </c>
      <c r="AG405">
        <f>IF('Rolex, AP, Patek'!AC405="Yes",1,0)</f>
        <v>0</v>
      </c>
      <c r="AH405">
        <f>IF('Rolex, AP, Patek'!AE405="Yes",1,0)</f>
        <v>0</v>
      </c>
      <c r="AI405">
        <f>IF(OR('Rolex, AP, Patek'!AK405="Yes",'Rolex, AP, Patek'!AN405="Yes"),1,0)</f>
        <v>0</v>
      </c>
      <c r="AJ405">
        <f>IF('Rolex, AP, Patek'!AL405="Yes",1,0)</f>
        <v>0</v>
      </c>
      <c r="AK405">
        <f>IF('Rolex, AP, Patek'!AO405="Yes",1,0)</f>
        <v>0</v>
      </c>
      <c r="AL405">
        <f>IF('Rolex, AP, Patek'!AS405="Yes",1,0)</f>
        <v>0</v>
      </c>
      <c r="AM405" s="25">
        <f t="shared" si="37"/>
        <v>0</v>
      </c>
      <c r="AN405" s="25">
        <f t="shared" si="38"/>
        <v>0</v>
      </c>
      <c r="AO405" s="25">
        <f t="shared" si="39"/>
        <v>1</v>
      </c>
      <c r="AP405" s="25">
        <f t="shared" si="40"/>
        <v>0</v>
      </c>
      <c r="AQ405" s="25">
        <f t="shared" si="41"/>
        <v>0</v>
      </c>
    </row>
    <row r="406" spans="1:43" x14ac:dyDescent="0.2">
      <c r="A406" s="1">
        <v>402</v>
      </c>
      <c r="B406" s="27">
        <f>'Rolex, AP, Patek'!C406</f>
        <v>43911</v>
      </c>
      <c r="C406">
        <f>'Rolex, AP, Patek'!D406</f>
        <v>264</v>
      </c>
      <c r="D406" s="28">
        <f>'Rolex, AP, Patek'!E406</f>
        <v>27000</v>
      </c>
      <c r="E406" s="28">
        <f>'Rolex, AP, Patek'!F406</f>
        <v>33750</v>
      </c>
      <c r="F406" s="29">
        <f t="shared" si="36"/>
        <v>10.203592144986466</v>
      </c>
      <c r="G406" s="28">
        <f>IF('Rolex, AP, Patek'!J406="AP",1,0)</f>
        <v>0</v>
      </c>
      <c r="H406" s="28">
        <f>IF('Rolex, AP, Patek'!J406="Patek",1,0)</f>
        <v>0</v>
      </c>
      <c r="I406" s="28">
        <f>IF('Rolex, AP, Patek'!J406="Rolex",1,0)</f>
        <v>1</v>
      </c>
      <c r="J406">
        <f>IF('Rolex, AP, Patek'!L406="Stainless Steel",1,0)</f>
        <v>0</v>
      </c>
      <c r="K406">
        <f>IF('Rolex, AP, Patek'!L406="Two-tone",1,0)</f>
        <v>0</v>
      </c>
      <c r="L406">
        <f>IF(OR('Rolex, AP, Patek'!L406="YG 18K",'Rolex, AP, Patek'!L406="YG &lt;18K",'Rolex, AP, Patek'!L406="PG 18K",'Rolex, AP, Patek'!L406="PG &lt;18K",'Rolex, AP, Patek'!L406="WG 18K",'Rolex, AP, Patek'!L406="Mixes of 18K",'Rolex, AP, Patek'!L406="Mixes &lt;18K"),1,0)</f>
        <v>1</v>
      </c>
      <c r="M406">
        <f>IF('Rolex, AP, Patek'!L406="Platinum",1,0)</f>
        <v>0</v>
      </c>
      <c r="N406">
        <f>IF(OR('Rolex, AP, Patek'!L406="PVD",'Rolex, AP, Patek'!L406="Gold Plate",'Rolex, AP, Patek'!L406="Other"),1,0)</f>
        <v>0</v>
      </c>
      <c r="O406">
        <f>IF('Rolex, AP, Patek'!P406="Stainless Steel",1,0)</f>
        <v>0</v>
      </c>
      <c r="P406">
        <f>IF('Rolex, AP, Patek'!P406="Leather",1,0)</f>
        <v>1</v>
      </c>
      <c r="Q406">
        <f>IF('Rolex, AP, Patek'!P406="Two-tone",1,0)</f>
        <v>0</v>
      </c>
      <c r="R406">
        <f>IF(OR('Rolex, AP, Patek'!P406="YG 18K",'Rolex, AP, Patek'!P406="PG 18K",'Rolex, AP, Patek'!P406="WG 18K",'Rolex, AP, Patek'!P406="Mixes of 18K"),1,0)</f>
        <v>0</v>
      </c>
      <c r="S406">
        <f>IF(OR('Rolex, AP, Patek'!AX406="Yes",'Rolex, AP, Patek'!AY406="Yes",'Rolex, AP, Patek'!AW406="Yes"),1,0)</f>
        <v>0</v>
      </c>
      <c r="T406">
        <f>IF(OR(ISTEXT('Rolex, AP, Patek'!AZ406), ISTEXT('Rolex, AP, Patek'!BA406)),1,0)</f>
        <v>0</v>
      </c>
      <c r="U406">
        <f>IF('Rolex, AP, Patek'!BB406="Yes",1,0)</f>
        <v>0</v>
      </c>
      <c r="V406">
        <f>IF('Rolex, AP, Patek'!BC406="Yes",1,0)</f>
        <v>0</v>
      </c>
      <c r="W406">
        <f>IF('Rolex, AP, Patek'!BF406="Yes",1,0)</f>
        <v>0</v>
      </c>
      <c r="X406">
        <f>IF('Rolex, AP, Patek'!BG406="A",1,0)</f>
        <v>0</v>
      </c>
      <c r="Y406">
        <f>IF('Rolex, AP, Patek'!BG406="AA",1,0)</f>
        <v>0</v>
      </c>
      <c r="Z406">
        <f>IF('Rolex, AP, Patek'!BG406="AAA",1,0)</f>
        <v>0</v>
      </c>
      <c r="AA406">
        <f>IF('Rolex, AP, Patek'!BG406="AAAA",1,0)</f>
        <v>1</v>
      </c>
      <c r="AB406">
        <f>IF('Rolex, AP, Patek'!R406="Yes",1,0)</f>
        <v>0</v>
      </c>
      <c r="AC406">
        <f>IF('Rolex, AP, Patek'!AR406="Yes",1,0)</f>
        <v>0</v>
      </c>
      <c r="AD406">
        <f>IF(OR('Rolex, AP, Patek'!X406="Yes", 'Rolex, AP, Patek'!Y406="Yes",'Rolex, AP, Patek'!Z406="Yes"),1,0)</f>
        <v>0</v>
      </c>
      <c r="AE406">
        <f>IF(OR('Rolex, AP, Patek'!AA406="Yes",'Rolex, AP, Patek'!AB406="Yes"),1,0)</f>
        <v>0</v>
      </c>
      <c r="AF406">
        <f>IF('Rolex, AP, Patek'!AD406="Yes",1,0)</f>
        <v>0</v>
      </c>
      <c r="AG406">
        <f>IF('Rolex, AP, Patek'!AC406="Yes",1,0)</f>
        <v>0</v>
      </c>
      <c r="AH406">
        <f>IF('Rolex, AP, Patek'!AE406="Yes",1,0)</f>
        <v>0</v>
      </c>
      <c r="AI406">
        <f>IF(OR('Rolex, AP, Patek'!AK406="Yes",'Rolex, AP, Patek'!AN406="Yes"),1,0)</f>
        <v>1</v>
      </c>
      <c r="AJ406">
        <f>IF('Rolex, AP, Patek'!AL406="Yes",1,0)</f>
        <v>0</v>
      </c>
      <c r="AK406">
        <f>IF('Rolex, AP, Patek'!AO406="Yes",1,0)</f>
        <v>0</v>
      </c>
      <c r="AL406">
        <f>IF('Rolex, AP, Patek'!AS406="Yes",1,0)</f>
        <v>0</v>
      </c>
      <c r="AM406" s="25">
        <f t="shared" si="37"/>
        <v>0</v>
      </c>
      <c r="AN406" s="25">
        <f t="shared" si="38"/>
        <v>0</v>
      </c>
      <c r="AO406" s="25">
        <f t="shared" si="39"/>
        <v>1</v>
      </c>
      <c r="AP406" s="25">
        <f t="shared" si="40"/>
        <v>0</v>
      </c>
      <c r="AQ406" s="25">
        <f t="shared" si="41"/>
        <v>0</v>
      </c>
    </row>
    <row r="407" spans="1:43" x14ac:dyDescent="0.2">
      <c r="A407" s="1">
        <v>403</v>
      </c>
      <c r="B407" s="27">
        <f>'Rolex, AP, Patek'!C407</f>
        <v>43911</v>
      </c>
      <c r="C407">
        <f>'Rolex, AP, Patek'!D407</f>
        <v>265</v>
      </c>
      <c r="D407" s="28">
        <f>'Rolex, AP, Patek'!E407</f>
        <v>76000</v>
      </c>
      <c r="E407" s="28">
        <f>'Rolex, AP, Patek'!F407</f>
        <v>95000</v>
      </c>
      <c r="F407" s="29">
        <f t="shared" si="36"/>
        <v>11.238488619268468</v>
      </c>
      <c r="G407" s="28">
        <f>IF('Rolex, AP, Patek'!J407="AP",1,0)</f>
        <v>0</v>
      </c>
      <c r="H407" s="28">
        <f>IF('Rolex, AP, Patek'!J407="Patek",1,0)</f>
        <v>0</v>
      </c>
      <c r="I407" s="28">
        <f>IF('Rolex, AP, Patek'!J407="Rolex",1,0)</f>
        <v>1</v>
      </c>
      <c r="J407">
        <f>IF('Rolex, AP, Patek'!L407="Stainless Steel",1,0)</f>
        <v>1</v>
      </c>
      <c r="K407">
        <f>IF('Rolex, AP, Patek'!L407="Two-tone",1,0)</f>
        <v>0</v>
      </c>
      <c r="L407">
        <f>IF(OR('Rolex, AP, Patek'!L407="YG 18K",'Rolex, AP, Patek'!L407="YG &lt;18K",'Rolex, AP, Patek'!L407="PG 18K",'Rolex, AP, Patek'!L407="PG &lt;18K",'Rolex, AP, Patek'!L407="WG 18K",'Rolex, AP, Patek'!L407="Mixes of 18K",'Rolex, AP, Patek'!L407="Mixes &lt;18K"),1,0)</f>
        <v>0</v>
      </c>
      <c r="M407">
        <f>IF('Rolex, AP, Patek'!L407="Platinum",1,0)</f>
        <v>0</v>
      </c>
      <c r="N407">
        <f>IF(OR('Rolex, AP, Patek'!L407="PVD",'Rolex, AP, Patek'!L407="Gold Plate",'Rolex, AP, Patek'!L407="Other"),1,0)</f>
        <v>0</v>
      </c>
      <c r="O407">
        <f>IF('Rolex, AP, Patek'!P407="Stainless Steel",1,0)</f>
        <v>1</v>
      </c>
      <c r="P407">
        <f>IF('Rolex, AP, Patek'!P407="Leather",1,0)</f>
        <v>0</v>
      </c>
      <c r="Q407">
        <f>IF('Rolex, AP, Patek'!P407="Two-tone",1,0)</f>
        <v>0</v>
      </c>
      <c r="R407">
        <f>IF(OR('Rolex, AP, Patek'!P407="YG 18K",'Rolex, AP, Patek'!P407="PG 18K",'Rolex, AP, Patek'!P407="WG 18K",'Rolex, AP, Patek'!P407="Mixes of 18K"),1,0)</f>
        <v>0</v>
      </c>
      <c r="S407">
        <f>IF(OR('Rolex, AP, Patek'!AX407="Yes",'Rolex, AP, Patek'!AY407="Yes",'Rolex, AP, Patek'!AW407="Yes"),1,0)</f>
        <v>0</v>
      </c>
      <c r="T407">
        <f>IF(OR(ISTEXT('Rolex, AP, Patek'!AZ407), ISTEXT('Rolex, AP, Patek'!BA407)),1,0)</f>
        <v>1</v>
      </c>
      <c r="U407">
        <f>IF('Rolex, AP, Patek'!BB407="Yes",1,0)</f>
        <v>0</v>
      </c>
      <c r="V407">
        <f>IF('Rolex, AP, Patek'!BC407="Yes",1,0)</f>
        <v>0</v>
      </c>
      <c r="W407">
        <f>IF('Rolex, AP, Patek'!BF407="Yes",1,0)</f>
        <v>0</v>
      </c>
      <c r="X407">
        <f>IF('Rolex, AP, Patek'!BG407="A",1,0)</f>
        <v>0</v>
      </c>
      <c r="Y407">
        <f>IF('Rolex, AP, Patek'!BG407="AA",1,0)</f>
        <v>0</v>
      </c>
      <c r="Z407">
        <f>IF('Rolex, AP, Patek'!BG407="AAA",1,0)</f>
        <v>1</v>
      </c>
      <c r="AA407">
        <f>IF('Rolex, AP, Patek'!BG407="AAAA",1,0)</f>
        <v>0</v>
      </c>
      <c r="AB407">
        <f>IF('Rolex, AP, Patek'!R407="Yes",1,0)</f>
        <v>0</v>
      </c>
      <c r="AC407">
        <f>IF('Rolex, AP, Patek'!AR407="Yes",1,0)</f>
        <v>0</v>
      </c>
      <c r="AD407">
        <f>IF(OR('Rolex, AP, Patek'!X407="Yes", 'Rolex, AP, Patek'!Y407="Yes",'Rolex, AP, Patek'!Z407="Yes"),1,0)</f>
        <v>1</v>
      </c>
      <c r="AE407">
        <f>IF(OR('Rolex, AP, Patek'!AA407="Yes",'Rolex, AP, Patek'!AB407="Yes"),1,0)</f>
        <v>0</v>
      </c>
      <c r="AF407">
        <f>IF('Rolex, AP, Patek'!AD407="Yes",1,0)</f>
        <v>0</v>
      </c>
      <c r="AG407">
        <f>IF('Rolex, AP, Patek'!AC407="Yes",1,0)</f>
        <v>1</v>
      </c>
      <c r="AH407">
        <f>IF('Rolex, AP, Patek'!AE407="Yes",1,0)</f>
        <v>0</v>
      </c>
      <c r="AI407">
        <f>IF(OR('Rolex, AP, Patek'!AK407="Yes",'Rolex, AP, Patek'!AN407="Yes"),1,0)</f>
        <v>0</v>
      </c>
      <c r="AJ407">
        <f>IF('Rolex, AP, Patek'!AL407="Yes",1,0)</f>
        <v>0</v>
      </c>
      <c r="AK407">
        <f>IF('Rolex, AP, Patek'!AO407="Yes",1,0)</f>
        <v>0</v>
      </c>
      <c r="AL407">
        <f>IF('Rolex, AP, Patek'!AS407="Yes",1,0)</f>
        <v>0</v>
      </c>
      <c r="AM407" s="25">
        <f t="shared" si="37"/>
        <v>0</v>
      </c>
      <c r="AN407" s="25">
        <f t="shared" si="38"/>
        <v>0</v>
      </c>
      <c r="AO407" s="25">
        <f t="shared" si="39"/>
        <v>1</v>
      </c>
      <c r="AP407" s="25">
        <f t="shared" si="40"/>
        <v>0</v>
      </c>
      <c r="AQ407" s="25">
        <f t="shared" si="41"/>
        <v>0</v>
      </c>
    </row>
    <row r="408" spans="1:43" x14ac:dyDescent="0.2">
      <c r="A408" s="1">
        <v>404</v>
      </c>
      <c r="B408" s="27">
        <f>'Rolex, AP, Patek'!C408</f>
        <v>43911</v>
      </c>
      <c r="C408">
        <f>'Rolex, AP, Patek'!D408</f>
        <v>266</v>
      </c>
      <c r="D408" s="28">
        <f>'Rolex, AP, Patek'!E408</f>
        <v>36000</v>
      </c>
      <c r="E408" s="28">
        <f>'Rolex, AP, Patek'!F408</f>
        <v>45000</v>
      </c>
      <c r="F408" s="29">
        <f t="shared" si="36"/>
        <v>10.491274217438248</v>
      </c>
      <c r="G408" s="28">
        <f>IF('Rolex, AP, Patek'!J408="AP",1,0)</f>
        <v>0</v>
      </c>
      <c r="H408" s="28">
        <f>IF('Rolex, AP, Patek'!J408="Patek",1,0)</f>
        <v>0</v>
      </c>
      <c r="I408" s="28">
        <f>IF('Rolex, AP, Patek'!J408="Rolex",1,0)</f>
        <v>1</v>
      </c>
      <c r="J408">
        <f>IF('Rolex, AP, Patek'!L408="Stainless Steel",1,0)</f>
        <v>1</v>
      </c>
      <c r="K408">
        <f>IF('Rolex, AP, Patek'!L408="Two-tone",1,0)</f>
        <v>0</v>
      </c>
      <c r="L408">
        <f>IF(OR('Rolex, AP, Patek'!L408="YG 18K",'Rolex, AP, Patek'!L408="YG &lt;18K",'Rolex, AP, Patek'!L408="PG 18K",'Rolex, AP, Patek'!L408="PG &lt;18K",'Rolex, AP, Patek'!L408="WG 18K",'Rolex, AP, Patek'!L408="Mixes of 18K",'Rolex, AP, Patek'!L408="Mixes &lt;18K"),1,0)</f>
        <v>0</v>
      </c>
      <c r="M408">
        <f>IF('Rolex, AP, Patek'!L408="Platinum",1,0)</f>
        <v>0</v>
      </c>
      <c r="N408">
        <f>IF(OR('Rolex, AP, Patek'!L408="PVD",'Rolex, AP, Patek'!L408="Gold Plate",'Rolex, AP, Patek'!L408="Other"),1,0)</f>
        <v>0</v>
      </c>
      <c r="O408">
        <f>IF('Rolex, AP, Patek'!P408="Stainless Steel",1,0)</f>
        <v>1</v>
      </c>
      <c r="P408">
        <f>IF('Rolex, AP, Patek'!P408="Leather",1,0)</f>
        <v>0</v>
      </c>
      <c r="Q408">
        <f>IF('Rolex, AP, Patek'!P408="Two-tone",1,0)</f>
        <v>0</v>
      </c>
      <c r="R408">
        <f>IF(OR('Rolex, AP, Patek'!P408="YG 18K",'Rolex, AP, Patek'!P408="PG 18K",'Rolex, AP, Patek'!P408="WG 18K",'Rolex, AP, Patek'!P408="Mixes of 18K"),1,0)</f>
        <v>0</v>
      </c>
      <c r="S408">
        <f>IF(OR('Rolex, AP, Patek'!AX408="Yes",'Rolex, AP, Patek'!AY408="Yes",'Rolex, AP, Patek'!AW408="Yes"),1,0)</f>
        <v>0</v>
      </c>
      <c r="T408">
        <f>IF(OR(ISTEXT('Rolex, AP, Patek'!AZ408), ISTEXT('Rolex, AP, Patek'!BA408)),1,0)</f>
        <v>0</v>
      </c>
      <c r="U408">
        <f>IF('Rolex, AP, Patek'!BB408="Yes",1,0)</f>
        <v>0</v>
      </c>
      <c r="V408">
        <f>IF('Rolex, AP, Patek'!BC408="Yes",1,0)</f>
        <v>0</v>
      </c>
      <c r="W408">
        <f>IF('Rolex, AP, Patek'!BF408="Yes",1,0)</f>
        <v>0</v>
      </c>
      <c r="X408">
        <f>IF('Rolex, AP, Patek'!BG408="A",1,0)</f>
        <v>0</v>
      </c>
      <c r="Y408">
        <f>IF('Rolex, AP, Patek'!BG408="AA",1,0)</f>
        <v>0</v>
      </c>
      <c r="Z408">
        <f>IF('Rolex, AP, Patek'!BG408="AAA",1,0)</f>
        <v>1</v>
      </c>
      <c r="AA408">
        <f>IF('Rolex, AP, Patek'!BG408="AAAA",1,0)</f>
        <v>0</v>
      </c>
      <c r="AB408">
        <f>IF('Rolex, AP, Patek'!R408="Yes",1,0)</f>
        <v>0</v>
      </c>
      <c r="AC408">
        <f>IF('Rolex, AP, Patek'!AR408="Yes",1,0)</f>
        <v>0</v>
      </c>
      <c r="AD408">
        <f>IF(OR('Rolex, AP, Patek'!X408="Yes", 'Rolex, AP, Patek'!Y408="Yes",'Rolex, AP, Patek'!Z408="Yes"),1,0)</f>
        <v>1</v>
      </c>
      <c r="AE408">
        <f>IF(OR('Rolex, AP, Patek'!AA408="Yes",'Rolex, AP, Patek'!AB408="Yes"),1,0)</f>
        <v>0</v>
      </c>
      <c r="AF408">
        <f>IF('Rolex, AP, Patek'!AD408="Yes",1,0)</f>
        <v>0</v>
      </c>
      <c r="AG408">
        <f>IF('Rolex, AP, Patek'!AC408="Yes",1,0)</f>
        <v>1</v>
      </c>
      <c r="AH408">
        <f>IF('Rolex, AP, Patek'!AE408="Yes",1,0)</f>
        <v>0</v>
      </c>
      <c r="AI408">
        <f>IF(OR('Rolex, AP, Patek'!AK408="Yes",'Rolex, AP, Patek'!AN408="Yes"),1,0)</f>
        <v>0</v>
      </c>
      <c r="AJ408">
        <f>IF('Rolex, AP, Patek'!AL408="Yes",1,0)</f>
        <v>0</v>
      </c>
      <c r="AK408">
        <f>IF('Rolex, AP, Patek'!AO408="Yes",1,0)</f>
        <v>0</v>
      </c>
      <c r="AL408">
        <f>IF('Rolex, AP, Patek'!AS408="Yes",1,0)</f>
        <v>0</v>
      </c>
      <c r="AM408" s="25">
        <f t="shared" si="37"/>
        <v>0</v>
      </c>
      <c r="AN408" s="25">
        <f t="shared" si="38"/>
        <v>0</v>
      </c>
      <c r="AO408" s="25">
        <f t="shared" si="39"/>
        <v>1</v>
      </c>
      <c r="AP408" s="25">
        <f t="shared" si="40"/>
        <v>0</v>
      </c>
      <c r="AQ408" s="25">
        <f t="shared" si="41"/>
        <v>0</v>
      </c>
    </row>
    <row r="409" spans="1:43" x14ac:dyDescent="0.2">
      <c r="A409" s="1">
        <v>405</v>
      </c>
      <c r="B409" s="27">
        <f>'Rolex, AP, Patek'!C409</f>
        <v>43911</v>
      </c>
      <c r="C409">
        <f>'Rolex, AP, Patek'!D409</f>
        <v>267</v>
      </c>
      <c r="D409" s="28">
        <f>'Rolex, AP, Patek'!E409</f>
        <v>41000</v>
      </c>
      <c r="E409" s="28">
        <f>'Rolex, AP, Patek'!F409</f>
        <v>51250</v>
      </c>
      <c r="F409" s="29">
        <f t="shared" si="36"/>
        <v>10.621327345686446</v>
      </c>
      <c r="G409" s="28">
        <f>IF('Rolex, AP, Patek'!J409="AP",1,0)</f>
        <v>0</v>
      </c>
      <c r="H409" s="28">
        <f>IF('Rolex, AP, Patek'!J409="Patek",1,0)</f>
        <v>0</v>
      </c>
      <c r="I409" s="28">
        <f>IF('Rolex, AP, Patek'!J409="Rolex",1,0)</f>
        <v>1</v>
      </c>
      <c r="J409">
        <f>IF('Rolex, AP, Patek'!L409="Stainless Steel",1,0)</f>
        <v>1</v>
      </c>
      <c r="K409">
        <f>IF('Rolex, AP, Patek'!L409="Two-tone",1,0)</f>
        <v>0</v>
      </c>
      <c r="L409">
        <f>IF(OR('Rolex, AP, Patek'!L409="YG 18K",'Rolex, AP, Patek'!L409="YG &lt;18K",'Rolex, AP, Patek'!L409="PG 18K",'Rolex, AP, Patek'!L409="PG &lt;18K",'Rolex, AP, Patek'!L409="WG 18K",'Rolex, AP, Patek'!L409="Mixes of 18K",'Rolex, AP, Patek'!L409="Mixes &lt;18K"),1,0)</f>
        <v>0</v>
      </c>
      <c r="M409">
        <f>IF('Rolex, AP, Patek'!L409="Platinum",1,0)</f>
        <v>0</v>
      </c>
      <c r="N409">
        <f>IF(OR('Rolex, AP, Patek'!L409="PVD",'Rolex, AP, Patek'!L409="Gold Plate",'Rolex, AP, Patek'!L409="Other"),1,0)</f>
        <v>0</v>
      </c>
      <c r="O409">
        <f>IF('Rolex, AP, Patek'!P409="Stainless Steel",1,0)</f>
        <v>1</v>
      </c>
      <c r="P409">
        <f>IF('Rolex, AP, Patek'!P409="Leather",1,0)</f>
        <v>0</v>
      </c>
      <c r="Q409">
        <f>IF('Rolex, AP, Patek'!P409="Two-tone",1,0)</f>
        <v>0</v>
      </c>
      <c r="R409">
        <f>IF(OR('Rolex, AP, Patek'!P409="YG 18K",'Rolex, AP, Patek'!P409="PG 18K",'Rolex, AP, Patek'!P409="WG 18K",'Rolex, AP, Patek'!P409="Mixes of 18K"),1,0)</f>
        <v>0</v>
      </c>
      <c r="S409">
        <f>IF(OR('Rolex, AP, Patek'!AX409="Yes",'Rolex, AP, Patek'!AY409="Yes",'Rolex, AP, Patek'!AW409="Yes"),1,0)</f>
        <v>0</v>
      </c>
      <c r="T409">
        <f>IF(OR(ISTEXT('Rolex, AP, Patek'!AZ409), ISTEXT('Rolex, AP, Patek'!BA409)),1,0)</f>
        <v>0</v>
      </c>
      <c r="U409">
        <f>IF('Rolex, AP, Patek'!BB409="Yes",1,0)</f>
        <v>0</v>
      </c>
      <c r="V409">
        <f>IF('Rolex, AP, Patek'!BC409="Yes",1,0)</f>
        <v>0</v>
      </c>
      <c r="W409">
        <f>IF('Rolex, AP, Patek'!BF409="Yes",1,0)</f>
        <v>0</v>
      </c>
      <c r="X409">
        <f>IF('Rolex, AP, Patek'!BG409="A",1,0)</f>
        <v>0</v>
      </c>
      <c r="Y409">
        <f>IF('Rolex, AP, Patek'!BG409="AA",1,0)</f>
        <v>0</v>
      </c>
      <c r="Z409">
        <f>IF('Rolex, AP, Patek'!BG409="AAA",1,0)</f>
        <v>1</v>
      </c>
      <c r="AA409">
        <f>IF('Rolex, AP, Patek'!BG409="AAAA",1,0)</f>
        <v>0</v>
      </c>
      <c r="AB409">
        <f>IF('Rolex, AP, Patek'!R409="Yes",1,0)</f>
        <v>0</v>
      </c>
      <c r="AC409">
        <f>IF('Rolex, AP, Patek'!AR409="Yes",1,0)</f>
        <v>0</v>
      </c>
      <c r="AD409">
        <f>IF(OR('Rolex, AP, Patek'!X409="Yes", 'Rolex, AP, Patek'!Y409="Yes",'Rolex, AP, Patek'!Z409="Yes"),1,0)</f>
        <v>1</v>
      </c>
      <c r="AE409">
        <f>IF(OR('Rolex, AP, Patek'!AA409="Yes",'Rolex, AP, Patek'!AB409="Yes"),1,0)</f>
        <v>0</v>
      </c>
      <c r="AF409">
        <f>IF('Rolex, AP, Patek'!AD409="Yes",1,0)</f>
        <v>0</v>
      </c>
      <c r="AG409">
        <f>IF('Rolex, AP, Patek'!AC409="Yes",1,0)</f>
        <v>0</v>
      </c>
      <c r="AH409">
        <f>IF('Rolex, AP, Patek'!AE409="Yes",1,0)</f>
        <v>1</v>
      </c>
      <c r="AI409">
        <f>IF(OR('Rolex, AP, Patek'!AK409="Yes",'Rolex, AP, Patek'!AN409="Yes"),1,0)</f>
        <v>0</v>
      </c>
      <c r="AJ409">
        <f>IF('Rolex, AP, Patek'!AL409="Yes",1,0)</f>
        <v>0</v>
      </c>
      <c r="AK409">
        <f>IF('Rolex, AP, Patek'!AO409="Yes",1,0)</f>
        <v>0</v>
      </c>
      <c r="AL409">
        <f>IF('Rolex, AP, Patek'!AS409="Yes",1,0)</f>
        <v>0</v>
      </c>
      <c r="AM409" s="25">
        <f t="shared" si="37"/>
        <v>0</v>
      </c>
      <c r="AN409" s="25">
        <f t="shared" si="38"/>
        <v>0</v>
      </c>
      <c r="AO409" s="25">
        <f t="shared" si="39"/>
        <v>1</v>
      </c>
      <c r="AP409" s="25">
        <f t="shared" si="40"/>
        <v>0</v>
      </c>
      <c r="AQ409" s="25">
        <f t="shared" si="41"/>
        <v>0</v>
      </c>
    </row>
    <row r="410" spans="1:43" x14ac:dyDescent="0.2">
      <c r="A410" s="1">
        <v>406</v>
      </c>
      <c r="B410" s="27">
        <f>'Rolex, AP, Patek'!C410</f>
        <v>43911</v>
      </c>
      <c r="C410">
        <f>'Rolex, AP, Patek'!D410</f>
        <v>268</v>
      </c>
      <c r="D410" s="28">
        <f>'Rolex, AP, Patek'!E410</f>
        <v>5100</v>
      </c>
      <c r="E410" s="28">
        <f>'Rolex, AP, Patek'!F410</f>
        <v>6375</v>
      </c>
      <c r="F410" s="29">
        <f t="shared" si="36"/>
        <v>8.536995818712418</v>
      </c>
      <c r="G410" s="28">
        <f>IF('Rolex, AP, Patek'!J410="AP",1,0)</f>
        <v>0</v>
      </c>
      <c r="H410" s="28">
        <f>IF('Rolex, AP, Patek'!J410="Patek",1,0)</f>
        <v>1</v>
      </c>
      <c r="I410" s="28">
        <f>IF('Rolex, AP, Patek'!J410="Rolex",1,0)</f>
        <v>0</v>
      </c>
      <c r="J410">
        <f>IF('Rolex, AP, Patek'!L410="Stainless Steel",1,0)</f>
        <v>0</v>
      </c>
      <c r="K410">
        <f>IF('Rolex, AP, Patek'!L410="Two-tone",1,0)</f>
        <v>0</v>
      </c>
      <c r="L410">
        <f>IF(OR('Rolex, AP, Patek'!L410="YG 18K",'Rolex, AP, Patek'!L410="YG &lt;18K",'Rolex, AP, Patek'!L410="PG 18K",'Rolex, AP, Patek'!L410="PG &lt;18K",'Rolex, AP, Patek'!L410="WG 18K",'Rolex, AP, Patek'!L410="Mixes of 18K",'Rolex, AP, Patek'!L410="Mixes &lt;18K"),1,0)</f>
        <v>1</v>
      </c>
      <c r="M410">
        <f>IF('Rolex, AP, Patek'!L410="Platinum",1,0)</f>
        <v>0</v>
      </c>
      <c r="N410">
        <f>IF(OR('Rolex, AP, Patek'!L410="PVD",'Rolex, AP, Patek'!L410="Gold Plate",'Rolex, AP, Patek'!L410="Other"),1,0)</f>
        <v>0</v>
      </c>
      <c r="O410">
        <f>IF('Rolex, AP, Patek'!P410="Stainless Steel",1,0)</f>
        <v>0</v>
      </c>
      <c r="P410">
        <f>IF('Rolex, AP, Patek'!P410="Leather",1,0)</f>
        <v>1</v>
      </c>
      <c r="Q410">
        <f>IF('Rolex, AP, Patek'!P410="Two-tone",1,0)</f>
        <v>0</v>
      </c>
      <c r="R410">
        <f>IF(OR('Rolex, AP, Patek'!P410="YG 18K",'Rolex, AP, Patek'!P410="PG 18K",'Rolex, AP, Patek'!P410="WG 18K",'Rolex, AP, Patek'!P410="Mixes of 18K"),1,0)</f>
        <v>0</v>
      </c>
      <c r="S410">
        <f>IF(OR('Rolex, AP, Patek'!AX410="Yes",'Rolex, AP, Patek'!AY410="Yes",'Rolex, AP, Patek'!AW410="Yes"),1,0)</f>
        <v>0</v>
      </c>
      <c r="T410">
        <f>IF(OR(ISTEXT('Rolex, AP, Patek'!AZ410), ISTEXT('Rolex, AP, Patek'!BA410)),1,0)</f>
        <v>0</v>
      </c>
      <c r="U410">
        <f>IF('Rolex, AP, Patek'!BB410="Yes",1,0)</f>
        <v>0</v>
      </c>
      <c r="V410">
        <f>IF('Rolex, AP, Patek'!BC410="Yes",1,0)</f>
        <v>0</v>
      </c>
      <c r="W410">
        <f>IF('Rolex, AP, Patek'!BF410="Yes",1,0)</f>
        <v>0</v>
      </c>
      <c r="X410">
        <f>IF('Rolex, AP, Patek'!BG410="A",1,0)</f>
        <v>0</v>
      </c>
      <c r="Y410">
        <f>IF('Rolex, AP, Patek'!BG410="AA",1,0)</f>
        <v>1</v>
      </c>
      <c r="Z410">
        <f>IF('Rolex, AP, Patek'!BG410="AAA",1,0)</f>
        <v>0</v>
      </c>
      <c r="AA410">
        <f>IF('Rolex, AP, Patek'!BG410="AAAA",1,0)</f>
        <v>0</v>
      </c>
      <c r="AB410">
        <f>IF('Rolex, AP, Patek'!R410="Yes",1,0)</f>
        <v>1</v>
      </c>
      <c r="AC410">
        <f>IF('Rolex, AP, Patek'!AR410="Yes",1,0)</f>
        <v>0</v>
      </c>
      <c r="AD410">
        <f>IF(OR('Rolex, AP, Patek'!X410="Yes", 'Rolex, AP, Patek'!Y410="Yes",'Rolex, AP, Patek'!Z410="Yes"),1,0)</f>
        <v>0</v>
      </c>
      <c r="AE410">
        <f>IF(OR('Rolex, AP, Patek'!AA410="Yes",'Rolex, AP, Patek'!AB410="Yes"),1,0)</f>
        <v>0</v>
      </c>
      <c r="AF410">
        <f>IF('Rolex, AP, Patek'!AD410="Yes",1,0)</f>
        <v>0</v>
      </c>
      <c r="AG410">
        <f>IF('Rolex, AP, Patek'!AC410="Yes",1,0)</f>
        <v>0</v>
      </c>
      <c r="AH410">
        <f>IF('Rolex, AP, Patek'!AE410="Yes",1,0)</f>
        <v>0</v>
      </c>
      <c r="AI410">
        <f>IF(OR('Rolex, AP, Patek'!AK410="Yes",'Rolex, AP, Patek'!AN410="Yes"),1,0)</f>
        <v>0</v>
      </c>
      <c r="AJ410">
        <f>IF('Rolex, AP, Patek'!AL410="Yes",1,0)</f>
        <v>0</v>
      </c>
      <c r="AK410">
        <f>IF('Rolex, AP, Patek'!AO410="Yes",1,0)</f>
        <v>0</v>
      </c>
      <c r="AL410">
        <f>IF('Rolex, AP, Patek'!AS410="Yes",1,0)</f>
        <v>0</v>
      </c>
      <c r="AM410" s="25">
        <f t="shared" si="37"/>
        <v>0</v>
      </c>
      <c r="AN410" s="25">
        <f t="shared" si="38"/>
        <v>0</v>
      </c>
      <c r="AO410" s="25">
        <f t="shared" si="39"/>
        <v>1</v>
      </c>
      <c r="AP410" s="25">
        <f t="shared" si="40"/>
        <v>0</v>
      </c>
      <c r="AQ410" s="25">
        <f t="shared" si="41"/>
        <v>0</v>
      </c>
    </row>
    <row r="411" spans="1:43" x14ac:dyDescent="0.2">
      <c r="A411" s="1">
        <v>407</v>
      </c>
      <c r="B411" s="27">
        <f>'Rolex, AP, Patek'!C411</f>
        <v>43911</v>
      </c>
      <c r="C411">
        <f>'Rolex, AP, Patek'!D411</f>
        <v>271</v>
      </c>
      <c r="D411" s="28">
        <f>'Rolex, AP, Patek'!E411</f>
        <v>68000</v>
      </c>
      <c r="E411" s="28">
        <f>'Rolex, AP, Patek'!F411</f>
        <v>85000</v>
      </c>
      <c r="F411" s="29">
        <f t="shared" si="36"/>
        <v>11.127262984158243</v>
      </c>
      <c r="G411" s="28">
        <f>IF('Rolex, AP, Patek'!J411="AP",1,0)</f>
        <v>0</v>
      </c>
      <c r="H411" s="28">
        <f>IF('Rolex, AP, Patek'!J411="Patek",1,0)</f>
        <v>1</v>
      </c>
      <c r="I411" s="28">
        <f>IF('Rolex, AP, Patek'!J411="Rolex",1,0)</f>
        <v>0</v>
      </c>
      <c r="J411">
        <f>IF('Rolex, AP, Patek'!L411="Stainless Steel",1,0)</f>
        <v>0</v>
      </c>
      <c r="K411">
        <f>IF('Rolex, AP, Patek'!L411="Two-tone",1,0)</f>
        <v>0</v>
      </c>
      <c r="L411">
        <f>IF(OR('Rolex, AP, Patek'!L411="YG 18K",'Rolex, AP, Patek'!L411="YG &lt;18K",'Rolex, AP, Patek'!L411="PG 18K",'Rolex, AP, Patek'!L411="PG &lt;18K",'Rolex, AP, Patek'!L411="WG 18K",'Rolex, AP, Patek'!L411="Mixes of 18K",'Rolex, AP, Patek'!L411="Mixes &lt;18K"),1,0)</f>
        <v>1</v>
      </c>
      <c r="M411">
        <f>IF('Rolex, AP, Patek'!L411="Platinum",1,0)</f>
        <v>0</v>
      </c>
      <c r="N411">
        <f>IF(OR('Rolex, AP, Patek'!L411="PVD",'Rolex, AP, Patek'!L411="Gold Plate",'Rolex, AP, Patek'!L411="Other"),1,0)</f>
        <v>0</v>
      </c>
      <c r="O411">
        <f>IF('Rolex, AP, Patek'!P411="Stainless Steel",1,0)</f>
        <v>0</v>
      </c>
      <c r="P411">
        <f>IF('Rolex, AP, Patek'!P411="Leather",1,0)</f>
        <v>1</v>
      </c>
      <c r="Q411">
        <f>IF('Rolex, AP, Patek'!P411="Two-tone",1,0)</f>
        <v>0</v>
      </c>
      <c r="R411">
        <f>IF(OR('Rolex, AP, Patek'!P411="YG 18K",'Rolex, AP, Patek'!P411="PG 18K",'Rolex, AP, Patek'!P411="WG 18K",'Rolex, AP, Patek'!P411="Mixes of 18K"),1,0)</f>
        <v>0</v>
      </c>
      <c r="S411">
        <f>IF(OR('Rolex, AP, Patek'!AX411="Yes",'Rolex, AP, Patek'!AY411="Yes",'Rolex, AP, Patek'!AW411="Yes"),1,0)</f>
        <v>0</v>
      </c>
      <c r="T411">
        <f>IF(OR(ISTEXT('Rolex, AP, Patek'!AZ411), ISTEXT('Rolex, AP, Patek'!BA411)),1,0)</f>
        <v>0</v>
      </c>
      <c r="U411">
        <f>IF('Rolex, AP, Patek'!BB411="Yes",1,0)</f>
        <v>0</v>
      </c>
      <c r="V411">
        <f>IF('Rolex, AP, Patek'!BC411="Yes",1,0)</f>
        <v>0</v>
      </c>
      <c r="W411">
        <f>IF('Rolex, AP, Patek'!BF411="Yes",1,0)</f>
        <v>0</v>
      </c>
      <c r="X411">
        <f>IF('Rolex, AP, Patek'!BG411="A",1,0)</f>
        <v>0</v>
      </c>
      <c r="Y411">
        <f>IF('Rolex, AP, Patek'!BG411="AA",1,0)</f>
        <v>1</v>
      </c>
      <c r="Z411">
        <f>IF('Rolex, AP, Patek'!BG411="AAA",1,0)</f>
        <v>0</v>
      </c>
      <c r="AA411">
        <f>IF('Rolex, AP, Patek'!BG411="AAAA",1,0)</f>
        <v>0</v>
      </c>
      <c r="AB411">
        <f>IF('Rolex, AP, Patek'!R411="Yes",1,0)</f>
        <v>0</v>
      </c>
      <c r="AC411">
        <f>IF('Rolex, AP, Patek'!AR411="Yes",1,0)</f>
        <v>0</v>
      </c>
      <c r="AD411">
        <f>IF(OR('Rolex, AP, Patek'!X411="Yes", 'Rolex, AP, Patek'!Y411="Yes",'Rolex, AP, Patek'!Z411="Yes"),1,0)</f>
        <v>0</v>
      </c>
      <c r="AE411">
        <f>IF(OR('Rolex, AP, Patek'!AA411="Yes",'Rolex, AP, Patek'!AB411="Yes"),1,0)</f>
        <v>0</v>
      </c>
      <c r="AF411">
        <f>IF('Rolex, AP, Patek'!AD411="Yes",1,0)</f>
        <v>0</v>
      </c>
      <c r="AG411">
        <f>IF('Rolex, AP, Patek'!AC411="Yes",1,0)</f>
        <v>0</v>
      </c>
      <c r="AH411">
        <f>IF('Rolex, AP, Patek'!AE411="Yes",1,0)</f>
        <v>0</v>
      </c>
      <c r="AI411">
        <f>IF(OR('Rolex, AP, Patek'!AK411="Yes",'Rolex, AP, Patek'!AN411="Yes"),1,0)</f>
        <v>0</v>
      </c>
      <c r="AJ411">
        <f>IF('Rolex, AP, Patek'!AL411="Yes",1,0)</f>
        <v>0</v>
      </c>
      <c r="AK411">
        <f>IF('Rolex, AP, Patek'!AO411="Yes",1,0)</f>
        <v>1</v>
      </c>
      <c r="AL411">
        <f>IF('Rolex, AP, Patek'!AS411="Yes",1,0)</f>
        <v>0</v>
      </c>
      <c r="AM411" s="25">
        <f t="shared" si="37"/>
        <v>0</v>
      </c>
      <c r="AN411" s="25">
        <f t="shared" si="38"/>
        <v>0</v>
      </c>
      <c r="AO411" s="25">
        <f t="shared" si="39"/>
        <v>1</v>
      </c>
      <c r="AP411" s="25">
        <f t="shared" si="40"/>
        <v>0</v>
      </c>
      <c r="AQ411" s="25">
        <f t="shared" si="41"/>
        <v>0</v>
      </c>
    </row>
    <row r="412" spans="1:43" x14ac:dyDescent="0.2">
      <c r="A412" s="1">
        <v>408</v>
      </c>
      <c r="B412" s="27">
        <f>'Rolex, AP, Patek'!C412</f>
        <v>43911</v>
      </c>
      <c r="C412">
        <f>'Rolex, AP, Patek'!D412</f>
        <v>277</v>
      </c>
      <c r="D412" s="28">
        <f>'Rolex, AP, Patek'!E412</f>
        <v>16000</v>
      </c>
      <c r="E412" s="28">
        <f>'Rolex, AP, Patek'!F412</f>
        <v>20000</v>
      </c>
      <c r="F412" s="29">
        <f t="shared" si="36"/>
        <v>9.6803440012219184</v>
      </c>
      <c r="G412" s="28">
        <f>IF('Rolex, AP, Patek'!J412="AP",1,0)</f>
        <v>1</v>
      </c>
      <c r="H412" s="28">
        <f>IF('Rolex, AP, Patek'!J412="Patek",1,0)</f>
        <v>0</v>
      </c>
      <c r="I412" s="28">
        <f>IF('Rolex, AP, Patek'!J412="Rolex",1,0)</f>
        <v>0</v>
      </c>
      <c r="J412">
        <f>IF('Rolex, AP, Patek'!L412="Stainless Steel",1,0)</f>
        <v>1</v>
      </c>
      <c r="K412">
        <f>IF('Rolex, AP, Patek'!L412="Two-tone",1,0)</f>
        <v>0</v>
      </c>
      <c r="L412">
        <f>IF(OR('Rolex, AP, Patek'!L412="YG 18K",'Rolex, AP, Patek'!L412="YG &lt;18K",'Rolex, AP, Patek'!L412="PG 18K",'Rolex, AP, Patek'!L412="PG &lt;18K",'Rolex, AP, Patek'!L412="WG 18K",'Rolex, AP, Patek'!L412="Mixes of 18K",'Rolex, AP, Patek'!L412="Mixes &lt;18K"),1,0)</f>
        <v>0</v>
      </c>
      <c r="M412">
        <f>IF('Rolex, AP, Patek'!L412="Platinum",1,0)</f>
        <v>0</v>
      </c>
      <c r="N412">
        <f>IF(OR('Rolex, AP, Patek'!L412="PVD",'Rolex, AP, Patek'!L412="Gold Plate",'Rolex, AP, Patek'!L412="Other"),1,0)</f>
        <v>0</v>
      </c>
      <c r="O412">
        <f>IF('Rolex, AP, Patek'!P412="Stainless Steel",1,0)</f>
        <v>1</v>
      </c>
      <c r="P412">
        <f>IF('Rolex, AP, Patek'!P412="Leather",1,0)</f>
        <v>0</v>
      </c>
      <c r="Q412">
        <f>IF('Rolex, AP, Patek'!P412="Two-tone",1,0)</f>
        <v>0</v>
      </c>
      <c r="R412">
        <f>IF(OR('Rolex, AP, Patek'!P412="YG 18K",'Rolex, AP, Patek'!P412="PG 18K",'Rolex, AP, Patek'!P412="WG 18K",'Rolex, AP, Patek'!P412="Mixes of 18K"),1,0)</f>
        <v>0</v>
      </c>
      <c r="S412">
        <f>IF(OR('Rolex, AP, Patek'!AX412="Yes",'Rolex, AP, Patek'!AY412="Yes",'Rolex, AP, Patek'!AW412="Yes"),1,0)</f>
        <v>0</v>
      </c>
      <c r="T412">
        <f>IF(OR(ISTEXT('Rolex, AP, Patek'!AZ412), ISTEXT('Rolex, AP, Patek'!BA412)),1,0)</f>
        <v>0</v>
      </c>
      <c r="U412">
        <f>IF('Rolex, AP, Patek'!BB412="Yes",1,0)</f>
        <v>0</v>
      </c>
      <c r="V412">
        <f>IF('Rolex, AP, Patek'!BC412="Yes",1,0)</f>
        <v>0</v>
      </c>
      <c r="W412">
        <f>IF('Rolex, AP, Patek'!BF412="Yes",1,0)</f>
        <v>0</v>
      </c>
      <c r="X412">
        <f>IF('Rolex, AP, Patek'!BG412="A",1,0)</f>
        <v>0</v>
      </c>
      <c r="Y412">
        <f>IF('Rolex, AP, Patek'!BG412="AA",1,0)</f>
        <v>1</v>
      </c>
      <c r="Z412">
        <f>IF('Rolex, AP, Patek'!BG412="AAA",1,0)</f>
        <v>0</v>
      </c>
      <c r="AA412">
        <f>IF('Rolex, AP, Patek'!BG412="AAAA",1,0)</f>
        <v>0</v>
      </c>
      <c r="AB412">
        <f>IF('Rolex, AP, Patek'!R412="Yes",1,0)</f>
        <v>0</v>
      </c>
      <c r="AC412">
        <f>IF('Rolex, AP, Patek'!AR412="Yes",1,0)</f>
        <v>0</v>
      </c>
      <c r="AD412">
        <f>IF(OR('Rolex, AP, Patek'!X412="Yes", 'Rolex, AP, Patek'!Y412="Yes",'Rolex, AP, Patek'!Z412="Yes"),1,0)</f>
        <v>1</v>
      </c>
      <c r="AE412">
        <f>IF(OR('Rolex, AP, Patek'!AA412="Yes",'Rolex, AP, Patek'!AB412="Yes"),1,0)</f>
        <v>1</v>
      </c>
      <c r="AF412">
        <f>IF('Rolex, AP, Patek'!AD412="Yes",1,0)</f>
        <v>0</v>
      </c>
      <c r="AG412">
        <f>IF('Rolex, AP, Patek'!AC412="Yes",1,0)</f>
        <v>0</v>
      </c>
      <c r="AH412">
        <f>IF('Rolex, AP, Patek'!AE412="Yes",1,0)</f>
        <v>0</v>
      </c>
      <c r="AI412">
        <f>IF(OR('Rolex, AP, Patek'!AK412="Yes",'Rolex, AP, Patek'!AN412="Yes"),1,0)</f>
        <v>0</v>
      </c>
      <c r="AJ412">
        <f>IF('Rolex, AP, Patek'!AL412="Yes",1,0)</f>
        <v>0</v>
      </c>
      <c r="AK412">
        <f>IF('Rolex, AP, Patek'!AO412="Yes",1,0)</f>
        <v>0</v>
      </c>
      <c r="AL412">
        <f>IF('Rolex, AP, Patek'!AS412="Yes",1,0)</f>
        <v>0</v>
      </c>
      <c r="AM412" s="25">
        <f t="shared" si="37"/>
        <v>0</v>
      </c>
      <c r="AN412" s="25">
        <f t="shared" si="38"/>
        <v>0</v>
      </c>
      <c r="AO412" s="25">
        <f t="shared" si="39"/>
        <v>1</v>
      </c>
      <c r="AP412" s="25">
        <f t="shared" si="40"/>
        <v>0</v>
      </c>
      <c r="AQ412" s="25">
        <f t="shared" si="41"/>
        <v>0</v>
      </c>
    </row>
    <row r="413" spans="1:43" x14ac:dyDescent="0.2">
      <c r="A413" s="1">
        <v>409</v>
      </c>
      <c r="B413" s="27">
        <f>'Rolex, AP, Patek'!C413</f>
        <v>43911</v>
      </c>
      <c r="C413">
        <f>'Rolex, AP, Patek'!D413</f>
        <v>278</v>
      </c>
      <c r="D413" s="28">
        <f>'Rolex, AP, Patek'!E413</f>
        <v>18000</v>
      </c>
      <c r="E413" s="28">
        <f>'Rolex, AP, Patek'!F413</f>
        <v>22500</v>
      </c>
      <c r="F413" s="29">
        <f t="shared" si="36"/>
        <v>9.7981270368783022</v>
      </c>
      <c r="G413" s="28">
        <f>IF('Rolex, AP, Patek'!J413="AP",1,0)</f>
        <v>1</v>
      </c>
      <c r="H413" s="28">
        <f>IF('Rolex, AP, Patek'!J413="Patek",1,0)</f>
        <v>0</v>
      </c>
      <c r="I413" s="28">
        <f>IF('Rolex, AP, Patek'!J413="Rolex",1,0)</f>
        <v>0</v>
      </c>
      <c r="J413">
        <f>IF('Rolex, AP, Patek'!L413="Stainless Steel",1,0)</f>
        <v>0</v>
      </c>
      <c r="K413">
        <f>IF('Rolex, AP, Patek'!L413="Two-tone",1,0)</f>
        <v>0</v>
      </c>
      <c r="L413">
        <f>IF(OR('Rolex, AP, Patek'!L413="YG 18K",'Rolex, AP, Patek'!L413="YG &lt;18K",'Rolex, AP, Patek'!L413="PG 18K",'Rolex, AP, Patek'!L413="PG &lt;18K",'Rolex, AP, Patek'!L413="WG 18K",'Rolex, AP, Patek'!L413="Mixes of 18K",'Rolex, AP, Patek'!L413="Mixes &lt;18K"),1,0)</f>
        <v>1</v>
      </c>
      <c r="M413">
        <f>IF('Rolex, AP, Patek'!L413="Platinum",1,0)</f>
        <v>0</v>
      </c>
      <c r="N413">
        <f>IF(OR('Rolex, AP, Patek'!L413="PVD",'Rolex, AP, Patek'!L413="Gold Plate",'Rolex, AP, Patek'!L413="Other"),1,0)</f>
        <v>0</v>
      </c>
      <c r="O413">
        <f>IF('Rolex, AP, Patek'!P413="Stainless Steel",1,0)</f>
        <v>0</v>
      </c>
      <c r="P413">
        <f>IF('Rolex, AP, Patek'!P413="Leather",1,0)</f>
        <v>0</v>
      </c>
      <c r="Q413">
        <f>IF('Rolex, AP, Patek'!P413="Two-tone",1,0)</f>
        <v>0</v>
      </c>
      <c r="R413">
        <f>IF(OR('Rolex, AP, Patek'!P413="YG 18K",'Rolex, AP, Patek'!P413="PG 18K",'Rolex, AP, Patek'!P413="WG 18K",'Rolex, AP, Patek'!P413="Mixes of 18K"),1,0)</f>
        <v>1</v>
      </c>
      <c r="S413">
        <f>IF(OR('Rolex, AP, Patek'!AX413="Yes",'Rolex, AP, Patek'!AY413="Yes",'Rolex, AP, Patek'!AW413="Yes"),1,0)</f>
        <v>0</v>
      </c>
      <c r="T413">
        <f>IF(OR(ISTEXT('Rolex, AP, Patek'!AZ413), ISTEXT('Rolex, AP, Patek'!BA413)),1,0)</f>
        <v>0</v>
      </c>
      <c r="U413">
        <f>IF('Rolex, AP, Patek'!BB413="Yes",1,0)</f>
        <v>0</v>
      </c>
      <c r="V413">
        <f>IF('Rolex, AP, Patek'!BC413="Yes",1,0)</f>
        <v>0</v>
      </c>
      <c r="W413">
        <f>IF('Rolex, AP, Patek'!BF413="Yes",1,0)</f>
        <v>0</v>
      </c>
      <c r="X413">
        <f>IF('Rolex, AP, Patek'!BG413="A",1,0)</f>
        <v>0</v>
      </c>
      <c r="Y413">
        <f>IF('Rolex, AP, Patek'!BG413="AA",1,0)</f>
        <v>1</v>
      </c>
      <c r="Z413">
        <f>IF('Rolex, AP, Patek'!BG413="AAA",1,0)</f>
        <v>0</v>
      </c>
      <c r="AA413">
        <f>IF('Rolex, AP, Patek'!BG413="AAAA",1,0)</f>
        <v>0</v>
      </c>
      <c r="AB413">
        <f>IF('Rolex, AP, Patek'!R413="Yes",1,0)</f>
        <v>0</v>
      </c>
      <c r="AC413">
        <f>IF('Rolex, AP, Patek'!AR413="Yes",1,0)</f>
        <v>0</v>
      </c>
      <c r="AD413">
        <f>IF(OR('Rolex, AP, Patek'!X413="Yes", 'Rolex, AP, Patek'!Y413="Yes",'Rolex, AP, Patek'!Z413="Yes"),1,0)</f>
        <v>1</v>
      </c>
      <c r="AE413">
        <f>IF(OR('Rolex, AP, Patek'!AA413="Yes",'Rolex, AP, Patek'!AB413="Yes"),1,0)</f>
        <v>1</v>
      </c>
      <c r="AF413">
        <f>IF('Rolex, AP, Patek'!AD413="Yes",1,0)</f>
        <v>0</v>
      </c>
      <c r="AG413">
        <f>IF('Rolex, AP, Patek'!AC413="Yes",1,0)</f>
        <v>0</v>
      </c>
      <c r="AH413">
        <f>IF('Rolex, AP, Patek'!AE413="Yes",1,0)</f>
        <v>0</v>
      </c>
      <c r="AI413">
        <f>IF(OR('Rolex, AP, Patek'!AK413="Yes",'Rolex, AP, Patek'!AN413="Yes"),1,0)</f>
        <v>0</v>
      </c>
      <c r="AJ413">
        <f>IF('Rolex, AP, Patek'!AL413="Yes",1,0)</f>
        <v>0</v>
      </c>
      <c r="AK413">
        <f>IF('Rolex, AP, Patek'!AO413="Yes",1,0)</f>
        <v>0</v>
      </c>
      <c r="AL413">
        <f>IF('Rolex, AP, Patek'!AS413="Yes",1,0)</f>
        <v>0</v>
      </c>
      <c r="AM413" s="25">
        <f t="shared" si="37"/>
        <v>0</v>
      </c>
      <c r="AN413" s="25">
        <f t="shared" si="38"/>
        <v>0</v>
      </c>
      <c r="AO413" s="25">
        <f t="shared" si="39"/>
        <v>1</v>
      </c>
      <c r="AP413" s="25">
        <f t="shared" si="40"/>
        <v>0</v>
      </c>
      <c r="AQ413" s="25">
        <f t="shared" si="41"/>
        <v>0</v>
      </c>
    </row>
    <row r="414" spans="1:43" x14ac:dyDescent="0.2">
      <c r="A414" s="1">
        <v>410</v>
      </c>
      <c r="B414" s="27">
        <f>'Rolex, AP, Patek'!C414</f>
        <v>43911</v>
      </c>
      <c r="C414">
        <f>'Rolex, AP, Patek'!D414</f>
        <v>279</v>
      </c>
      <c r="D414" s="28">
        <f>'Rolex, AP, Patek'!E414</f>
        <v>21000</v>
      </c>
      <c r="E414" s="28">
        <f>'Rolex, AP, Patek'!F414</f>
        <v>26250</v>
      </c>
      <c r="F414" s="29">
        <f t="shared" si="36"/>
        <v>9.9522777167055594</v>
      </c>
      <c r="G414" s="28">
        <f>IF('Rolex, AP, Patek'!J414="AP",1,0)</f>
        <v>1</v>
      </c>
      <c r="H414" s="28">
        <f>IF('Rolex, AP, Patek'!J414="Patek",1,0)</f>
        <v>0</v>
      </c>
      <c r="I414" s="28">
        <f>IF('Rolex, AP, Patek'!J414="Rolex",1,0)</f>
        <v>0</v>
      </c>
      <c r="J414">
        <f>IF('Rolex, AP, Patek'!L414="Stainless Steel",1,0)</f>
        <v>0</v>
      </c>
      <c r="K414">
        <f>IF('Rolex, AP, Patek'!L414="Two-tone",1,0)</f>
        <v>1</v>
      </c>
      <c r="L414">
        <f>IF(OR('Rolex, AP, Patek'!L414="YG 18K",'Rolex, AP, Patek'!L414="YG &lt;18K",'Rolex, AP, Patek'!L414="PG 18K",'Rolex, AP, Patek'!L414="PG &lt;18K",'Rolex, AP, Patek'!L414="WG 18K",'Rolex, AP, Patek'!L414="Mixes of 18K",'Rolex, AP, Patek'!L414="Mixes &lt;18K"),1,0)</f>
        <v>0</v>
      </c>
      <c r="M414">
        <f>IF('Rolex, AP, Patek'!L414="Platinum",1,0)</f>
        <v>0</v>
      </c>
      <c r="N414">
        <f>IF(OR('Rolex, AP, Patek'!L414="PVD",'Rolex, AP, Patek'!L414="Gold Plate",'Rolex, AP, Patek'!L414="Other"),1,0)</f>
        <v>0</v>
      </c>
      <c r="O414">
        <f>IF('Rolex, AP, Patek'!P414="Stainless Steel",1,0)</f>
        <v>0</v>
      </c>
      <c r="P414">
        <f>IF('Rolex, AP, Patek'!P414="Leather",1,0)</f>
        <v>0</v>
      </c>
      <c r="Q414">
        <f>IF('Rolex, AP, Patek'!P414="Two-tone",1,0)</f>
        <v>1</v>
      </c>
      <c r="R414">
        <f>IF(OR('Rolex, AP, Patek'!P414="YG 18K",'Rolex, AP, Patek'!P414="PG 18K",'Rolex, AP, Patek'!P414="WG 18K",'Rolex, AP, Patek'!P414="Mixes of 18K"),1,0)</f>
        <v>0</v>
      </c>
      <c r="S414">
        <f>IF(OR('Rolex, AP, Patek'!AX414="Yes",'Rolex, AP, Patek'!AY414="Yes",'Rolex, AP, Patek'!AW414="Yes"),1,0)</f>
        <v>0</v>
      </c>
      <c r="T414">
        <f>IF(OR(ISTEXT('Rolex, AP, Patek'!AZ414), ISTEXT('Rolex, AP, Patek'!BA414)),1,0)</f>
        <v>0</v>
      </c>
      <c r="U414">
        <f>IF('Rolex, AP, Patek'!BB414="Yes",1,0)</f>
        <v>0</v>
      </c>
      <c r="V414">
        <f>IF('Rolex, AP, Patek'!BC414="Yes",1,0)</f>
        <v>0</v>
      </c>
      <c r="W414">
        <f>IF('Rolex, AP, Patek'!BF414="Yes",1,0)</f>
        <v>0</v>
      </c>
      <c r="X414">
        <f>IF('Rolex, AP, Patek'!BG414="A",1,0)</f>
        <v>0</v>
      </c>
      <c r="Y414">
        <f>IF('Rolex, AP, Patek'!BG414="AA",1,0)</f>
        <v>1</v>
      </c>
      <c r="Z414">
        <f>IF('Rolex, AP, Patek'!BG414="AAA",1,0)</f>
        <v>0</v>
      </c>
      <c r="AA414">
        <f>IF('Rolex, AP, Patek'!BG414="AAAA",1,0)</f>
        <v>0</v>
      </c>
      <c r="AB414">
        <f>IF('Rolex, AP, Patek'!R414="Yes",1,0)</f>
        <v>0</v>
      </c>
      <c r="AC414">
        <f>IF('Rolex, AP, Patek'!AR414="Yes",1,0)</f>
        <v>0</v>
      </c>
      <c r="AD414">
        <f>IF(OR('Rolex, AP, Patek'!X414="Yes", 'Rolex, AP, Patek'!Y414="Yes",'Rolex, AP, Patek'!Z414="Yes"),1,0)</f>
        <v>1</v>
      </c>
      <c r="AE414">
        <f>IF(OR('Rolex, AP, Patek'!AA414="Yes",'Rolex, AP, Patek'!AB414="Yes"),1,0)</f>
        <v>0</v>
      </c>
      <c r="AF414">
        <f>IF('Rolex, AP, Patek'!AD414="Yes",1,0)</f>
        <v>0</v>
      </c>
      <c r="AG414">
        <f>IF('Rolex, AP, Patek'!AC414="Yes",1,0)</f>
        <v>0</v>
      </c>
      <c r="AH414">
        <f>IF('Rolex, AP, Patek'!AE414="Yes",1,0)</f>
        <v>0</v>
      </c>
      <c r="AI414">
        <f>IF(OR('Rolex, AP, Patek'!AK414="Yes",'Rolex, AP, Patek'!AN414="Yes"),1,0)</f>
        <v>0</v>
      </c>
      <c r="AJ414">
        <f>IF('Rolex, AP, Patek'!AL414="Yes",1,0)</f>
        <v>0</v>
      </c>
      <c r="AK414">
        <f>IF('Rolex, AP, Patek'!AO414="Yes",1,0)</f>
        <v>0</v>
      </c>
      <c r="AL414">
        <f>IF('Rolex, AP, Patek'!AS414="Yes",1,0)</f>
        <v>0</v>
      </c>
      <c r="AM414" s="25">
        <f t="shared" si="37"/>
        <v>0</v>
      </c>
      <c r="AN414" s="25">
        <f t="shared" si="38"/>
        <v>0</v>
      </c>
      <c r="AO414" s="25">
        <f t="shared" si="39"/>
        <v>1</v>
      </c>
      <c r="AP414" s="25">
        <f t="shared" si="40"/>
        <v>0</v>
      </c>
      <c r="AQ414" s="25">
        <f t="shared" si="41"/>
        <v>0</v>
      </c>
    </row>
    <row r="415" spans="1:43" x14ac:dyDescent="0.2">
      <c r="A415" s="1">
        <v>411</v>
      </c>
      <c r="B415" s="27">
        <f>'Rolex, AP, Patek'!C415</f>
        <v>43911</v>
      </c>
      <c r="C415">
        <f>'Rolex, AP, Patek'!D415</f>
        <v>287</v>
      </c>
      <c r="D415" s="28">
        <f>'Rolex, AP, Patek'!E415</f>
        <v>70000</v>
      </c>
      <c r="E415" s="28">
        <f>'Rolex, AP, Patek'!F415</f>
        <v>87500</v>
      </c>
      <c r="F415" s="29">
        <f t="shared" si="36"/>
        <v>11.156250521031495</v>
      </c>
      <c r="G415" s="28">
        <f>IF('Rolex, AP, Patek'!J415="AP",1,0)</f>
        <v>0</v>
      </c>
      <c r="H415" s="28">
        <f>IF('Rolex, AP, Patek'!J415="Patek",1,0)</f>
        <v>1</v>
      </c>
      <c r="I415" s="28">
        <f>IF('Rolex, AP, Patek'!J415="Rolex",1,0)</f>
        <v>0</v>
      </c>
      <c r="J415">
        <f>IF('Rolex, AP, Patek'!L415="Stainless Steel",1,0)</f>
        <v>1</v>
      </c>
      <c r="K415">
        <f>IF('Rolex, AP, Patek'!L415="Two-tone",1,0)</f>
        <v>0</v>
      </c>
      <c r="L415">
        <f>IF(OR('Rolex, AP, Patek'!L415="YG 18K",'Rolex, AP, Patek'!L415="YG &lt;18K",'Rolex, AP, Patek'!L415="PG 18K",'Rolex, AP, Patek'!L415="PG &lt;18K",'Rolex, AP, Patek'!L415="WG 18K",'Rolex, AP, Patek'!L415="Mixes of 18K",'Rolex, AP, Patek'!L415="Mixes &lt;18K"),1,0)</f>
        <v>0</v>
      </c>
      <c r="M415">
        <f>IF('Rolex, AP, Patek'!L415="Platinum",1,0)</f>
        <v>0</v>
      </c>
      <c r="N415">
        <f>IF(OR('Rolex, AP, Patek'!L415="PVD",'Rolex, AP, Patek'!L415="Gold Plate",'Rolex, AP, Patek'!L415="Other"),1,0)</f>
        <v>0</v>
      </c>
      <c r="O415">
        <f>IF('Rolex, AP, Patek'!P415="Stainless Steel",1,0)</f>
        <v>1</v>
      </c>
      <c r="P415">
        <f>IF('Rolex, AP, Patek'!P415="Leather",1,0)</f>
        <v>0</v>
      </c>
      <c r="Q415">
        <f>IF('Rolex, AP, Patek'!P415="Two-tone",1,0)</f>
        <v>0</v>
      </c>
      <c r="R415">
        <f>IF(OR('Rolex, AP, Patek'!P415="YG 18K",'Rolex, AP, Patek'!P415="PG 18K",'Rolex, AP, Patek'!P415="WG 18K",'Rolex, AP, Patek'!P415="Mixes of 18K"),1,0)</f>
        <v>0</v>
      </c>
      <c r="S415">
        <f>IF(OR('Rolex, AP, Patek'!AX415="Yes",'Rolex, AP, Patek'!AY415="Yes",'Rolex, AP, Patek'!AW415="Yes"),1,0)</f>
        <v>0</v>
      </c>
      <c r="T415">
        <f>IF(OR(ISTEXT('Rolex, AP, Patek'!AZ415), ISTEXT('Rolex, AP, Patek'!BA415)),1,0)</f>
        <v>0</v>
      </c>
      <c r="U415">
        <f>IF('Rolex, AP, Patek'!BB415="Yes",1,0)</f>
        <v>0</v>
      </c>
      <c r="V415">
        <f>IF('Rolex, AP, Patek'!BC415="Yes",1,0)</f>
        <v>0</v>
      </c>
      <c r="W415">
        <f>IF('Rolex, AP, Patek'!BF415="Yes",1,0)</f>
        <v>0</v>
      </c>
      <c r="X415">
        <f>IF('Rolex, AP, Patek'!BG415="A",1,0)</f>
        <v>0</v>
      </c>
      <c r="Y415">
        <f>IF('Rolex, AP, Patek'!BG415="AA",1,0)</f>
        <v>0</v>
      </c>
      <c r="Z415">
        <f>IF('Rolex, AP, Patek'!BG415="AAA",1,0)</f>
        <v>1</v>
      </c>
      <c r="AA415">
        <f>IF('Rolex, AP, Patek'!BG415="AAAA",1,0)</f>
        <v>0</v>
      </c>
      <c r="AB415">
        <f>IF('Rolex, AP, Patek'!R415="Yes",1,0)</f>
        <v>0</v>
      </c>
      <c r="AC415">
        <f>IF('Rolex, AP, Patek'!AR415="Yes",1,0)</f>
        <v>0</v>
      </c>
      <c r="AD415">
        <f>IF(OR('Rolex, AP, Patek'!X415="Yes", 'Rolex, AP, Patek'!Y415="Yes",'Rolex, AP, Patek'!Z415="Yes"),1,0)</f>
        <v>1</v>
      </c>
      <c r="AE415">
        <f>IF(OR('Rolex, AP, Patek'!AA415="Yes",'Rolex, AP, Patek'!AB415="Yes"),1,0)</f>
        <v>0</v>
      </c>
      <c r="AF415">
        <f>IF('Rolex, AP, Patek'!AD415="Yes",1,0)</f>
        <v>0</v>
      </c>
      <c r="AG415">
        <f>IF('Rolex, AP, Patek'!AC415="Yes",1,0)</f>
        <v>0</v>
      </c>
      <c r="AH415">
        <f>IF('Rolex, AP, Patek'!AE415="Yes",1,0)</f>
        <v>0</v>
      </c>
      <c r="AI415">
        <f>IF(OR('Rolex, AP, Patek'!AK415="Yes",'Rolex, AP, Patek'!AN415="Yes"),1,0)</f>
        <v>0</v>
      </c>
      <c r="AJ415">
        <f>IF('Rolex, AP, Patek'!AL415="Yes",1,0)</f>
        <v>0</v>
      </c>
      <c r="AK415">
        <f>IF('Rolex, AP, Patek'!AO415="Yes",1,0)</f>
        <v>0</v>
      </c>
      <c r="AL415">
        <f>IF('Rolex, AP, Patek'!AS415="Yes",1,0)</f>
        <v>0</v>
      </c>
      <c r="AM415" s="25">
        <f t="shared" si="37"/>
        <v>0</v>
      </c>
      <c r="AN415" s="25">
        <f t="shared" si="38"/>
        <v>0</v>
      </c>
      <c r="AO415" s="25">
        <f t="shared" si="39"/>
        <v>1</v>
      </c>
      <c r="AP415" s="25">
        <f t="shared" si="40"/>
        <v>0</v>
      </c>
      <c r="AQ415" s="25">
        <f t="shared" si="41"/>
        <v>0</v>
      </c>
    </row>
    <row r="416" spans="1:43" x14ac:dyDescent="0.2">
      <c r="A416" s="1">
        <v>412</v>
      </c>
      <c r="B416" s="27">
        <f>'Rolex, AP, Patek'!C416</f>
        <v>43911</v>
      </c>
      <c r="C416">
        <f>'Rolex, AP, Patek'!D416</f>
        <v>295</v>
      </c>
      <c r="D416" s="28">
        <f>'Rolex, AP, Patek'!E416</f>
        <v>145000</v>
      </c>
      <c r="E416" s="28">
        <f>'Rolex, AP, Patek'!F416</f>
        <v>181250</v>
      </c>
      <c r="F416" s="29">
        <f t="shared" si="36"/>
        <v>11.884489021402711</v>
      </c>
      <c r="G416" s="28">
        <f>IF('Rolex, AP, Patek'!J416="AP",1,0)</f>
        <v>0</v>
      </c>
      <c r="H416" s="28">
        <f>IF('Rolex, AP, Patek'!J416="Patek",1,0)</f>
        <v>0</v>
      </c>
      <c r="I416" s="28">
        <f>IF('Rolex, AP, Patek'!J416="Rolex",1,0)</f>
        <v>1</v>
      </c>
      <c r="J416">
        <f>IF('Rolex, AP, Patek'!L416="Stainless Steel",1,0)</f>
        <v>1</v>
      </c>
      <c r="K416">
        <f>IF('Rolex, AP, Patek'!L416="Two-tone",1,0)</f>
        <v>0</v>
      </c>
      <c r="L416">
        <f>IF(OR('Rolex, AP, Patek'!L416="YG 18K",'Rolex, AP, Patek'!L416="YG &lt;18K",'Rolex, AP, Patek'!L416="PG 18K",'Rolex, AP, Patek'!L416="PG &lt;18K",'Rolex, AP, Patek'!L416="WG 18K",'Rolex, AP, Patek'!L416="Mixes of 18K",'Rolex, AP, Patek'!L416="Mixes &lt;18K"),1,0)</f>
        <v>0</v>
      </c>
      <c r="M416">
        <f>IF('Rolex, AP, Patek'!L416="Platinum",1,0)</f>
        <v>0</v>
      </c>
      <c r="N416">
        <f>IF(OR('Rolex, AP, Patek'!L416="PVD",'Rolex, AP, Patek'!L416="Gold Plate",'Rolex, AP, Patek'!L416="Other"),1,0)</f>
        <v>0</v>
      </c>
      <c r="O416">
        <f>IF('Rolex, AP, Patek'!P416="Stainless Steel",1,0)</f>
        <v>1</v>
      </c>
      <c r="P416">
        <f>IF('Rolex, AP, Patek'!P416="Leather",1,0)</f>
        <v>0</v>
      </c>
      <c r="Q416">
        <f>IF('Rolex, AP, Patek'!P416="Two-tone",1,0)</f>
        <v>0</v>
      </c>
      <c r="R416">
        <f>IF(OR('Rolex, AP, Patek'!P416="YG 18K",'Rolex, AP, Patek'!P416="PG 18K",'Rolex, AP, Patek'!P416="WG 18K",'Rolex, AP, Patek'!P416="Mixes of 18K"),1,0)</f>
        <v>0</v>
      </c>
      <c r="S416">
        <f>IF(OR('Rolex, AP, Patek'!AX416="Yes",'Rolex, AP, Patek'!AY416="Yes",'Rolex, AP, Patek'!AW416="Yes"),1,0)</f>
        <v>0</v>
      </c>
      <c r="T416">
        <f>IF(OR(ISTEXT('Rolex, AP, Patek'!AZ416), ISTEXT('Rolex, AP, Patek'!BA416)),1,0)</f>
        <v>0</v>
      </c>
      <c r="U416">
        <f>IF('Rolex, AP, Patek'!BB416="Yes",1,0)</f>
        <v>0</v>
      </c>
      <c r="V416">
        <f>IF('Rolex, AP, Patek'!BC416="Yes",1,0)</f>
        <v>0</v>
      </c>
      <c r="W416">
        <f>IF('Rolex, AP, Patek'!BF416="Yes",1,0)</f>
        <v>0</v>
      </c>
      <c r="X416">
        <f>IF('Rolex, AP, Patek'!BG416="A",1,0)</f>
        <v>0</v>
      </c>
      <c r="Y416">
        <f>IF('Rolex, AP, Patek'!BG416="AA",1,0)</f>
        <v>0</v>
      </c>
      <c r="Z416">
        <f>IF('Rolex, AP, Patek'!BG416="AAA",1,0)</f>
        <v>0</v>
      </c>
      <c r="AA416">
        <f>IF('Rolex, AP, Patek'!BG416="AAAA",1,0)</f>
        <v>1</v>
      </c>
      <c r="AB416">
        <f>IF('Rolex, AP, Patek'!R416="Yes",1,0)</f>
        <v>0</v>
      </c>
      <c r="AC416">
        <f>IF('Rolex, AP, Patek'!AR416="Yes",1,0)</f>
        <v>0</v>
      </c>
      <c r="AD416">
        <f>IF(OR('Rolex, AP, Patek'!X416="Yes", 'Rolex, AP, Patek'!Y416="Yes",'Rolex, AP, Patek'!Z416="Yes"),1,0)</f>
        <v>0</v>
      </c>
      <c r="AE416">
        <f>IF(OR('Rolex, AP, Patek'!AA416="Yes",'Rolex, AP, Patek'!AB416="Yes"),1,0)</f>
        <v>0</v>
      </c>
      <c r="AF416">
        <f>IF('Rolex, AP, Patek'!AD416="Yes",1,0)</f>
        <v>0</v>
      </c>
      <c r="AG416">
        <f>IF('Rolex, AP, Patek'!AC416="Yes",1,0)</f>
        <v>0</v>
      </c>
      <c r="AH416">
        <f>IF('Rolex, AP, Patek'!AE416="Yes",1,0)</f>
        <v>0</v>
      </c>
      <c r="AI416">
        <f>IF(OR('Rolex, AP, Patek'!AK416="Yes",'Rolex, AP, Patek'!AN416="Yes"),1,0)</f>
        <v>1</v>
      </c>
      <c r="AJ416">
        <f>IF('Rolex, AP, Patek'!AL416="Yes",1,0)</f>
        <v>0</v>
      </c>
      <c r="AK416">
        <f>IF('Rolex, AP, Patek'!AO416="Yes",1,0)</f>
        <v>0</v>
      </c>
      <c r="AL416">
        <f>IF('Rolex, AP, Patek'!AS416="Yes",1,0)</f>
        <v>0</v>
      </c>
      <c r="AM416" s="25">
        <f t="shared" si="37"/>
        <v>0</v>
      </c>
      <c r="AN416" s="25">
        <f t="shared" si="38"/>
        <v>0</v>
      </c>
      <c r="AO416" s="25">
        <f t="shared" si="39"/>
        <v>1</v>
      </c>
      <c r="AP416" s="25">
        <f t="shared" si="40"/>
        <v>0</v>
      </c>
      <c r="AQ416" s="25">
        <f t="shared" si="41"/>
        <v>0</v>
      </c>
    </row>
    <row r="417" spans="1:43" x14ac:dyDescent="0.2">
      <c r="A417" s="1">
        <v>413</v>
      </c>
      <c r="B417" s="27">
        <f>'Rolex, AP, Patek'!C417</f>
        <v>43779</v>
      </c>
      <c r="C417">
        <f>'Rolex, AP, Patek'!D417</f>
        <v>155</v>
      </c>
      <c r="D417" s="28">
        <f>'Rolex, AP, Patek'!E417</f>
        <v>2000</v>
      </c>
      <c r="E417" s="28">
        <f>'Rolex, AP, Patek'!F417</f>
        <v>2500</v>
      </c>
      <c r="F417" s="29">
        <f t="shared" si="36"/>
        <v>7.6009024595420822</v>
      </c>
      <c r="G417" s="28">
        <f>IF('Rolex, AP, Patek'!J417="AP",1,0)</f>
        <v>0</v>
      </c>
      <c r="H417" s="28">
        <f>IF('Rolex, AP, Patek'!J417="Patek",1,0)</f>
        <v>0</v>
      </c>
      <c r="I417" s="28">
        <f>IF('Rolex, AP, Patek'!J417="Rolex",1,0)</f>
        <v>1</v>
      </c>
      <c r="J417">
        <f>IF('Rolex, AP, Patek'!L417="Stainless Steel",1,0)</f>
        <v>0</v>
      </c>
      <c r="K417">
        <f>IF('Rolex, AP, Patek'!L417="Two-tone",1,0)</f>
        <v>0</v>
      </c>
      <c r="L417">
        <f>IF(OR('Rolex, AP, Patek'!L417="YG 18K",'Rolex, AP, Patek'!L417="YG &lt;18K",'Rolex, AP, Patek'!L417="PG 18K",'Rolex, AP, Patek'!L417="PG &lt;18K",'Rolex, AP, Patek'!L417="WG 18K",'Rolex, AP, Patek'!L417="Mixes of 18K",'Rolex, AP, Patek'!L417="Mixes &lt;18K"),1,0)</f>
        <v>1</v>
      </c>
      <c r="M417">
        <f>IF('Rolex, AP, Patek'!L417="Platinum",1,0)</f>
        <v>0</v>
      </c>
      <c r="N417">
        <f>IF(OR('Rolex, AP, Patek'!L417="PVD",'Rolex, AP, Patek'!L417="Gold Plate",'Rolex, AP, Patek'!L417="Other"),1,0)</f>
        <v>0</v>
      </c>
      <c r="O417">
        <f>IF('Rolex, AP, Patek'!P417="Stainless Steel",1,0)</f>
        <v>0</v>
      </c>
      <c r="P417">
        <f>IF('Rolex, AP, Patek'!P417="Leather",1,0)</f>
        <v>0</v>
      </c>
      <c r="Q417">
        <f>IF('Rolex, AP, Patek'!P417="Two-tone",1,0)</f>
        <v>0</v>
      </c>
      <c r="R417">
        <f>IF(OR('Rolex, AP, Patek'!P417="YG 18K",'Rolex, AP, Patek'!P417="PG 18K",'Rolex, AP, Patek'!P417="WG 18K",'Rolex, AP, Patek'!P417="Mixes of 18K"),1,0)</f>
        <v>1</v>
      </c>
      <c r="S417">
        <f>IF(OR('Rolex, AP, Patek'!AX417="Yes",'Rolex, AP, Patek'!AY417="Yes",'Rolex, AP, Patek'!AW417="Yes"),1,0)</f>
        <v>0</v>
      </c>
      <c r="T417">
        <f>IF(OR(ISTEXT('Rolex, AP, Patek'!AZ417), ISTEXT('Rolex, AP, Patek'!BA417)),1,0)</f>
        <v>0</v>
      </c>
      <c r="U417">
        <f>IF('Rolex, AP, Patek'!BB417="Yes",1,0)</f>
        <v>0</v>
      </c>
      <c r="V417">
        <f>IF('Rolex, AP, Patek'!BC417="Yes",1,0)</f>
        <v>0</v>
      </c>
      <c r="W417">
        <f>IF('Rolex, AP, Patek'!BF417="Yes",1,0)</f>
        <v>0</v>
      </c>
      <c r="X417">
        <f>IF('Rolex, AP, Patek'!BG417="A",1,0)</f>
        <v>0</v>
      </c>
      <c r="Y417">
        <f>IF('Rolex, AP, Patek'!BG417="AA",1,0)</f>
        <v>1</v>
      </c>
      <c r="Z417">
        <f>IF('Rolex, AP, Patek'!BG417="AAA",1,0)</f>
        <v>0</v>
      </c>
      <c r="AA417">
        <f>IF('Rolex, AP, Patek'!BG417="AAAA",1,0)</f>
        <v>0</v>
      </c>
      <c r="AB417">
        <f>IF('Rolex, AP, Patek'!R417="Yes",1,0)</f>
        <v>1</v>
      </c>
      <c r="AC417">
        <f>IF('Rolex, AP, Patek'!AR417="Yes",1,0)</f>
        <v>0</v>
      </c>
      <c r="AD417">
        <f>IF(OR('Rolex, AP, Patek'!X417="Yes", 'Rolex, AP, Patek'!Y417="Yes",'Rolex, AP, Patek'!Z417="Yes"),1,0)</f>
        <v>0</v>
      </c>
      <c r="AE417">
        <f>IF(OR('Rolex, AP, Patek'!AA417="Yes",'Rolex, AP, Patek'!AB417="Yes"),1,0)</f>
        <v>0</v>
      </c>
      <c r="AF417">
        <f>IF('Rolex, AP, Patek'!AD417="Yes",1,0)</f>
        <v>0</v>
      </c>
      <c r="AG417">
        <f>IF('Rolex, AP, Patek'!AC417="Yes",1,0)</f>
        <v>0</v>
      </c>
      <c r="AH417">
        <f>IF('Rolex, AP, Patek'!AE417="Yes",1,0)</f>
        <v>0</v>
      </c>
      <c r="AI417">
        <f>IF(OR('Rolex, AP, Patek'!AK417="Yes",'Rolex, AP, Patek'!AN417="Yes"),1,0)</f>
        <v>0</v>
      </c>
      <c r="AJ417">
        <f>IF('Rolex, AP, Patek'!AL417="Yes",1,0)</f>
        <v>0</v>
      </c>
      <c r="AK417">
        <f>IF('Rolex, AP, Patek'!AO417="Yes",1,0)</f>
        <v>0</v>
      </c>
      <c r="AL417">
        <f>IF('Rolex, AP, Patek'!AS417="Yes",1,0)</f>
        <v>0</v>
      </c>
      <c r="AM417" s="25">
        <f t="shared" si="37"/>
        <v>0</v>
      </c>
      <c r="AN417" s="25">
        <f t="shared" si="38"/>
        <v>1</v>
      </c>
      <c r="AO417" s="25">
        <f t="shared" si="39"/>
        <v>0</v>
      </c>
      <c r="AP417" s="25">
        <f t="shared" si="40"/>
        <v>0</v>
      </c>
      <c r="AQ417" s="25">
        <f t="shared" si="41"/>
        <v>0</v>
      </c>
    </row>
    <row r="418" spans="1:43" x14ac:dyDescent="0.2">
      <c r="A418" s="1">
        <v>414</v>
      </c>
      <c r="B418" s="27">
        <f>'Rolex, AP, Patek'!C418</f>
        <v>43779</v>
      </c>
      <c r="C418">
        <f>'Rolex, AP, Patek'!D418</f>
        <v>160</v>
      </c>
      <c r="D418" s="28">
        <f>'Rolex, AP, Patek'!E418</f>
        <v>4000</v>
      </c>
      <c r="E418" s="28">
        <f>'Rolex, AP, Patek'!F418</f>
        <v>5000</v>
      </c>
      <c r="F418" s="29">
        <f t="shared" si="36"/>
        <v>8.2940496401020276</v>
      </c>
      <c r="G418" s="28">
        <f>IF('Rolex, AP, Patek'!J418="AP",1,0)</f>
        <v>0</v>
      </c>
      <c r="H418" s="28">
        <f>IF('Rolex, AP, Patek'!J418="Patek",1,0)</f>
        <v>0</v>
      </c>
      <c r="I418" s="28">
        <f>IF('Rolex, AP, Patek'!J418="Rolex",1,0)</f>
        <v>1</v>
      </c>
      <c r="J418">
        <f>IF('Rolex, AP, Patek'!L418="Stainless Steel",1,0)</f>
        <v>0</v>
      </c>
      <c r="K418">
        <f>IF('Rolex, AP, Patek'!L418="Two-tone",1,0)</f>
        <v>0</v>
      </c>
      <c r="L418">
        <f>IF(OR('Rolex, AP, Patek'!L418="YG 18K",'Rolex, AP, Patek'!L418="YG &lt;18K",'Rolex, AP, Patek'!L418="PG 18K",'Rolex, AP, Patek'!L418="PG &lt;18K",'Rolex, AP, Patek'!L418="WG 18K",'Rolex, AP, Patek'!L418="Mixes of 18K",'Rolex, AP, Patek'!L418="Mixes &lt;18K"),1,0)</f>
        <v>1</v>
      </c>
      <c r="M418">
        <f>IF('Rolex, AP, Patek'!L418="Platinum",1,0)</f>
        <v>0</v>
      </c>
      <c r="N418">
        <f>IF(OR('Rolex, AP, Patek'!L418="PVD",'Rolex, AP, Patek'!L418="Gold Plate",'Rolex, AP, Patek'!L418="Other"),1,0)</f>
        <v>0</v>
      </c>
      <c r="O418">
        <f>IF('Rolex, AP, Patek'!P418="Stainless Steel",1,0)</f>
        <v>0</v>
      </c>
      <c r="P418">
        <f>IF('Rolex, AP, Patek'!P418="Leather",1,0)</f>
        <v>1</v>
      </c>
      <c r="Q418">
        <f>IF('Rolex, AP, Patek'!P418="Two-tone",1,0)</f>
        <v>0</v>
      </c>
      <c r="R418">
        <f>IF(OR('Rolex, AP, Patek'!P418="YG 18K",'Rolex, AP, Patek'!P418="PG 18K",'Rolex, AP, Patek'!P418="WG 18K",'Rolex, AP, Patek'!P418="Mixes of 18K"),1,0)</f>
        <v>0</v>
      </c>
      <c r="S418">
        <f>IF(OR('Rolex, AP, Patek'!AX418="Yes",'Rolex, AP, Patek'!AY418="Yes",'Rolex, AP, Patek'!AW418="Yes"),1,0)</f>
        <v>0</v>
      </c>
      <c r="T418">
        <f>IF(OR(ISTEXT('Rolex, AP, Patek'!AZ418), ISTEXT('Rolex, AP, Patek'!BA418)),1,0)</f>
        <v>1</v>
      </c>
      <c r="U418">
        <f>IF('Rolex, AP, Patek'!BB418="Yes",1,0)</f>
        <v>0</v>
      </c>
      <c r="V418">
        <f>IF('Rolex, AP, Patek'!BC418="Yes",1,0)</f>
        <v>0</v>
      </c>
      <c r="W418">
        <f>IF('Rolex, AP, Patek'!BF418="Yes",1,0)</f>
        <v>0</v>
      </c>
      <c r="X418">
        <f>IF('Rolex, AP, Patek'!BG418="A",1,0)</f>
        <v>0</v>
      </c>
      <c r="Y418">
        <f>IF('Rolex, AP, Patek'!BG418="AA",1,0)</f>
        <v>1</v>
      </c>
      <c r="Z418">
        <f>IF('Rolex, AP, Patek'!BG418="AAA",1,0)</f>
        <v>0</v>
      </c>
      <c r="AA418">
        <f>IF('Rolex, AP, Patek'!BG418="AAAA",1,0)</f>
        <v>0</v>
      </c>
      <c r="AB418">
        <f>IF('Rolex, AP, Patek'!R418="Yes",1,0)</f>
        <v>1</v>
      </c>
      <c r="AC418">
        <f>IF('Rolex, AP, Patek'!AR418="Yes",1,0)</f>
        <v>0</v>
      </c>
      <c r="AD418">
        <f>IF(OR('Rolex, AP, Patek'!X418="Yes", 'Rolex, AP, Patek'!Y418="Yes",'Rolex, AP, Patek'!Z418="Yes"),1,0)</f>
        <v>0</v>
      </c>
      <c r="AE418">
        <f>IF(OR('Rolex, AP, Patek'!AA418="Yes",'Rolex, AP, Patek'!AB418="Yes"),1,0)</f>
        <v>0</v>
      </c>
      <c r="AF418">
        <f>IF('Rolex, AP, Patek'!AD418="Yes",1,0)</f>
        <v>0</v>
      </c>
      <c r="AG418">
        <f>IF('Rolex, AP, Patek'!AC418="Yes",1,0)</f>
        <v>0</v>
      </c>
      <c r="AH418">
        <f>IF('Rolex, AP, Patek'!AE418="Yes",1,0)</f>
        <v>0</v>
      </c>
      <c r="AI418">
        <f>IF(OR('Rolex, AP, Patek'!AK418="Yes",'Rolex, AP, Patek'!AN418="Yes"),1,0)</f>
        <v>0</v>
      </c>
      <c r="AJ418">
        <f>IF('Rolex, AP, Patek'!AL418="Yes",1,0)</f>
        <v>0</v>
      </c>
      <c r="AK418">
        <f>IF('Rolex, AP, Patek'!AO418="Yes",1,0)</f>
        <v>0</v>
      </c>
      <c r="AL418">
        <f>IF('Rolex, AP, Patek'!AS418="Yes",1,0)</f>
        <v>0</v>
      </c>
      <c r="AM418" s="25">
        <f t="shared" si="37"/>
        <v>0</v>
      </c>
      <c r="AN418" s="25">
        <f t="shared" si="38"/>
        <v>1</v>
      </c>
      <c r="AO418" s="25">
        <f t="shared" si="39"/>
        <v>0</v>
      </c>
      <c r="AP418" s="25">
        <f t="shared" si="40"/>
        <v>0</v>
      </c>
      <c r="AQ418" s="25">
        <f t="shared" si="41"/>
        <v>0</v>
      </c>
    </row>
    <row r="419" spans="1:43" x14ac:dyDescent="0.2">
      <c r="A419" s="1">
        <v>415</v>
      </c>
      <c r="B419" s="27">
        <f>'Rolex, AP, Patek'!C419</f>
        <v>43779</v>
      </c>
      <c r="C419">
        <f>'Rolex, AP, Patek'!D419</f>
        <v>162</v>
      </c>
      <c r="D419" s="28">
        <f>'Rolex, AP, Patek'!E419</f>
        <v>7500</v>
      </c>
      <c r="E419" s="28">
        <f>'Rolex, AP, Patek'!F419</f>
        <v>9375</v>
      </c>
      <c r="F419" s="29">
        <f t="shared" si="36"/>
        <v>8.9226582995244019</v>
      </c>
      <c r="G419" s="28">
        <f>IF('Rolex, AP, Patek'!J419="AP",1,0)</f>
        <v>0</v>
      </c>
      <c r="H419" s="28">
        <f>IF('Rolex, AP, Patek'!J419="Patek",1,0)</f>
        <v>0</v>
      </c>
      <c r="I419" s="28">
        <f>IF('Rolex, AP, Patek'!J419="Rolex",1,0)</f>
        <v>1</v>
      </c>
      <c r="J419">
        <f>IF('Rolex, AP, Patek'!L419="Stainless Steel",1,0)</f>
        <v>0</v>
      </c>
      <c r="K419">
        <f>IF('Rolex, AP, Patek'!L419="Two-tone",1,0)</f>
        <v>0</v>
      </c>
      <c r="L419">
        <f>IF(OR('Rolex, AP, Patek'!L419="YG 18K",'Rolex, AP, Patek'!L419="YG &lt;18K",'Rolex, AP, Patek'!L419="PG 18K",'Rolex, AP, Patek'!L419="PG &lt;18K",'Rolex, AP, Patek'!L419="WG 18K",'Rolex, AP, Patek'!L419="Mixes of 18K",'Rolex, AP, Patek'!L419="Mixes &lt;18K"),1,0)</f>
        <v>1</v>
      </c>
      <c r="M419">
        <f>IF('Rolex, AP, Patek'!L419="Platinum",1,0)</f>
        <v>0</v>
      </c>
      <c r="N419">
        <f>IF(OR('Rolex, AP, Patek'!L419="PVD",'Rolex, AP, Patek'!L419="Gold Plate",'Rolex, AP, Patek'!L419="Other"),1,0)</f>
        <v>0</v>
      </c>
      <c r="O419">
        <f>IF('Rolex, AP, Patek'!P419="Stainless Steel",1,0)</f>
        <v>0</v>
      </c>
      <c r="P419">
        <f>IF('Rolex, AP, Patek'!P419="Leather",1,0)</f>
        <v>0</v>
      </c>
      <c r="Q419">
        <f>IF('Rolex, AP, Patek'!P419="Two-tone",1,0)</f>
        <v>0</v>
      </c>
      <c r="R419">
        <f>IF(OR('Rolex, AP, Patek'!P419="YG 18K",'Rolex, AP, Patek'!P419="PG 18K",'Rolex, AP, Patek'!P419="WG 18K",'Rolex, AP, Patek'!P419="Mixes of 18K"),1,0)</f>
        <v>1</v>
      </c>
      <c r="S419">
        <f>IF(OR('Rolex, AP, Patek'!AX419="Yes",'Rolex, AP, Patek'!AY419="Yes",'Rolex, AP, Patek'!AW419="Yes"),1,0)</f>
        <v>0</v>
      </c>
      <c r="T419">
        <f>IF(OR(ISTEXT('Rolex, AP, Patek'!AZ419), ISTEXT('Rolex, AP, Patek'!BA419)),1,0)</f>
        <v>0</v>
      </c>
      <c r="U419">
        <f>IF('Rolex, AP, Patek'!BB419="Yes",1,0)</f>
        <v>0</v>
      </c>
      <c r="V419">
        <f>IF('Rolex, AP, Patek'!BC419="Yes",1,0)</f>
        <v>0</v>
      </c>
      <c r="W419">
        <f>IF('Rolex, AP, Patek'!BF419="Yes",1,0)</f>
        <v>0</v>
      </c>
      <c r="X419">
        <f>IF('Rolex, AP, Patek'!BG419="A",1,0)</f>
        <v>0</v>
      </c>
      <c r="Y419">
        <f>IF('Rolex, AP, Patek'!BG419="AA",1,0)</f>
        <v>1</v>
      </c>
      <c r="Z419">
        <f>IF('Rolex, AP, Patek'!BG419="AAA",1,0)</f>
        <v>0</v>
      </c>
      <c r="AA419">
        <f>IF('Rolex, AP, Patek'!BG419="AAAA",1,0)</f>
        <v>0</v>
      </c>
      <c r="AB419">
        <f>IF('Rolex, AP, Patek'!R419="Yes",1,0)</f>
        <v>0</v>
      </c>
      <c r="AC419">
        <f>IF('Rolex, AP, Patek'!AR419="Yes",1,0)</f>
        <v>0</v>
      </c>
      <c r="AD419">
        <f>IF(OR('Rolex, AP, Patek'!X419="Yes", 'Rolex, AP, Patek'!Y419="Yes",'Rolex, AP, Patek'!Z419="Yes"),1,0)</f>
        <v>1</v>
      </c>
      <c r="AE419">
        <f>IF(OR('Rolex, AP, Patek'!AA419="Yes",'Rolex, AP, Patek'!AB419="Yes"),1,0)</f>
        <v>0</v>
      </c>
      <c r="AF419">
        <f>IF('Rolex, AP, Patek'!AD419="Yes",1,0)</f>
        <v>0</v>
      </c>
      <c r="AG419">
        <f>IF('Rolex, AP, Patek'!AC419="Yes",1,0)</f>
        <v>0</v>
      </c>
      <c r="AH419">
        <f>IF('Rolex, AP, Patek'!AE419="Yes",1,0)</f>
        <v>0</v>
      </c>
      <c r="AI419">
        <f>IF(OR('Rolex, AP, Patek'!AK419="Yes",'Rolex, AP, Patek'!AN419="Yes"),1,0)</f>
        <v>0</v>
      </c>
      <c r="AJ419">
        <f>IF('Rolex, AP, Patek'!AL419="Yes",1,0)</f>
        <v>0</v>
      </c>
      <c r="AK419">
        <f>IF('Rolex, AP, Patek'!AO419="Yes",1,0)</f>
        <v>0</v>
      </c>
      <c r="AL419">
        <f>IF('Rolex, AP, Patek'!AS419="Yes",1,0)</f>
        <v>0</v>
      </c>
      <c r="AM419" s="25">
        <f t="shared" si="37"/>
        <v>0</v>
      </c>
      <c r="AN419" s="25">
        <f t="shared" si="38"/>
        <v>1</v>
      </c>
      <c r="AO419" s="25">
        <f t="shared" si="39"/>
        <v>0</v>
      </c>
      <c r="AP419" s="25">
        <f t="shared" si="40"/>
        <v>0</v>
      </c>
      <c r="AQ419" s="25">
        <f t="shared" si="41"/>
        <v>0</v>
      </c>
    </row>
    <row r="420" spans="1:43" x14ac:dyDescent="0.2">
      <c r="A420" s="1">
        <v>416</v>
      </c>
      <c r="B420" s="27">
        <f>'Rolex, AP, Patek'!C420</f>
        <v>43779</v>
      </c>
      <c r="C420">
        <f>'Rolex, AP, Patek'!D420</f>
        <v>163</v>
      </c>
      <c r="D420" s="28">
        <f>'Rolex, AP, Patek'!E420</f>
        <v>10000</v>
      </c>
      <c r="E420" s="28">
        <f>'Rolex, AP, Patek'!F420</f>
        <v>12500</v>
      </c>
      <c r="F420" s="29">
        <f t="shared" si="36"/>
        <v>9.2103403719761836</v>
      </c>
      <c r="G420" s="28">
        <f>IF('Rolex, AP, Patek'!J420="AP",1,0)</f>
        <v>0</v>
      </c>
      <c r="H420" s="28">
        <f>IF('Rolex, AP, Patek'!J420="Patek",1,0)</f>
        <v>0</v>
      </c>
      <c r="I420" s="28">
        <f>IF('Rolex, AP, Patek'!J420="Rolex",1,0)</f>
        <v>1</v>
      </c>
      <c r="J420">
        <f>IF('Rolex, AP, Patek'!L420="Stainless Steel",1,0)</f>
        <v>0</v>
      </c>
      <c r="K420">
        <f>IF('Rolex, AP, Patek'!L420="Two-tone",1,0)</f>
        <v>0</v>
      </c>
      <c r="L420">
        <f>IF(OR('Rolex, AP, Patek'!L420="YG 18K",'Rolex, AP, Patek'!L420="YG &lt;18K",'Rolex, AP, Patek'!L420="PG 18K",'Rolex, AP, Patek'!L420="PG &lt;18K",'Rolex, AP, Patek'!L420="WG 18K",'Rolex, AP, Patek'!L420="Mixes of 18K",'Rolex, AP, Patek'!L420="Mixes &lt;18K"),1,0)</f>
        <v>1</v>
      </c>
      <c r="M420">
        <f>IF('Rolex, AP, Patek'!L420="Platinum",1,0)</f>
        <v>0</v>
      </c>
      <c r="N420">
        <f>IF(OR('Rolex, AP, Patek'!L420="PVD",'Rolex, AP, Patek'!L420="Gold Plate",'Rolex, AP, Patek'!L420="Other"),1,0)</f>
        <v>0</v>
      </c>
      <c r="O420">
        <f>IF('Rolex, AP, Patek'!P420="Stainless Steel",1,0)</f>
        <v>0</v>
      </c>
      <c r="P420">
        <f>IF('Rolex, AP, Patek'!P420="Leather",1,0)</f>
        <v>1</v>
      </c>
      <c r="Q420">
        <f>IF('Rolex, AP, Patek'!P420="Two-tone",1,0)</f>
        <v>0</v>
      </c>
      <c r="R420">
        <f>IF(OR('Rolex, AP, Patek'!P420="YG 18K",'Rolex, AP, Patek'!P420="PG 18K",'Rolex, AP, Patek'!P420="WG 18K",'Rolex, AP, Patek'!P420="Mixes of 18K"),1,0)</f>
        <v>0</v>
      </c>
      <c r="S420">
        <f>IF(OR('Rolex, AP, Patek'!AX420="Yes",'Rolex, AP, Patek'!AY420="Yes",'Rolex, AP, Patek'!AW420="Yes"),1,0)</f>
        <v>0</v>
      </c>
      <c r="T420">
        <f>IF(OR(ISTEXT('Rolex, AP, Patek'!AZ420), ISTEXT('Rolex, AP, Patek'!BA420)),1,0)</f>
        <v>1</v>
      </c>
      <c r="U420">
        <f>IF('Rolex, AP, Patek'!BB420="Yes",1,0)</f>
        <v>0</v>
      </c>
      <c r="V420">
        <f>IF('Rolex, AP, Patek'!BC420="Yes",1,0)</f>
        <v>0</v>
      </c>
      <c r="W420">
        <f>IF('Rolex, AP, Patek'!BF420="Yes",1,0)</f>
        <v>0</v>
      </c>
      <c r="X420">
        <f>IF('Rolex, AP, Patek'!BG420="A",1,0)</f>
        <v>0</v>
      </c>
      <c r="Y420">
        <f>IF('Rolex, AP, Patek'!BG420="AA",1,0)</f>
        <v>0</v>
      </c>
      <c r="Z420">
        <f>IF('Rolex, AP, Patek'!BG420="AAA",1,0)</f>
        <v>0</v>
      </c>
      <c r="AA420">
        <f>IF('Rolex, AP, Patek'!BG420="AAAA",1,0)</f>
        <v>1</v>
      </c>
      <c r="AB420">
        <f>IF('Rolex, AP, Patek'!R420="Yes",1,0)</f>
        <v>0</v>
      </c>
      <c r="AC420">
        <f>IF('Rolex, AP, Patek'!AR420="Yes",1,0)</f>
        <v>0</v>
      </c>
      <c r="AD420">
        <f>IF(OR('Rolex, AP, Patek'!X420="Yes", 'Rolex, AP, Patek'!Y420="Yes",'Rolex, AP, Patek'!Z420="Yes"),1,0)</f>
        <v>1</v>
      </c>
      <c r="AE420">
        <f>IF(OR('Rolex, AP, Patek'!AA420="Yes",'Rolex, AP, Patek'!AB420="Yes"),1,0)</f>
        <v>0</v>
      </c>
      <c r="AF420">
        <f>IF('Rolex, AP, Patek'!AD420="Yes",1,0)</f>
        <v>0</v>
      </c>
      <c r="AG420">
        <f>IF('Rolex, AP, Patek'!AC420="Yes",1,0)</f>
        <v>0</v>
      </c>
      <c r="AH420">
        <f>IF('Rolex, AP, Patek'!AE420="Yes",1,0)</f>
        <v>0</v>
      </c>
      <c r="AI420">
        <f>IF(OR('Rolex, AP, Patek'!AK420="Yes",'Rolex, AP, Patek'!AN420="Yes"),1,0)</f>
        <v>0</v>
      </c>
      <c r="AJ420">
        <f>IF('Rolex, AP, Patek'!AL420="Yes",1,0)</f>
        <v>0</v>
      </c>
      <c r="AK420">
        <f>IF('Rolex, AP, Patek'!AO420="Yes",1,0)</f>
        <v>0</v>
      </c>
      <c r="AL420">
        <f>IF('Rolex, AP, Patek'!AS420="Yes",1,0)</f>
        <v>0</v>
      </c>
      <c r="AM420" s="25">
        <f t="shared" si="37"/>
        <v>0</v>
      </c>
      <c r="AN420" s="25">
        <f t="shared" si="38"/>
        <v>1</v>
      </c>
      <c r="AO420" s="25">
        <f t="shared" si="39"/>
        <v>0</v>
      </c>
      <c r="AP420" s="25">
        <f t="shared" si="40"/>
        <v>0</v>
      </c>
      <c r="AQ420" s="25">
        <f t="shared" si="41"/>
        <v>0</v>
      </c>
    </row>
    <row r="421" spans="1:43" x14ac:dyDescent="0.2">
      <c r="A421" s="1">
        <v>417</v>
      </c>
      <c r="B421" s="27">
        <f>'Rolex, AP, Patek'!C421</f>
        <v>43779</v>
      </c>
      <c r="C421">
        <f>'Rolex, AP, Patek'!D421</f>
        <v>164</v>
      </c>
      <c r="D421" s="28">
        <f>'Rolex, AP, Patek'!E421</f>
        <v>4000</v>
      </c>
      <c r="E421" s="28">
        <f>'Rolex, AP, Patek'!F421</f>
        <v>5000</v>
      </c>
      <c r="F421" s="29">
        <f t="shared" si="36"/>
        <v>8.2940496401020276</v>
      </c>
      <c r="G421" s="28">
        <f>IF('Rolex, AP, Patek'!J421="AP",1,0)</f>
        <v>0</v>
      </c>
      <c r="H421" s="28">
        <f>IF('Rolex, AP, Patek'!J421="Patek",1,0)</f>
        <v>0</v>
      </c>
      <c r="I421" s="28">
        <f>IF('Rolex, AP, Patek'!J421="Rolex",1,0)</f>
        <v>1</v>
      </c>
      <c r="J421">
        <f>IF('Rolex, AP, Patek'!L421="Stainless Steel",1,0)</f>
        <v>1</v>
      </c>
      <c r="K421">
        <f>IF('Rolex, AP, Patek'!L421="Two-tone",1,0)</f>
        <v>0</v>
      </c>
      <c r="L421">
        <f>IF(OR('Rolex, AP, Patek'!L421="YG 18K",'Rolex, AP, Patek'!L421="YG &lt;18K",'Rolex, AP, Patek'!L421="PG 18K",'Rolex, AP, Patek'!L421="PG &lt;18K",'Rolex, AP, Patek'!L421="WG 18K",'Rolex, AP, Patek'!L421="Mixes of 18K",'Rolex, AP, Patek'!L421="Mixes &lt;18K"),1,0)</f>
        <v>0</v>
      </c>
      <c r="M421">
        <f>IF('Rolex, AP, Patek'!L421="Platinum",1,0)</f>
        <v>0</v>
      </c>
      <c r="N421">
        <f>IF(OR('Rolex, AP, Patek'!L421="PVD",'Rolex, AP, Patek'!L421="Gold Plate",'Rolex, AP, Patek'!L421="Other"),1,0)</f>
        <v>0</v>
      </c>
      <c r="O421">
        <f>IF('Rolex, AP, Patek'!P421="Stainless Steel",1,0)</f>
        <v>1</v>
      </c>
      <c r="P421">
        <f>IF('Rolex, AP, Patek'!P421="Leather",1,0)</f>
        <v>0</v>
      </c>
      <c r="Q421">
        <f>IF('Rolex, AP, Patek'!P421="Two-tone",1,0)</f>
        <v>0</v>
      </c>
      <c r="R421">
        <f>IF(OR('Rolex, AP, Patek'!P421="YG 18K",'Rolex, AP, Patek'!P421="PG 18K",'Rolex, AP, Patek'!P421="WG 18K",'Rolex, AP, Patek'!P421="Mixes of 18K"),1,0)</f>
        <v>0</v>
      </c>
      <c r="S421">
        <f>IF(OR('Rolex, AP, Patek'!AX421="Yes",'Rolex, AP, Patek'!AY421="Yes",'Rolex, AP, Patek'!AW421="Yes"),1,0)</f>
        <v>0</v>
      </c>
      <c r="T421">
        <f>IF(OR(ISTEXT('Rolex, AP, Patek'!AZ421), ISTEXT('Rolex, AP, Patek'!BA421)),1,0)</f>
        <v>1</v>
      </c>
      <c r="U421">
        <f>IF('Rolex, AP, Patek'!BB421="Yes",1,0)</f>
        <v>0</v>
      </c>
      <c r="V421">
        <f>IF('Rolex, AP, Patek'!BC421="Yes",1,0)</f>
        <v>0</v>
      </c>
      <c r="W421">
        <f>IF('Rolex, AP, Patek'!BF421="Yes",1,0)</f>
        <v>0</v>
      </c>
      <c r="X421">
        <f>IF('Rolex, AP, Patek'!BG421="A",1,0)</f>
        <v>0</v>
      </c>
      <c r="Y421">
        <f>IF('Rolex, AP, Patek'!BG421="AA",1,0)</f>
        <v>1</v>
      </c>
      <c r="Z421">
        <f>IF('Rolex, AP, Patek'!BG421="AAA",1,0)</f>
        <v>0</v>
      </c>
      <c r="AA421">
        <f>IF('Rolex, AP, Patek'!BG421="AAAA",1,0)</f>
        <v>0</v>
      </c>
      <c r="AB421">
        <f>IF('Rolex, AP, Patek'!R421="Yes",1,0)</f>
        <v>0</v>
      </c>
      <c r="AC421">
        <f>IF('Rolex, AP, Patek'!AR421="Yes",1,0)</f>
        <v>0</v>
      </c>
      <c r="AD421">
        <f>IF(OR('Rolex, AP, Patek'!X421="Yes", 'Rolex, AP, Patek'!Y421="Yes",'Rolex, AP, Patek'!Z421="Yes"),1,0)</f>
        <v>1</v>
      </c>
      <c r="AE421">
        <f>IF(OR('Rolex, AP, Patek'!AA421="Yes",'Rolex, AP, Patek'!AB421="Yes"),1,0)</f>
        <v>0</v>
      </c>
      <c r="AF421">
        <f>IF('Rolex, AP, Patek'!AD421="Yes",1,0)</f>
        <v>0</v>
      </c>
      <c r="AG421">
        <f>IF('Rolex, AP, Patek'!AC421="Yes",1,0)</f>
        <v>0</v>
      </c>
      <c r="AH421">
        <f>IF('Rolex, AP, Patek'!AE421="Yes",1,0)</f>
        <v>0</v>
      </c>
      <c r="AI421">
        <f>IF(OR('Rolex, AP, Patek'!AK421="Yes",'Rolex, AP, Patek'!AN421="Yes"),1,0)</f>
        <v>0</v>
      </c>
      <c r="AJ421">
        <f>IF('Rolex, AP, Patek'!AL421="Yes",1,0)</f>
        <v>0</v>
      </c>
      <c r="AK421">
        <f>IF('Rolex, AP, Patek'!AO421="Yes",1,0)</f>
        <v>0</v>
      </c>
      <c r="AL421">
        <f>IF('Rolex, AP, Patek'!AS421="Yes",1,0)</f>
        <v>0</v>
      </c>
      <c r="AM421" s="25">
        <f t="shared" si="37"/>
        <v>0</v>
      </c>
      <c r="AN421" s="25">
        <f t="shared" si="38"/>
        <v>1</v>
      </c>
      <c r="AO421" s="25">
        <f t="shared" si="39"/>
        <v>0</v>
      </c>
      <c r="AP421" s="25">
        <f t="shared" si="40"/>
        <v>0</v>
      </c>
      <c r="AQ421" s="25">
        <f t="shared" si="41"/>
        <v>0</v>
      </c>
    </row>
    <row r="422" spans="1:43" x14ac:dyDescent="0.2">
      <c r="A422" s="1">
        <v>418</v>
      </c>
      <c r="B422" s="27">
        <f>'Rolex, AP, Patek'!C422</f>
        <v>43779</v>
      </c>
      <c r="C422">
        <f>'Rolex, AP, Patek'!D422</f>
        <v>167</v>
      </c>
      <c r="D422" s="28">
        <f>'Rolex, AP, Patek'!E422</f>
        <v>3000</v>
      </c>
      <c r="E422" s="28">
        <f>'Rolex, AP, Patek'!F422</f>
        <v>3750</v>
      </c>
      <c r="F422" s="29">
        <f t="shared" si="36"/>
        <v>8.0063675676502459</v>
      </c>
      <c r="G422" s="28">
        <f>IF('Rolex, AP, Patek'!J422="AP",1,0)</f>
        <v>0</v>
      </c>
      <c r="H422" s="28">
        <f>IF('Rolex, AP, Patek'!J422="Patek",1,0)</f>
        <v>0</v>
      </c>
      <c r="I422" s="28">
        <f>IF('Rolex, AP, Patek'!J422="Rolex",1,0)</f>
        <v>1</v>
      </c>
      <c r="J422">
        <f>IF('Rolex, AP, Patek'!L422="Stainless Steel",1,0)</f>
        <v>0</v>
      </c>
      <c r="K422">
        <f>IF('Rolex, AP, Patek'!L422="Two-tone",1,0)</f>
        <v>0</v>
      </c>
      <c r="L422">
        <f>IF(OR('Rolex, AP, Patek'!L422="YG 18K",'Rolex, AP, Patek'!L422="YG &lt;18K",'Rolex, AP, Patek'!L422="PG 18K",'Rolex, AP, Patek'!L422="PG &lt;18K",'Rolex, AP, Patek'!L422="WG 18K",'Rolex, AP, Patek'!L422="Mixes of 18K",'Rolex, AP, Patek'!L422="Mixes &lt;18K"),1,0)</f>
        <v>1</v>
      </c>
      <c r="M422">
        <f>IF('Rolex, AP, Patek'!L422="Platinum",1,0)</f>
        <v>0</v>
      </c>
      <c r="N422">
        <f>IF(OR('Rolex, AP, Patek'!L422="PVD",'Rolex, AP, Patek'!L422="Gold Plate",'Rolex, AP, Patek'!L422="Other"),1,0)</f>
        <v>0</v>
      </c>
      <c r="O422">
        <f>IF('Rolex, AP, Patek'!P422="Stainless Steel",1,0)</f>
        <v>0</v>
      </c>
      <c r="P422">
        <f>IF('Rolex, AP, Patek'!P422="Leather",1,0)</f>
        <v>1</v>
      </c>
      <c r="Q422">
        <f>IF('Rolex, AP, Patek'!P422="Two-tone",1,0)</f>
        <v>0</v>
      </c>
      <c r="R422">
        <f>IF(OR('Rolex, AP, Patek'!P422="YG 18K",'Rolex, AP, Patek'!P422="PG 18K",'Rolex, AP, Patek'!P422="WG 18K",'Rolex, AP, Patek'!P422="Mixes of 18K"),1,0)</f>
        <v>0</v>
      </c>
      <c r="S422">
        <f>IF(OR('Rolex, AP, Patek'!AX422="Yes",'Rolex, AP, Patek'!AY422="Yes",'Rolex, AP, Patek'!AW422="Yes"),1,0)</f>
        <v>0</v>
      </c>
      <c r="T422">
        <f>IF(OR(ISTEXT('Rolex, AP, Patek'!AZ422), ISTEXT('Rolex, AP, Patek'!BA422)),1,0)</f>
        <v>0</v>
      </c>
      <c r="U422">
        <f>IF('Rolex, AP, Patek'!BB422="Yes",1,0)</f>
        <v>0</v>
      </c>
      <c r="V422">
        <f>IF('Rolex, AP, Patek'!BC422="Yes",1,0)</f>
        <v>0</v>
      </c>
      <c r="W422">
        <f>IF('Rolex, AP, Patek'!BF422="Yes",1,0)</f>
        <v>0</v>
      </c>
      <c r="X422">
        <f>IF('Rolex, AP, Patek'!BG422="A",1,0)</f>
        <v>0</v>
      </c>
      <c r="Y422">
        <f>IF('Rolex, AP, Patek'!BG422="AA",1,0)</f>
        <v>1</v>
      </c>
      <c r="Z422">
        <f>IF('Rolex, AP, Patek'!BG422="AAA",1,0)</f>
        <v>0</v>
      </c>
      <c r="AA422">
        <f>IF('Rolex, AP, Patek'!BG422="AAAA",1,0)</f>
        <v>0</v>
      </c>
      <c r="AB422">
        <f>IF('Rolex, AP, Patek'!R422="Yes",1,0)</f>
        <v>0</v>
      </c>
      <c r="AC422">
        <f>IF('Rolex, AP, Patek'!AR422="Yes",1,0)</f>
        <v>0</v>
      </c>
      <c r="AD422">
        <f>IF(OR('Rolex, AP, Patek'!X422="Yes", 'Rolex, AP, Patek'!Y422="Yes",'Rolex, AP, Patek'!Z422="Yes"),1,0)</f>
        <v>1</v>
      </c>
      <c r="AE422">
        <f>IF(OR('Rolex, AP, Patek'!AA422="Yes",'Rolex, AP, Patek'!AB422="Yes"),1,0)</f>
        <v>0</v>
      </c>
      <c r="AF422">
        <f>IF('Rolex, AP, Patek'!AD422="Yes",1,0)</f>
        <v>0</v>
      </c>
      <c r="AG422">
        <f>IF('Rolex, AP, Patek'!AC422="Yes",1,0)</f>
        <v>0</v>
      </c>
      <c r="AH422">
        <f>IF('Rolex, AP, Patek'!AE422="Yes",1,0)</f>
        <v>0</v>
      </c>
      <c r="AI422">
        <f>IF(OR('Rolex, AP, Patek'!AK422="Yes",'Rolex, AP, Patek'!AN422="Yes"),1,0)</f>
        <v>0</v>
      </c>
      <c r="AJ422">
        <f>IF('Rolex, AP, Patek'!AL422="Yes",1,0)</f>
        <v>0</v>
      </c>
      <c r="AK422">
        <f>IF('Rolex, AP, Patek'!AO422="Yes",1,0)</f>
        <v>0</v>
      </c>
      <c r="AL422">
        <f>IF('Rolex, AP, Patek'!AS422="Yes",1,0)</f>
        <v>0</v>
      </c>
      <c r="AM422" s="25">
        <f t="shared" si="37"/>
        <v>0</v>
      </c>
      <c r="AN422" s="25">
        <f t="shared" si="38"/>
        <v>1</v>
      </c>
      <c r="AO422" s="25">
        <f t="shared" si="39"/>
        <v>0</v>
      </c>
      <c r="AP422" s="25">
        <f t="shared" si="40"/>
        <v>0</v>
      </c>
      <c r="AQ422" s="25">
        <f t="shared" si="41"/>
        <v>0</v>
      </c>
    </row>
    <row r="423" spans="1:43" x14ac:dyDescent="0.2">
      <c r="A423" s="1">
        <v>419</v>
      </c>
      <c r="B423" s="27">
        <f>'Rolex, AP, Patek'!C423</f>
        <v>43779</v>
      </c>
      <c r="C423">
        <f>'Rolex, AP, Patek'!D423</f>
        <v>168</v>
      </c>
      <c r="D423" s="28">
        <f>'Rolex, AP, Patek'!E423</f>
        <v>8500</v>
      </c>
      <c r="E423" s="28">
        <f>'Rolex, AP, Patek'!F423</f>
        <v>10625</v>
      </c>
      <c r="F423" s="29">
        <f t="shared" si="36"/>
        <v>9.0478214424784085</v>
      </c>
      <c r="G423" s="28">
        <f>IF('Rolex, AP, Patek'!J423="AP",1,0)</f>
        <v>0</v>
      </c>
      <c r="H423" s="28">
        <f>IF('Rolex, AP, Patek'!J423="Patek",1,0)</f>
        <v>0</v>
      </c>
      <c r="I423" s="28">
        <f>IF('Rolex, AP, Patek'!J423="Rolex",1,0)</f>
        <v>1</v>
      </c>
      <c r="J423">
        <f>IF('Rolex, AP, Patek'!L423="Stainless Steel",1,0)</f>
        <v>0</v>
      </c>
      <c r="K423">
        <f>IF('Rolex, AP, Patek'!L423="Two-tone",1,0)</f>
        <v>0</v>
      </c>
      <c r="L423">
        <f>IF(OR('Rolex, AP, Patek'!L423="YG 18K",'Rolex, AP, Patek'!L423="YG &lt;18K",'Rolex, AP, Patek'!L423="PG 18K",'Rolex, AP, Patek'!L423="PG &lt;18K",'Rolex, AP, Patek'!L423="WG 18K",'Rolex, AP, Patek'!L423="Mixes of 18K",'Rolex, AP, Patek'!L423="Mixes &lt;18K"),1,0)</f>
        <v>1</v>
      </c>
      <c r="M423">
        <f>IF('Rolex, AP, Patek'!L423="Platinum",1,0)</f>
        <v>0</v>
      </c>
      <c r="N423">
        <f>IF(OR('Rolex, AP, Patek'!L423="PVD",'Rolex, AP, Patek'!L423="Gold Plate",'Rolex, AP, Patek'!L423="Other"),1,0)</f>
        <v>0</v>
      </c>
      <c r="O423">
        <f>IF('Rolex, AP, Patek'!P423="Stainless Steel",1,0)</f>
        <v>0</v>
      </c>
      <c r="P423">
        <f>IF('Rolex, AP, Patek'!P423="Leather",1,0)</f>
        <v>0</v>
      </c>
      <c r="Q423">
        <f>IF('Rolex, AP, Patek'!P423="Two-tone",1,0)</f>
        <v>0</v>
      </c>
      <c r="R423">
        <f>IF(OR('Rolex, AP, Patek'!P423="YG 18K",'Rolex, AP, Patek'!P423="PG 18K",'Rolex, AP, Patek'!P423="WG 18K",'Rolex, AP, Patek'!P423="Mixes of 18K"),1,0)</f>
        <v>1</v>
      </c>
      <c r="S423">
        <f>IF(OR('Rolex, AP, Patek'!AX423="Yes",'Rolex, AP, Patek'!AY423="Yes",'Rolex, AP, Patek'!AW423="Yes"),1,0)</f>
        <v>0</v>
      </c>
      <c r="T423">
        <f>IF(OR(ISTEXT('Rolex, AP, Patek'!AZ423), ISTEXT('Rolex, AP, Patek'!BA423)),1,0)</f>
        <v>0</v>
      </c>
      <c r="U423">
        <f>IF('Rolex, AP, Patek'!BB423="Yes",1,0)</f>
        <v>0</v>
      </c>
      <c r="V423">
        <f>IF('Rolex, AP, Patek'!BC423="Yes",1,0)</f>
        <v>0</v>
      </c>
      <c r="W423">
        <f>IF('Rolex, AP, Patek'!BF423="Yes",1,0)</f>
        <v>0</v>
      </c>
      <c r="X423">
        <f>IF('Rolex, AP, Patek'!BG423="A",1,0)</f>
        <v>0</v>
      </c>
      <c r="Y423">
        <f>IF('Rolex, AP, Patek'!BG423="AA",1,0)</f>
        <v>1</v>
      </c>
      <c r="Z423">
        <f>IF('Rolex, AP, Patek'!BG423="AAA",1,0)</f>
        <v>0</v>
      </c>
      <c r="AA423">
        <f>IF('Rolex, AP, Patek'!BG423="AAAA",1,0)</f>
        <v>0</v>
      </c>
      <c r="AB423">
        <f>IF('Rolex, AP, Patek'!R423="Yes",1,0)</f>
        <v>0</v>
      </c>
      <c r="AC423">
        <f>IF('Rolex, AP, Patek'!AR423="Yes",1,0)</f>
        <v>0</v>
      </c>
      <c r="AD423">
        <f>IF(OR('Rolex, AP, Patek'!X423="Yes", 'Rolex, AP, Patek'!Y423="Yes",'Rolex, AP, Patek'!Z423="Yes"),1,0)</f>
        <v>1</v>
      </c>
      <c r="AE423">
        <f>IF(OR('Rolex, AP, Patek'!AA423="Yes",'Rolex, AP, Patek'!AB423="Yes"),1,0)</f>
        <v>0</v>
      </c>
      <c r="AF423">
        <f>IF('Rolex, AP, Patek'!AD423="Yes",1,0)</f>
        <v>0</v>
      </c>
      <c r="AG423">
        <f>IF('Rolex, AP, Patek'!AC423="Yes",1,0)</f>
        <v>0</v>
      </c>
      <c r="AH423">
        <f>IF('Rolex, AP, Patek'!AE423="Yes",1,0)</f>
        <v>0</v>
      </c>
      <c r="AI423">
        <f>IF(OR('Rolex, AP, Patek'!AK423="Yes",'Rolex, AP, Patek'!AN423="Yes"),1,0)</f>
        <v>0</v>
      </c>
      <c r="AJ423">
        <f>IF('Rolex, AP, Patek'!AL423="Yes",1,0)</f>
        <v>0</v>
      </c>
      <c r="AK423">
        <f>IF('Rolex, AP, Patek'!AO423="Yes",1,0)</f>
        <v>0</v>
      </c>
      <c r="AL423">
        <f>IF('Rolex, AP, Patek'!AS423="Yes",1,0)</f>
        <v>0</v>
      </c>
      <c r="AM423" s="25">
        <f t="shared" si="37"/>
        <v>0</v>
      </c>
      <c r="AN423" s="25">
        <f t="shared" si="38"/>
        <v>1</v>
      </c>
      <c r="AO423" s="25">
        <f t="shared" si="39"/>
        <v>0</v>
      </c>
      <c r="AP423" s="25">
        <f t="shared" si="40"/>
        <v>0</v>
      </c>
      <c r="AQ423" s="25">
        <f t="shared" si="41"/>
        <v>0</v>
      </c>
    </row>
    <row r="424" spans="1:43" x14ac:dyDescent="0.2">
      <c r="A424" s="1">
        <v>420</v>
      </c>
      <c r="B424" s="27">
        <f>'Rolex, AP, Patek'!C424</f>
        <v>43779</v>
      </c>
      <c r="C424">
        <f>'Rolex, AP, Patek'!D424</f>
        <v>170</v>
      </c>
      <c r="D424" s="28">
        <f>'Rolex, AP, Patek'!E424</f>
        <v>6500</v>
      </c>
      <c r="E424" s="28">
        <f>'Rolex, AP, Patek'!F424</f>
        <v>8125</v>
      </c>
      <c r="F424" s="29">
        <f t="shared" si="36"/>
        <v>8.7795574558837277</v>
      </c>
      <c r="G424" s="28">
        <f>IF('Rolex, AP, Patek'!J424="AP",1,0)</f>
        <v>0</v>
      </c>
      <c r="H424" s="28">
        <f>IF('Rolex, AP, Patek'!J424="Patek",1,0)</f>
        <v>0</v>
      </c>
      <c r="I424" s="28">
        <f>IF('Rolex, AP, Patek'!J424="Rolex",1,0)</f>
        <v>1</v>
      </c>
      <c r="J424">
        <f>IF('Rolex, AP, Patek'!L424="Stainless Steel",1,0)</f>
        <v>0</v>
      </c>
      <c r="K424">
        <f>IF('Rolex, AP, Patek'!L424="Two-tone",1,0)</f>
        <v>0</v>
      </c>
      <c r="L424">
        <f>IF(OR('Rolex, AP, Patek'!L424="YG 18K",'Rolex, AP, Patek'!L424="YG &lt;18K",'Rolex, AP, Patek'!L424="PG 18K",'Rolex, AP, Patek'!L424="PG &lt;18K",'Rolex, AP, Patek'!L424="WG 18K",'Rolex, AP, Patek'!L424="Mixes of 18K",'Rolex, AP, Patek'!L424="Mixes &lt;18K"),1,0)</f>
        <v>1</v>
      </c>
      <c r="M424">
        <f>IF('Rolex, AP, Patek'!L424="Platinum",1,0)</f>
        <v>0</v>
      </c>
      <c r="N424">
        <f>IF(OR('Rolex, AP, Patek'!L424="PVD",'Rolex, AP, Patek'!L424="Gold Plate",'Rolex, AP, Patek'!L424="Other"),1,0)</f>
        <v>0</v>
      </c>
      <c r="O424">
        <f>IF('Rolex, AP, Patek'!P424="Stainless Steel",1,0)</f>
        <v>0</v>
      </c>
      <c r="P424">
        <f>IF('Rolex, AP, Patek'!P424="Leather",1,0)</f>
        <v>1</v>
      </c>
      <c r="Q424">
        <f>IF('Rolex, AP, Patek'!P424="Two-tone",1,0)</f>
        <v>0</v>
      </c>
      <c r="R424">
        <f>IF(OR('Rolex, AP, Patek'!P424="YG 18K",'Rolex, AP, Patek'!P424="PG 18K",'Rolex, AP, Patek'!P424="WG 18K",'Rolex, AP, Patek'!P424="Mixes of 18K"),1,0)</f>
        <v>0</v>
      </c>
      <c r="S424">
        <f>IF(OR('Rolex, AP, Patek'!AX424="Yes",'Rolex, AP, Patek'!AY424="Yes",'Rolex, AP, Patek'!AW424="Yes"),1,0)</f>
        <v>0</v>
      </c>
      <c r="T424">
        <f>IF(OR(ISTEXT('Rolex, AP, Patek'!AZ424), ISTEXT('Rolex, AP, Patek'!BA424)),1,0)</f>
        <v>0</v>
      </c>
      <c r="U424">
        <f>IF('Rolex, AP, Patek'!BB424="Yes",1,0)</f>
        <v>0</v>
      </c>
      <c r="V424">
        <f>IF('Rolex, AP, Patek'!BC424="Yes",1,0)</f>
        <v>0</v>
      </c>
      <c r="W424">
        <f>IF('Rolex, AP, Patek'!BF424="Yes",1,0)</f>
        <v>0</v>
      </c>
      <c r="X424">
        <f>IF('Rolex, AP, Patek'!BG424="A",1,0)</f>
        <v>0</v>
      </c>
      <c r="Y424">
        <f>IF('Rolex, AP, Patek'!BG424="AA",1,0)</f>
        <v>1</v>
      </c>
      <c r="Z424">
        <f>IF('Rolex, AP, Patek'!BG424="AAA",1,0)</f>
        <v>0</v>
      </c>
      <c r="AA424">
        <f>IF('Rolex, AP, Patek'!BG424="AAAA",1,0)</f>
        <v>0</v>
      </c>
      <c r="AB424">
        <f>IF('Rolex, AP, Patek'!R424="Yes",1,0)</f>
        <v>0</v>
      </c>
      <c r="AC424">
        <f>IF('Rolex, AP, Patek'!AR424="Yes",1,0)</f>
        <v>0</v>
      </c>
      <c r="AD424">
        <f>IF(OR('Rolex, AP, Patek'!X424="Yes", 'Rolex, AP, Patek'!Y424="Yes",'Rolex, AP, Patek'!Z424="Yes"),1,0)</f>
        <v>1</v>
      </c>
      <c r="AE424">
        <f>IF(OR('Rolex, AP, Patek'!AA424="Yes",'Rolex, AP, Patek'!AB424="Yes"),1,0)</f>
        <v>0</v>
      </c>
      <c r="AF424">
        <f>IF('Rolex, AP, Patek'!AD424="Yes",1,0)</f>
        <v>0</v>
      </c>
      <c r="AG424">
        <f>IF('Rolex, AP, Patek'!AC424="Yes",1,0)</f>
        <v>0</v>
      </c>
      <c r="AH424">
        <f>IF('Rolex, AP, Patek'!AE424="Yes",1,0)</f>
        <v>0</v>
      </c>
      <c r="AI424">
        <f>IF(OR('Rolex, AP, Patek'!AK424="Yes",'Rolex, AP, Patek'!AN424="Yes"),1,0)</f>
        <v>0</v>
      </c>
      <c r="AJ424">
        <f>IF('Rolex, AP, Patek'!AL424="Yes",1,0)</f>
        <v>0</v>
      </c>
      <c r="AK424">
        <f>IF('Rolex, AP, Patek'!AO424="Yes",1,0)</f>
        <v>0</v>
      </c>
      <c r="AL424">
        <f>IF('Rolex, AP, Patek'!AS424="Yes",1,0)</f>
        <v>0</v>
      </c>
      <c r="AM424" s="25">
        <f t="shared" si="37"/>
        <v>0</v>
      </c>
      <c r="AN424" s="25">
        <f t="shared" si="38"/>
        <v>1</v>
      </c>
      <c r="AO424" s="25">
        <f t="shared" si="39"/>
        <v>0</v>
      </c>
      <c r="AP424" s="25">
        <f t="shared" si="40"/>
        <v>0</v>
      </c>
      <c r="AQ424" s="25">
        <f t="shared" si="41"/>
        <v>0</v>
      </c>
    </row>
    <row r="425" spans="1:43" x14ac:dyDescent="0.2">
      <c r="A425" s="1">
        <v>421</v>
      </c>
      <c r="B425" s="27">
        <f>'Rolex, AP, Patek'!C425</f>
        <v>43779</v>
      </c>
      <c r="C425">
        <f>'Rolex, AP, Patek'!D425</f>
        <v>171</v>
      </c>
      <c r="D425" s="28">
        <f>'Rolex, AP, Patek'!E425</f>
        <v>8500</v>
      </c>
      <c r="E425" s="28">
        <f>'Rolex, AP, Patek'!F425</f>
        <v>10625</v>
      </c>
      <c r="F425" s="29">
        <f t="shared" si="36"/>
        <v>9.0478214424784085</v>
      </c>
      <c r="G425" s="28">
        <f>IF('Rolex, AP, Patek'!J425="AP",1,0)</f>
        <v>0</v>
      </c>
      <c r="H425" s="28">
        <f>IF('Rolex, AP, Patek'!J425="Patek",1,0)</f>
        <v>0</v>
      </c>
      <c r="I425" s="28">
        <f>IF('Rolex, AP, Patek'!J425="Rolex",1,0)</f>
        <v>1</v>
      </c>
      <c r="J425">
        <f>IF('Rolex, AP, Patek'!L425="Stainless Steel",1,0)</f>
        <v>0</v>
      </c>
      <c r="K425">
        <f>IF('Rolex, AP, Patek'!L425="Two-tone",1,0)</f>
        <v>0</v>
      </c>
      <c r="L425">
        <f>IF(OR('Rolex, AP, Patek'!L425="YG 18K",'Rolex, AP, Patek'!L425="YG &lt;18K",'Rolex, AP, Patek'!L425="PG 18K",'Rolex, AP, Patek'!L425="PG &lt;18K",'Rolex, AP, Patek'!L425="WG 18K",'Rolex, AP, Patek'!L425="Mixes of 18K",'Rolex, AP, Patek'!L425="Mixes &lt;18K"),1,0)</f>
        <v>1</v>
      </c>
      <c r="M425">
        <f>IF('Rolex, AP, Patek'!L425="Platinum",1,0)</f>
        <v>0</v>
      </c>
      <c r="N425">
        <f>IF(OR('Rolex, AP, Patek'!L425="PVD",'Rolex, AP, Patek'!L425="Gold Plate",'Rolex, AP, Patek'!L425="Other"),1,0)</f>
        <v>0</v>
      </c>
      <c r="O425">
        <f>IF('Rolex, AP, Patek'!P425="Stainless Steel",1,0)</f>
        <v>0</v>
      </c>
      <c r="P425">
        <f>IF('Rolex, AP, Patek'!P425="Leather",1,0)</f>
        <v>0</v>
      </c>
      <c r="Q425">
        <f>IF('Rolex, AP, Patek'!P425="Two-tone",1,0)</f>
        <v>0</v>
      </c>
      <c r="R425">
        <f>IF(OR('Rolex, AP, Patek'!P425="YG 18K",'Rolex, AP, Patek'!P425="PG 18K",'Rolex, AP, Patek'!P425="WG 18K",'Rolex, AP, Patek'!P425="Mixes of 18K"),1,0)</f>
        <v>1</v>
      </c>
      <c r="S425">
        <f>IF(OR('Rolex, AP, Patek'!AX425="Yes",'Rolex, AP, Patek'!AY425="Yes",'Rolex, AP, Patek'!AW425="Yes"),1,0)</f>
        <v>0</v>
      </c>
      <c r="T425">
        <f>IF(OR(ISTEXT('Rolex, AP, Patek'!AZ425), ISTEXT('Rolex, AP, Patek'!BA425)),1,0)</f>
        <v>0</v>
      </c>
      <c r="U425">
        <f>IF('Rolex, AP, Patek'!BB425="Yes",1,0)</f>
        <v>0</v>
      </c>
      <c r="V425">
        <f>IF('Rolex, AP, Patek'!BC425="Yes",1,0)</f>
        <v>0</v>
      </c>
      <c r="W425">
        <f>IF('Rolex, AP, Patek'!BF425="Yes",1,0)</f>
        <v>0</v>
      </c>
      <c r="X425">
        <f>IF('Rolex, AP, Patek'!BG425="A",1,0)</f>
        <v>0</v>
      </c>
      <c r="Y425">
        <f>IF('Rolex, AP, Patek'!BG425="AA",1,0)</f>
        <v>1</v>
      </c>
      <c r="Z425">
        <f>IF('Rolex, AP, Patek'!BG425="AAA",1,0)</f>
        <v>0</v>
      </c>
      <c r="AA425">
        <f>IF('Rolex, AP, Patek'!BG425="AAAA",1,0)</f>
        <v>0</v>
      </c>
      <c r="AB425">
        <f>IF('Rolex, AP, Patek'!R425="Yes",1,0)</f>
        <v>0</v>
      </c>
      <c r="AC425">
        <f>IF('Rolex, AP, Patek'!AR425="Yes",1,0)</f>
        <v>0</v>
      </c>
      <c r="AD425">
        <f>IF(OR('Rolex, AP, Patek'!X425="Yes", 'Rolex, AP, Patek'!Y425="Yes",'Rolex, AP, Patek'!Z425="Yes"),1,0)</f>
        <v>1</v>
      </c>
      <c r="AE425">
        <f>IF(OR('Rolex, AP, Patek'!AA425="Yes",'Rolex, AP, Patek'!AB425="Yes"),1,0)</f>
        <v>0</v>
      </c>
      <c r="AF425">
        <f>IF('Rolex, AP, Patek'!AD425="Yes",1,0)</f>
        <v>0</v>
      </c>
      <c r="AG425">
        <f>IF('Rolex, AP, Patek'!AC425="Yes",1,0)</f>
        <v>0</v>
      </c>
      <c r="AH425">
        <f>IF('Rolex, AP, Patek'!AE425="Yes",1,0)</f>
        <v>0</v>
      </c>
      <c r="AI425">
        <f>IF(OR('Rolex, AP, Patek'!AK425="Yes",'Rolex, AP, Patek'!AN425="Yes"),1,0)</f>
        <v>0</v>
      </c>
      <c r="AJ425">
        <f>IF('Rolex, AP, Patek'!AL425="Yes",1,0)</f>
        <v>0</v>
      </c>
      <c r="AK425">
        <f>IF('Rolex, AP, Patek'!AO425="Yes",1,0)</f>
        <v>0</v>
      </c>
      <c r="AL425">
        <f>IF('Rolex, AP, Patek'!AS425="Yes",1,0)</f>
        <v>0</v>
      </c>
      <c r="AM425" s="25">
        <f t="shared" si="37"/>
        <v>0</v>
      </c>
      <c r="AN425" s="25">
        <f t="shared" si="38"/>
        <v>1</v>
      </c>
      <c r="AO425" s="25">
        <f t="shared" si="39"/>
        <v>0</v>
      </c>
      <c r="AP425" s="25">
        <f t="shared" si="40"/>
        <v>0</v>
      </c>
      <c r="AQ425" s="25">
        <f t="shared" si="41"/>
        <v>0</v>
      </c>
    </row>
    <row r="426" spans="1:43" x14ac:dyDescent="0.2">
      <c r="A426" s="1">
        <v>422</v>
      </c>
      <c r="B426" s="27">
        <f>'Rolex, AP, Patek'!C426</f>
        <v>43779</v>
      </c>
      <c r="C426">
        <f>'Rolex, AP, Patek'!D426</f>
        <v>173</v>
      </c>
      <c r="D426" s="28">
        <f>'Rolex, AP, Patek'!E426</f>
        <v>30000</v>
      </c>
      <c r="E426" s="28">
        <f>'Rolex, AP, Patek'!F426</f>
        <v>37500</v>
      </c>
      <c r="F426" s="29">
        <f t="shared" si="36"/>
        <v>10.308952660644293</v>
      </c>
      <c r="G426" s="28">
        <f>IF('Rolex, AP, Patek'!J426="AP",1,0)</f>
        <v>0</v>
      </c>
      <c r="H426" s="28">
        <f>IF('Rolex, AP, Patek'!J426="Patek",1,0)</f>
        <v>0</v>
      </c>
      <c r="I426" s="28">
        <f>IF('Rolex, AP, Patek'!J426="Rolex",1,0)</f>
        <v>1</v>
      </c>
      <c r="J426">
        <f>IF('Rolex, AP, Patek'!L426="Stainless Steel",1,0)</f>
        <v>1</v>
      </c>
      <c r="K426">
        <f>IF('Rolex, AP, Patek'!L426="Two-tone",1,0)</f>
        <v>0</v>
      </c>
      <c r="L426">
        <f>IF(OR('Rolex, AP, Patek'!L426="YG 18K",'Rolex, AP, Patek'!L426="YG &lt;18K",'Rolex, AP, Patek'!L426="PG 18K",'Rolex, AP, Patek'!L426="PG &lt;18K",'Rolex, AP, Patek'!L426="WG 18K",'Rolex, AP, Patek'!L426="Mixes of 18K",'Rolex, AP, Patek'!L426="Mixes &lt;18K"),1,0)</f>
        <v>0</v>
      </c>
      <c r="M426">
        <f>IF('Rolex, AP, Patek'!L426="Platinum",1,0)</f>
        <v>0</v>
      </c>
      <c r="N426">
        <f>IF(OR('Rolex, AP, Patek'!L426="PVD",'Rolex, AP, Patek'!L426="Gold Plate",'Rolex, AP, Patek'!L426="Other"),1,0)</f>
        <v>0</v>
      </c>
      <c r="O426">
        <f>IF('Rolex, AP, Patek'!P426="Stainless Steel",1,0)</f>
        <v>1</v>
      </c>
      <c r="P426">
        <f>IF('Rolex, AP, Patek'!P426="Leather",1,0)</f>
        <v>0</v>
      </c>
      <c r="Q426">
        <f>IF('Rolex, AP, Patek'!P426="Two-tone",1,0)</f>
        <v>0</v>
      </c>
      <c r="R426">
        <f>IF(OR('Rolex, AP, Patek'!P426="YG 18K",'Rolex, AP, Patek'!P426="PG 18K",'Rolex, AP, Patek'!P426="WG 18K",'Rolex, AP, Patek'!P426="Mixes of 18K"),1,0)</f>
        <v>0</v>
      </c>
      <c r="S426">
        <f>IF(OR('Rolex, AP, Patek'!AX426="Yes",'Rolex, AP, Patek'!AY426="Yes",'Rolex, AP, Patek'!AW426="Yes"),1,0)</f>
        <v>0</v>
      </c>
      <c r="T426">
        <f>IF(OR(ISTEXT('Rolex, AP, Patek'!AZ426), ISTEXT('Rolex, AP, Patek'!BA426)),1,0)</f>
        <v>0</v>
      </c>
      <c r="U426">
        <f>IF('Rolex, AP, Patek'!BB426="Yes",1,0)</f>
        <v>0</v>
      </c>
      <c r="V426">
        <f>IF('Rolex, AP, Patek'!BC426="Yes",1,0)</f>
        <v>0</v>
      </c>
      <c r="W426">
        <f>IF('Rolex, AP, Patek'!BF426="Yes",1,0)</f>
        <v>0</v>
      </c>
      <c r="X426">
        <f>IF('Rolex, AP, Patek'!BG426="A",1,0)</f>
        <v>0</v>
      </c>
      <c r="Y426">
        <f>IF('Rolex, AP, Patek'!BG426="AA",1,0)</f>
        <v>0</v>
      </c>
      <c r="Z426">
        <f>IF('Rolex, AP, Patek'!BG426="AAA",1,0)</f>
        <v>1</v>
      </c>
      <c r="AA426">
        <f>IF('Rolex, AP, Patek'!BG426="AAAA",1,0)</f>
        <v>0</v>
      </c>
      <c r="AB426">
        <f>IF('Rolex, AP, Patek'!R426="Yes",1,0)</f>
        <v>0</v>
      </c>
      <c r="AC426">
        <f>IF('Rolex, AP, Patek'!AR426="Yes",1,0)</f>
        <v>0</v>
      </c>
      <c r="AD426">
        <f>IF(OR('Rolex, AP, Patek'!X426="Yes", 'Rolex, AP, Patek'!Y426="Yes",'Rolex, AP, Patek'!Z426="Yes"),1,0)</f>
        <v>1</v>
      </c>
      <c r="AE426">
        <f>IF(OR('Rolex, AP, Patek'!AA426="Yes",'Rolex, AP, Patek'!AB426="Yes"),1,0)</f>
        <v>0</v>
      </c>
      <c r="AF426">
        <f>IF('Rolex, AP, Patek'!AD426="Yes",1,0)</f>
        <v>0</v>
      </c>
      <c r="AG426">
        <f>IF('Rolex, AP, Patek'!AC426="Yes",1,0)</f>
        <v>0</v>
      </c>
      <c r="AH426">
        <f>IF('Rolex, AP, Patek'!AE426="Yes",1,0)</f>
        <v>1</v>
      </c>
      <c r="AI426">
        <f>IF(OR('Rolex, AP, Patek'!AK426="Yes",'Rolex, AP, Patek'!AN426="Yes"),1,0)</f>
        <v>0</v>
      </c>
      <c r="AJ426">
        <f>IF('Rolex, AP, Patek'!AL426="Yes",1,0)</f>
        <v>0</v>
      </c>
      <c r="AK426">
        <f>IF('Rolex, AP, Patek'!AO426="Yes",1,0)</f>
        <v>0</v>
      </c>
      <c r="AL426">
        <f>IF('Rolex, AP, Patek'!AS426="Yes",1,0)</f>
        <v>0</v>
      </c>
      <c r="AM426" s="25">
        <f t="shared" si="37"/>
        <v>0</v>
      </c>
      <c r="AN426" s="25">
        <f t="shared" si="38"/>
        <v>1</v>
      </c>
      <c r="AO426" s="25">
        <f t="shared" si="39"/>
        <v>0</v>
      </c>
      <c r="AP426" s="25">
        <f t="shared" si="40"/>
        <v>0</v>
      </c>
      <c r="AQ426" s="25">
        <f t="shared" si="41"/>
        <v>0</v>
      </c>
    </row>
    <row r="427" spans="1:43" x14ac:dyDescent="0.2">
      <c r="A427" s="1">
        <v>423</v>
      </c>
      <c r="B427" s="27">
        <f>'Rolex, AP, Patek'!C427</f>
        <v>43779</v>
      </c>
      <c r="C427">
        <f>'Rolex, AP, Patek'!D427</f>
        <v>174</v>
      </c>
      <c r="D427" s="28">
        <f>'Rolex, AP, Patek'!E427</f>
        <v>24000</v>
      </c>
      <c r="E427" s="28">
        <f>'Rolex, AP, Patek'!F427</f>
        <v>30000</v>
      </c>
      <c r="F427" s="29">
        <f t="shared" si="36"/>
        <v>10.085809109330082</v>
      </c>
      <c r="G427" s="28">
        <f>IF('Rolex, AP, Patek'!J427="AP",1,0)</f>
        <v>0</v>
      </c>
      <c r="H427" s="28">
        <f>IF('Rolex, AP, Patek'!J427="Patek",1,0)</f>
        <v>0</v>
      </c>
      <c r="I427" s="28">
        <f>IF('Rolex, AP, Patek'!J427="Rolex",1,0)</f>
        <v>1</v>
      </c>
      <c r="J427">
        <f>IF('Rolex, AP, Patek'!L427="Stainless Steel",1,0)</f>
        <v>1</v>
      </c>
      <c r="K427">
        <f>IF('Rolex, AP, Patek'!L427="Two-tone",1,0)</f>
        <v>0</v>
      </c>
      <c r="L427">
        <f>IF(OR('Rolex, AP, Patek'!L427="YG 18K",'Rolex, AP, Patek'!L427="YG &lt;18K",'Rolex, AP, Patek'!L427="PG 18K",'Rolex, AP, Patek'!L427="PG &lt;18K",'Rolex, AP, Patek'!L427="WG 18K",'Rolex, AP, Patek'!L427="Mixes of 18K",'Rolex, AP, Patek'!L427="Mixes &lt;18K"),1,0)</f>
        <v>0</v>
      </c>
      <c r="M427">
        <f>IF('Rolex, AP, Patek'!L427="Platinum",1,0)</f>
        <v>0</v>
      </c>
      <c r="N427">
        <f>IF(OR('Rolex, AP, Patek'!L427="PVD",'Rolex, AP, Patek'!L427="Gold Plate",'Rolex, AP, Patek'!L427="Other"),1,0)</f>
        <v>0</v>
      </c>
      <c r="O427">
        <f>IF('Rolex, AP, Patek'!P427="Stainless Steel",1,0)</f>
        <v>1</v>
      </c>
      <c r="P427">
        <f>IF('Rolex, AP, Patek'!P427="Leather",1,0)</f>
        <v>0</v>
      </c>
      <c r="Q427">
        <f>IF('Rolex, AP, Patek'!P427="Two-tone",1,0)</f>
        <v>0</v>
      </c>
      <c r="R427">
        <f>IF(OR('Rolex, AP, Patek'!P427="YG 18K",'Rolex, AP, Patek'!P427="PG 18K",'Rolex, AP, Patek'!P427="WG 18K",'Rolex, AP, Patek'!P427="Mixes of 18K"),1,0)</f>
        <v>0</v>
      </c>
      <c r="S427">
        <f>IF(OR('Rolex, AP, Patek'!AX427="Yes",'Rolex, AP, Patek'!AY427="Yes",'Rolex, AP, Patek'!AW427="Yes"),1,0)</f>
        <v>0</v>
      </c>
      <c r="T427">
        <f>IF(OR(ISTEXT('Rolex, AP, Patek'!AZ427), ISTEXT('Rolex, AP, Patek'!BA427)),1,0)</f>
        <v>0</v>
      </c>
      <c r="U427">
        <f>IF('Rolex, AP, Patek'!BB427="Yes",1,0)</f>
        <v>0</v>
      </c>
      <c r="V427">
        <f>IF('Rolex, AP, Patek'!BC427="Yes",1,0)</f>
        <v>0</v>
      </c>
      <c r="W427">
        <f>IF('Rolex, AP, Patek'!BF427="Yes",1,0)</f>
        <v>0</v>
      </c>
      <c r="X427">
        <f>IF('Rolex, AP, Patek'!BG427="A",1,0)</f>
        <v>0</v>
      </c>
      <c r="Y427">
        <f>IF('Rolex, AP, Patek'!BG427="AA",1,0)</f>
        <v>0</v>
      </c>
      <c r="Z427">
        <f>IF('Rolex, AP, Patek'!BG427="AAA",1,0)</f>
        <v>0</v>
      </c>
      <c r="AA427">
        <f>IF('Rolex, AP, Patek'!BG427="AAAA",1,0)</f>
        <v>1</v>
      </c>
      <c r="AB427">
        <f>IF('Rolex, AP, Patek'!R427="Yes",1,0)</f>
        <v>0</v>
      </c>
      <c r="AC427">
        <f>IF('Rolex, AP, Patek'!AR427="Yes",1,0)</f>
        <v>0</v>
      </c>
      <c r="AD427">
        <f>IF(OR('Rolex, AP, Patek'!X427="Yes", 'Rolex, AP, Patek'!Y427="Yes",'Rolex, AP, Patek'!Z427="Yes"),1,0)</f>
        <v>1</v>
      </c>
      <c r="AE427">
        <f>IF(OR('Rolex, AP, Patek'!AA427="Yes",'Rolex, AP, Patek'!AB427="Yes"),1,0)</f>
        <v>0</v>
      </c>
      <c r="AF427">
        <f>IF('Rolex, AP, Patek'!AD427="Yes",1,0)</f>
        <v>0</v>
      </c>
      <c r="AG427">
        <f>IF('Rolex, AP, Patek'!AC427="Yes",1,0)</f>
        <v>1</v>
      </c>
      <c r="AH427">
        <f>IF('Rolex, AP, Patek'!AE427="Yes",1,0)</f>
        <v>0</v>
      </c>
      <c r="AI427">
        <f>IF(OR('Rolex, AP, Patek'!AK427="Yes",'Rolex, AP, Patek'!AN427="Yes"),1,0)</f>
        <v>0</v>
      </c>
      <c r="AJ427">
        <f>IF('Rolex, AP, Patek'!AL427="Yes",1,0)</f>
        <v>0</v>
      </c>
      <c r="AK427">
        <f>IF('Rolex, AP, Patek'!AO427="Yes",1,0)</f>
        <v>0</v>
      </c>
      <c r="AL427">
        <f>IF('Rolex, AP, Patek'!AS427="Yes",1,0)</f>
        <v>0</v>
      </c>
      <c r="AM427" s="25">
        <f t="shared" si="37"/>
        <v>0</v>
      </c>
      <c r="AN427" s="25">
        <f t="shared" si="38"/>
        <v>1</v>
      </c>
      <c r="AO427" s="25">
        <f t="shared" si="39"/>
        <v>0</v>
      </c>
      <c r="AP427" s="25">
        <f t="shared" si="40"/>
        <v>0</v>
      </c>
      <c r="AQ427" s="25">
        <f t="shared" si="41"/>
        <v>0</v>
      </c>
    </row>
    <row r="428" spans="1:43" x14ac:dyDescent="0.2">
      <c r="A428" s="1">
        <v>424</v>
      </c>
      <c r="B428" s="27">
        <f>'Rolex, AP, Patek'!C428</f>
        <v>43779</v>
      </c>
      <c r="C428">
        <f>'Rolex, AP, Patek'!D428</f>
        <v>184</v>
      </c>
      <c r="D428" s="28">
        <f>'Rolex, AP, Patek'!E428</f>
        <v>7000</v>
      </c>
      <c r="E428" s="28">
        <f>'Rolex, AP, Patek'!F428</f>
        <v>8750</v>
      </c>
      <c r="F428" s="29">
        <f t="shared" si="36"/>
        <v>8.8536654280374503</v>
      </c>
      <c r="G428" s="28">
        <f>IF('Rolex, AP, Patek'!J428="AP",1,0)</f>
        <v>0</v>
      </c>
      <c r="H428" s="28">
        <f>IF('Rolex, AP, Patek'!J428="Patek",1,0)</f>
        <v>1</v>
      </c>
      <c r="I428" s="28">
        <f>IF('Rolex, AP, Patek'!J428="Rolex",1,0)</f>
        <v>0</v>
      </c>
      <c r="J428">
        <f>IF('Rolex, AP, Patek'!L428="Stainless Steel",1,0)</f>
        <v>0</v>
      </c>
      <c r="K428">
        <f>IF('Rolex, AP, Patek'!L428="Two-tone",1,0)</f>
        <v>0</v>
      </c>
      <c r="L428">
        <f>IF(OR('Rolex, AP, Patek'!L428="YG 18K",'Rolex, AP, Patek'!L428="YG &lt;18K",'Rolex, AP, Patek'!L428="PG 18K",'Rolex, AP, Patek'!L428="PG &lt;18K",'Rolex, AP, Patek'!L428="WG 18K",'Rolex, AP, Patek'!L428="Mixes of 18K",'Rolex, AP, Patek'!L428="Mixes &lt;18K"),1,0)</f>
        <v>1</v>
      </c>
      <c r="M428">
        <f>IF('Rolex, AP, Patek'!L428="Platinum",1,0)</f>
        <v>0</v>
      </c>
      <c r="N428">
        <f>IF(OR('Rolex, AP, Patek'!L428="PVD",'Rolex, AP, Patek'!L428="Gold Plate",'Rolex, AP, Patek'!L428="Other"),1,0)</f>
        <v>0</v>
      </c>
      <c r="O428">
        <f>IF('Rolex, AP, Patek'!P428="Stainless Steel",1,0)</f>
        <v>0</v>
      </c>
      <c r="P428">
        <f>IF('Rolex, AP, Patek'!P428="Leather",1,0)</f>
        <v>1</v>
      </c>
      <c r="Q428">
        <f>IF('Rolex, AP, Patek'!P428="Two-tone",1,0)</f>
        <v>0</v>
      </c>
      <c r="R428">
        <f>IF(OR('Rolex, AP, Patek'!P428="YG 18K",'Rolex, AP, Patek'!P428="PG 18K",'Rolex, AP, Patek'!P428="WG 18K",'Rolex, AP, Patek'!P428="Mixes of 18K"),1,0)</f>
        <v>0</v>
      </c>
      <c r="S428">
        <f>IF(OR('Rolex, AP, Patek'!AX428="Yes",'Rolex, AP, Patek'!AY428="Yes",'Rolex, AP, Patek'!AW428="Yes"),1,0)</f>
        <v>0</v>
      </c>
      <c r="T428">
        <f>IF(OR(ISTEXT('Rolex, AP, Patek'!AZ428), ISTEXT('Rolex, AP, Patek'!BA428)),1,0)</f>
        <v>0</v>
      </c>
      <c r="U428">
        <f>IF('Rolex, AP, Patek'!BB428="Yes",1,0)</f>
        <v>0</v>
      </c>
      <c r="V428">
        <f>IF('Rolex, AP, Patek'!BC428="Yes",1,0)</f>
        <v>0</v>
      </c>
      <c r="W428">
        <f>IF('Rolex, AP, Patek'!BF428="Yes",1,0)</f>
        <v>0</v>
      </c>
      <c r="X428">
        <f>IF('Rolex, AP, Patek'!BG428="A",1,0)</f>
        <v>0</v>
      </c>
      <c r="Y428">
        <f>IF('Rolex, AP, Patek'!BG428="AA",1,0)</f>
        <v>1</v>
      </c>
      <c r="Z428">
        <f>IF('Rolex, AP, Patek'!BG428="AAA",1,0)</f>
        <v>0</v>
      </c>
      <c r="AA428">
        <f>IF('Rolex, AP, Patek'!BG428="AAAA",1,0)</f>
        <v>0</v>
      </c>
      <c r="AB428">
        <f>IF('Rolex, AP, Patek'!R428="Yes",1,0)</f>
        <v>1</v>
      </c>
      <c r="AC428">
        <f>IF('Rolex, AP, Patek'!AR428="Yes",1,0)</f>
        <v>0</v>
      </c>
      <c r="AD428">
        <f>IF(OR('Rolex, AP, Patek'!X428="Yes", 'Rolex, AP, Patek'!Y428="Yes",'Rolex, AP, Patek'!Z428="Yes"),1,0)</f>
        <v>0</v>
      </c>
      <c r="AE428">
        <f>IF(OR('Rolex, AP, Patek'!AA428="Yes",'Rolex, AP, Patek'!AB428="Yes"),1,0)</f>
        <v>0</v>
      </c>
      <c r="AF428">
        <f>IF('Rolex, AP, Patek'!AD428="Yes",1,0)</f>
        <v>0</v>
      </c>
      <c r="AG428">
        <f>IF('Rolex, AP, Patek'!AC428="Yes",1,0)</f>
        <v>0</v>
      </c>
      <c r="AH428">
        <f>IF('Rolex, AP, Patek'!AE428="Yes",1,0)</f>
        <v>0</v>
      </c>
      <c r="AI428">
        <f>IF(OR('Rolex, AP, Patek'!AK428="Yes",'Rolex, AP, Patek'!AN428="Yes"),1,0)</f>
        <v>0</v>
      </c>
      <c r="AJ428">
        <f>IF('Rolex, AP, Patek'!AL428="Yes",1,0)</f>
        <v>0</v>
      </c>
      <c r="AK428">
        <f>IF('Rolex, AP, Patek'!AO428="Yes",1,0)</f>
        <v>0</v>
      </c>
      <c r="AL428">
        <f>IF('Rolex, AP, Patek'!AS428="Yes",1,0)</f>
        <v>0</v>
      </c>
      <c r="AM428" s="25">
        <f t="shared" si="37"/>
        <v>0</v>
      </c>
      <c r="AN428" s="25">
        <f t="shared" si="38"/>
        <v>1</v>
      </c>
      <c r="AO428" s="25">
        <f t="shared" si="39"/>
        <v>0</v>
      </c>
      <c r="AP428" s="25">
        <f t="shared" si="40"/>
        <v>0</v>
      </c>
      <c r="AQ428" s="25">
        <f t="shared" si="41"/>
        <v>0</v>
      </c>
    </row>
    <row r="429" spans="1:43" x14ac:dyDescent="0.2">
      <c r="A429" s="1">
        <v>425</v>
      </c>
      <c r="B429" s="27">
        <f>'Rolex, AP, Patek'!C429</f>
        <v>43779</v>
      </c>
      <c r="C429">
        <f>'Rolex, AP, Patek'!D429</f>
        <v>192</v>
      </c>
      <c r="D429" s="28">
        <f>'Rolex, AP, Patek'!E429</f>
        <v>4300</v>
      </c>
      <c r="E429" s="28">
        <f>'Rolex, AP, Patek'!F429</f>
        <v>5375</v>
      </c>
      <c r="F429" s="29">
        <f t="shared" si="36"/>
        <v>8.3663703016816537</v>
      </c>
      <c r="G429" s="28">
        <f>IF('Rolex, AP, Patek'!J429="AP",1,0)</f>
        <v>0</v>
      </c>
      <c r="H429" s="28">
        <f>IF('Rolex, AP, Patek'!J429="Patek",1,0)</f>
        <v>1</v>
      </c>
      <c r="I429" s="28">
        <f>IF('Rolex, AP, Patek'!J429="Rolex",1,0)</f>
        <v>0</v>
      </c>
      <c r="J429">
        <f>IF('Rolex, AP, Patek'!L429="Stainless Steel",1,0)</f>
        <v>0</v>
      </c>
      <c r="K429">
        <f>IF('Rolex, AP, Patek'!L429="Two-tone",1,0)</f>
        <v>0</v>
      </c>
      <c r="L429">
        <f>IF(OR('Rolex, AP, Patek'!L429="YG 18K",'Rolex, AP, Patek'!L429="YG &lt;18K",'Rolex, AP, Patek'!L429="PG 18K",'Rolex, AP, Patek'!L429="PG &lt;18K",'Rolex, AP, Patek'!L429="WG 18K",'Rolex, AP, Patek'!L429="Mixes of 18K",'Rolex, AP, Patek'!L429="Mixes &lt;18K"),1,0)</f>
        <v>1</v>
      </c>
      <c r="M429">
        <f>IF('Rolex, AP, Patek'!L429="Platinum",1,0)</f>
        <v>0</v>
      </c>
      <c r="N429">
        <f>IF(OR('Rolex, AP, Patek'!L429="PVD",'Rolex, AP, Patek'!L429="Gold Plate",'Rolex, AP, Patek'!L429="Other"),1,0)</f>
        <v>0</v>
      </c>
      <c r="O429">
        <f>IF('Rolex, AP, Patek'!P429="Stainless Steel",1,0)</f>
        <v>0</v>
      </c>
      <c r="P429">
        <f>IF('Rolex, AP, Patek'!P429="Leather",1,0)</f>
        <v>1</v>
      </c>
      <c r="Q429">
        <f>IF('Rolex, AP, Patek'!P429="Two-tone",1,0)</f>
        <v>0</v>
      </c>
      <c r="R429">
        <f>IF(OR('Rolex, AP, Patek'!P429="YG 18K",'Rolex, AP, Patek'!P429="PG 18K",'Rolex, AP, Patek'!P429="WG 18K",'Rolex, AP, Patek'!P429="Mixes of 18K"),1,0)</f>
        <v>0</v>
      </c>
      <c r="S429">
        <f>IF(OR('Rolex, AP, Patek'!AX429="Yes",'Rolex, AP, Patek'!AY429="Yes",'Rolex, AP, Patek'!AW429="Yes"),1,0)</f>
        <v>0</v>
      </c>
      <c r="T429">
        <f>IF(OR(ISTEXT('Rolex, AP, Patek'!AZ429), ISTEXT('Rolex, AP, Patek'!BA429)),1,0)</f>
        <v>0</v>
      </c>
      <c r="U429">
        <f>IF('Rolex, AP, Patek'!BB429="Yes",1,0)</f>
        <v>0</v>
      </c>
      <c r="V429">
        <f>IF('Rolex, AP, Patek'!BC429="Yes",1,0)</f>
        <v>0</v>
      </c>
      <c r="W429">
        <f>IF('Rolex, AP, Patek'!BF429="Yes",1,0)</f>
        <v>0</v>
      </c>
      <c r="X429">
        <f>IF('Rolex, AP, Patek'!BG429="A",1,0)</f>
        <v>0</v>
      </c>
      <c r="Y429">
        <f>IF('Rolex, AP, Patek'!BG429="AA",1,0)</f>
        <v>1</v>
      </c>
      <c r="Z429">
        <f>IF('Rolex, AP, Patek'!BG429="AAA",1,0)</f>
        <v>0</v>
      </c>
      <c r="AA429">
        <f>IF('Rolex, AP, Patek'!BG429="AAAA",1,0)</f>
        <v>0</v>
      </c>
      <c r="AB429">
        <f>IF('Rolex, AP, Patek'!R429="Yes",1,0)</f>
        <v>1</v>
      </c>
      <c r="AC429">
        <f>IF('Rolex, AP, Patek'!AR429="Yes",1,0)</f>
        <v>0</v>
      </c>
      <c r="AD429">
        <f>IF(OR('Rolex, AP, Patek'!X429="Yes", 'Rolex, AP, Patek'!Y429="Yes",'Rolex, AP, Patek'!Z429="Yes"),1,0)</f>
        <v>0</v>
      </c>
      <c r="AE429">
        <f>IF(OR('Rolex, AP, Patek'!AA429="Yes",'Rolex, AP, Patek'!AB429="Yes"),1,0)</f>
        <v>0</v>
      </c>
      <c r="AF429">
        <f>IF('Rolex, AP, Patek'!AD429="Yes",1,0)</f>
        <v>0</v>
      </c>
      <c r="AG429">
        <f>IF('Rolex, AP, Patek'!AC429="Yes",1,0)</f>
        <v>0</v>
      </c>
      <c r="AH429">
        <f>IF('Rolex, AP, Patek'!AE429="Yes",1,0)</f>
        <v>0</v>
      </c>
      <c r="AI429">
        <f>IF(OR('Rolex, AP, Patek'!AK429="Yes",'Rolex, AP, Patek'!AN429="Yes"),1,0)</f>
        <v>0</v>
      </c>
      <c r="AJ429">
        <f>IF('Rolex, AP, Patek'!AL429="Yes",1,0)</f>
        <v>0</v>
      </c>
      <c r="AK429">
        <f>IF('Rolex, AP, Patek'!AO429="Yes",1,0)</f>
        <v>0</v>
      </c>
      <c r="AL429">
        <f>IF('Rolex, AP, Patek'!AS429="Yes",1,0)</f>
        <v>0</v>
      </c>
      <c r="AM429" s="25">
        <f t="shared" si="37"/>
        <v>0</v>
      </c>
      <c r="AN429" s="25">
        <f t="shared" si="38"/>
        <v>1</v>
      </c>
      <c r="AO429" s="25">
        <f t="shared" si="39"/>
        <v>0</v>
      </c>
      <c r="AP429" s="25">
        <f t="shared" si="40"/>
        <v>0</v>
      </c>
      <c r="AQ429" s="25">
        <f t="shared" si="41"/>
        <v>0</v>
      </c>
    </row>
    <row r="430" spans="1:43" x14ac:dyDescent="0.2">
      <c r="A430" s="1">
        <v>426</v>
      </c>
      <c r="B430" s="27">
        <f>'Rolex, AP, Patek'!C430</f>
        <v>43779</v>
      </c>
      <c r="C430">
        <f>'Rolex, AP, Patek'!D430</f>
        <v>193</v>
      </c>
      <c r="D430" s="28">
        <f>'Rolex, AP, Patek'!E430</f>
        <v>6000</v>
      </c>
      <c r="E430" s="28">
        <f>'Rolex, AP, Patek'!F430</f>
        <v>7500</v>
      </c>
      <c r="F430" s="29">
        <f t="shared" si="36"/>
        <v>8.6995147482101913</v>
      </c>
      <c r="G430" s="28">
        <f>IF('Rolex, AP, Patek'!J430="AP",1,0)</f>
        <v>0</v>
      </c>
      <c r="H430" s="28">
        <f>IF('Rolex, AP, Patek'!J430="Patek",1,0)</f>
        <v>1</v>
      </c>
      <c r="I430" s="28">
        <f>IF('Rolex, AP, Patek'!J430="Rolex",1,0)</f>
        <v>0</v>
      </c>
      <c r="J430">
        <f>IF('Rolex, AP, Patek'!L430="Stainless Steel",1,0)</f>
        <v>0</v>
      </c>
      <c r="K430">
        <f>IF('Rolex, AP, Patek'!L430="Two-tone",1,0)</f>
        <v>0</v>
      </c>
      <c r="L430">
        <f>IF(OR('Rolex, AP, Patek'!L430="YG 18K",'Rolex, AP, Patek'!L430="YG &lt;18K",'Rolex, AP, Patek'!L430="PG 18K",'Rolex, AP, Patek'!L430="PG &lt;18K",'Rolex, AP, Patek'!L430="WG 18K",'Rolex, AP, Patek'!L430="Mixes of 18K",'Rolex, AP, Patek'!L430="Mixes &lt;18K"),1,0)</f>
        <v>1</v>
      </c>
      <c r="M430">
        <f>IF('Rolex, AP, Patek'!L430="Platinum",1,0)</f>
        <v>0</v>
      </c>
      <c r="N430">
        <f>IF(OR('Rolex, AP, Patek'!L430="PVD",'Rolex, AP, Patek'!L430="Gold Plate",'Rolex, AP, Patek'!L430="Other"),1,0)</f>
        <v>0</v>
      </c>
      <c r="O430">
        <f>IF('Rolex, AP, Patek'!P430="Stainless Steel",1,0)</f>
        <v>0</v>
      </c>
      <c r="P430">
        <f>IF('Rolex, AP, Patek'!P430="Leather",1,0)</f>
        <v>1</v>
      </c>
      <c r="Q430">
        <f>IF('Rolex, AP, Patek'!P430="Two-tone",1,0)</f>
        <v>0</v>
      </c>
      <c r="R430">
        <f>IF(OR('Rolex, AP, Patek'!P430="YG 18K",'Rolex, AP, Patek'!P430="PG 18K",'Rolex, AP, Patek'!P430="WG 18K",'Rolex, AP, Patek'!P430="Mixes of 18K"),1,0)</f>
        <v>0</v>
      </c>
      <c r="S430">
        <f>IF(OR('Rolex, AP, Patek'!AX430="Yes",'Rolex, AP, Patek'!AY430="Yes",'Rolex, AP, Patek'!AW430="Yes"),1,0)</f>
        <v>0</v>
      </c>
      <c r="T430">
        <f>IF(OR(ISTEXT('Rolex, AP, Patek'!AZ430), ISTEXT('Rolex, AP, Patek'!BA430)),1,0)</f>
        <v>0</v>
      </c>
      <c r="U430">
        <f>IF('Rolex, AP, Patek'!BB430="Yes",1,0)</f>
        <v>0</v>
      </c>
      <c r="V430">
        <f>IF('Rolex, AP, Patek'!BC430="Yes",1,0)</f>
        <v>0</v>
      </c>
      <c r="W430">
        <f>IF('Rolex, AP, Patek'!BF430="Yes",1,0)</f>
        <v>0</v>
      </c>
      <c r="X430">
        <f>IF('Rolex, AP, Patek'!BG430="A",1,0)</f>
        <v>0</v>
      </c>
      <c r="Y430">
        <f>IF('Rolex, AP, Patek'!BG430="AA",1,0)</f>
        <v>1</v>
      </c>
      <c r="Z430">
        <f>IF('Rolex, AP, Patek'!BG430="AAA",1,0)</f>
        <v>0</v>
      </c>
      <c r="AA430">
        <f>IF('Rolex, AP, Patek'!BG430="AAAA",1,0)</f>
        <v>0</v>
      </c>
      <c r="AB430">
        <f>IF('Rolex, AP, Patek'!R430="Yes",1,0)</f>
        <v>1</v>
      </c>
      <c r="AC430">
        <f>IF('Rolex, AP, Patek'!AR430="Yes",1,0)</f>
        <v>0</v>
      </c>
      <c r="AD430">
        <f>IF(OR('Rolex, AP, Patek'!X430="Yes", 'Rolex, AP, Patek'!Y430="Yes",'Rolex, AP, Patek'!Z430="Yes"),1,0)</f>
        <v>0</v>
      </c>
      <c r="AE430">
        <f>IF(OR('Rolex, AP, Patek'!AA430="Yes",'Rolex, AP, Patek'!AB430="Yes"),1,0)</f>
        <v>0</v>
      </c>
      <c r="AF430">
        <f>IF('Rolex, AP, Patek'!AD430="Yes",1,0)</f>
        <v>0</v>
      </c>
      <c r="AG430">
        <f>IF('Rolex, AP, Patek'!AC430="Yes",1,0)</f>
        <v>0</v>
      </c>
      <c r="AH430">
        <f>IF('Rolex, AP, Patek'!AE430="Yes",1,0)</f>
        <v>0</v>
      </c>
      <c r="AI430">
        <f>IF(OR('Rolex, AP, Patek'!AK430="Yes",'Rolex, AP, Patek'!AN430="Yes"),1,0)</f>
        <v>0</v>
      </c>
      <c r="AJ430">
        <f>IF('Rolex, AP, Patek'!AL430="Yes",1,0)</f>
        <v>0</v>
      </c>
      <c r="AK430">
        <f>IF('Rolex, AP, Patek'!AO430="Yes",1,0)</f>
        <v>0</v>
      </c>
      <c r="AL430">
        <f>IF('Rolex, AP, Patek'!AS430="Yes",1,0)</f>
        <v>0</v>
      </c>
      <c r="AM430" s="25">
        <f t="shared" si="37"/>
        <v>0</v>
      </c>
      <c r="AN430" s="25">
        <f t="shared" si="38"/>
        <v>1</v>
      </c>
      <c r="AO430" s="25">
        <f t="shared" si="39"/>
        <v>0</v>
      </c>
      <c r="AP430" s="25">
        <f t="shared" si="40"/>
        <v>0</v>
      </c>
      <c r="AQ430" s="25">
        <f t="shared" si="41"/>
        <v>0</v>
      </c>
    </row>
    <row r="431" spans="1:43" x14ac:dyDescent="0.2">
      <c r="A431" s="1">
        <v>427</v>
      </c>
      <c r="B431" s="27">
        <f>'Rolex, AP, Patek'!C431</f>
        <v>43779</v>
      </c>
      <c r="C431">
        <f>'Rolex, AP, Patek'!D431</f>
        <v>194</v>
      </c>
      <c r="D431" s="28">
        <f>'Rolex, AP, Patek'!E431</f>
        <v>11000</v>
      </c>
      <c r="E431" s="28">
        <f>'Rolex, AP, Patek'!F431</f>
        <v>13750</v>
      </c>
      <c r="F431" s="29">
        <f t="shared" si="36"/>
        <v>9.3056505517805075</v>
      </c>
      <c r="G431" s="28">
        <f>IF('Rolex, AP, Patek'!J431="AP",1,0)</f>
        <v>0</v>
      </c>
      <c r="H431" s="28">
        <f>IF('Rolex, AP, Patek'!J431="Patek",1,0)</f>
        <v>1</v>
      </c>
      <c r="I431" s="28">
        <f>IF('Rolex, AP, Patek'!J431="Rolex",1,0)</f>
        <v>0</v>
      </c>
      <c r="J431">
        <f>IF('Rolex, AP, Patek'!L431="Stainless Steel",1,0)</f>
        <v>1</v>
      </c>
      <c r="K431">
        <f>IF('Rolex, AP, Patek'!L431="Two-tone",1,0)</f>
        <v>0</v>
      </c>
      <c r="L431">
        <f>IF(OR('Rolex, AP, Patek'!L431="YG 18K",'Rolex, AP, Patek'!L431="YG &lt;18K",'Rolex, AP, Patek'!L431="PG 18K",'Rolex, AP, Patek'!L431="PG &lt;18K",'Rolex, AP, Patek'!L431="WG 18K",'Rolex, AP, Patek'!L431="Mixes of 18K",'Rolex, AP, Patek'!L431="Mixes &lt;18K"),1,0)</f>
        <v>0</v>
      </c>
      <c r="M431">
        <f>IF('Rolex, AP, Patek'!L431="Platinum",1,0)</f>
        <v>0</v>
      </c>
      <c r="N431">
        <f>IF(OR('Rolex, AP, Patek'!L431="PVD",'Rolex, AP, Patek'!L431="Gold Plate",'Rolex, AP, Patek'!L431="Other"),1,0)</f>
        <v>0</v>
      </c>
      <c r="O431">
        <f>IF('Rolex, AP, Patek'!P431="Stainless Steel",1,0)</f>
        <v>0</v>
      </c>
      <c r="P431">
        <f>IF('Rolex, AP, Patek'!P431="Leather",1,0)</f>
        <v>1</v>
      </c>
      <c r="Q431">
        <f>IF('Rolex, AP, Patek'!P431="Two-tone",1,0)</f>
        <v>0</v>
      </c>
      <c r="R431">
        <f>IF(OR('Rolex, AP, Patek'!P431="YG 18K",'Rolex, AP, Patek'!P431="PG 18K",'Rolex, AP, Patek'!P431="WG 18K",'Rolex, AP, Patek'!P431="Mixes of 18K"),1,0)</f>
        <v>0</v>
      </c>
      <c r="S431">
        <f>IF(OR('Rolex, AP, Patek'!AX431="Yes",'Rolex, AP, Patek'!AY431="Yes",'Rolex, AP, Patek'!AW431="Yes"),1,0)</f>
        <v>0</v>
      </c>
      <c r="T431">
        <f>IF(OR(ISTEXT('Rolex, AP, Patek'!AZ431), ISTEXT('Rolex, AP, Patek'!BA431)),1,0)</f>
        <v>0</v>
      </c>
      <c r="U431">
        <f>IF('Rolex, AP, Patek'!BB431="Yes",1,0)</f>
        <v>0</v>
      </c>
      <c r="V431">
        <f>IF('Rolex, AP, Patek'!BC431="Yes",1,0)</f>
        <v>0</v>
      </c>
      <c r="W431">
        <f>IF('Rolex, AP, Patek'!BF431="Yes",1,0)</f>
        <v>0</v>
      </c>
      <c r="X431">
        <f>IF('Rolex, AP, Patek'!BG431="A",1,0)</f>
        <v>0</v>
      </c>
      <c r="Y431">
        <f>IF('Rolex, AP, Patek'!BG431="AA",1,0)</f>
        <v>0</v>
      </c>
      <c r="Z431">
        <f>IF('Rolex, AP, Patek'!BG431="AAA",1,0)</f>
        <v>1</v>
      </c>
      <c r="AA431">
        <f>IF('Rolex, AP, Patek'!BG431="AAAA",1,0)</f>
        <v>0</v>
      </c>
      <c r="AB431">
        <f>IF('Rolex, AP, Patek'!R431="Yes",1,0)</f>
        <v>1</v>
      </c>
      <c r="AC431">
        <f>IF('Rolex, AP, Patek'!AR431="Yes",1,0)</f>
        <v>0</v>
      </c>
      <c r="AD431">
        <f>IF(OR('Rolex, AP, Patek'!X431="Yes", 'Rolex, AP, Patek'!Y431="Yes",'Rolex, AP, Patek'!Z431="Yes"),1,0)</f>
        <v>0</v>
      </c>
      <c r="AE431">
        <f>IF(OR('Rolex, AP, Patek'!AA431="Yes",'Rolex, AP, Patek'!AB431="Yes"),1,0)</f>
        <v>0</v>
      </c>
      <c r="AF431">
        <f>IF('Rolex, AP, Patek'!AD431="Yes",1,0)</f>
        <v>0</v>
      </c>
      <c r="AG431">
        <f>IF('Rolex, AP, Patek'!AC431="Yes",1,0)</f>
        <v>0</v>
      </c>
      <c r="AH431">
        <f>IF('Rolex, AP, Patek'!AE431="Yes",1,0)</f>
        <v>0</v>
      </c>
      <c r="AI431">
        <f>IF(OR('Rolex, AP, Patek'!AK431="Yes",'Rolex, AP, Patek'!AN431="Yes"),1,0)</f>
        <v>0</v>
      </c>
      <c r="AJ431">
        <f>IF('Rolex, AP, Patek'!AL431="Yes",1,0)</f>
        <v>0</v>
      </c>
      <c r="AK431">
        <f>IF('Rolex, AP, Patek'!AO431="Yes",1,0)</f>
        <v>0</v>
      </c>
      <c r="AL431">
        <f>IF('Rolex, AP, Patek'!AS431="Yes",1,0)</f>
        <v>0</v>
      </c>
      <c r="AM431" s="25">
        <f t="shared" si="37"/>
        <v>0</v>
      </c>
      <c r="AN431" s="25">
        <f t="shared" si="38"/>
        <v>1</v>
      </c>
      <c r="AO431" s="25">
        <f t="shared" si="39"/>
        <v>0</v>
      </c>
      <c r="AP431" s="25">
        <f t="shared" si="40"/>
        <v>0</v>
      </c>
      <c r="AQ431" s="25">
        <f t="shared" si="41"/>
        <v>0</v>
      </c>
    </row>
    <row r="432" spans="1:43" x14ac:dyDescent="0.2">
      <c r="A432" s="1">
        <v>428</v>
      </c>
      <c r="B432" s="27">
        <f>'Rolex, AP, Patek'!C432</f>
        <v>43779</v>
      </c>
      <c r="C432">
        <f>'Rolex, AP, Patek'!D432</f>
        <v>195</v>
      </c>
      <c r="D432" s="28">
        <f>'Rolex, AP, Patek'!E432</f>
        <v>4300</v>
      </c>
      <c r="E432" s="28">
        <f>'Rolex, AP, Patek'!F432</f>
        <v>5375</v>
      </c>
      <c r="F432" s="29">
        <f t="shared" si="36"/>
        <v>8.3663703016816537</v>
      </c>
      <c r="G432" s="28">
        <f>IF('Rolex, AP, Patek'!J432="AP",1,0)</f>
        <v>0</v>
      </c>
      <c r="H432" s="28">
        <f>IF('Rolex, AP, Patek'!J432="Patek",1,0)</f>
        <v>1</v>
      </c>
      <c r="I432" s="28">
        <f>IF('Rolex, AP, Patek'!J432="Rolex",1,0)</f>
        <v>0</v>
      </c>
      <c r="J432">
        <f>IF('Rolex, AP, Patek'!L432="Stainless Steel",1,0)</f>
        <v>0</v>
      </c>
      <c r="K432">
        <f>IF('Rolex, AP, Patek'!L432="Two-tone",1,0)</f>
        <v>0</v>
      </c>
      <c r="L432">
        <f>IF(OR('Rolex, AP, Patek'!L432="YG 18K",'Rolex, AP, Patek'!L432="YG &lt;18K",'Rolex, AP, Patek'!L432="PG 18K",'Rolex, AP, Patek'!L432="PG &lt;18K",'Rolex, AP, Patek'!L432="WG 18K",'Rolex, AP, Patek'!L432="Mixes of 18K",'Rolex, AP, Patek'!L432="Mixes &lt;18K"),1,0)</f>
        <v>1</v>
      </c>
      <c r="M432">
        <f>IF('Rolex, AP, Patek'!L432="Platinum",1,0)</f>
        <v>0</v>
      </c>
      <c r="N432">
        <f>IF(OR('Rolex, AP, Patek'!L432="PVD",'Rolex, AP, Patek'!L432="Gold Plate",'Rolex, AP, Patek'!L432="Other"),1,0)</f>
        <v>0</v>
      </c>
      <c r="O432">
        <f>IF('Rolex, AP, Patek'!P432="Stainless Steel",1,0)</f>
        <v>0</v>
      </c>
      <c r="P432">
        <f>IF('Rolex, AP, Patek'!P432="Leather",1,0)</f>
        <v>0</v>
      </c>
      <c r="Q432">
        <f>IF('Rolex, AP, Patek'!P432="Two-tone",1,0)</f>
        <v>0</v>
      </c>
      <c r="R432">
        <f>IF(OR('Rolex, AP, Patek'!P432="YG 18K",'Rolex, AP, Patek'!P432="PG 18K",'Rolex, AP, Patek'!P432="WG 18K",'Rolex, AP, Patek'!P432="Mixes of 18K"),1,0)</f>
        <v>1</v>
      </c>
      <c r="S432">
        <f>IF(OR('Rolex, AP, Patek'!AX432="Yes",'Rolex, AP, Patek'!AY432="Yes",'Rolex, AP, Patek'!AW432="Yes"),1,0)</f>
        <v>0</v>
      </c>
      <c r="T432">
        <f>IF(OR(ISTEXT('Rolex, AP, Patek'!AZ432), ISTEXT('Rolex, AP, Patek'!BA432)),1,0)</f>
        <v>1</v>
      </c>
      <c r="U432">
        <f>IF('Rolex, AP, Patek'!BB432="Yes",1,0)</f>
        <v>0</v>
      </c>
      <c r="V432">
        <f>IF('Rolex, AP, Patek'!BC432="Yes",1,0)</f>
        <v>0</v>
      </c>
      <c r="W432">
        <f>IF('Rolex, AP, Patek'!BF432="Yes",1,0)</f>
        <v>0</v>
      </c>
      <c r="X432">
        <f>IF('Rolex, AP, Patek'!BG432="A",1,0)</f>
        <v>0</v>
      </c>
      <c r="Y432">
        <f>IF('Rolex, AP, Patek'!BG432="AA",1,0)</f>
        <v>1</v>
      </c>
      <c r="Z432">
        <f>IF('Rolex, AP, Patek'!BG432="AAA",1,0)</f>
        <v>0</v>
      </c>
      <c r="AA432">
        <f>IF('Rolex, AP, Patek'!BG432="AAAA",1,0)</f>
        <v>0</v>
      </c>
      <c r="AB432">
        <f>IF('Rolex, AP, Patek'!R432="Yes",1,0)</f>
        <v>1</v>
      </c>
      <c r="AC432">
        <f>IF('Rolex, AP, Patek'!AR432="Yes",1,0)</f>
        <v>0</v>
      </c>
      <c r="AD432">
        <f>IF(OR('Rolex, AP, Patek'!X432="Yes", 'Rolex, AP, Patek'!Y432="Yes",'Rolex, AP, Patek'!Z432="Yes"),1,0)</f>
        <v>0</v>
      </c>
      <c r="AE432">
        <f>IF(OR('Rolex, AP, Patek'!AA432="Yes",'Rolex, AP, Patek'!AB432="Yes"),1,0)</f>
        <v>0</v>
      </c>
      <c r="AF432">
        <f>IF('Rolex, AP, Patek'!AD432="Yes",1,0)</f>
        <v>0</v>
      </c>
      <c r="AG432">
        <f>IF('Rolex, AP, Patek'!AC432="Yes",1,0)</f>
        <v>0</v>
      </c>
      <c r="AH432">
        <f>IF('Rolex, AP, Patek'!AE432="Yes",1,0)</f>
        <v>0</v>
      </c>
      <c r="AI432">
        <f>IF(OR('Rolex, AP, Patek'!AK432="Yes",'Rolex, AP, Patek'!AN432="Yes"),1,0)</f>
        <v>0</v>
      </c>
      <c r="AJ432">
        <f>IF('Rolex, AP, Patek'!AL432="Yes",1,0)</f>
        <v>0</v>
      </c>
      <c r="AK432">
        <f>IF('Rolex, AP, Patek'!AO432="Yes",1,0)</f>
        <v>0</v>
      </c>
      <c r="AL432">
        <f>IF('Rolex, AP, Patek'!AS432="Yes",1,0)</f>
        <v>0</v>
      </c>
      <c r="AM432" s="25">
        <f t="shared" si="37"/>
        <v>0</v>
      </c>
      <c r="AN432" s="25">
        <f t="shared" si="38"/>
        <v>1</v>
      </c>
      <c r="AO432" s="25">
        <f t="shared" si="39"/>
        <v>0</v>
      </c>
      <c r="AP432" s="25">
        <f t="shared" si="40"/>
        <v>0</v>
      </c>
      <c r="AQ432" s="25">
        <f t="shared" si="41"/>
        <v>0</v>
      </c>
    </row>
    <row r="433" spans="1:43" x14ac:dyDescent="0.2">
      <c r="A433" s="1">
        <v>429</v>
      </c>
      <c r="B433" s="27">
        <f>'Rolex, AP, Patek'!C433</f>
        <v>43779</v>
      </c>
      <c r="C433">
        <f>'Rolex, AP, Patek'!D433</f>
        <v>196</v>
      </c>
      <c r="D433" s="28">
        <f>'Rolex, AP, Patek'!E433</f>
        <v>4000</v>
      </c>
      <c r="E433" s="28">
        <f>'Rolex, AP, Patek'!F433</f>
        <v>5000</v>
      </c>
      <c r="F433" s="29">
        <f t="shared" si="36"/>
        <v>8.2940496401020276</v>
      </c>
      <c r="G433" s="28">
        <f>IF('Rolex, AP, Patek'!J433="AP",1,0)</f>
        <v>0</v>
      </c>
      <c r="H433" s="28">
        <f>IF('Rolex, AP, Patek'!J433="Patek",1,0)</f>
        <v>1</v>
      </c>
      <c r="I433" s="28">
        <f>IF('Rolex, AP, Patek'!J433="Rolex",1,0)</f>
        <v>0</v>
      </c>
      <c r="J433">
        <f>IF('Rolex, AP, Patek'!L433="Stainless Steel",1,0)</f>
        <v>0</v>
      </c>
      <c r="K433">
        <f>IF('Rolex, AP, Patek'!L433="Two-tone",1,0)</f>
        <v>0</v>
      </c>
      <c r="L433">
        <f>IF(OR('Rolex, AP, Patek'!L433="YG 18K",'Rolex, AP, Patek'!L433="YG &lt;18K",'Rolex, AP, Patek'!L433="PG 18K",'Rolex, AP, Patek'!L433="PG &lt;18K",'Rolex, AP, Patek'!L433="WG 18K",'Rolex, AP, Patek'!L433="Mixes of 18K",'Rolex, AP, Patek'!L433="Mixes &lt;18K"),1,0)</f>
        <v>1</v>
      </c>
      <c r="M433">
        <f>IF('Rolex, AP, Patek'!L433="Platinum",1,0)</f>
        <v>0</v>
      </c>
      <c r="N433">
        <f>IF(OR('Rolex, AP, Patek'!L433="PVD",'Rolex, AP, Patek'!L433="Gold Plate",'Rolex, AP, Patek'!L433="Other"),1,0)</f>
        <v>0</v>
      </c>
      <c r="O433">
        <f>IF('Rolex, AP, Patek'!P433="Stainless Steel",1,0)</f>
        <v>0</v>
      </c>
      <c r="P433">
        <f>IF('Rolex, AP, Patek'!P433="Leather",1,0)</f>
        <v>0</v>
      </c>
      <c r="Q433">
        <f>IF('Rolex, AP, Patek'!P433="Two-tone",1,0)</f>
        <v>0</v>
      </c>
      <c r="R433">
        <f>IF(OR('Rolex, AP, Patek'!P433="YG 18K",'Rolex, AP, Patek'!P433="PG 18K",'Rolex, AP, Patek'!P433="WG 18K",'Rolex, AP, Patek'!P433="Mixes of 18K"),1,0)</f>
        <v>1</v>
      </c>
      <c r="S433">
        <f>IF(OR('Rolex, AP, Patek'!AX433="Yes",'Rolex, AP, Patek'!AY433="Yes",'Rolex, AP, Patek'!AW433="Yes"),1,0)</f>
        <v>0</v>
      </c>
      <c r="T433">
        <f>IF(OR(ISTEXT('Rolex, AP, Patek'!AZ433), ISTEXT('Rolex, AP, Patek'!BA433)),1,0)</f>
        <v>0</v>
      </c>
      <c r="U433">
        <f>IF('Rolex, AP, Patek'!BB433="Yes",1,0)</f>
        <v>0</v>
      </c>
      <c r="V433">
        <f>IF('Rolex, AP, Patek'!BC433="Yes",1,0)</f>
        <v>0</v>
      </c>
      <c r="W433">
        <f>IF('Rolex, AP, Patek'!BF433="Yes",1,0)</f>
        <v>0</v>
      </c>
      <c r="X433">
        <f>IF('Rolex, AP, Patek'!BG433="A",1,0)</f>
        <v>0</v>
      </c>
      <c r="Y433">
        <f>IF('Rolex, AP, Patek'!BG433="AA",1,0)</f>
        <v>1</v>
      </c>
      <c r="Z433">
        <f>IF('Rolex, AP, Patek'!BG433="AAA",1,0)</f>
        <v>0</v>
      </c>
      <c r="AA433">
        <f>IF('Rolex, AP, Patek'!BG433="AAAA",1,0)</f>
        <v>0</v>
      </c>
      <c r="AB433">
        <f>IF('Rolex, AP, Patek'!R433="Yes",1,0)</f>
        <v>1</v>
      </c>
      <c r="AC433">
        <f>IF('Rolex, AP, Patek'!AR433="Yes",1,0)</f>
        <v>0</v>
      </c>
      <c r="AD433">
        <f>IF(OR('Rolex, AP, Patek'!X433="Yes", 'Rolex, AP, Patek'!Y433="Yes",'Rolex, AP, Patek'!Z433="Yes"),1,0)</f>
        <v>0</v>
      </c>
      <c r="AE433">
        <f>IF(OR('Rolex, AP, Patek'!AA433="Yes",'Rolex, AP, Patek'!AB433="Yes"),1,0)</f>
        <v>0</v>
      </c>
      <c r="AF433">
        <f>IF('Rolex, AP, Patek'!AD433="Yes",1,0)</f>
        <v>0</v>
      </c>
      <c r="AG433">
        <f>IF('Rolex, AP, Patek'!AC433="Yes",1,0)</f>
        <v>0</v>
      </c>
      <c r="AH433">
        <f>IF('Rolex, AP, Patek'!AE433="Yes",1,0)</f>
        <v>0</v>
      </c>
      <c r="AI433">
        <f>IF(OR('Rolex, AP, Patek'!AK433="Yes",'Rolex, AP, Patek'!AN433="Yes"),1,0)</f>
        <v>0</v>
      </c>
      <c r="AJ433">
        <f>IF('Rolex, AP, Patek'!AL433="Yes",1,0)</f>
        <v>0</v>
      </c>
      <c r="AK433">
        <f>IF('Rolex, AP, Patek'!AO433="Yes",1,0)</f>
        <v>0</v>
      </c>
      <c r="AL433">
        <f>IF('Rolex, AP, Patek'!AS433="Yes",1,0)</f>
        <v>0</v>
      </c>
      <c r="AM433" s="25">
        <f t="shared" si="37"/>
        <v>0</v>
      </c>
      <c r="AN433" s="25">
        <f t="shared" si="38"/>
        <v>1</v>
      </c>
      <c r="AO433" s="25">
        <f t="shared" si="39"/>
        <v>0</v>
      </c>
      <c r="AP433" s="25">
        <f t="shared" si="40"/>
        <v>0</v>
      </c>
      <c r="AQ433" s="25">
        <f t="shared" si="41"/>
        <v>0</v>
      </c>
    </row>
    <row r="434" spans="1:43" x14ac:dyDescent="0.2">
      <c r="A434" s="1">
        <v>430</v>
      </c>
      <c r="B434" s="27">
        <f>'Rolex, AP, Patek'!C434</f>
        <v>43779</v>
      </c>
      <c r="C434">
        <f>'Rolex, AP, Patek'!D434</f>
        <v>200</v>
      </c>
      <c r="D434" s="28">
        <f>'Rolex, AP, Patek'!E434</f>
        <v>5500</v>
      </c>
      <c r="E434" s="28">
        <f>'Rolex, AP, Patek'!F434</f>
        <v>6875</v>
      </c>
      <c r="F434" s="29">
        <f t="shared" si="36"/>
        <v>8.6125033712205621</v>
      </c>
      <c r="G434" s="28">
        <f>IF('Rolex, AP, Patek'!J434="AP",1,0)</f>
        <v>0</v>
      </c>
      <c r="H434" s="28">
        <f>IF('Rolex, AP, Patek'!J434="Patek",1,0)</f>
        <v>1</v>
      </c>
      <c r="I434" s="28">
        <f>IF('Rolex, AP, Patek'!J434="Rolex",1,0)</f>
        <v>0</v>
      </c>
      <c r="J434">
        <f>IF('Rolex, AP, Patek'!L434="Stainless Steel",1,0)</f>
        <v>0</v>
      </c>
      <c r="K434">
        <f>IF('Rolex, AP, Patek'!L434="Two-tone",1,0)</f>
        <v>0</v>
      </c>
      <c r="L434">
        <f>IF(OR('Rolex, AP, Patek'!L434="YG 18K",'Rolex, AP, Patek'!L434="YG &lt;18K",'Rolex, AP, Patek'!L434="PG 18K",'Rolex, AP, Patek'!L434="PG &lt;18K",'Rolex, AP, Patek'!L434="WG 18K",'Rolex, AP, Patek'!L434="Mixes of 18K",'Rolex, AP, Patek'!L434="Mixes &lt;18K"),1,0)</f>
        <v>1</v>
      </c>
      <c r="M434">
        <f>IF('Rolex, AP, Patek'!L434="Platinum",1,0)</f>
        <v>0</v>
      </c>
      <c r="N434">
        <f>IF(OR('Rolex, AP, Patek'!L434="PVD",'Rolex, AP, Patek'!L434="Gold Plate",'Rolex, AP, Patek'!L434="Other"),1,0)</f>
        <v>0</v>
      </c>
      <c r="O434">
        <f>IF('Rolex, AP, Patek'!P434="Stainless Steel",1,0)</f>
        <v>0</v>
      </c>
      <c r="P434">
        <f>IF('Rolex, AP, Patek'!P434="Leather",1,0)</f>
        <v>1</v>
      </c>
      <c r="Q434">
        <f>IF('Rolex, AP, Patek'!P434="Two-tone",1,0)</f>
        <v>0</v>
      </c>
      <c r="R434">
        <f>IF(OR('Rolex, AP, Patek'!P434="YG 18K",'Rolex, AP, Patek'!P434="PG 18K",'Rolex, AP, Patek'!P434="WG 18K",'Rolex, AP, Patek'!P434="Mixes of 18K"),1,0)</f>
        <v>0</v>
      </c>
      <c r="S434">
        <f>IF(OR('Rolex, AP, Patek'!AX434="Yes",'Rolex, AP, Patek'!AY434="Yes",'Rolex, AP, Patek'!AW434="Yes"),1,0)</f>
        <v>0</v>
      </c>
      <c r="T434">
        <f>IF(OR(ISTEXT('Rolex, AP, Patek'!AZ434), ISTEXT('Rolex, AP, Patek'!BA434)),1,0)</f>
        <v>0</v>
      </c>
      <c r="U434">
        <f>IF('Rolex, AP, Patek'!BB434="Yes",1,0)</f>
        <v>0</v>
      </c>
      <c r="V434">
        <f>IF('Rolex, AP, Patek'!BC434="Yes",1,0)</f>
        <v>0</v>
      </c>
      <c r="W434">
        <f>IF('Rolex, AP, Patek'!BF434="Yes",1,0)</f>
        <v>0</v>
      </c>
      <c r="X434">
        <f>IF('Rolex, AP, Patek'!BG434="A",1,0)</f>
        <v>0</v>
      </c>
      <c r="Y434">
        <f>IF('Rolex, AP, Patek'!BG434="AA",1,0)</f>
        <v>1</v>
      </c>
      <c r="Z434">
        <f>IF('Rolex, AP, Patek'!BG434="AAA",1,0)</f>
        <v>0</v>
      </c>
      <c r="AA434">
        <f>IF('Rolex, AP, Patek'!BG434="AAAA",1,0)</f>
        <v>0</v>
      </c>
      <c r="AB434">
        <f>IF('Rolex, AP, Patek'!R434="Yes",1,0)</f>
        <v>1</v>
      </c>
      <c r="AC434">
        <f>IF('Rolex, AP, Patek'!AR434="Yes",1,0)</f>
        <v>0</v>
      </c>
      <c r="AD434">
        <f>IF(OR('Rolex, AP, Patek'!X434="Yes", 'Rolex, AP, Patek'!Y434="Yes",'Rolex, AP, Patek'!Z434="Yes"),1,0)</f>
        <v>0</v>
      </c>
      <c r="AE434">
        <f>IF(OR('Rolex, AP, Patek'!AA434="Yes",'Rolex, AP, Patek'!AB434="Yes"),1,0)</f>
        <v>0</v>
      </c>
      <c r="AF434">
        <f>IF('Rolex, AP, Patek'!AD434="Yes",1,0)</f>
        <v>0</v>
      </c>
      <c r="AG434">
        <f>IF('Rolex, AP, Patek'!AC434="Yes",1,0)</f>
        <v>0</v>
      </c>
      <c r="AH434">
        <f>IF('Rolex, AP, Patek'!AE434="Yes",1,0)</f>
        <v>0</v>
      </c>
      <c r="AI434">
        <f>IF(OR('Rolex, AP, Patek'!AK434="Yes",'Rolex, AP, Patek'!AN434="Yes"),1,0)</f>
        <v>0</v>
      </c>
      <c r="AJ434">
        <f>IF('Rolex, AP, Patek'!AL434="Yes",1,0)</f>
        <v>0</v>
      </c>
      <c r="AK434">
        <f>IF('Rolex, AP, Patek'!AO434="Yes",1,0)</f>
        <v>0</v>
      </c>
      <c r="AL434">
        <f>IF('Rolex, AP, Patek'!AS434="Yes",1,0)</f>
        <v>0</v>
      </c>
      <c r="AM434" s="25">
        <f t="shared" si="37"/>
        <v>0</v>
      </c>
      <c r="AN434" s="25">
        <f t="shared" si="38"/>
        <v>1</v>
      </c>
      <c r="AO434" s="25">
        <f t="shared" si="39"/>
        <v>0</v>
      </c>
      <c r="AP434" s="25">
        <f t="shared" si="40"/>
        <v>0</v>
      </c>
      <c r="AQ434" s="25">
        <f t="shared" si="41"/>
        <v>0</v>
      </c>
    </row>
    <row r="435" spans="1:43" x14ac:dyDescent="0.2">
      <c r="A435" s="1">
        <v>431</v>
      </c>
      <c r="B435" s="27">
        <f>'Rolex, AP, Patek'!C435</f>
        <v>43779</v>
      </c>
      <c r="C435">
        <f>'Rolex, AP, Patek'!D435</f>
        <v>246</v>
      </c>
      <c r="D435" s="28">
        <f>'Rolex, AP, Patek'!E435</f>
        <v>9000</v>
      </c>
      <c r="E435" s="28">
        <f>'Rolex, AP, Patek'!F435</f>
        <v>11250</v>
      </c>
      <c r="F435" s="29">
        <f t="shared" si="36"/>
        <v>9.1049798563183568</v>
      </c>
      <c r="G435" s="28">
        <f>IF('Rolex, AP, Patek'!J435="AP",1,0)</f>
        <v>0</v>
      </c>
      <c r="H435" s="28">
        <f>IF('Rolex, AP, Patek'!J435="Patek",1,0)</f>
        <v>0</v>
      </c>
      <c r="I435" s="28">
        <f>IF('Rolex, AP, Patek'!J435="Rolex",1,0)</f>
        <v>1</v>
      </c>
      <c r="J435">
        <f>IF('Rolex, AP, Patek'!L435="Stainless Steel",1,0)</f>
        <v>1</v>
      </c>
      <c r="K435">
        <f>IF('Rolex, AP, Patek'!L435="Two-tone",1,0)</f>
        <v>0</v>
      </c>
      <c r="L435">
        <f>IF(OR('Rolex, AP, Patek'!L435="YG 18K",'Rolex, AP, Patek'!L435="YG &lt;18K",'Rolex, AP, Patek'!L435="PG 18K",'Rolex, AP, Patek'!L435="PG &lt;18K",'Rolex, AP, Patek'!L435="WG 18K",'Rolex, AP, Patek'!L435="Mixes of 18K",'Rolex, AP, Patek'!L435="Mixes &lt;18K"),1,0)</f>
        <v>0</v>
      </c>
      <c r="M435">
        <f>IF('Rolex, AP, Patek'!L435="Platinum",1,0)</f>
        <v>0</v>
      </c>
      <c r="N435">
        <f>IF(OR('Rolex, AP, Patek'!L435="PVD",'Rolex, AP, Patek'!L435="Gold Plate",'Rolex, AP, Patek'!L435="Other"),1,0)</f>
        <v>0</v>
      </c>
      <c r="O435">
        <f>IF('Rolex, AP, Patek'!P435="Stainless Steel",1,0)</f>
        <v>1</v>
      </c>
      <c r="P435">
        <f>IF('Rolex, AP, Patek'!P435="Leather",1,0)</f>
        <v>0</v>
      </c>
      <c r="Q435">
        <f>IF('Rolex, AP, Patek'!P435="Two-tone",1,0)</f>
        <v>0</v>
      </c>
      <c r="R435">
        <f>IF(OR('Rolex, AP, Patek'!P435="YG 18K",'Rolex, AP, Patek'!P435="PG 18K",'Rolex, AP, Patek'!P435="WG 18K",'Rolex, AP, Patek'!P435="Mixes of 18K"),1,0)</f>
        <v>0</v>
      </c>
      <c r="S435">
        <f>IF(OR('Rolex, AP, Patek'!AX435="Yes",'Rolex, AP, Patek'!AY435="Yes",'Rolex, AP, Patek'!AW435="Yes"),1,0)</f>
        <v>0</v>
      </c>
      <c r="T435">
        <f>IF(OR(ISTEXT('Rolex, AP, Patek'!AZ435), ISTEXT('Rolex, AP, Patek'!BA435)),1,0)</f>
        <v>0</v>
      </c>
      <c r="U435">
        <f>IF('Rolex, AP, Patek'!BB435="Yes",1,0)</f>
        <v>0</v>
      </c>
      <c r="V435">
        <f>IF('Rolex, AP, Patek'!BC435="Yes",1,0)</f>
        <v>0</v>
      </c>
      <c r="W435">
        <f>IF('Rolex, AP, Patek'!BF435="Yes",1,0)</f>
        <v>0</v>
      </c>
      <c r="X435">
        <f>IF('Rolex, AP, Patek'!BG435="A",1,0)</f>
        <v>0</v>
      </c>
      <c r="Y435">
        <f>IF('Rolex, AP, Patek'!BG435="AA",1,0)</f>
        <v>0</v>
      </c>
      <c r="Z435">
        <f>IF('Rolex, AP, Patek'!BG435="AAA",1,0)</f>
        <v>1</v>
      </c>
      <c r="AA435">
        <f>IF('Rolex, AP, Patek'!BG435="AAAA",1,0)</f>
        <v>0</v>
      </c>
      <c r="AB435">
        <f>IF('Rolex, AP, Patek'!R435="Yes",1,0)</f>
        <v>0</v>
      </c>
      <c r="AC435">
        <f>IF('Rolex, AP, Patek'!AR435="Yes",1,0)</f>
        <v>0</v>
      </c>
      <c r="AD435">
        <f>IF(OR('Rolex, AP, Patek'!X435="Yes", 'Rolex, AP, Patek'!Y435="Yes",'Rolex, AP, Patek'!Z435="Yes"),1,0)</f>
        <v>1</v>
      </c>
      <c r="AE435">
        <f>IF(OR('Rolex, AP, Patek'!AA435="Yes",'Rolex, AP, Patek'!AB435="Yes"),1,0)</f>
        <v>0</v>
      </c>
      <c r="AF435">
        <f>IF('Rolex, AP, Patek'!AD435="Yes",1,0)</f>
        <v>0</v>
      </c>
      <c r="AG435">
        <f>IF('Rolex, AP, Patek'!AC435="Yes",1,0)</f>
        <v>0</v>
      </c>
      <c r="AH435">
        <f>IF('Rolex, AP, Patek'!AE435="Yes",1,0)</f>
        <v>1</v>
      </c>
      <c r="AI435">
        <f>IF(OR('Rolex, AP, Patek'!AK435="Yes",'Rolex, AP, Patek'!AN435="Yes"),1,0)</f>
        <v>0</v>
      </c>
      <c r="AJ435">
        <f>IF('Rolex, AP, Patek'!AL435="Yes",1,0)</f>
        <v>0</v>
      </c>
      <c r="AK435">
        <f>IF('Rolex, AP, Patek'!AO435="Yes",1,0)</f>
        <v>0</v>
      </c>
      <c r="AL435">
        <f>IF('Rolex, AP, Patek'!AS435="Yes",1,0)</f>
        <v>0</v>
      </c>
      <c r="AM435" s="25">
        <f t="shared" si="37"/>
        <v>0</v>
      </c>
      <c r="AN435" s="25">
        <f t="shared" si="38"/>
        <v>1</v>
      </c>
      <c r="AO435" s="25">
        <f t="shared" si="39"/>
        <v>0</v>
      </c>
      <c r="AP435" s="25">
        <f t="shared" si="40"/>
        <v>0</v>
      </c>
      <c r="AQ435" s="25">
        <f t="shared" si="41"/>
        <v>0</v>
      </c>
    </row>
    <row r="436" spans="1:43" x14ac:dyDescent="0.2">
      <c r="A436" s="1">
        <v>432</v>
      </c>
      <c r="B436" s="27">
        <f>'Rolex, AP, Patek'!C436</f>
        <v>43779</v>
      </c>
      <c r="C436">
        <f>'Rolex, AP, Patek'!D436</f>
        <v>248</v>
      </c>
      <c r="D436" s="28">
        <f>'Rolex, AP, Patek'!E436</f>
        <v>6000</v>
      </c>
      <c r="E436" s="28">
        <f>'Rolex, AP, Patek'!F436</f>
        <v>7500</v>
      </c>
      <c r="F436" s="29">
        <f t="shared" si="36"/>
        <v>8.6995147482101913</v>
      </c>
      <c r="G436" s="28">
        <f>IF('Rolex, AP, Patek'!J436="AP",1,0)</f>
        <v>0</v>
      </c>
      <c r="H436" s="28">
        <f>IF('Rolex, AP, Patek'!J436="Patek",1,0)</f>
        <v>0</v>
      </c>
      <c r="I436" s="28">
        <f>IF('Rolex, AP, Patek'!J436="Rolex",1,0)</f>
        <v>1</v>
      </c>
      <c r="J436">
        <f>IF('Rolex, AP, Patek'!L436="Stainless Steel",1,0)</f>
        <v>1</v>
      </c>
      <c r="K436">
        <f>IF('Rolex, AP, Patek'!L436="Two-tone",1,0)</f>
        <v>0</v>
      </c>
      <c r="L436">
        <f>IF(OR('Rolex, AP, Patek'!L436="YG 18K",'Rolex, AP, Patek'!L436="YG &lt;18K",'Rolex, AP, Patek'!L436="PG 18K",'Rolex, AP, Patek'!L436="PG &lt;18K",'Rolex, AP, Patek'!L436="WG 18K",'Rolex, AP, Patek'!L436="Mixes of 18K",'Rolex, AP, Patek'!L436="Mixes &lt;18K"),1,0)</f>
        <v>0</v>
      </c>
      <c r="M436">
        <f>IF('Rolex, AP, Patek'!L436="Platinum",1,0)</f>
        <v>0</v>
      </c>
      <c r="N436">
        <f>IF(OR('Rolex, AP, Patek'!L436="PVD",'Rolex, AP, Patek'!L436="Gold Plate",'Rolex, AP, Patek'!L436="Other"),1,0)</f>
        <v>0</v>
      </c>
      <c r="O436">
        <f>IF('Rolex, AP, Patek'!P436="Stainless Steel",1,0)</f>
        <v>0</v>
      </c>
      <c r="P436">
        <f>IF('Rolex, AP, Patek'!P436="Leather",1,0)</f>
        <v>1</v>
      </c>
      <c r="Q436">
        <f>IF('Rolex, AP, Patek'!P436="Two-tone",1,0)</f>
        <v>0</v>
      </c>
      <c r="R436">
        <f>IF(OR('Rolex, AP, Patek'!P436="YG 18K",'Rolex, AP, Patek'!P436="PG 18K",'Rolex, AP, Patek'!P436="WG 18K",'Rolex, AP, Patek'!P436="Mixes of 18K"),1,0)</f>
        <v>0</v>
      </c>
      <c r="S436">
        <f>IF(OR('Rolex, AP, Patek'!AX436="Yes",'Rolex, AP, Patek'!AY436="Yes",'Rolex, AP, Patek'!AW436="Yes"),1,0)</f>
        <v>0</v>
      </c>
      <c r="T436">
        <f>IF(OR(ISTEXT('Rolex, AP, Patek'!AZ436), ISTEXT('Rolex, AP, Patek'!BA436)),1,0)</f>
        <v>0</v>
      </c>
      <c r="U436">
        <f>IF('Rolex, AP, Patek'!BB436="Yes",1,0)</f>
        <v>0</v>
      </c>
      <c r="V436">
        <f>IF('Rolex, AP, Patek'!BC436="Yes",1,0)</f>
        <v>0</v>
      </c>
      <c r="W436">
        <f>IF('Rolex, AP, Patek'!BF436="Yes",1,0)</f>
        <v>0</v>
      </c>
      <c r="X436">
        <f>IF('Rolex, AP, Patek'!BG436="A",1,0)</f>
        <v>0</v>
      </c>
      <c r="Y436">
        <f>IF('Rolex, AP, Patek'!BG436="AA",1,0)</f>
        <v>0</v>
      </c>
      <c r="Z436">
        <f>IF('Rolex, AP, Patek'!BG436="AAA",1,0)</f>
        <v>1</v>
      </c>
      <c r="AA436">
        <f>IF('Rolex, AP, Patek'!BG436="AAAA",1,0)</f>
        <v>0</v>
      </c>
      <c r="AB436">
        <f>IF('Rolex, AP, Patek'!R436="Yes",1,0)</f>
        <v>0</v>
      </c>
      <c r="AC436">
        <f>IF('Rolex, AP, Patek'!AR436="Yes",1,0)</f>
        <v>0</v>
      </c>
      <c r="AD436">
        <f>IF(OR('Rolex, AP, Patek'!X436="Yes", 'Rolex, AP, Patek'!Y436="Yes",'Rolex, AP, Patek'!Z436="Yes"),1,0)</f>
        <v>1</v>
      </c>
      <c r="AE436">
        <f>IF(OR('Rolex, AP, Patek'!AA436="Yes",'Rolex, AP, Patek'!AB436="Yes"),1,0)</f>
        <v>0</v>
      </c>
      <c r="AF436">
        <f>IF('Rolex, AP, Patek'!AD436="Yes",1,0)</f>
        <v>0</v>
      </c>
      <c r="AG436">
        <f>IF('Rolex, AP, Patek'!AC436="Yes",1,0)</f>
        <v>0</v>
      </c>
      <c r="AH436">
        <f>IF('Rolex, AP, Patek'!AE436="Yes",1,0)</f>
        <v>0</v>
      </c>
      <c r="AI436">
        <f>IF(OR('Rolex, AP, Patek'!AK436="Yes",'Rolex, AP, Patek'!AN436="Yes"),1,0)</f>
        <v>0</v>
      </c>
      <c r="AJ436">
        <f>IF('Rolex, AP, Patek'!AL436="Yes",1,0)</f>
        <v>0</v>
      </c>
      <c r="AK436">
        <f>IF('Rolex, AP, Patek'!AO436="Yes",1,0)</f>
        <v>0</v>
      </c>
      <c r="AL436">
        <f>IF('Rolex, AP, Patek'!AS436="Yes",1,0)</f>
        <v>0</v>
      </c>
      <c r="AM436" s="25">
        <f t="shared" si="37"/>
        <v>0</v>
      </c>
      <c r="AN436" s="25">
        <f t="shared" si="38"/>
        <v>1</v>
      </c>
      <c r="AO436" s="25">
        <f t="shared" si="39"/>
        <v>0</v>
      </c>
      <c r="AP436" s="25">
        <f t="shared" si="40"/>
        <v>0</v>
      </c>
      <c r="AQ436" s="25">
        <f t="shared" si="41"/>
        <v>0</v>
      </c>
    </row>
    <row r="437" spans="1:43" x14ac:dyDescent="0.2">
      <c r="A437" s="1">
        <v>433</v>
      </c>
      <c r="B437" s="27">
        <f>'Rolex, AP, Patek'!C437</f>
        <v>43779</v>
      </c>
      <c r="C437">
        <f>'Rolex, AP, Patek'!D437</f>
        <v>249</v>
      </c>
      <c r="D437" s="28">
        <f>'Rolex, AP, Patek'!E437</f>
        <v>2700</v>
      </c>
      <c r="E437" s="28">
        <f>'Rolex, AP, Patek'!F437</f>
        <v>3375</v>
      </c>
      <c r="F437" s="29">
        <f t="shared" si="36"/>
        <v>7.90100705199242</v>
      </c>
      <c r="G437" s="28">
        <f>IF('Rolex, AP, Patek'!J437="AP",1,0)</f>
        <v>0</v>
      </c>
      <c r="H437" s="28">
        <f>IF('Rolex, AP, Patek'!J437="Patek",1,0)</f>
        <v>0</v>
      </c>
      <c r="I437" s="28">
        <f>IF('Rolex, AP, Patek'!J437="Rolex",1,0)</f>
        <v>1</v>
      </c>
      <c r="J437">
        <f>IF('Rolex, AP, Patek'!L437="Stainless Steel",1,0)</f>
        <v>1</v>
      </c>
      <c r="K437">
        <f>IF('Rolex, AP, Patek'!L437="Two-tone",1,0)</f>
        <v>0</v>
      </c>
      <c r="L437">
        <f>IF(OR('Rolex, AP, Patek'!L437="YG 18K",'Rolex, AP, Patek'!L437="YG &lt;18K",'Rolex, AP, Patek'!L437="PG 18K",'Rolex, AP, Patek'!L437="PG &lt;18K",'Rolex, AP, Patek'!L437="WG 18K",'Rolex, AP, Patek'!L437="Mixes of 18K",'Rolex, AP, Patek'!L437="Mixes &lt;18K"),1,0)</f>
        <v>0</v>
      </c>
      <c r="M437">
        <f>IF('Rolex, AP, Patek'!L437="Platinum",1,0)</f>
        <v>0</v>
      </c>
      <c r="N437">
        <f>IF(OR('Rolex, AP, Patek'!L437="PVD",'Rolex, AP, Patek'!L437="Gold Plate",'Rolex, AP, Patek'!L437="Other"),1,0)</f>
        <v>0</v>
      </c>
      <c r="O437">
        <f>IF('Rolex, AP, Patek'!P437="Stainless Steel",1,0)</f>
        <v>1</v>
      </c>
      <c r="P437">
        <f>IF('Rolex, AP, Patek'!P437="Leather",1,0)</f>
        <v>0</v>
      </c>
      <c r="Q437">
        <f>IF('Rolex, AP, Patek'!P437="Two-tone",1,0)</f>
        <v>0</v>
      </c>
      <c r="R437">
        <f>IF(OR('Rolex, AP, Patek'!P437="YG 18K",'Rolex, AP, Patek'!P437="PG 18K",'Rolex, AP, Patek'!P437="WG 18K",'Rolex, AP, Patek'!P437="Mixes of 18K"),1,0)</f>
        <v>0</v>
      </c>
      <c r="S437">
        <f>IF(OR('Rolex, AP, Patek'!AX437="Yes",'Rolex, AP, Patek'!AY437="Yes",'Rolex, AP, Patek'!AW437="Yes"),1,0)</f>
        <v>0</v>
      </c>
      <c r="T437">
        <f>IF(OR(ISTEXT('Rolex, AP, Patek'!AZ437), ISTEXT('Rolex, AP, Patek'!BA437)),1,0)</f>
        <v>0</v>
      </c>
      <c r="U437">
        <f>IF('Rolex, AP, Patek'!BB437="Yes",1,0)</f>
        <v>0</v>
      </c>
      <c r="V437">
        <f>IF('Rolex, AP, Patek'!BC437="Yes",1,0)</f>
        <v>0</v>
      </c>
      <c r="W437">
        <f>IF('Rolex, AP, Patek'!BF437="Yes",1,0)</f>
        <v>0</v>
      </c>
      <c r="X437">
        <f>IF('Rolex, AP, Patek'!BG437="A",1,0)</f>
        <v>0</v>
      </c>
      <c r="Y437">
        <f>IF('Rolex, AP, Patek'!BG437="AA",1,0)</f>
        <v>1</v>
      </c>
      <c r="Z437">
        <f>IF('Rolex, AP, Patek'!BG437="AAA",1,0)</f>
        <v>0</v>
      </c>
      <c r="AA437">
        <f>IF('Rolex, AP, Patek'!BG437="AAAA",1,0)</f>
        <v>0</v>
      </c>
      <c r="AB437">
        <f>IF('Rolex, AP, Patek'!R437="Yes",1,0)</f>
        <v>0</v>
      </c>
      <c r="AC437">
        <f>IF('Rolex, AP, Patek'!AR437="Yes",1,0)</f>
        <v>0</v>
      </c>
      <c r="AD437">
        <f>IF(OR('Rolex, AP, Patek'!X437="Yes", 'Rolex, AP, Patek'!Y437="Yes",'Rolex, AP, Patek'!Z437="Yes"),1,0)</f>
        <v>1</v>
      </c>
      <c r="AE437">
        <f>IF(OR('Rolex, AP, Patek'!AA437="Yes",'Rolex, AP, Patek'!AB437="Yes"),1,0)</f>
        <v>0</v>
      </c>
      <c r="AF437">
        <f>IF('Rolex, AP, Patek'!AD437="Yes",1,0)</f>
        <v>0</v>
      </c>
      <c r="AG437">
        <f>IF('Rolex, AP, Patek'!AC437="Yes",1,0)</f>
        <v>0</v>
      </c>
      <c r="AH437">
        <f>IF('Rolex, AP, Patek'!AE437="Yes",1,0)</f>
        <v>0</v>
      </c>
      <c r="AI437">
        <f>IF(OR('Rolex, AP, Patek'!AK437="Yes",'Rolex, AP, Patek'!AN437="Yes"),1,0)</f>
        <v>0</v>
      </c>
      <c r="AJ437">
        <f>IF('Rolex, AP, Patek'!AL437="Yes",1,0)</f>
        <v>0</v>
      </c>
      <c r="AK437">
        <f>IF('Rolex, AP, Patek'!AO437="Yes",1,0)</f>
        <v>0</v>
      </c>
      <c r="AL437">
        <f>IF('Rolex, AP, Patek'!AS437="Yes",1,0)</f>
        <v>0</v>
      </c>
      <c r="AM437" s="25">
        <f t="shared" si="37"/>
        <v>0</v>
      </c>
      <c r="AN437" s="25">
        <f t="shared" si="38"/>
        <v>1</v>
      </c>
      <c r="AO437" s="25">
        <f t="shared" si="39"/>
        <v>0</v>
      </c>
      <c r="AP437" s="25">
        <f t="shared" si="40"/>
        <v>0</v>
      </c>
      <c r="AQ437" s="25">
        <f t="shared" si="41"/>
        <v>0</v>
      </c>
    </row>
    <row r="438" spans="1:43" x14ac:dyDescent="0.2">
      <c r="A438" s="1">
        <v>434</v>
      </c>
      <c r="B438" s="27">
        <f>'Rolex, AP, Patek'!C438</f>
        <v>43779</v>
      </c>
      <c r="C438">
        <f>'Rolex, AP, Patek'!D438</f>
        <v>251</v>
      </c>
      <c r="D438" s="28">
        <f>'Rolex, AP, Patek'!E438</f>
        <v>5000</v>
      </c>
      <c r="E438" s="28">
        <f>'Rolex, AP, Patek'!F438</f>
        <v>6250</v>
      </c>
      <c r="F438" s="29">
        <f t="shared" si="36"/>
        <v>8.5171931914162382</v>
      </c>
      <c r="G438" s="28">
        <f>IF('Rolex, AP, Patek'!J438="AP",1,0)</f>
        <v>0</v>
      </c>
      <c r="H438" s="28">
        <f>IF('Rolex, AP, Patek'!J438="Patek",1,0)</f>
        <v>0</v>
      </c>
      <c r="I438" s="28">
        <f>IF('Rolex, AP, Patek'!J438="Rolex",1,0)</f>
        <v>1</v>
      </c>
      <c r="J438">
        <f>IF('Rolex, AP, Patek'!L438="Stainless Steel",1,0)</f>
        <v>1</v>
      </c>
      <c r="K438">
        <f>IF('Rolex, AP, Patek'!L438="Two-tone",1,0)</f>
        <v>0</v>
      </c>
      <c r="L438">
        <f>IF(OR('Rolex, AP, Patek'!L438="YG 18K",'Rolex, AP, Patek'!L438="YG &lt;18K",'Rolex, AP, Patek'!L438="PG 18K",'Rolex, AP, Patek'!L438="PG &lt;18K",'Rolex, AP, Patek'!L438="WG 18K",'Rolex, AP, Patek'!L438="Mixes of 18K",'Rolex, AP, Patek'!L438="Mixes &lt;18K"),1,0)</f>
        <v>0</v>
      </c>
      <c r="M438">
        <f>IF('Rolex, AP, Patek'!L438="Platinum",1,0)</f>
        <v>0</v>
      </c>
      <c r="N438">
        <f>IF(OR('Rolex, AP, Patek'!L438="PVD",'Rolex, AP, Patek'!L438="Gold Plate",'Rolex, AP, Patek'!L438="Other"),1,0)</f>
        <v>0</v>
      </c>
      <c r="O438">
        <f>IF('Rolex, AP, Patek'!P438="Stainless Steel",1,0)</f>
        <v>1</v>
      </c>
      <c r="P438">
        <f>IF('Rolex, AP, Patek'!P438="Leather",1,0)</f>
        <v>0</v>
      </c>
      <c r="Q438">
        <f>IF('Rolex, AP, Patek'!P438="Two-tone",1,0)</f>
        <v>0</v>
      </c>
      <c r="R438">
        <f>IF(OR('Rolex, AP, Patek'!P438="YG 18K",'Rolex, AP, Patek'!P438="PG 18K",'Rolex, AP, Patek'!P438="WG 18K",'Rolex, AP, Patek'!P438="Mixes of 18K"),1,0)</f>
        <v>0</v>
      </c>
      <c r="S438">
        <f>IF(OR('Rolex, AP, Patek'!AX438="Yes",'Rolex, AP, Patek'!AY438="Yes",'Rolex, AP, Patek'!AW438="Yes"),1,0)</f>
        <v>0</v>
      </c>
      <c r="T438">
        <f>IF(OR(ISTEXT('Rolex, AP, Patek'!AZ438), ISTEXT('Rolex, AP, Patek'!BA438)),1,0)</f>
        <v>0</v>
      </c>
      <c r="U438">
        <f>IF('Rolex, AP, Patek'!BB438="Yes",1,0)</f>
        <v>0</v>
      </c>
      <c r="V438">
        <f>IF('Rolex, AP, Patek'!BC438="Yes",1,0)</f>
        <v>0</v>
      </c>
      <c r="W438">
        <f>IF('Rolex, AP, Patek'!BF438="Yes",1,0)</f>
        <v>0</v>
      </c>
      <c r="X438">
        <f>IF('Rolex, AP, Patek'!BG438="A",1,0)</f>
        <v>0</v>
      </c>
      <c r="Y438">
        <f>IF('Rolex, AP, Patek'!BG438="AA",1,0)</f>
        <v>1</v>
      </c>
      <c r="Z438">
        <f>IF('Rolex, AP, Patek'!BG438="AAA",1,0)</f>
        <v>0</v>
      </c>
      <c r="AA438">
        <f>IF('Rolex, AP, Patek'!BG438="AAAA",1,0)</f>
        <v>0</v>
      </c>
      <c r="AB438">
        <f>IF('Rolex, AP, Patek'!R438="Yes",1,0)</f>
        <v>0</v>
      </c>
      <c r="AC438">
        <f>IF('Rolex, AP, Patek'!AR438="Yes",1,0)</f>
        <v>0</v>
      </c>
      <c r="AD438">
        <f>IF(OR('Rolex, AP, Patek'!X438="Yes", 'Rolex, AP, Patek'!Y438="Yes",'Rolex, AP, Patek'!Z438="Yes"),1,0)</f>
        <v>1</v>
      </c>
      <c r="AE438">
        <f>IF(OR('Rolex, AP, Patek'!AA438="Yes",'Rolex, AP, Patek'!AB438="Yes"),1,0)</f>
        <v>0</v>
      </c>
      <c r="AF438">
        <f>IF('Rolex, AP, Patek'!AD438="Yes",1,0)</f>
        <v>0</v>
      </c>
      <c r="AG438">
        <f>IF('Rolex, AP, Patek'!AC438="Yes",1,0)</f>
        <v>0</v>
      </c>
      <c r="AH438">
        <f>IF('Rolex, AP, Patek'!AE438="Yes",1,0)</f>
        <v>0</v>
      </c>
      <c r="AI438">
        <f>IF(OR('Rolex, AP, Patek'!AK438="Yes",'Rolex, AP, Patek'!AN438="Yes"),1,0)</f>
        <v>0</v>
      </c>
      <c r="AJ438">
        <f>IF('Rolex, AP, Patek'!AL438="Yes",1,0)</f>
        <v>0</v>
      </c>
      <c r="AK438">
        <f>IF('Rolex, AP, Patek'!AO438="Yes",1,0)</f>
        <v>0</v>
      </c>
      <c r="AL438">
        <f>IF('Rolex, AP, Patek'!AS438="Yes",1,0)</f>
        <v>0</v>
      </c>
      <c r="AM438" s="25">
        <f t="shared" si="37"/>
        <v>0</v>
      </c>
      <c r="AN438" s="25">
        <f t="shared" si="38"/>
        <v>1</v>
      </c>
      <c r="AO438" s="25">
        <f t="shared" si="39"/>
        <v>0</v>
      </c>
      <c r="AP438" s="25">
        <f t="shared" si="40"/>
        <v>0</v>
      </c>
      <c r="AQ438" s="25">
        <f t="shared" si="41"/>
        <v>0</v>
      </c>
    </row>
    <row r="439" spans="1:43" x14ac:dyDescent="0.2">
      <c r="A439" s="1">
        <v>435</v>
      </c>
      <c r="B439" s="27">
        <f>'Rolex, AP, Patek'!C439</f>
        <v>43779</v>
      </c>
      <c r="C439">
        <f>'Rolex, AP, Patek'!D439</f>
        <v>252</v>
      </c>
      <c r="D439" s="28">
        <f>'Rolex, AP, Patek'!E439</f>
        <v>4600</v>
      </c>
      <c r="E439" s="28">
        <f>'Rolex, AP, Patek'!F439</f>
        <v>5750</v>
      </c>
      <c r="F439" s="29">
        <f t="shared" si="36"/>
        <v>8.4338115824771869</v>
      </c>
      <c r="G439" s="28">
        <f>IF('Rolex, AP, Patek'!J439="AP",1,0)</f>
        <v>0</v>
      </c>
      <c r="H439" s="28">
        <f>IF('Rolex, AP, Patek'!J439="Patek",1,0)</f>
        <v>0</v>
      </c>
      <c r="I439" s="28">
        <f>IF('Rolex, AP, Patek'!J439="Rolex",1,0)</f>
        <v>1</v>
      </c>
      <c r="J439">
        <f>IF('Rolex, AP, Patek'!L439="Stainless Steel",1,0)</f>
        <v>1</v>
      </c>
      <c r="K439">
        <f>IF('Rolex, AP, Patek'!L439="Two-tone",1,0)</f>
        <v>0</v>
      </c>
      <c r="L439">
        <f>IF(OR('Rolex, AP, Patek'!L439="YG 18K",'Rolex, AP, Patek'!L439="YG &lt;18K",'Rolex, AP, Patek'!L439="PG 18K",'Rolex, AP, Patek'!L439="PG &lt;18K",'Rolex, AP, Patek'!L439="WG 18K",'Rolex, AP, Patek'!L439="Mixes of 18K",'Rolex, AP, Patek'!L439="Mixes &lt;18K"),1,0)</f>
        <v>0</v>
      </c>
      <c r="M439">
        <f>IF('Rolex, AP, Patek'!L439="Platinum",1,0)</f>
        <v>0</v>
      </c>
      <c r="N439">
        <f>IF(OR('Rolex, AP, Patek'!L439="PVD",'Rolex, AP, Patek'!L439="Gold Plate",'Rolex, AP, Patek'!L439="Other"),1,0)</f>
        <v>0</v>
      </c>
      <c r="O439">
        <f>IF('Rolex, AP, Patek'!P439="Stainless Steel",1,0)</f>
        <v>1</v>
      </c>
      <c r="P439">
        <f>IF('Rolex, AP, Patek'!P439="Leather",1,0)</f>
        <v>0</v>
      </c>
      <c r="Q439">
        <f>IF('Rolex, AP, Patek'!P439="Two-tone",1,0)</f>
        <v>0</v>
      </c>
      <c r="R439">
        <f>IF(OR('Rolex, AP, Patek'!P439="YG 18K",'Rolex, AP, Patek'!P439="PG 18K",'Rolex, AP, Patek'!P439="WG 18K",'Rolex, AP, Patek'!P439="Mixes of 18K"),1,0)</f>
        <v>0</v>
      </c>
      <c r="S439">
        <f>IF(OR('Rolex, AP, Patek'!AX439="Yes",'Rolex, AP, Patek'!AY439="Yes",'Rolex, AP, Patek'!AW439="Yes"),1,0)</f>
        <v>0</v>
      </c>
      <c r="T439">
        <f>IF(OR(ISTEXT('Rolex, AP, Patek'!AZ439), ISTEXT('Rolex, AP, Patek'!BA439)),1,0)</f>
        <v>0</v>
      </c>
      <c r="U439">
        <f>IF('Rolex, AP, Patek'!BB439="Yes",1,0)</f>
        <v>0</v>
      </c>
      <c r="V439">
        <f>IF('Rolex, AP, Patek'!BC439="Yes",1,0)</f>
        <v>0</v>
      </c>
      <c r="W439">
        <f>IF('Rolex, AP, Patek'!BF439="Yes",1,0)</f>
        <v>0</v>
      </c>
      <c r="X439">
        <f>IF('Rolex, AP, Patek'!BG439="A",1,0)</f>
        <v>0</v>
      </c>
      <c r="Y439">
        <f>IF('Rolex, AP, Patek'!BG439="AA",1,0)</f>
        <v>1</v>
      </c>
      <c r="Z439">
        <f>IF('Rolex, AP, Patek'!BG439="AAA",1,0)</f>
        <v>0</v>
      </c>
      <c r="AA439">
        <f>IF('Rolex, AP, Patek'!BG439="AAAA",1,0)</f>
        <v>0</v>
      </c>
      <c r="AB439">
        <f>IF('Rolex, AP, Patek'!R439="Yes",1,0)</f>
        <v>0</v>
      </c>
      <c r="AC439">
        <f>IF('Rolex, AP, Patek'!AR439="Yes",1,0)</f>
        <v>0</v>
      </c>
      <c r="AD439">
        <f>IF(OR('Rolex, AP, Patek'!X439="Yes", 'Rolex, AP, Patek'!Y439="Yes",'Rolex, AP, Patek'!Z439="Yes"),1,0)</f>
        <v>1</v>
      </c>
      <c r="AE439">
        <f>IF(OR('Rolex, AP, Patek'!AA439="Yes",'Rolex, AP, Patek'!AB439="Yes"),1,0)</f>
        <v>0</v>
      </c>
      <c r="AF439">
        <f>IF('Rolex, AP, Patek'!AD439="Yes",1,0)</f>
        <v>0</v>
      </c>
      <c r="AG439">
        <f>IF('Rolex, AP, Patek'!AC439="Yes",1,0)</f>
        <v>0</v>
      </c>
      <c r="AH439">
        <f>IF('Rolex, AP, Patek'!AE439="Yes",1,0)</f>
        <v>0</v>
      </c>
      <c r="AI439">
        <f>IF(OR('Rolex, AP, Patek'!AK439="Yes",'Rolex, AP, Patek'!AN439="Yes"),1,0)</f>
        <v>0</v>
      </c>
      <c r="AJ439">
        <f>IF('Rolex, AP, Patek'!AL439="Yes",1,0)</f>
        <v>0</v>
      </c>
      <c r="AK439">
        <f>IF('Rolex, AP, Patek'!AO439="Yes",1,0)</f>
        <v>0</v>
      </c>
      <c r="AL439">
        <f>IF('Rolex, AP, Patek'!AS439="Yes",1,0)</f>
        <v>0</v>
      </c>
      <c r="AM439" s="25">
        <f t="shared" si="37"/>
        <v>0</v>
      </c>
      <c r="AN439" s="25">
        <f t="shared" si="38"/>
        <v>1</v>
      </c>
      <c r="AO439" s="25">
        <f t="shared" si="39"/>
        <v>0</v>
      </c>
      <c r="AP439" s="25">
        <f t="shared" si="40"/>
        <v>0</v>
      </c>
      <c r="AQ439" s="25">
        <f t="shared" si="41"/>
        <v>0</v>
      </c>
    </row>
    <row r="440" spans="1:43" x14ac:dyDescent="0.2">
      <c r="A440" s="1">
        <v>436</v>
      </c>
      <c r="B440" s="27">
        <f>'Rolex, AP, Patek'!C440</f>
        <v>43779</v>
      </c>
      <c r="C440">
        <f>'Rolex, AP, Patek'!D440</f>
        <v>261</v>
      </c>
      <c r="D440" s="28">
        <f>'Rolex, AP, Patek'!E440</f>
        <v>900000</v>
      </c>
      <c r="E440" s="28">
        <f>'Rolex, AP, Patek'!F440</f>
        <v>1100000</v>
      </c>
      <c r="F440" s="29">
        <f t="shared" si="36"/>
        <v>13.710150042306449</v>
      </c>
      <c r="G440" s="28">
        <f>IF('Rolex, AP, Patek'!J440="AP",1,0)</f>
        <v>0</v>
      </c>
      <c r="H440" s="28">
        <f>IF('Rolex, AP, Patek'!J440="Patek",1,0)</f>
        <v>0</v>
      </c>
      <c r="I440" s="28">
        <f>IF('Rolex, AP, Patek'!J440="Rolex",1,0)</f>
        <v>1</v>
      </c>
      <c r="J440">
        <f>IF('Rolex, AP, Patek'!L440="Stainless Steel",1,0)</f>
        <v>1</v>
      </c>
      <c r="K440">
        <f>IF('Rolex, AP, Patek'!L440="Two-tone",1,0)</f>
        <v>0</v>
      </c>
      <c r="L440">
        <f>IF(OR('Rolex, AP, Patek'!L440="YG 18K",'Rolex, AP, Patek'!L440="YG &lt;18K",'Rolex, AP, Patek'!L440="PG 18K",'Rolex, AP, Patek'!L440="PG &lt;18K",'Rolex, AP, Patek'!L440="WG 18K",'Rolex, AP, Patek'!L440="Mixes of 18K",'Rolex, AP, Patek'!L440="Mixes &lt;18K"),1,0)</f>
        <v>0</v>
      </c>
      <c r="M440">
        <f>IF('Rolex, AP, Patek'!L440="Platinum",1,0)</f>
        <v>0</v>
      </c>
      <c r="N440">
        <f>IF(OR('Rolex, AP, Patek'!L440="PVD",'Rolex, AP, Patek'!L440="Gold Plate",'Rolex, AP, Patek'!L440="Other"),1,0)</f>
        <v>0</v>
      </c>
      <c r="O440">
        <f>IF('Rolex, AP, Patek'!P440="Stainless Steel",1,0)</f>
        <v>1</v>
      </c>
      <c r="P440">
        <f>IF('Rolex, AP, Patek'!P440="Leather",1,0)</f>
        <v>0</v>
      </c>
      <c r="Q440">
        <f>IF('Rolex, AP, Patek'!P440="Two-tone",1,0)</f>
        <v>0</v>
      </c>
      <c r="R440">
        <f>IF(OR('Rolex, AP, Patek'!P440="YG 18K",'Rolex, AP, Patek'!P440="PG 18K",'Rolex, AP, Patek'!P440="WG 18K",'Rolex, AP, Patek'!P440="Mixes of 18K"),1,0)</f>
        <v>0</v>
      </c>
      <c r="S440">
        <f>IF(OR('Rolex, AP, Patek'!AX440="Yes",'Rolex, AP, Patek'!AY440="Yes",'Rolex, AP, Patek'!AW440="Yes"),1,0)</f>
        <v>0</v>
      </c>
      <c r="T440">
        <f>IF(OR(ISTEXT('Rolex, AP, Patek'!AZ440), ISTEXT('Rolex, AP, Patek'!BA440)),1,0)</f>
        <v>0</v>
      </c>
      <c r="U440">
        <f>IF('Rolex, AP, Patek'!BB440="Yes",1,0)</f>
        <v>0</v>
      </c>
      <c r="V440">
        <f>IF('Rolex, AP, Patek'!BC440="Yes",1,0)</f>
        <v>0</v>
      </c>
      <c r="W440">
        <f>IF('Rolex, AP, Patek'!BF440="Yes",1,0)</f>
        <v>0</v>
      </c>
      <c r="X440">
        <f>IF('Rolex, AP, Patek'!BG440="A",1,0)</f>
        <v>0</v>
      </c>
      <c r="Y440">
        <f>IF('Rolex, AP, Patek'!BG440="AA",1,0)</f>
        <v>0</v>
      </c>
      <c r="Z440">
        <f>IF('Rolex, AP, Patek'!BG440="AAA",1,0)</f>
        <v>0</v>
      </c>
      <c r="AA440">
        <f>IF('Rolex, AP, Patek'!BG440="AAAA",1,0)</f>
        <v>1</v>
      </c>
      <c r="AB440">
        <f>IF('Rolex, AP, Patek'!R440="Yes",1,0)</f>
        <v>0</v>
      </c>
      <c r="AC440">
        <f>IF('Rolex, AP, Patek'!AR440="Yes",1,0)</f>
        <v>0</v>
      </c>
      <c r="AD440">
        <f>IF(OR('Rolex, AP, Patek'!X440="Yes", 'Rolex, AP, Patek'!Y440="Yes",'Rolex, AP, Patek'!Z440="Yes"),1,0)</f>
        <v>0</v>
      </c>
      <c r="AE440">
        <f>IF(OR('Rolex, AP, Patek'!AA440="Yes",'Rolex, AP, Patek'!AB440="Yes"),1,0)</f>
        <v>0</v>
      </c>
      <c r="AF440">
        <f>IF('Rolex, AP, Patek'!AD440="Yes",1,0)</f>
        <v>0</v>
      </c>
      <c r="AG440">
        <f>IF('Rolex, AP, Patek'!AC440="Yes",1,0)</f>
        <v>0</v>
      </c>
      <c r="AH440">
        <f>IF('Rolex, AP, Patek'!AE440="Yes",1,0)</f>
        <v>0</v>
      </c>
      <c r="AI440">
        <f>IF(OR('Rolex, AP, Patek'!AK440="Yes",'Rolex, AP, Patek'!AN440="Yes"),1,0)</f>
        <v>1</v>
      </c>
      <c r="AJ440">
        <f>IF('Rolex, AP, Patek'!AL440="Yes",1,0)</f>
        <v>0</v>
      </c>
      <c r="AK440">
        <f>IF('Rolex, AP, Patek'!AO440="Yes",1,0)</f>
        <v>0</v>
      </c>
      <c r="AL440">
        <f>IF('Rolex, AP, Patek'!AS440="Yes",1,0)</f>
        <v>0</v>
      </c>
      <c r="AM440" s="25">
        <f t="shared" si="37"/>
        <v>0</v>
      </c>
      <c r="AN440" s="25">
        <f t="shared" si="38"/>
        <v>1</v>
      </c>
      <c r="AO440" s="25">
        <f t="shared" si="39"/>
        <v>0</v>
      </c>
      <c r="AP440" s="25">
        <f t="shared" si="40"/>
        <v>0</v>
      </c>
      <c r="AQ440" s="25">
        <f t="shared" si="41"/>
        <v>0</v>
      </c>
    </row>
    <row r="441" spans="1:43" x14ac:dyDescent="0.2">
      <c r="A441" s="1">
        <v>437</v>
      </c>
      <c r="B441" s="27">
        <f>'Rolex, AP, Patek'!C441</f>
        <v>43779</v>
      </c>
      <c r="C441">
        <f>'Rolex, AP, Patek'!D441</f>
        <v>262</v>
      </c>
      <c r="D441" s="28">
        <f>'Rolex, AP, Patek'!E441</f>
        <v>175000</v>
      </c>
      <c r="E441" s="28">
        <f>'Rolex, AP, Patek'!F441</f>
        <v>218750</v>
      </c>
      <c r="F441" s="29">
        <f t="shared" si="36"/>
        <v>12.072541252905651</v>
      </c>
      <c r="G441" s="28">
        <f>IF('Rolex, AP, Patek'!J441="AP",1,0)</f>
        <v>0</v>
      </c>
      <c r="H441" s="28">
        <f>IF('Rolex, AP, Patek'!J441="Patek",1,0)</f>
        <v>0</v>
      </c>
      <c r="I441" s="28">
        <f>IF('Rolex, AP, Patek'!J441="Rolex",1,0)</f>
        <v>1</v>
      </c>
      <c r="J441">
        <f>IF('Rolex, AP, Patek'!L441="Stainless Steel",1,0)</f>
        <v>1</v>
      </c>
      <c r="K441">
        <f>IF('Rolex, AP, Patek'!L441="Two-tone",1,0)</f>
        <v>0</v>
      </c>
      <c r="L441">
        <f>IF(OR('Rolex, AP, Patek'!L441="YG 18K",'Rolex, AP, Patek'!L441="YG &lt;18K",'Rolex, AP, Patek'!L441="PG 18K",'Rolex, AP, Patek'!L441="PG &lt;18K",'Rolex, AP, Patek'!L441="WG 18K",'Rolex, AP, Patek'!L441="Mixes of 18K",'Rolex, AP, Patek'!L441="Mixes &lt;18K"),1,0)</f>
        <v>0</v>
      </c>
      <c r="M441">
        <f>IF('Rolex, AP, Patek'!L441="Platinum",1,0)</f>
        <v>0</v>
      </c>
      <c r="N441">
        <f>IF(OR('Rolex, AP, Patek'!L441="PVD",'Rolex, AP, Patek'!L441="Gold Plate",'Rolex, AP, Patek'!L441="Other"),1,0)</f>
        <v>0</v>
      </c>
      <c r="O441">
        <f>IF('Rolex, AP, Patek'!P441="Stainless Steel",1,0)</f>
        <v>1</v>
      </c>
      <c r="P441">
        <f>IF('Rolex, AP, Patek'!P441="Leather",1,0)</f>
        <v>0</v>
      </c>
      <c r="Q441">
        <f>IF('Rolex, AP, Patek'!P441="Two-tone",1,0)</f>
        <v>0</v>
      </c>
      <c r="R441">
        <f>IF(OR('Rolex, AP, Patek'!P441="YG 18K",'Rolex, AP, Patek'!P441="PG 18K",'Rolex, AP, Patek'!P441="WG 18K",'Rolex, AP, Patek'!P441="Mixes of 18K"),1,0)</f>
        <v>0</v>
      </c>
      <c r="S441">
        <f>IF(OR('Rolex, AP, Patek'!AX441="Yes",'Rolex, AP, Patek'!AY441="Yes",'Rolex, AP, Patek'!AW441="Yes"),1,0)</f>
        <v>0</v>
      </c>
      <c r="T441">
        <f>IF(OR(ISTEXT('Rolex, AP, Patek'!AZ441), ISTEXT('Rolex, AP, Patek'!BA441)),1,0)</f>
        <v>0</v>
      </c>
      <c r="U441">
        <f>IF('Rolex, AP, Patek'!BB441="Yes",1,0)</f>
        <v>0</v>
      </c>
      <c r="V441">
        <f>IF('Rolex, AP, Patek'!BC441="Yes",1,0)</f>
        <v>0</v>
      </c>
      <c r="W441">
        <f>IF('Rolex, AP, Patek'!BF441="Yes",1,0)</f>
        <v>0</v>
      </c>
      <c r="X441">
        <f>IF('Rolex, AP, Patek'!BG441="A",1,0)</f>
        <v>0</v>
      </c>
      <c r="Y441">
        <f>IF('Rolex, AP, Patek'!BG441="AA",1,0)</f>
        <v>0</v>
      </c>
      <c r="Z441">
        <f>IF('Rolex, AP, Patek'!BG441="AAA",1,0)</f>
        <v>0</v>
      </c>
      <c r="AA441">
        <f>IF('Rolex, AP, Patek'!BG441="AAAA",1,0)</f>
        <v>1</v>
      </c>
      <c r="AB441">
        <f>IF('Rolex, AP, Patek'!R441="Yes",1,0)</f>
        <v>0</v>
      </c>
      <c r="AC441">
        <f>IF('Rolex, AP, Patek'!AR441="Yes",1,0)</f>
        <v>0</v>
      </c>
      <c r="AD441">
        <f>IF(OR('Rolex, AP, Patek'!X441="Yes", 'Rolex, AP, Patek'!Y441="Yes",'Rolex, AP, Patek'!Z441="Yes"),1,0)</f>
        <v>0</v>
      </c>
      <c r="AE441">
        <f>IF(OR('Rolex, AP, Patek'!AA441="Yes",'Rolex, AP, Patek'!AB441="Yes"),1,0)</f>
        <v>0</v>
      </c>
      <c r="AF441">
        <f>IF('Rolex, AP, Patek'!AD441="Yes",1,0)</f>
        <v>0</v>
      </c>
      <c r="AG441">
        <f>IF('Rolex, AP, Patek'!AC441="Yes",1,0)</f>
        <v>0</v>
      </c>
      <c r="AH441">
        <f>IF('Rolex, AP, Patek'!AE441="Yes",1,0)</f>
        <v>0</v>
      </c>
      <c r="AI441">
        <f>IF(OR('Rolex, AP, Patek'!AK441="Yes",'Rolex, AP, Patek'!AN441="Yes"),1,0)</f>
        <v>1</v>
      </c>
      <c r="AJ441">
        <f>IF('Rolex, AP, Patek'!AL441="Yes",1,0)</f>
        <v>0</v>
      </c>
      <c r="AK441">
        <f>IF('Rolex, AP, Patek'!AO441="Yes",1,0)</f>
        <v>0</v>
      </c>
      <c r="AL441">
        <f>IF('Rolex, AP, Patek'!AS441="Yes",1,0)</f>
        <v>0</v>
      </c>
      <c r="AM441" s="25">
        <f t="shared" si="37"/>
        <v>0</v>
      </c>
      <c r="AN441" s="25">
        <f t="shared" si="38"/>
        <v>1</v>
      </c>
      <c r="AO441" s="25">
        <f t="shared" si="39"/>
        <v>0</v>
      </c>
      <c r="AP441" s="25">
        <f t="shared" si="40"/>
        <v>0</v>
      </c>
      <c r="AQ441" s="25">
        <f t="shared" si="41"/>
        <v>0</v>
      </c>
    </row>
    <row r="442" spans="1:43" x14ac:dyDescent="0.2">
      <c r="A442" s="1">
        <v>438</v>
      </c>
      <c r="B442" s="27">
        <f>'Rolex, AP, Patek'!C442</f>
        <v>43779</v>
      </c>
      <c r="C442">
        <f>'Rolex, AP, Patek'!D442</f>
        <v>382</v>
      </c>
      <c r="D442" s="28">
        <f>'Rolex, AP, Patek'!E442</f>
        <v>3500</v>
      </c>
      <c r="E442" s="28">
        <f>'Rolex, AP, Patek'!F442</f>
        <v>4375</v>
      </c>
      <c r="F442" s="29">
        <f t="shared" si="36"/>
        <v>8.1605182474775049</v>
      </c>
      <c r="G442" s="28">
        <f>IF('Rolex, AP, Patek'!J442="AP",1,0)</f>
        <v>0</v>
      </c>
      <c r="H442" s="28">
        <f>IF('Rolex, AP, Patek'!J442="Patek",1,0)</f>
        <v>1</v>
      </c>
      <c r="I442" s="28">
        <f>IF('Rolex, AP, Patek'!J442="Rolex",1,0)</f>
        <v>0</v>
      </c>
      <c r="J442">
        <f>IF('Rolex, AP, Patek'!L442="Stainless Steel",1,0)</f>
        <v>0</v>
      </c>
      <c r="K442">
        <f>IF('Rolex, AP, Patek'!L442="Two-tone",1,0)</f>
        <v>0</v>
      </c>
      <c r="L442">
        <f>IF(OR('Rolex, AP, Patek'!L442="YG 18K",'Rolex, AP, Patek'!L442="YG &lt;18K",'Rolex, AP, Patek'!L442="PG 18K",'Rolex, AP, Patek'!L442="PG &lt;18K",'Rolex, AP, Patek'!L442="WG 18K",'Rolex, AP, Patek'!L442="Mixes of 18K",'Rolex, AP, Patek'!L442="Mixes &lt;18K"),1,0)</f>
        <v>1</v>
      </c>
      <c r="M442">
        <f>IF('Rolex, AP, Patek'!L442="Platinum",1,0)</f>
        <v>0</v>
      </c>
      <c r="N442">
        <f>IF(OR('Rolex, AP, Patek'!L442="PVD",'Rolex, AP, Patek'!L442="Gold Plate",'Rolex, AP, Patek'!L442="Other"),1,0)</f>
        <v>0</v>
      </c>
      <c r="O442">
        <f>IF('Rolex, AP, Patek'!P442="Stainless Steel",1,0)</f>
        <v>0</v>
      </c>
      <c r="P442">
        <f>IF('Rolex, AP, Patek'!P442="Leather",1,0)</f>
        <v>1</v>
      </c>
      <c r="Q442">
        <f>IF('Rolex, AP, Patek'!P442="Two-tone",1,0)</f>
        <v>0</v>
      </c>
      <c r="R442">
        <f>IF(OR('Rolex, AP, Patek'!P442="YG 18K",'Rolex, AP, Patek'!P442="PG 18K",'Rolex, AP, Patek'!P442="WG 18K",'Rolex, AP, Patek'!P442="Mixes of 18K"),1,0)</f>
        <v>0</v>
      </c>
      <c r="S442">
        <f>IF(OR('Rolex, AP, Patek'!AX442="Yes",'Rolex, AP, Patek'!AY442="Yes",'Rolex, AP, Patek'!AW442="Yes"),1,0)</f>
        <v>0</v>
      </c>
      <c r="T442">
        <f>IF(OR(ISTEXT('Rolex, AP, Patek'!AZ442), ISTEXT('Rolex, AP, Patek'!BA442)),1,0)</f>
        <v>1</v>
      </c>
      <c r="U442">
        <f>IF('Rolex, AP, Patek'!BB442="Yes",1,0)</f>
        <v>1</v>
      </c>
      <c r="V442">
        <f>IF('Rolex, AP, Patek'!BC442="Yes",1,0)</f>
        <v>0</v>
      </c>
      <c r="W442">
        <f>IF('Rolex, AP, Patek'!BF442="Yes",1,0)</f>
        <v>0</v>
      </c>
      <c r="X442">
        <f>IF('Rolex, AP, Patek'!BG442="A",1,0)</f>
        <v>0</v>
      </c>
      <c r="Y442">
        <f>IF('Rolex, AP, Patek'!BG442="AA",1,0)</f>
        <v>1</v>
      </c>
      <c r="Z442">
        <f>IF('Rolex, AP, Patek'!BG442="AAA",1,0)</f>
        <v>0</v>
      </c>
      <c r="AA442">
        <f>IF('Rolex, AP, Patek'!BG442="AAAA",1,0)</f>
        <v>0</v>
      </c>
      <c r="AB442">
        <f>IF('Rolex, AP, Patek'!R442="Yes",1,0)</f>
        <v>1</v>
      </c>
      <c r="AC442">
        <f>IF('Rolex, AP, Patek'!AR442="Yes",1,0)</f>
        <v>0</v>
      </c>
      <c r="AD442">
        <f>IF(OR('Rolex, AP, Patek'!X442="Yes", 'Rolex, AP, Patek'!Y442="Yes",'Rolex, AP, Patek'!Z442="Yes"),1,0)</f>
        <v>0</v>
      </c>
      <c r="AE442">
        <f>IF(OR('Rolex, AP, Patek'!AA442="Yes",'Rolex, AP, Patek'!AB442="Yes"),1,0)</f>
        <v>0</v>
      </c>
      <c r="AF442">
        <f>IF('Rolex, AP, Patek'!AD442="Yes",1,0)</f>
        <v>0</v>
      </c>
      <c r="AG442">
        <f>IF('Rolex, AP, Patek'!AC442="Yes",1,0)</f>
        <v>0</v>
      </c>
      <c r="AH442">
        <f>IF('Rolex, AP, Patek'!AE442="Yes",1,0)</f>
        <v>0</v>
      </c>
      <c r="AI442">
        <f>IF(OR('Rolex, AP, Patek'!AK442="Yes",'Rolex, AP, Patek'!AN442="Yes"),1,0)</f>
        <v>0</v>
      </c>
      <c r="AJ442">
        <f>IF('Rolex, AP, Patek'!AL442="Yes",1,0)</f>
        <v>0</v>
      </c>
      <c r="AK442">
        <f>IF('Rolex, AP, Patek'!AO442="Yes",1,0)</f>
        <v>0</v>
      </c>
      <c r="AL442">
        <f>IF('Rolex, AP, Patek'!AS442="Yes",1,0)</f>
        <v>0</v>
      </c>
      <c r="AM442" s="25">
        <f t="shared" si="37"/>
        <v>0</v>
      </c>
      <c r="AN442" s="25">
        <f t="shared" si="38"/>
        <v>1</v>
      </c>
      <c r="AO442" s="25">
        <f t="shared" si="39"/>
        <v>0</v>
      </c>
      <c r="AP442" s="25">
        <f t="shared" si="40"/>
        <v>0</v>
      </c>
      <c r="AQ442" s="25">
        <f t="shared" si="41"/>
        <v>0</v>
      </c>
    </row>
    <row r="443" spans="1:43" x14ac:dyDescent="0.2">
      <c r="A443" s="1">
        <v>439</v>
      </c>
      <c r="B443" s="27">
        <f>'Rolex, AP, Patek'!C443</f>
        <v>43779</v>
      </c>
      <c r="C443">
        <f>'Rolex, AP, Patek'!D443</f>
        <v>384</v>
      </c>
      <c r="D443" s="28">
        <f>'Rolex, AP, Patek'!E443</f>
        <v>6000</v>
      </c>
      <c r="E443" s="28">
        <f>'Rolex, AP, Patek'!F443</f>
        <v>7500</v>
      </c>
      <c r="F443" s="29">
        <f t="shared" si="36"/>
        <v>8.6995147482101913</v>
      </c>
      <c r="G443" s="28">
        <f>IF('Rolex, AP, Patek'!J443="AP",1,0)</f>
        <v>0</v>
      </c>
      <c r="H443" s="28">
        <f>IF('Rolex, AP, Patek'!J443="Patek",1,0)</f>
        <v>1</v>
      </c>
      <c r="I443" s="28">
        <f>IF('Rolex, AP, Patek'!J443="Rolex",1,0)</f>
        <v>0</v>
      </c>
      <c r="J443">
        <f>IF('Rolex, AP, Patek'!L443="Stainless Steel",1,0)</f>
        <v>0</v>
      </c>
      <c r="K443">
        <f>IF('Rolex, AP, Patek'!L443="Two-tone",1,0)</f>
        <v>0</v>
      </c>
      <c r="L443">
        <f>IF(OR('Rolex, AP, Patek'!L443="YG 18K",'Rolex, AP, Patek'!L443="YG &lt;18K",'Rolex, AP, Patek'!L443="PG 18K",'Rolex, AP, Patek'!L443="PG &lt;18K",'Rolex, AP, Patek'!L443="WG 18K",'Rolex, AP, Patek'!L443="Mixes of 18K",'Rolex, AP, Patek'!L443="Mixes &lt;18K"),1,0)</f>
        <v>1</v>
      </c>
      <c r="M443">
        <f>IF('Rolex, AP, Patek'!L443="Platinum",1,0)</f>
        <v>0</v>
      </c>
      <c r="N443">
        <f>IF(OR('Rolex, AP, Patek'!L443="PVD",'Rolex, AP, Patek'!L443="Gold Plate",'Rolex, AP, Patek'!L443="Other"),1,0)</f>
        <v>0</v>
      </c>
      <c r="O443">
        <f>IF('Rolex, AP, Patek'!P443="Stainless Steel",1,0)</f>
        <v>0</v>
      </c>
      <c r="P443">
        <f>IF('Rolex, AP, Patek'!P443="Leather",1,0)</f>
        <v>1</v>
      </c>
      <c r="Q443">
        <f>IF('Rolex, AP, Patek'!P443="Two-tone",1,0)</f>
        <v>0</v>
      </c>
      <c r="R443">
        <f>IF(OR('Rolex, AP, Patek'!P443="YG 18K",'Rolex, AP, Patek'!P443="PG 18K",'Rolex, AP, Patek'!P443="WG 18K",'Rolex, AP, Patek'!P443="Mixes of 18K"),1,0)</f>
        <v>0</v>
      </c>
      <c r="S443">
        <f>IF(OR('Rolex, AP, Patek'!AX443="Yes",'Rolex, AP, Patek'!AY443="Yes",'Rolex, AP, Patek'!AW443="Yes"),1,0)</f>
        <v>0</v>
      </c>
      <c r="T443">
        <f>IF(OR(ISTEXT('Rolex, AP, Patek'!AZ443), ISTEXT('Rolex, AP, Patek'!BA443)),1,0)</f>
        <v>0</v>
      </c>
      <c r="U443">
        <f>IF('Rolex, AP, Patek'!BB443="Yes",1,0)</f>
        <v>0</v>
      </c>
      <c r="V443">
        <f>IF('Rolex, AP, Patek'!BC443="Yes",1,0)</f>
        <v>0</v>
      </c>
      <c r="W443">
        <f>IF('Rolex, AP, Patek'!BF443="Yes",1,0)</f>
        <v>0</v>
      </c>
      <c r="X443">
        <f>IF('Rolex, AP, Patek'!BG443="A",1,0)</f>
        <v>0</v>
      </c>
      <c r="Y443">
        <f>IF('Rolex, AP, Patek'!BG443="AA",1,0)</f>
        <v>0</v>
      </c>
      <c r="Z443">
        <f>IF('Rolex, AP, Patek'!BG443="AAA",1,0)</f>
        <v>1</v>
      </c>
      <c r="AA443">
        <f>IF('Rolex, AP, Patek'!BG443="AAAA",1,0)</f>
        <v>0</v>
      </c>
      <c r="AB443">
        <f>IF('Rolex, AP, Patek'!R443="Yes",1,0)</f>
        <v>1</v>
      </c>
      <c r="AC443">
        <f>IF('Rolex, AP, Patek'!AR443="Yes",1,0)</f>
        <v>0</v>
      </c>
      <c r="AD443">
        <f>IF(OR('Rolex, AP, Patek'!X443="Yes", 'Rolex, AP, Patek'!Y443="Yes",'Rolex, AP, Patek'!Z443="Yes"),1,0)</f>
        <v>0</v>
      </c>
      <c r="AE443">
        <f>IF(OR('Rolex, AP, Patek'!AA443="Yes",'Rolex, AP, Patek'!AB443="Yes"),1,0)</f>
        <v>0</v>
      </c>
      <c r="AF443">
        <f>IF('Rolex, AP, Patek'!AD443="Yes",1,0)</f>
        <v>0</v>
      </c>
      <c r="AG443">
        <f>IF('Rolex, AP, Patek'!AC443="Yes",1,0)</f>
        <v>0</v>
      </c>
      <c r="AH443">
        <f>IF('Rolex, AP, Patek'!AE443="Yes",1,0)</f>
        <v>0</v>
      </c>
      <c r="AI443">
        <f>IF(OR('Rolex, AP, Patek'!AK443="Yes",'Rolex, AP, Patek'!AN443="Yes"),1,0)</f>
        <v>0</v>
      </c>
      <c r="AJ443">
        <f>IF('Rolex, AP, Patek'!AL443="Yes",1,0)</f>
        <v>0</v>
      </c>
      <c r="AK443">
        <f>IF('Rolex, AP, Patek'!AO443="Yes",1,0)</f>
        <v>0</v>
      </c>
      <c r="AL443">
        <f>IF('Rolex, AP, Patek'!AS443="Yes",1,0)</f>
        <v>0</v>
      </c>
      <c r="AM443" s="25">
        <f t="shared" si="37"/>
        <v>0</v>
      </c>
      <c r="AN443" s="25">
        <f t="shared" si="38"/>
        <v>1</v>
      </c>
      <c r="AO443" s="25">
        <f t="shared" si="39"/>
        <v>0</v>
      </c>
      <c r="AP443" s="25">
        <f t="shared" si="40"/>
        <v>0</v>
      </c>
      <c r="AQ443" s="25">
        <f t="shared" si="41"/>
        <v>0</v>
      </c>
    </row>
    <row r="444" spans="1:43" x14ac:dyDescent="0.2">
      <c r="A444" s="1">
        <v>440</v>
      </c>
      <c r="B444" s="27">
        <f>'Rolex, AP, Patek'!C444</f>
        <v>43779</v>
      </c>
      <c r="C444">
        <f>'Rolex, AP, Patek'!D444</f>
        <v>388</v>
      </c>
      <c r="D444" s="28">
        <f>'Rolex, AP, Patek'!E444</f>
        <v>40000</v>
      </c>
      <c r="E444" s="28">
        <f>'Rolex, AP, Patek'!F444</f>
        <v>50000</v>
      </c>
      <c r="F444" s="29">
        <f t="shared" si="36"/>
        <v>10.596634733096073</v>
      </c>
      <c r="G444" s="28">
        <f>IF('Rolex, AP, Patek'!J444="AP",1,0)</f>
        <v>0</v>
      </c>
      <c r="H444" s="28">
        <f>IF('Rolex, AP, Patek'!J444="Patek",1,0)</f>
        <v>1</v>
      </c>
      <c r="I444" s="28">
        <f>IF('Rolex, AP, Patek'!J444="Rolex",1,0)</f>
        <v>0</v>
      </c>
      <c r="J444">
        <f>IF('Rolex, AP, Patek'!L444="Stainless Steel",1,0)</f>
        <v>0</v>
      </c>
      <c r="K444">
        <f>IF('Rolex, AP, Patek'!L444="Two-tone",1,0)</f>
        <v>0</v>
      </c>
      <c r="L444">
        <f>IF(OR('Rolex, AP, Patek'!L444="YG 18K",'Rolex, AP, Patek'!L444="YG &lt;18K",'Rolex, AP, Patek'!L444="PG 18K",'Rolex, AP, Patek'!L444="PG &lt;18K",'Rolex, AP, Patek'!L444="WG 18K",'Rolex, AP, Patek'!L444="Mixes of 18K",'Rolex, AP, Patek'!L444="Mixes &lt;18K"),1,0)</f>
        <v>1</v>
      </c>
      <c r="M444">
        <f>IF('Rolex, AP, Patek'!L444="Platinum",1,0)</f>
        <v>0</v>
      </c>
      <c r="N444">
        <f>IF(OR('Rolex, AP, Patek'!L444="PVD",'Rolex, AP, Patek'!L444="Gold Plate",'Rolex, AP, Patek'!L444="Other"),1,0)</f>
        <v>0</v>
      </c>
      <c r="O444">
        <f>IF('Rolex, AP, Patek'!P444="Stainless Steel",1,0)</f>
        <v>0</v>
      </c>
      <c r="P444">
        <f>IF('Rolex, AP, Patek'!P444="Leather",1,0)</f>
        <v>1</v>
      </c>
      <c r="Q444">
        <f>IF('Rolex, AP, Patek'!P444="Two-tone",1,0)</f>
        <v>0</v>
      </c>
      <c r="R444">
        <f>IF(OR('Rolex, AP, Patek'!P444="YG 18K",'Rolex, AP, Patek'!P444="PG 18K",'Rolex, AP, Patek'!P444="WG 18K",'Rolex, AP, Patek'!P444="Mixes of 18K"),1,0)</f>
        <v>0</v>
      </c>
      <c r="S444">
        <f>IF(OR('Rolex, AP, Patek'!AX444="Yes",'Rolex, AP, Patek'!AY444="Yes",'Rolex, AP, Patek'!AW444="Yes"),1,0)</f>
        <v>0</v>
      </c>
      <c r="T444">
        <f>IF(OR(ISTEXT('Rolex, AP, Patek'!AZ444), ISTEXT('Rolex, AP, Patek'!BA444)),1,0)</f>
        <v>1</v>
      </c>
      <c r="U444">
        <f>IF('Rolex, AP, Patek'!BB444="Yes",1,0)</f>
        <v>0</v>
      </c>
      <c r="V444">
        <f>IF('Rolex, AP, Patek'!BC444="Yes",1,0)</f>
        <v>0</v>
      </c>
      <c r="W444">
        <f>IF('Rolex, AP, Patek'!BF444="Yes",1,0)</f>
        <v>0</v>
      </c>
      <c r="X444">
        <f>IF('Rolex, AP, Patek'!BG444="A",1,0)</f>
        <v>0</v>
      </c>
      <c r="Y444">
        <f>IF('Rolex, AP, Patek'!BG444="AA",1,0)</f>
        <v>0</v>
      </c>
      <c r="Z444">
        <f>IF('Rolex, AP, Patek'!BG444="AAA",1,0)</f>
        <v>0</v>
      </c>
      <c r="AA444">
        <f>IF('Rolex, AP, Patek'!BG444="AAAA",1,0)</f>
        <v>1</v>
      </c>
      <c r="AB444">
        <f>IF('Rolex, AP, Patek'!R444="Yes",1,0)</f>
        <v>1</v>
      </c>
      <c r="AC444">
        <f>IF('Rolex, AP, Patek'!AR444="Yes",1,0)</f>
        <v>0</v>
      </c>
      <c r="AD444">
        <f>IF(OR('Rolex, AP, Patek'!X444="Yes", 'Rolex, AP, Patek'!Y444="Yes",'Rolex, AP, Patek'!Z444="Yes"),1,0)</f>
        <v>0</v>
      </c>
      <c r="AE444">
        <f>IF(OR('Rolex, AP, Patek'!AA444="Yes",'Rolex, AP, Patek'!AB444="Yes"),1,0)</f>
        <v>0</v>
      </c>
      <c r="AF444">
        <f>IF('Rolex, AP, Patek'!AD444="Yes",1,0)</f>
        <v>0</v>
      </c>
      <c r="AG444">
        <f>IF('Rolex, AP, Patek'!AC444="Yes",1,0)</f>
        <v>0</v>
      </c>
      <c r="AH444">
        <f>IF('Rolex, AP, Patek'!AE444="Yes",1,0)</f>
        <v>0</v>
      </c>
      <c r="AI444">
        <f>IF(OR('Rolex, AP, Patek'!AK444="Yes",'Rolex, AP, Patek'!AN444="Yes"),1,0)</f>
        <v>0</v>
      </c>
      <c r="AJ444">
        <f>IF('Rolex, AP, Patek'!AL444="Yes",1,0)</f>
        <v>0</v>
      </c>
      <c r="AK444">
        <f>IF('Rolex, AP, Patek'!AO444="Yes",1,0)</f>
        <v>0</v>
      </c>
      <c r="AL444">
        <f>IF('Rolex, AP, Patek'!AS444="Yes",1,0)</f>
        <v>0</v>
      </c>
      <c r="AM444" s="25">
        <f t="shared" si="37"/>
        <v>0</v>
      </c>
      <c r="AN444" s="25">
        <f t="shared" si="38"/>
        <v>1</v>
      </c>
      <c r="AO444" s="25">
        <f t="shared" si="39"/>
        <v>0</v>
      </c>
      <c r="AP444" s="25">
        <f t="shared" si="40"/>
        <v>0</v>
      </c>
      <c r="AQ444" s="25">
        <f t="shared" si="41"/>
        <v>0</v>
      </c>
    </row>
    <row r="445" spans="1:43" x14ac:dyDescent="0.2">
      <c r="A445" s="1">
        <v>441</v>
      </c>
      <c r="B445" s="27">
        <f>'Rolex, AP, Patek'!C445</f>
        <v>43779</v>
      </c>
      <c r="C445">
        <f>'Rolex, AP, Patek'!D445</f>
        <v>391</v>
      </c>
      <c r="D445" s="28">
        <f>'Rolex, AP, Patek'!E445</f>
        <v>4800</v>
      </c>
      <c r="E445" s="28">
        <f>'Rolex, AP, Patek'!F445</f>
        <v>6000</v>
      </c>
      <c r="F445" s="29">
        <f t="shared" si="36"/>
        <v>8.4763711968959825</v>
      </c>
      <c r="G445" s="28">
        <f>IF('Rolex, AP, Patek'!J445="AP",1,0)</f>
        <v>0</v>
      </c>
      <c r="H445" s="28">
        <f>IF('Rolex, AP, Patek'!J445="Patek",1,0)</f>
        <v>1</v>
      </c>
      <c r="I445" s="28">
        <f>IF('Rolex, AP, Patek'!J445="Rolex",1,0)</f>
        <v>0</v>
      </c>
      <c r="J445">
        <f>IF('Rolex, AP, Patek'!L445="Stainless Steel",1,0)</f>
        <v>0</v>
      </c>
      <c r="K445">
        <f>IF('Rolex, AP, Patek'!L445="Two-tone",1,0)</f>
        <v>0</v>
      </c>
      <c r="L445">
        <f>IF(OR('Rolex, AP, Patek'!L445="YG 18K",'Rolex, AP, Patek'!L445="YG &lt;18K",'Rolex, AP, Patek'!L445="PG 18K",'Rolex, AP, Patek'!L445="PG &lt;18K",'Rolex, AP, Patek'!L445="WG 18K",'Rolex, AP, Patek'!L445="Mixes of 18K",'Rolex, AP, Patek'!L445="Mixes &lt;18K"),1,0)</f>
        <v>1</v>
      </c>
      <c r="M445">
        <f>IF('Rolex, AP, Patek'!L445="Platinum",1,0)</f>
        <v>0</v>
      </c>
      <c r="N445">
        <f>IF(OR('Rolex, AP, Patek'!L445="PVD",'Rolex, AP, Patek'!L445="Gold Plate",'Rolex, AP, Patek'!L445="Other"),1,0)</f>
        <v>0</v>
      </c>
      <c r="O445">
        <f>IF('Rolex, AP, Patek'!P445="Stainless Steel",1,0)</f>
        <v>0</v>
      </c>
      <c r="P445">
        <f>IF('Rolex, AP, Patek'!P445="Leather",1,0)</f>
        <v>1</v>
      </c>
      <c r="Q445">
        <f>IF('Rolex, AP, Patek'!P445="Two-tone",1,0)</f>
        <v>0</v>
      </c>
      <c r="R445">
        <f>IF(OR('Rolex, AP, Patek'!P445="YG 18K",'Rolex, AP, Patek'!P445="PG 18K",'Rolex, AP, Patek'!P445="WG 18K",'Rolex, AP, Patek'!P445="Mixes of 18K"),1,0)</f>
        <v>0</v>
      </c>
      <c r="S445">
        <f>IF(OR('Rolex, AP, Patek'!AX445="Yes",'Rolex, AP, Patek'!AY445="Yes",'Rolex, AP, Patek'!AW445="Yes"),1,0)</f>
        <v>0</v>
      </c>
      <c r="T445">
        <f>IF(OR(ISTEXT('Rolex, AP, Patek'!AZ445), ISTEXT('Rolex, AP, Patek'!BA445)),1,0)</f>
        <v>0</v>
      </c>
      <c r="U445">
        <f>IF('Rolex, AP, Patek'!BB445="Yes",1,0)</f>
        <v>0</v>
      </c>
      <c r="V445">
        <f>IF('Rolex, AP, Patek'!BC445="Yes",1,0)</f>
        <v>0</v>
      </c>
      <c r="W445">
        <f>IF('Rolex, AP, Patek'!BF445="Yes",1,0)</f>
        <v>0</v>
      </c>
      <c r="X445">
        <f>IF('Rolex, AP, Patek'!BG445="A",1,0)</f>
        <v>0</v>
      </c>
      <c r="Y445">
        <f>IF('Rolex, AP, Patek'!BG445="AA",1,0)</f>
        <v>1</v>
      </c>
      <c r="Z445">
        <f>IF('Rolex, AP, Patek'!BG445="AAA",1,0)</f>
        <v>0</v>
      </c>
      <c r="AA445">
        <f>IF('Rolex, AP, Patek'!BG445="AAAA",1,0)</f>
        <v>0</v>
      </c>
      <c r="AB445">
        <f>IF('Rolex, AP, Patek'!R445="Yes",1,0)</f>
        <v>1</v>
      </c>
      <c r="AC445">
        <f>IF('Rolex, AP, Patek'!AR445="Yes",1,0)</f>
        <v>0</v>
      </c>
      <c r="AD445">
        <f>IF(OR('Rolex, AP, Patek'!X445="Yes", 'Rolex, AP, Patek'!Y445="Yes",'Rolex, AP, Patek'!Z445="Yes"),1,0)</f>
        <v>0</v>
      </c>
      <c r="AE445">
        <f>IF(OR('Rolex, AP, Patek'!AA445="Yes",'Rolex, AP, Patek'!AB445="Yes"),1,0)</f>
        <v>0</v>
      </c>
      <c r="AF445">
        <f>IF('Rolex, AP, Patek'!AD445="Yes",1,0)</f>
        <v>0</v>
      </c>
      <c r="AG445">
        <f>IF('Rolex, AP, Patek'!AC445="Yes",1,0)</f>
        <v>0</v>
      </c>
      <c r="AH445">
        <f>IF('Rolex, AP, Patek'!AE445="Yes",1,0)</f>
        <v>0</v>
      </c>
      <c r="AI445">
        <f>IF(OR('Rolex, AP, Patek'!AK445="Yes",'Rolex, AP, Patek'!AN445="Yes"),1,0)</f>
        <v>0</v>
      </c>
      <c r="AJ445">
        <f>IF('Rolex, AP, Patek'!AL445="Yes",1,0)</f>
        <v>0</v>
      </c>
      <c r="AK445">
        <f>IF('Rolex, AP, Patek'!AO445="Yes",1,0)</f>
        <v>0</v>
      </c>
      <c r="AL445">
        <f>IF('Rolex, AP, Patek'!AS445="Yes",1,0)</f>
        <v>0</v>
      </c>
      <c r="AM445" s="25">
        <f t="shared" si="37"/>
        <v>0</v>
      </c>
      <c r="AN445" s="25">
        <f t="shared" si="38"/>
        <v>1</v>
      </c>
      <c r="AO445" s="25">
        <f t="shared" si="39"/>
        <v>0</v>
      </c>
      <c r="AP445" s="25">
        <f t="shared" si="40"/>
        <v>0</v>
      </c>
      <c r="AQ445" s="25">
        <f t="shared" si="41"/>
        <v>0</v>
      </c>
    </row>
    <row r="446" spans="1:43" x14ac:dyDescent="0.2">
      <c r="A446" s="1">
        <v>442</v>
      </c>
      <c r="B446" s="27">
        <f>'Rolex, AP, Patek'!C446</f>
        <v>43779</v>
      </c>
      <c r="C446">
        <f>'Rolex, AP, Patek'!D446</f>
        <v>393</v>
      </c>
      <c r="D446" s="28">
        <f>'Rolex, AP, Patek'!E446</f>
        <v>3200</v>
      </c>
      <c r="E446" s="28">
        <f>'Rolex, AP, Patek'!F446</f>
        <v>4000</v>
      </c>
      <c r="F446" s="29">
        <f t="shared" si="36"/>
        <v>8.0709060887878188</v>
      </c>
      <c r="G446" s="28">
        <f>IF('Rolex, AP, Patek'!J446="AP",1,0)</f>
        <v>0</v>
      </c>
      <c r="H446" s="28">
        <f>IF('Rolex, AP, Patek'!J446="Patek",1,0)</f>
        <v>1</v>
      </c>
      <c r="I446" s="28">
        <f>IF('Rolex, AP, Patek'!J446="Rolex",1,0)</f>
        <v>0</v>
      </c>
      <c r="J446">
        <f>IF('Rolex, AP, Patek'!L446="Stainless Steel",1,0)</f>
        <v>0</v>
      </c>
      <c r="K446">
        <f>IF('Rolex, AP, Patek'!L446="Two-tone",1,0)</f>
        <v>0</v>
      </c>
      <c r="L446">
        <f>IF(OR('Rolex, AP, Patek'!L446="YG 18K",'Rolex, AP, Patek'!L446="YG &lt;18K",'Rolex, AP, Patek'!L446="PG 18K",'Rolex, AP, Patek'!L446="PG &lt;18K",'Rolex, AP, Patek'!L446="WG 18K",'Rolex, AP, Patek'!L446="Mixes of 18K",'Rolex, AP, Patek'!L446="Mixes &lt;18K"),1,0)</f>
        <v>1</v>
      </c>
      <c r="M446">
        <f>IF('Rolex, AP, Patek'!L446="Platinum",1,0)</f>
        <v>0</v>
      </c>
      <c r="N446">
        <f>IF(OR('Rolex, AP, Patek'!L446="PVD",'Rolex, AP, Patek'!L446="Gold Plate",'Rolex, AP, Patek'!L446="Other"),1,0)</f>
        <v>0</v>
      </c>
      <c r="O446">
        <f>IF('Rolex, AP, Patek'!P446="Stainless Steel",1,0)</f>
        <v>0</v>
      </c>
      <c r="P446">
        <f>IF('Rolex, AP, Patek'!P446="Leather",1,0)</f>
        <v>1</v>
      </c>
      <c r="Q446">
        <f>IF('Rolex, AP, Patek'!P446="Two-tone",1,0)</f>
        <v>0</v>
      </c>
      <c r="R446">
        <f>IF(OR('Rolex, AP, Patek'!P446="YG 18K",'Rolex, AP, Patek'!P446="PG 18K",'Rolex, AP, Patek'!P446="WG 18K",'Rolex, AP, Patek'!P446="Mixes of 18K"),1,0)</f>
        <v>0</v>
      </c>
      <c r="S446">
        <f>IF(OR('Rolex, AP, Patek'!AX446="Yes",'Rolex, AP, Patek'!AY446="Yes",'Rolex, AP, Patek'!AW446="Yes"),1,0)</f>
        <v>0</v>
      </c>
      <c r="T446">
        <f>IF(OR(ISTEXT('Rolex, AP, Patek'!AZ446), ISTEXT('Rolex, AP, Patek'!BA446)),1,0)</f>
        <v>0</v>
      </c>
      <c r="U446">
        <f>IF('Rolex, AP, Patek'!BB446="Yes",1,0)</f>
        <v>0</v>
      </c>
      <c r="V446">
        <f>IF('Rolex, AP, Patek'!BC446="Yes",1,0)</f>
        <v>0</v>
      </c>
      <c r="W446">
        <f>IF('Rolex, AP, Patek'!BF446="Yes",1,0)</f>
        <v>0</v>
      </c>
      <c r="X446">
        <f>IF('Rolex, AP, Patek'!BG446="A",1,0)</f>
        <v>0</v>
      </c>
      <c r="Y446">
        <f>IF('Rolex, AP, Patek'!BG446="AA",1,0)</f>
        <v>1</v>
      </c>
      <c r="Z446">
        <f>IF('Rolex, AP, Patek'!BG446="AAA",1,0)</f>
        <v>0</v>
      </c>
      <c r="AA446">
        <f>IF('Rolex, AP, Patek'!BG446="AAAA",1,0)</f>
        <v>0</v>
      </c>
      <c r="AB446">
        <f>IF('Rolex, AP, Patek'!R446="Yes",1,0)</f>
        <v>1</v>
      </c>
      <c r="AC446">
        <f>IF('Rolex, AP, Patek'!AR446="Yes",1,0)</f>
        <v>0</v>
      </c>
      <c r="AD446">
        <f>IF(OR('Rolex, AP, Patek'!X446="Yes", 'Rolex, AP, Patek'!Y446="Yes",'Rolex, AP, Patek'!Z446="Yes"),1,0)</f>
        <v>0</v>
      </c>
      <c r="AE446">
        <f>IF(OR('Rolex, AP, Patek'!AA446="Yes",'Rolex, AP, Patek'!AB446="Yes"),1,0)</f>
        <v>0</v>
      </c>
      <c r="AF446">
        <f>IF('Rolex, AP, Patek'!AD446="Yes",1,0)</f>
        <v>0</v>
      </c>
      <c r="AG446">
        <f>IF('Rolex, AP, Patek'!AC446="Yes",1,0)</f>
        <v>0</v>
      </c>
      <c r="AH446">
        <f>IF('Rolex, AP, Patek'!AE446="Yes",1,0)</f>
        <v>0</v>
      </c>
      <c r="AI446">
        <f>IF(OR('Rolex, AP, Patek'!AK446="Yes",'Rolex, AP, Patek'!AN446="Yes"),1,0)</f>
        <v>0</v>
      </c>
      <c r="AJ446">
        <f>IF('Rolex, AP, Patek'!AL446="Yes",1,0)</f>
        <v>0</v>
      </c>
      <c r="AK446">
        <f>IF('Rolex, AP, Patek'!AO446="Yes",1,0)</f>
        <v>0</v>
      </c>
      <c r="AL446">
        <f>IF('Rolex, AP, Patek'!AS446="Yes",1,0)</f>
        <v>0</v>
      </c>
      <c r="AM446" s="25">
        <f t="shared" si="37"/>
        <v>0</v>
      </c>
      <c r="AN446" s="25">
        <f t="shared" si="38"/>
        <v>1</v>
      </c>
      <c r="AO446" s="25">
        <f t="shared" si="39"/>
        <v>0</v>
      </c>
      <c r="AP446" s="25">
        <f t="shared" si="40"/>
        <v>0</v>
      </c>
      <c r="AQ446" s="25">
        <f t="shared" si="41"/>
        <v>0</v>
      </c>
    </row>
    <row r="447" spans="1:43" x14ac:dyDescent="0.2">
      <c r="A447" s="1">
        <v>443</v>
      </c>
      <c r="B447" s="27">
        <f>'Rolex, AP, Patek'!C447</f>
        <v>43779</v>
      </c>
      <c r="C447">
        <f>'Rolex, AP, Patek'!D447</f>
        <v>394</v>
      </c>
      <c r="D447" s="28">
        <f>'Rolex, AP, Patek'!E447</f>
        <v>5000</v>
      </c>
      <c r="E447" s="28">
        <f>'Rolex, AP, Patek'!F447</f>
        <v>6250</v>
      </c>
      <c r="F447" s="29">
        <f t="shared" si="36"/>
        <v>8.5171931914162382</v>
      </c>
      <c r="G447" s="28">
        <f>IF('Rolex, AP, Patek'!J447="AP",1,0)</f>
        <v>0</v>
      </c>
      <c r="H447" s="28">
        <f>IF('Rolex, AP, Patek'!J447="Patek",1,0)</f>
        <v>1</v>
      </c>
      <c r="I447" s="28">
        <f>IF('Rolex, AP, Patek'!J447="Rolex",1,0)</f>
        <v>0</v>
      </c>
      <c r="J447">
        <f>IF('Rolex, AP, Patek'!L447="Stainless Steel",1,0)</f>
        <v>0</v>
      </c>
      <c r="K447">
        <f>IF('Rolex, AP, Patek'!L447="Two-tone",1,0)</f>
        <v>0</v>
      </c>
      <c r="L447">
        <f>IF(OR('Rolex, AP, Patek'!L447="YG 18K",'Rolex, AP, Patek'!L447="YG &lt;18K",'Rolex, AP, Patek'!L447="PG 18K",'Rolex, AP, Patek'!L447="PG &lt;18K",'Rolex, AP, Patek'!L447="WG 18K",'Rolex, AP, Patek'!L447="Mixes of 18K",'Rolex, AP, Patek'!L447="Mixes &lt;18K"),1,0)</f>
        <v>1</v>
      </c>
      <c r="M447">
        <f>IF('Rolex, AP, Patek'!L447="Platinum",1,0)</f>
        <v>0</v>
      </c>
      <c r="N447">
        <f>IF(OR('Rolex, AP, Patek'!L447="PVD",'Rolex, AP, Patek'!L447="Gold Plate",'Rolex, AP, Patek'!L447="Other"),1,0)</f>
        <v>0</v>
      </c>
      <c r="O447">
        <f>IF('Rolex, AP, Patek'!P447="Stainless Steel",1,0)</f>
        <v>0</v>
      </c>
      <c r="P447">
        <f>IF('Rolex, AP, Patek'!P447="Leather",1,0)</f>
        <v>0</v>
      </c>
      <c r="Q447">
        <f>IF('Rolex, AP, Patek'!P447="Two-tone",1,0)</f>
        <v>0</v>
      </c>
      <c r="R447">
        <f>IF(OR('Rolex, AP, Patek'!P447="YG 18K",'Rolex, AP, Patek'!P447="PG 18K",'Rolex, AP, Patek'!P447="WG 18K",'Rolex, AP, Patek'!P447="Mixes of 18K"),1,0)</f>
        <v>1</v>
      </c>
      <c r="S447">
        <f>IF(OR('Rolex, AP, Patek'!AX447="Yes",'Rolex, AP, Patek'!AY447="Yes",'Rolex, AP, Patek'!AW447="Yes"),1,0)</f>
        <v>0</v>
      </c>
      <c r="T447">
        <f>IF(OR(ISTEXT('Rolex, AP, Patek'!AZ447), ISTEXT('Rolex, AP, Patek'!BA447)),1,0)</f>
        <v>0</v>
      </c>
      <c r="U447">
        <f>IF('Rolex, AP, Patek'!BB447="Yes",1,0)</f>
        <v>0</v>
      </c>
      <c r="V447">
        <f>IF('Rolex, AP, Patek'!BC447="Yes",1,0)</f>
        <v>0</v>
      </c>
      <c r="W447">
        <f>IF('Rolex, AP, Patek'!BF447="Yes",1,0)</f>
        <v>0</v>
      </c>
      <c r="X447">
        <f>IF('Rolex, AP, Patek'!BG447="A",1,0)</f>
        <v>0</v>
      </c>
      <c r="Y447">
        <f>IF('Rolex, AP, Patek'!BG447="AA",1,0)</f>
        <v>1</v>
      </c>
      <c r="Z447">
        <f>IF('Rolex, AP, Patek'!BG447="AAA",1,0)</f>
        <v>0</v>
      </c>
      <c r="AA447">
        <f>IF('Rolex, AP, Patek'!BG447="AAAA",1,0)</f>
        <v>0</v>
      </c>
      <c r="AB447">
        <f>IF('Rolex, AP, Patek'!R447="Yes",1,0)</f>
        <v>1</v>
      </c>
      <c r="AC447">
        <f>IF('Rolex, AP, Patek'!AR447="Yes",1,0)</f>
        <v>0</v>
      </c>
      <c r="AD447">
        <f>IF(OR('Rolex, AP, Patek'!X447="Yes", 'Rolex, AP, Patek'!Y447="Yes",'Rolex, AP, Patek'!Z447="Yes"),1,0)</f>
        <v>0</v>
      </c>
      <c r="AE447">
        <f>IF(OR('Rolex, AP, Patek'!AA447="Yes",'Rolex, AP, Patek'!AB447="Yes"),1,0)</f>
        <v>0</v>
      </c>
      <c r="AF447">
        <f>IF('Rolex, AP, Patek'!AD447="Yes",1,0)</f>
        <v>0</v>
      </c>
      <c r="AG447">
        <f>IF('Rolex, AP, Patek'!AC447="Yes",1,0)</f>
        <v>0</v>
      </c>
      <c r="AH447">
        <f>IF('Rolex, AP, Patek'!AE447="Yes",1,0)</f>
        <v>0</v>
      </c>
      <c r="AI447">
        <f>IF(OR('Rolex, AP, Patek'!AK447="Yes",'Rolex, AP, Patek'!AN447="Yes"),1,0)</f>
        <v>0</v>
      </c>
      <c r="AJ447">
        <f>IF('Rolex, AP, Patek'!AL447="Yes",1,0)</f>
        <v>0</v>
      </c>
      <c r="AK447">
        <f>IF('Rolex, AP, Patek'!AO447="Yes",1,0)</f>
        <v>0</v>
      </c>
      <c r="AL447">
        <f>IF('Rolex, AP, Patek'!AS447="Yes",1,0)</f>
        <v>0</v>
      </c>
      <c r="AM447" s="25">
        <f t="shared" si="37"/>
        <v>0</v>
      </c>
      <c r="AN447" s="25">
        <f t="shared" si="38"/>
        <v>1</v>
      </c>
      <c r="AO447" s="25">
        <f t="shared" si="39"/>
        <v>0</v>
      </c>
      <c r="AP447" s="25">
        <f t="shared" si="40"/>
        <v>0</v>
      </c>
      <c r="AQ447" s="25">
        <f t="shared" si="41"/>
        <v>0</v>
      </c>
    </row>
    <row r="448" spans="1:43" x14ac:dyDescent="0.2">
      <c r="A448" s="1">
        <v>444</v>
      </c>
      <c r="B448" s="27">
        <f>'Rolex, AP, Patek'!C448</f>
        <v>43779</v>
      </c>
      <c r="C448">
        <f>'Rolex, AP, Patek'!D448</f>
        <v>395</v>
      </c>
      <c r="D448" s="28">
        <f>'Rolex, AP, Patek'!E448</f>
        <v>2400</v>
      </c>
      <c r="E448" s="28">
        <f>'Rolex, AP, Patek'!F448</f>
        <v>3000</v>
      </c>
      <c r="F448" s="29">
        <f t="shared" si="36"/>
        <v>7.7832240163360371</v>
      </c>
      <c r="G448" s="28">
        <f>IF('Rolex, AP, Patek'!J448="AP",1,0)</f>
        <v>0</v>
      </c>
      <c r="H448" s="28">
        <f>IF('Rolex, AP, Patek'!J448="Patek",1,0)</f>
        <v>1</v>
      </c>
      <c r="I448" s="28">
        <f>IF('Rolex, AP, Patek'!J448="Rolex",1,0)</f>
        <v>0</v>
      </c>
      <c r="J448">
        <f>IF('Rolex, AP, Patek'!L448="Stainless Steel",1,0)</f>
        <v>0</v>
      </c>
      <c r="K448">
        <f>IF('Rolex, AP, Patek'!L448="Two-tone",1,0)</f>
        <v>0</v>
      </c>
      <c r="L448">
        <f>IF(OR('Rolex, AP, Patek'!L448="YG 18K",'Rolex, AP, Patek'!L448="YG &lt;18K",'Rolex, AP, Patek'!L448="PG 18K",'Rolex, AP, Patek'!L448="PG &lt;18K",'Rolex, AP, Patek'!L448="WG 18K",'Rolex, AP, Patek'!L448="Mixes of 18K",'Rolex, AP, Patek'!L448="Mixes &lt;18K"),1,0)</f>
        <v>1</v>
      </c>
      <c r="M448">
        <f>IF('Rolex, AP, Patek'!L448="Platinum",1,0)</f>
        <v>0</v>
      </c>
      <c r="N448">
        <f>IF(OR('Rolex, AP, Patek'!L448="PVD",'Rolex, AP, Patek'!L448="Gold Plate",'Rolex, AP, Patek'!L448="Other"),1,0)</f>
        <v>0</v>
      </c>
      <c r="O448">
        <f>IF('Rolex, AP, Patek'!P448="Stainless Steel",1,0)</f>
        <v>0</v>
      </c>
      <c r="P448">
        <f>IF('Rolex, AP, Patek'!P448="Leather",1,0)</f>
        <v>1</v>
      </c>
      <c r="Q448">
        <f>IF('Rolex, AP, Patek'!P448="Two-tone",1,0)</f>
        <v>0</v>
      </c>
      <c r="R448">
        <f>IF(OR('Rolex, AP, Patek'!P448="YG 18K",'Rolex, AP, Patek'!P448="PG 18K",'Rolex, AP, Patek'!P448="WG 18K",'Rolex, AP, Patek'!P448="Mixes of 18K"),1,0)</f>
        <v>0</v>
      </c>
      <c r="S448">
        <f>IF(OR('Rolex, AP, Patek'!AX448="Yes",'Rolex, AP, Patek'!AY448="Yes",'Rolex, AP, Patek'!AW448="Yes"),1,0)</f>
        <v>0</v>
      </c>
      <c r="T448">
        <f>IF(OR(ISTEXT('Rolex, AP, Patek'!AZ448), ISTEXT('Rolex, AP, Patek'!BA448)),1,0)</f>
        <v>0</v>
      </c>
      <c r="U448">
        <f>IF('Rolex, AP, Patek'!BB448="Yes",1,0)</f>
        <v>0</v>
      </c>
      <c r="V448">
        <f>IF('Rolex, AP, Patek'!BC448="Yes",1,0)</f>
        <v>0</v>
      </c>
      <c r="W448">
        <f>IF('Rolex, AP, Patek'!BF448="Yes",1,0)</f>
        <v>0</v>
      </c>
      <c r="X448">
        <f>IF('Rolex, AP, Patek'!BG448="A",1,0)</f>
        <v>0</v>
      </c>
      <c r="Y448">
        <f>IF('Rolex, AP, Patek'!BG448="AA",1,0)</f>
        <v>1</v>
      </c>
      <c r="Z448">
        <f>IF('Rolex, AP, Patek'!BG448="AAA",1,0)</f>
        <v>0</v>
      </c>
      <c r="AA448">
        <f>IF('Rolex, AP, Patek'!BG448="AAAA",1,0)</f>
        <v>0</v>
      </c>
      <c r="AB448">
        <f>IF('Rolex, AP, Patek'!R448="Yes",1,0)</f>
        <v>1</v>
      </c>
      <c r="AC448">
        <f>IF('Rolex, AP, Patek'!AR448="Yes",1,0)</f>
        <v>0</v>
      </c>
      <c r="AD448">
        <f>IF(OR('Rolex, AP, Patek'!X448="Yes", 'Rolex, AP, Patek'!Y448="Yes",'Rolex, AP, Patek'!Z448="Yes"),1,0)</f>
        <v>0</v>
      </c>
      <c r="AE448">
        <f>IF(OR('Rolex, AP, Patek'!AA448="Yes",'Rolex, AP, Patek'!AB448="Yes"),1,0)</f>
        <v>0</v>
      </c>
      <c r="AF448">
        <f>IF('Rolex, AP, Patek'!AD448="Yes",1,0)</f>
        <v>0</v>
      </c>
      <c r="AG448">
        <f>IF('Rolex, AP, Patek'!AC448="Yes",1,0)</f>
        <v>0</v>
      </c>
      <c r="AH448">
        <f>IF('Rolex, AP, Patek'!AE448="Yes",1,0)</f>
        <v>0</v>
      </c>
      <c r="AI448">
        <f>IF(OR('Rolex, AP, Patek'!AK448="Yes",'Rolex, AP, Patek'!AN448="Yes"),1,0)</f>
        <v>0</v>
      </c>
      <c r="AJ448">
        <f>IF('Rolex, AP, Patek'!AL448="Yes",1,0)</f>
        <v>0</v>
      </c>
      <c r="AK448">
        <f>IF('Rolex, AP, Patek'!AO448="Yes",1,0)</f>
        <v>0</v>
      </c>
      <c r="AL448">
        <f>IF('Rolex, AP, Patek'!AS448="Yes",1,0)</f>
        <v>0</v>
      </c>
      <c r="AM448" s="25">
        <f t="shared" si="37"/>
        <v>0</v>
      </c>
      <c r="AN448" s="25">
        <f t="shared" si="38"/>
        <v>1</v>
      </c>
      <c r="AO448" s="25">
        <f t="shared" si="39"/>
        <v>0</v>
      </c>
      <c r="AP448" s="25">
        <f t="shared" si="40"/>
        <v>0</v>
      </c>
      <c r="AQ448" s="25">
        <f t="shared" si="41"/>
        <v>0</v>
      </c>
    </row>
    <row r="449" spans="1:43" x14ac:dyDescent="0.2">
      <c r="A449" s="1">
        <v>445</v>
      </c>
      <c r="B449" s="27">
        <f>'Rolex, AP, Patek'!C449</f>
        <v>43779</v>
      </c>
      <c r="C449">
        <f>'Rolex, AP, Patek'!D449</f>
        <v>396</v>
      </c>
      <c r="D449" s="28">
        <f>'Rolex, AP, Patek'!E449</f>
        <v>5500</v>
      </c>
      <c r="E449" s="28">
        <f>'Rolex, AP, Patek'!F449</f>
        <v>6875</v>
      </c>
      <c r="F449" s="29">
        <f t="shared" si="36"/>
        <v>8.6125033712205621</v>
      </c>
      <c r="G449" s="28">
        <f>IF('Rolex, AP, Patek'!J449="AP",1,0)</f>
        <v>0</v>
      </c>
      <c r="H449" s="28">
        <f>IF('Rolex, AP, Patek'!J449="Patek",1,0)</f>
        <v>1</v>
      </c>
      <c r="I449" s="28">
        <f>IF('Rolex, AP, Patek'!J449="Rolex",1,0)</f>
        <v>0</v>
      </c>
      <c r="J449">
        <f>IF('Rolex, AP, Patek'!L449="Stainless Steel",1,0)</f>
        <v>0</v>
      </c>
      <c r="K449">
        <f>IF('Rolex, AP, Patek'!L449="Two-tone",1,0)</f>
        <v>0</v>
      </c>
      <c r="L449">
        <f>IF(OR('Rolex, AP, Patek'!L449="YG 18K",'Rolex, AP, Patek'!L449="YG &lt;18K",'Rolex, AP, Patek'!L449="PG 18K",'Rolex, AP, Patek'!L449="PG &lt;18K",'Rolex, AP, Patek'!L449="WG 18K",'Rolex, AP, Patek'!L449="Mixes of 18K",'Rolex, AP, Patek'!L449="Mixes &lt;18K"),1,0)</f>
        <v>1</v>
      </c>
      <c r="M449">
        <f>IF('Rolex, AP, Patek'!L449="Platinum",1,0)</f>
        <v>0</v>
      </c>
      <c r="N449">
        <f>IF(OR('Rolex, AP, Patek'!L449="PVD",'Rolex, AP, Patek'!L449="Gold Plate",'Rolex, AP, Patek'!L449="Other"),1,0)</f>
        <v>0</v>
      </c>
      <c r="O449">
        <f>IF('Rolex, AP, Patek'!P449="Stainless Steel",1,0)</f>
        <v>0</v>
      </c>
      <c r="P449">
        <f>IF('Rolex, AP, Patek'!P449="Leather",1,0)</f>
        <v>1</v>
      </c>
      <c r="Q449">
        <f>IF('Rolex, AP, Patek'!P449="Two-tone",1,0)</f>
        <v>0</v>
      </c>
      <c r="R449">
        <f>IF(OR('Rolex, AP, Patek'!P449="YG 18K",'Rolex, AP, Patek'!P449="PG 18K",'Rolex, AP, Patek'!P449="WG 18K",'Rolex, AP, Patek'!P449="Mixes of 18K"),1,0)</f>
        <v>0</v>
      </c>
      <c r="S449">
        <f>IF(OR('Rolex, AP, Patek'!AX449="Yes",'Rolex, AP, Patek'!AY449="Yes",'Rolex, AP, Patek'!AW449="Yes"),1,0)</f>
        <v>0</v>
      </c>
      <c r="T449">
        <f>IF(OR(ISTEXT('Rolex, AP, Patek'!AZ449), ISTEXT('Rolex, AP, Patek'!BA449)),1,0)</f>
        <v>0</v>
      </c>
      <c r="U449">
        <f>IF('Rolex, AP, Patek'!BB449="Yes",1,0)</f>
        <v>0</v>
      </c>
      <c r="V449">
        <f>IF('Rolex, AP, Patek'!BC449="Yes",1,0)</f>
        <v>0</v>
      </c>
      <c r="W449">
        <f>IF('Rolex, AP, Patek'!BF449="Yes",1,0)</f>
        <v>0</v>
      </c>
      <c r="X449">
        <f>IF('Rolex, AP, Patek'!BG449="A",1,0)</f>
        <v>0</v>
      </c>
      <c r="Y449">
        <f>IF('Rolex, AP, Patek'!BG449="AA",1,0)</f>
        <v>1</v>
      </c>
      <c r="Z449">
        <f>IF('Rolex, AP, Patek'!BG449="AAA",1,0)</f>
        <v>0</v>
      </c>
      <c r="AA449">
        <f>IF('Rolex, AP, Patek'!BG449="AAAA",1,0)</f>
        <v>0</v>
      </c>
      <c r="AB449">
        <f>IF('Rolex, AP, Patek'!R449="Yes",1,0)</f>
        <v>1</v>
      </c>
      <c r="AC449">
        <f>IF('Rolex, AP, Patek'!AR449="Yes",1,0)</f>
        <v>0</v>
      </c>
      <c r="AD449">
        <f>IF(OR('Rolex, AP, Patek'!X449="Yes", 'Rolex, AP, Patek'!Y449="Yes",'Rolex, AP, Patek'!Z449="Yes"),1,0)</f>
        <v>0</v>
      </c>
      <c r="AE449">
        <f>IF(OR('Rolex, AP, Patek'!AA449="Yes",'Rolex, AP, Patek'!AB449="Yes"),1,0)</f>
        <v>0</v>
      </c>
      <c r="AF449">
        <f>IF('Rolex, AP, Patek'!AD449="Yes",1,0)</f>
        <v>0</v>
      </c>
      <c r="AG449">
        <f>IF('Rolex, AP, Patek'!AC449="Yes",1,0)</f>
        <v>0</v>
      </c>
      <c r="AH449">
        <f>IF('Rolex, AP, Patek'!AE449="Yes",1,0)</f>
        <v>0</v>
      </c>
      <c r="AI449">
        <f>IF(OR('Rolex, AP, Patek'!AK449="Yes",'Rolex, AP, Patek'!AN449="Yes"),1,0)</f>
        <v>0</v>
      </c>
      <c r="AJ449">
        <f>IF('Rolex, AP, Patek'!AL449="Yes",1,0)</f>
        <v>0</v>
      </c>
      <c r="AK449">
        <f>IF('Rolex, AP, Patek'!AO449="Yes",1,0)</f>
        <v>0</v>
      </c>
      <c r="AL449">
        <f>IF('Rolex, AP, Patek'!AS449="Yes",1,0)</f>
        <v>0</v>
      </c>
      <c r="AM449" s="25">
        <f t="shared" si="37"/>
        <v>0</v>
      </c>
      <c r="AN449" s="25">
        <f t="shared" si="38"/>
        <v>1</v>
      </c>
      <c r="AO449" s="25">
        <f t="shared" si="39"/>
        <v>0</v>
      </c>
      <c r="AP449" s="25">
        <f t="shared" si="40"/>
        <v>0</v>
      </c>
      <c r="AQ449" s="25">
        <f t="shared" si="41"/>
        <v>0</v>
      </c>
    </row>
    <row r="450" spans="1:43" x14ac:dyDescent="0.2">
      <c r="A450" s="1">
        <v>446</v>
      </c>
      <c r="B450" s="27">
        <f>'Rolex, AP, Patek'!C450</f>
        <v>43779</v>
      </c>
      <c r="C450">
        <f>'Rolex, AP, Patek'!D450</f>
        <v>449</v>
      </c>
      <c r="D450" s="28">
        <f>'Rolex, AP, Patek'!E450</f>
        <v>3600</v>
      </c>
      <c r="E450" s="28">
        <f>'Rolex, AP, Patek'!F450</f>
        <v>4500</v>
      </c>
      <c r="F450" s="29">
        <f t="shared" si="36"/>
        <v>8.1886891244442008</v>
      </c>
      <c r="G450" s="28">
        <f>IF('Rolex, AP, Patek'!J450="AP",1,0)</f>
        <v>0</v>
      </c>
      <c r="H450" s="28">
        <f>IF('Rolex, AP, Patek'!J450="Patek",1,0)</f>
        <v>0</v>
      </c>
      <c r="I450" s="28">
        <f>IF('Rolex, AP, Patek'!J450="Rolex",1,0)</f>
        <v>1</v>
      </c>
      <c r="J450">
        <f>IF('Rolex, AP, Patek'!L450="Stainless Steel",1,0)</f>
        <v>0</v>
      </c>
      <c r="K450">
        <f>IF('Rolex, AP, Patek'!L450="Two-tone",1,0)</f>
        <v>0</v>
      </c>
      <c r="L450">
        <f>IF(OR('Rolex, AP, Patek'!L450="YG 18K",'Rolex, AP, Patek'!L450="YG &lt;18K",'Rolex, AP, Patek'!L450="PG 18K",'Rolex, AP, Patek'!L450="PG &lt;18K",'Rolex, AP, Patek'!L450="WG 18K",'Rolex, AP, Patek'!L450="Mixes of 18K",'Rolex, AP, Patek'!L450="Mixes &lt;18K"),1,0)</f>
        <v>1</v>
      </c>
      <c r="M450">
        <f>IF('Rolex, AP, Patek'!L450="Platinum",1,0)</f>
        <v>0</v>
      </c>
      <c r="N450">
        <f>IF(OR('Rolex, AP, Patek'!L450="PVD",'Rolex, AP, Patek'!L450="Gold Plate",'Rolex, AP, Patek'!L450="Other"),1,0)</f>
        <v>0</v>
      </c>
      <c r="O450">
        <f>IF('Rolex, AP, Patek'!P450="Stainless Steel",1,0)</f>
        <v>0</v>
      </c>
      <c r="P450">
        <f>IF('Rolex, AP, Patek'!P450="Leather",1,0)</f>
        <v>1</v>
      </c>
      <c r="Q450">
        <f>IF('Rolex, AP, Patek'!P450="Two-tone",1,0)</f>
        <v>0</v>
      </c>
      <c r="R450">
        <f>IF(OR('Rolex, AP, Patek'!P450="YG 18K",'Rolex, AP, Patek'!P450="PG 18K",'Rolex, AP, Patek'!P450="WG 18K",'Rolex, AP, Patek'!P450="Mixes of 18K"),1,0)</f>
        <v>0</v>
      </c>
      <c r="S450">
        <f>IF(OR('Rolex, AP, Patek'!AX450="Yes",'Rolex, AP, Patek'!AY450="Yes",'Rolex, AP, Patek'!AW450="Yes"),1,0)</f>
        <v>0</v>
      </c>
      <c r="T450">
        <f>IF(OR(ISTEXT('Rolex, AP, Patek'!AZ450), ISTEXT('Rolex, AP, Patek'!BA450)),1,0)</f>
        <v>0</v>
      </c>
      <c r="U450">
        <f>IF('Rolex, AP, Patek'!BB450="Yes",1,0)</f>
        <v>0</v>
      </c>
      <c r="V450">
        <f>IF('Rolex, AP, Patek'!BC450="Yes",1,0)</f>
        <v>0</v>
      </c>
      <c r="W450">
        <f>IF('Rolex, AP, Patek'!BF450="Yes",1,0)</f>
        <v>0</v>
      </c>
      <c r="X450">
        <f>IF('Rolex, AP, Patek'!BG450="A",1,0)</f>
        <v>0</v>
      </c>
      <c r="Y450">
        <f>IF('Rolex, AP, Patek'!BG450="AA",1,0)</f>
        <v>0</v>
      </c>
      <c r="Z450">
        <f>IF('Rolex, AP, Patek'!BG450="AAA",1,0)</f>
        <v>1</v>
      </c>
      <c r="AA450">
        <f>IF('Rolex, AP, Patek'!BG450="AAAA",1,0)</f>
        <v>0</v>
      </c>
      <c r="AB450">
        <f>IF('Rolex, AP, Patek'!R450="Yes",1,0)</f>
        <v>1</v>
      </c>
      <c r="AC450">
        <f>IF('Rolex, AP, Patek'!AR450="Yes",1,0)</f>
        <v>0</v>
      </c>
      <c r="AD450">
        <f>IF(OR('Rolex, AP, Patek'!X450="Yes", 'Rolex, AP, Patek'!Y450="Yes",'Rolex, AP, Patek'!Z450="Yes"),1,0)</f>
        <v>0</v>
      </c>
      <c r="AE450">
        <f>IF(OR('Rolex, AP, Patek'!AA450="Yes",'Rolex, AP, Patek'!AB450="Yes"),1,0)</f>
        <v>0</v>
      </c>
      <c r="AF450">
        <f>IF('Rolex, AP, Patek'!AD450="Yes",1,0)</f>
        <v>0</v>
      </c>
      <c r="AG450">
        <f>IF('Rolex, AP, Patek'!AC450="Yes",1,0)</f>
        <v>0</v>
      </c>
      <c r="AH450">
        <f>IF('Rolex, AP, Patek'!AE450="Yes",1,0)</f>
        <v>0</v>
      </c>
      <c r="AI450">
        <f>IF(OR('Rolex, AP, Patek'!AK450="Yes",'Rolex, AP, Patek'!AN450="Yes"),1,0)</f>
        <v>0</v>
      </c>
      <c r="AJ450">
        <f>IF('Rolex, AP, Patek'!AL450="Yes",1,0)</f>
        <v>0</v>
      </c>
      <c r="AK450">
        <f>IF('Rolex, AP, Patek'!AO450="Yes",1,0)</f>
        <v>0</v>
      </c>
      <c r="AL450">
        <f>IF('Rolex, AP, Patek'!AS450="Yes",1,0)</f>
        <v>0</v>
      </c>
      <c r="AM450" s="25">
        <f t="shared" si="37"/>
        <v>0</v>
      </c>
      <c r="AN450" s="25">
        <f t="shared" si="38"/>
        <v>1</v>
      </c>
      <c r="AO450" s="25">
        <f t="shared" si="39"/>
        <v>0</v>
      </c>
      <c r="AP450" s="25">
        <f t="shared" si="40"/>
        <v>0</v>
      </c>
      <c r="AQ450" s="25">
        <f t="shared" si="41"/>
        <v>0</v>
      </c>
    </row>
    <row r="451" spans="1:43" x14ac:dyDescent="0.2">
      <c r="A451" s="1">
        <v>447</v>
      </c>
      <c r="B451" s="27">
        <f>'Rolex, AP, Patek'!C451</f>
        <v>43779</v>
      </c>
      <c r="C451">
        <f>'Rolex, AP, Patek'!D451</f>
        <v>451</v>
      </c>
      <c r="D451" s="28">
        <f>'Rolex, AP, Patek'!E451</f>
        <v>48000</v>
      </c>
      <c r="E451" s="28">
        <f>'Rolex, AP, Patek'!F451</f>
        <v>60000</v>
      </c>
      <c r="F451" s="29">
        <f t="shared" si="36"/>
        <v>10.778956289890028</v>
      </c>
      <c r="G451" s="28">
        <f>IF('Rolex, AP, Patek'!J451="AP",1,0)</f>
        <v>0</v>
      </c>
      <c r="H451" s="28">
        <f>IF('Rolex, AP, Patek'!J451="Patek",1,0)</f>
        <v>0</v>
      </c>
      <c r="I451" s="28">
        <f>IF('Rolex, AP, Patek'!J451="Rolex",1,0)</f>
        <v>1</v>
      </c>
      <c r="J451">
        <f>IF('Rolex, AP, Patek'!L451="Stainless Steel",1,0)</f>
        <v>1</v>
      </c>
      <c r="K451">
        <f>IF('Rolex, AP, Patek'!L451="Two-tone",1,0)</f>
        <v>0</v>
      </c>
      <c r="L451">
        <f>IF(OR('Rolex, AP, Patek'!L451="YG 18K",'Rolex, AP, Patek'!L451="YG &lt;18K",'Rolex, AP, Patek'!L451="PG 18K",'Rolex, AP, Patek'!L451="PG &lt;18K",'Rolex, AP, Patek'!L451="WG 18K",'Rolex, AP, Patek'!L451="Mixes of 18K",'Rolex, AP, Patek'!L451="Mixes &lt;18K"),1,0)</f>
        <v>0</v>
      </c>
      <c r="M451">
        <f>IF('Rolex, AP, Patek'!L451="Platinum",1,0)</f>
        <v>0</v>
      </c>
      <c r="N451">
        <f>IF(OR('Rolex, AP, Patek'!L451="PVD",'Rolex, AP, Patek'!L451="Gold Plate",'Rolex, AP, Patek'!L451="Other"),1,0)</f>
        <v>0</v>
      </c>
      <c r="O451">
        <f>IF('Rolex, AP, Patek'!P451="Stainless Steel",1,0)</f>
        <v>1</v>
      </c>
      <c r="P451">
        <f>IF('Rolex, AP, Patek'!P451="Leather",1,0)</f>
        <v>0</v>
      </c>
      <c r="Q451">
        <f>IF('Rolex, AP, Patek'!P451="Two-tone",1,0)</f>
        <v>0</v>
      </c>
      <c r="R451">
        <f>IF(OR('Rolex, AP, Patek'!P451="YG 18K",'Rolex, AP, Patek'!P451="PG 18K",'Rolex, AP, Patek'!P451="WG 18K",'Rolex, AP, Patek'!P451="Mixes of 18K"),1,0)</f>
        <v>0</v>
      </c>
      <c r="S451">
        <f>IF(OR('Rolex, AP, Patek'!AX451="Yes",'Rolex, AP, Patek'!AY451="Yes",'Rolex, AP, Patek'!AW451="Yes"),1,0)</f>
        <v>0</v>
      </c>
      <c r="T451">
        <f>IF(OR(ISTEXT('Rolex, AP, Patek'!AZ451), ISTEXT('Rolex, AP, Patek'!BA451)),1,0)</f>
        <v>0</v>
      </c>
      <c r="U451">
        <f>IF('Rolex, AP, Patek'!BB451="Yes",1,0)</f>
        <v>0</v>
      </c>
      <c r="V451">
        <f>IF('Rolex, AP, Patek'!BC451="Yes",1,0)</f>
        <v>0</v>
      </c>
      <c r="W451">
        <f>IF('Rolex, AP, Patek'!BF451="Yes",1,0)</f>
        <v>0</v>
      </c>
      <c r="X451">
        <f>IF('Rolex, AP, Patek'!BG451="A",1,0)</f>
        <v>0</v>
      </c>
      <c r="Y451">
        <f>IF('Rolex, AP, Patek'!BG451="AA",1,0)</f>
        <v>0</v>
      </c>
      <c r="Z451">
        <f>IF('Rolex, AP, Patek'!BG451="AAA",1,0)</f>
        <v>0</v>
      </c>
      <c r="AA451">
        <f>IF('Rolex, AP, Patek'!BG451="AAAA",1,0)</f>
        <v>1</v>
      </c>
      <c r="AB451">
        <f>IF('Rolex, AP, Patek'!R451="Yes",1,0)</f>
        <v>0</v>
      </c>
      <c r="AC451">
        <f>IF('Rolex, AP, Patek'!AR451="Yes",1,0)</f>
        <v>0</v>
      </c>
      <c r="AD451">
        <f>IF(OR('Rolex, AP, Patek'!X451="Yes", 'Rolex, AP, Patek'!Y451="Yes",'Rolex, AP, Patek'!Z451="Yes"),1,0)</f>
        <v>0</v>
      </c>
      <c r="AE451">
        <f>IF(OR('Rolex, AP, Patek'!AA451="Yes",'Rolex, AP, Patek'!AB451="Yes"),1,0)</f>
        <v>0</v>
      </c>
      <c r="AF451">
        <f>IF('Rolex, AP, Patek'!AD451="Yes",1,0)</f>
        <v>0</v>
      </c>
      <c r="AG451">
        <f>IF('Rolex, AP, Patek'!AC451="Yes",1,0)</f>
        <v>0</v>
      </c>
      <c r="AH451">
        <f>IF('Rolex, AP, Patek'!AE451="Yes",1,0)</f>
        <v>0</v>
      </c>
      <c r="AI451">
        <f>IF(OR('Rolex, AP, Patek'!AK451="Yes",'Rolex, AP, Patek'!AN451="Yes"),1,0)</f>
        <v>1</v>
      </c>
      <c r="AJ451">
        <f>IF('Rolex, AP, Patek'!AL451="Yes",1,0)</f>
        <v>0</v>
      </c>
      <c r="AK451">
        <f>IF('Rolex, AP, Patek'!AO451="Yes",1,0)</f>
        <v>0</v>
      </c>
      <c r="AL451">
        <f>IF('Rolex, AP, Patek'!AS451="Yes",1,0)</f>
        <v>0</v>
      </c>
      <c r="AM451" s="25">
        <f t="shared" si="37"/>
        <v>0</v>
      </c>
      <c r="AN451" s="25">
        <f t="shared" si="38"/>
        <v>1</v>
      </c>
      <c r="AO451" s="25">
        <f t="shared" si="39"/>
        <v>0</v>
      </c>
      <c r="AP451" s="25">
        <f t="shared" si="40"/>
        <v>0</v>
      </c>
      <c r="AQ451" s="25">
        <f t="shared" si="41"/>
        <v>0</v>
      </c>
    </row>
    <row r="452" spans="1:43" x14ac:dyDescent="0.2">
      <c r="A452" s="1">
        <v>448</v>
      </c>
      <c r="B452" s="27">
        <f>'Rolex, AP, Patek'!C452</f>
        <v>43779</v>
      </c>
      <c r="C452">
        <f>'Rolex, AP, Patek'!D452</f>
        <v>452</v>
      </c>
      <c r="D452" s="28">
        <f>'Rolex, AP, Patek'!E452</f>
        <v>8000</v>
      </c>
      <c r="E452" s="28">
        <f>'Rolex, AP, Patek'!F452</f>
        <v>10000</v>
      </c>
      <c r="F452" s="29">
        <f t="shared" si="36"/>
        <v>8.987196820661973</v>
      </c>
      <c r="G452" s="28">
        <f>IF('Rolex, AP, Patek'!J452="AP",1,0)</f>
        <v>0</v>
      </c>
      <c r="H452" s="28">
        <f>IF('Rolex, AP, Patek'!J452="Patek",1,0)</f>
        <v>0</v>
      </c>
      <c r="I452" s="28">
        <f>IF('Rolex, AP, Patek'!J452="Rolex",1,0)</f>
        <v>1</v>
      </c>
      <c r="J452">
        <f>IF('Rolex, AP, Patek'!L452="Stainless Steel",1,0)</f>
        <v>1</v>
      </c>
      <c r="K452">
        <f>IF('Rolex, AP, Patek'!L452="Two-tone",1,0)</f>
        <v>0</v>
      </c>
      <c r="L452">
        <f>IF(OR('Rolex, AP, Patek'!L452="YG 18K",'Rolex, AP, Patek'!L452="YG &lt;18K",'Rolex, AP, Patek'!L452="PG 18K",'Rolex, AP, Patek'!L452="PG &lt;18K",'Rolex, AP, Patek'!L452="WG 18K",'Rolex, AP, Patek'!L452="Mixes of 18K",'Rolex, AP, Patek'!L452="Mixes &lt;18K"),1,0)</f>
        <v>0</v>
      </c>
      <c r="M452">
        <f>IF('Rolex, AP, Patek'!L452="Platinum",1,0)</f>
        <v>0</v>
      </c>
      <c r="N452">
        <f>IF(OR('Rolex, AP, Patek'!L452="PVD",'Rolex, AP, Patek'!L452="Gold Plate",'Rolex, AP, Patek'!L452="Other"),1,0)</f>
        <v>0</v>
      </c>
      <c r="O452">
        <f>IF('Rolex, AP, Patek'!P452="Stainless Steel",1,0)</f>
        <v>1</v>
      </c>
      <c r="P452">
        <f>IF('Rolex, AP, Patek'!P452="Leather",1,0)</f>
        <v>0</v>
      </c>
      <c r="Q452">
        <f>IF('Rolex, AP, Patek'!P452="Two-tone",1,0)</f>
        <v>0</v>
      </c>
      <c r="R452">
        <f>IF(OR('Rolex, AP, Patek'!P452="YG 18K",'Rolex, AP, Patek'!P452="PG 18K",'Rolex, AP, Patek'!P452="WG 18K",'Rolex, AP, Patek'!P452="Mixes of 18K"),1,0)</f>
        <v>0</v>
      </c>
      <c r="S452">
        <f>IF(OR('Rolex, AP, Patek'!AX452="Yes",'Rolex, AP, Patek'!AY452="Yes",'Rolex, AP, Patek'!AW452="Yes"),1,0)</f>
        <v>0</v>
      </c>
      <c r="T452">
        <f>IF(OR(ISTEXT('Rolex, AP, Patek'!AZ452), ISTEXT('Rolex, AP, Patek'!BA452)),1,0)</f>
        <v>0</v>
      </c>
      <c r="U452">
        <f>IF('Rolex, AP, Patek'!BB452="Yes",1,0)</f>
        <v>0</v>
      </c>
      <c r="V452">
        <f>IF('Rolex, AP, Patek'!BC452="Yes",1,0)</f>
        <v>0</v>
      </c>
      <c r="W452">
        <f>IF('Rolex, AP, Patek'!BF452="Yes",1,0)</f>
        <v>0</v>
      </c>
      <c r="X452">
        <f>IF('Rolex, AP, Patek'!BG452="A",1,0)</f>
        <v>0</v>
      </c>
      <c r="Y452">
        <f>IF('Rolex, AP, Patek'!BG452="AA",1,0)</f>
        <v>1</v>
      </c>
      <c r="Z452">
        <f>IF('Rolex, AP, Patek'!BG452="AAA",1,0)</f>
        <v>0</v>
      </c>
      <c r="AA452">
        <f>IF('Rolex, AP, Patek'!BG452="AAAA",1,0)</f>
        <v>0</v>
      </c>
      <c r="AB452">
        <f>IF('Rolex, AP, Patek'!R452="Yes",1,0)</f>
        <v>1</v>
      </c>
      <c r="AC452">
        <f>IF('Rolex, AP, Patek'!AR452="Yes",1,0)</f>
        <v>0</v>
      </c>
      <c r="AD452">
        <f>IF(OR('Rolex, AP, Patek'!X452="Yes", 'Rolex, AP, Patek'!Y452="Yes",'Rolex, AP, Patek'!Z452="Yes"),1,0)</f>
        <v>0</v>
      </c>
      <c r="AE452">
        <f>IF(OR('Rolex, AP, Patek'!AA452="Yes",'Rolex, AP, Patek'!AB452="Yes"),1,0)</f>
        <v>0</v>
      </c>
      <c r="AF452">
        <f>IF('Rolex, AP, Patek'!AD452="Yes",1,0)</f>
        <v>0</v>
      </c>
      <c r="AG452">
        <f>IF('Rolex, AP, Patek'!AC452="Yes",1,0)</f>
        <v>1</v>
      </c>
      <c r="AH452">
        <f>IF('Rolex, AP, Patek'!AE452="Yes",1,0)</f>
        <v>0</v>
      </c>
      <c r="AI452">
        <f>IF(OR('Rolex, AP, Patek'!AK452="Yes",'Rolex, AP, Patek'!AN452="Yes"),1,0)</f>
        <v>0</v>
      </c>
      <c r="AJ452">
        <f>IF('Rolex, AP, Patek'!AL452="Yes",1,0)</f>
        <v>0</v>
      </c>
      <c r="AK452">
        <f>IF('Rolex, AP, Patek'!AO452="Yes",1,0)</f>
        <v>0</v>
      </c>
      <c r="AL452">
        <f>IF('Rolex, AP, Patek'!AS452="Yes",1,0)</f>
        <v>0</v>
      </c>
      <c r="AM452" s="25">
        <f t="shared" si="37"/>
        <v>0</v>
      </c>
      <c r="AN452" s="25">
        <f t="shared" si="38"/>
        <v>1</v>
      </c>
      <c r="AO452" s="25">
        <f t="shared" si="39"/>
        <v>0</v>
      </c>
      <c r="AP452" s="25">
        <f t="shared" si="40"/>
        <v>0</v>
      </c>
      <c r="AQ452" s="25">
        <f t="shared" si="41"/>
        <v>0</v>
      </c>
    </row>
    <row r="453" spans="1:43" x14ac:dyDescent="0.2">
      <c r="A453" s="1">
        <v>449</v>
      </c>
      <c r="B453" s="27">
        <f>'Rolex, AP, Patek'!C453</f>
        <v>43779</v>
      </c>
      <c r="C453">
        <f>'Rolex, AP, Patek'!D453</f>
        <v>453</v>
      </c>
      <c r="D453" s="28">
        <f>'Rolex, AP, Patek'!E453</f>
        <v>20000</v>
      </c>
      <c r="E453" s="28">
        <f>'Rolex, AP, Patek'!F453</f>
        <v>25000</v>
      </c>
      <c r="F453" s="29">
        <f t="shared" si="36"/>
        <v>9.9034875525361272</v>
      </c>
      <c r="G453" s="28">
        <f>IF('Rolex, AP, Patek'!J453="AP",1,0)</f>
        <v>0</v>
      </c>
      <c r="H453" s="28">
        <f>IF('Rolex, AP, Patek'!J453="Patek",1,0)</f>
        <v>0</v>
      </c>
      <c r="I453" s="28">
        <f>IF('Rolex, AP, Patek'!J453="Rolex",1,0)</f>
        <v>1</v>
      </c>
      <c r="J453">
        <f>IF('Rolex, AP, Patek'!L453="Stainless Steel",1,0)</f>
        <v>1</v>
      </c>
      <c r="K453">
        <f>IF('Rolex, AP, Patek'!L453="Two-tone",1,0)</f>
        <v>0</v>
      </c>
      <c r="L453">
        <f>IF(OR('Rolex, AP, Patek'!L453="YG 18K",'Rolex, AP, Patek'!L453="YG &lt;18K",'Rolex, AP, Patek'!L453="PG 18K",'Rolex, AP, Patek'!L453="PG &lt;18K",'Rolex, AP, Patek'!L453="WG 18K",'Rolex, AP, Patek'!L453="Mixes of 18K",'Rolex, AP, Patek'!L453="Mixes &lt;18K"),1,0)</f>
        <v>0</v>
      </c>
      <c r="M453">
        <f>IF('Rolex, AP, Patek'!L453="Platinum",1,0)</f>
        <v>0</v>
      </c>
      <c r="N453">
        <f>IF(OR('Rolex, AP, Patek'!L453="PVD",'Rolex, AP, Patek'!L453="Gold Plate",'Rolex, AP, Patek'!L453="Other"),1,0)</f>
        <v>0</v>
      </c>
      <c r="O453">
        <f>IF('Rolex, AP, Patek'!P453="Stainless Steel",1,0)</f>
        <v>1</v>
      </c>
      <c r="P453">
        <f>IF('Rolex, AP, Patek'!P453="Leather",1,0)</f>
        <v>0</v>
      </c>
      <c r="Q453">
        <f>IF('Rolex, AP, Patek'!P453="Two-tone",1,0)</f>
        <v>0</v>
      </c>
      <c r="R453">
        <f>IF(OR('Rolex, AP, Patek'!P453="YG 18K",'Rolex, AP, Patek'!P453="PG 18K",'Rolex, AP, Patek'!P453="WG 18K",'Rolex, AP, Patek'!P453="Mixes of 18K"),1,0)</f>
        <v>0</v>
      </c>
      <c r="S453">
        <f>IF(OR('Rolex, AP, Patek'!AX453="Yes",'Rolex, AP, Patek'!AY453="Yes",'Rolex, AP, Patek'!AW453="Yes"),1,0)</f>
        <v>0</v>
      </c>
      <c r="T453">
        <f>IF(OR(ISTEXT('Rolex, AP, Patek'!AZ453), ISTEXT('Rolex, AP, Patek'!BA453)),1,0)</f>
        <v>0</v>
      </c>
      <c r="U453">
        <f>IF('Rolex, AP, Patek'!BB453="Yes",1,0)</f>
        <v>0</v>
      </c>
      <c r="V453">
        <f>IF('Rolex, AP, Patek'!BC453="Yes",1,0)</f>
        <v>0</v>
      </c>
      <c r="W453">
        <f>IF('Rolex, AP, Patek'!BF453="Yes",1,0)</f>
        <v>0</v>
      </c>
      <c r="X453">
        <f>IF('Rolex, AP, Patek'!BG453="A",1,0)</f>
        <v>0</v>
      </c>
      <c r="Y453">
        <f>IF('Rolex, AP, Patek'!BG453="AA",1,0)</f>
        <v>0</v>
      </c>
      <c r="Z453">
        <f>IF('Rolex, AP, Patek'!BG453="AAA",1,0)</f>
        <v>0</v>
      </c>
      <c r="AA453">
        <f>IF('Rolex, AP, Patek'!BG453="AAAA",1,0)</f>
        <v>1</v>
      </c>
      <c r="AB453">
        <f>IF('Rolex, AP, Patek'!R453="Yes",1,0)</f>
        <v>0</v>
      </c>
      <c r="AC453">
        <f>IF('Rolex, AP, Patek'!AR453="Yes",1,0)</f>
        <v>0</v>
      </c>
      <c r="AD453">
        <f>IF(OR('Rolex, AP, Patek'!X453="Yes", 'Rolex, AP, Patek'!Y453="Yes",'Rolex, AP, Patek'!Z453="Yes"),1,0)</f>
        <v>1</v>
      </c>
      <c r="AE453">
        <f>IF(OR('Rolex, AP, Patek'!AA453="Yes",'Rolex, AP, Patek'!AB453="Yes"),1,0)</f>
        <v>0</v>
      </c>
      <c r="AF453">
        <f>IF('Rolex, AP, Patek'!AD453="Yes",1,0)</f>
        <v>0</v>
      </c>
      <c r="AG453">
        <f>IF('Rolex, AP, Patek'!AC453="Yes",1,0)</f>
        <v>1</v>
      </c>
      <c r="AH453">
        <f>IF('Rolex, AP, Patek'!AE453="Yes",1,0)</f>
        <v>0</v>
      </c>
      <c r="AI453">
        <f>IF(OR('Rolex, AP, Patek'!AK453="Yes",'Rolex, AP, Patek'!AN453="Yes"),1,0)</f>
        <v>0</v>
      </c>
      <c r="AJ453">
        <f>IF('Rolex, AP, Patek'!AL453="Yes",1,0)</f>
        <v>0</v>
      </c>
      <c r="AK453">
        <f>IF('Rolex, AP, Patek'!AO453="Yes",1,0)</f>
        <v>0</v>
      </c>
      <c r="AL453">
        <f>IF('Rolex, AP, Patek'!AS453="Yes",1,0)</f>
        <v>0</v>
      </c>
      <c r="AM453" s="25">
        <f t="shared" si="37"/>
        <v>0</v>
      </c>
      <c r="AN453" s="25">
        <f t="shared" si="38"/>
        <v>1</v>
      </c>
      <c r="AO453" s="25">
        <f t="shared" si="39"/>
        <v>0</v>
      </c>
      <c r="AP453" s="25">
        <f t="shared" si="40"/>
        <v>0</v>
      </c>
      <c r="AQ453" s="25">
        <f t="shared" si="41"/>
        <v>0</v>
      </c>
    </row>
    <row r="454" spans="1:43" x14ac:dyDescent="0.2">
      <c r="A454" s="1">
        <v>450</v>
      </c>
      <c r="B454" s="27">
        <f>'Rolex, AP, Patek'!C454</f>
        <v>43779</v>
      </c>
      <c r="C454">
        <f>'Rolex, AP, Patek'!D454</f>
        <v>454</v>
      </c>
      <c r="D454" s="28">
        <f>'Rolex, AP, Patek'!E454</f>
        <v>13000</v>
      </c>
      <c r="E454" s="28">
        <f>'Rolex, AP, Patek'!F454</f>
        <v>16250</v>
      </c>
      <c r="F454" s="29">
        <f t="shared" ref="F454:F517" si="42">LN(D454)</f>
        <v>9.4727046364436731</v>
      </c>
      <c r="G454" s="28">
        <f>IF('Rolex, AP, Patek'!J454="AP",1,0)</f>
        <v>0</v>
      </c>
      <c r="H454" s="28">
        <f>IF('Rolex, AP, Patek'!J454="Patek",1,0)</f>
        <v>0</v>
      </c>
      <c r="I454" s="28">
        <f>IF('Rolex, AP, Patek'!J454="Rolex",1,0)</f>
        <v>1</v>
      </c>
      <c r="J454">
        <f>IF('Rolex, AP, Patek'!L454="Stainless Steel",1,0)</f>
        <v>1</v>
      </c>
      <c r="K454">
        <f>IF('Rolex, AP, Patek'!L454="Two-tone",1,0)</f>
        <v>0</v>
      </c>
      <c r="L454">
        <f>IF(OR('Rolex, AP, Patek'!L454="YG 18K",'Rolex, AP, Patek'!L454="YG &lt;18K",'Rolex, AP, Patek'!L454="PG 18K",'Rolex, AP, Patek'!L454="PG &lt;18K",'Rolex, AP, Patek'!L454="WG 18K",'Rolex, AP, Patek'!L454="Mixes of 18K",'Rolex, AP, Patek'!L454="Mixes &lt;18K"),1,0)</f>
        <v>0</v>
      </c>
      <c r="M454">
        <f>IF('Rolex, AP, Patek'!L454="Platinum",1,0)</f>
        <v>0</v>
      </c>
      <c r="N454">
        <f>IF(OR('Rolex, AP, Patek'!L454="PVD",'Rolex, AP, Patek'!L454="Gold Plate",'Rolex, AP, Patek'!L454="Other"),1,0)</f>
        <v>0</v>
      </c>
      <c r="O454">
        <f>IF('Rolex, AP, Patek'!P454="Stainless Steel",1,0)</f>
        <v>1</v>
      </c>
      <c r="P454">
        <f>IF('Rolex, AP, Patek'!P454="Leather",1,0)</f>
        <v>0</v>
      </c>
      <c r="Q454">
        <f>IF('Rolex, AP, Patek'!P454="Two-tone",1,0)</f>
        <v>0</v>
      </c>
      <c r="R454">
        <f>IF(OR('Rolex, AP, Patek'!P454="YG 18K",'Rolex, AP, Patek'!P454="PG 18K",'Rolex, AP, Patek'!P454="WG 18K",'Rolex, AP, Patek'!P454="Mixes of 18K"),1,0)</f>
        <v>0</v>
      </c>
      <c r="S454">
        <f>IF(OR('Rolex, AP, Patek'!AX454="Yes",'Rolex, AP, Patek'!AY454="Yes",'Rolex, AP, Patek'!AW454="Yes"),1,0)</f>
        <v>0</v>
      </c>
      <c r="T454">
        <f>IF(OR(ISTEXT('Rolex, AP, Patek'!AZ454), ISTEXT('Rolex, AP, Patek'!BA454)),1,0)</f>
        <v>0</v>
      </c>
      <c r="U454">
        <f>IF('Rolex, AP, Patek'!BB454="Yes",1,0)</f>
        <v>0</v>
      </c>
      <c r="V454">
        <f>IF('Rolex, AP, Patek'!BC454="Yes",1,0)</f>
        <v>0</v>
      </c>
      <c r="W454">
        <f>IF('Rolex, AP, Patek'!BF454="Yes",1,0)</f>
        <v>0</v>
      </c>
      <c r="X454">
        <f>IF('Rolex, AP, Patek'!BG454="A",1,0)</f>
        <v>0</v>
      </c>
      <c r="Y454">
        <f>IF('Rolex, AP, Patek'!BG454="AA",1,0)</f>
        <v>0</v>
      </c>
      <c r="Z454">
        <f>IF('Rolex, AP, Patek'!BG454="AAA",1,0)</f>
        <v>0</v>
      </c>
      <c r="AA454">
        <f>IF('Rolex, AP, Patek'!BG454="AAAA",1,0)</f>
        <v>1</v>
      </c>
      <c r="AB454">
        <f>IF('Rolex, AP, Patek'!R454="Yes",1,0)</f>
        <v>0</v>
      </c>
      <c r="AC454">
        <f>IF('Rolex, AP, Patek'!AR454="Yes",1,0)</f>
        <v>0</v>
      </c>
      <c r="AD454">
        <f>IF(OR('Rolex, AP, Patek'!X454="Yes", 'Rolex, AP, Patek'!Y454="Yes",'Rolex, AP, Patek'!Z454="Yes"),1,0)</f>
        <v>1</v>
      </c>
      <c r="AE454">
        <f>IF(OR('Rolex, AP, Patek'!AA454="Yes",'Rolex, AP, Patek'!AB454="Yes"),1,0)</f>
        <v>0</v>
      </c>
      <c r="AF454">
        <f>IF('Rolex, AP, Patek'!AD454="Yes",1,0)</f>
        <v>0</v>
      </c>
      <c r="AG454">
        <f>IF('Rolex, AP, Patek'!AC454="Yes",1,0)</f>
        <v>1</v>
      </c>
      <c r="AH454">
        <f>IF('Rolex, AP, Patek'!AE454="Yes",1,0)</f>
        <v>0</v>
      </c>
      <c r="AI454">
        <f>IF(OR('Rolex, AP, Patek'!AK454="Yes",'Rolex, AP, Patek'!AN454="Yes"),1,0)</f>
        <v>0</v>
      </c>
      <c r="AJ454">
        <f>IF('Rolex, AP, Patek'!AL454="Yes",1,0)</f>
        <v>0</v>
      </c>
      <c r="AK454">
        <f>IF('Rolex, AP, Patek'!AO454="Yes",1,0)</f>
        <v>0</v>
      </c>
      <c r="AL454">
        <f>IF('Rolex, AP, Patek'!AS454="Yes",1,0)</f>
        <v>0</v>
      </c>
      <c r="AM454" s="25">
        <f t="shared" ref="AM454:AM517" si="43">IF(AND($B454&gt;=DATEVALUE("1/1/2018"),$B454&lt;=DATEVALUE("12/31/2018")),1,0)</f>
        <v>0</v>
      </c>
      <c r="AN454" s="25">
        <f t="shared" ref="AN454:AN517" si="44">IF(AND($B454&gt;=DATEVALUE("1/1/2019"),$B454&lt;=DATEVALUE("12/31/2019")),1,0)</f>
        <v>1</v>
      </c>
      <c r="AO454" s="25">
        <f t="shared" ref="AO454:AO517" si="45">IF(AND($B454&gt;=DATEVALUE("1/1/2020"),$B454&lt;=DATEVALUE("12/31/2020")),1,0)</f>
        <v>0</v>
      </c>
      <c r="AP454" s="25">
        <f t="shared" ref="AP454:AP517" si="46">IF(AND($B454&gt;=DATEVALUE("1/1/2021"),$B454&lt;=DATEVALUE("12/31/2021")),1,0)</f>
        <v>0</v>
      </c>
      <c r="AQ454" s="25">
        <f t="shared" ref="AQ454:AQ517" si="47">IF(AND($B454&gt;=DATEVALUE("1/1/2022"),$B454&lt;=DATEVALUE("12/31/2022")),1,0)</f>
        <v>0</v>
      </c>
    </row>
    <row r="455" spans="1:43" x14ac:dyDescent="0.2">
      <c r="A455" s="1">
        <v>451</v>
      </c>
      <c r="B455" s="27">
        <f>'Rolex, AP, Patek'!C455</f>
        <v>43779</v>
      </c>
      <c r="C455">
        <f>'Rolex, AP, Patek'!D455</f>
        <v>455</v>
      </c>
      <c r="D455" s="28">
        <f>'Rolex, AP, Patek'!E455</f>
        <v>12000</v>
      </c>
      <c r="E455" s="28">
        <f>'Rolex, AP, Patek'!F455</f>
        <v>15000</v>
      </c>
      <c r="F455" s="29">
        <f t="shared" si="42"/>
        <v>9.3926619287701367</v>
      </c>
      <c r="G455" s="28">
        <f>IF('Rolex, AP, Patek'!J455="AP",1,0)</f>
        <v>0</v>
      </c>
      <c r="H455" s="28">
        <f>IF('Rolex, AP, Patek'!J455="Patek",1,0)</f>
        <v>0</v>
      </c>
      <c r="I455" s="28">
        <f>IF('Rolex, AP, Patek'!J455="Rolex",1,0)</f>
        <v>1</v>
      </c>
      <c r="J455">
        <f>IF('Rolex, AP, Patek'!L455="Stainless Steel",1,0)</f>
        <v>1</v>
      </c>
      <c r="K455">
        <f>IF('Rolex, AP, Patek'!L455="Two-tone",1,0)</f>
        <v>0</v>
      </c>
      <c r="L455">
        <f>IF(OR('Rolex, AP, Patek'!L455="YG 18K",'Rolex, AP, Patek'!L455="YG &lt;18K",'Rolex, AP, Patek'!L455="PG 18K",'Rolex, AP, Patek'!L455="PG &lt;18K",'Rolex, AP, Patek'!L455="WG 18K",'Rolex, AP, Patek'!L455="Mixes of 18K",'Rolex, AP, Patek'!L455="Mixes &lt;18K"),1,0)</f>
        <v>0</v>
      </c>
      <c r="M455">
        <f>IF('Rolex, AP, Patek'!L455="Platinum",1,0)</f>
        <v>0</v>
      </c>
      <c r="N455">
        <f>IF(OR('Rolex, AP, Patek'!L455="PVD",'Rolex, AP, Patek'!L455="Gold Plate",'Rolex, AP, Patek'!L455="Other"),1,0)</f>
        <v>0</v>
      </c>
      <c r="O455">
        <f>IF('Rolex, AP, Patek'!P455="Stainless Steel",1,0)</f>
        <v>0</v>
      </c>
      <c r="P455">
        <f>IF('Rolex, AP, Patek'!P455="Leather",1,0)</f>
        <v>1</v>
      </c>
      <c r="Q455">
        <f>IF('Rolex, AP, Patek'!P455="Two-tone",1,0)</f>
        <v>0</v>
      </c>
      <c r="R455">
        <f>IF(OR('Rolex, AP, Patek'!P455="YG 18K",'Rolex, AP, Patek'!P455="PG 18K",'Rolex, AP, Patek'!P455="WG 18K",'Rolex, AP, Patek'!P455="Mixes of 18K"),1,0)</f>
        <v>0</v>
      </c>
      <c r="S455">
        <f>IF(OR('Rolex, AP, Patek'!AX455="Yes",'Rolex, AP, Patek'!AY455="Yes",'Rolex, AP, Patek'!AW455="Yes"),1,0)</f>
        <v>0</v>
      </c>
      <c r="T455">
        <f>IF(OR(ISTEXT('Rolex, AP, Patek'!AZ455), ISTEXT('Rolex, AP, Patek'!BA455)),1,0)</f>
        <v>0</v>
      </c>
      <c r="U455">
        <f>IF('Rolex, AP, Patek'!BB455="Yes",1,0)</f>
        <v>0</v>
      </c>
      <c r="V455">
        <f>IF('Rolex, AP, Patek'!BC455="Yes",1,0)</f>
        <v>0</v>
      </c>
      <c r="W455">
        <f>IF('Rolex, AP, Patek'!BF455="Yes",1,0)</f>
        <v>0</v>
      </c>
      <c r="X455">
        <f>IF('Rolex, AP, Patek'!BG455="A",1,0)</f>
        <v>0</v>
      </c>
      <c r="Y455">
        <f>IF('Rolex, AP, Patek'!BG455="AA",1,0)</f>
        <v>1</v>
      </c>
      <c r="Z455">
        <f>IF('Rolex, AP, Patek'!BG455="AAA",1,0)</f>
        <v>0</v>
      </c>
      <c r="AA455">
        <f>IF('Rolex, AP, Patek'!BG455="AAAA",1,0)</f>
        <v>0</v>
      </c>
      <c r="AB455">
        <f>IF('Rolex, AP, Patek'!R455="Yes",1,0)</f>
        <v>0</v>
      </c>
      <c r="AC455">
        <f>IF('Rolex, AP, Patek'!AR455="Yes",1,0)</f>
        <v>0</v>
      </c>
      <c r="AD455">
        <f>IF(OR('Rolex, AP, Patek'!X455="Yes", 'Rolex, AP, Patek'!Y455="Yes",'Rolex, AP, Patek'!Z455="Yes"),1,0)</f>
        <v>1</v>
      </c>
      <c r="AE455">
        <f>IF(OR('Rolex, AP, Patek'!AA455="Yes",'Rolex, AP, Patek'!AB455="Yes"),1,0)</f>
        <v>0</v>
      </c>
      <c r="AF455">
        <f>IF('Rolex, AP, Patek'!AD455="Yes",1,0)</f>
        <v>0</v>
      </c>
      <c r="AG455">
        <f>IF('Rolex, AP, Patek'!AC455="Yes",1,0)</f>
        <v>0</v>
      </c>
      <c r="AH455">
        <f>IF('Rolex, AP, Patek'!AE455="Yes",1,0)</f>
        <v>1</v>
      </c>
      <c r="AI455">
        <f>IF(OR('Rolex, AP, Patek'!AK455="Yes",'Rolex, AP, Patek'!AN455="Yes"),1,0)</f>
        <v>0</v>
      </c>
      <c r="AJ455">
        <f>IF('Rolex, AP, Patek'!AL455="Yes",1,0)</f>
        <v>0</v>
      </c>
      <c r="AK455">
        <f>IF('Rolex, AP, Patek'!AO455="Yes",1,0)</f>
        <v>0</v>
      </c>
      <c r="AL455">
        <f>IF('Rolex, AP, Patek'!AS455="Yes",1,0)</f>
        <v>0</v>
      </c>
      <c r="AM455" s="25">
        <f t="shared" si="43"/>
        <v>0</v>
      </c>
      <c r="AN455" s="25">
        <f t="shared" si="44"/>
        <v>1</v>
      </c>
      <c r="AO455" s="25">
        <f t="shared" si="45"/>
        <v>0</v>
      </c>
      <c r="AP455" s="25">
        <f t="shared" si="46"/>
        <v>0</v>
      </c>
      <c r="AQ455" s="25">
        <f t="shared" si="47"/>
        <v>0</v>
      </c>
    </row>
    <row r="456" spans="1:43" x14ac:dyDescent="0.2">
      <c r="A456" s="1">
        <v>452</v>
      </c>
      <c r="B456" s="27">
        <f>'Rolex, AP, Patek'!C456</f>
        <v>43779</v>
      </c>
      <c r="C456">
        <f>'Rolex, AP, Patek'!D456</f>
        <v>458</v>
      </c>
      <c r="D456" s="28">
        <f>'Rolex, AP, Patek'!E456</f>
        <v>900</v>
      </c>
      <c r="E456" s="28">
        <f>'Rolex, AP, Patek'!F456</f>
        <v>1125</v>
      </c>
      <c r="F456" s="29">
        <f t="shared" si="42"/>
        <v>6.8023947633243109</v>
      </c>
      <c r="G456" s="28">
        <f>IF('Rolex, AP, Patek'!J456="AP",1,0)</f>
        <v>0</v>
      </c>
      <c r="H456" s="28">
        <f>IF('Rolex, AP, Patek'!J456="Patek",1,0)</f>
        <v>0</v>
      </c>
      <c r="I456" s="28">
        <f>IF('Rolex, AP, Patek'!J456="Rolex",1,0)</f>
        <v>1</v>
      </c>
      <c r="J456">
        <f>IF('Rolex, AP, Patek'!L456="Stainless Steel",1,0)</f>
        <v>0</v>
      </c>
      <c r="K456">
        <f>IF('Rolex, AP, Patek'!L456="Two-tone",1,0)</f>
        <v>1</v>
      </c>
      <c r="L456">
        <f>IF(OR('Rolex, AP, Patek'!L456="YG 18K",'Rolex, AP, Patek'!L456="YG &lt;18K",'Rolex, AP, Patek'!L456="PG 18K",'Rolex, AP, Patek'!L456="PG &lt;18K",'Rolex, AP, Patek'!L456="WG 18K",'Rolex, AP, Patek'!L456="Mixes of 18K",'Rolex, AP, Patek'!L456="Mixes &lt;18K"),1,0)</f>
        <v>0</v>
      </c>
      <c r="M456">
        <f>IF('Rolex, AP, Patek'!L456="Platinum",1,0)</f>
        <v>0</v>
      </c>
      <c r="N456">
        <f>IF(OR('Rolex, AP, Patek'!L456="PVD",'Rolex, AP, Patek'!L456="Gold Plate",'Rolex, AP, Patek'!L456="Other"),1,0)</f>
        <v>0</v>
      </c>
      <c r="O456">
        <f>IF('Rolex, AP, Patek'!P456="Stainless Steel",1,0)</f>
        <v>0</v>
      </c>
      <c r="P456">
        <f>IF('Rolex, AP, Patek'!P456="Leather",1,0)</f>
        <v>1</v>
      </c>
      <c r="Q456">
        <f>IF('Rolex, AP, Patek'!P456="Two-tone",1,0)</f>
        <v>0</v>
      </c>
      <c r="R456">
        <f>IF(OR('Rolex, AP, Patek'!P456="YG 18K",'Rolex, AP, Patek'!P456="PG 18K",'Rolex, AP, Patek'!P456="WG 18K",'Rolex, AP, Patek'!P456="Mixes of 18K"),1,0)</f>
        <v>0</v>
      </c>
      <c r="S456">
        <f>IF(OR('Rolex, AP, Patek'!AX456="Yes",'Rolex, AP, Patek'!AY456="Yes",'Rolex, AP, Patek'!AW456="Yes"),1,0)</f>
        <v>0</v>
      </c>
      <c r="T456">
        <f>IF(OR(ISTEXT('Rolex, AP, Patek'!AZ456), ISTEXT('Rolex, AP, Patek'!BA456)),1,0)</f>
        <v>0</v>
      </c>
      <c r="U456">
        <f>IF('Rolex, AP, Patek'!BB456="Yes",1,0)</f>
        <v>0</v>
      </c>
      <c r="V456">
        <f>IF('Rolex, AP, Patek'!BC456="Yes",1,0)</f>
        <v>0</v>
      </c>
      <c r="W456">
        <f>IF('Rolex, AP, Patek'!BF456="Yes",1,0)</f>
        <v>0</v>
      </c>
      <c r="X456">
        <f>IF('Rolex, AP, Patek'!BG456="A",1,0)</f>
        <v>0</v>
      </c>
      <c r="Y456">
        <f>IF('Rolex, AP, Patek'!BG456="AA",1,0)</f>
        <v>1</v>
      </c>
      <c r="Z456">
        <f>IF('Rolex, AP, Patek'!BG456="AAA",1,0)</f>
        <v>0</v>
      </c>
      <c r="AA456">
        <f>IF('Rolex, AP, Patek'!BG456="AAAA",1,0)</f>
        <v>0</v>
      </c>
      <c r="AB456">
        <f>IF('Rolex, AP, Patek'!R456="Yes",1,0)</f>
        <v>1</v>
      </c>
      <c r="AC456">
        <f>IF('Rolex, AP, Patek'!AR456="Yes",1,0)</f>
        <v>0</v>
      </c>
      <c r="AD456">
        <f>IF(OR('Rolex, AP, Patek'!X456="Yes", 'Rolex, AP, Patek'!Y456="Yes",'Rolex, AP, Patek'!Z456="Yes"),1,0)</f>
        <v>0</v>
      </c>
      <c r="AE456">
        <f>IF(OR('Rolex, AP, Patek'!AA456="Yes",'Rolex, AP, Patek'!AB456="Yes"),1,0)</f>
        <v>0</v>
      </c>
      <c r="AF456">
        <f>IF('Rolex, AP, Patek'!AD456="Yes",1,0)</f>
        <v>0</v>
      </c>
      <c r="AG456">
        <f>IF('Rolex, AP, Patek'!AC456="Yes",1,0)</f>
        <v>0</v>
      </c>
      <c r="AH456">
        <f>IF('Rolex, AP, Patek'!AE456="Yes",1,0)</f>
        <v>0</v>
      </c>
      <c r="AI456">
        <f>IF(OR('Rolex, AP, Patek'!AK456="Yes",'Rolex, AP, Patek'!AN456="Yes"),1,0)</f>
        <v>0</v>
      </c>
      <c r="AJ456">
        <f>IF('Rolex, AP, Patek'!AL456="Yes",1,0)</f>
        <v>0</v>
      </c>
      <c r="AK456">
        <f>IF('Rolex, AP, Patek'!AO456="Yes",1,0)</f>
        <v>0</v>
      </c>
      <c r="AL456">
        <f>IF('Rolex, AP, Patek'!AS456="Yes",1,0)</f>
        <v>0</v>
      </c>
      <c r="AM456" s="25">
        <f t="shared" si="43"/>
        <v>0</v>
      </c>
      <c r="AN456" s="25">
        <f t="shared" si="44"/>
        <v>1</v>
      </c>
      <c r="AO456" s="25">
        <f t="shared" si="45"/>
        <v>0</v>
      </c>
      <c r="AP456" s="25">
        <f t="shared" si="46"/>
        <v>0</v>
      </c>
      <c r="AQ456" s="25">
        <f t="shared" si="47"/>
        <v>0</v>
      </c>
    </row>
    <row r="457" spans="1:43" x14ac:dyDescent="0.2">
      <c r="A457" s="1">
        <v>453</v>
      </c>
      <c r="B457" s="27">
        <f>'Rolex, AP, Patek'!C457</f>
        <v>43779</v>
      </c>
      <c r="C457">
        <f>'Rolex, AP, Patek'!D457</f>
        <v>459</v>
      </c>
      <c r="D457" s="28">
        <f>'Rolex, AP, Patek'!E457</f>
        <v>1600</v>
      </c>
      <c r="E457" s="28">
        <f>'Rolex, AP, Patek'!F457</f>
        <v>2000</v>
      </c>
      <c r="F457" s="29">
        <f t="shared" si="42"/>
        <v>7.3777589082278725</v>
      </c>
      <c r="G457" s="28">
        <f>IF('Rolex, AP, Patek'!J457="AP",1,0)</f>
        <v>0</v>
      </c>
      <c r="H457" s="28">
        <f>IF('Rolex, AP, Patek'!J457="Patek",1,0)</f>
        <v>0</v>
      </c>
      <c r="I457" s="28">
        <f>IF('Rolex, AP, Patek'!J457="Rolex",1,0)</f>
        <v>1</v>
      </c>
      <c r="J457">
        <f>IF('Rolex, AP, Patek'!L457="Stainless Steel",1,0)</f>
        <v>0</v>
      </c>
      <c r="K457">
        <f>IF('Rolex, AP, Patek'!L457="Two-tone",1,0)</f>
        <v>0</v>
      </c>
      <c r="L457">
        <f>IF(OR('Rolex, AP, Patek'!L457="YG 18K",'Rolex, AP, Patek'!L457="YG &lt;18K",'Rolex, AP, Patek'!L457="PG 18K",'Rolex, AP, Patek'!L457="PG &lt;18K",'Rolex, AP, Patek'!L457="WG 18K",'Rolex, AP, Patek'!L457="Mixes of 18K",'Rolex, AP, Patek'!L457="Mixes &lt;18K"),1,0)</f>
        <v>1</v>
      </c>
      <c r="M457">
        <f>IF('Rolex, AP, Patek'!L457="Platinum",1,0)</f>
        <v>0</v>
      </c>
      <c r="N457">
        <f>IF(OR('Rolex, AP, Patek'!L457="PVD",'Rolex, AP, Patek'!L457="Gold Plate",'Rolex, AP, Patek'!L457="Other"),1,0)</f>
        <v>0</v>
      </c>
      <c r="O457">
        <f>IF('Rolex, AP, Patek'!P457="Stainless Steel",1,0)</f>
        <v>0</v>
      </c>
      <c r="P457">
        <f>IF('Rolex, AP, Patek'!P457="Leather",1,0)</f>
        <v>1</v>
      </c>
      <c r="Q457">
        <f>IF('Rolex, AP, Patek'!P457="Two-tone",1,0)</f>
        <v>0</v>
      </c>
      <c r="R457">
        <f>IF(OR('Rolex, AP, Patek'!P457="YG 18K",'Rolex, AP, Patek'!P457="PG 18K",'Rolex, AP, Patek'!P457="WG 18K",'Rolex, AP, Patek'!P457="Mixes of 18K"),1,0)</f>
        <v>0</v>
      </c>
      <c r="S457">
        <f>IF(OR('Rolex, AP, Patek'!AX457="Yes",'Rolex, AP, Patek'!AY457="Yes",'Rolex, AP, Patek'!AW457="Yes"),1,0)</f>
        <v>0</v>
      </c>
      <c r="T457">
        <f>IF(OR(ISTEXT('Rolex, AP, Patek'!AZ457), ISTEXT('Rolex, AP, Patek'!BA457)),1,0)</f>
        <v>0</v>
      </c>
      <c r="U457">
        <f>IF('Rolex, AP, Patek'!BB457="Yes",1,0)</f>
        <v>0</v>
      </c>
      <c r="V457">
        <f>IF('Rolex, AP, Patek'!BC457="Yes",1,0)</f>
        <v>0</v>
      </c>
      <c r="W457">
        <f>IF('Rolex, AP, Patek'!BF457="Yes",1,0)</f>
        <v>0</v>
      </c>
      <c r="X457">
        <f>IF('Rolex, AP, Patek'!BG457="A",1,0)</f>
        <v>0</v>
      </c>
      <c r="Y457">
        <f>IF('Rolex, AP, Patek'!BG457="AA",1,0)</f>
        <v>0</v>
      </c>
      <c r="Z457">
        <f>IF('Rolex, AP, Patek'!BG457="AAA",1,0)</f>
        <v>1</v>
      </c>
      <c r="AA457">
        <f>IF('Rolex, AP, Patek'!BG457="AAAA",1,0)</f>
        <v>0</v>
      </c>
      <c r="AB457">
        <f>IF('Rolex, AP, Patek'!R457="Yes",1,0)</f>
        <v>1</v>
      </c>
      <c r="AC457">
        <f>IF('Rolex, AP, Patek'!AR457="Yes",1,0)</f>
        <v>0</v>
      </c>
      <c r="AD457">
        <f>IF(OR('Rolex, AP, Patek'!X457="Yes", 'Rolex, AP, Patek'!Y457="Yes",'Rolex, AP, Patek'!Z457="Yes"),1,0)</f>
        <v>0</v>
      </c>
      <c r="AE457">
        <f>IF(OR('Rolex, AP, Patek'!AA457="Yes",'Rolex, AP, Patek'!AB457="Yes"),1,0)</f>
        <v>0</v>
      </c>
      <c r="AF457">
        <f>IF('Rolex, AP, Patek'!AD457="Yes",1,0)</f>
        <v>0</v>
      </c>
      <c r="AG457">
        <f>IF('Rolex, AP, Patek'!AC457="Yes",1,0)</f>
        <v>0</v>
      </c>
      <c r="AH457">
        <f>IF('Rolex, AP, Patek'!AE457="Yes",1,0)</f>
        <v>0</v>
      </c>
      <c r="AI457">
        <f>IF(OR('Rolex, AP, Patek'!AK457="Yes",'Rolex, AP, Patek'!AN457="Yes"),1,0)</f>
        <v>0</v>
      </c>
      <c r="AJ457">
        <f>IF('Rolex, AP, Patek'!AL457="Yes",1,0)</f>
        <v>0</v>
      </c>
      <c r="AK457">
        <f>IF('Rolex, AP, Patek'!AO457="Yes",1,0)</f>
        <v>0</v>
      </c>
      <c r="AL457">
        <f>IF('Rolex, AP, Patek'!AS457="Yes",1,0)</f>
        <v>0</v>
      </c>
      <c r="AM457" s="25">
        <f t="shared" si="43"/>
        <v>0</v>
      </c>
      <c r="AN457" s="25">
        <f t="shared" si="44"/>
        <v>1</v>
      </c>
      <c r="AO457" s="25">
        <f t="shared" si="45"/>
        <v>0</v>
      </c>
      <c r="AP457" s="25">
        <f t="shared" si="46"/>
        <v>0</v>
      </c>
      <c r="AQ457" s="25">
        <f t="shared" si="47"/>
        <v>0</v>
      </c>
    </row>
    <row r="458" spans="1:43" x14ac:dyDescent="0.2">
      <c r="A458" s="1">
        <v>454</v>
      </c>
      <c r="B458" s="27">
        <f>'Rolex, AP, Patek'!C458</f>
        <v>43779</v>
      </c>
      <c r="C458">
        <f>'Rolex, AP, Patek'!D458</f>
        <v>460</v>
      </c>
      <c r="D458" s="28">
        <f>'Rolex, AP, Patek'!E458</f>
        <v>4200</v>
      </c>
      <c r="E458" s="28">
        <f>'Rolex, AP, Patek'!F458</f>
        <v>5250</v>
      </c>
      <c r="F458" s="29">
        <f t="shared" si="42"/>
        <v>8.3428398042714598</v>
      </c>
      <c r="G458" s="28">
        <f>IF('Rolex, AP, Patek'!J458="AP",1,0)</f>
        <v>0</v>
      </c>
      <c r="H458" s="28">
        <f>IF('Rolex, AP, Patek'!J458="Patek",1,0)</f>
        <v>0</v>
      </c>
      <c r="I458" s="28">
        <f>IF('Rolex, AP, Patek'!J458="Rolex",1,0)</f>
        <v>1</v>
      </c>
      <c r="J458">
        <f>IF('Rolex, AP, Patek'!L458="Stainless Steel",1,0)</f>
        <v>0</v>
      </c>
      <c r="K458">
        <f>IF('Rolex, AP, Patek'!L458="Two-tone",1,0)</f>
        <v>1</v>
      </c>
      <c r="L458">
        <f>IF(OR('Rolex, AP, Patek'!L458="YG 18K",'Rolex, AP, Patek'!L458="YG &lt;18K",'Rolex, AP, Patek'!L458="PG 18K",'Rolex, AP, Patek'!L458="PG &lt;18K",'Rolex, AP, Patek'!L458="WG 18K",'Rolex, AP, Patek'!L458="Mixes of 18K",'Rolex, AP, Patek'!L458="Mixes &lt;18K"),1,0)</f>
        <v>0</v>
      </c>
      <c r="M458">
        <f>IF('Rolex, AP, Patek'!L458="Platinum",1,0)</f>
        <v>0</v>
      </c>
      <c r="N458">
        <f>IF(OR('Rolex, AP, Patek'!L458="PVD",'Rolex, AP, Patek'!L458="Gold Plate",'Rolex, AP, Patek'!L458="Other"),1,0)</f>
        <v>0</v>
      </c>
      <c r="O458">
        <f>IF('Rolex, AP, Patek'!P458="Stainless Steel",1,0)</f>
        <v>0</v>
      </c>
      <c r="P458">
        <f>IF('Rolex, AP, Patek'!P458="Leather",1,0)</f>
        <v>0</v>
      </c>
      <c r="Q458">
        <f>IF('Rolex, AP, Patek'!P458="Two-tone",1,0)</f>
        <v>1</v>
      </c>
      <c r="R458">
        <f>IF(OR('Rolex, AP, Patek'!P458="YG 18K",'Rolex, AP, Patek'!P458="PG 18K",'Rolex, AP, Patek'!P458="WG 18K",'Rolex, AP, Patek'!P458="Mixes of 18K"),1,0)</f>
        <v>0</v>
      </c>
      <c r="S458">
        <f>IF(OR('Rolex, AP, Patek'!AX458="Yes",'Rolex, AP, Patek'!AY458="Yes",'Rolex, AP, Patek'!AW458="Yes"),1,0)</f>
        <v>0</v>
      </c>
      <c r="T458">
        <f>IF(OR(ISTEXT('Rolex, AP, Patek'!AZ458), ISTEXT('Rolex, AP, Patek'!BA458)),1,0)</f>
        <v>0</v>
      </c>
      <c r="U458">
        <f>IF('Rolex, AP, Patek'!BB458="Yes",1,0)</f>
        <v>0</v>
      </c>
      <c r="V458">
        <f>IF('Rolex, AP, Patek'!BC458="Yes",1,0)</f>
        <v>0</v>
      </c>
      <c r="W458">
        <f>IF('Rolex, AP, Patek'!BF458="Yes",1,0)</f>
        <v>0</v>
      </c>
      <c r="X458">
        <f>IF('Rolex, AP, Patek'!BG458="A",1,0)</f>
        <v>0</v>
      </c>
      <c r="Y458">
        <f>IF('Rolex, AP, Patek'!BG458="AA",1,0)</f>
        <v>0</v>
      </c>
      <c r="Z458">
        <f>IF('Rolex, AP, Patek'!BG458="AAA",1,0)</f>
        <v>1</v>
      </c>
      <c r="AA458">
        <f>IF('Rolex, AP, Patek'!BG458="AAAA",1,0)</f>
        <v>0</v>
      </c>
      <c r="AB458">
        <f>IF('Rolex, AP, Patek'!R458="Yes",1,0)</f>
        <v>1</v>
      </c>
      <c r="AC458">
        <f>IF('Rolex, AP, Patek'!AR458="Yes",1,0)</f>
        <v>0</v>
      </c>
      <c r="AD458">
        <f>IF(OR('Rolex, AP, Patek'!X458="Yes", 'Rolex, AP, Patek'!Y458="Yes",'Rolex, AP, Patek'!Z458="Yes"),1,0)</f>
        <v>0</v>
      </c>
      <c r="AE458">
        <f>IF(OR('Rolex, AP, Patek'!AA458="Yes",'Rolex, AP, Patek'!AB458="Yes"),1,0)</f>
        <v>0</v>
      </c>
      <c r="AF458">
        <f>IF('Rolex, AP, Patek'!AD458="Yes",1,0)</f>
        <v>0</v>
      </c>
      <c r="AG458">
        <f>IF('Rolex, AP, Patek'!AC458="Yes",1,0)</f>
        <v>0</v>
      </c>
      <c r="AH458">
        <f>IF('Rolex, AP, Patek'!AE458="Yes",1,0)</f>
        <v>0</v>
      </c>
      <c r="AI458">
        <f>IF(OR('Rolex, AP, Patek'!AK458="Yes",'Rolex, AP, Patek'!AN458="Yes"),1,0)</f>
        <v>0</v>
      </c>
      <c r="AJ458">
        <f>IF('Rolex, AP, Patek'!AL458="Yes",1,0)</f>
        <v>0</v>
      </c>
      <c r="AK458">
        <f>IF('Rolex, AP, Patek'!AO458="Yes",1,0)</f>
        <v>0</v>
      </c>
      <c r="AL458">
        <f>IF('Rolex, AP, Patek'!AS458="Yes",1,0)</f>
        <v>0</v>
      </c>
      <c r="AM458" s="25">
        <f t="shared" si="43"/>
        <v>0</v>
      </c>
      <c r="AN458" s="25">
        <f t="shared" si="44"/>
        <v>1</v>
      </c>
      <c r="AO458" s="25">
        <f t="shared" si="45"/>
        <v>0</v>
      </c>
      <c r="AP458" s="25">
        <f t="shared" si="46"/>
        <v>0</v>
      </c>
      <c r="AQ458" s="25">
        <f t="shared" si="47"/>
        <v>0</v>
      </c>
    </row>
    <row r="459" spans="1:43" x14ac:dyDescent="0.2">
      <c r="A459" s="1">
        <v>455</v>
      </c>
      <c r="B459" s="27">
        <f>'Rolex, AP, Patek'!C459</f>
        <v>43779</v>
      </c>
      <c r="C459">
        <f>'Rolex, AP, Patek'!D459</f>
        <v>461</v>
      </c>
      <c r="D459" s="28">
        <f>'Rolex, AP, Patek'!E459</f>
        <v>28000</v>
      </c>
      <c r="E459" s="28">
        <f>'Rolex, AP, Patek'!F459</f>
        <v>35000</v>
      </c>
      <c r="F459" s="29">
        <f t="shared" si="42"/>
        <v>10.239959789157341</v>
      </c>
      <c r="G459" s="28">
        <f>IF('Rolex, AP, Patek'!J459="AP",1,0)</f>
        <v>0</v>
      </c>
      <c r="H459" s="28">
        <f>IF('Rolex, AP, Patek'!J459="Patek",1,0)</f>
        <v>0</v>
      </c>
      <c r="I459" s="28">
        <f>IF('Rolex, AP, Patek'!J459="Rolex",1,0)</f>
        <v>1</v>
      </c>
      <c r="J459">
        <f>IF('Rolex, AP, Patek'!L459="Stainless Steel",1,0)</f>
        <v>1</v>
      </c>
      <c r="K459">
        <f>IF('Rolex, AP, Patek'!L459="Two-tone",1,0)</f>
        <v>0</v>
      </c>
      <c r="L459">
        <f>IF(OR('Rolex, AP, Patek'!L459="YG 18K",'Rolex, AP, Patek'!L459="YG &lt;18K",'Rolex, AP, Patek'!L459="PG 18K",'Rolex, AP, Patek'!L459="PG &lt;18K",'Rolex, AP, Patek'!L459="WG 18K",'Rolex, AP, Patek'!L459="Mixes of 18K",'Rolex, AP, Patek'!L459="Mixes &lt;18K"),1,0)</f>
        <v>0</v>
      </c>
      <c r="M459">
        <f>IF('Rolex, AP, Patek'!L459="Platinum",1,0)</f>
        <v>0</v>
      </c>
      <c r="N459">
        <f>IF(OR('Rolex, AP, Patek'!L459="PVD",'Rolex, AP, Patek'!L459="Gold Plate",'Rolex, AP, Patek'!L459="Other"),1,0)</f>
        <v>0</v>
      </c>
      <c r="O459">
        <f>IF('Rolex, AP, Patek'!P459="Stainless Steel",1,0)</f>
        <v>1</v>
      </c>
      <c r="P459">
        <f>IF('Rolex, AP, Patek'!P459="Leather",1,0)</f>
        <v>0</v>
      </c>
      <c r="Q459">
        <f>IF('Rolex, AP, Patek'!P459="Two-tone",1,0)</f>
        <v>0</v>
      </c>
      <c r="R459">
        <f>IF(OR('Rolex, AP, Patek'!P459="YG 18K",'Rolex, AP, Patek'!P459="PG 18K",'Rolex, AP, Patek'!P459="WG 18K",'Rolex, AP, Patek'!P459="Mixes of 18K"),1,0)</f>
        <v>0</v>
      </c>
      <c r="S459">
        <f>IF(OR('Rolex, AP, Patek'!AX459="Yes",'Rolex, AP, Patek'!AY459="Yes",'Rolex, AP, Patek'!AW459="Yes"),1,0)</f>
        <v>0</v>
      </c>
      <c r="T459">
        <f>IF(OR(ISTEXT('Rolex, AP, Patek'!AZ459), ISTEXT('Rolex, AP, Patek'!BA459)),1,0)</f>
        <v>0</v>
      </c>
      <c r="U459">
        <f>IF('Rolex, AP, Patek'!BB459="Yes",1,0)</f>
        <v>0</v>
      </c>
      <c r="V459">
        <f>IF('Rolex, AP, Patek'!BC459="Yes",1,0)</f>
        <v>0</v>
      </c>
      <c r="W459">
        <f>IF('Rolex, AP, Patek'!BF459="Yes",1,0)</f>
        <v>0</v>
      </c>
      <c r="X459">
        <f>IF('Rolex, AP, Patek'!BG459="A",1,0)</f>
        <v>0</v>
      </c>
      <c r="Y459">
        <f>IF('Rolex, AP, Patek'!BG459="AA",1,0)</f>
        <v>0</v>
      </c>
      <c r="Z459">
        <f>IF('Rolex, AP, Patek'!BG459="AAA",1,0)</f>
        <v>1</v>
      </c>
      <c r="AA459">
        <f>IF('Rolex, AP, Patek'!BG459="AAAA",1,0)</f>
        <v>0</v>
      </c>
      <c r="AB459">
        <f>IF('Rolex, AP, Patek'!R459="Yes",1,0)</f>
        <v>0</v>
      </c>
      <c r="AC459">
        <f>IF('Rolex, AP, Patek'!AR459="Yes",1,0)</f>
        <v>0</v>
      </c>
      <c r="AD459">
        <f>IF(OR('Rolex, AP, Patek'!X459="Yes", 'Rolex, AP, Patek'!Y459="Yes",'Rolex, AP, Patek'!Z459="Yes"),1,0)</f>
        <v>1</v>
      </c>
      <c r="AE459">
        <f>IF(OR('Rolex, AP, Patek'!AA459="Yes",'Rolex, AP, Patek'!AB459="Yes"),1,0)</f>
        <v>0</v>
      </c>
      <c r="AF459">
        <f>IF('Rolex, AP, Patek'!AD459="Yes",1,0)</f>
        <v>0</v>
      </c>
      <c r="AG459">
        <f>IF('Rolex, AP, Patek'!AC459="Yes",1,0)</f>
        <v>1</v>
      </c>
      <c r="AH459">
        <f>IF('Rolex, AP, Patek'!AE459="Yes",1,0)</f>
        <v>0</v>
      </c>
      <c r="AI459">
        <f>IF(OR('Rolex, AP, Patek'!AK459="Yes",'Rolex, AP, Patek'!AN459="Yes"),1,0)</f>
        <v>0</v>
      </c>
      <c r="AJ459">
        <f>IF('Rolex, AP, Patek'!AL459="Yes",1,0)</f>
        <v>0</v>
      </c>
      <c r="AK459">
        <f>IF('Rolex, AP, Patek'!AO459="Yes",1,0)</f>
        <v>0</v>
      </c>
      <c r="AL459">
        <f>IF('Rolex, AP, Patek'!AS459="Yes",1,0)</f>
        <v>0</v>
      </c>
      <c r="AM459" s="25">
        <f t="shared" si="43"/>
        <v>0</v>
      </c>
      <c r="AN459" s="25">
        <f t="shared" si="44"/>
        <v>1</v>
      </c>
      <c r="AO459" s="25">
        <f t="shared" si="45"/>
        <v>0</v>
      </c>
      <c r="AP459" s="25">
        <f t="shared" si="46"/>
        <v>0</v>
      </c>
      <c r="AQ459" s="25">
        <f t="shared" si="47"/>
        <v>0</v>
      </c>
    </row>
    <row r="460" spans="1:43" x14ac:dyDescent="0.2">
      <c r="A460" s="1">
        <v>456</v>
      </c>
      <c r="B460" s="27">
        <f>'Rolex, AP, Patek'!C460</f>
        <v>43779</v>
      </c>
      <c r="C460">
        <f>'Rolex, AP, Patek'!D460</f>
        <v>462</v>
      </c>
      <c r="D460" s="28">
        <f>'Rolex, AP, Patek'!E460</f>
        <v>55000</v>
      </c>
      <c r="E460" s="28">
        <f>'Rolex, AP, Patek'!F460</f>
        <v>68750</v>
      </c>
      <c r="F460" s="29">
        <f t="shared" si="42"/>
        <v>10.915088464214607</v>
      </c>
      <c r="G460" s="28">
        <f>IF('Rolex, AP, Patek'!J460="AP",1,0)</f>
        <v>0</v>
      </c>
      <c r="H460" s="28">
        <f>IF('Rolex, AP, Patek'!J460="Patek",1,0)</f>
        <v>0</v>
      </c>
      <c r="I460" s="28">
        <f>IF('Rolex, AP, Patek'!J460="Rolex",1,0)</f>
        <v>1</v>
      </c>
      <c r="J460">
        <f>IF('Rolex, AP, Patek'!L460="Stainless Steel",1,0)</f>
        <v>1</v>
      </c>
      <c r="K460">
        <f>IF('Rolex, AP, Patek'!L460="Two-tone",1,0)</f>
        <v>0</v>
      </c>
      <c r="L460">
        <f>IF(OR('Rolex, AP, Patek'!L460="YG 18K",'Rolex, AP, Patek'!L460="YG &lt;18K",'Rolex, AP, Patek'!L460="PG 18K",'Rolex, AP, Patek'!L460="PG &lt;18K",'Rolex, AP, Patek'!L460="WG 18K",'Rolex, AP, Patek'!L460="Mixes of 18K",'Rolex, AP, Patek'!L460="Mixes &lt;18K"),1,0)</f>
        <v>0</v>
      </c>
      <c r="M460">
        <f>IF('Rolex, AP, Patek'!L460="Platinum",1,0)</f>
        <v>0</v>
      </c>
      <c r="N460">
        <f>IF(OR('Rolex, AP, Patek'!L460="PVD",'Rolex, AP, Patek'!L460="Gold Plate",'Rolex, AP, Patek'!L460="Other"),1,0)</f>
        <v>0</v>
      </c>
      <c r="O460">
        <f>IF('Rolex, AP, Patek'!P460="Stainless Steel",1,0)</f>
        <v>1</v>
      </c>
      <c r="P460">
        <f>IF('Rolex, AP, Patek'!P460="Leather",1,0)</f>
        <v>0</v>
      </c>
      <c r="Q460">
        <f>IF('Rolex, AP, Patek'!P460="Two-tone",1,0)</f>
        <v>0</v>
      </c>
      <c r="R460">
        <f>IF(OR('Rolex, AP, Patek'!P460="YG 18K",'Rolex, AP, Patek'!P460="PG 18K",'Rolex, AP, Patek'!P460="WG 18K",'Rolex, AP, Patek'!P460="Mixes of 18K"),1,0)</f>
        <v>0</v>
      </c>
      <c r="S460">
        <f>IF(OR('Rolex, AP, Patek'!AX460="Yes",'Rolex, AP, Patek'!AY460="Yes",'Rolex, AP, Patek'!AW460="Yes"),1,0)</f>
        <v>0</v>
      </c>
      <c r="T460">
        <f>IF(OR(ISTEXT('Rolex, AP, Patek'!AZ460), ISTEXT('Rolex, AP, Patek'!BA460)),1,0)</f>
        <v>0</v>
      </c>
      <c r="U460">
        <f>IF('Rolex, AP, Patek'!BB460="Yes",1,0)</f>
        <v>0</v>
      </c>
      <c r="V460">
        <f>IF('Rolex, AP, Patek'!BC460="Yes",1,0)</f>
        <v>0</v>
      </c>
      <c r="W460">
        <f>IF('Rolex, AP, Patek'!BF460="Yes",1,0)</f>
        <v>0</v>
      </c>
      <c r="X460">
        <f>IF('Rolex, AP, Patek'!BG460="A",1,0)</f>
        <v>0</v>
      </c>
      <c r="Y460">
        <f>IF('Rolex, AP, Patek'!BG460="AA",1,0)</f>
        <v>0</v>
      </c>
      <c r="Z460">
        <f>IF('Rolex, AP, Patek'!BG460="AAA",1,0)</f>
        <v>0</v>
      </c>
      <c r="AA460">
        <f>IF('Rolex, AP, Patek'!BG460="AAAA",1,0)</f>
        <v>1</v>
      </c>
      <c r="AB460">
        <f>IF('Rolex, AP, Patek'!R460="Yes",1,0)</f>
        <v>0</v>
      </c>
      <c r="AC460">
        <f>IF('Rolex, AP, Patek'!AR460="Yes",1,0)</f>
        <v>0</v>
      </c>
      <c r="AD460">
        <f>IF(OR('Rolex, AP, Patek'!X460="Yes", 'Rolex, AP, Patek'!Y460="Yes",'Rolex, AP, Patek'!Z460="Yes"),1,0)</f>
        <v>0</v>
      </c>
      <c r="AE460">
        <f>IF(OR('Rolex, AP, Patek'!AA460="Yes",'Rolex, AP, Patek'!AB460="Yes"),1,0)</f>
        <v>0</v>
      </c>
      <c r="AF460">
        <f>IF('Rolex, AP, Patek'!AD460="Yes",1,0)</f>
        <v>0</v>
      </c>
      <c r="AG460">
        <f>IF('Rolex, AP, Patek'!AC460="Yes",1,0)</f>
        <v>0</v>
      </c>
      <c r="AH460">
        <f>IF('Rolex, AP, Patek'!AE460="Yes",1,0)</f>
        <v>0</v>
      </c>
      <c r="AI460">
        <f>IF(OR('Rolex, AP, Patek'!AK460="Yes",'Rolex, AP, Patek'!AN460="Yes"),1,0)</f>
        <v>1</v>
      </c>
      <c r="AJ460">
        <f>IF('Rolex, AP, Patek'!AL460="Yes",1,0)</f>
        <v>0</v>
      </c>
      <c r="AK460">
        <f>IF('Rolex, AP, Patek'!AO460="Yes",1,0)</f>
        <v>0</v>
      </c>
      <c r="AL460">
        <f>IF('Rolex, AP, Patek'!AS460="Yes",1,0)</f>
        <v>0</v>
      </c>
      <c r="AM460" s="25">
        <f t="shared" si="43"/>
        <v>0</v>
      </c>
      <c r="AN460" s="25">
        <f t="shared" si="44"/>
        <v>1</v>
      </c>
      <c r="AO460" s="25">
        <f t="shared" si="45"/>
        <v>0</v>
      </c>
      <c r="AP460" s="25">
        <f t="shared" si="46"/>
        <v>0</v>
      </c>
      <c r="AQ460" s="25">
        <f t="shared" si="47"/>
        <v>0</v>
      </c>
    </row>
    <row r="461" spans="1:43" x14ac:dyDescent="0.2">
      <c r="A461" s="1">
        <v>457</v>
      </c>
      <c r="B461" s="27">
        <f>'Rolex, AP, Patek'!C461</f>
        <v>43779</v>
      </c>
      <c r="C461">
        <f>'Rolex, AP, Patek'!D461</f>
        <v>463</v>
      </c>
      <c r="D461" s="28">
        <f>'Rolex, AP, Patek'!E461</f>
        <v>80000</v>
      </c>
      <c r="E461" s="28">
        <f>'Rolex, AP, Patek'!F461</f>
        <v>100000</v>
      </c>
      <c r="F461" s="29">
        <f t="shared" si="42"/>
        <v>11.289781913656018</v>
      </c>
      <c r="G461" s="28">
        <f>IF('Rolex, AP, Patek'!J461="AP",1,0)</f>
        <v>0</v>
      </c>
      <c r="H461" s="28">
        <f>IF('Rolex, AP, Patek'!J461="Patek",1,0)</f>
        <v>0</v>
      </c>
      <c r="I461" s="28">
        <f>IF('Rolex, AP, Patek'!J461="Rolex",1,0)</f>
        <v>1</v>
      </c>
      <c r="J461">
        <f>IF('Rolex, AP, Patek'!L461="Stainless Steel",1,0)</f>
        <v>0</v>
      </c>
      <c r="K461">
        <f>IF('Rolex, AP, Patek'!L461="Two-tone",1,0)</f>
        <v>0</v>
      </c>
      <c r="L461">
        <f>IF(OR('Rolex, AP, Patek'!L461="YG 18K",'Rolex, AP, Patek'!L461="YG &lt;18K",'Rolex, AP, Patek'!L461="PG 18K",'Rolex, AP, Patek'!L461="PG &lt;18K",'Rolex, AP, Patek'!L461="WG 18K",'Rolex, AP, Patek'!L461="Mixes of 18K",'Rolex, AP, Patek'!L461="Mixes &lt;18K"),1,0)</f>
        <v>1</v>
      </c>
      <c r="M461">
        <f>IF('Rolex, AP, Patek'!L461="Platinum",1,0)</f>
        <v>0</v>
      </c>
      <c r="N461">
        <f>IF(OR('Rolex, AP, Patek'!L461="PVD",'Rolex, AP, Patek'!L461="Gold Plate",'Rolex, AP, Patek'!L461="Other"),1,0)</f>
        <v>0</v>
      </c>
      <c r="O461">
        <f>IF('Rolex, AP, Patek'!P461="Stainless Steel",1,0)</f>
        <v>0</v>
      </c>
      <c r="P461">
        <f>IF('Rolex, AP, Patek'!P461="Leather",1,0)</f>
        <v>1</v>
      </c>
      <c r="Q461">
        <f>IF('Rolex, AP, Patek'!P461="Two-tone",1,0)</f>
        <v>0</v>
      </c>
      <c r="R461">
        <f>IF(OR('Rolex, AP, Patek'!P461="YG 18K",'Rolex, AP, Patek'!P461="PG 18K",'Rolex, AP, Patek'!P461="WG 18K",'Rolex, AP, Patek'!P461="Mixes of 18K"),1,0)</f>
        <v>0</v>
      </c>
      <c r="S461">
        <f>IF(OR('Rolex, AP, Patek'!AX461="Yes",'Rolex, AP, Patek'!AY461="Yes",'Rolex, AP, Patek'!AW461="Yes"),1,0)</f>
        <v>0</v>
      </c>
      <c r="T461">
        <f>IF(OR(ISTEXT('Rolex, AP, Patek'!AZ461), ISTEXT('Rolex, AP, Patek'!BA461)),1,0)</f>
        <v>0</v>
      </c>
      <c r="U461">
        <f>IF('Rolex, AP, Patek'!BB461="Yes",1,0)</f>
        <v>0</v>
      </c>
      <c r="V461">
        <f>IF('Rolex, AP, Patek'!BC461="Yes",1,0)</f>
        <v>0</v>
      </c>
      <c r="W461">
        <f>IF('Rolex, AP, Patek'!BF461="Yes",1,0)</f>
        <v>0</v>
      </c>
      <c r="X461">
        <f>IF('Rolex, AP, Patek'!BG461="A",1,0)</f>
        <v>0</v>
      </c>
      <c r="Y461">
        <f>IF('Rolex, AP, Patek'!BG461="AA",1,0)</f>
        <v>0</v>
      </c>
      <c r="Z461">
        <f>IF('Rolex, AP, Patek'!BG461="AAA",1,0)</f>
        <v>0</v>
      </c>
      <c r="AA461">
        <f>IF('Rolex, AP, Patek'!BG461="AAAA",1,0)</f>
        <v>1</v>
      </c>
      <c r="AB461">
        <f>IF('Rolex, AP, Patek'!R461="Yes",1,0)</f>
        <v>0</v>
      </c>
      <c r="AC461">
        <f>IF('Rolex, AP, Patek'!AR461="Yes",1,0)</f>
        <v>0</v>
      </c>
      <c r="AD461">
        <f>IF(OR('Rolex, AP, Patek'!X461="Yes", 'Rolex, AP, Patek'!Y461="Yes",'Rolex, AP, Patek'!Z461="Yes"),1,0)</f>
        <v>0</v>
      </c>
      <c r="AE461">
        <f>IF(OR('Rolex, AP, Patek'!AA461="Yes",'Rolex, AP, Patek'!AB461="Yes"),1,0)</f>
        <v>0</v>
      </c>
      <c r="AF461">
        <f>IF('Rolex, AP, Patek'!AD461="Yes",1,0)</f>
        <v>0</v>
      </c>
      <c r="AG461">
        <f>IF('Rolex, AP, Patek'!AC461="Yes",1,0)</f>
        <v>0</v>
      </c>
      <c r="AH461">
        <f>IF('Rolex, AP, Patek'!AE461="Yes",1,0)</f>
        <v>0</v>
      </c>
      <c r="AI461">
        <f>IF(OR('Rolex, AP, Patek'!AK461="Yes",'Rolex, AP, Patek'!AN461="Yes"),1,0)</f>
        <v>1</v>
      </c>
      <c r="AJ461">
        <f>IF('Rolex, AP, Patek'!AL461="Yes",1,0)</f>
        <v>0</v>
      </c>
      <c r="AK461">
        <f>IF('Rolex, AP, Patek'!AO461="Yes",1,0)</f>
        <v>0</v>
      </c>
      <c r="AL461">
        <f>IF('Rolex, AP, Patek'!AS461="Yes",1,0)</f>
        <v>0</v>
      </c>
      <c r="AM461" s="25">
        <f t="shared" si="43"/>
        <v>0</v>
      </c>
      <c r="AN461" s="25">
        <f t="shared" si="44"/>
        <v>1</v>
      </c>
      <c r="AO461" s="25">
        <f t="shared" si="45"/>
        <v>0</v>
      </c>
      <c r="AP461" s="25">
        <f t="shared" si="46"/>
        <v>0</v>
      </c>
      <c r="AQ461" s="25">
        <f t="shared" si="47"/>
        <v>0</v>
      </c>
    </row>
    <row r="462" spans="1:43" x14ac:dyDescent="0.2">
      <c r="A462" s="1">
        <v>458</v>
      </c>
      <c r="B462" s="27">
        <f>'Rolex, AP, Patek'!C462</f>
        <v>43779</v>
      </c>
      <c r="C462">
        <f>'Rolex, AP, Patek'!D462</f>
        <v>465</v>
      </c>
      <c r="D462" s="28">
        <f>'Rolex, AP, Patek'!E462</f>
        <v>22000</v>
      </c>
      <c r="E462" s="28">
        <f>'Rolex, AP, Patek'!F462</f>
        <v>27500</v>
      </c>
      <c r="F462" s="29">
        <f t="shared" si="42"/>
        <v>9.9987977323404529</v>
      </c>
      <c r="G462" s="28">
        <f>IF('Rolex, AP, Patek'!J462="AP",1,0)</f>
        <v>0</v>
      </c>
      <c r="H462" s="28">
        <f>IF('Rolex, AP, Patek'!J462="Patek",1,0)</f>
        <v>0</v>
      </c>
      <c r="I462" s="28">
        <f>IF('Rolex, AP, Patek'!J462="Rolex",1,0)</f>
        <v>1</v>
      </c>
      <c r="J462">
        <f>IF('Rolex, AP, Patek'!L462="Stainless Steel",1,0)</f>
        <v>1</v>
      </c>
      <c r="K462">
        <f>IF('Rolex, AP, Patek'!L462="Two-tone",1,0)</f>
        <v>0</v>
      </c>
      <c r="L462">
        <f>IF(OR('Rolex, AP, Patek'!L462="YG 18K",'Rolex, AP, Patek'!L462="YG &lt;18K",'Rolex, AP, Patek'!L462="PG 18K",'Rolex, AP, Patek'!L462="PG &lt;18K",'Rolex, AP, Patek'!L462="WG 18K",'Rolex, AP, Patek'!L462="Mixes of 18K",'Rolex, AP, Patek'!L462="Mixes &lt;18K"),1,0)</f>
        <v>0</v>
      </c>
      <c r="M462">
        <f>IF('Rolex, AP, Patek'!L462="Platinum",1,0)</f>
        <v>0</v>
      </c>
      <c r="N462">
        <f>IF(OR('Rolex, AP, Patek'!L462="PVD",'Rolex, AP, Patek'!L462="Gold Plate",'Rolex, AP, Patek'!L462="Other"),1,0)</f>
        <v>0</v>
      </c>
      <c r="O462">
        <f>IF('Rolex, AP, Patek'!P462="Stainless Steel",1,0)</f>
        <v>0</v>
      </c>
      <c r="P462">
        <f>IF('Rolex, AP, Patek'!P462="Leather",1,0)</f>
        <v>1</v>
      </c>
      <c r="Q462">
        <f>IF('Rolex, AP, Patek'!P462="Two-tone",1,0)</f>
        <v>0</v>
      </c>
      <c r="R462">
        <f>IF(OR('Rolex, AP, Patek'!P462="YG 18K",'Rolex, AP, Patek'!P462="PG 18K",'Rolex, AP, Patek'!P462="WG 18K",'Rolex, AP, Patek'!P462="Mixes of 18K"),1,0)</f>
        <v>0</v>
      </c>
      <c r="S462">
        <f>IF(OR('Rolex, AP, Patek'!AX462="Yes",'Rolex, AP, Patek'!AY462="Yes",'Rolex, AP, Patek'!AW462="Yes"),1,0)</f>
        <v>0</v>
      </c>
      <c r="T462">
        <f>IF(OR(ISTEXT('Rolex, AP, Patek'!AZ462), ISTEXT('Rolex, AP, Patek'!BA462)),1,0)</f>
        <v>0</v>
      </c>
      <c r="U462">
        <f>IF('Rolex, AP, Patek'!BB462="Yes",1,0)</f>
        <v>0</v>
      </c>
      <c r="V462">
        <f>IF('Rolex, AP, Patek'!BC462="Yes",1,0)</f>
        <v>0</v>
      </c>
      <c r="W462">
        <f>IF('Rolex, AP, Patek'!BF462="Yes",1,0)</f>
        <v>0</v>
      </c>
      <c r="X462">
        <f>IF('Rolex, AP, Patek'!BG462="A",1,0)</f>
        <v>0</v>
      </c>
      <c r="Y462">
        <f>IF('Rolex, AP, Patek'!BG462="AA",1,0)</f>
        <v>0</v>
      </c>
      <c r="Z462">
        <f>IF('Rolex, AP, Patek'!BG462="AAA",1,0)</f>
        <v>1</v>
      </c>
      <c r="AA462">
        <f>IF('Rolex, AP, Patek'!BG462="AAAA",1,0)</f>
        <v>0</v>
      </c>
      <c r="AB462">
        <f>IF('Rolex, AP, Patek'!R462="Yes",1,0)</f>
        <v>0</v>
      </c>
      <c r="AC462">
        <f>IF('Rolex, AP, Patek'!AR462="Yes",1,0)</f>
        <v>0</v>
      </c>
      <c r="AD462">
        <f>IF(OR('Rolex, AP, Patek'!X462="Yes", 'Rolex, AP, Patek'!Y462="Yes",'Rolex, AP, Patek'!Z462="Yes"),1,0)</f>
        <v>0</v>
      </c>
      <c r="AE462">
        <f>IF(OR('Rolex, AP, Patek'!AA462="Yes",'Rolex, AP, Patek'!AB462="Yes"),1,0)</f>
        <v>0</v>
      </c>
      <c r="AF462">
        <f>IF('Rolex, AP, Patek'!AD462="Yes",1,0)</f>
        <v>0</v>
      </c>
      <c r="AG462">
        <f>IF('Rolex, AP, Patek'!AC462="Yes",1,0)</f>
        <v>0</v>
      </c>
      <c r="AH462">
        <f>IF('Rolex, AP, Patek'!AE462="Yes",1,0)</f>
        <v>0</v>
      </c>
      <c r="AI462">
        <f>IF(OR('Rolex, AP, Patek'!AK462="Yes",'Rolex, AP, Patek'!AN462="Yes"),1,0)</f>
        <v>1</v>
      </c>
      <c r="AJ462">
        <f>IF('Rolex, AP, Patek'!AL462="Yes",1,0)</f>
        <v>0</v>
      </c>
      <c r="AK462">
        <f>IF('Rolex, AP, Patek'!AO462="Yes",1,0)</f>
        <v>0</v>
      </c>
      <c r="AL462">
        <f>IF('Rolex, AP, Patek'!AS462="Yes",1,0)</f>
        <v>0</v>
      </c>
      <c r="AM462" s="25">
        <f t="shared" si="43"/>
        <v>0</v>
      </c>
      <c r="AN462" s="25">
        <f t="shared" si="44"/>
        <v>1</v>
      </c>
      <c r="AO462" s="25">
        <f t="shared" si="45"/>
        <v>0</v>
      </c>
      <c r="AP462" s="25">
        <f t="shared" si="46"/>
        <v>0</v>
      </c>
      <c r="AQ462" s="25">
        <f t="shared" si="47"/>
        <v>0</v>
      </c>
    </row>
    <row r="463" spans="1:43" x14ac:dyDescent="0.2">
      <c r="A463" s="1">
        <v>459</v>
      </c>
      <c r="B463" s="27">
        <f>'Rolex, AP, Patek'!C463</f>
        <v>43779</v>
      </c>
      <c r="C463">
        <f>'Rolex, AP, Patek'!D463</f>
        <v>538</v>
      </c>
      <c r="D463" s="28">
        <f>'Rolex, AP, Patek'!E463</f>
        <v>5000</v>
      </c>
      <c r="E463" s="28">
        <f>'Rolex, AP, Patek'!F463</f>
        <v>6250</v>
      </c>
      <c r="F463" s="29">
        <f t="shared" si="42"/>
        <v>8.5171931914162382</v>
      </c>
      <c r="G463" s="28">
        <f>IF('Rolex, AP, Patek'!J463="AP",1,0)</f>
        <v>1</v>
      </c>
      <c r="H463" s="28">
        <f>IF('Rolex, AP, Patek'!J463="Patek",1,0)</f>
        <v>0</v>
      </c>
      <c r="I463" s="28">
        <f>IF('Rolex, AP, Patek'!J463="Rolex",1,0)</f>
        <v>0</v>
      </c>
      <c r="J463">
        <f>IF('Rolex, AP, Patek'!L463="Stainless Steel",1,0)</f>
        <v>0</v>
      </c>
      <c r="K463">
        <f>IF('Rolex, AP, Patek'!L463="Two-tone",1,0)</f>
        <v>0</v>
      </c>
      <c r="L463">
        <f>IF(OR('Rolex, AP, Patek'!L463="YG 18K",'Rolex, AP, Patek'!L463="YG &lt;18K",'Rolex, AP, Patek'!L463="PG 18K",'Rolex, AP, Patek'!L463="PG &lt;18K",'Rolex, AP, Patek'!L463="WG 18K",'Rolex, AP, Patek'!L463="Mixes of 18K",'Rolex, AP, Patek'!L463="Mixes &lt;18K"),1,0)</f>
        <v>1</v>
      </c>
      <c r="M463">
        <f>IF('Rolex, AP, Patek'!L463="Platinum",1,0)</f>
        <v>0</v>
      </c>
      <c r="N463">
        <f>IF(OR('Rolex, AP, Patek'!L463="PVD",'Rolex, AP, Patek'!L463="Gold Plate",'Rolex, AP, Patek'!L463="Other"),1,0)</f>
        <v>0</v>
      </c>
      <c r="O463">
        <f>IF('Rolex, AP, Patek'!P463="Stainless Steel",1,0)</f>
        <v>0</v>
      </c>
      <c r="P463">
        <f>IF('Rolex, AP, Patek'!P463="Leather",1,0)</f>
        <v>1</v>
      </c>
      <c r="Q463">
        <f>IF('Rolex, AP, Patek'!P463="Two-tone",1,0)</f>
        <v>0</v>
      </c>
      <c r="R463">
        <f>IF(OR('Rolex, AP, Patek'!P463="YG 18K",'Rolex, AP, Patek'!P463="PG 18K",'Rolex, AP, Patek'!P463="WG 18K",'Rolex, AP, Patek'!P463="Mixes of 18K"),1,0)</f>
        <v>0</v>
      </c>
      <c r="S463">
        <f>IF(OR('Rolex, AP, Patek'!AX463="Yes",'Rolex, AP, Patek'!AY463="Yes",'Rolex, AP, Patek'!AW463="Yes"),1,0)</f>
        <v>1</v>
      </c>
      <c r="T463">
        <f>IF(OR(ISTEXT('Rolex, AP, Patek'!AZ463), ISTEXT('Rolex, AP, Patek'!BA463)),1,0)</f>
        <v>0</v>
      </c>
      <c r="U463">
        <f>IF('Rolex, AP, Patek'!BB463="Yes",1,0)</f>
        <v>0</v>
      </c>
      <c r="V463">
        <f>IF('Rolex, AP, Patek'!BC463="Yes",1,0)</f>
        <v>0</v>
      </c>
      <c r="W463">
        <f>IF('Rolex, AP, Patek'!BF463="Yes",1,0)</f>
        <v>0</v>
      </c>
      <c r="X463">
        <f>IF('Rolex, AP, Patek'!BG463="A",1,0)</f>
        <v>0</v>
      </c>
      <c r="Y463">
        <f>IF('Rolex, AP, Patek'!BG463="AA",1,0)</f>
        <v>1</v>
      </c>
      <c r="Z463">
        <f>IF('Rolex, AP, Patek'!BG463="AAA",1,0)</f>
        <v>0</v>
      </c>
      <c r="AA463">
        <f>IF('Rolex, AP, Patek'!BG463="AAAA",1,0)</f>
        <v>0</v>
      </c>
      <c r="AB463">
        <f>IF('Rolex, AP, Patek'!R463="Yes",1,0)</f>
        <v>1</v>
      </c>
      <c r="AC463">
        <f>IF('Rolex, AP, Patek'!AR463="Yes",1,0)</f>
        <v>0</v>
      </c>
      <c r="AD463">
        <f>IF(OR('Rolex, AP, Patek'!X463="Yes", 'Rolex, AP, Patek'!Y463="Yes",'Rolex, AP, Patek'!Z463="Yes"),1,0)</f>
        <v>0</v>
      </c>
      <c r="AE463">
        <f>IF(OR('Rolex, AP, Patek'!AA463="Yes",'Rolex, AP, Patek'!AB463="Yes"),1,0)</f>
        <v>0</v>
      </c>
      <c r="AF463">
        <f>IF('Rolex, AP, Patek'!AD463="Yes",1,0)</f>
        <v>0</v>
      </c>
      <c r="AG463">
        <f>IF('Rolex, AP, Patek'!AC463="Yes",1,0)</f>
        <v>0</v>
      </c>
      <c r="AH463">
        <f>IF('Rolex, AP, Patek'!AE463="Yes",1,0)</f>
        <v>0</v>
      </c>
      <c r="AI463">
        <f>IF(OR('Rolex, AP, Patek'!AK463="Yes",'Rolex, AP, Patek'!AN463="Yes"),1,0)</f>
        <v>0</v>
      </c>
      <c r="AJ463">
        <f>IF('Rolex, AP, Patek'!AL463="Yes",1,0)</f>
        <v>0</v>
      </c>
      <c r="AK463">
        <f>IF('Rolex, AP, Patek'!AO463="Yes",1,0)</f>
        <v>0</v>
      </c>
      <c r="AL463">
        <f>IF('Rolex, AP, Patek'!AS463="Yes",1,0)</f>
        <v>0</v>
      </c>
      <c r="AM463" s="25">
        <f t="shared" si="43"/>
        <v>0</v>
      </c>
      <c r="AN463" s="25">
        <f t="shared" si="44"/>
        <v>1</v>
      </c>
      <c r="AO463" s="25">
        <f t="shared" si="45"/>
        <v>0</v>
      </c>
      <c r="AP463" s="25">
        <f t="shared" si="46"/>
        <v>0</v>
      </c>
      <c r="AQ463" s="25">
        <f t="shared" si="47"/>
        <v>0</v>
      </c>
    </row>
    <row r="464" spans="1:43" x14ac:dyDescent="0.2">
      <c r="A464" s="1">
        <v>460</v>
      </c>
      <c r="B464" s="27">
        <f>'Rolex, AP, Patek'!C464</f>
        <v>43779</v>
      </c>
      <c r="C464">
        <f>'Rolex, AP, Patek'!D464</f>
        <v>573</v>
      </c>
      <c r="D464" s="28">
        <f>'Rolex, AP, Patek'!E464</f>
        <v>4000</v>
      </c>
      <c r="E464" s="28">
        <f>'Rolex, AP, Patek'!F464</f>
        <v>5000</v>
      </c>
      <c r="F464" s="29">
        <f t="shared" si="42"/>
        <v>8.2940496401020276</v>
      </c>
      <c r="G464" s="28">
        <f>IF('Rolex, AP, Patek'!J464="AP",1,0)</f>
        <v>1</v>
      </c>
      <c r="H464" s="28">
        <f>IF('Rolex, AP, Patek'!J464="Patek",1,0)</f>
        <v>0</v>
      </c>
      <c r="I464" s="28">
        <f>IF('Rolex, AP, Patek'!J464="Rolex",1,0)</f>
        <v>0</v>
      </c>
      <c r="J464">
        <f>IF('Rolex, AP, Patek'!L464="Stainless Steel",1,0)</f>
        <v>0</v>
      </c>
      <c r="K464">
        <f>IF('Rolex, AP, Patek'!L464="Two-tone",1,0)</f>
        <v>0</v>
      </c>
      <c r="L464">
        <f>IF(OR('Rolex, AP, Patek'!L464="YG 18K",'Rolex, AP, Patek'!L464="YG &lt;18K",'Rolex, AP, Patek'!L464="PG 18K",'Rolex, AP, Patek'!L464="PG &lt;18K",'Rolex, AP, Patek'!L464="WG 18K",'Rolex, AP, Patek'!L464="Mixes of 18K",'Rolex, AP, Patek'!L464="Mixes &lt;18K"),1,0)</f>
        <v>1</v>
      </c>
      <c r="M464">
        <f>IF('Rolex, AP, Patek'!L464="Platinum",1,0)</f>
        <v>0</v>
      </c>
      <c r="N464">
        <f>IF(OR('Rolex, AP, Patek'!L464="PVD",'Rolex, AP, Patek'!L464="Gold Plate",'Rolex, AP, Patek'!L464="Other"),1,0)</f>
        <v>0</v>
      </c>
      <c r="O464">
        <f>IF('Rolex, AP, Patek'!P464="Stainless Steel",1,0)</f>
        <v>0</v>
      </c>
      <c r="P464">
        <f>IF('Rolex, AP, Patek'!P464="Leather",1,0)</f>
        <v>1</v>
      </c>
      <c r="Q464">
        <f>IF('Rolex, AP, Patek'!P464="Two-tone",1,0)</f>
        <v>0</v>
      </c>
      <c r="R464">
        <f>IF(OR('Rolex, AP, Patek'!P464="YG 18K",'Rolex, AP, Patek'!P464="PG 18K",'Rolex, AP, Patek'!P464="WG 18K",'Rolex, AP, Patek'!P464="Mixes of 18K"),1,0)</f>
        <v>0</v>
      </c>
      <c r="S464">
        <f>IF(OR('Rolex, AP, Patek'!AX464="Yes",'Rolex, AP, Patek'!AY464="Yes",'Rolex, AP, Patek'!AW464="Yes"),1,0)</f>
        <v>0</v>
      </c>
      <c r="T464">
        <f>IF(OR(ISTEXT('Rolex, AP, Patek'!AZ464), ISTEXT('Rolex, AP, Patek'!BA464)),1,0)</f>
        <v>0</v>
      </c>
      <c r="U464">
        <f>IF('Rolex, AP, Patek'!BB464="Yes",1,0)</f>
        <v>0</v>
      </c>
      <c r="V464">
        <f>IF('Rolex, AP, Patek'!BC464="Yes",1,0)</f>
        <v>0</v>
      </c>
      <c r="W464">
        <f>IF('Rolex, AP, Patek'!BF464="Yes",1,0)</f>
        <v>0</v>
      </c>
      <c r="X464">
        <f>IF('Rolex, AP, Patek'!BG464="A",1,0)</f>
        <v>0</v>
      </c>
      <c r="Y464">
        <f>IF('Rolex, AP, Patek'!BG464="AA",1,0)</f>
        <v>0</v>
      </c>
      <c r="Z464">
        <f>IF('Rolex, AP, Patek'!BG464="AAA",1,0)</f>
        <v>1</v>
      </c>
      <c r="AA464">
        <f>IF('Rolex, AP, Patek'!BG464="AAAA",1,0)</f>
        <v>0</v>
      </c>
      <c r="AB464">
        <f>IF('Rolex, AP, Patek'!R464="Yes",1,0)</f>
        <v>1</v>
      </c>
      <c r="AC464">
        <f>IF('Rolex, AP, Patek'!AR464="Yes",1,0)</f>
        <v>0</v>
      </c>
      <c r="AD464">
        <f>IF(OR('Rolex, AP, Patek'!X464="Yes", 'Rolex, AP, Patek'!Y464="Yes",'Rolex, AP, Patek'!Z464="Yes"),1,0)</f>
        <v>0</v>
      </c>
      <c r="AE464">
        <f>IF(OR('Rolex, AP, Patek'!AA464="Yes",'Rolex, AP, Patek'!AB464="Yes"),1,0)</f>
        <v>0</v>
      </c>
      <c r="AF464">
        <f>IF('Rolex, AP, Patek'!AD464="Yes",1,0)</f>
        <v>0</v>
      </c>
      <c r="AG464">
        <f>IF('Rolex, AP, Patek'!AC464="Yes",1,0)</f>
        <v>0</v>
      </c>
      <c r="AH464">
        <f>IF('Rolex, AP, Patek'!AE464="Yes",1,0)</f>
        <v>0</v>
      </c>
      <c r="AI464">
        <f>IF(OR('Rolex, AP, Patek'!AK464="Yes",'Rolex, AP, Patek'!AN464="Yes"),1,0)</f>
        <v>0</v>
      </c>
      <c r="AJ464">
        <f>IF('Rolex, AP, Patek'!AL464="Yes",1,0)</f>
        <v>0</v>
      </c>
      <c r="AK464">
        <f>IF('Rolex, AP, Patek'!AO464="Yes",1,0)</f>
        <v>0</v>
      </c>
      <c r="AL464">
        <f>IF('Rolex, AP, Patek'!AS464="Yes",1,0)</f>
        <v>0</v>
      </c>
      <c r="AM464" s="25">
        <f t="shared" si="43"/>
        <v>0</v>
      </c>
      <c r="AN464" s="25">
        <f t="shared" si="44"/>
        <v>1</v>
      </c>
      <c r="AO464" s="25">
        <f t="shared" si="45"/>
        <v>0</v>
      </c>
      <c r="AP464" s="25">
        <f t="shared" si="46"/>
        <v>0</v>
      </c>
      <c r="AQ464" s="25">
        <f t="shared" si="47"/>
        <v>0</v>
      </c>
    </row>
    <row r="465" spans="1:43" x14ac:dyDescent="0.2">
      <c r="A465" s="1">
        <v>461</v>
      </c>
      <c r="B465" s="27">
        <f>'Rolex, AP, Patek'!C465</f>
        <v>43779</v>
      </c>
      <c r="C465">
        <f>'Rolex, AP, Patek'!D465</f>
        <v>617</v>
      </c>
      <c r="D465" s="28">
        <f>'Rolex, AP, Patek'!E465</f>
        <v>7500</v>
      </c>
      <c r="E465" s="28">
        <f>'Rolex, AP, Patek'!F465</f>
        <v>9375</v>
      </c>
      <c r="F465" s="29">
        <f t="shared" si="42"/>
        <v>8.9226582995244019</v>
      </c>
      <c r="G465" s="28">
        <f>IF('Rolex, AP, Patek'!J465="AP",1,0)</f>
        <v>0</v>
      </c>
      <c r="H465" s="28">
        <f>IF('Rolex, AP, Patek'!J465="Patek",1,0)</f>
        <v>0</v>
      </c>
      <c r="I465" s="28">
        <f>IF('Rolex, AP, Patek'!J465="Rolex",1,0)</f>
        <v>1</v>
      </c>
      <c r="J465">
        <f>IF('Rolex, AP, Patek'!L465="Stainless Steel",1,0)</f>
        <v>1</v>
      </c>
      <c r="K465">
        <f>IF('Rolex, AP, Patek'!L465="Two-tone",1,0)</f>
        <v>0</v>
      </c>
      <c r="L465">
        <f>IF(OR('Rolex, AP, Patek'!L465="YG 18K",'Rolex, AP, Patek'!L465="YG &lt;18K",'Rolex, AP, Patek'!L465="PG 18K",'Rolex, AP, Patek'!L465="PG &lt;18K",'Rolex, AP, Patek'!L465="WG 18K",'Rolex, AP, Patek'!L465="Mixes of 18K",'Rolex, AP, Patek'!L465="Mixes &lt;18K"),1,0)</f>
        <v>0</v>
      </c>
      <c r="M465">
        <f>IF('Rolex, AP, Patek'!L465="Platinum",1,0)</f>
        <v>0</v>
      </c>
      <c r="N465">
        <f>IF(OR('Rolex, AP, Patek'!L465="PVD",'Rolex, AP, Patek'!L465="Gold Plate",'Rolex, AP, Patek'!L465="Other"),1,0)</f>
        <v>0</v>
      </c>
      <c r="O465">
        <f>IF('Rolex, AP, Patek'!P465="Stainless Steel",1,0)</f>
        <v>1</v>
      </c>
      <c r="P465">
        <f>IF('Rolex, AP, Patek'!P465="Leather",1,0)</f>
        <v>0</v>
      </c>
      <c r="Q465">
        <f>IF('Rolex, AP, Patek'!P465="Two-tone",1,0)</f>
        <v>0</v>
      </c>
      <c r="R465">
        <f>IF(OR('Rolex, AP, Patek'!P465="YG 18K",'Rolex, AP, Patek'!P465="PG 18K",'Rolex, AP, Patek'!P465="WG 18K",'Rolex, AP, Patek'!P465="Mixes of 18K"),1,0)</f>
        <v>0</v>
      </c>
      <c r="S465">
        <f>IF(OR('Rolex, AP, Patek'!AX465="Yes",'Rolex, AP, Patek'!AY465="Yes",'Rolex, AP, Patek'!AW465="Yes"),1,0)</f>
        <v>0</v>
      </c>
      <c r="T465">
        <f>IF(OR(ISTEXT('Rolex, AP, Patek'!AZ465), ISTEXT('Rolex, AP, Patek'!BA465)),1,0)</f>
        <v>0</v>
      </c>
      <c r="U465">
        <f>IF('Rolex, AP, Patek'!BB465="Yes",1,0)</f>
        <v>0</v>
      </c>
      <c r="V465">
        <f>IF('Rolex, AP, Patek'!BC465="Yes",1,0)</f>
        <v>0</v>
      </c>
      <c r="W465">
        <f>IF('Rolex, AP, Patek'!BF465="Yes",1,0)</f>
        <v>0</v>
      </c>
      <c r="X465">
        <f>IF('Rolex, AP, Patek'!BG465="A",1,0)</f>
        <v>0</v>
      </c>
      <c r="Y465">
        <f>IF('Rolex, AP, Patek'!BG465="AA",1,0)</f>
        <v>0</v>
      </c>
      <c r="Z465">
        <f>IF('Rolex, AP, Patek'!BG465="AAA",1,0)</f>
        <v>1</v>
      </c>
      <c r="AA465">
        <f>IF('Rolex, AP, Patek'!BG465="AAAA",1,0)</f>
        <v>0</v>
      </c>
      <c r="AB465">
        <f>IF('Rolex, AP, Patek'!R465="Yes",1,0)</f>
        <v>0</v>
      </c>
      <c r="AC465">
        <f>IF('Rolex, AP, Patek'!AR465="Yes",1,0)</f>
        <v>0</v>
      </c>
      <c r="AD465">
        <f>IF(OR('Rolex, AP, Patek'!X465="Yes", 'Rolex, AP, Patek'!Y465="Yes",'Rolex, AP, Patek'!Z465="Yes"),1,0)</f>
        <v>1</v>
      </c>
      <c r="AE465">
        <f>IF(OR('Rolex, AP, Patek'!AA465="Yes",'Rolex, AP, Patek'!AB465="Yes"),1,0)</f>
        <v>0</v>
      </c>
      <c r="AF465">
        <f>IF('Rolex, AP, Patek'!AD465="Yes",1,0)</f>
        <v>0</v>
      </c>
      <c r="AG465">
        <f>IF('Rolex, AP, Patek'!AC465="Yes",1,0)</f>
        <v>0</v>
      </c>
      <c r="AH465">
        <f>IF('Rolex, AP, Patek'!AE465="Yes",1,0)</f>
        <v>1</v>
      </c>
      <c r="AI465">
        <f>IF(OR('Rolex, AP, Patek'!AK465="Yes",'Rolex, AP, Patek'!AN465="Yes"),1,0)</f>
        <v>0</v>
      </c>
      <c r="AJ465">
        <f>IF('Rolex, AP, Patek'!AL465="Yes",1,0)</f>
        <v>0</v>
      </c>
      <c r="AK465">
        <f>IF('Rolex, AP, Patek'!AO465="Yes",1,0)</f>
        <v>0</v>
      </c>
      <c r="AL465">
        <f>IF('Rolex, AP, Patek'!AS465="Yes",1,0)</f>
        <v>0</v>
      </c>
      <c r="AM465" s="25">
        <f t="shared" si="43"/>
        <v>0</v>
      </c>
      <c r="AN465" s="25">
        <f t="shared" si="44"/>
        <v>1</v>
      </c>
      <c r="AO465" s="25">
        <f t="shared" si="45"/>
        <v>0</v>
      </c>
      <c r="AP465" s="25">
        <f t="shared" si="46"/>
        <v>0</v>
      </c>
      <c r="AQ465" s="25">
        <f t="shared" si="47"/>
        <v>0</v>
      </c>
    </row>
    <row r="466" spans="1:43" x14ac:dyDescent="0.2">
      <c r="A466" s="1">
        <v>462</v>
      </c>
      <c r="B466" s="27">
        <f>'Rolex, AP, Patek'!C466</f>
        <v>43779</v>
      </c>
      <c r="C466">
        <f>'Rolex, AP, Patek'!D466</f>
        <v>618</v>
      </c>
      <c r="D466" s="28">
        <f>'Rolex, AP, Patek'!E466</f>
        <v>37000</v>
      </c>
      <c r="E466" s="28">
        <f>'Rolex, AP, Patek'!F466</f>
        <v>46250</v>
      </c>
      <c r="F466" s="29">
        <f t="shared" si="42"/>
        <v>10.518673191626361</v>
      </c>
      <c r="G466" s="28">
        <f>IF('Rolex, AP, Patek'!J466="AP",1,0)</f>
        <v>0</v>
      </c>
      <c r="H466" s="28">
        <f>IF('Rolex, AP, Patek'!J466="Patek",1,0)</f>
        <v>0</v>
      </c>
      <c r="I466" s="28">
        <f>IF('Rolex, AP, Patek'!J466="Rolex",1,0)</f>
        <v>1</v>
      </c>
      <c r="J466">
        <f>IF('Rolex, AP, Patek'!L466="Stainless Steel",1,0)</f>
        <v>0</v>
      </c>
      <c r="K466">
        <f>IF('Rolex, AP, Patek'!L466="Two-tone",1,0)</f>
        <v>0</v>
      </c>
      <c r="L466">
        <f>IF(OR('Rolex, AP, Patek'!L466="YG 18K",'Rolex, AP, Patek'!L466="YG &lt;18K",'Rolex, AP, Patek'!L466="PG 18K",'Rolex, AP, Patek'!L466="PG &lt;18K",'Rolex, AP, Patek'!L466="WG 18K",'Rolex, AP, Patek'!L466="Mixes of 18K",'Rolex, AP, Patek'!L466="Mixes &lt;18K"),1,0)</f>
        <v>1</v>
      </c>
      <c r="M466">
        <f>IF('Rolex, AP, Patek'!L466="Platinum",1,0)</f>
        <v>0</v>
      </c>
      <c r="N466">
        <f>IF(OR('Rolex, AP, Patek'!L466="PVD",'Rolex, AP, Patek'!L466="Gold Plate",'Rolex, AP, Patek'!L466="Other"),1,0)</f>
        <v>0</v>
      </c>
      <c r="O466">
        <f>IF('Rolex, AP, Patek'!P466="Stainless Steel",1,0)</f>
        <v>0</v>
      </c>
      <c r="P466">
        <f>IF('Rolex, AP, Patek'!P466="Leather",1,0)</f>
        <v>0</v>
      </c>
      <c r="Q466">
        <f>IF('Rolex, AP, Patek'!P466="Two-tone",1,0)</f>
        <v>0</v>
      </c>
      <c r="R466">
        <f>IF(OR('Rolex, AP, Patek'!P466="YG 18K",'Rolex, AP, Patek'!P466="PG 18K",'Rolex, AP, Patek'!P466="WG 18K",'Rolex, AP, Patek'!P466="Mixes of 18K"),1,0)</f>
        <v>1</v>
      </c>
      <c r="S466">
        <f>IF(OR('Rolex, AP, Patek'!AX466="Yes",'Rolex, AP, Patek'!AY466="Yes",'Rolex, AP, Patek'!AW466="Yes"),1,0)</f>
        <v>0</v>
      </c>
      <c r="T466">
        <f>IF(OR(ISTEXT('Rolex, AP, Patek'!AZ466), ISTEXT('Rolex, AP, Patek'!BA466)),1,0)</f>
        <v>1</v>
      </c>
      <c r="U466">
        <f>IF('Rolex, AP, Patek'!BB466="Yes",1,0)</f>
        <v>0</v>
      </c>
      <c r="V466">
        <f>IF('Rolex, AP, Patek'!BC466="Yes",1,0)</f>
        <v>0</v>
      </c>
      <c r="W466">
        <f>IF('Rolex, AP, Patek'!BF466="Yes",1,0)</f>
        <v>0</v>
      </c>
      <c r="X466">
        <f>IF('Rolex, AP, Patek'!BG466="A",1,0)</f>
        <v>0</v>
      </c>
      <c r="Y466">
        <f>IF('Rolex, AP, Patek'!BG466="AA",1,0)</f>
        <v>0</v>
      </c>
      <c r="Z466">
        <f>IF('Rolex, AP, Patek'!BG466="AAA",1,0)</f>
        <v>1</v>
      </c>
      <c r="AA466">
        <f>IF('Rolex, AP, Patek'!BG466="AAAA",1,0)</f>
        <v>0</v>
      </c>
      <c r="AB466">
        <f>IF('Rolex, AP, Patek'!R466="Yes",1,0)</f>
        <v>0</v>
      </c>
      <c r="AC466">
        <f>IF('Rolex, AP, Patek'!AR466="Yes",1,0)</f>
        <v>0</v>
      </c>
      <c r="AD466">
        <f>IF(OR('Rolex, AP, Patek'!X466="Yes", 'Rolex, AP, Patek'!Y466="Yes",'Rolex, AP, Patek'!Z466="Yes"),1,0)</f>
        <v>1</v>
      </c>
      <c r="AE466">
        <f>IF(OR('Rolex, AP, Patek'!AA466="Yes",'Rolex, AP, Patek'!AB466="Yes"),1,0)</f>
        <v>0</v>
      </c>
      <c r="AF466">
        <f>IF('Rolex, AP, Patek'!AD466="Yes",1,0)</f>
        <v>0</v>
      </c>
      <c r="AG466">
        <f>IF('Rolex, AP, Patek'!AC466="Yes",1,0)</f>
        <v>0</v>
      </c>
      <c r="AH466">
        <f>IF('Rolex, AP, Patek'!AE466="Yes",1,0)</f>
        <v>1</v>
      </c>
      <c r="AI466">
        <f>IF(OR('Rolex, AP, Patek'!AK466="Yes",'Rolex, AP, Patek'!AN466="Yes"),1,0)</f>
        <v>0</v>
      </c>
      <c r="AJ466">
        <f>IF('Rolex, AP, Patek'!AL466="Yes",1,0)</f>
        <v>0</v>
      </c>
      <c r="AK466">
        <f>IF('Rolex, AP, Patek'!AO466="Yes",1,0)</f>
        <v>0</v>
      </c>
      <c r="AL466">
        <f>IF('Rolex, AP, Patek'!AS466="Yes",1,0)</f>
        <v>0</v>
      </c>
      <c r="AM466" s="25">
        <f t="shared" si="43"/>
        <v>0</v>
      </c>
      <c r="AN466" s="25">
        <f t="shared" si="44"/>
        <v>1</v>
      </c>
      <c r="AO466" s="25">
        <f t="shared" si="45"/>
        <v>0</v>
      </c>
      <c r="AP466" s="25">
        <f t="shared" si="46"/>
        <v>0</v>
      </c>
      <c r="AQ466" s="25">
        <f t="shared" si="47"/>
        <v>0</v>
      </c>
    </row>
    <row r="467" spans="1:43" x14ac:dyDescent="0.2">
      <c r="A467" s="1">
        <v>463</v>
      </c>
      <c r="B467" s="27">
        <f>'Rolex, AP, Patek'!C467</f>
        <v>43779</v>
      </c>
      <c r="C467">
        <f>'Rolex, AP, Patek'!D467</f>
        <v>626</v>
      </c>
      <c r="D467" s="28">
        <f>'Rolex, AP, Patek'!E467</f>
        <v>5800</v>
      </c>
      <c r="E467" s="28">
        <f>'Rolex, AP, Patek'!F467</f>
        <v>7250</v>
      </c>
      <c r="F467" s="29">
        <f t="shared" si="42"/>
        <v>8.66561319653451</v>
      </c>
      <c r="G467" s="28">
        <f>IF('Rolex, AP, Patek'!J467="AP",1,0)</f>
        <v>0</v>
      </c>
      <c r="H467" s="28">
        <f>IF('Rolex, AP, Patek'!J467="Patek",1,0)</f>
        <v>1</v>
      </c>
      <c r="I467" s="28">
        <f>IF('Rolex, AP, Patek'!J467="Rolex",1,0)</f>
        <v>0</v>
      </c>
      <c r="J467">
        <f>IF('Rolex, AP, Patek'!L467="Stainless Steel",1,0)</f>
        <v>0</v>
      </c>
      <c r="K467">
        <f>IF('Rolex, AP, Patek'!L467="Two-tone",1,0)</f>
        <v>0</v>
      </c>
      <c r="L467">
        <f>IF(OR('Rolex, AP, Patek'!L467="YG 18K",'Rolex, AP, Patek'!L467="YG &lt;18K",'Rolex, AP, Patek'!L467="PG 18K",'Rolex, AP, Patek'!L467="PG &lt;18K",'Rolex, AP, Patek'!L467="WG 18K",'Rolex, AP, Patek'!L467="Mixes of 18K",'Rolex, AP, Patek'!L467="Mixes &lt;18K"),1,0)</f>
        <v>1</v>
      </c>
      <c r="M467">
        <f>IF('Rolex, AP, Patek'!L467="Platinum",1,0)</f>
        <v>0</v>
      </c>
      <c r="N467">
        <f>IF(OR('Rolex, AP, Patek'!L467="PVD",'Rolex, AP, Patek'!L467="Gold Plate",'Rolex, AP, Patek'!L467="Other"),1,0)</f>
        <v>0</v>
      </c>
      <c r="O467">
        <f>IF('Rolex, AP, Patek'!P467="Stainless Steel",1,0)</f>
        <v>0</v>
      </c>
      <c r="P467">
        <f>IF('Rolex, AP, Patek'!P467="Leather",1,0)</f>
        <v>1</v>
      </c>
      <c r="Q467">
        <f>IF('Rolex, AP, Patek'!P467="Two-tone",1,0)</f>
        <v>0</v>
      </c>
      <c r="R467">
        <f>IF(OR('Rolex, AP, Patek'!P467="YG 18K",'Rolex, AP, Patek'!P467="PG 18K",'Rolex, AP, Patek'!P467="WG 18K",'Rolex, AP, Patek'!P467="Mixes of 18K"),1,0)</f>
        <v>0</v>
      </c>
      <c r="S467">
        <f>IF(OR('Rolex, AP, Patek'!AX467="Yes",'Rolex, AP, Patek'!AY467="Yes",'Rolex, AP, Patek'!AW467="Yes"),1,0)</f>
        <v>0</v>
      </c>
      <c r="T467">
        <f>IF(OR(ISTEXT('Rolex, AP, Patek'!AZ467), ISTEXT('Rolex, AP, Patek'!BA467)),1,0)</f>
        <v>1</v>
      </c>
      <c r="U467">
        <f>IF('Rolex, AP, Patek'!BB467="Yes",1,0)</f>
        <v>0</v>
      </c>
      <c r="V467">
        <f>IF('Rolex, AP, Patek'!BC467="Yes",1,0)</f>
        <v>0</v>
      </c>
      <c r="W467">
        <f>IF('Rolex, AP, Patek'!BF467="Yes",1,0)</f>
        <v>0</v>
      </c>
      <c r="X467">
        <f>IF('Rolex, AP, Patek'!BG467="A",1,0)</f>
        <v>0</v>
      </c>
      <c r="Y467">
        <f>IF('Rolex, AP, Patek'!BG467="AA",1,0)</f>
        <v>0</v>
      </c>
      <c r="Z467">
        <f>IF('Rolex, AP, Patek'!BG467="AAA",1,0)</f>
        <v>1</v>
      </c>
      <c r="AA467">
        <f>IF('Rolex, AP, Patek'!BG467="AAAA",1,0)</f>
        <v>0</v>
      </c>
      <c r="AB467">
        <f>IF('Rolex, AP, Patek'!R467="Yes",1,0)</f>
        <v>1</v>
      </c>
      <c r="AC467">
        <f>IF('Rolex, AP, Patek'!AR467="Yes",1,0)</f>
        <v>0</v>
      </c>
      <c r="AD467">
        <f>IF(OR('Rolex, AP, Patek'!X467="Yes", 'Rolex, AP, Patek'!Y467="Yes",'Rolex, AP, Patek'!Z467="Yes"),1,0)</f>
        <v>0</v>
      </c>
      <c r="AE467">
        <f>IF(OR('Rolex, AP, Patek'!AA467="Yes",'Rolex, AP, Patek'!AB467="Yes"),1,0)</f>
        <v>0</v>
      </c>
      <c r="AF467">
        <f>IF('Rolex, AP, Patek'!AD467="Yes",1,0)</f>
        <v>0</v>
      </c>
      <c r="AG467">
        <f>IF('Rolex, AP, Patek'!AC467="Yes",1,0)</f>
        <v>0</v>
      </c>
      <c r="AH467">
        <f>IF('Rolex, AP, Patek'!AE467="Yes",1,0)</f>
        <v>0</v>
      </c>
      <c r="AI467">
        <f>IF(OR('Rolex, AP, Patek'!AK467="Yes",'Rolex, AP, Patek'!AN467="Yes"),1,0)</f>
        <v>0</v>
      </c>
      <c r="AJ467">
        <f>IF('Rolex, AP, Patek'!AL467="Yes",1,0)</f>
        <v>0</v>
      </c>
      <c r="AK467">
        <f>IF('Rolex, AP, Patek'!AO467="Yes",1,0)</f>
        <v>0</v>
      </c>
      <c r="AL467">
        <f>IF('Rolex, AP, Patek'!AS467="Yes",1,0)</f>
        <v>0</v>
      </c>
      <c r="AM467" s="25">
        <f t="shared" si="43"/>
        <v>0</v>
      </c>
      <c r="AN467" s="25">
        <f t="shared" si="44"/>
        <v>1</v>
      </c>
      <c r="AO467" s="25">
        <f t="shared" si="45"/>
        <v>0</v>
      </c>
      <c r="AP467" s="25">
        <f t="shared" si="46"/>
        <v>0</v>
      </c>
      <c r="AQ467" s="25">
        <f t="shared" si="47"/>
        <v>0</v>
      </c>
    </row>
    <row r="468" spans="1:43" x14ac:dyDescent="0.2">
      <c r="A468" s="1">
        <v>464</v>
      </c>
      <c r="B468" s="27">
        <f>'Rolex, AP, Patek'!C468</f>
        <v>43779</v>
      </c>
      <c r="C468">
        <f>'Rolex, AP, Patek'!D468</f>
        <v>627</v>
      </c>
      <c r="D468" s="28">
        <f>'Rolex, AP, Patek'!E468</f>
        <v>4500</v>
      </c>
      <c r="E468" s="28">
        <f>'Rolex, AP, Patek'!F468</f>
        <v>5625</v>
      </c>
      <c r="F468" s="29">
        <f t="shared" si="42"/>
        <v>8.4118326757584114</v>
      </c>
      <c r="G468" s="28">
        <f>IF('Rolex, AP, Patek'!J468="AP",1,0)</f>
        <v>0</v>
      </c>
      <c r="H468" s="28">
        <f>IF('Rolex, AP, Patek'!J468="Patek",1,0)</f>
        <v>1</v>
      </c>
      <c r="I468" s="28">
        <f>IF('Rolex, AP, Patek'!J468="Rolex",1,0)</f>
        <v>0</v>
      </c>
      <c r="J468">
        <f>IF('Rolex, AP, Patek'!L468="Stainless Steel",1,0)</f>
        <v>0</v>
      </c>
      <c r="K468">
        <f>IF('Rolex, AP, Patek'!L468="Two-tone",1,0)</f>
        <v>0</v>
      </c>
      <c r="L468">
        <f>IF(OR('Rolex, AP, Patek'!L468="YG 18K",'Rolex, AP, Patek'!L468="YG &lt;18K",'Rolex, AP, Patek'!L468="PG 18K",'Rolex, AP, Patek'!L468="PG &lt;18K",'Rolex, AP, Patek'!L468="WG 18K",'Rolex, AP, Patek'!L468="Mixes of 18K",'Rolex, AP, Patek'!L468="Mixes &lt;18K"),1,0)</f>
        <v>1</v>
      </c>
      <c r="M468">
        <f>IF('Rolex, AP, Patek'!L468="Platinum",1,0)</f>
        <v>0</v>
      </c>
      <c r="N468">
        <f>IF(OR('Rolex, AP, Patek'!L468="PVD",'Rolex, AP, Patek'!L468="Gold Plate",'Rolex, AP, Patek'!L468="Other"),1,0)</f>
        <v>0</v>
      </c>
      <c r="O468">
        <f>IF('Rolex, AP, Patek'!P468="Stainless Steel",1,0)</f>
        <v>0</v>
      </c>
      <c r="P468">
        <f>IF('Rolex, AP, Patek'!P468="Leather",1,0)</f>
        <v>1</v>
      </c>
      <c r="Q468">
        <f>IF('Rolex, AP, Patek'!P468="Two-tone",1,0)</f>
        <v>0</v>
      </c>
      <c r="R468">
        <f>IF(OR('Rolex, AP, Patek'!P468="YG 18K",'Rolex, AP, Patek'!P468="PG 18K",'Rolex, AP, Patek'!P468="WG 18K",'Rolex, AP, Patek'!P468="Mixes of 18K"),1,0)</f>
        <v>0</v>
      </c>
      <c r="S468">
        <f>IF(OR('Rolex, AP, Patek'!AX468="Yes",'Rolex, AP, Patek'!AY468="Yes",'Rolex, AP, Patek'!AW468="Yes"),1,0)</f>
        <v>0</v>
      </c>
      <c r="T468">
        <f>IF(OR(ISTEXT('Rolex, AP, Patek'!AZ468), ISTEXT('Rolex, AP, Patek'!BA468)),1,0)</f>
        <v>0</v>
      </c>
      <c r="U468">
        <f>IF('Rolex, AP, Patek'!BB468="Yes",1,0)</f>
        <v>0</v>
      </c>
      <c r="V468">
        <f>IF('Rolex, AP, Patek'!BC468="Yes",1,0)</f>
        <v>0</v>
      </c>
      <c r="W468">
        <f>IF('Rolex, AP, Patek'!BF468="Yes",1,0)</f>
        <v>0</v>
      </c>
      <c r="X468">
        <f>IF('Rolex, AP, Patek'!BG468="A",1,0)</f>
        <v>0</v>
      </c>
      <c r="Y468">
        <f>IF('Rolex, AP, Patek'!BG468="AA",1,0)</f>
        <v>0</v>
      </c>
      <c r="Z468">
        <f>IF('Rolex, AP, Patek'!BG468="AAA",1,0)</f>
        <v>1</v>
      </c>
      <c r="AA468">
        <f>IF('Rolex, AP, Patek'!BG468="AAAA",1,0)</f>
        <v>0</v>
      </c>
      <c r="AB468">
        <f>IF('Rolex, AP, Patek'!R468="Yes",1,0)</f>
        <v>1</v>
      </c>
      <c r="AC468">
        <f>IF('Rolex, AP, Patek'!AR468="Yes",1,0)</f>
        <v>0</v>
      </c>
      <c r="AD468">
        <f>IF(OR('Rolex, AP, Patek'!X468="Yes", 'Rolex, AP, Patek'!Y468="Yes",'Rolex, AP, Patek'!Z468="Yes"),1,0)</f>
        <v>0</v>
      </c>
      <c r="AE468">
        <f>IF(OR('Rolex, AP, Patek'!AA468="Yes",'Rolex, AP, Patek'!AB468="Yes"),1,0)</f>
        <v>0</v>
      </c>
      <c r="AF468">
        <f>IF('Rolex, AP, Patek'!AD468="Yes",1,0)</f>
        <v>0</v>
      </c>
      <c r="AG468">
        <f>IF('Rolex, AP, Patek'!AC468="Yes",1,0)</f>
        <v>0</v>
      </c>
      <c r="AH468">
        <f>IF('Rolex, AP, Patek'!AE468="Yes",1,0)</f>
        <v>0</v>
      </c>
      <c r="AI468">
        <f>IF(OR('Rolex, AP, Patek'!AK468="Yes",'Rolex, AP, Patek'!AN468="Yes"),1,0)</f>
        <v>0</v>
      </c>
      <c r="AJ468">
        <f>IF('Rolex, AP, Patek'!AL468="Yes",1,0)</f>
        <v>0</v>
      </c>
      <c r="AK468">
        <f>IF('Rolex, AP, Patek'!AO468="Yes",1,0)</f>
        <v>0</v>
      </c>
      <c r="AL468">
        <f>IF('Rolex, AP, Patek'!AS468="Yes",1,0)</f>
        <v>0</v>
      </c>
      <c r="AM468" s="25">
        <f t="shared" si="43"/>
        <v>0</v>
      </c>
      <c r="AN468" s="25">
        <f t="shared" si="44"/>
        <v>1</v>
      </c>
      <c r="AO468" s="25">
        <f t="shared" si="45"/>
        <v>0</v>
      </c>
      <c r="AP468" s="25">
        <f t="shared" si="46"/>
        <v>0</v>
      </c>
      <c r="AQ468" s="25">
        <f t="shared" si="47"/>
        <v>0</v>
      </c>
    </row>
    <row r="469" spans="1:43" x14ac:dyDescent="0.2">
      <c r="A469" s="1">
        <v>465</v>
      </c>
      <c r="B469" s="27">
        <f>'Rolex, AP, Patek'!C469</f>
        <v>43779</v>
      </c>
      <c r="C469">
        <f>'Rolex, AP, Patek'!D469</f>
        <v>628</v>
      </c>
      <c r="D469" s="28">
        <f>'Rolex, AP, Patek'!E469</f>
        <v>10000</v>
      </c>
      <c r="E469" s="28">
        <f>'Rolex, AP, Patek'!F469</f>
        <v>12500</v>
      </c>
      <c r="F469" s="29">
        <f t="shared" si="42"/>
        <v>9.2103403719761836</v>
      </c>
      <c r="G469" s="28">
        <f>IF('Rolex, AP, Patek'!J469="AP",1,0)</f>
        <v>0</v>
      </c>
      <c r="H469" s="28">
        <f>IF('Rolex, AP, Patek'!J469="Patek",1,0)</f>
        <v>1</v>
      </c>
      <c r="I469" s="28">
        <f>IF('Rolex, AP, Patek'!J469="Rolex",1,0)</f>
        <v>0</v>
      </c>
      <c r="J469">
        <f>IF('Rolex, AP, Patek'!L469="Stainless Steel",1,0)</f>
        <v>0</v>
      </c>
      <c r="K469">
        <f>IF('Rolex, AP, Patek'!L469="Two-tone",1,0)</f>
        <v>0</v>
      </c>
      <c r="L469">
        <f>IF(OR('Rolex, AP, Patek'!L469="YG 18K",'Rolex, AP, Patek'!L469="YG &lt;18K",'Rolex, AP, Patek'!L469="PG 18K",'Rolex, AP, Patek'!L469="PG &lt;18K",'Rolex, AP, Patek'!L469="WG 18K",'Rolex, AP, Patek'!L469="Mixes of 18K",'Rolex, AP, Patek'!L469="Mixes &lt;18K"),1,0)</f>
        <v>1</v>
      </c>
      <c r="M469">
        <f>IF('Rolex, AP, Patek'!L469="Platinum",1,0)</f>
        <v>0</v>
      </c>
      <c r="N469">
        <f>IF(OR('Rolex, AP, Patek'!L469="PVD",'Rolex, AP, Patek'!L469="Gold Plate",'Rolex, AP, Patek'!L469="Other"),1,0)</f>
        <v>0</v>
      </c>
      <c r="O469">
        <f>IF('Rolex, AP, Patek'!P469="Stainless Steel",1,0)</f>
        <v>0</v>
      </c>
      <c r="P469">
        <f>IF('Rolex, AP, Patek'!P469="Leather",1,0)</f>
        <v>0</v>
      </c>
      <c r="Q469">
        <f>IF('Rolex, AP, Patek'!P469="Two-tone",1,0)</f>
        <v>0</v>
      </c>
      <c r="R469">
        <f>IF(OR('Rolex, AP, Patek'!P469="YG 18K",'Rolex, AP, Patek'!P469="PG 18K",'Rolex, AP, Patek'!P469="WG 18K",'Rolex, AP, Patek'!P469="Mixes of 18K"),1,0)</f>
        <v>1</v>
      </c>
      <c r="S469">
        <f>IF(OR('Rolex, AP, Patek'!AX469="Yes",'Rolex, AP, Patek'!AY469="Yes",'Rolex, AP, Patek'!AW469="Yes"),1,0)</f>
        <v>0</v>
      </c>
      <c r="T469">
        <f>IF(OR(ISTEXT('Rolex, AP, Patek'!AZ469), ISTEXT('Rolex, AP, Patek'!BA469)),1,0)</f>
        <v>0</v>
      </c>
      <c r="U469">
        <f>IF('Rolex, AP, Patek'!BB469="Yes",1,0)</f>
        <v>0</v>
      </c>
      <c r="V469">
        <f>IF('Rolex, AP, Patek'!BC469="Yes",1,0)</f>
        <v>0</v>
      </c>
      <c r="W469">
        <f>IF('Rolex, AP, Patek'!BF469="Yes",1,0)</f>
        <v>0</v>
      </c>
      <c r="X469">
        <f>IF('Rolex, AP, Patek'!BG469="A",1,0)</f>
        <v>0</v>
      </c>
      <c r="Y469">
        <f>IF('Rolex, AP, Patek'!BG469="AA",1,0)</f>
        <v>0</v>
      </c>
      <c r="Z469">
        <f>IF('Rolex, AP, Patek'!BG469="AAA",1,0)</f>
        <v>1</v>
      </c>
      <c r="AA469">
        <f>IF('Rolex, AP, Patek'!BG469="AAAA",1,0)</f>
        <v>0</v>
      </c>
      <c r="AB469">
        <f>IF('Rolex, AP, Patek'!R469="Yes",1,0)</f>
        <v>1</v>
      </c>
      <c r="AC469">
        <f>IF('Rolex, AP, Patek'!AR469="Yes",1,0)</f>
        <v>0</v>
      </c>
      <c r="AD469">
        <f>IF(OR('Rolex, AP, Patek'!X469="Yes", 'Rolex, AP, Patek'!Y469="Yes",'Rolex, AP, Patek'!Z469="Yes"),1,0)</f>
        <v>0</v>
      </c>
      <c r="AE469">
        <f>IF(OR('Rolex, AP, Patek'!AA469="Yes",'Rolex, AP, Patek'!AB469="Yes"),1,0)</f>
        <v>0</v>
      </c>
      <c r="AF469">
        <f>IF('Rolex, AP, Patek'!AD469="Yes",1,0)</f>
        <v>0</v>
      </c>
      <c r="AG469">
        <f>IF('Rolex, AP, Patek'!AC469="Yes",1,0)</f>
        <v>0</v>
      </c>
      <c r="AH469">
        <f>IF('Rolex, AP, Patek'!AE469="Yes",1,0)</f>
        <v>0</v>
      </c>
      <c r="AI469">
        <f>IF(OR('Rolex, AP, Patek'!AK469="Yes",'Rolex, AP, Patek'!AN469="Yes"),1,0)</f>
        <v>0</v>
      </c>
      <c r="AJ469">
        <f>IF('Rolex, AP, Patek'!AL469="Yes",1,0)</f>
        <v>0</v>
      </c>
      <c r="AK469">
        <f>IF('Rolex, AP, Patek'!AO469="Yes",1,0)</f>
        <v>0</v>
      </c>
      <c r="AL469">
        <f>IF('Rolex, AP, Patek'!AS469="Yes",1,0)</f>
        <v>0</v>
      </c>
      <c r="AM469" s="25">
        <f t="shared" si="43"/>
        <v>0</v>
      </c>
      <c r="AN469" s="25">
        <f t="shared" si="44"/>
        <v>1</v>
      </c>
      <c r="AO469" s="25">
        <f t="shared" si="45"/>
        <v>0</v>
      </c>
      <c r="AP469" s="25">
        <f t="shared" si="46"/>
        <v>0</v>
      </c>
      <c r="AQ469" s="25">
        <f t="shared" si="47"/>
        <v>0</v>
      </c>
    </row>
    <row r="470" spans="1:43" x14ac:dyDescent="0.2">
      <c r="A470" s="1">
        <v>466</v>
      </c>
      <c r="B470" s="27">
        <f>'Rolex, AP, Patek'!C470</f>
        <v>43779</v>
      </c>
      <c r="C470">
        <f>'Rolex, AP, Patek'!D470</f>
        <v>629</v>
      </c>
      <c r="D470" s="28">
        <f>'Rolex, AP, Patek'!E470</f>
        <v>40000</v>
      </c>
      <c r="E470" s="28">
        <f>'Rolex, AP, Patek'!F470</f>
        <v>50000</v>
      </c>
      <c r="F470" s="29">
        <f t="shared" si="42"/>
        <v>10.596634733096073</v>
      </c>
      <c r="G470" s="28">
        <f>IF('Rolex, AP, Patek'!J470="AP",1,0)</f>
        <v>0</v>
      </c>
      <c r="H470" s="28">
        <f>IF('Rolex, AP, Patek'!J470="Patek",1,0)</f>
        <v>1</v>
      </c>
      <c r="I470" s="28">
        <f>IF('Rolex, AP, Patek'!J470="Rolex",1,0)</f>
        <v>0</v>
      </c>
      <c r="J470">
        <f>IF('Rolex, AP, Patek'!L470="Stainless Steel",1,0)</f>
        <v>0</v>
      </c>
      <c r="K470">
        <f>IF('Rolex, AP, Patek'!L470="Two-tone",1,0)</f>
        <v>0</v>
      </c>
      <c r="L470">
        <f>IF(OR('Rolex, AP, Patek'!L470="YG 18K",'Rolex, AP, Patek'!L470="YG &lt;18K",'Rolex, AP, Patek'!L470="PG 18K",'Rolex, AP, Patek'!L470="PG &lt;18K",'Rolex, AP, Patek'!L470="WG 18K",'Rolex, AP, Patek'!L470="Mixes of 18K",'Rolex, AP, Patek'!L470="Mixes &lt;18K"),1,0)</f>
        <v>1</v>
      </c>
      <c r="M470">
        <f>IF('Rolex, AP, Patek'!L470="Platinum",1,0)</f>
        <v>0</v>
      </c>
      <c r="N470">
        <f>IF(OR('Rolex, AP, Patek'!L470="PVD",'Rolex, AP, Patek'!L470="Gold Plate",'Rolex, AP, Patek'!L470="Other"),1,0)</f>
        <v>0</v>
      </c>
      <c r="O470">
        <f>IF('Rolex, AP, Patek'!P470="Stainless Steel",1,0)</f>
        <v>0</v>
      </c>
      <c r="P470">
        <f>IF('Rolex, AP, Patek'!P470="Leather",1,0)</f>
        <v>0</v>
      </c>
      <c r="Q470">
        <f>IF('Rolex, AP, Patek'!P470="Two-tone",1,0)</f>
        <v>0</v>
      </c>
      <c r="R470">
        <f>IF(OR('Rolex, AP, Patek'!P470="YG 18K",'Rolex, AP, Patek'!P470="PG 18K",'Rolex, AP, Patek'!P470="WG 18K",'Rolex, AP, Patek'!P470="Mixes of 18K"),1,0)</f>
        <v>1</v>
      </c>
      <c r="S470">
        <f>IF(OR('Rolex, AP, Patek'!AX470="Yes",'Rolex, AP, Patek'!AY470="Yes",'Rolex, AP, Patek'!AW470="Yes"),1,0)</f>
        <v>0</v>
      </c>
      <c r="T470">
        <f>IF(OR(ISTEXT('Rolex, AP, Patek'!AZ470), ISTEXT('Rolex, AP, Patek'!BA470)),1,0)</f>
        <v>0</v>
      </c>
      <c r="U470">
        <f>IF('Rolex, AP, Patek'!BB470="Yes",1,0)</f>
        <v>0</v>
      </c>
      <c r="V470">
        <f>IF('Rolex, AP, Patek'!BC470="Yes",1,0)</f>
        <v>0</v>
      </c>
      <c r="W470">
        <f>IF('Rolex, AP, Patek'!BF470="Yes",1,0)</f>
        <v>0</v>
      </c>
      <c r="X470">
        <f>IF('Rolex, AP, Patek'!BG470="A",1,0)</f>
        <v>0</v>
      </c>
      <c r="Y470">
        <f>IF('Rolex, AP, Patek'!BG470="AA",1,0)</f>
        <v>0</v>
      </c>
      <c r="Z470">
        <f>IF('Rolex, AP, Patek'!BG470="AAA",1,0)</f>
        <v>1</v>
      </c>
      <c r="AA470">
        <f>IF('Rolex, AP, Patek'!BG470="AAAA",1,0)</f>
        <v>0</v>
      </c>
      <c r="AB470">
        <f>IF('Rolex, AP, Patek'!R470="Yes",1,0)</f>
        <v>0</v>
      </c>
      <c r="AC470">
        <f>IF('Rolex, AP, Patek'!AR470="Yes",1,0)</f>
        <v>0</v>
      </c>
      <c r="AD470">
        <f>IF(OR('Rolex, AP, Patek'!X470="Yes", 'Rolex, AP, Patek'!Y470="Yes",'Rolex, AP, Patek'!Z470="Yes"),1,0)</f>
        <v>0</v>
      </c>
      <c r="AE470">
        <f>IF(OR('Rolex, AP, Patek'!AA470="Yes",'Rolex, AP, Patek'!AB470="Yes"),1,0)</f>
        <v>0</v>
      </c>
      <c r="AF470">
        <f>IF('Rolex, AP, Patek'!AD470="Yes",1,0)</f>
        <v>0</v>
      </c>
      <c r="AG470">
        <f>IF('Rolex, AP, Patek'!AC470="Yes",1,0)</f>
        <v>0</v>
      </c>
      <c r="AH470">
        <f>IF('Rolex, AP, Patek'!AE470="Yes",1,0)</f>
        <v>0</v>
      </c>
      <c r="AI470">
        <f>IF(OR('Rolex, AP, Patek'!AK470="Yes",'Rolex, AP, Patek'!AN470="Yes"),1,0)</f>
        <v>1</v>
      </c>
      <c r="AJ470">
        <f>IF('Rolex, AP, Patek'!AL470="Yes",1,0)</f>
        <v>0</v>
      </c>
      <c r="AK470">
        <f>IF('Rolex, AP, Patek'!AO470="Yes",1,0)</f>
        <v>0</v>
      </c>
      <c r="AL470">
        <f>IF('Rolex, AP, Patek'!AS470="Yes",1,0)</f>
        <v>0</v>
      </c>
      <c r="AM470" s="25">
        <f t="shared" si="43"/>
        <v>0</v>
      </c>
      <c r="AN470" s="25">
        <f t="shared" si="44"/>
        <v>1</v>
      </c>
      <c r="AO470" s="25">
        <f t="shared" si="45"/>
        <v>0</v>
      </c>
      <c r="AP470" s="25">
        <f t="shared" si="46"/>
        <v>0</v>
      </c>
      <c r="AQ470" s="25">
        <f t="shared" si="47"/>
        <v>0</v>
      </c>
    </row>
    <row r="471" spans="1:43" x14ac:dyDescent="0.2">
      <c r="A471" s="1">
        <v>467</v>
      </c>
      <c r="B471" s="27">
        <f>'Rolex, AP, Patek'!C471</f>
        <v>43779</v>
      </c>
      <c r="C471">
        <f>'Rolex, AP, Patek'!D471</f>
        <v>630</v>
      </c>
      <c r="D471" s="28">
        <f>'Rolex, AP, Patek'!E471</f>
        <v>8000</v>
      </c>
      <c r="E471" s="28">
        <f>'Rolex, AP, Patek'!F471</f>
        <v>10000</v>
      </c>
      <c r="F471" s="29">
        <f t="shared" si="42"/>
        <v>8.987196820661973</v>
      </c>
      <c r="G471" s="28">
        <f>IF('Rolex, AP, Patek'!J471="AP",1,0)</f>
        <v>0</v>
      </c>
      <c r="H471" s="28">
        <f>IF('Rolex, AP, Patek'!J471="Patek",1,0)</f>
        <v>1</v>
      </c>
      <c r="I471" s="28">
        <f>IF('Rolex, AP, Patek'!J471="Rolex",1,0)</f>
        <v>0</v>
      </c>
      <c r="J471">
        <f>IF('Rolex, AP, Patek'!L471="Stainless Steel",1,0)</f>
        <v>0</v>
      </c>
      <c r="K471">
        <f>IF('Rolex, AP, Patek'!L471="Two-tone",1,0)</f>
        <v>0</v>
      </c>
      <c r="L471">
        <f>IF(OR('Rolex, AP, Patek'!L471="YG 18K",'Rolex, AP, Patek'!L471="YG &lt;18K",'Rolex, AP, Patek'!L471="PG 18K",'Rolex, AP, Patek'!L471="PG &lt;18K",'Rolex, AP, Patek'!L471="WG 18K",'Rolex, AP, Patek'!L471="Mixes of 18K",'Rolex, AP, Patek'!L471="Mixes &lt;18K"),1,0)</f>
        <v>1</v>
      </c>
      <c r="M471">
        <f>IF('Rolex, AP, Patek'!L471="Platinum",1,0)</f>
        <v>0</v>
      </c>
      <c r="N471">
        <f>IF(OR('Rolex, AP, Patek'!L471="PVD",'Rolex, AP, Patek'!L471="Gold Plate",'Rolex, AP, Patek'!L471="Other"),1,0)</f>
        <v>0</v>
      </c>
      <c r="O471">
        <f>IF('Rolex, AP, Patek'!P471="Stainless Steel",1,0)</f>
        <v>0</v>
      </c>
      <c r="P471">
        <f>IF('Rolex, AP, Patek'!P471="Leather",1,0)</f>
        <v>1</v>
      </c>
      <c r="Q471">
        <f>IF('Rolex, AP, Patek'!P471="Two-tone",1,0)</f>
        <v>0</v>
      </c>
      <c r="R471">
        <f>IF(OR('Rolex, AP, Patek'!P471="YG 18K",'Rolex, AP, Patek'!P471="PG 18K",'Rolex, AP, Patek'!P471="WG 18K",'Rolex, AP, Patek'!P471="Mixes of 18K"),1,0)</f>
        <v>0</v>
      </c>
      <c r="S471">
        <f>IF(OR('Rolex, AP, Patek'!AX471="Yes",'Rolex, AP, Patek'!AY471="Yes",'Rolex, AP, Patek'!AW471="Yes"),1,0)</f>
        <v>0</v>
      </c>
      <c r="T471">
        <f>IF(OR(ISTEXT('Rolex, AP, Patek'!AZ471), ISTEXT('Rolex, AP, Patek'!BA471)),1,0)</f>
        <v>0</v>
      </c>
      <c r="U471">
        <f>IF('Rolex, AP, Patek'!BB471="Yes",1,0)</f>
        <v>0</v>
      </c>
      <c r="V471">
        <f>IF('Rolex, AP, Patek'!BC471="Yes",1,0)</f>
        <v>0</v>
      </c>
      <c r="W471">
        <f>IF('Rolex, AP, Patek'!BF471="Yes",1,0)</f>
        <v>0</v>
      </c>
      <c r="X471">
        <f>IF('Rolex, AP, Patek'!BG471="A",1,0)</f>
        <v>0</v>
      </c>
      <c r="Y471">
        <f>IF('Rolex, AP, Patek'!BG471="AA",1,0)</f>
        <v>1</v>
      </c>
      <c r="Z471">
        <f>IF('Rolex, AP, Patek'!BG471="AAA",1,0)</f>
        <v>0</v>
      </c>
      <c r="AA471">
        <f>IF('Rolex, AP, Patek'!BG471="AAAA",1,0)</f>
        <v>0</v>
      </c>
      <c r="AB471">
        <f>IF('Rolex, AP, Patek'!R471="Yes",1,0)</f>
        <v>1</v>
      </c>
      <c r="AC471">
        <f>IF('Rolex, AP, Patek'!AR471="Yes",1,0)</f>
        <v>0</v>
      </c>
      <c r="AD471">
        <f>IF(OR('Rolex, AP, Patek'!X471="Yes", 'Rolex, AP, Patek'!Y471="Yes",'Rolex, AP, Patek'!Z471="Yes"),1,0)</f>
        <v>0</v>
      </c>
      <c r="AE471">
        <f>IF(OR('Rolex, AP, Patek'!AA471="Yes",'Rolex, AP, Patek'!AB471="Yes"),1,0)</f>
        <v>0</v>
      </c>
      <c r="AF471">
        <f>IF('Rolex, AP, Patek'!AD471="Yes",1,0)</f>
        <v>0</v>
      </c>
      <c r="AG471">
        <f>IF('Rolex, AP, Patek'!AC471="Yes",1,0)</f>
        <v>0</v>
      </c>
      <c r="AH471">
        <f>IF('Rolex, AP, Patek'!AE471="Yes",1,0)</f>
        <v>0</v>
      </c>
      <c r="AI471">
        <f>IF(OR('Rolex, AP, Patek'!AK471="Yes",'Rolex, AP, Patek'!AN471="Yes"),1,0)</f>
        <v>0</v>
      </c>
      <c r="AJ471">
        <f>IF('Rolex, AP, Patek'!AL471="Yes",1,0)</f>
        <v>0</v>
      </c>
      <c r="AK471">
        <f>IF('Rolex, AP, Patek'!AO471="Yes",1,0)</f>
        <v>0</v>
      </c>
      <c r="AL471">
        <f>IF('Rolex, AP, Patek'!AS471="Yes",1,0)</f>
        <v>0</v>
      </c>
      <c r="AM471" s="25">
        <f t="shared" si="43"/>
        <v>0</v>
      </c>
      <c r="AN471" s="25">
        <f t="shared" si="44"/>
        <v>1</v>
      </c>
      <c r="AO471" s="25">
        <f t="shared" si="45"/>
        <v>0</v>
      </c>
      <c r="AP471" s="25">
        <f t="shared" si="46"/>
        <v>0</v>
      </c>
      <c r="AQ471" s="25">
        <f t="shared" si="47"/>
        <v>0</v>
      </c>
    </row>
    <row r="472" spans="1:43" x14ac:dyDescent="0.2">
      <c r="A472" s="1">
        <v>468</v>
      </c>
      <c r="B472" s="27">
        <f>'Rolex, AP, Patek'!C472</f>
        <v>43779</v>
      </c>
      <c r="C472">
        <f>'Rolex, AP, Patek'!D472</f>
        <v>632</v>
      </c>
      <c r="D472" s="28">
        <f>'Rolex, AP, Patek'!E472</f>
        <v>4000</v>
      </c>
      <c r="E472" s="28">
        <f>'Rolex, AP, Patek'!F472</f>
        <v>5000</v>
      </c>
      <c r="F472" s="29">
        <f t="shared" si="42"/>
        <v>8.2940496401020276</v>
      </c>
      <c r="G472" s="28">
        <f>IF('Rolex, AP, Patek'!J472="AP",1,0)</f>
        <v>0</v>
      </c>
      <c r="H472" s="28">
        <f>IF('Rolex, AP, Patek'!J472="Patek",1,0)</f>
        <v>1</v>
      </c>
      <c r="I472" s="28">
        <f>IF('Rolex, AP, Patek'!J472="Rolex",1,0)</f>
        <v>0</v>
      </c>
      <c r="J472">
        <f>IF('Rolex, AP, Patek'!L472="Stainless Steel",1,0)</f>
        <v>0</v>
      </c>
      <c r="K472">
        <f>IF('Rolex, AP, Patek'!L472="Two-tone",1,0)</f>
        <v>0</v>
      </c>
      <c r="L472">
        <f>IF(OR('Rolex, AP, Patek'!L472="YG 18K",'Rolex, AP, Patek'!L472="YG &lt;18K",'Rolex, AP, Patek'!L472="PG 18K",'Rolex, AP, Patek'!L472="PG &lt;18K",'Rolex, AP, Patek'!L472="WG 18K",'Rolex, AP, Patek'!L472="Mixes of 18K",'Rolex, AP, Patek'!L472="Mixes &lt;18K"),1,0)</f>
        <v>1</v>
      </c>
      <c r="M472">
        <f>IF('Rolex, AP, Patek'!L472="Platinum",1,0)</f>
        <v>0</v>
      </c>
      <c r="N472">
        <f>IF(OR('Rolex, AP, Patek'!L472="PVD",'Rolex, AP, Patek'!L472="Gold Plate",'Rolex, AP, Patek'!L472="Other"),1,0)</f>
        <v>0</v>
      </c>
      <c r="O472">
        <f>IF('Rolex, AP, Patek'!P472="Stainless Steel",1,0)</f>
        <v>0</v>
      </c>
      <c r="P472">
        <f>IF('Rolex, AP, Patek'!P472="Leather",1,0)</f>
        <v>0</v>
      </c>
      <c r="Q472">
        <f>IF('Rolex, AP, Patek'!P472="Two-tone",1,0)</f>
        <v>0</v>
      </c>
      <c r="R472">
        <f>IF(OR('Rolex, AP, Patek'!P472="YG 18K",'Rolex, AP, Patek'!P472="PG 18K",'Rolex, AP, Patek'!P472="WG 18K",'Rolex, AP, Patek'!P472="Mixes of 18K"),1,0)</f>
        <v>1</v>
      </c>
      <c r="S472">
        <f>IF(OR('Rolex, AP, Patek'!AX472="Yes",'Rolex, AP, Patek'!AY472="Yes",'Rolex, AP, Patek'!AW472="Yes"),1,0)</f>
        <v>0</v>
      </c>
      <c r="T472">
        <f>IF(OR(ISTEXT('Rolex, AP, Patek'!AZ472), ISTEXT('Rolex, AP, Patek'!BA472)),1,0)</f>
        <v>0</v>
      </c>
      <c r="U472">
        <f>IF('Rolex, AP, Patek'!BB472="Yes",1,0)</f>
        <v>0</v>
      </c>
      <c r="V472">
        <f>IF('Rolex, AP, Patek'!BC472="Yes",1,0)</f>
        <v>0</v>
      </c>
      <c r="W472">
        <f>IF('Rolex, AP, Patek'!BF472="Yes",1,0)</f>
        <v>0</v>
      </c>
      <c r="X472">
        <f>IF('Rolex, AP, Patek'!BG472="A",1,0)</f>
        <v>0</v>
      </c>
      <c r="Y472">
        <f>IF('Rolex, AP, Patek'!BG472="AA",1,0)</f>
        <v>1</v>
      </c>
      <c r="Z472">
        <f>IF('Rolex, AP, Patek'!BG472="AAA",1,0)</f>
        <v>0</v>
      </c>
      <c r="AA472">
        <f>IF('Rolex, AP, Patek'!BG472="AAAA",1,0)</f>
        <v>0</v>
      </c>
      <c r="AB472">
        <f>IF('Rolex, AP, Patek'!R472="Yes",1,0)</f>
        <v>1</v>
      </c>
      <c r="AC472">
        <f>IF('Rolex, AP, Patek'!AR472="Yes",1,0)</f>
        <v>0</v>
      </c>
      <c r="AD472">
        <f>IF(OR('Rolex, AP, Patek'!X472="Yes", 'Rolex, AP, Patek'!Y472="Yes",'Rolex, AP, Patek'!Z472="Yes"),1,0)</f>
        <v>0</v>
      </c>
      <c r="AE472">
        <f>IF(OR('Rolex, AP, Patek'!AA472="Yes",'Rolex, AP, Patek'!AB472="Yes"),1,0)</f>
        <v>0</v>
      </c>
      <c r="AF472">
        <f>IF('Rolex, AP, Patek'!AD472="Yes",1,0)</f>
        <v>0</v>
      </c>
      <c r="AG472">
        <f>IF('Rolex, AP, Patek'!AC472="Yes",1,0)</f>
        <v>0</v>
      </c>
      <c r="AH472">
        <f>IF('Rolex, AP, Patek'!AE472="Yes",1,0)</f>
        <v>0</v>
      </c>
      <c r="AI472">
        <f>IF(OR('Rolex, AP, Patek'!AK472="Yes",'Rolex, AP, Patek'!AN472="Yes"),1,0)</f>
        <v>0</v>
      </c>
      <c r="AJ472">
        <f>IF('Rolex, AP, Patek'!AL472="Yes",1,0)</f>
        <v>0</v>
      </c>
      <c r="AK472">
        <f>IF('Rolex, AP, Patek'!AO472="Yes",1,0)</f>
        <v>0</v>
      </c>
      <c r="AL472">
        <f>IF('Rolex, AP, Patek'!AS472="Yes",1,0)</f>
        <v>0</v>
      </c>
      <c r="AM472" s="25">
        <f t="shared" si="43"/>
        <v>0</v>
      </c>
      <c r="AN472" s="25">
        <f t="shared" si="44"/>
        <v>1</v>
      </c>
      <c r="AO472" s="25">
        <f t="shared" si="45"/>
        <v>0</v>
      </c>
      <c r="AP472" s="25">
        <f t="shared" si="46"/>
        <v>0</v>
      </c>
      <c r="AQ472" s="25">
        <f t="shared" si="47"/>
        <v>0</v>
      </c>
    </row>
    <row r="473" spans="1:43" x14ac:dyDescent="0.2">
      <c r="A473" s="1">
        <v>469</v>
      </c>
      <c r="B473" s="27">
        <f>'Rolex, AP, Patek'!C473</f>
        <v>43779</v>
      </c>
      <c r="C473">
        <f>'Rolex, AP, Patek'!D473</f>
        <v>636</v>
      </c>
      <c r="D473" s="28">
        <f>'Rolex, AP, Patek'!E473</f>
        <v>3600</v>
      </c>
      <c r="E473" s="28">
        <f>'Rolex, AP, Patek'!F473</f>
        <v>4500</v>
      </c>
      <c r="F473" s="29">
        <f t="shared" si="42"/>
        <v>8.1886891244442008</v>
      </c>
      <c r="G473" s="28">
        <f>IF('Rolex, AP, Patek'!J473="AP",1,0)</f>
        <v>0</v>
      </c>
      <c r="H473" s="28">
        <f>IF('Rolex, AP, Patek'!J473="Patek",1,0)</f>
        <v>1</v>
      </c>
      <c r="I473" s="28">
        <f>IF('Rolex, AP, Patek'!J473="Rolex",1,0)</f>
        <v>0</v>
      </c>
      <c r="J473">
        <f>IF('Rolex, AP, Patek'!L473="Stainless Steel",1,0)</f>
        <v>0</v>
      </c>
      <c r="K473">
        <f>IF('Rolex, AP, Patek'!L473="Two-tone",1,0)</f>
        <v>0</v>
      </c>
      <c r="L473">
        <f>IF(OR('Rolex, AP, Patek'!L473="YG 18K",'Rolex, AP, Patek'!L473="YG &lt;18K",'Rolex, AP, Patek'!L473="PG 18K",'Rolex, AP, Patek'!L473="PG &lt;18K",'Rolex, AP, Patek'!L473="WG 18K",'Rolex, AP, Patek'!L473="Mixes of 18K",'Rolex, AP, Patek'!L473="Mixes &lt;18K"),1,0)</f>
        <v>1</v>
      </c>
      <c r="M473">
        <f>IF('Rolex, AP, Patek'!L473="Platinum",1,0)</f>
        <v>0</v>
      </c>
      <c r="N473">
        <f>IF(OR('Rolex, AP, Patek'!L473="PVD",'Rolex, AP, Patek'!L473="Gold Plate",'Rolex, AP, Patek'!L473="Other"),1,0)</f>
        <v>0</v>
      </c>
      <c r="O473">
        <f>IF('Rolex, AP, Patek'!P473="Stainless Steel",1,0)</f>
        <v>0</v>
      </c>
      <c r="P473">
        <f>IF('Rolex, AP, Patek'!P473="Leather",1,0)</f>
        <v>1</v>
      </c>
      <c r="Q473">
        <f>IF('Rolex, AP, Patek'!P473="Two-tone",1,0)</f>
        <v>0</v>
      </c>
      <c r="R473">
        <f>IF(OR('Rolex, AP, Patek'!P473="YG 18K",'Rolex, AP, Patek'!P473="PG 18K",'Rolex, AP, Patek'!P473="WG 18K",'Rolex, AP, Patek'!P473="Mixes of 18K"),1,0)</f>
        <v>0</v>
      </c>
      <c r="S473">
        <f>IF(OR('Rolex, AP, Patek'!AX473="Yes",'Rolex, AP, Patek'!AY473="Yes",'Rolex, AP, Patek'!AW473="Yes"),1,0)</f>
        <v>0</v>
      </c>
      <c r="T473">
        <f>IF(OR(ISTEXT('Rolex, AP, Patek'!AZ473), ISTEXT('Rolex, AP, Patek'!BA473)),1,0)</f>
        <v>0</v>
      </c>
      <c r="U473">
        <f>IF('Rolex, AP, Patek'!BB473="Yes",1,0)</f>
        <v>0</v>
      </c>
      <c r="V473">
        <f>IF('Rolex, AP, Patek'!BC473="Yes",1,0)</f>
        <v>0</v>
      </c>
      <c r="W473">
        <f>IF('Rolex, AP, Patek'!BF473="Yes",1,0)</f>
        <v>0</v>
      </c>
      <c r="X473">
        <f>IF('Rolex, AP, Patek'!BG473="A",1,0)</f>
        <v>0</v>
      </c>
      <c r="Y473">
        <f>IF('Rolex, AP, Patek'!BG473="AA",1,0)</f>
        <v>1</v>
      </c>
      <c r="Z473">
        <f>IF('Rolex, AP, Patek'!BG473="AAA",1,0)</f>
        <v>0</v>
      </c>
      <c r="AA473">
        <f>IF('Rolex, AP, Patek'!BG473="AAAA",1,0)</f>
        <v>0</v>
      </c>
      <c r="AB473">
        <f>IF('Rolex, AP, Patek'!R473="Yes",1,0)</f>
        <v>1</v>
      </c>
      <c r="AC473">
        <f>IF('Rolex, AP, Patek'!AR473="Yes",1,0)</f>
        <v>0</v>
      </c>
      <c r="AD473">
        <f>IF(OR('Rolex, AP, Patek'!X473="Yes", 'Rolex, AP, Patek'!Y473="Yes",'Rolex, AP, Patek'!Z473="Yes"),1,0)</f>
        <v>0</v>
      </c>
      <c r="AE473">
        <f>IF(OR('Rolex, AP, Patek'!AA473="Yes",'Rolex, AP, Patek'!AB473="Yes"),1,0)</f>
        <v>0</v>
      </c>
      <c r="AF473">
        <f>IF('Rolex, AP, Patek'!AD473="Yes",1,0)</f>
        <v>0</v>
      </c>
      <c r="AG473">
        <f>IF('Rolex, AP, Patek'!AC473="Yes",1,0)</f>
        <v>0</v>
      </c>
      <c r="AH473">
        <f>IF('Rolex, AP, Patek'!AE473="Yes",1,0)</f>
        <v>0</v>
      </c>
      <c r="AI473">
        <f>IF(OR('Rolex, AP, Patek'!AK473="Yes",'Rolex, AP, Patek'!AN473="Yes"),1,0)</f>
        <v>0</v>
      </c>
      <c r="AJ473">
        <f>IF('Rolex, AP, Patek'!AL473="Yes",1,0)</f>
        <v>0</v>
      </c>
      <c r="AK473">
        <f>IF('Rolex, AP, Patek'!AO473="Yes",1,0)</f>
        <v>0</v>
      </c>
      <c r="AL473">
        <f>IF('Rolex, AP, Patek'!AS473="Yes",1,0)</f>
        <v>0</v>
      </c>
      <c r="AM473" s="25">
        <f t="shared" si="43"/>
        <v>0</v>
      </c>
      <c r="AN473" s="25">
        <f t="shared" si="44"/>
        <v>1</v>
      </c>
      <c r="AO473" s="25">
        <f t="shared" si="45"/>
        <v>0</v>
      </c>
      <c r="AP473" s="25">
        <f t="shared" si="46"/>
        <v>0</v>
      </c>
      <c r="AQ473" s="25">
        <f t="shared" si="47"/>
        <v>0</v>
      </c>
    </row>
    <row r="474" spans="1:43" x14ac:dyDescent="0.2">
      <c r="A474" s="1">
        <v>470</v>
      </c>
      <c r="B474" s="27">
        <f>'Rolex, AP, Patek'!C474</f>
        <v>43779</v>
      </c>
      <c r="C474">
        <f>'Rolex, AP, Patek'!D474</f>
        <v>640</v>
      </c>
      <c r="D474" s="28">
        <f>'Rolex, AP, Patek'!E474</f>
        <v>7800</v>
      </c>
      <c r="E474" s="28">
        <f>'Rolex, AP, Patek'!F474</f>
        <v>9750</v>
      </c>
      <c r="F474" s="29">
        <f t="shared" si="42"/>
        <v>8.9618790126776826</v>
      </c>
      <c r="G474" s="28">
        <f>IF('Rolex, AP, Patek'!J474="AP",1,0)</f>
        <v>0</v>
      </c>
      <c r="H474" s="28">
        <f>IF('Rolex, AP, Patek'!J474="Patek",1,0)</f>
        <v>1</v>
      </c>
      <c r="I474" s="28">
        <f>IF('Rolex, AP, Patek'!J474="Rolex",1,0)</f>
        <v>0</v>
      </c>
      <c r="J474">
        <f>IF('Rolex, AP, Patek'!L474="Stainless Steel",1,0)</f>
        <v>0</v>
      </c>
      <c r="K474">
        <f>IF('Rolex, AP, Patek'!L474="Two-tone",1,0)</f>
        <v>0</v>
      </c>
      <c r="L474">
        <f>IF(OR('Rolex, AP, Patek'!L474="YG 18K",'Rolex, AP, Patek'!L474="YG &lt;18K",'Rolex, AP, Patek'!L474="PG 18K",'Rolex, AP, Patek'!L474="PG &lt;18K",'Rolex, AP, Patek'!L474="WG 18K",'Rolex, AP, Patek'!L474="Mixes of 18K",'Rolex, AP, Patek'!L474="Mixes &lt;18K"),1,0)</f>
        <v>1</v>
      </c>
      <c r="M474">
        <f>IF('Rolex, AP, Patek'!L474="Platinum",1,0)</f>
        <v>0</v>
      </c>
      <c r="N474">
        <f>IF(OR('Rolex, AP, Patek'!L474="PVD",'Rolex, AP, Patek'!L474="Gold Plate",'Rolex, AP, Patek'!L474="Other"),1,0)</f>
        <v>0</v>
      </c>
      <c r="O474">
        <f>IF('Rolex, AP, Patek'!P474="Stainless Steel",1,0)</f>
        <v>0</v>
      </c>
      <c r="P474">
        <f>IF('Rolex, AP, Patek'!P474="Leather",1,0)</f>
        <v>0</v>
      </c>
      <c r="Q474">
        <f>IF('Rolex, AP, Patek'!P474="Two-tone",1,0)</f>
        <v>0</v>
      </c>
      <c r="R474">
        <f>IF(OR('Rolex, AP, Patek'!P474="YG 18K",'Rolex, AP, Patek'!P474="PG 18K",'Rolex, AP, Patek'!P474="WG 18K",'Rolex, AP, Patek'!P474="Mixes of 18K"),1,0)</f>
        <v>1</v>
      </c>
      <c r="S474">
        <f>IF(OR('Rolex, AP, Patek'!AX474="Yes",'Rolex, AP, Patek'!AY474="Yes",'Rolex, AP, Patek'!AW474="Yes"),1,0)</f>
        <v>0</v>
      </c>
      <c r="T474">
        <f>IF(OR(ISTEXT('Rolex, AP, Patek'!AZ474), ISTEXT('Rolex, AP, Patek'!BA474)),1,0)</f>
        <v>0</v>
      </c>
      <c r="U474">
        <f>IF('Rolex, AP, Patek'!BB474="Yes",1,0)</f>
        <v>0</v>
      </c>
      <c r="V474">
        <f>IF('Rolex, AP, Patek'!BC474="Yes",1,0)</f>
        <v>0</v>
      </c>
      <c r="W474">
        <f>IF('Rolex, AP, Patek'!BF474="Yes",1,0)</f>
        <v>0</v>
      </c>
      <c r="X474">
        <f>IF('Rolex, AP, Patek'!BG474="A",1,0)</f>
        <v>0</v>
      </c>
      <c r="Y474">
        <f>IF('Rolex, AP, Patek'!BG474="AA",1,0)</f>
        <v>1</v>
      </c>
      <c r="Z474">
        <f>IF('Rolex, AP, Patek'!BG474="AAA",1,0)</f>
        <v>0</v>
      </c>
      <c r="AA474">
        <f>IF('Rolex, AP, Patek'!BG474="AAAA",1,0)</f>
        <v>0</v>
      </c>
      <c r="AB474">
        <f>IF('Rolex, AP, Patek'!R474="Yes",1,0)</f>
        <v>0</v>
      </c>
      <c r="AC474">
        <f>IF('Rolex, AP, Patek'!AR474="Yes",1,0)</f>
        <v>0</v>
      </c>
      <c r="AD474">
        <f>IF(OR('Rolex, AP, Patek'!X474="Yes", 'Rolex, AP, Patek'!Y474="Yes",'Rolex, AP, Patek'!Z474="Yes"),1,0)</f>
        <v>1</v>
      </c>
      <c r="AE474">
        <f>IF(OR('Rolex, AP, Patek'!AA474="Yes",'Rolex, AP, Patek'!AB474="Yes"),1,0)</f>
        <v>0</v>
      </c>
      <c r="AF474">
        <f>IF('Rolex, AP, Patek'!AD474="Yes",1,0)</f>
        <v>0</v>
      </c>
      <c r="AG474">
        <f>IF('Rolex, AP, Patek'!AC474="Yes",1,0)</f>
        <v>0</v>
      </c>
      <c r="AH474">
        <f>IF('Rolex, AP, Patek'!AE474="Yes",1,0)</f>
        <v>0</v>
      </c>
      <c r="AI474">
        <f>IF(OR('Rolex, AP, Patek'!AK474="Yes",'Rolex, AP, Patek'!AN474="Yes"),1,0)</f>
        <v>0</v>
      </c>
      <c r="AJ474">
        <f>IF('Rolex, AP, Patek'!AL474="Yes",1,0)</f>
        <v>0</v>
      </c>
      <c r="AK474">
        <f>IF('Rolex, AP, Patek'!AO474="Yes",1,0)</f>
        <v>0</v>
      </c>
      <c r="AL474">
        <f>IF('Rolex, AP, Patek'!AS474="Yes",1,0)</f>
        <v>0</v>
      </c>
      <c r="AM474" s="25">
        <f t="shared" si="43"/>
        <v>0</v>
      </c>
      <c r="AN474" s="25">
        <f t="shared" si="44"/>
        <v>1</v>
      </c>
      <c r="AO474" s="25">
        <f t="shared" si="45"/>
        <v>0</v>
      </c>
      <c r="AP474" s="25">
        <f t="shared" si="46"/>
        <v>0</v>
      </c>
      <c r="AQ474" s="25">
        <f t="shared" si="47"/>
        <v>0</v>
      </c>
    </row>
    <row r="475" spans="1:43" x14ac:dyDescent="0.2">
      <c r="A475" s="1">
        <v>471</v>
      </c>
      <c r="B475" s="27">
        <f>'Rolex, AP, Patek'!C475</f>
        <v>43779</v>
      </c>
      <c r="C475">
        <f>'Rolex, AP, Patek'!D475</f>
        <v>641</v>
      </c>
      <c r="D475" s="28">
        <f>'Rolex, AP, Patek'!E475</f>
        <v>95000</v>
      </c>
      <c r="E475" s="28">
        <f>'Rolex, AP, Patek'!F475</f>
        <v>118750</v>
      </c>
      <c r="F475" s="29">
        <f t="shared" si="42"/>
        <v>11.461632170582678</v>
      </c>
      <c r="G475" s="28">
        <f>IF('Rolex, AP, Patek'!J475="AP",1,0)</f>
        <v>0</v>
      </c>
      <c r="H475" s="28">
        <f>IF('Rolex, AP, Patek'!J475="Patek",1,0)</f>
        <v>1</v>
      </c>
      <c r="I475" s="28">
        <f>IF('Rolex, AP, Patek'!J475="Rolex",1,0)</f>
        <v>0</v>
      </c>
      <c r="J475">
        <f>IF('Rolex, AP, Patek'!L475="Stainless Steel",1,0)</f>
        <v>1</v>
      </c>
      <c r="K475">
        <f>IF('Rolex, AP, Patek'!L475="Two-tone",1,0)</f>
        <v>0</v>
      </c>
      <c r="L475">
        <f>IF(OR('Rolex, AP, Patek'!L475="YG 18K",'Rolex, AP, Patek'!L475="YG &lt;18K",'Rolex, AP, Patek'!L475="PG 18K",'Rolex, AP, Patek'!L475="PG &lt;18K",'Rolex, AP, Patek'!L475="WG 18K",'Rolex, AP, Patek'!L475="Mixes of 18K",'Rolex, AP, Patek'!L475="Mixes &lt;18K"),1,0)</f>
        <v>0</v>
      </c>
      <c r="M475">
        <f>IF('Rolex, AP, Patek'!L475="Platinum",1,0)</f>
        <v>0</v>
      </c>
      <c r="N475">
        <f>IF(OR('Rolex, AP, Patek'!L475="PVD",'Rolex, AP, Patek'!L475="Gold Plate",'Rolex, AP, Patek'!L475="Other"),1,0)</f>
        <v>0</v>
      </c>
      <c r="O475">
        <f>IF('Rolex, AP, Patek'!P475="Stainless Steel",1,0)</f>
        <v>1</v>
      </c>
      <c r="P475">
        <f>IF('Rolex, AP, Patek'!P475="Leather",1,0)</f>
        <v>0</v>
      </c>
      <c r="Q475">
        <f>IF('Rolex, AP, Patek'!P475="Two-tone",1,0)</f>
        <v>0</v>
      </c>
      <c r="R475">
        <f>IF(OR('Rolex, AP, Patek'!P475="YG 18K",'Rolex, AP, Patek'!P475="PG 18K",'Rolex, AP, Patek'!P475="WG 18K",'Rolex, AP, Patek'!P475="Mixes of 18K"),1,0)</f>
        <v>0</v>
      </c>
      <c r="S475">
        <f>IF(OR('Rolex, AP, Patek'!AX475="Yes",'Rolex, AP, Patek'!AY475="Yes",'Rolex, AP, Patek'!AW475="Yes"),1,0)</f>
        <v>0</v>
      </c>
      <c r="T475">
        <f>IF(OR(ISTEXT('Rolex, AP, Patek'!AZ475), ISTEXT('Rolex, AP, Patek'!BA475)),1,0)</f>
        <v>0</v>
      </c>
      <c r="U475">
        <f>IF('Rolex, AP, Patek'!BB475="Yes",1,0)</f>
        <v>0</v>
      </c>
      <c r="V475">
        <f>IF('Rolex, AP, Patek'!BC475="Yes",1,0)</f>
        <v>0</v>
      </c>
      <c r="W475">
        <f>IF('Rolex, AP, Patek'!BF475="Yes",1,0)</f>
        <v>0</v>
      </c>
      <c r="X475">
        <f>IF('Rolex, AP, Patek'!BG475="A",1,0)</f>
        <v>0</v>
      </c>
      <c r="Y475">
        <f>IF('Rolex, AP, Patek'!BG475="AA",1,0)</f>
        <v>0</v>
      </c>
      <c r="Z475">
        <f>IF('Rolex, AP, Patek'!BG475="AAA",1,0)</f>
        <v>0</v>
      </c>
      <c r="AA475">
        <f>IF('Rolex, AP, Patek'!BG475="AAAA",1,0)</f>
        <v>1</v>
      </c>
      <c r="AB475">
        <f>IF('Rolex, AP, Patek'!R475="Yes",1,0)</f>
        <v>0</v>
      </c>
      <c r="AC475">
        <f>IF('Rolex, AP, Patek'!AR475="Yes",1,0)</f>
        <v>0</v>
      </c>
      <c r="AD475">
        <f>IF(OR('Rolex, AP, Patek'!X475="Yes", 'Rolex, AP, Patek'!Y475="Yes",'Rolex, AP, Patek'!Z475="Yes"),1,0)</f>
        <v>1</v>
      </c>
      <c r="AE475">
        <f>IF(OR('Rolex, AP, Patek'!AA475="Yes",'Rolex, AP, Patek'!AB475="Yes"),1,0)</f>
        <v>0</v>
      </c>
      <c r="AF475">
        <f>IF('Rolex, AP, Patek'!AD475="Yes",1,0)</f>
        <v>0</v>
      </c>
      <c r="AG475">
        <f>IF('Rolex, AP, Patek'!AC475="Yes",1,0)</f>
        <v>0</v>
      </c>
      <c r="AH475">
        <f>IF('Rolex, AP, Patek'!AE475="Yes",1,0)</f>
        <v>0</v>
      </c>
      <c r="AI475">
        <f>IF(OR('Rolex, AP, Patek'!AK475="Yes",'Rolex, AP, Patek'!AN475="Yes"),1,0)</f>
        <v>0</v>
      </c>
      <c r="AJ475">
        <f>IF('Rolex, AP, Patek'!AL475="Yes",1,0)</f>
        <v>0</v>
      </c>
      <c r="AK475">
        <f>IF('Rolex, AP, Patek'!AO475="Yes",1,0)</f>
        <v>0</v>
      </c>
      <c r="AL475">
        <f>IF('Rolex, AP, Patek'!AS475="Yes",1,0)</f>
        <v>0</v>
      </c>
      <c r="AM475" s="25">
        <f t="shared" si="43"/>
        <v>0</v>
      </c>
      <c r="AN475" s="25">
        <f t="shared" si="44"/>
        <v>1</v>
      </c>
      <c r="AO475" s="25">
        <f t="shared" si="45"/>
        <v>0</v>
      </c>
      <c r="AP475" s="25">
        <f t="shared" si="46"/>
        <v>0</v>
      </c>
      <c r="AQ475" s="25">
        <f t="shared" si="47"/>
        <v>0</v>
      </c>
    </row>
    <row r="476" spans="1:43" x14ac:dyDescent="0.2">
      <c r="A476" s="1">
        <v>472</v>
      </c>
      <c r="B476" s="27">
        <f>'Rolex, AP, Patek'!C476</f>
        <v>43779</v>
      </c>
      <c r="C476">
        <f>'Rolex, AP, Patek'!D476</f>
        <v>647</v>
      </c>
      <c r="D476" s="28">
        <f>'Rolex, AP, Patek'!E476</f>
        <v>48000</v>
      </c>
      <c r="E476" s="28">
        <f>'Rolex, AP, Patek'!F476</f>
        <v>60000</v>
      </c>
      <c r="F476" s="29">
        <f t="shared" si="42"/>
        <v>10.778956289890028</v>
      </c>
      <c r="G476" s="28">
        <f>IF('Rolex, AP, Patek'!J476="AP",1,0)</f>
        <v>0</v>
      </c>
      <c r="H476" s="28">
        <f>IF('Rolex, AP, Patek'!J476="Patek",1,0)</f>
        <v>0</v>
      </c>
      <c r="I476" s="28">
        <f>IF('Rolex, AP, Patek'!J476="Rolex",1,0)</f>
        <v>1</v>
      </c>
      <c r="J476">
        <f>IF('Rolex, AP, Patek'!L476="Stainless Steel",1,0)</f>
        <v>1</v>
      </c>
      <c r="K476">
        <f>IF('Rolex, AP, Patek'!L476="Two-tone",1,0)</f>
        <v>0</v>
      </c>
      <c r="L476">
        <f>IF(OR('Rolex, AP, Patek'!L476="YG 18K",'Rolex, AP, Patek'!L476="YG &lt;18K",'Rolex, AP, Patek'!L476="PG 18K",'Rolex, AP, Patek'!L476="PG &lt;18K",'Rolex, AP, Patek'!L476="WG 18K",'Rolex, AP, Patek'!L476="Mixes of 18K",'Rolex, AP, Patek'!L476="Mixes &lt;18K"),1,0)</f>
        <v>0</v>
      </c>
      <c r="M476">
        <f>IF('Rolex, AP, Patek'!L476="Platinum",1,0)</f>
        <v>0</v>
      </c>
      <c r="N476">
        <f>IF(OR('Rolex, AP, Patek'!L476="PVD",'Rolex, AP, Patek'!L476="Gold Plate",'Rolex, AP, Patek'!L476="Other"),1,0)</f>
        <v>0</v>
      </c>
      <c r="O476">
        <f>IF('Rolex, AP, Patek'!P476="Stainless Steel",1,0)</f>
        <v>0</v>
      </c>
      <c r="P476">
        <f>IF('Rolex, AP, Patek'!P476="Leather",1,0)</f>
        <v>1</v>
      </c>
      <c r="Q476">
        <f>IF('Rolex, AP, Patek'!P476="Two-tone",1,0)</f>
        <v>0</v>
      </c>
      <c r="R476">
        <f>IF(OR('Rolex, AP, Patek'!P476="YG 18K",'Rolex, AP, Patek'!P476="PG 18K",'Rolex, AP, Patek'!P476="WG 18K",'Rolex, AP, Patek'!P476="Mixes of 18K"),1,0)</f>
        <v>0</v>
      </c>
      <c r="S476">
        <f>IF(OR('Rolex, AP, Patek'!AX476="Yes",'Rolex, AP, Patek'!AY476="Yes",'Rolex, AP, Patek'!AW476="Yes"),1,0)</f>
        <v>0</v>
      </c>
      <c r="T476">
        <f>IF(OR(ISTEXT('Rolex, AP, Patek'!AZ476), ISTEXT('Rolex, AP, Patek'!BA476)),1,0)</f>
        <v>0</v>
      </c>
      <c r="U476">
        <f>IF('Rolex, AP, Patek'!BB476="Yes",1,0)</f>
        <v>0</v>
      </c>
      <c r="V476">
        <f>IF('Rolex, AP, Patek'!BC476="Yes",1,0)</f>
        <v>0</v>
      </c>
      <c r="W476">
        <f>IF('Rolex, AP, Patek'!BF476="Yes",1,0)</f>
        <v>0</v>
      </c>
      <c r="X476">
        <f>IF('Rolex, AP, Patek'!BG476="A",1,0)</f>
        <v>0</v>
      </c>
      <c r="Y476">
        <f>IF('Rolex, AP, Patek'!BG476="AA",1,0)</f>
        <v>0</v>
      </c>
      <c r="Z476">
        <f>IF('Rolex, AP, Patek'!BG476="AAA",1,0)</f>
        <v>0</v>
      </c>
      <c r="AA476">
        <f>IF('Rolex, AP, Patek'!BG476="AAAA",1,0)</f>
        <v>1</v>
      </c>
      <c r="AB476">
        <f>IF('Rolex, AP, Patek'!R476="Yes",1,0)</f>
        <v>0</v>
      </c>
      <c r="AC476">
        <f>IF('Rolex, AP, Patek'!AR476="Yes",1,0)</f>
        <v>0</v>
      </c>
      <c r="AD476">
        <f>IF(OR('Rolex, AP, Patek'!X476="Yes", 'Rolex, AP, Patek'!Y476="Yes",'Rolex, AP, Patek'!Z476="Yes"),1,0)</f>
        <v>1</v>
      </c>
      <c r="AE476">
        <f>IF(OR('Rolex, AP, Patek'!AA476="Yes",'Rolex, AP, Patek'!AB476="Yes"),1,0)</f>
        <v>1</v>
      </c>
      <c r="AF476">
        <f>IF('Rolex, AP, Patek'!AD476="Yes",1,0)</f>
        <v>0</v>
      </c>
      <c r="AG476">
        <f>IF('Rolex, AP, Patek'!AC476="Yes",1,0)</f>
        <v>0</v>
      </c>
      <c r="AH476">
        <f>IF('Rolex, AP, Patek'!AE476="Yes",1,0)</f>
        <v>0</v>
      </c>
      <c r="AI476">
        <f>IF(OR('Rolex, AP, Patek'!AK476="Yes",'Rolex, AP, Patek'!AN476="Yes"),1,0)</f>
        <v>0</v>
      </c>
      <c r="AJ476">
        <f>IF('Rolex, AP, Patek'!AL476="Yes",1,0)</f>
        <v>0</v>
      </c>
      <c r="AK476">
        <f>IF('Rolex, AP, Patek'!AO476="Yes",1,0)</f>
        <v>0</v>
      </c>
      <c r="AL476">
        <f>IF('Rolex, AP, Patek'!AS476="Yes",1,0)</f>
        <v>0</v>
      </c>
      <c r="AM476" s="25">
        <f t="shared" si="43"/>
        <v>0</v>
      </c>
      <c r="AN476" s="25">
        <f t="shared" si="44"/>
        <v>1</v>
      </c>
      <c r="AO476" s="25">
        <f t="shared" si="45"/>
        <v>0</v>
      </c>
      <c r="AP476" s="25">
        <f t="shared" si="46"/>
        <v>0</v>
      </c>
      <c r="AQ476" s="25">
        <f t="shared" si="47"/>
        <v>0</v>
      </c>
    </row>
    <row r="477" spans="1:43" x14ac:dyDescent="0.2">
      <c r="A477" s="1">
        <v>473</v>
      </c>
      <c r="B477" s="27">
        <f>'Rolex, AP, Patek'!C477</f>
        <v>43779</v>
      </c>
      <c r="C477">
        <f>'Rolex, AP, Patek'!D477</f>
        <v>648</v>
      </c>
      <c r="D477" s="28">
        <f>'Rolex, AP, Patek'!E477</f>
        <v>8500</v>
      </c>
      <c r="E477" s="28">
        <f>'Rolex, AP, Patek'!F477</f>
        <v>10625</v>
      </c>
      <c r="F477" s="29">
        <f t="shared" si="42"/>
        <v>9.0478214424784085</v>
      </c>
      <c r="G477" s="28">
        <f>IF('Rolex, AP, Patek'!J477="AP",1,0)</f>
        <v>0</v>
      </c>
      <c r="H477" s="28">
        <f>IF('Rolex, AP, Patek'!J477="Patek",1,0)</f>
        <v>0</v>
      </c>
      <c r="I477" s="28">
        <f>IF('Rolex, AP, Patek'!J477="Rolex",1,0)</f>
        <v>1</v>
      </c>
      <c r="J477">
        <f>IF('Rolex, AP, Patek'!L477="Stainless Steel",1,0)</f>
        <v>1</v>
      </c>
      <c r="K477">
        <f>IF('Rolex, AP, Patek'!L477="Two-tone",1,0)</f>
        <v>0</v>
      </c>
      <c r="L477">
        <f>IF(OR('Rolex, AP, Patek'!L477="YG 18K",'Rolex, AP, Patek'!L477="YG &lt;18K",'Rolex, AP, Patek'!L477="PG 18K",'Rolex, AP, Patek'!L477="PG &lt;18K",'Rolex, AP, Patek'!L477="WG 18K",'Rolex, AP, Patek'!L477="Mixes of 18K",'Rolex, AP, Patek'!L477="Mixes &lt;18K"),1,0)</f>
        <v>0</v>
      </c>
      <c r="M477">
        <f>IF('Rolex, AP, Patek'!L477="Platinum",1,0)</f>
        <v>0</v>
      </c>
      <c r="N477">
        <f>IF(OR('Rolex, AP, Patek'!L477="PVD",'Rolex, AP, Patek'!L477="Gold Plate",'Rolex, AP, Patek'!L477="Other"),1,0)</f>
        <v>0</v>
      </c>
      <c r="O477">
        <f>IF('Rolex, AP, Patek'!P477="Stainless Steel",1,0)</f>
        <v>0</v>
      </c>
      <c r="P477">
        <f>IF('Rolex, AP, Patek'!P477="Leather",1,0)</f>
        <v>1</v>
      </c>
      <c r="Q477">
        <f>IF('Rolex, AP, Patek'!P477="Two-tone",1,0)</f>
        <v>0</v>
      </c>
      <c r="R477">
        <f>IF(OR('Rolex, AP, Patek'!P477="YG 18K",'Rolex, AP, Patek'!P477="PG 18K",'Rolex, AP, Patek'!P477="WG 18K",'Rolex, AP, Patek'!P477="Mixes of 18K"),1,0)</f>
        <v>0</v>
      </c>
      <c r="S477">
        <f>IF(OR('Rolex, AP, Patek'!AX477="Yes",'Rolex, AP, Patek'!AY477="Yes",'Rolex, AP, Patek'!AW477="Yes"),1,0)</f>
        <v>0</v>
      </c>
      <c r="T477">
        <f>IF(OR(ISTEXT('Rolex, AP, Patek'!AZ477), ISTEXT('Rolex, AP, Patek'!BA477)),1,0)</f>
        <v>0</v>
      </c>
      <c r="U477">
        <f>IF('Rolex, AP, Patek'!BB477="Yes",1,0)</f>
        <v>0</v>
      </c>
      <c r="V477">
        <f>IF('Rolex, AP, Patek'!BC477="Yes",1,0)</f>
        <v>0</v>
      </c>
      <c r="W477">
        <f>IF('Rolex, AP, Patek'!BF477="Yes",1,0)</f>
        <v>0</v>
      </c>
      <c r="X477">
        <f>IF('Rolex, AP, Patek'!BG477="A",1,0)</f>
        <v>0</v>
      </c>
      <c r="Y477">
        <f>IF('Rolex, AP, Patek'!BG477="AA",1,0)</f>
        <v>1</v>
      </c>
      <c r="Z477">
        <f>IF('Rolex, AP, Patek'!BG477="AAA",1,0)</f>
        <v>0</v>
      </c>
      <c r="AA477">
        <f>IF('Rolex, AP, Patek'!BG477="AAAA",1,0)</f>
        <v>0</v>
      </c>
      <c r="AB477">
        <f>IF('Rolex, AP, Patek'!R477="Yes",1,0)</f>
        <v>0</v>
      </c>
      <c r="AC477">
        <f>IF('Rolex, AP, Patek'!AR477="Yes",1,0)</f>
        <v>0</v>
      </c>
      <c r="AD477">
        <f>IF(OR('Rolex, AP, Patek'!X477="Yes", 'Rolex, AP, Patek'!Y477="Yes",'Rolex, AP, Patek'!Z477="Yes"),1,0)</f>
        <v>0</v>
      </c>
      <c r="AE477">
        <f>IF(OR('Rolex, AP, Patek'!AA477="Yes",'Rolex, AP, Patek'!AB477="Yes"),1,0)</f>
        <v>0</v>
      </c>
      <c r="AF477">
        <f>IF('Rolex, AP, Patek'!AD477="Yes",1,0)</f>
        <v>0</v>
      </c>
      <c r="AG477">
        <f>IF('Rolex, AP, Patek'!AC477="Yes",1,0)</f>
        <v>0</v>
      </c>
      <c r="AH477">
        <f>IF('Rolex, AP, Patek'!AE477="Yes",1,0)</f>
        <v>0</v>
      </c>
      <c r="AI477">
        <f>IF(OR('Rolex, AP, Patek'!AK477="Yes",'Rolex, AP, Patek'!AN477="Yes"),1,0)</f>
        <v>1</v>
      </c>
      <c r="AJ477">
        <f>IF('Rolex, AP, Patek'!AL477="Yes",1,0)</f>
        <v>0</v>
      </c>
      <c r="AK477">
        <f>IF('Rolex, AP, Patek'!AO477="Yes",1,0)</f>
        <v>0</v>
      </c>
      <c r="AL477">
        <f>IF('Rolex, AP, Patek'!AS477="Yes",1,0)</f>
        <v>0</v>
      </c>
      <c r="AM477" s="25">
        <f t="shared" si="43"/>
        <v>0</v>
      </c>
      <c r="AN477" s="25">
        <f t="shared" si="44"/>
        <v>1</v>
      </c>
      <c r="AO477" s="25">
        <f t="shared" si="45"/>
        <v>0</v>
      </c>
      <c r="AP477" s="25">
        <f t="shared" si="46"/>
        <v>0</v>
      </c>
      <c r="AQ477" s="25">
        <f t="shared" si="47"/>
        <v>0</v>
      </c>
    </row>
    <row r="478" spans="1:43" x14ac:dyDescent="0.2">
      <c r="A478" s="1">
        <v>474</v>
      </c>
      <c r="B478" s="27">
        <f>'Rolex, AP, Patek'!C478</f>
        <v>43779</v>
      </c>
      <c r="C478">
        <f>'Rolex, AP, Patek'!D478</f>
        <v>649</v>
      </c>
      <c r="D478" s="28">
        <f>'Rolex, AP, Patek'!E478</f>
        <v>3800</v>
      </c>
      <c r="E478" s="28">
        <f>'Rolex, AP, Patek'!F478</f>
        <v>4750</v>
      </c>
      <c r="F478" s="29">
        <f t="shared" si="42"/>
        <v>8.2427563457144775</v>
      </c>
      <c r="G478" s="28">
        <f>IF('Rolex, AP, Patek'!J478="AP",1,0)</f>
        <v>0</v>
      </c>
      <c r="H478" s="28">
        <f>IF('Rolex, AP, Patek'!J478="Patek",1,0)</f>
        <v>0</v>
      </c>
      <c r="I478" s="28">
        <f>IF('Rolex, AP, Patek'!J478="Rolex",1,0)</f>
        <v>1</v>
      </c>
      <c r="J478">
        <f>IF('Rolex, AP, Patek'!L478="Stainless Steel",1,0)</f>
        <v>1</v>
      </c>
      <c r="K478">
        <f>IF('Rolex, AP, Patek'!L478="Two-tone",1,0)</f>
        <v>0</v>
      </c>
      <c r="L478">
        <f>IF(OR('Rolex, AP, Patek'!L478="YG 18K",'Rolex, AP, Patek'!L478="YG &lt;18K",'Rolex, AP, Patek'!L478="PG 18K",'Rolex, AP, Patek'!L478="PG &lt;18K",'Rolex, AP, Patek'!L478="WG 18K",'Rolex, AP, Patek'!L478="Mixes of 18K",'Rolex, AP, Patek'!L478="Mixes &lt;18K"),1,0)</f>
        <v>0</v>
      </c>
      <c r="M478">
        <f>IF('Rolex, AP, Patek'!L478="Platinum",1,0)</f>
        <v>0</v>
      </c>
      <c r="N478">
        <f>IF(OR('Rolex, AP, Patek'!L478="PVD",'Rolex, AP, Patek'!L478="Gold Plate",'Rolex, AP, Patek'!L478="Other"),1,0)</f>
        <v>0</v>
      </c>
      <c r="O478">
        <f>IF('Rolex, AP, Patek'!P478="Stainless Steel",1,0)</f>
        <v>1</v>
      </c>
      <c r="P478">
        <f>IF('Rolex, AP, Patek'!P478="Leather",1,0)</f>
        <v>0</v>
      </c>
      <c r="Q478">
        <f>IF('Rolex, AP, Patek'!P478="Two-tone",1,0)</f>
        <v>0</v>
      </c>
      <c r="R478">
        <f>IF(OR('Rolex, AP, Patek'!P478="YG 18K",'Rolex, AP, Patek'!P478="PG 18K",'Rolex, AP, Patek'!P478="WG 18K",'Rolex, AP, Patek'!P478="Mixes of 18K"),1,0)</f>
        <v>0</v>
      </c>
      <c r="S478">
        <f>IF(OR('Rolex, AP, Patek'!AX478="Yes",'Rolex, AP, Patek'!AY478="Yes",'Rolex, AP, Patek'!AW478="Yes"),1,0)</f>
        <v>0</v>
      </c>
      <c r="T478">
        <f>IF(OR(ISTEXT('Rolex, AP, Patek'!AZ478), ISTEXT('Rolex, AP, Patek'!BA478)),1,0)</f>
        <v>0</v>
      </c>
      <c r="U478">
        <f>IF('Rolex, AP, Patek'!BB478="Yes",1,0)</f>
        <v>0</v>
      </c>
      <c r="V478">
        <f>IF('Rolex, AP, Patek'!BC478="Yes",1,0)</f>
        <v>0</v>
      </c>
      <c r="W478">
        <f>IF('Rolex, AP, Patek'!BF478="Yes",1,0)</f>
        <v>0</v>
      </c>
      <c r="X478">
        <f>IF('Rolex, AP, Patek'!BG478="A",1,0)</f>
        <v>0</v>
      </c>
      <c r="Y478">
        <f>IF('Rolex, AP, Patek'!BG478="AA",1,0)</f>
        <v>0</v>
      </c>
      <c r="Z478">
        <f>IF('Rolex, AP, Patek'!BG478="AAA",1,0)</f>
        <v>1</v>
      </c>
      <c r="AA478">
        <f>IF('Rolex, AP, Patek'!BG478="AAAA",1,0)</f>
        <v>0</v>
      </c>
      <c r="AB478">
        <f>IF('Rolex, AP, Patek'!R478="Yes",1,0)</f>
        <v>1</v>
      </c>
      <c r="AC478">
        <f>IF('Rolex, AP, Patek'!AR478="Yes",1,0)</f>
        <v>0</v>
      </c>
      <c r="AD478">
        <f>IF(OR('Rolex, AP, Patek'!X478="Yes", 'Rolex, AP, Patek'!Y478="Yes",'Rolex, AP, Patek'!Z478="Yes"),1,0)</f>
        <v>0</v>
      </c>
      <c r="AE478">
        <f>IF(OR('Rolex, AP, Patek'!AA478="Yes",'Rolex, AP, Patek'!AB478="Yes"),1,0)</f>
        <v>0</v>
      </c>
      <c r="AF478">
        <f>IF('Rolex, AP, Patek'!AD478="Yes",1,0)</f>
        <v>0</v>
      </c>
      <c r="AG478">
        <f>IF('Rolex, AP, Patek'!AC478="Yes",1,0)</f>
        <v>0</v>
      </c>
      <c r="AH478">
        <f>IF('Rolex, AP, Patek'!AE478="Yes",1,0)</f>
        <v>0</v>
      </c>
      <c r="AI478">
        <f>IF(OR('Rolex, AP, Patek'!AK478="Yes",'Rolex, AP, Patek'!AN478="Yes"),1,0)</f>
        <v>0</v>
      </c>
      <c r="AJ478">
        <f>IF('Rolex, AP, Patek'!AL478="Yes",1,0)</f>
        <v>0</v>
      </c>
      <c r="AK478">
        <f>IF('Rolex, AP, Patek'!AO478="Yes",1,0)</f>
        <v>0</v>
      </c>
      <c r="AL478">
        <f>IF('Rolex, AP, Patek'!AS478="Yes",1,0)</f>
        <v>0</v>
      </c>
      <c r="AM478" s="25">
        <f t="shared" si="43"/>
        <v>0</v>
      </c>
      <c r="AN478" s="25">
        <f t="shared" si="44"/>
        <v>1</v>
      </c>
      <c r="AO478" s="25">
        <f t="shared" si="45"/>
        <v>0</v>
      </c>
      <c r="AP478" s="25">
        <f t="shared" si="46"/>
        <v>0</v>
      </c>
      <c r="AQ478" s="25">
        <f t="shared" si="47"/>
        <v>0</v>
      </c>
    </row>
    <row r="479" spans="1:43" x14ac:dyDescent="0.2">
      <c r="A479" s="1">
        <v>475</v>
      </c>
      <c r="B479" s="27">
        <f>'Rolex, AP, Patek'!C479</f>
        <v>43779</v>
      </c>
      <c r="C479">
        <f>'Rolex, AP, Patek'!D479</f>
        <v>652</v>
      </c>
      <c r="D479" s="28">
        <f>'Rolex, AP, Patek'!E479</f>
        <v>290000</v>
      </c>
      <c r="E479" s="28">
        <f>'Rolex, AP, Patek'!F479</f>
        <v>362500</v>
      </c>
      <c r="F479" s="29">
        <f t="shared" si="42"/>
        <v>12.577636201962656</v>
      </c>
      <c r="G479" s="28">
        <f>IF('Rolex, AP, Patek'!J479="AP",1,0)</f>
        <v>0</v>
      </c>
      <c r="H479" s="28">
        <f>IF('Rolex, AP, Patek'!J479="Patek",1,0)</f>
        <v>0</v>
      </c>
      <c r="I479" s="28">
        <f>IF('Rolex, AP, Patek'!J479="Rolex",1,0)</f>
        <v>1</v>
      </c>
      <c r="J479">
        <f>IF('Rolex, AP, Patek'!L479="Stainless Steel",1,0)</f>
        <v>1</v>
      </c>
      <c r="K479">
        <f>IF('Rolex, AP, Patek'!L479="Two-tone",1,0)</f>
        <v>0</v>
      </c>
      <c r="L479">
        <f>IF(OR('Rolex, AP, Patek'!L479="YG 18K",'Rolex, AP, Patek'!L479="YG &lt;18K",'Rolex, AP, Patek'!L479="PG 18K",'Rolex, AP, Patek'!L479="PG &lt;18K",'Rolex, AP, Patek'!L479="WG 18K",'Rolex, AP, Patek'!L479="Mixes of 18K",'Rolex, AP, Patek'!L479="Mixes &lt;18K"),1,0)</f>
        <v>0</v>
      </c>
      <c r="M479">
        <f>IF('Rolex, AP, Patek'!L479="Platinum",1,0)</f>
        <v>0</v>
      </c>
      <c r="N479">
        <f>IF(OR('Rolex, AP, Patek'!L479="PVD",'Rolex, AP, Patek'!L479="Gold Plate",'Rolex, AP, Patek'!L479="Other"),1,0)</f>
        <v>0</v>
      </c>
      <c r="O479">
        <f>IF('Rolex, AP, Patek'!P479="Stainless Steel",1,0)</f>
        <v>0</v>
      </c>
      <c r="P479">
        <f>IF('Rolex, AP, Patek'!P479="Leather",1,0)</f>
        <v>1</v>
      </c>
      <c r="Q479">
        <f>IF('Rolex, AP, Patek'!P479="Two-tone",1,0)</f>
        <v>0</v>
      </c>
      <c r="R479">
        <f>IF(OR('Rolex, AP, Patek'!P479="YG 18K",'Rolex, AP, Patek'!P479="PG 18K",'Rolex, AP, Patek'!P479="WG 18K",'Rolex, AP, Patek'!P479="Mixes of 18K"),1,0)</f>
        <v>0</v>
      </c>
      <c r="S479">
        <f>IF(OR('Rolex, AP, Patek'!AX479="Yes",'Rolex, AP, Patek'!AY479="Yes",'Rolex, AP, Patek'!AW479="Yes"),1,0)</f>
        <v>0</v>
      </c>
      <c r="T479">
        <f>IF(OR(ISTEXT('Rolex, AP, Patek'!AZ479), ISTEXT('Rolex, AP, Patek'!BA479)),1,0)</f>
        <v>0</v>
      </c>
      <c r="U479">
        <f>IF('Rolex, AP, Patek'!BB479="Yes",1,0)</f>
        <v>1</v>
      </c>
      <c r="V479">
        <f>IF('Rolex, AP, Patek'!BC479="Yes",1,0)</f>
        <v>0</v>
      </c>
      <c r="W479">
        <f>IF('Rolex, AP, Patek'!BF479="Yes",1,0)</f>
        <v>0</v>
      </c>
      <c r="X479">
        <f>IF('Rolex, AP, Patek'!BG479="A",1,0)</f>
        <v>0</v>
      </c>
      <c r="Y479">
        <f>IF('Rolex, AP, Patek'!BG479="AA",1,0)</f>
        <v>0</v>
      </c>
      <c r="Z479">
        <f>IF('Rolex, AP, Patek'!BG479="AAA",1,0)</f>
        <v>0</v>
      </c>
      <c r="AA479">
        <f>IF('Rolex, AP, Patek'!BG479="AAAA",1,0)</f>
        <v>1</v>
      </c>
      <c r="AB479">
        <f>IF('Rolex, AP, Patek'!R479="Yes",1,0)</f>
        <v>0</v>
      </c>
      <c r="AC479">
        <f>IF('Rolex, AP, Patek'!AR479="Yes",1,0)</f>
        <v>0</v>
      </c>
      <c r="AD479">
        <f>IF(OR('Rolex, AP, Patek'!X479="Yes", 'Rolex, AP, Patek'!Y479="Yes",'Rolex, AP, Patek'!Z479="Yes"),1,0)</f>
        <v>0</v>
      </c>
      <c r="AE479">
        <f>IF(OR('Rolex, AP, Patek'!AA479="Yes",'Rolex, AP, Patek'!AB479="Yes"),1,0)</f>
        <v>0</v>
      </c>
      <c r="AF479">
        <f>IF('Rolex, AP, Patek'!AD479="Yes",1,0)</f>
        <v>0</v>
      </c>
      <c r="AG479">
        <f>IF('Rolex, AP, Patek'!AC479="Yes",1,0)</f>
        <v>0</v>
      </c>
      <c r="AH479">
        <f>IF('Rolex, AP, Patek'!AE479="Yes",1,0)</f>
        <v>0</v>
      </c>
      <c r="AI479">
        <f>IF(OR('Rolex, AP, Patek'!AK479="Yes",'Rolex, AP, Patek'!AN479="Yes"),1,0)</f>
        <v>1</v>
      </c>
      <c r="AJ479">
        <f>IF('Rolex, AP, Patek'!AL479="Yes",1,0)</f>
        <v>0</v>
      </c>
      <c r="AK479">
        <f>IF('Rolex, AP, Patek'!AO479="Yes",1,0)</f>
        <v>0</v>
      </c>
      <c r="AL479">
        <f>IF('Rolex, AP, Patek'!AS479="Yes",1,0)</f>
        <v>0</v>
      </c>
      <c r="AM479" s="25">
        <f t="shared" si="43"/>
        <v>0</v>
      </c>
      <c r="AN479" s="25">
        <f t="shared" si="44"/>
        <v>1</v>
      </c>
      <c r="AO479" s="25">
        <f t="shared" si="45"/>
        <v>0</v>
      </c>
      <c r="AP479" s="25">
        <f t="shared" si="46"/>
        <v>0</v>
      </c>
      <c r="AQ479" s="25">
        <f t="shared" si="47"/>
        <v>0</v>
      </c>
    </row>
    <row r="480" spans="1:43" x14ac:dyDescent="0.2">
      <c r="A480" s="1">
        <v>476</v>
      </c>
      <c r="B480" s="27">
        <f>'Rolex, AP, Patek'!C480</f>
        <v>43597</v>
      </c>
      <c r="C480">
        <f>'Rolex, AP, Patek'!D480</f>
        <v>301</v>
      </c>
      <c r="D480" s="28">
        <f>'Rolex, AP, Patek'!E480</f>
        <v>5500</v>
      </c>
      <c r="E480" s="28">
        <f>'Rolex, AP, Patek'!F480</f>
        <v>6875</v>
      </c>
      <c r="F480" s="29">
        <f t="shared" si="42"/>
        <v>8.6125033712205621</v>
      </c>
      <c r="G480" s="28">
        <f>IF('Rolex, AP, Patek'!J480="AP",1,0)</f>
        <v>0</v>
      </c>
      <c r="H480" s="28">
        <f>IF('Rolex, AP, Patek'!J480="Patek",1,0)</f>
        <v>0</v>
      </c>
      <c r="I480" s="28">
        <f>IF('Rolex, AP, Patek'!J480="Rolex",1,0)</f>
        <v>1</v>
      </c>
      <c r="J480">
        <f>IF('Rolex, AP, Patek'!L480="Stainless Steel",1,0)</f>
        <v>1</v>
      </c>
      <c r="K480">
        <f>IF('Rolex, AP, Patek'!L480="Two-tone",1,0)</f>
        <v>0</v>
      </c>
      <c r="L480">
        <f>IF(OR('Rolex, AP, Patek'!L480="YG 18K",'Rolex, AP, Patek'!L480="YG &lt;18K",'Rolex, AP, Patek'!L480="PG 18K",'Rolex, AP, Patek'!L480="PG &lt;18K",'Rolex, AP, Patek'!L480="WG 18K",'Rolex, AP, Patek'!L480="Mixes of 18K",'Rolex, AP, Patek'!L480="Mixes &lt;18K"),1,0)</f>
        <v>0</v>
      </c>
      <c r="M480">
        <f>IF('Rolex, AP, Patek'!L480="Platinum",1,0)</f>
        <v>0</v>
      </c>
      <c r="N480">
        <f>IF(OR('Rolex, AP, Patek'!L480="PVD",'Rolex, AP, Patek'!L480="Gold Plate",'Rolex, AP, Patek'!L480="Other"),1,0)</f>
        <v>0</v>
      </c>
      <c r="O480">
        <f>IF('Rolex, AP, Patek'!P480="Stainless Steel",1,0)</f>
        <v>0</v>
      </c>
      <c r="P480">
        <f>IF('Rolex, AP, Patek'!P480="Leather",1,0)</f>
        <v>1</v>
      </c>
      <c r="Q480">
        <f>IF('Rolex, AP, Patek'!P480="Two-tone",1,0)</f>
        <v>0</v>
      </c>
      <c r="R480">
        <f>IF(OR('Rolex, AP, Patek'!P480="YG 18K",'Rolex, AP, Patek'!P480="PG 18K",'Rolex, AP, Patek'!P480="WG 18K",'Rolex, AP, Patek'!P480="Mixes of 18K"),1,0)</f>
        <v>0</v>
      </c>
      <c r="S480">
        <f>IF(OR('Rolex, AP, Patek'!AX480="Yes",'Rolex, AP, Patek'!AY480="Yes",'Rolex, AP, Patek'!AW480="Yes"),1,0)</f>
        <v>0</v>
      </c>
      <c r="T480">
        <f>IF(OR(ISTEXT('Rolex, AP, Patek'!AZ480), ISTEXT('Rolex, AP, Patek'!BA480)),1,0)</f>
        <v>1</v>
      </c>
      <c r="U480">
        <f>IF('Rolex, AP, Patek'!BB480="Yes",1,0)</f>
        <v>0</v>
      </c>
      <c r="V480">
        <f>IF('Rolex, AP, Patek'!BC480="Yes",1,0)</f>
        <v>0</v>
      </c>
      <c r="W480">
        <f>IF('Rolex, AP, Patek'!BF480="Yes",1,0)</f>
        <v>0</v>
      </c>
      <c r="X480">
        <f>IF('Rolex, AP, Patek'!BG480="A",1,0)</f>
        <v>0</v>
      </c>
      <c r="Y480">
        <f>IF('Rolex, AP, Patek'!BG480="AA",1,0)</f>
        <v>0</v>
      </c>
      <c r="Z480">
        <f>IF('Rolex, AP, Patek'!BG480="AAA",1,0)</f>
        <v>1</v>
      </c>
      <c r="AA480">
        <f>IF('Rolex, AP, Patek'!BG480="AAAA",1,0)</f>
        <v>0</v>
      </c>
      <c r="AB480">
        <f>IF('Rolex, AP, Patek'!R480="Yes",1,0)</f>
        <v>1</v>
      </c>
      <c r="AC480">
        <f>IF('Rolex, AP, Patek'!AR480="Yes",1,0)</f>
        <v>0</v>
      </c>
      <c r="AD480">
        <f>IF(OR('Rolex, AP, Patek'!X480="Yes", 'Rolex, AP, Patek'!Y480="Yes",'Rolex, AP, Patek'!Z480="Yes"),1,0)</f>
        <v>0</v>
      </c>
      <c r="AE480">
        <f>IF(OR('Rolex, AP, Patek'!AA480="Yes",'Rolex, AP, Patek'!AB480="Yes"),1,0)</f>
        <v>0</v>
      </c>
      <c r="AF480">
        <f>IF('Rolex, AP, Patek'!AD480="Yes",1,0)</f>
        <v>0</v>
      </c>
      <c r="AG480">
        <f>IF('Rolex, AP, Patek'!AC480="Yes",1,0)</f>
        <v>0</v>
      </c>
      <c r="AH480">
        <f>IF('Rolex, AP, Patek'!AE480="Yes",1,0)</f>
        <v>0</v>
      </c>
      <c r="AI480">
        <f>IF(OR('Rolex, AP, Patek'!AK480="Yes",'Rolex, AP, Patek'!AN480="Yes"),1,0)</f>
        <v>0</v>
      </c>
      <c r="AJ480">
        <f>IF('Rolex, AP, Patek'!AL480="Yes",1,0)</f>
        <v>0</v>
      </c>
      <c r="AK480">
        <f>IF('Rolex, AP, Patek'!AO480="Yes",1,0)</f>
        <v>0</v>
      </c>
      <c r="AL480">
        <f>IF('Rolex, AP, Patek'!AS480="Yes",1,0)</f>
        <v>0</v>
      </c>
      <c r="AM480" s="25">
        <f t="shared" si="43"/>
        <v>0</v>
      </c>
      <c r="AN480" s="25">
        <f t="shared" si="44"/>
        <v>1</v>
      </c>
      <c r="AO480" s="25">
        <f t="shared" si="45"/>
        <v>0</v>
      </c>
      <c r="AP480" s="25">
        <f t="shared" si="46"/>
        <v>0</v>
      </c>
      <c r="AQ480" s="25">
        <f t="shared" si="47"/>
        <v>0</v>
      </c>
    </row>
    <row r="481" spans="1:43" x14ac:dyDescent="0.2">
      <c r="A481" s="1">
        <v>477</v>
      </c>
      <c r="B481" s="27">
        <f>'Rolex, AP, Patek'!C481</f>
        <v>43597</v>
      </c>
      <c r="C481">
        <f>'Rolex, AP, Patek'!D481</f>
        <v>303</v>
      </c>
      <c r="D481" s="28">
        <f>'Rolex, AP, Patek'!E481</f>
        <v>13000</v>
      </c>
      <c r="E481" s="28">
        <f>'Rolex, AP, Patek'!F481</f>
        <v>16250</v>
      </c>
      <c r="F481" s="29">
        <f t="shared" si="42"/>
        <v>9.4727046364436731</v>
      </c>
      <c r="G481" s="28">
        <f>IF('Rolex, AP, Patek'!J481="AP",1,0)</f>
        <v>0</v>
      </c>
      <c r="H481" s="28">
        <f>IF('Rolex, AP, Patek'!J481="Patek",1,0)</f>
        <v>0</v>
      </c>
      <c r="I481" s="28">
        <f>IF('Rolex, AP, Patek'!J481="Rolex",1,0)</f>
        <v>1</v>
      </c>
      <c r="J481">
        <f>IF('Rolex, AP, Patek'!L481="Stainless Steel",1,0)</f>
        <v>0</v>
      </c>
      <c r="K481">
        <f>IF('Rolex, AP, Patek'!L481="Two-tone",1,0)</f>
        <v>0</v>
      </c>
      <c r="L481">
        <f>IF(OR('Rolex, AP, Patek'!L481="YG 18K",'Rolex, AP, Patek'!L481="YG &lt;18K",'Rolex, AP, Patek'!L481="PG 18K",'Rolex, AP, Patek'!L481="PG &lt;18K",'Rolex, AP, Patek'!L481="WG 18K",'Rolex, AP, Patek'!L481="Mixes of 18K",'Rolex, AP, Patek'!L481="Mixes &lt;18K"),1,0)</f>
        <v>1</v>
      </c>
      <c r="M481">
        <f>IF('Rolex, AP, Patek'!L481="Platinum",1,0)</f>
        <v>0</v>
      </c>
      <c r="N481">
        <f>IF(OR('Rolex, AP, Patek'!L481="PVD",'Rolex, AP, Patek'!L481="Gold Plate",'Rolex, AP, Patek'!L481="Other"),1,0)</f>
        <v>0</v>
      </c>
      <c r="O481">
        <f>IF('Rolex, AP, Patek'!P481="Stainless Steel",1,0)</f>
        <v>0</v>
      </c>
      <c r="P481">
        <f>IF('Rolex, AP, Patek'!P481="Leather",1,0)</f>
        <v>0</v>
      </c>
      <c r="Q481">
        <f>IF('Rolex, AP, Patek'!P481="Two-tone",1,0)</f>
        <v>0</v>
      </c>
      <c r="R481">
        <f>IF(OR('Rolex, AP, Patek'!P481="YG 18K",'Rolex, AP, Patek'!P481="PG 18K",'Rolex, AP, Patek'!P481="WG 18K",'Rolex, AP, Patek'!P481="Mixes of 18K"),1,0)</f>
        <v>1</v>
      </c>
      <c r="S481">
        <f>IF(OR('Rolex, AP, Patek'!AX481="Yes",'Rolex, AP, Patek'!AY481="Yes",'Rolex, AP, Patek'!AW481="Yes"),1,0)</f>
        <v>0</v>
      </c>
      <c r="T481">
        <f>IF(OR(ISTEXT('Rolex, AP, Patek'!AZ481), ISTEXT('Rolex, AP, Patek'!BA481)),1,0)</f>
        <v>0</v>
      </c>
      <c r="U481">
        <f>IF('Rolex, AP, Patek'!BB481="Yes",1,0)</f>
        <v>0</v>
      </c>
      <c r="V481">
        <f>IF('Rolex, AP, Patek'!BC481="Yes",1,0)</f>
        <v>0</v>
      </c>
      <c r="W481">
        <f>IF('Rolex, AP, Patek'!BF481="Yes",1,0)</f>
        <v>0</v>
      </c>
      <c r="X481">
        <f>IF('Rolex, AP, Patek'!BG481="A",1,0)</f>
        <v>0</v>
      </c>
      <c r="Y481">
        <f>IF('Rolex, AP, Patek'!BG481="AA",1,0)</f>
        <v>1</v>
      </c>
      <c r="Z481">
        <f>IF('Rolex, AP, Patek'!BG481="AAA",1,0)</f>
        <v>0</v>
      </c>
      <c r="AA481">
        <f>IF('Rolex, AP, Patek'!BG481="AAAA",1,0)</f>
        <v>0</v>
      </c>
      <c r="AB481">
        <f>IF('Rolex, AP, Patek'!R481="Yes",1,0)</f>
        <v>1</v>
      </c>
      <c r="AC481">
        <f>IF('Rolex, AP, Patek'!AR481="Yes",1,0)</f>
        <v>0</v>
      </c>
      <c r="AD481">
        <f>IF(OR('Rolex, AP, Patek'!X481="Yes", 'Rolex, AP, Patek'!Y481="Yes",'Rolex, AP, Patek'!Z481="Yes"),1,0)</f>
        <v>0</v>
      </c>
      <c r="AE481">
        <f>IF(OR('Rolex, AP, Patek'!AA481="Yes",'Rolex, AP, Patek'!AB481="Yes"),1,0)</f>
        <v>0</v>
      </c>
      <c r="AF481">
        <f>IF('Rolex, AP, Patek'!AD481="Yes",1,0)</f>
        <v>0</v>
      </c>
      <c r="AG481">
        <f>IF('Rolex, AP, Patek'!AC481="Yes",1,0)</f>
        <v>0</v>
      </c>
      <c r="AH481">
        <f>IF('Rolex, AP, Patek'!AE481="Yes",1,0)</f>
        <v>0</v>
      </c>
      <c r="AI481">
        <f>IF(OR('Rolex, AP, Patek'!AK481="Yes",'Rolex, AP, Patek'!AN481="Yes"),1,0)</f>
        <v>0</v>
      </c>
      <c r="AJ481">
        <f>IF('Rolex, AP, Patek'!AL481="Yes",1,0)</f>
        <v>0</v>
      </c>
      <c r="AK481">
        <f>IF('Rolex, AP, Patek'!AO481="Yes",1,0)</f>
        <v>0</v>
      </c>
      <c r="AL481">
        <f>IF('Rolex, AP, Patek'!AS481="Yes",1,0)</f>
        <v>0</v>
      </c>
      <c r="AM481" s="25">
        <f t="shared" si="43"/>
        <v>0</v>
      </c>
      <c r="AN481" s="25">
        <f t="shared" si="44"/>
        <v>1</v>
      </c>
      <c r="AO481" s="25">
        <f t="shared" si="45"/>
        <v>0</v>
      </c>
      <c r="AP481" s="25">
        <f t="shared" si="46"/>
        <v>0</v>
      </c>
      <c r="AQ481" s="25">
        <f t="shared" si="47"/>
        <v>0</v>
      </c>
    </row>
    <row r="482" spans="1:43" x14ac:dyDescent="0.2">
      <c r="A482" s="1">
        <v>478</v>
      </c>
      <c r="B482" s="27">
        <f>'Rolex, AP, Patek'!C482</f>
        <v>43597</v>
      </c>
      <c r="C482">
        <f>'Rolex, AP, Patek'!D482</f>
        <v>310</v>
      </c>
      <c r="D482" s="28">
        <f>'Rolex, AP, Patek'!E482</f>
        <v>31000</v>
      </c>
      <c r="E482" s="28">
        <f>'Rolex, AP, Patek'!F482</f>
        <v>38750</v>
      </c>
      <c r="F482" s="29">
        <f t="shared" si="42"/>
        <v>10.341742483467284</v>
      </c>
      <c r="G482" s="28">
        <f>IF('Rolex, AP, Patek'!J482="AP",1,0)</f>
        <v>0</v>
      </c>
      <c r="H482" s="28">
        <f>IF('Rolex, AP, Patek'!J482="Patek",1,0)</f>
        <v>0</v>
      </c>
      <c r="I482" s="28">
        <f>IF('Rolex, AP, Patek'!J482="Rolex",1,0)</f>
        <v>1</v>
      </c>
      <c r="J482">
        <f>IF('Rolex, AP, Patek'!L482="Stainless Steel",1,0)</f>
        <v>0</v>
      </c>
      <c r="K482">
        <f>IF('Rolex, AP, Patek'!L482="Two-tone",1,0)</f>
        <v>0</v>
      </c>
      <c r="L482">
        <f>IF(OR('Rolex, AP, Patek'!L482="YG 18K",'Rolex, AP, Patek'!L482="YG &lt;18K",'Rolex, AP, Patek'!L482="PG 18K",'Rolex, AP, Patek'!L482="PG &lt;18K",'Rolex, AP, Patek'!L482="WG 18K",'Rolex, AP, Patek'!L482="Mixes of 18K",'Rolex, AP, Patek'!L482="Mixes &lt;18K"),1,0)</f>
        <v>1</v>
      </c>
      <c r="M482">
        <f>IF('Rolex, AP, Patek'!L482="Platinum",1,0)</f>
        <v>0</v>
      </c>
      <c r="N482">
        <f>IF(OR('Rolex, AP, Patek'!L482="PVD",'Rolex, AP, Patek'!L482="Gold Plate",'Rolex, AP, Patek'!L482="Other"),1,0)</f>
        <v>0</v>
      </c>
      <c r="O482">
        <f>IF('Rolex, AP, Patek'!P482="Stainless Steel",1,0)</f>
        <v>0</v>
      </c>
      <c r="P482">
        <f>IF('Rolex, AP, Patek'!P482="Leather",1,0)</f>
        <v>1</v>
      </c>
      <c r="Q482">
        <f>IF('Rolex, AP, Patek'!P482="Two-tone",1,0)</f>
        <v>0</v>
      </c>
      <c r="R482">
        <f>IF(OR('Rolex, AP, Patek'!P482="YG 18K",'Rolex, AP, Patek'!P482="PG 18K",'Rolex, AP, Patek'!P482="WG 18K",'Rolex, AP, Patek'!P482="Mixes of 18K"),1,0)</f>
        <v>0</v>
      </c>
      <c r="S482">
        <f>IF(OR('Rolex, AP, Patek'!AX482="Yes",'Rolex, AP, Patek'!AY482="Yes",'Rolex, AP, Patek'!AW482="Yes"),1,0)</f>
        <v>0</v>
      </c>
      <c r="T482">
        <f>IF(OR(ISTEXT('Rolex, AP, Patek'!AZ482), ISTEXT('Rolex, AP, Patek'!BA482)),1,0)</f>
        <v>0</v>
      </c>
      <c r="U482">
        <f>IF('Rolex, AP, Patek'!BB482="Yes",1,0)</f>
        <v>0</v>
      </c>
      <c r="V482">
        <f>IF('Rolex, AP, Patek'!BC482="Yes",1,0)</f>
        <v>0</v>
      </c>
      <c r="W482">
        <f>IF('Rolex, AP, Patek'!BF482="Yes",1,0)</f>
        <v>0</v>
      </c>
      <c r="X482">
        <f>IF('Rolex, AP, Patek'!BG482="A",1,0)</f>
        <v>0</v>
      </c>
      <c r="Y482">
        <f>IF('Rolex, AP, Patek'!BG482="AA",1,0)</f>
        <v>0</v>
      </c>
      <c r="Z482">
        <f>IF('Rolex, AP, Patek'!BG482="AAA",1,0)</f>
        <v>0</v>
      </c>
      <c r="AA482">
        <f>IF('Rolex, AP, Patek'!BG482="AAAA",1,0)</f>
        <v>1</v>
      </c>
      <c r="AB482">
        <f>IF('Rolex, AP, Patek'!R482="Yes",1,0)</f>
        <v>0</v>
      </c>
      <c r="AC482">
        <f>IF('Rolex, AP, Patek'!AR482="Yes",1,0)</f>
        <v>0</v>
      </c>
      <c r="AD482">
        <f>IF(OR('Rolex, AP, Patek'!X482="Yes", 'Rolex, AP, Patek'!Y482="Yes",'Rolex, AP, Patek'!Z482="Yes"),1,0)</f>
        <v>1</v>
      </c>
      <c r="AE482">
        <f>IF(OR('Rolex, AP, Patek'!AA482="Yes",'Rolex, AP, Patek'!AB482="Yes"),1,0)</f>
        <v>0</v>
      </c>
      <c r="AF482">
        <f>IF('Rolex, AP, Patek'!AD482="Yes",1,0)</f>
        <v>0</v>
      </c>
      <c r="AG482">
        <f>IF('Rolex, AP, Patek'!AC482="Yes",1,0)</f>
        <v>0</v>
      </c>
      <c r="AH482">
        <f>IF('Rolex, AP, Patek'!AE482="Yes",1,0)</f>
        <v>1</v>
      </c>
      <c r="AI482">
        <f>IF(OR('Rolex, AP, Patek'!AK482="Yes",'Rolex, AP, Patek'!AN482="Yes"),1,0)</f>
        <v>0</v>
      </c>
      <c r="AJ482">
        <f>IF('Rolex, AP, Patek'!AL482="Yes",1,0)</f>
        <v>0</v>
      </c>
      <c r="AK482">
        <f>IF('Rolex, AP, Patek'!AO482="Yes",1,0)</f>
        <v>0</v>
      </c>
      <c r="AL482">
        <f>IF('Rolex, AP, Patek'!AS482="Yes",1,0)</f>
        <v>0</v>
      </c>
      <c r="AM482" s="25">
        <f t="shared" si="43"/>
        <v>0</v>
      </c>
      <c r="AN482" s="25">
        <f t="shared" si="44"/>
        <v>1</v>
      </c>
      <c r="AO482" s="25">
        <f t="shared" si="45"/>
        <v>0</v>
      </c>
      <c r="AP482" s="25">
        <f t="shared" si="46"/>
        <v>0</v>
      </c>
      <c r="AQ482" s="25">
        <f t="shared" si="47"/>
        <v>0</v>
      </c>
    </row>
    <row r="483" spans="1:43" x14ac:dyDescent="0.2">
      <c r="A483" s="1">
        <v>479</v>
      </c>
      <c r="B483" s="27">
        <f>'Rolex, AP, Patek'!C483</f>
        <v>43597</v>
      </c>
      <c r="C483">
        <f>'Rolex, AP, Patek'!D483</f>
        <v>311</v>
      </c>
      <c r="D483" s="28">
        <f>'Rolex, AP, Patek'!E483</f>
        <v>30000</v>
      </c>
      <c r="E483" s="28">
        <f>'Rolex, AP, Patek'!F483</f>
        <v>37500</v>
      </c>
      <c r="F483" s="29">
        <f t="shared" si="42"/>
        <v>10.308952660644293</v>
      </c>
      <c r="G483" s="28">
        <f>IF('Rolex, AP, Patek'!J483="AP",1,0)</f>
        <v>0</v>
      </c>
      <c r="H483" s="28">
        <f>IF('Rolex, AP, Patek'!J483="Patek",1,0)</f>
        <v>0</v>
      </c>
      <c r="I483" s="28">
        <f>IF('Rolex, AP, Patek'!J483="Rolex",1,0)</f>
        <v>1</v>
      </c>
      <c r="J483">
        <f>IF('Rolex, AP, Patek'!L483="Stainless Steel",1,0)</f>
        <v>1</v>
      </c>
      <c r="K483">
        <f>IF('Rolex, AP, Patek'!L483="Two-tone",1,0)</f>
        <v>0</v>
      </c>
      <c r="L483">
        <f>IF(OR('Rolex, AP, Patek'!L483="YG 18K",'Rolex, AP, Patek'!L483="YG &lt;18K",'Rolex, AP, Patek'!L483="PG 18K",'Rolex, AP, Patek'!L483="PG &lt;18K",'Rolex, AP, Patek'!L483="WG 18K",'Rolex, AP, Patek'!L483="Mixes of 18K",'Rolex, AP, Patek'!L483="Mixes &lt;18K"),1,0)</f>
        <v>0</v>
      </c>
      <c r="M483">
        <f>IF('Rolex, AP, Patek'!L483="Platinum",1,0)</f>
        <v>0</v>
      </c>
      <c r="N483">
        <f>IF(OR('Rolex, AP, Patek'!L483="PVD",'Rolex, AP, Patek'!L483="Gold Plate",'Rolex, AP, Patek'!L483="Other"),1,0)</f>
        <v>0</v>
      </c>
      <c r="O483">
        <f>IF('Rolex, AP, Patek'!P483="Stainless Steel",1,0)</f>
        <v>1</v>
      </c>
      <c r="P483">
        <f>IF('Rolex, AP, Patek'!P483="Leather",1,0)</f>
        <v>0</v>
      </c>
      <c r="Q483">
        <f>IF('Rolex, AP, Patek'!P483="Two-tone",1,0)</f>
        <v>0</v>
      </c>
      <c r="R483">
        <f>IF(OR('Rolex, AP, Patek'!P483="YG 18K",'Rolex, AP, Patek'!P483="PG 18K",'Rolex, AP, Patek'!P483="WG 18K",'Rolex, AP, Patek'!P483="Mixes of 18K"),1,0)</f>
        <v>0</v>
      </c>
      <c r="S483">
        <f>IF(OR('Rolex, AP, Patek'!AX483="Yes",'Rolex, AP, Patek'!AY483="Yes",'Rolex, AP, Patek'!AW483="Yes"),1,0)</f>
        <v>0</v>
      </c>
      <c r="T483">
        <f>IF(OR(ISTEXT('Rolex, AP, Patek'!AZ483), ISTEXT('Rolex, AP, Patek'!BA483)),1,0)</f>
        <v>0</v>
      </c>
      <c r="U483">
        <f>IF('Rolex, AP, Patek'!BB483="Yes",1,0)</f>
        <v>0</v>
      </c>
      <c r="V483">
        <f>IF('Rolex, AP, Patek'!BC483="Yes",1,0)</f>
        <v>0</v>
      </c>
      <c r="W483">
        <f>IF('Rolex, AP, Patek'!BF483="Yes",1,0)</f>
        <v>0</v>
      </c>
      <c r="X483">
        <f>IF('Rolex, AP, Patek'!BG483="A",1,0)</f>
        <v>0</v>
      </c>
      <c r="Y483">
        <f>IF('Rolex, AP, Patek'!BG483="AA",1,0)</f>
        <v>0</v>
      </c>
      <c r="Z483">
        <f>IF('Rolex, AP, Patek'!BG483="AAA",1,0)</f>
        <v>1</v>
      </c>
      <c r="AA483">
        <f>IF('Rolex, AP, Patek'!BG483="AAAA",1,0)</f>
        <v>0</v>
      </c>
      <c r="AB483">
        <f>IF('Rolex, AP, Patek'!R483="Yes",1,0)</f>
        <v>0</v>
      </c>
      <c r="AC483">
        <f>IF('Rolex, AP, Patek'!AR483="Yes",1,0)</f>
        <v>0</v>
      </c>
      <c r="AD483">
        <f>IF(OR('Rolex, AP, Patek'!X483="Yes", 'Rolex, AP, Patek'!Y483="Yes",'Rolex, AP, Patek'!Z483="Yes"),1,0)</f>
        <v>1</v>
      </c>
      <c r="AE483">
        <f>IF(OR('Rolex, AP, Patek'!AA483="Yes",'Rolex, AP, Patek'!AB483="Yes"),1,0)</f>
        <v>0</v>
      </c>
      <c r="AF483">
        <f>IF('Rolex, AP, Patek'!AD483="Yes",1,0)</f>
        <v>0</v>
      </c>
      <c r="AG483">
        <f>IF('Rolex, AP, Patek'!AC483="Yes",1,0)</f>
        <v>0</v>
      </c>
      <c r="AH483">
        <f>IF('Rolex, AP, Patek'!AE483="Yes",1,0)</f>
        <v>1</v>
      </c>
      <c r="AI483">
        <f>IF(OR('Rolex, AP, Patek'!AK483="Yes",'Rolex, AP, Patek'!AN483="Yes"),1,0)</f>
        <v>0</v>
      </c>
      <c r="AJ483">
        <f>IF('Rolex, AP, Patek'!AL483="Yes",1,0)</f>
        <v>0</v>
      </c>
      <c r="AK483">
        <f>IF('Rolex, AP, Patek'!AO483="Yes",1,0)</f>
        <v>0</v>
      </c>
      <c r="AL483">
        <f>IF('Rolex, AP, Patek'!AS483="Yes",1,0)</f>
        <v>0</v>
      </c>
      <c r="AM483" s="25">
        <f t="shared" si="43"/>
        <v>0</v>
      </c>
      <c r="AN483" s="25">
        <f t="shared" si="44"/>
        <v>1</v>
      </c>
      <c r="AO483" s="25">
        <f t="shared" si="45"/>
        <v>0</v>
      </c>
      <c r="AP483" s="25">
        <f t="shared" si="46"/>
        <v>0</v>
      </c>
      <c r="AQ483" s="25">
        <f t="shared" si="47"/>
        <v>0</v>
      </c>
    </row>
    <row r="484" spans="1:43" x14ac:dyDescent="0.2">
      <c r="A484" s="1">
        <v>480</v>
      </c>
      <c r="B484" s="27">
        <f>'Rolex, AP, Patek'!C484</f>
        <v>43597</v>
      </c>
      <c r="C484">
        <f>'Rolex, AP, Patek'!D484</f>
        <v>312</v>
      </c>
      <c r="D484" s="28">
        <f>'Rolex, AP, Patek'!E484</f>
        <v>19000</v>
      </c>
      <c r="E484" s="28">
        <f>'Rolex, AP, Patek'!F484</f>
        <v>23750</v>
      </c>
      <c r="F484" s="29">
        <f t="shared" si="42"/>
        <v>9.8521942581485771</v>
      </c>
      <c r="G484" s="28">
        <f>IF('Rolex, AP, Patek'!J484="AP",1,0)</f>
        <v>0</v>
      </c>
      <c r="H484" s="28">
        <f>IF('Rolex, AP, Patek'!J484="Patek",1,0)</f>
        <v>0</v>
      </c>
      <c r="I484" s="28">
        <f>IF('Rolex, AP, Patek'!J484="Rolex",1,0)</f>
        <v>1</v>
      </c>
      <c r="J484">
        <f>IF('Rolex, AP, Patek'!L484="Stainless Steel",1,0)</f>
        <v>1</v>
      </c>
      <c r="K484">
        <f>IF('Rolex, AP, Patek'!L484="Two-tone",1,0)</f>
        <v>0</v>
      </c>
      <c r="L484">
        <f>IF(OR('Rolex, AP, Patek'!L484="YG 18K",'Rolex, AP, Patek'!L484="YG &lt;18K",'Rolex, AP, Patek'!L484="PG 18K",'Rolex, AP, Patek'!L484="PG &lt;18K",'Rolex, AP, Patek'!L484="WG 18K",'Rolex, AP, Patek'!L484="Mixes of 18K",'Rolex, AP, Patek'!L484="Mixes &lt;18K"),1,0)</f>
        <v>0</v>
      </c>
      <c r="M484">
        <f>IF('Rolex, AP, Patek'!L484="Platinum",1,0)</f>
        <v>0</v>
      </c>
      <c r="N484">
        <f>IF(OR('Rolex, AP, Patek'!L484="PVD",'Rolex, AP, Patek'!L484="Gold Plate",'Rolex, AP, Patek'!L484="Other"),1,0)</f>
        <v>0</v>
      </c>
      <c r="O484">
        <f>IF('Rolex, AP, Patek'!P484="Stainless Steel",1,0)</f>
        <v>1</v>
      </c>
      <c r="P484">
        <f>IF('Rolex, AP, Patek'!P484="Leather",1,0)</f>
        <v>0</v>
      </c>
      <c r="Q484">
        <f>IF('Rolex, AP, Patek'!P484="Two-tone",1,0)</f>
        <v>0</v>
      </c>
      <c r="R484">
        <f>IF(OR('Rolex, AP, Patek'!P484="YG 18K",'Rolex, AP, Patek'!P484="PG 18K",'Rolex, AP, Patek'!P484="WG 18K",'Rolex, AP, Patek'!P484="Mixes of 18K"),1,0)</f>
        <v>0</v>
      </c>
      <c r="S484">
        <f>IF(OR('Rolex, AP, Patek'!AX484="Yes",'Rolex, AP, Patek'!AY484="Yes",'Rolex, AP, Patek'!AW484="Yes"),1,0)</f>
        <v>0</v>
      </c>
      <c r="T484">
        <f>IF(OR(ISTEXT('Rolex, AP, Patek'!AZ484), ISTEXT('Rolex, AP, Patek'!BA484)),1,0)</f>
        <v>0</v>
      </c>
      <c r="U484">
        <f>IF('Rolex, AP, Patek'!BB484="Yes",1,0)</f>
        <v>0</v>
      </c>
      <c r="V484">
        <f>IF('Rolex, AP, Patek'!BC484="Yes",1,0)</f>
        <v>0</v>
      </c>
      <c r="W484">
        <f>IF('Rolex, AP, Patek'!BF484="Yes",1,0)</f>
        <v>0</v>
      </c>
      <c r="X484">
        <f>IF('Rolex, AP, Patek'!BG484="A",1,0)</f>
        <v>0</v>
      </c>
      <c r="Y484">
        <f>IF('Rolex, AP, Patek'!BG484="AA",1,0)</f>
        <v>0</v>
      </c>
      <c r="Z484">
        <f>IF('Rolex, AP, Patek'!BG484="AAA",1,0)</f>
        <v>1</v>
      </c>
      <c r="AA484">
        <f>IF('Rolex, AP, Patek'!BG484="AAAA",1,0)</f>
        <v>0</v>
      </c>
      <c r="AB484">
        <f>IF('Rolex, AP, Patek'!R484="Yes",1,0)</f>
        <v>0</v>
      </c>
      <c r="AC484">
        <f>IF('Rolex, AP, Patek'!AR484="Yes",1,0)</f>
        <v>0</v>
      </c>
      <c r="AD484">
        <f>IF(OR('Rolex, AP, Patek'!X484="Yes", 'Rolex, AP, Patek'!Y484="Yes",'Rolex, AP, Patek'!Z484="Yes"),1,0)</f>
        <v>1</v>
      </c>
      <c r="AE484">
        <f>IF(OR('Rolex, AP, Patek'!AA484="Yes",'Rolex, AP, Patek'!AB484="Yes"),1,0)</f>
        <v>0</v>
      </c>
      <c r="AF484">
        <f>IF('Rolex, AP, Patek'!AD484="Yes",1,0)</f>
        <v>0</v>
      </c>
      <c r="AG484">
        <f>IF('Rolex, AP, Patek'!AC484="Yes",1,0)</f>
        <v>1</v>
      </c>
      <c r="AH484">
        <f>IF('Rolex, AP, Patek'!AE484="Yes",1,0)</f>
        <v>0</v>
      </c>
      <c r="AI484">
        <f>IF(OR('Rolex, AP, Patek'!AK484="Yes",'Rolex, AP, Patek'!AN484="Yes"),1,0)</f>
        <v>0</v>
      </c>
      <c r="AJ484">
        <f>IF('Rolex, AP, Patek'!AL484="Yes",1,0)</f>
        <v>0</v>
      </c>
      <c r="AK484">
        <f>IF('Rolex, AP, Patek'!AO484="Yes",1,0)</f>
        <v>0</v>
      </c>
      <c r="AL484">
        <f>IF('Rolex, AP, Patek'!AS484="Yes",1,0)</f>
        <v>0</v>
      </c>
      <c r="AM484" s="25">
        <f t="shared" si="43"/>
        <v>0</v>
      </c>
      <c r="AN484" s="25">
        <f t="shared" si="44"/>
        <v>1</v>
      </c>
      <c r="AO484" s="25">
        <f t="shared" si="45"/>
        <v>0</v>
      </c>
      <c r="AP484" s="25">
        <f t="shared" si="46"/>
        <v>0</v>
      </c>
      <c r="AQ484" s="25">
        <f t="shared" si="47"/>
        <v>0</v>
      </c>
    </row>
    <row r="485" spans="1:43" x14ac:dyDescent="0.2">
      <c r="A485" s="1">
        <v>481</v>
      </c>
      <c r="B485" s="27">
        <f>'Rolex, AP, Patek'!C485</f>
        <v>43597</v>
      </c>
      <c r="C485">
        <f>'Rolex, AP, Patek'!D485</f>
        <v>313</v>
      </c>
      <c r="D485" s="28">
        <f>'Rolex, AP, Patek'!E485</f>
        <v>5500</v>
      </c>
      <c r="E485" s="28">
        <f>'Rolex, AP, Patek'!F485</f>
        <v>6875</v>
      </c>
      <c r="F485" s="29">
        <f t="shared" si="42"/>
        <v>8.6125033712205621</v>
      </c>
      <c r="G485" s="28">
        <f>IF('Rolex, AP, Patek'!J485="AP",1,0)</f>
        <v>0</v>
      </c>
      <c r="H485" s="28">
        <f>IF('Rolex, AP, Patek'!J485="Patek",1,0)</f>
        <v>0</v>
      </c>
      <c r="I485" s="28">
        <f>IF('Rolex, AP, Patek'!J485="Rolex",1,0)</f>
        <v>1</v>
      </c>
      <c r="J485">
        <f>IF('Rolex, AP, Patek'!L485="Stainless Steel",1,0)</f>
        <v>1</v>
      </c>
      <c r="K485">
        <f>IF('Rolex, AP, Patek'!L485="Two-tone",1,0)</f>
        <v>0</v>
      </c>
      <c r="L485">
        <f>IF(OR('Rolex, AP, Patek'!L485="YG 18K",'Rolex, AP, Patek'!L485="YG &lt;18K",'Rolex, AP, Patek'!L485="PG 18K",'Rolex, AP, Patek'!L485="PG &lt;18K",'Rolex, AP, Patek'!L485="WG 18K",'Rolex, AP, Patek'!L485="Mixes of 18K",'Rolex, AP, Patek'!L485="Mixes &lt;18K"),1,0)</f>
        <v>0</v>
      </c>
      <c r="M485">
        <f>IF('Rolex, AP, Patek'!L485="Platinum",1,0)</f>
        <v>0</v>
      </c>
      <c r="N485">
        <f>IF(OR('Rolex, AP, Patek'!L485="PVD",'Rolex, AP, Patek'!L485="Gold Plate",'Rolex, AP, Patek'!L485="Other"),1,0)</f>
        <v>0</v>
      </c>
      <c r="O485">
        <f>IF('Rolex, AP, Patek'!P485="Stainless Steel",1,0)</f>
        <v>0</v>
      </c>
      <c r="P485">
        <f>IF('Rolex, AP, Patek'!P485="Leather",1,0)</f>
        <v>1</v>
      </c>
      <c r="Q485">
        <f>IF('Rolex, AP, Patek'!P485="Two-tone",1,0)</f>
        <v>0</v>
      </c>
      <c r="R485">
        <f>IF(OR('Rolex, AP, Patek'!P485="YG 18K",'Rolex, AP, Patek'!P485="PG 18K",'Rolex, AP, Patek'!P485="WG 18K",'Rolex, AP, Patek'!P485="Mixes of 18K"),1,0)</f>
        <v>0</v>
      </c>
      <c r="S485">
        <f>IF(OR('Rolex, AP, Patek'!AX485="Yes",'Rolex, AP, Patek'!AY485="Yes",'Rolex, AP, Patek'!AW485="Yes"),1,0)</f>
        <v>0</v>
      </c>
      <c r="T485">
        <f>IF(OR(ISTEXT('Rolex, AP, Patek'!AZ485), ISTEXT('Rolex, AP, Patek'!BA485)),1,0)</f>
        <v>0</v>
      </c>
      <c r="U485">
        <f>IF('Rolex, AP, Patek'!BB485="Yes",1,0)</f>
        <v>0</v>
      </c>
      <c r="V485">
        <f>IF('Rolex, AP, Patek'!BC485="Yes",1,0)</f>
        <v>0</v>
      </c>
      <c r="W485">
        <f>IF('Rolex, AP, Patek'!BF485="Yes",1,0)</f>
        <v>0</v>
      </c>
      <c r="X485">
        <f>IF('Rolex, AP, Patek'!BG485="A",1,0)</f>
        <v>0</v>
      </c>
      <c r="Y485">
        <f>IF('Rolex, AP, Patek'!BG485="AA",1,0)</f>
        <v>1</v>
      </c>
      <c r="Z485">
        <f>IF('Rolex, AP, Patek'!BG485="AAA",1,0)</f>
        <v>0</v>
      </c>
      <c r="AA485">
        <f>IF('Rolex, AP, Patek'!BG485="AAAA",1,0)</f>
        <v>0</v>
      </c>
      <c r="AB485">
        <f>IF('Rolex, AP, Patek'!R485="Yes",1,0)</f>
        <v>0</v>
      </c>
      <c r="AC485">
        <f>IF('Rolex, AP, Patek'!AR485="Yes",1,0)</f>
        <v>0</v>
      </c>
      <c r="AD485">
        <f>IF(OR('Rolex, AP, Patek'!X485="Yes", 'Rolex, AP, Patek'!Y485="Yes",'Rolex, AP, Patek'!Z485="Yes"),1,0)</f>
        <v>1</v>
      </c>
      <c r="AE485">
        <f>IF(OR('Rolex, AP, Patek'!AA485="Yes",'Rolex, AP, Patek'!AB485="Yes"),1,0)</f>
        <v>0</v>
      </c>
      <c r="AF485">
        <f>IF('Rolex, AP, Patek'!AD485="Yes",1,0)</f>
        <v>0</v>
      </c>
      <c r="AG485">
        <f>IF('Rolex, AP, Patek'!AC485="Yes",1,0)</f>
        <v>0</v>
      </c>
      <c r="AH485">
        <f>IF('Rolex, AP, Patek'!AE485="Yes",1,0)</f>
        <v>1</v>
      </c>
      <c r="AI485">
        <f>IF(OR('Rolex, AP, Patek'!AK485="Yes",'Rolex, AP, Patek'!AN485="Yes"),1,0)</f>
        <v>0</v>
      </c>
      <c r="AJ485">
        <f>IF('Rolex, AP, Patek'!AL485="Yes",1,0)</f>
        <v>0</v>
      </c>
      <c r="AK485">
        <f>IF('Rolex, AP, Patek'!AO485="Yes",1,0)</f>
        <v>0</v>
      </c>
      <c r="AL485">
        <f>IF('Rolex, AP, Patek'!AS485="Yes",1,0)</f>
        <v>0</v>
      </c>
      <c r="AM485" s="25">
        <f t="shared" si="43"/>
        <v>0</v>
      </c>
      <c r="AN485" s="25">
        <f t="shared" si="44"/>
        <v>1</v>
      </c>
      <c r="AO485" s="25">
        <f t="shared" si="45"/>
        <v>0</v>
      </c>
      <c r="AP485" s="25">
        <f t="shared" si="46"/>
        <v>0</v>
      </c>
      <c r="AQ485" s="25">
        <f t="shared" si="47"/>
        <v>0</v>
      </c>
    </row>
    <row r="486" spans="1:43" x14ac:dyDescent="0.2">
      <c r="A486" s="1">
        <v>482</v>
      </c>
      <c r="B486" s="27">
        <f>'Rolex, AP, Patek'!C486</f>
        <v>43597</v>
      </c>
      <c r="C486">
        <f>'Rolex, AP, Patek'!D486</f>
        <v>314</v>
      </c>
      <c r="D486" s="28">
        <f>'Rolex, AP, Patek'!E486</f>
        <v>45000</v>
      </c>
      <c r="E486" s="28">
        <f>'Rolex, AP, Patek'!F486</f>
        <v>56250</v>
      </c>
      <c r="F486" s="29">
        <f t="shared" si="42"/>
        <v>10.714417768752456</v>
      </c>
      <c r="G486" s="28">
        <f>IF('Rolex, AP, Patek'!J486="AP",1,0)</f>
        <v>0</v>
      </c>
      <c r="H486" s="28">
        <f>IF('Rolex, AP, Patek'!J486="Patek",1,0)</f>
        <v>0</v>
      </c>
      <c r="I486" s="28">
        <f>IF('Rolex, AP, Patek'!J486="Rolex",1,0)</f>
        <v>1</v>
      </c>
      <c r="J486">
        <f>IF('Rolex, AP, Patek'!L486="Stainless Steel",1,0)</f>
        <v>1</v>
      </c>
      <c r="K486">
        <f>IF('Rolex, AP, Patek'!L486="Two-tone",1,0)</f>
        <v>0</v>
      </c>
      <c r="L486">
        <f>IF(OR('Rolex, AP, Patek'!L486="YG 18K",'Rolex, AP, Patek'!L486="YG &lt;18K",'Rolex, AP, Patek'!L486="PG 18K",'Rolex, AP, Patek'!L486="PG &lt;18K",'Rolex, AP, Patek'!L486="WG 18K",'Rolex, AP, Patek'!L486="Mixes of 18K",'Rolex, AP, Patek'!L486="Mixes &lt;18K"),1,0)</f>
        <v>0</v>
      </c>
      <c r="M486">
        <f>IF('Rolex, AP, Patek'!L486="Platinum",1,0)</f>
        <v>0</v>
      </c>
      <c r="N486">
        <f>IF(OR('Rolex, AP, Patek'!L486="PVD",'Rolex, AP, Patek'!L486="Gold Plate",'Rolex, AP, Patek'!L486="Other"),1,0)</f>
        <v>0</v>
      </c>
      <c r="O486">
        <f>IF('Rolex, AP, Patek'!P486="Stainless Steel",1,0)</f>
        <v>1</v>
      </c>
      <c r="P486">
        <f>IF('Rolex, AP, Patek'!P486="Leather",1,0)</f>
        <v>0</v>
      </c>
      <c r="Q486">
        <f>IF('Rolex, AP, Patek'!P486="Two-tone",1,0)</f>
        <v>0</v>
      </c>
      <c r="R486">
        <f>IF(OR('Rolex, AP, Patek'!P486="YG 18K",'Rolex, AP, Patek'!P486="PG 18K",'Rolex, AP, Patek'!P486="WG 18K",'Rolex, AP, Patek'!P486="Mixes of 18K"),1,0)</f>
        <v>0</v>
      </c>
      <c r="S486">
        <f>IF(OR('Rolex, AP, Patek'!AX486="Yes",'Rolex, AP, Patek'!AY486="Yes",'Rolex, AP, Patek'!AW486="Yes"),1,0)</f>
        <v>0</v>
      </c>
      <c r="T486">
        <f>IF(OR(ISTEXT('Rolex, AP, Patek'!AZ486), ISTEXT('Rolex, AP, Patek'!BA486)),1,0)</f>
        <v>0</v>
      </c>
      <c r="U486">
        <f>IF('Rolex, AP, Patek'!BB486="Yes",1,0)</f>
        <v>1</v>
      </c>
      <c r="V486">
        <f>IF('Rolex, AP, Patek'!BC486="Yes",1,0)</f>
        <v>0</v>
      </c>
      <c r="W486">
        <f>IF('Rolex, AP, Patek'!BF486="Yes",1,0)</f>
        <v>0</v>
      </c>
      <c r="X486">
        <f>IF('Rolex, AP, Patek'!BG486="A",1,0)</f>
        <v>0</v>
      </c>
      <c r="Y486">
        <f>IF('Rolex, AP, Patek'!BG486="AA",1,0)</f>
        <v>0</v>
      </c>
      <c r="Z486">
        <f>IF('Rolex, AP, Patek'!BG486="AAA",1,0)</f>
        <v>1</v>
      </c>
      <c r="AA486">
        <f>IF('Rolex, AP, Patek'!BG486="AAAA",1,0)</f>
        <v>0</v>
      </c>
      <c r="AB486">
        <f>IF('Rolex, AP, Patek'!R486="Yes",1,0)</f>
        <v>1</v>
      </c>
      <c r="AC486">
        <f>IF('Rolex, AP, Patek'!AR486="Yes",1,0)</f>
        <v>0</v>
      </c>
      <c r="AD486">
        <f>IF(OR('Rolex, AP, Patek'!X486="Yes", 'Rolex, AP, Patek'!Y486="Yes",'Rolex, AP, Patek'!Z486="Yes"),1,0)</f>
        <v>0</v>
      </c>
      <c r="AE486">
        <f>IF(OR('Rolex, AP, Patek'!AA486="Yes",'Rolex, AP, Patek'!AB486="Yes"),1,0)</f>
        <v>0</v>
      </c>
      <c r="AF486">
        <f>IF('Rolex, AP, Patek'!AD486="Yes",1,0)</f>
        <v>0</v>
      </c>
      <c r="AG486">
        <f>IF('Rolex, AP, Patek'!AC486="Yes",1,0)</f>
        <v>1</v>
      </c>
      <c r="AH486">
        <f>IF('Rolex, AP, Patek'!AE486="Yes",1,0)</f>
        <v>0</v>
      </c>
      <c r="AI486">
        <f>IF(OR('Rolex, AP, Patek'!AK486="Yes",'Rolex, AP, Patek'!AN486="Yes"),1,0)</f>
        <v>0</v>
      </c>
      <c r="AJ486">
        <f>IF('Rolex, AP, Patek'!AL486="Yes",1,0)</f>
        <v>0</v>
      </c>
      <c r="AK486">
        <f>IF('Rolex, AP, Patek'!AO486="Yes",1,0)</f>
        <v>0</v>
      </c>
      <c r="AL486">
        <f>IF('Rolex, AP, Patek'!AS486="Yes",1,0)</f>
        <v>0</v>
      </c>
      <c r="AM486" s="25">
        <f t="shared" si="43"/>
        <v>0</v>
      </c>
      <c r="AN486" s="25">
        <f t="shared" si="44"/>
        <v>1</v>
      </c>
      <c r="AO486" s="25">
        <f t="shared" si="45"/>
        <v>0</v>
      </c>
      <c r="AP486" s="25">
        <f t="shared" si="46"/>
        <v>0</v>
      </c>
      <c r="AQ486" s="25">
        <f t="shared" si="47"/>
        <v>0</v>
      </c>
    </row>
    <row r="487" spans="1:43" x14ac:dyDescent="0.2">
      <c r="A487" s="1">
        <v>483</v>
      </c>
      <c r="B487" s="27">
        <f>'Rolex, AP, Patek'!C487</f>
        <v>43597</v>
      </c>
      <c r="C487">
        <f>'Rolex, AP, Patek'!D487</f>
        <v>315</v>
      </c>
      <c r="D487" s="28">
        <f>'Rolex, AP, Patek'!E487</f>
        <v>1400</v>
      </c>
      <c r="E487" s="28">
        <f>'Rolex, AP, Patek'!F487</f>
        <v>1750</v>
      </c>
      <c r="F487" s="29">
        <f t="shared" si="42"/>
        <v>7.2442275156033498</v>
      </c>
      <c r="G487" s="28">
        <f>IF('Rolex, AP, Patek'!J487="AP",1,0)</f>
        <v>0</v>
      </c>
      <c r="H487" s="28">
        <f>IF('Rolex, AP, Patek'!J487="Patek",1,0)</f>
        <v>0</v>
      </c>
      <c r="I487" s="28">
        <f>IF('Rolex, AP, Patek'!J487="Rolex",1,0)</f>
        <v>1</v>
      </c>
      <c r="J487">
        <f>IF('Rolex, AP, Patek'!L487="Stainless Steel",1,0)</f>
        <v>1</v>
      </c>
      <c r="K487">
        <f>IF('Rolex, AP, Patek'!L487="Two-tone",1,0)</f>
        <v>0</v>
      </c>
      <c r="L487">
        <f>IF(OR('Rolex, AP, Patek'!L487="YG 18K",'Rolex, AP, Patek'!L487="YG &lt;18K",'Rolex, AP, Patek'!L487="PG 18K",'Rolex, AP, Patek'!L487="PG &lt;18K",'Rolex, AP, Patek'!L487="WG 18K",'Rolex, AP, Patek'!L487="Mixes of 18K",'Rolex, AP, Patek'!L487="Mixes &lt;18K"),1,0)</f>
        <v>0</v>
      </c>
      <c r="M487">
        <f>IF('Rolex, AP, Patek'!L487="Platinum",1,0)</f>
        <v>0</v>
      </c>
      <c r="N487">
        <f>IF(OR('Rolex, AP, Patek'!L487="PVD",'Rolex, AP, Patek'!L487="Gold Plate",'Rolex, AP, Patek'!L487="Other"),1,0)</f>
        <v>0</v>
      </c>
      <c r="O487">
        <f>IF('Rolex, AP, Patek'!P487="Stainless Steel",1,0)</f>
        <v>1</v>
      </c>
      <c r="P487">
        <f>IF('Rolex, AP, Patek'!P487="Leather",1,0)</f>
        <v>0</v>
      </c>
      <c r="Q487">
        <f>IF('Rolex, AP, Patek'!P487="Two-tone",1,0)</f>
        <v>0</v>
      </c>
      <c r="R487">
        <f>IF(OR('Rolex, AP, Patek'!P487="YG 18K",'Rolex, AP, Patek'!P487="PG 18K",'Rolex, AP, Patek'!P487="WG 18K",'Rolex, AP, Patek'!P487="Mixes of 18K"),1,0)</f>
        <v>0</v>
      </c>
      <c r="S487">
        <f>IF(OR('Rolex, AP, Patek'!AX487="Yes",'Rolex, AP, Patek'!AY487="Yes",'Rolex, AP, Patek'!AW487="Yes"),1,0)</f>
        <v>0</v>
      </c>
      <c r="T487">
        <f>IF(OR(ISTEXT('Rolex, AP, Patek'!AZ487), ISTEXT('Rolex, AP, Patek'!BA487)),1,0)</f>
        <v>0</v>
      </c>
      <c r="U487">
        <f>IF('Rolex, AP, Patek'!BB487="Yes",1,0)</f>
        <v>0</v>
      </c>
      <c r="V487">
        <f>IF('Rolex, AP, Patek'!BC487="Yes",1,0)</f>
        <v>0</v>
      </c>
      <c r="W487">
        <f>IF('Rolex, AP, Patek'!BF487="Yes",1,0)</f>
        <v>0</v>
      </c>
      <c r="X487">
        <f>IF('Rolex, AP, Patek'!BG487="A",1,0)</f>
        <v>0</v>
      </c>
      <c r="Y487">
        <f>IF('Rolex, AP, Patek'!BG487="AA",1,0)</f>
        <v>1</v>
      </c>
      <c r="Z487">
        <f>IF('Rolex, AP, Patek'!BG487="AAA",1,0)</f>
        <v>0</v>
      </c>
      <c r="AA487">
        <f>IF('Rolex, AP, Patek'!BG487="AAAA",1,0)</f>
        <v>0</v>
      </c>
      <c r="AB487">
        <f>IF('Rolex, AP, Patek'!R487="Yes",1,0)</f>
        <v>1</v>
      </c>
      <c r="AC487">
        <f>IF('Rolex, AP, Patek'!AR487="Yes",1,0)</f>
        <v>0</v>
      </c>
      <c r="AD487">
        <f>IF(OR('Rolex, AP, Patek'!X487="Yes", 'Rolex, AP, Patek'!Y487="Yes",'Rolex, AP, Patek'!Z487="Yes"),1,0)</f>
        <v>0</v>
      </c>
      <c r="AE487">
        <f>IF(OR('Rolex, AP, Patek'!AA487="Yes",'Rolex, AP, Patek'!AB487="Yes"),1,0)</f>
        <v>0</v>
      </c>
      <c r="AF487">
        <f>IF('Rolex, AP, Patek'!AD487="Yes",1,0)</f>
        <v>0</v>
      </c>
      <c r="AG487">
        <f>IF('Rolex, AP, Patek'!AC487="Yes",1,0)</f>
        <v>0</v>
      </c>
      <c r="AH487">
        <f>IF('Rolex, AP, Patek'!AE487="Yes",1,0)</f>
        <v>0</v>
      </c>
      <c r="AI487">
        <f>IF(OR('Rolex, AP, Patek'!AK487="Yes",'Rolex, AP, Patek'!AN487="Yes"),1,0)</f>
        <v>0</v>
      </c>
      <c r="AJ487">
        <f>IF('Rolex, AP, Patek'!AL487="Yes",1,0)</f>
        <v>0</v>
      </c>
      <c r="AK487">
        <f>IF('Rolex, AP, Patek'!AO487="Yes",1,0)</f>
        <v>0</v>
      </c>
      <c r="AL487">
        <f>IF('Rolex, AP, Patek'!AS487="Yes",1,0)</f>
        <v>0</v>
      </c>
      <c r="AM487" s="25">
        <f t="shared" si="43"/>
        <v>0</v>
      </c>
      <c r="AN487" s="25">
        <f t="shared" si="44"/>
        <v>1</v>
      </c>
      <c r="AO487" s="25">
        <f t="shared" si="45"/>
        <v>0</v>
      </c>
      <c r="AP487" s="25">
        <f t="shared" si="46"/>
        <v>0</v>
      </c>
      <c r="AQ487" s="25">
        <f t="shared" si="47"/>
        <v>0</v>
      </c>
    </row>
    <row r="488" spans="1:43" x14ac:dyDescent="0.2">
      <c r="A488" s="1">
        <v>484</v>
      </c>
      <c r="B488" s="27">
        <f>'Rolex, AP, Patek'!C488</f>
        <v>43597</v>
      </c>
      <c r="C488">
        <f>'Rolex, AP, Patek'!D488</f>
        <v>317</v>
      </c>
      <c r="D488" s="28">
        <f>'Rolex, AP, Patek'!E488</f>
        <v>8500</v>
      </c>
      <c r="E488" s="28">
        <f>'Rolex, AP, Patek'!F488</f>
        <v>10625</v>
      </c>
      <c r="F488" s="29">
        <f t="shared" si="42"/>
        <v>9.0478214424784085</v>
      </c>
      <c r="G488" s="28">
        <f>IF('Rolex, AP, Patek'!J488="AP",1,0)</f>
        <v>0</v>
      </c>
      <c r="H488" s="28">
        <f>IF('Rolex, AP, Patek'!J488="Patek",1,0)</f>
        <v>0</v>
      </c>
      <c r="I488" s="28">
        <f>IF('Rolex, AP, Patek'!J488="Rolex",1,0)</f>
        <v>1</v>
      </c>
      <c r="J488">
        <f>IF('Rolex, AP, Patek'!L488="Stainless Steel",1,0)</f>
        <v>0</v>
      </c>
      <c r="K488">
        <f>IF('Rolex, AP, Patek'!L488="Two-tone",1,0)</f>
        <v>0</v>
      </c>
      <c r="L488">
        <f>IF(OR('Rolex, AP, Patek'!L488="YG 18K",'Rolex, AP, Patek'!L488="YG &lt;18K",'Rolex, AP, Patek'!L488="PG 18K",'Rolex, AP, Patek'!L488="PG &lt;18K",'Rolex, AP, Patek'!L488="WG 18K",'Rolex, AP, Patek'!L488="Mixes of 18K",'Rolex, AP, Patek'!L488="Mixes &lt;18K"),1,0)</f>
        <v>1</v>
      </c>
      <c r="M488">
        <f>IF('Rolex, AP, Patek'!L488="Platinum",1,0)</f>
        <v>0</v>
      </c>
      <c r="N488">
        <f>IF(OR('Rolex, AP, Patek'!L488="PVD",'Rolex, AP, Patek'!L488="Gold Plate",'Rolex, AP, Patek'!L488="Other"),1,0)</f>
        <v>0</v>
      </c>
      <c r="O488">
        <f>IF('Rolex, AP, Patek'!P488="Stainless Steel",1,0)</f>
        <v>0</v>
      </c>
      <c r="P488">
        <f>IF('Rolex, AP, Patek'!P488="Leather",1,0)</f>
        <v>1</v>
      </c>
      <c r="Q488">
        <f>IF('Rolex, AP, Patek'!P488="Two-tone",1,0)</f>
        <v>0</v>
      </c>
      <c r="R488">
        <f>IF(OR('Rolex, AP, Patek'!P488="YG 18K",'Rolex, AP, Patek'!P488="PG 18K",'Rolex, AP, Patek'!P488="WG 18K",'Rolex, AP, Patek'!P488="Mixes of 18K"),1,0)</f>
        <v>0</v>
      </c>
      <c r="S488">
        <f>IF(OR('Rolex, AP, Patek'!AX488="Yes",'Rolex, AP, Patek'!AY488="Yes",'Rolex, AP, Patek'!AW488="Yes"),1,0)</f>
        <v>0</v>
      </c>
      <c r="T488">
        <f>IF(OR(ISTEXT('Rolex, AP, Patek'!AZ488), ISTEXT('Rolex, AP, Patek'!BA488)),1,0)</f>
        <v>0</v>
      </c>
      <c r="U488">
        <f>IF('Rolex, AP, Patek'!BB488="Yes",1,0)</f>
        <v>0</v>
      </c>
      <c r="V488">
        <f>IF('Rolex, AP, Patek'!BC488="Yes",1,0)</f>
        <v>0</v>
      </c>
      <c r="W488">
        <f>IF('Rolex, AP, Patek'!BF488="Yes",1,0)</f>
        <v>0</v>
      </c>
      <c r="X488">
        <f>IF('Rolex, AP, Patek'!BG488="A",1,0)</f>
        <v>0</v>
      </c>
      <c r="Y488">
        <f>IF('Rolex, AP, Patek'!BG488="AA",1,0)</f>
        <v>0</v>
      </c>
      <c r="Z488">
        <f>IF('Rolex, AP, Patek'!BG488="AAA",1,0)</f>
        <v>1</v>
      </c>
      <c r="AA488">
        <f>IF('Rolex, AP, Patek'!BG488="AAAA",1,0)</f>
        <v>0</v>
      </c>
      <c r="AB488">
        <f>IF('Rolex, AP, Patek'!R488="Yes",1,0)</f>
        <v>0</v>
      </c>
      <c r="AC488">
        <f>IF('Rolex, AP, Patek'!AR488="Yes",1,0)</f>
        <v>0</v>
      </c>
      <c r="AD488">
        <f>IF(OR('Rolex, AP, Patek'!X488="Yes", 'Rolex, AP, Patek'!Y488="Yes",'Rolex, AP, Patek'!Z488="Yes"),1,0)</f>
        <v>1</v>
      </c>
      <c r="AE488">
        <f>IF(OR('Rolex, AP, Patek'!AA488="Yes",'Rolex, AP, Patek'!AB488="Yes"),1,0)</f>
        <v>0</v>
      </c>
      <c r="AF488">
        <f>IF('Rolex, AP, Patek'!AD488="Yes",1,0)</f>
        <v>0</v>
      </c>
      <c r="AG488">
        <f>IF('Rolex, AP, Patek'!AC488="Yes",1,0)</f>
        <v>0</v>
      </c>
      <c r="AH488">
        <f>IF('Rolex, AP, Patek'!AE488="Yes",1,0)</f>
        <v>0</v>
      </c>
      <c r="AI488">
        <f>IF(OR('Rolex, AP, Patek'!AK488="Yes",'Rolex, AP, Patek'!AN488="Yes"),1,0)</f>
        <v>0</v>
      </c>
      <c r="AJ488">
        <f>IF('Rolex, AP, Patek'!AL488="Yes",1,0)</f>
        <v>0</v>
      </c>
      <c r="AK488">
        <f>IF('Rolex, AP, Patek'!AO488="Yes",1,0)</f>
        <v>0</v>
      </c>
      <c r="AL488">
        <f>IF('Rolex, AP, Patek'!AS488="Yes",1,0)</f>
        <v>0</v>
      </c>
      <c r="AM488" s="25">
        <f t="shared" si="43"/>
        <v>0</v>
      </c>
      <c r="AN488" s="25">
        <f t="shared" si="44"/>
        <v>1</v>
      </c>
      <c r="AO488" s="25">
        <f t="shared" si="45"/>
        <v>0</v>
      </c>
      <c r="AP488" s="25">
        <f t="shared" si="46"/>
        <v>0</v>
      </c>
      <c r="AQ488" s="25">
        <f t="shared" si="47"/>
        <v>0</v>
      </c>
    </row>
    <row r="489" spans="1:43" x14ac:dyDescent="0.2">
      <c r="A489" s="1">
        <v>485</v>
      </c>
      <c r="B489" s="27">
        <f>'Rolex, AP, Patek'!C489</f>
        <v>43597</v>
      </c>
      <c r="C489">
        <f>'Rolex, AP, Patek'!D489</f>
        <v>319</v>
      </c>
      <c r="D489" s="28">
        <f>'Rolex, AP, Patek'!E489</f>
        <v>2700</v>
      </c>
      <c r="E489" s="28">
        <f>'Rolex, AP, Patek'!F489</f>
        <v>3375</v>
      </c>
      <c r="F489" s="29">
        <f t="shared" si="42"/>
        <v>7.90100705199242</v>
      </c>
      <c r="G489" s="28">
        <f>IF('Rolex, AP, Patek'!J489="AP",1,0)</f>
        <v>0</v>
      </c>
      <c r="H489" s="28">
        <f>IF('Rolex, AP, Patek'!J489="Patek",1,0)</f>
        <v>0</v>
      </c>
      <c r="I489" s="28">
        <f>IF('Rolex, AP, Patek'!J489="Rolex",1,0)</f>
        <v>1</v>
      </c>
      <c r="J489">
        <f>IF('Rolex, AP, Patek'!L489="Stainless Steel",1,0)</f>
        <v>1</v>
      </c>
      <c r="K489">
        <f>IF('Rolex, AP, Patek'!L489="Two-tone",1,0)</f>
        <v>0</v>
      </c>
      <c r="L489">
        <f>IF(OR('Rolex, AP, Patek'!L489="YG 18K",'Rolex, AP, Patek'!L489="YG &lt;18K",'Rolex, AP, Patek'!L489="PG 18K",'Rolex, AP, Patek'!L489="PG &lt;18K",'Rolex, AP, Patek'!L489="WG 18K",'Rolex, AP, Patek'!L489="Mixes of 18K",'Rolex, AP, Patek'!L489="Mixes &lt;18K"),1,0)</f>
        <v>0</v>
      </c>
      <c r="M489">
        <f>IF('Rolex, AP, Patek'!L489="Platinum",1,0)</f>
        <v>0</v>
      </c>
      <c r="N489">
        <f>IF(OR('Rolex, AP, Patek'!L489="PVD",'Rolex, AP, Patek'!L489="Gold Plate",'Rolex, AP, Patek'!L489="Other"),1,0)</f>
        <v>0</v>
      </c>
      <c r="O489">
        <f>IF('Rolex, AP, Patek'!P489="Stainless Steel",1,0)</f>
        <v>1</v>
      </c>
      <c r="P489">
        <f>IF('Rolex, AP, Patek'!P489="Leather",1,0)</f>
        <v>0</v>
      </c>
      <c r="Q489">
        <f>IF('Rolex, AP, Patek'!P489="Two-tone",1,0)</f>
        <v>0</v>
      </c>
      <c r="R489">
        <f>IF(OR('Rolex, AP, Patek'!P489="YG 18K",'Rolex, AP, Patek'!P489="PG 18K",'Rolex, AP, Patek'!P489="WG 18K",'Rolex, AP, Patek'!P489="Mixes of 18K"),1,0)</f>
        <v>0</v>
      </c>
      <c r="S489">
        <f>IF(OR('Rolex, AP, Patek'!AX489="Yes",'Rolex, AP, Patek'!AY489="Yes",'Rolex, AP, Patek'!AW489="Yes"),1,0)</f>
        <v>0</v>
      </c>
      <c r="T489">
        <f>IF(OR(ISTEXT('Rolex, AP, Patek'!AZ489), ISTEXT('Rolex, AP, Patek'!BA489)),1,0)</f>
        <v>0</v>
      </c>
      <c r="U489">
        <f>IF('Rolex, AP, Patek'!BB489="Yes",1,0)</f>
        <v>0</v>
      </c>
      <c r="V489">
        <f>IF('Rolex, AP, Patek'!BC489="Yes",1,0)</f>
        <v>0</v>
      </c>
      <c r="W489">
        <f>IF('Rolex, AP, Patek'!BF489="Yes",1,0)</f>
        <v>0</v>
      </c>
      <c r="X489">
        <f>IF('Rolex, AP, Patek'!BG489="A",1,0)</f>
        <v>0</v>
      </c>
      <c r="Y489">
        <f>IF('Rolex, AP, Patek'!BG489="AA",1,0)</f>
        <v>1</v>
      </c>
      <c r="Z489">
        <f>IF('Rolex, AP, Patek'!BG489="AAA",1,0)</f>
        <v>0</v>
      </c>
      <c r="AA489">
        <f>IF('Rolex, AP, Patek'!BG489="AAAA",1,0)</f>
        <v>0</v>
      </c>
      <c r="AB489">
        <f>IF('Rolex, AP, Patek'!R489="Yes",1,0)</f>
        <v>0</v>
      </c>
      <c r="AC489">
        <f>IF('Rolex, AP, Patek'!AR489="Yes",1,0)</f>
        <v>0</v>
      </c>
      <c r="AD489">
        <f>IF(OR('Rolex, AP, Patek'!X489="Yes", 'Rolex, AP, Patek'!Y489="Yes",'Rolex, AP, Patek'!Z489="Yes"),1,0)</f>
        <v>1</v>
      </c>
      <c r="AE489">
        <f>IF(OR('Rolex, AP, Patek'!AA489="Yes",'Rolex, AP, Patek'!AB489="Yes"),1,0)</f>
        <v>0</v>
      </c>
      <c r="AF489">
        <f>IF('Rolex, AP, Patek'!AD489="Yes",1,0)</f>
        <v>0</v>
      </c>
      <c r="AG489">
        <f>IF('Rolex, AP, Patek'!AC489="Yes",1,0)</f>
        <v>0</v>
      </c>
      <c r="AH489">
        <f>IF('Rolex, AP, Patek'!AE489="Yes",1,0)</f>
        <v>0</v>
      </c>
      <c r="AI489">
        <f>IF(OR('Rolex, AP, Patek'!AK489="Yes",'Rolex, AP, Patek'!AN489="Yes"),1,0)</f>
        <v>0</v>
      </c>
      <c r="AJ489">
        <f>IF('Rolex, AP, Patek'!AL489="Yes",1,0)</f>
        <v>0</v>
      </c>
      <c r="AK489">
        <f>IF('Rolex, AP, Patek'!AO489="Yes",1,0)</f>
        <v>0</v>
      </c>
      <c r="AL489">
        <f>IF('Rolex, AP, Patek'!AS489="Yes",1,0)</f>
        <v>0</v>
      </c>
      <c r="AM489" s="25">
        <f t="shared" si="43"/>
        <v>0</v>
      </c>
      <c r="AN489" s="25">
        <f t="shared" si="44"/>
        <v>1</v>
      </c>
      <c r="AO489" s="25">
        <f t="shared" si="45"/>
        <v>0</v>
      </c>
      <c r="AP489" s="25">
        <f t="shared" si="46"/>
        <v>0</v>
      </c>
      <c r="AQ489" s="25">
        <f t="shared" si="47"/>
        <v>0</v>
      </c>
    </row>
    <row r="490" spans="1:43" x14ac:dyDescent="0.2">
      <c r="A490" s="1">
        <v>486</v>
      </c>
      <c r="B490" s="27">
        <f>'Rolex, AP, Patek'!C490</f>
        <v>43597</v>
      </c>
      <c r="C490">
        <f>'Rolex, AP, Patek'!D490</f>
        <v>322</v>
      </c>
      <c r="D490" s="28">
        <f>'Rolex, AP, Patek'!E490</f>
        <v>7000</v>
      </c>
      <c r="E490" s="28">
        <f>'Rolex, AP, Patek'!F490</f>
        <v>8750</v>
      </c>
      <c r="F490" s="29">
        <f t="shared" si="42"/>
        <v>8.8536654280374503</v>
      </c>
      <c r="G490" s="28">
        <f>IF('Rolex, AP, Patek'!J490="AP",1,0)</f>
        <v>0</v>
      </c>
      <c r="H490" s="28">
        <f>IF('Rolex, AP, Patek'!J490="Patek",1,0)</f>
        <v>0</v>
      </c>
      <c r="I490" s="28">
        <f>IF('Rolex, AP, Patek'!J490="Rolex",1,0)</f>
        <v>1</v>
      </c>
      <c r="J490">
        <f>IF('Rolex, AP, Patek'!L490="Stainless Steel",1,0)</f>
        <v>0</v>
      </c>
      <c r="K490">
        <f>IF('Rolex, AP, Patek'!L490="Two-tone",1,0)</f>
        <v>0</v>
      </c>
      <c r="L490">
        <f>IF(OR('Rolex, AP, Patek'!L490="YG 18K",'Rolex, AP, Patek'!L490="YG &lt;18K",'Rolex, AP, Patek'!L490="PG 18K",'Rolex, AP, Patek'!L490="PG &lt;18K",'Rolex, AP, Patek'!L490="WG 18K",'Rolex, AP, Patek'!L490="Mixes of 18K",'Rolex, AP, Patek'!L490="Mixes &lt;18K"),1,0)</f>
        <v>1</v>
      </c>
      <c r="M490">
        <f>IF('Rolex, AP, Patek'!L490="Platinum",1,0)</f>
        <v>0</v>
      </c>
      <c r="N490">
        <f>IF(OR('Rolex, AP, Patek'!L490="PVD",'Rolex, AP, Patek'!L490="Gold Plate",'Rolex, AP, Patek'!L490="Other"),1,0)</f>
        <v>0</v>
      </c>
      <c r="O490">
        <f>IF('Rolex, AP, Patek'!P490="Stainless Steel",1,0)</f>
        <v>0</v>
      </c>
      <c r="P490">
        <f>IF('Rolex, AP, Patek'!P490="Leather",1,0)</f>
        <v>0</v>
      </c>
      <c r="Q490">
        <f>IF('Rolex, AP, Patek'!P490="Two-tone",1,0)</f>
        <v>0</v>
      </c>
      <c r="R490">
        <f>IF(OR('Rolex, AP, Patek'!P490="YG 18K",'Rolex, AP, Patek'!P490="PG 18K",'Rolex, AP, Patek'!P490="WG 18K",'Rolex, AP, Patek'!P490="Mixes of 18K"),1,0)</f>
        <v>1</v>
      </c>
      <c r="S490">
        <f>IF(OR('Rolex, AP, Patek'!AX490="Yes",'Rolex, AP, Patek'!AY490="Yes",'Rolex, AP, Patek'!AW490="Yes"),1,0)</f>
        <v>0</v>
      </c>
      <c r="T490">
        <f>IF(OR(ISTEXT('Rolex, AP, Patek'!AZ490), ISTEXT('Rolex, AP, Patek'!BA490)),1,0)</f>
        <v>0</v>
      </c>
      <c r="U490">
        <f>IF('Rolex, AP, Patek'!BB490="Yes",1,0)</f>
        <v>0</v>
      </c>
      <c r="V490">
        <f>IF('Rolex, AP, Patek'!BC490="Yes",1,0)</f>
        <v>0</v>
      </c>
      <c r="W490">
        <f>IF('Rolex, AP, Patek'!BF490="Yes",1,0)</f>
        <v>0</v>
      </c>
      <c r="X490">
        <f>IF('Rolex, AP, Patek'!BG490="A",1,0)</f>
        <v>0</v>
      </c>
      <c r="Y490">
        <f>IF('Rolex, AP, Patek'!BG490="AA",1,0)</f>
        <v>0</v>
      </c>
      <c r="Z490">
        <f>IF('Rolex, AP, Patek'!BG490="AAA",1,0)</f>
        <v>1</v>
      </c>
      <c r="AA490">
        <f>IF('Rolex, AP, Patek'!BG490="AAAA",1,0)</f>
        <v>0</v>
      </c>
      <c r="AB490">
        <f>IF('Rolex, AP, Patek'!R490="Yes",1,0)</f>
        <v>0</v>
      </c>
      <c r="AC490">
        <f>IF('Rolex, AP, Patek'!AR490="Yes",1,0)</f>
        <v>0</v>
      </c>
      <c r="AD490">
        <f>IF(OR('Rolex, AP, Patek'!X490="Yes", 'Rolex, AP, Patek'!Y490="Yes",'Rolex, AP, Patek'!Z490="Yes"),1,0)</f>
        <v>1</v>
      </c>
      <c r="AE490">
        <f>IF(OR('Rolex, AP, Patek'!AA490="Yes",'Rolex, AP, Patek'!AB490="Yes"),1,0)</f>
        <v>0</v>
      </c>
      <c r="AF490">
        <f>IF('Rolex, AP, Patek'!AD490="Yes",1,0)</f>
        <v>0</v>
      </c>
      <c r="AG490">
        <f>IF('Rolex, AP, Patek'!AC490="Yes",1,0)</f>
        <v>0</v>
      </c>
      <c r="AH490">
        <f>IF('Rolex, AP, Patek'!AE490="Yes",1,0)</f>
        <v>0</v>
      </c>
      <c r="AI490">
        <f>IF(OR('Rolex, AP, Patek'!AK490="Yes",'Rolex, AP, Patek'!AN490="Yes"),1,0)</f>
        <v>0</v>
      </c>
      <c r="AJ490">
        <f>IF('Rolex, AP, Patek'!AL490="Yes",1,0)</f>
        <v>0</v>
      </c>
      <c r="AK490">
        <f>IF('Rolex, AP, Patek'!AO490="Yes",1,0)</f>
        <v>0</v>
      </c>
      <c r="AL490">
        <f>IF('Rolex, AP, Patek'!AS490="Yes",1,0)</f>
        <v>0</v>
      </c>
      <c r="AM490" s="25">
        <f t="shared" si="43"/>
        <v>0</v>
      </c>
      <c r="AN490" s="25">
        <f t="shared" si="44"/>
        <v>1</v>
      </c>
      <c r="AO490" s="25">
        <f t="shared" si="45"/>
        <v>0</v>
      </c>
      <c r="AP490" s="25">
        <f t="shared" si="46"/>
        <v>0</v>
      </c>
      <c r="AQ490" s="25">
        <f t="shared" si="47"/>
        <v>0</v>
      </c>
    </row>
    <row r="491" spans="1:43" x14ac:dyDescent="0.2">
      <c r="A491" s="1">
        <v>487</v>
      </c>
      <c r="B491" s="27">
        <f>'Rolex, AP, Patek'!C491</f>
        <v>43597</v>
      </c>
      <c r="C491">
        <f>'Rolex, AP, Patek'!D491</f>
        <v>323</v>
      </c>
      <c r="D491" s="28">
        <f>'Rolex, AP, Patek'!E491</f>
        <v>10000</v>
      </c>
      <c r="E491" s="28">
        <f>'Rolex, AP, Patek'!F491</f>
        <v>12500</v>
      </c>
      <c r="F491" s="29">
        <f t="shared" si="42"/>
        <v>9.2103403719761836</v>
      </c>
      <c r="G491" s="28">
        <f>IF('Rolex, AP, Patek'!J491="AP",1,0)</f>
        <v>0</v>
      </c>
      <c r="H491" s="28">
        <f>IF('Rolex, AP, Patek'!J491="Patek",1,0)</f>
        <v>0</v>
      </c>
      <c r="I491" s="28">
        <f>IF('Rolex, AP, Patek'!J491="Rolex",1,0)</f>
        <v>1</v>
      </c>
      <c r="J491">
        <f>IF('Rolex, AP, Patek'!L491="Stainless Steel",1,0)</f>
        <v>0</v>
      </c>
      <c r="K491">
        <f>IF('Rolex, AP, Patek'!L491="Two-tone",1,0)</f>
        <v>0</v>
      </c>
      <c r="L491">
        <f>IF(OR('Rolex, AP, Patek'!L491="YG 18K",'Rolex, AP, Patek'!L491="YG &lt;18K",'Rolex, AP, Patek'!L491="PG 18K",'Rolex, AP, Patek'!L491="PG &lt;18K",'Rolex, AP, Patek'!L491="WG 18K",'Rolex, AP, Patek'!L491="Mixes of 18K",'Rolex, AP, Patek'!L491="Mixes &lt;18K"),1,0)</f>
        <v>1</v>
      </c>
      <c r="M491">
        <f>IF('Rolex, AP, Patek'!L491="Platinum",1,0)</f>
        <v>0</v>
      </c>
      <c r="N491">
        <f>IF(OR('Rolex, AP, Patek'!L491="PVD",'Rolex, AP, Patek'!L491="Gold Plate",'Rolex, AP, Patek'!L491="Other"),1,0)</f>
        <v>0</v>
      </c>
      <c r="O491">
        <f>IF('Rolex, AP, Patek'!P491="Stainless Steel",1,0)</f>
        <v>0</v>
      </c>
      <c r="P491">
        <f>IF('Rolex, AP, Patek'!P491="Leather",1,0)</f>
        <v>0</v>
      </c>
      <c r="Q491">
        <f>IF('Rolex, AP, Patek'!P491="Two-tone",1,0)</f>
        <v>0</v>
      </c>
      <c r="R491">
        <f>IF(OR('Rolex, AP, Patek'!P491="YG 18K",'Rolex, AP, Patek'!P491="PG 18K",'Rolex, AP, Patek'!P491="WG 18K",'Rolex, AP, Patek'!P491="Mixes of 18K"),1,0)</f>
        <v>1</v>
      </c>
      <c r="S491">
        <f>IF(OR('Rolex, AP, Patek'!AX491="Yes",'Rolex, AP, Patek'!AY491="Yes",'Rolex, AP, Patek'!AW491="Yes"),1,0)</f>
        <v>0</v>
      </c>
      <c r="T491">
        <f>IF(OR(ISTEXT('Rolex, AP, Patek'!AZ491), ISTEXT('Rolex, AP, Patek'!BA491)),1,0)</f>
        <v>0</v>
      </c>
      <c r="U491">
        <f>IF('Rolex, AP, Patek'!BB491="Yes",1,0)</f>
        <v>0</v>
      </c>
      <c r="V491">
        <f>IF('Rolex, AP, Patek'!BC491="Yes",1,0)</f>
        <v>0</v>
      </c>
      <c r="W491">
        <f>IF('Rolex, AP, Patek'!BF491="Yes",1,0)</f>
        <v>0</v>
      </c>
      <c r="X491">
        <f>IF('Rolex, AP, Patek'!BG491="A",1,0)</f>
        <v>0</v>
      </c>
      <c r="Y491">
        <f>IF('Rolex, AP, Patek'!BG491="AA",1,0)</f>
        <v>1</v>
      </c>
      <c r="Z491">
        <f>IF('Rolex, AP, Patek'!BG491="AAA",1,0)</f>
        <v>0</v>
      </c>
      <c r="AA491">
        <f>IF('Rolex, AP, Patek'!BG491="AAAA",1,0)</f>
        <v>0</v>
      </c>
      <c r="AB491">
        <f>IF('Rolex, AP, Patek'!R491="Yes",1,0)</f>
        <v>0</v>
      </c>
      <c r="AC491">
        <f>IF('Rolex, AP, Patek'!AR491="Yes",1,0)</f>
        <v>0</v>
      </c>
      <c r="AD491">
        <f>IF(OR('Rolex, AP, Patek'!X491="Yes", 'Rolex, AP, Patek'!Y491="Yes",'Rolex, AP, Patek'!Z491="Yes"),1,0)</f>
        <v>1</v>
      </c>
      <c r="AE491">
        <f>IF(OR('Rolex, AP, Patek'!AA491="Yes",'Rolex, AP, Patek'!AB491="Yes"),1,0)</f>
        <v>0</v>
      </c>
      <c r="AF491">
        <f>IF('Rolex, AP, Patek'!AD491="Yes",1,0)</f>
        <v>0</v>
      </c>
      <c r="AG491">
        <f>IF('Rolex, AP, Patek'!AC491="Yes",1,0)</f>
        <v>0</v>
      </c>
      <c r="AH491">
        <f>IF('Rolex, AP, Patek'!AE491="Yes",1,0)</f>
        <v>0</v>
      </c>
      <c r="AI491">
        <f>IF(OR('Rolex, AP, Patek'!AK491="Yes",'Rolex, AP, Patek'!AN491="Yes"),1,0)</f>
        <v>0</v>
      </c>
      <c r="AJ491">
        <f>IF('Rolex, AP, Patek'!AL491="Yes",1,0)</f>
        <v>0</v>
      </c>
      <c r="AK491">
        <f>IF('Rolex, AP, Patek'!AO491="Yes",1,0)</f>
        <v>0</v>
      </c>
      <c r="AL491">
        <f>IF('Rolex, AP, Patek'!AS491="Yes",1,0)</f>
        <v>0</v>
      </c>
      <c r="AM491" s="25">
        <f t="shared" si="43"/>
        <v>0</v>
      </c>
      <c r="AN491" s="25">
        <f t="shared" si="44"/>
        <v>1</v>
      </c>
      <c r="AO491" s="25">
        <f t="shared" si="45"/>
        <v>0</v>
      </c>
      <c r="AP491" s="25">
        <f t="shared" si="46"/>
        <v>0</v>
      </c>
      <c r="AQ491" s="25">
        <f t="shared" si="47"/>
        <v>0</v>
      </c>
    </row>
    <row r="492" spans="1:43" x14ac:dyDescent="0.2">
      <c r="A492" s="1">
        <v>488</v>
      </c>
      <c r="B492" s="27">
        <f>'Rolex, AP, Patek'!C492</f>
        <v>43597</v>
      </c>
      <c r="C492">
        <f>'Rolex, AP, Patek'!D492</f>
        <v>324</v>
      </c>
      <c r="D492" s="28">
        <f>'Rolex, AP, Patek'!E492</f>
        <v>2400</v>
      </c>
      <c r="E492" s="28">
        <f>'Rolex, AP, Patek'!F492</f>
        <v>3000</v>
      </c>
      <c r="F492" s="29">
        <f t="shared" si="42"/>
        <v>7.7832240163360371</v>
      </c>
      <c r="G492" s="28">
        <f>IF('Rolex, AP, Patek'!J492="AP",1,0)</f>
        <v>0</v>
      </c>
      <c r="H492" s="28">
        <f>IF('Rolex, AP, Patek'!J492="Patek",1,0)</f>
        <v>0</v>
      </c>
      <c r="I492" s="28">
        <f>IF('Rolex, AP, Patek'!J492="Rolex",1,0)</f>
        <v>1</v>
      </c>
      <c r="J492">
        <f>IF('Rolex, AP, Patek'!L492="Stainless Steel",1,0)</f>
        <v>1</v>
      </c>
      <c r="K492">
        <f>IF('Rolex, AP, Patek'!L492="Two-tone",1,0)</f>
        <v>0</v>
      </c>
      <c r="L492">
        <f>IF(OR('Rolex, AP, Patek'!L492="YG 18K",'Rolex, AP, Patek'!L492="YG &lt;18K",'Rolex, AP, Patek'!L492="PG 18K",'Rolex, AP, Patek'!L492="PG &lt;18K",'Rolex, AP, Patek'!L492="WG 18K",'Rolex, AP, Patek'!L492="Mixes of 18K",'Rolex, AP, Patek'!L492="Mixes &lt;18K"),1,0)</f>
        <v>0</v>
      </c>
      <c r="M492">
        <f>IF('Rolex, AP, Patek'!L492="Platinum",1,0)</f>
        <v>0</v>
      </c>
      <c r="N492">
        <f>IF(OR('Rolex, AP, Patek'!L492="PVD",'Rolex, AP, Patek'!L492="Gold Plate",'Rolex, AP, Patek'!L492="Other"),1,0)</f>
        <v>0</v>
      </c>
      <c r="O492">
        <f>IF('Rolex, AP, Patek'!P492="Stainless Steel",1,0)</f>
        <v>1</v>
      </c>
      <c r="P492">
        <f>IF('Rolex, AP, Patek'!P492="Leather",1,0)</f>
        <v>0</v>
      </c>
      <c r="Q492">
        <f>IF('Rolex, AP, Patek'!P492="Two-tone",1,0)</f>
        <v>0</v>
      </c>
      <c r="R492">
        <f>IF(OR('Rolex, AP, Patek'!P492="YG 18K",'Rolex, AP, Patek'!P492="PG 18K",'Rolex, AP, Patek'!P492="WG 18K",'Rolex, AP, Patek'!P492="Mixes of 18K"),1,0)</f>
        <v>0</v>
      </c>
      <c r="S492">
        <f>IF(OR('Rolex, AP, Patek'!AX492="Yes",'Rolex, AP, Patek'!AY492="Yes",'Rolex, AP, Patek'!AW492="Yes"),1,0)</f>
        <v>0</v>
      </c>
      <c r="T492">
        <f>IF(OR(ISTEXT('Rolex, AP, Patek'!AZ492), ISTEXT('Rolex, AP, Patek'!BA492)),1,0)</f>
        <v>0</v>
      </c>
      <c r="U492">
        <f>IF('Rolex, AP, Patek'!BB492="Yes",1,0)</f>
        <v>0</v>
      </c>
      <c r="V492">
        <f>IF('Rolex, AP, Patek'!BC492="Yes",1,0)</f>
        <v>0</v>
      </c>
      <c r="W492">
        <f>IF('Rolex, AP, Patek'!BF492="Yes",1,0)</f>
        <v>0</v>
      </c>
      <c r="X492">
        <f>IF('Rolex, AP, Patek'!BG492="A",1,0)</f>
        <v>0</v>
      </c>
      <c r="Y492">
        <f>IF('Rolex, AP, Patek'!BG492="AA",1,0)</f>
        <v>1</v>
      </c>
      <c r="Z492">
        <f>IF('Rolex, AP, Patek'!BG492="AAA",1,0)</f>
        <v>0</v>
      </c>
      <c r="AA492">
        <f>IF('Rolex, AP, Patek'!BG492="AAAA",1,0)</f>
        <v>0</v>
      </c>
      <c r="AB492">
        <f>IF('Rolex, AP, Patek'!R492="Yes",1,0)</f>
        <v>0</v>
      </c>
      <c r="AC492">
        <f>IF('Rolex, AP, Patek'!AR492="Yes",1,0)</f>
        <v>0</v>
      </c>
      <c r="AD492">
        <f>IF(OR('Rolex, AP, Patek'!X492="Yes", 'Rolex, AP, Patek'!Y492="Yes",'Rolex, AP, Patek'!Z492="Yes"),1,0)</f>
        <v>1</v>
      </c>
      <c r="AE492">
        <f>IF(OR('Rolex, AP, Patek'!AA492="Yes",'Rolex, AP, Patek'!AB492="Yes"),1,0)</f>
        <v>0</v>
      </c>
      <c r="AF492">
        <f>IF('Rolex, AP, Patek'!AD492="Yes",1,0)</f>
        <v>0</v>
      </c>
      <c r="AG492">
        <f>IF('Rolex, AP, Patek'!AC492="Yes",1,0)</f>
        <v>0</v>
      </c>
      <c r="AH492">
        <f>IF('Rolex, AP, Patek'!AE492="Yes",1,0)</f>
        <v>0</v>
      </c>
      <c r="AI492">
        <f>IF(OR('Rolex, AP, Patek'!AK492="Yes",'Rolex, AP, Patek'!AN492="Yes"),1,0)</f>
        <v>0</v>
      </c>
      <c r="AJ492">
        <f>IF('Rolex, AP, Patek'!AL492="Yes",1,0)</f>
        <v>0</v>
      </c>
      <c r="AK492">
        <f>IF('Rolex, AP, Patek'!AO492="Yes",1,0)</f>
        <v>0</v>
      </c>
      <c r="AL492">
        <f>IF('Rolex, AP, Patek'!AS492="Yes",1,0)</f>
        <v>0</v>
      </c>
      <c r="AM492" s="25">
        <f t="shared" si="43"/>
        <v>0</v>
      </c>
      <c r="AN492" s="25">
        <f t="shared" si="44"/>
        <v>1</v>
      </c>
      <c r="AO492" s="25">
        <f t="shared" si="45"/>
        <v>0</v>
      </c>
      <c r="AP492" s="25">
        <f t="shared" si="46"/>
        <v>0</v>
      </c>
      <c r="AQ492" s="25">
        <f t="shared" si="47"/>
        <v>0</v>
      </c>
    </row>
    <row r="493" spans="1:43" x14ac:dyDescent="0.2">
      <c r="A493" s="1">
        <v>489</v>
      </c>
      <c r="B493" s="27">
        <f>'Rolex, AP, Patek'!C493</f>
        <v>43597</v>
      </c>
      <c r="C493">
        <f>'Rolex, AP, Patek'!D493</f>
        <v>326</v>
      </c>
      <c r="D493" s="28">
        <f>'Rolex, AP, Patek'!E493</f>
        <v>11000</v>
      </c>
      <c r="E493" s="28">
        <f>'Rolex, AP, Patek'!F493</f>
        <v>13750</v>
      </c>
      <c r="F493" s="29">
        <f t="shared" si="42"/>
        <v>9.3056505517805075</v>
      </c>
      <c r="G493" s="28">
        <f>IF('Rolex, AP, Patek'!J493="AP",1,0)</f>
        <v>0</v>
      </c>
      <c r="H493" s="28">
        <f>IF('Rolex, AP, Patek'!J493="Patek",1,0)</f>
        <v>0</v>
      </c>
      <c r="I493" s="28">
        <f>IF('Rolex, AP, Patek'!J493="Rolex",1,0)</f>
        <v>1</v>
      </c>
      <c r="J493">
        <f>IF('Rolex, AP, Patek'!L493="Stainless Steel",1,0)</f>
        <v>1</v>
      </c>
      <c r="K493">
        <f>IF('Rolex, AP, Patek'!L493="Two-tone",1,0)</f>
        <v>0</v>
      </c>
      <c r="L493">
        <f>IF(OR('Rolex, AP, Patek'!L493="YG 18K",'Rolex, AP, Patek'!L493="YG &lt;18K",'Rolex, AP, Patek'!L493="PG 18K",'Rolex, AP, Patek'!L493="PG &lt;18K",'Rolex, AP, Patek'!L493="WG 18K",'Rolex, AP, Patek'!L493="Mixes of 18K",'Rolex, AP, Patek'!L493="Mixes &lt;18K"),1,0)</f>
        <v>0</v>
      </c>
      <c r="M493">
        <f>IF('Rolex, AP, Patek'!L493="Platinum",1,0)</f>
        <v>0</v>
      </c>
      <c r="N493">
        <f>IF(OR('Rolex, AP, Patek'!L493="PVD",'Rolex, AP, Patek'!L493="Gold Plate",'Rolex, AP, Patek'!L493="Other"),1,0)</f>
        <v>0</v>
      </c>
      <c r="O493">
        <f>IF('Rolex, AP, Patek'!P493="Stainless Steel",1,0)</f>
        <v>1</v>
      </c>
      <c r="P493">
        <f>IF('Rolex, AP, Patek'!P493="Leather",1,0)</f>
        <v>0</v>
      </c>
      <c r="Q493">
        <f>IF('Rolex, AP, Patek'!P493="Two-tone",1,0)</f>
        <v>0</v>
      </c>
      <c r="R493">
        <f>IF(OR('Rolex, AP, Patek'!P493="YG 18K",'Rolex, AP, Patek'!P493="PG 18K",'Rolex, AP, Patek'!P493="WG 18K",'Rolex, AP, Patek'!P493="Mixes of 18K"),1,0)</f>
        <v>0</v>
      </c>
      <c r="S493">
        <f>IF(OR('Rolex, AP, Patek'!AX493="Yes",'Rolex, AP, Patek'!AY493="Yes",'Rolex, AP, Patek'!AW493="Yes"),1,0)</f>
        <v>0</v>
      </c>
      <c r="T493">
        <f>IF(OR(ISTEXT('Rolex, AP, Patek'!AZ493), ISTEXT('Rolex, AP, Patek'!BA493)),1,0)</f>
        <v>0</v>
      </c>
      <c r="U493">
        <f>IF('Rolex, AP, Patek'!BB493="Yes",1,0)</f>
        <v>0</v>
      </c>
      <c r="V493">
        <f>IF('Rolex, AP, Patek'!BC493="Yes",1,0)</f>
        <v>0</v>
      </c>
      <c r="W493">
        <f>IF('Rolex, AP, Patek'!BF493="Yes",1,0)</f>
        <v>0</v>
      </c>
      <c r="X493">
        <f>IF('Rolex, AP, Patek'!BG493="A",1,0)</f>
        <v>0</v>
      </c>
      <c r="Y493">
        <f>IF('Rolex, AP, Patek'!BG493="AA",1,0)</f>
        <v>0</v>
      </c>
      <c r="Z493">
        <f>IF('Rolex, AP, Patek'!BG493="AAA",1,0)</f>
        <v>1</v>
      </c>
      <c r="AA493">
        <f>IF('Rolex, AP, Patek'!BG493="AAAA",1,0)</f>
        <v>0</v>
      </c>
      <c r="AB493">
        <f>IF('Rolex, AP, Patek'!R493="Yes",1,0)</f>
        <v>1</v>
      </c>
      <c r="AC493">
        <f>IF('Rolex, AP, Patek'!AR493="Yes",1,0)</f>
        <v>0</v>
      </c>
      <c r="AD493">
        <f>IF(OR('Rolex, AP, Patek'!X493="Yes", 'Rolex, AP, Patek'!Y493="Yes",'Rolex, AP, Patek'!Z493="Yes"),1,0)</f>
        <v>0</v>
      </c>
      <c r="AE493">
        <f>IF(OR('Rolex, AP, Patek'!AA493="Yes",'Rolex, AP, Patek'!AB493="Yes"),1,0)</f>
        <v>0</v>
      </c>
      <c r="AF493">
        <f>IF('Rolex, AP, Patek'!AD493="Yes",1,0)</f>
        <v>0</v>
      </c>
      <c r="AG493">
        <f>IF('Rolex, AP, Patek'!AC493="Yes",1,0)</f>
        <v>1</v>
      </c>
      <c r="AH493">
        <f>IF('Rolex, AP, Patek'!AE493="Yes",1,0)</f>
        <v>0</v>
      </c>
      <c r="AI493">
        <f>IF(OR('Rolex, AP, Patek'!AK493="Yes",'Rolex, AP, Patek'!AN493="Yes"),1,0)</f>
        <v>0</v>
      </c>
      <c r="AJ493">
        <f>IF('Rolex, AP, Patek'!AL493="Yes",1,0)</f>
        <v>0</v>
      </c>
      <c r="AK493">
        <f>IF('Rolex, AP, Patek'!AO493="Yes",1,0)</f>
        <v>0</v>
      </c>
      <c r="AL493">
        <f>IF('Rolex, AP, Patek'!AS493="Yes",1,0)</f>
        <v>0</v>
      </c>
      <c r="AM493" s="25">
        <f t="shared" si="43"/>
        <v>0</v>
      </c>
      <c r="AN493" s="25">
        <f t="shared" si="44"/>
        <v>1</v>
      </c>
      <c r="AO493" s="25">
        <f t="shared" si="45"/>
        <v>0</v>
      </c>
      <c r="AP493" s="25">
        <f t="shared" si="46"/>
        <v>0</v>
      </c>
      <c r="AQ493" s="25">
        <f t="shared" si="47"/>
        <v>0</v>
      </c>
    </row>
    <row r="494" spans="1:43" x14ac:dyDescent="0.2">
      <c r="A494" s="1">
        <v>490</v>
      </c>
      <c r="B494" s="27">
        <f>'Rolex, AP, Patek'!C494</f>
        <v>43597</v>
      </c>
      <c r="C494">
        <f>'Rolex, AP, Patek'!D494</f>
        <v>327</v>
      </c>
      <c r="D494" s="28">
        <f>'Rolex, AP, Patek'!E494</f>
        <v>5500</v>
      </c>
      <c r="E494" s="28">
        <f>'Rolex, AP, Patek'!F494</f>
        <v>6875</v>
      </c>
      <c r="F494" s="29">
        <f t="shared" si="42"/>
        <v>8.6125033712205621</v>
      </c>
      <c r="G494" s="28">
        <f>IF('Rolex, AP, Patek'!J494="AP",1,0)</f>
        <v>0</v>
      </c>
      <c r="H494" s="28">
        <f>IF('Rolex, AP, Patek'!J494="Patek",1,0)</f>
        <v>0</v>
      </c>
      <c r="I494" s="28">
        <f>IF('Rolex, AP, Patek'!J494="Rolex",1,0)</f>
        <v>1</v>
      </c>
      <c r="J494">
        <f>IF('Rolex, AP, Patek'!L494="Stainless Steel",1,0)</f>
        <v>0</v>
      </c>
      <c r="K494">
        <f>IF('Rolex, AP, Patek'!L494="Two-tone",1,0)</f>
        <v>1</v>
      </c>
      <c r="L494">
        <f>IF(OR('Rolex, AP, Patek'!L494="YG 18K",'Rolex, AP, Patek'!L494="YG &lt;18K",'Rolex, AP, Patek'!L494="PG 18K",'Rolex, AP, Patek'!L494="PG &lt;18K",'Rolex, AP, Patek'!L494="WG 18K",'Rolex, AP, Patek'!L494="Mixes of 18K",'Rolex, AP, Patek'!L494="Mixes &lt;18K"),1,0)</f>
        <v>0</v>
      </c>
      <c r="M494">
        <f>IF('Rolex, AP, Patek'!L494="Platinum",1,0)</f>
        <v>0</v>
      </c>
      <c r="N494">
        <f>IF(OR('Rolex, AP, Patek'!L494="PVD",'Rolex, AP, Patek'!L494="Gold Plate",'Rolex, AP, Patek'!L494="Other"),1,0)</f>
        <v>0</v>
      </c>
      <c r="O494">
        <f>IF('Rolex, AP, Patek'!P494="Stainless Steel",1,0)</f>
        <v>0</v>
      </c>
      <c r="P494">
        <f>IF('Rolex, AP, Patek'!P494="Leather",1,0)</f>
        <v>0</v>
      </c>
      <c r="Q494">
        <f>IF('Rolex, AP, Patek'!P494="Two-tone",1,0)</f>
        <v>1</v>
      </c>
      <c r="R494">
        <f>IF(OR('Rolex, AP, Patek'!P494="YG 18K",'Rolex, AP, Patek'!P494="PG 18K",'Rolex, AP, Patek'!P494="WG 18K",'Rolex, AP, Patek'!P494="Mixes of 18K"),1,0)</f>
        <v>0</v>
      </c>
      <c r="S494">
        <f>IF(OR('Rolex, AP, Patek'!AX494="Yes",'Rolex, AP, Patek'!AY494="Yes",'Rolex, AP, Patek'!AW494="Yes"),1,0)</f>
        <v>0</v>
      </c>
      <c r="T494">
        <f>IF(OR(ISTEXT('Rolex, AP, Patek'!AZ494), ISTEXT('Rolex, AP, Patek'!BA494)),1,0)</f>
        <v>0</v>
      </c>
      <c r="U494">
        <f>IF('Rolex, AP, Patek'!BB494="Yes",1,0)</f>
        <v>0</v>
      </c>
      <c r="V494">
        <f>IF('Rolex, AP, Patek'!BC494="Yes",1,0)</f>
        <v>0</v>
      </c>
      <c r="W494">
        <f>IF('Rolex, AP, Patek'!BF494="Yes",1,0)</f>
        <v>0</v>
      </c>
      <c r="X494">
        <f>IF('Rolex, AP, Patek'!BG494="A",1,0)</f>
        <v>0</v>
      </c>
      <c r="Y494">
        <f>IF('Rolex, AP, Patek'!BG494="AA",1,0)</f>
        <v>1</v>
      </c>
      <c r="Z494">
        <f>IF('Rolex, AP, Patek'!BG494="AAA",1,0)</f>
        <v>0</v>
      </c>
      <c r="AA494">
        <f>IF('Rolex, AP, Patek'!BG494="AAAA",1,0)</f>
        <v>0</v>
      </c>
      <c r="AB494">
        <f>IF('Rolex, AP, Patek'!R494="Yes",1,0)</f>
        <v>0</v>
      </c>
      <c r="AC494">
        <f>IF('Rolex, AP, Patek'!AR494="Yes",1,0)</f>
        <v>0</v>
      </c>
      <c r="AD494">
        <f>IF(OR('Rolex, AP, Patek'!X494="Yes", 'Rolex, AP, Patek'!Y494="Yes",'Rolex, AP, Patek'!Z494="Yes"),1,0)</f>
        <v>1</v>
      </c>
      <c r="AE494">
        <f>IF(OR('Rolex, AP, Patek'!AA494="Yes",'Rolex, AP, Patek'!AB494="Yes"),1,0)</f>
        <v>0</v>
      </c>
      <c r="AF494">
        <f>IF('Rolex, AP, Patek'!AD494="Yes",1,0)</f>
        <v>0</v>
      </c>
      <c r="AG494">
        <f>IF('Rolex, AP, Patek'!AC494="Yes",1,0)</f>
        <v>1</v>
      </c>
      <c r="AH494">
        <f>IF('Rolex, AP, Patek'!AE494="Yes",1,0)</f>
        <v>0</v>
      </c>
      <c r="AI494">
        <f>IF(OR('Rolex, AP, Patek'!AK494="Yes",'Rolex, AP, Patek'!AN494="Yes"),1,0)</f>
        <v>0</v>
      </c>
      <c r="AJ494">
        <f>IF('Rolex, AP, Patek'!AL494="Yes",1,0)</f>
        <v>0</v>
      </c>
      <c r="AK494">
        <f>IF('Rolex, AP, Patek'!AO494="Yes",1,0)</f>
        <v>0</v>
      </c>
      <c r="AL494">
        <f>IF('Rolex, AP, Patek'!AS494="Yes",1,0)</f>
        <v>0</v>
      </c>
      <c r="AM494" s="25">
        <f t="shared" si="43"/>
        <v>0</v>
      </c>
      <c r="AN494" s="25">
        <f t="shared" si="44"/>
        <v>1</v>
      </c>
      <c r="AO494" s="25">
        <f t="shared" si="45"/>
        <v>0</v>
      </c>
      <c r="AP494" s="25">
        <f t="shared" si="46"/>
        <v>0</v>
      </c>
      <c r="AQ494" s="25">
        <f t="shared" si="47"/>
        <v>0</v>
      </c>
    </row>
    <row r="495" spans="1:43" x14ac:dyDescent="0.2">
      <c r="A495" s="1">
        <v>491</v>
      </c>
      <c r="B495" s="27">
        <f>'Rolex, AP, Patek'!C495</f>
        <v>43597</v>
      </c>
      <c r="C495">
        <f>'Rolex, AP, Patek'!D495</f>
        <v>392</v>
      </c>
      <c r="D495" s="28">
        <f>'Rolex, AP, Patek'!E495</f>
        <v>4700</v>
      </c>
      <c r="E495" s="28">
        <f>'Rolex, AP, Patek'!F495</f>
        <v>5875</v>
      </c>
      <c r="F495" s="29">
        <f t="shared" si="42"/>
        <v>8.4553177876981493</v>
      </c>
      <c r="G495" s="28">
        <f>IF('Rolex, AP, Patek'!J495="AP",1,0)</f>
        <v>0</v>
      </c>
      <c r="H495" s="28">
        <f>IF('Rolex, AP, Patek'!J495="Patek",1,0)</f>
        <v>1</v>
      </c>
      <c r="I495" s="28">
        <f>IF('Rolex, AP, Patek'!J495="Rolex",1,0)</f>
        <v>0</v>
      </c>
      <c r="J495">
        <f>IF('Rolex, AP, Patek'!L495="Stainless Steel",1,0)</f>
        <v>0</v>
      </c>
      <c r="K495">
        <f>IF('Rolex, AP, Patek'!L495="Two-tone",1,0)</f>
        <v>0</v>
      </c>
      <c r="L495">
        <f>IF(OR('Rolex, AP, Patek'!L495="YG 18K",'Rolex, AP, Patek'!L495="YG &lt;18K",'Rolex, AP, Patek'!L495="PG 18K",'Rolex, AP, Patek'!L495="PG &lt;18K",'Rolex, AP, Patek'!L495="WG 18K",'Rolex, AP, Patek'!L495="Mixes of 18K",'Rolex, AP, Patek'!L495="Mixes &lt;18K"),1,0)</f>
        <v>1</v>
      </c>
      <c r="M495">
        <f>IF('Rolex, AP, Patek'!L495="Platinum",1,0)</f>
        <v>0</v>
      </c>
      <c r="N495">
        <f>IF(OR('Rolex, AP, Patek'!L495="PVD",'Rolex, AP, Patek'!L495="Gold Plate",'Rolex, AP, Patek'!L495="Other"),1,0)</f>
        <v>0</v>
      </c>
      <c r="O495">
        <f>IF('Rolex, AP, Patek'!P495="Stainless Steel",1,0)</f>
        <v>0</v>
      </c>
      <c r="P495">
        <f>IF('Rolex, AP, Patek'!P495="Leather",1,0)</f>
        <v>1</v>
      </c>
      <c r="Q495">
        <f>IF('Rolex, AP, Patek'!P495="Two-tone",1,0)</f>
        <v>0</v>
      </c>
      <c r="R495">
        <f>IF(OR('Rolex, AP, Patek'!P495="YG 18K",'Rolex, AP, Patek'!P495="PG 18K",'Rolex, AP, Patek'!P495="WG 18K",'Rolex, AP, Patek'!P495="Mixes of 18K"),1,0)</f>
        <v>0</v>
      </c>
      <c r="S495">
        <f>IF(OR('Rolex, AP, Patek'!AX495="Yes",'Rolex, AP, Patek'!AY495="Yes",'Rolex, AP, Patek'!AW495="Yes"),1,0)</f>
        <v>0</v>
      </c>
      <c r="T495">
        <f>IF(OR(ISTEXT('Rolex, AP, Patek'!AZ495), ISTEXT('Rolex, AP, Patek'!BA495)),1,0)</f>
        <v>0</v>
      </c>
      <c r="U495">
        <f>IF('Rolex, AP, Patek'!BB495="Yes",1,0)</f>
        <v>0</v>
      </c>
      <c r="V495">
        <f>IF('Rolex, AP, Patek'!BC495="Yes",1,0)</f>
        <v>0</v>
      </c>
      <c r="W495">
        <f>IF('Rolex, AP, Patek'!BF495="Yes",1,0)</f>
        <v>0</v>
      </c>
      <c r="X495">
        <f>IF('Rolex, AP, Patek'!BG495="A",1,0)</f>
        <v>0</v>
      </c>
      <c r="Y495">
        <f>IF('Rolex, AP, Patek'!BG495="AA",1,0)</f>
        <v>1</v>
      </c>
      <c r="Z495">
        <f>IF('Rolex, AP, Patek'!BG495="AAA",1,0)</f>
        <v>0</v>
      </c>
      <c r="AA495">
        <f>IF('Rolex, AP, Patek'!BG495="AAAA",1,0)</f>
        <v>0</v>
      </c>
      <c r="AB495">
        <f>IF('Rolex, AP, Patek'!R495="Yes",1,0)</f>
        <v>1</v>
      </c>
      <c r="AC495">
        <f>IF('Rolex, AP, Patek'!AR495="Yes",1,0)</f>
        <v>0</v>
      </c>
      <c r="AD495">
        <f>IF(OR('Rolex, AP, Patek'!X495="Yes", 'Rolex, AP, Patek'!Y495="Yes",'Rolex, AP, Patek'!Z495="Yes"),1,0)</f>
        <v>0</v>
      </c>
      <c r="AE495">
        <f>IF(OR('Rolex, AP, Patek'!AA495="Yes",'Rolex, AP, Patek'!AB495="Yes"),1,0)</f>
        <v>0</v>
      </c>
      <c r="AF495">
        <f>IF('Rolex, AP, Patek'!AD495="Yes",1,0)</f>
        <v>0</v>
      </c>
      <c r="AG495">
        <f>IF('Rolex, AP, Patek'!AC495="Yes",1,0)</f>
        <v>0</v>
      </c>
      <c r="AH495">
        <f>IF('Rolex, AP, Patek'!AE495="Yes",1,0)</f>
        <v>0</v>
      </c>
      <c r="AI495">
        <f>IF(OR('Rolex, AP, Patek'!AK495="Yes",'Rolex, AP, Patek'!AN495="Yes"),1,0)</f>
        <v>0</v>
      </c>
      <c r="AJ495">
        <f>IF('Rolex, AP, Patek'!AL495="Yes",1,0)</f>
        <v>0</v>
      </c>
      <c r="AK495">
        <f>IF('Rolex, AP, Patek'!AO495="Yes",1,0)</f>
        <v>0</v>
      </c>
      <c r="AL495">
        <f>IF('Rolex, AP, Patek'!AS495="Yes",1,0)</f>
        <v>0</v>
      </c>
      <c r="AM495" s="25">
        <f t="shared" si="43"/>
        <v>0</v>
      </c>
      <c r="AN495" s="25">
        <f t="shared" si="44"/>
        <v>1</v>
      </c>
      <c r="AO495" s="25">
        <f t="shared" si="45"/>
        <v>0</v>
      </c>
      <c r="AP495" s="25">
        <f t="shared" si="46"/>
        <v>0</v>
      </c>
      <c r="AQ495" s="25">
        <f t="shared" si="47"/>
        <v>0</v>
      </c>
    </row>
    <row r="496" spans="1:43" x14ac:dyDescent="0.2">
      <c r="A496" s="1">
        <v>492</v>
      </c>
      <c r="B496" s="27">
        <f>'Rolex, AP, Patek'!C496</f>
        <v>43597</v>
      </c>
      <c r="C496">
        <f>'Rolex, AP, Patek'!D496</f>
        <v>393</v>
      </c>
      <c r="D496" s="28">
        <f>'Rolex, AP, Patek'!E496</f>
        <v>6200</v>
      </c>
      <c r="E496" s="28">
        <f>'Rolex, AP, Patek'!F496</f>
        <v>7750</v>
      </c>
      <c r="F496" s="29">
        <f t="shared" si="42"/>
        <v>8.7323045710331826</v>
      </c>
      <c r="G496" s="28">
        <f>IF('Rolex, AP, Patek'!J496="AP",1,0)</f>
        <v>0</v>
      </c>
      <c r="H496" s="28">
        <f>IF('Rolex, AP, Patek'!J496="Patek",1,0)</f>
        <v>1</v>
      </c>
      <c r="I496" s="28">
        <f>IF('Rolex, AP, Patek'!J496="Rolex",1,0)</f>
        <v>0</v>
      </c>
      <c r="J496">
        <f>IF('Rolex, AP, Patek'!L496="Stainless Steel",1,0)</f>
        <v>0</v>
      </c>
      <c r="K496">
        <f>IF('Rolex, AP, Patek'!L496="Two-tone",1,0)</f>
        <v>0</v>
      </c>
      <c r="L496">
        <f>IF(OR('Rolex, AP, Patek'!L496="YG 18K",'Rolex, AP, Patek'!L496="YG &lt;18K",'Rolex, AP, Patek'!L496="PG 18K",'Rolex, AP, Patek'!L496="PG &lt;18K",'Rolex, AP, Patek'!L496="WG 18K",'Rolex, AP, Patek'!L496="Mixes of 18K",'Rolex, AP, Patek'!L496="Mixes &lt;18K"),1,0)</f>
        <v>1</v>
      </c>
      <c r="M496">
        <f>IF('Rolex, AP, Patek'!L496="Platinum",1,0)</f>
        <v>0</v>
      </c>
      <c r="N496">
        <f>IF(OR('Rolex, AP, Patek'!L496="PVD",'Rolex, AP, Patek'!L496="Gold Plate",'Rolex, AP, Patek'!L496="Other"),1,0)</f>
        <v>0</v>
      </c>
      <c r="O496">
        <f>IF('Rolex, AP, Patek'!P496="Stainless Steel",1,0)</f>
        <v>0</v>
      </c>
      <c r="P496">
        <f>IF('Rolex, AP, Patek'!P496="Leather",1,0)</f>
        <v>1</v>
      </c>
      <c r="Q496">
        <f>IF('Rolex, AP, Patek'!P496="Two-tone",1,0)</f>
        <v>0</v>
      </c>
      <c r="R496">
        <f>IF(OR('Rolex, AP, Patek'!P496="YG 18K",'Rolex, AP, Patek'!P496="PG 18K",'Rolex, AP, Patek'!P496="WG 18K",'Rolex, AP, Patek'!P496="Mixes of 18K"),1,0)</f>
        <v>0</v>
      </c>
      <c r="S496">
        <f>IF(OR('Rolex, AP, Patek'!AX496="Yes",'Rolex, AP, Patek'!AY496="Yes",'Rolex, AP, Patek'!AW496="Yes"),1,0)</f>
        <v>0</v>
      </c>
      <c r="T496">
        <f>IF(OR(ISTEXT('Rolex, AP, Patek'!AZ496), ISTEXT('Rolex, AP, Patek'!BA496)),1,0)</f>
        <v>0</v>
      </c>
      <c r="U496">
        <f>IF('Rolex, AP, Patek'!BB496="Yes",1,0)</f>
        <v>0</v>
      </c>
      <c r="V496">
        <f>IF('Rolex, AP, Patek'!BC496="Yes",1,0)</f>
        <v>0</v>
      </c>
      <c r="W496">
        <f>IF('Rolex, AP, Patek'!BF496="Yes",1,0)</f>
        <v>0</v>
      </c>
      <c r="X496">
        <f>IF('Rolex, AP, Patek'!BG496="A",1,0)</f>
        <v>0</v>
      </c>
      <c r="Y496">
        <f>IF('Rolex, AP, Patek'!BG496="AA",1,0)</f>
        <v>0</v>
      </c>
      <c r="Z496">
        <f>IF('Rolex, AP, Patek'!BG496="AAA",1,0)</f>
        <v>1</v>
      </c>
      <c r="AA496">
        <f>IF('Rolex, AP, Patek'!BG496="AAAA",1,0)</f>
        <v>0</v>
      </c>
      <c r="AB496">
        <f>IF('Rolex, AP, Patek'!R496="Yes",1,0)</f>
        <v>1</v>
      </c>
      <c r="AC496">
        <f>IF('Rolex, AP, Patek'!AR496="Yes",1,0)</f>
        <v>0</v>
      </c>
      <c r="AD496">
        <f>IF(OR('Rolex, AP, Patek'!X496="Yes", 'Rolex, AP, Patek'!Y496="Yes",'Rolex, AP, Patek'!Z496="Yes"),1,0)</f>
        <v>0</v>
      </c>
      <c r="AE496">
        <f>IF(OR('Rolex, AP, Patek'!AA496="Yes",'Rolex, AP, Patek'!AB496="Yes"),1,0)</f>
        <v>0</v>
      </c>
      <c r="AF496">
        <f>IF('Rolex, AP, Patek'!AD496="Yes",1,0)</f>
        <v>0</v>
      </c>
      <c r="AG496">
        <f>IF('Rolex, AP, Patek'!AC496="Yes",1,0)</f>
        <v>0</v>
      </c>
      <c r="AH496">
        <f>IF('Rolex, AP, Patek'!AE496="Yes",1,0)</f>
        <v>0</v>
      </c>
      <c r="AI496">
        <f>IF(OR('Rolex, AP, Patek'!AK496="Yes",'Rolex, AP, Patek'!AN496="Yes"),1,0)</f>
        <v>0</v>
      </c>
      <c r="AJ496">
        <f>IF('Rolex, AP, Patek'!AL496="Yes",1,0)</f>
        <v>0</v>
      </c>
      <c r="AK496">
        <f>IF('Rolex, AP, Patek'!AO496="Yes",1,0)</f>
        <v>0</v>
      </c>
      <c r="AL496">
        <f>IF('Rolex, AP, Patek'!AS496="Yes",1,0)</f>
        <v>0</v>
      </c>
      <c r="AM496" s="25">
        <f t="shared" si="43"/>
        <v>0</v>
      </c>
      <c r="AN496" s="25">
        <f t="shared" si="44"/>
        <v>1</v>
      </c>
      <c r="AO496" s="25">
        <f t="shared" si="45"/>
        <v>0</v>
      </c>
      <c r="AP496" s="25">
        <f t="shared" si="46"/>
        <v>0</v>
      </c>
      <c r="AQ496" s="25">
        <f t="shared" si="47"/>
        <v>0</v>
      </c>
    </row>
    <row r="497" spans="1:43" x14ac:dyDescent="0.2">
      <c r="A497" s="1">
        <v>493</v>
      </c>
      <c r="B497" s="27">
        <f>'Rolex, AP, Patek'!C497</f>
        <v>43597</v>
      </c>
      <c r="C497">
        <f>'Rolex, AP, Patek'!D497</f>
        <v>394</v>
      </c>
      <c r="D497" s="28">
        <f>'Rolex, AP, Patek'!E497</f>
        <v>10000</v>
      </c>
      <c r="E497" s="28">
        <f>'Rolex, AP, Patek'!F497</f>
        <v>12500</v>
      </c>
      <c r="F497" s="29">
        <f t="shared" si="42"/>
        <v>9.2103403719761836</v>
      </c>
      <c r="G497" s="28">
        <f>IF('Rolex, AP, Patek'!J497="AP",1,0)</f>
        <v>0</v>
      </c>
      <c r="H497" s="28">
        <f>IF('Rolex, AP, Patek'!J497="Patek",1,0)</f>
        <v>1</v>
      </c>
      <c r="I497" s="28">
        <f>IF('Rolex, AP, Patek'!J497="Rolex",1,0)</f>
        <v>0</v>
      </c>
      <c r="J497">
        <f>IF('Rolex, AP, Patek'!L497="Stainless Steel",1,0)</f>
        <v>0</v>
      </c>
      <c r="K497">
        <f>IF('Rolex, AP, Patek'!L497="Two-tone",1,0)</f>
        <v>0</v>
      </c>
      <c r="L497">
        <f>IF(OR('Rolex, AP, Patek'!L497="YG 18K",'Rolex, AP, Patek'!L497="YG &lt;18K",'Rolex, AP, Patek'!L497="PG 18K",'Rolex, AP, Patek'!L497="PG &lt;18K",'Rolex, AP, Patek'!L497="WG 18K",'Rolex, AP, Patek'!L497="Mixes of 18K",'Rolex, AP, Patek'!L497="Mixes &lt;18K"),1,0)</f>
        <v>1</v>
      </c>
      <c r="M497">
        <f>IF('Rolex, AP, Patek'!L497="Platinum",1,0)</f>
        <v>0</v>
      </c>
      <c r="N497">
        <f>IF(OR('Rolex, AP, Patek'!L497="PVD",'Rolex, AP, Patek'!L497="Gold Plate",'Rolex, AP, Patek'!L497="Other"),1,0)</f>
        <v>0</v>
      </c>
      <c r="O497">
        <f>IF('Rolex, AP, Patek'!P497="Stainless Steel",1,0)</f>
        <v>0</v>
      </c>
      <c r="P497">
        <f>IF('Rolex, AP, Patek'!P497="Leather",1,0)</f>
        <v>1</v>
      </c>
      <c r="Q497">
        <f>IF('Rolex, AP, Patek'!P497="Two-tone",1,0)</f>
        <v>0</v>
      </c>
      <c r="R497">
        <f>IF(OR('Rolex, AP, Patek'!P497="YG 18K",'Rolex, AP, Patek'!P497="PG 18K",'Rolex, AP, Patek'!P497="WG 18K",'Rolex, AP, Patek'!P497="Mixes of 18K"),1,0)</f>
        <v>0</v>
      </c>
      <c r="S497">
        <f>IF(OR('Rolex, AP, Patek'!AX497="Yes",'Rolex, AP, Patek'!AY497="Yes",'Rolex, AP, Patek'!AW497="Yes"),1,0)</f>
        <v>0</v>
      </c>
      <c r="T497">
        <f>IF(OR(ISTEXT('Rolex, AP, Patek'!AZ497), ISTEXT('Rolex, AP, Patek'!BA497)),1,0)</f>
        <v>0</v>
      </c>
      <c r="U497">
        <f>IF('Rolex, AP, Patek'!BB497="Yes",1,0)</f>
        <v>0</v>
      </c>
      <c r="V497">
        <f>IF('Rolex, AP, Patek'!BC497="Yes",1,0)</f>
        <v>0</v>
      </c>
      <c r="W497">
        <f>IF('Rolex, AP, Patek'!BF497="Yes",1,0)</f>
        <v>0</v>
      </c>
      <c r="X497">
        <f>IF('Rolex, AP, Patek'!BG497="A",1,0)</f>
        <v>0</v>
      </c>
      <c r="Y497">
        <f>IF('Rolex, AP, Patek'!BG497="AA",1,0)</f>
        <v>0</v>
      </c>
      <c r="Z497">
        <f>IF('Rolex, AP, Patek'!BG497="AAA",1,0)</f>
        <v>1</v>
      </c>
      <c r="AA497">
        <f>IF('Rolex, AP, Patek'!BG497="AAAA",1,0)</f>
        <v>0</v>
      </c>
      <c r="AB497">
        <f>IF('Rolex, AP, Patek'!R497="Yes",1,0)</f>
        <v>1</v>
      </c>
      <c r="AC497">
        <f>IF('Rolex, AP, Patek'!AR497="Yes",1,0)</f>
        <v>0</v>
      </c>
      <c r="AD497">
        <f>IF(OR('Rolex, AP, Patek'!X497="Yes", 'Rolex, AP, Patek'!Y497="Yes",'Rolex, AP, Patek'!Z497="Yes"),1,0)</f>
        <v>0</v>
      </c>
      <c r="AE497">
        <f>IF(OR('Rolex, AP, Patek'!AA497="Yes",'Rolex, AP, Patek'!AB497="Yes"),1,0)</f>
        <v>0</v>
      </c>
      <c r="AF497">
        <f>IF('Rolex, AP, Patek'!AD497="Yes",1,0)</f>
        <v>0</v>
      </c>
      <c r="AG497">
        <f>IF('Rolex, AP, Patek'!AC497="Yes",1,0)</f>
        <v>0</v>
      </c>
      <c r="AH497">
        <f>IF('Rolex, AP, Patek'!AE497="Yes",1,0)</f>
        <v>0</v>
      </c>
      <c r="AI497">
        <f>IF(OR('Rolex, AP, Patek'!AK497="Yes",'Rolex, AP, Patek'!AN497="Yes"),1,0)</f>
        <v>0</v>
      </c>
      <c r="AJ497">
        <f>IF('Rolex, AP, Patek'!AL497="Yes",1,0)</f>
        <v>0</v>
      </c>
      <c r="AK497">
        <f>IF('Rolex, AP, Patek'!AO497="Yes",1,0)</f>
        <v>0</v>
      </c>
      <c r="AL497">
        <f>IF('Rolex, AP, Patek'!AS497="Yes",1,0)</f>
        <v>0</v>
      </c>
      <c r="AM497" s="25">
        <f t="shared" si="43"/>
        <v>0</v>
      </c>
      <c r="AN497" s="25">
        <f t="shared" si="44"/>
        <v>1</v>
      </c>
      <c r="AO497" s="25">
        <f t="shared" si="45"/>
        <v>0</v>
      </c>
      <c r="AP497" s="25">
        <f t="shared" si="46"/>
        <v>0</v>
      </c>
      <c r="AQ497" s="25">
        <f t="shared" si="47"/>
        <v>0</v>
      </c>
    </row>
    <row r="498" spans="1:43" x14ac:dyDescent="0.2">
      <c r="A498" s="1">
        <v>494</v>
      </c>
      <c r="B498" s="27">
        <f>'Rolex, AP, Patek'!C498</f>
        <v>43597</v>
      </c>
      <c r="C498">
        <f>'Rolex, AP, Patek'!D498</f>
        <v>395</v>
      </c>
      <c r="D498" s="28">
        <f>'Rolex, AP, Patek'!E498</f>
        <v>4600</v>
      </c>
      <c r="E498" s="28">
        <f>'Rolex, AP, Patek'!F498</f>
        <v>5750</v>
      </c>
      <c r="F498" s="29">
        <f t="shared" si="42"/>
        <v>8.4338115824771869</v>
      </c>
      <c r="G498" s="28">
        <f>IF('Rolex, AP, Patek'!J498="AP",1,0)</f>
        <v>0</v>
      </c>
      <c r="H498" s="28">
        <f>IF('Rolex, AP, Patek'!J498="Patek",1,0)</f>
        <v>1</v>
      </c>
      <c r="I498" s="28">
        <f>IF('Rolex, AP, Patek'!J498="Rolex",1,0)</f>
        <v>0</v>
      </c>
      <c r="J498">
        <f>IF('Rolex, AP, Patek'!L498="Stainless Steel",1,0)</f>
        <v>0</v>
      </c>
      <c r="K498">
        <f>IF('Rolex, AP, Patek'!L498="Two-tone",1,0)</f>
        <v>0</v>
      </c>
      <c r="L498">
        <f>IF(OR('Rolex, AP, Patek'!L498="YG 18K",'Rolex, AP, Patek'!L498="YG &lt;18K",'Rolex, AP, Patek'!L498="PG 18K",'Rolex, AP, Patek'!L498="PG &lt;18K",'Rolex, AP, Patek'!L498="WG 18K",'Rolex, AP, Patek'!L498="Mixes of 18K",'Rolex, AP, Patek'!L498="Mixes &lt;18K"),1,0)</f>
        <v>1</v>
      </c>
      <c r="M498">
        <f>IF('Rolex, AP, Patek'!L498="Platinum",1,0)</f>
        <v>0</v>
      </c>
      <c r="N498">
        <f>IF(OR('Rolex, AP, Patek'!L498="PVD",'Rolex, AP, Patek'!L498="Gold Plate",'Rolex, AP, Patek'!L498="Other"),1,0)</f>
        <v>0</v>
      </c>
      <c r="O498">
        <f>IF('Rolex, AP, Patek'!P498="Stainless Steel",1,0)</f>
        <v>0</v>
      </c>
      <c r="P498">
        <f>IF('Rolex, AP, Patek'!P498="Leather",1,0)</f>
        <v>1</v>
      </c>
      <c r="Q498">
        <f>IF('Rolex, AP, Patek'!P498="Two-tone",1,0)</f>
        <v>0</v>
      </c>
      <c r="R498">
        <f>IF(OR('Rolex, AP, Patek'!P498="YG 18K",'Rolex, AP, Patek'!P498="PG 18K",'Rolex, AP, Patek'!P498="WG 18K",'Rolex, AP, Patek'!P498="Mixes of 18K"),1,0)</f>
        <v>0</v>
      </c>
      <c r="S498">
        <f>IF(OR('Rolex, AP, Patek'!AX498="Yes",'Rolex, AP, Patek'!AY498="Yes",'Rolex, AP, Patek'!AW498="Yes"),1,0)</f>
        <v>0</v>
      </c>
      <c r="T498">
        <f>IF(OR(ISTEXT('Rolex, AP, Patek'!AZ498), ISTEXT('Rolex, AP, Patek'!BA498)),1,0)</f>
        <v>0</v>
      </c>
      <c r="U498">
        <f>IF('Rolex, AP, Patek'!BB498="Yes",1,0)</f>
        <v>0</v>
      </c>
      <c r="V498">
        <f>IF('Rolex, AP, Patek'!BC498="Yes",1,0)</f>
        <v>0</v>
      </c>
      <c r="W498">
        <f>IF('Rolex, AP, Patek'!BF498="Yes",1,0)</f>
        <v>0</v>
      </c>
      <c r="X498">
        <f>IF('Rolex, AP, Patek'!BG498="A",1,0)</f>
        <v>0</v>
      </c>
      <c r="Y498">
        <f>IF('Rolex, AP, Patek'!BG498="AA",1,0)</f>
        <v>1</v>
      </c>
      <c r="Z498">
        <f>IF('Rolex, AP, Patek'!BG498="AAA",1,0)</f>
        <v>0</v>
      </c>
      <c r="AA498">
        <f>IF('Rolex, AP, Patek'!BG498="AAAA",1,0)</f>
        <v>0</v>
      </c>
      <c r="AB498">
        <f>IF('Rolex, AP, Patek'!R498="Yes",1,0)</f>
        <v>1</v>
      </c>
      <c r="AC498">
        <f>IF('Rolex, AP, Patek'!AR498="Yes",1,0)</f>
        <v>0</v>
      </c>
      <c r="AD498">
        <f>IF(OR('Rolex, AP, Patek'!X498="Yes", 'Rolex, AP, Patek'!Y498="Yes",'Rolex, AP, Patek'!Z498="Yes"),1,0)</f>
        <v>0</v>
      </c>
      <c r="AE498">
        <f>IF(OR('Rolex, AP, Patek'!AA498="Yes",'Rolex, AP, Patek'!AB498="Yes"),1,0)</f>
        <v>0</v>
      </c>
      <c r="AF498">
        <f>IF('Rolex, AP, Patek'!AD498="Yes",1,0)</f>
        <v>0</v>
      </c>
      <c r="AG498">
        <f>IF('Rolex, AP, Patek'!AC498="Yes",1,0)</f>
        <v>0</v>
      </c>
      <c r="AH498">
        <f>IF('Rolex, AP, Patek'!AE498="Yes",1,0)</f>
        <v>0</v>
      </c>
      <c r="AI498">
        <f>IF(OR('Rolex, AP, Patek'!AK498="Yes",'Rolex, AP, Patek'!AN498="Yes"),1,0)</f>
        <v>0</v>
      </c>
      <c r="AJ498">
        <f>IF('Rolex, AP, Patek'!AL498="Yes",1,0)</f>
        <v>0</v>
      </c>
      <c r="AK498">
        <f>IF('Rolex, AP, Patek'!AO498="Yes",1,0)</f>
        <v>0</v>
      </c>
      <c r="AL498">
        <f>IF('Rolex, AP, Patek'!AS498="Yes",1,0)</f>
        <v>0</v>
      </c>
      <c r="AM498" s="25">
        <f t="shared" si="43"/>
        <v>0</v>
      </c>
      <c r="AN498" s="25">
        <f t="shared" si="44"/>
        <v>1</v>
      </c>
      <c r="AO498" s="25">
        <f t="shared" si="45"/>
        <v>0</v>
      </c>
      <c r="AP498" s="25">
        <f t="shared" si="46"/>
        <v>0</v>
      </c>
      <c r="AQ498" s="25">
        <f t="shared" si="47"/>
        <v>0</v>
      </c>
    </row>
    <row r="499" spans="1:43" x14ac:dyDescent="0.2">
      <c r="A499" s="1">
        <v>495</v>
      </c>
      <c r="B499" s="27">
        <f>'Rolex, AP, Patek'!C499</f>
        <v>43597</v>
      </c>
      <c r="C499">
        <f>'Rolex, AP, Patek'!D499</f>
        <v>396</v>
      </c>
      <c r="D499" s="28">
        <f>'Rolex, AP, Patek'!E499</f>
        <v>10000</v>
      </c>
      <c r="E499" s="28">
        <f>'Rolex, AP, Patek'!F499</f>
        <v>12500</v>
      </c>
      <c r="F499" s="29">
        <f t="shared" si="42"/>
        <v>9.2103403719761836</v>
      </c>
      <c r="G499" s="28">
        <f>IF('Rolex, AP, Patek'!J499="AP",1,0)</f>
        <v>0</v>
      </c>
      <c r="H499" s="28">
        <f>IF('Rolex, AP, Patek'!J499="Patek",1,0)</f>
        <v>1</v>
      </c>
      <c r="I499" s="28">
        <f>IF('Rolex, AP, Patek'!J499="Rolex",1,0)</f>
        <v>0</v>
      </c>
      <c r="J499">
        <f>IF('Rolex, AP, Patek'!L499="Stainless Steel",1,0)</f>
        <v>0</v>
      </c>
      <c r="K499">
        <f>IF('Rolex, AP, Patek'!L499="Two-tone",1,0)</f>
        <v>0</v>
      </c>
      <c r="L499">
        <f>IF(OR('Rolex, AP, Patek'!L499="YG 18K",'Rolex, AP, Patek'!L499="YG &lt;18K",'Rolex, AP, Patek'!L499="PG 18K",'Rolex, AP, Patek'!L499="PG &lt;18K",'Rolex, AP, Patek'!L499="WG 18K",'Rolex, AP, Patek'!L499="Mixes of 18K",'Rolex, AP, Patek'!L499="Mixes &lt;18K"),1,0)</f>
        <v>1</v>
      </c>
      <c r="M499">
        <f>IF('Rolex, AP, Patek'!L499="Platinum",1,0)</f>
        <v>0</v>
      </c>
      <c r="N499">
        <f>IF(OR('Rolex, AP, Patek'!L499="PVD",'Rolex, AP, Patek'!L499="Gold Plate",'Rolex, AP, Patek'!L499="Other"),1,0)</f>
        <v>0</v>
      </c>
      <c r="O499">
        <f>IF('Rolex, AP, Patek'!P499="Stainless Steel",1,0)</f>
        <v>0</v>
      </c>
      <c r="P499">
        <f>IF('Rolex, AP, Patek'!P499="Leather",1,0)</f>
        <v>1</v>
      </c>
      <c r="Q499">
        <f>IF('Rolex, AP, Patek'!P499="Two-tone",1,0)</f>
        <v>0</v>
      </c>
      <c r="R499">
        <f>IF(OR('Rolex, AP, Patek'!P499="YG 18K",'Rolex, AP, Patek'!P499="PG 18K",'Rolex, AP, Patek'!P499="WG 18K",'Rolex, AP, Patek'!P499="Mixes of 18K"),1,0)</f>
        <v>0</v>
      </c>
      <c r="S499">
        <f>IF(OR('Rolex, AP, Patek'!AX499="Yes",'Rolex, AP, Patek'!AY499="Yes",'Rolex, AP, Patek'!AW499="Yes"),1,0)</f>
        <v>0</v>
      </c>
      <c r="T499">
        <f>IF(OR(ISTEXT('Rolex, AP, Patek'!AZ499), ISTEXT('Rolex, AP, Patek'!BA499)),1,0)</f>
        <v>0</v>
      </c>
      <c r="U499">
        <f>IF('Rolex, AP, Patek'!BB499="Yes",1,0)</f>
        <v>0</v>
      </c>
      <c r="V499">
        <f>IF('Rolex, AP, Patek'!BC499="Yes",1,0)</f>
        <v>0</v>
      </c>
      <c r="W499">
        <f>IF('Rolex, AP, Patek'!BF499="Yes",1,0)</f>
        <v>0</v>
      </c>
      <c r="X499">
        <f>IF('Rolex, AP, Patek'!BG499="A",1,0)</f>
        <v>0</v>
      </c>
      <c r="Y499">
        <f>IF('Rolex, AP, Patek'!BG499="AA",1,0)</f>
        <v>0</v>
      </c>
      <c r="Z499">
        <f>IF('Rolex, AP, Patek'!BG499="AAA",1,0)</f>
        <v>1</v>
      </c>
      <c r="AA499">
        <f>IF('Rolex, AP, Patek'!BG499="AAAA",1,0)</f>
        <v>0</v>
      </c>
      <c r="AB499">
        <f>IF('Rolex, AP, Patek'!R499="Yes",1,0)</f>
        <v>1</v>
      </c>
      <c r="AC499">
        <f>IF('Rolex, AP, Patek'!AR499="Yes",1,0)</f>
        <v>0</v>
      </c>
      <c r="AD499">
        <f>IF(OR('Rolex, AP, Patek'!X499="Yes", 'Rolex, AP, Patek'!Y499="Yes",'Rolex, AP, Patek'!Z499="Yes"),1,0)</f>
        <v>0</v>
      </c>
      <c r="AE499">
        <f>IF(OR('Rolex, AP, Patek'!AA499="Yes",'Rolex, AP, Patek'!AB499="Yes"),1,0)</f>
        <v>0</v>
      </c>
      <c r="AF499">
        <f>IF('Rolex, AP, Patek'!AD499="Yes",1,0)</f>
        <v>0</v>
      </c>
      <c r="AG499">
        <f>IF('Rolex, AP, Patek'!AC499="Yes",1,0)</f>
        <v>0</v>
      </c>
      <c r="AH499">
        <f>IF('Rolex, AP, Patek'!AE499="Yes",1,0)</f>
        <v>0</v>
      </c>
      <c r="AI499">
        <f>IF(OR('Rolex, AP, Patek'!AK499="Yes",'Rolex, AP, Patek'!AN499="Yes"),1,0)</f>
        <v>0</v>
      </c>
      <c r="AJ499">
        <f>IF('Rolex, AP, Patek'!AL499="Yes",1,0)</f>
        <v>0</v>
      </c>
      <c r="AK499">
        <f>IF('Rolex, AP, Patek'!AO499="Yes",1,0)</f>
        <v>0</v>
      </c>
      <c r="AL499">
        <f>IF('Rolex, AP, Patek'!AS499="Yes",1,0)</f>
        <v>0</v>
      </c>
      <c r="AM499" s="25">
        <f t="shared" si="43"/>
        <v>0</v>
      </c>
      <c r="AN499" s="25">
        <f t="shared" si="44"/>
        <v>1</v>
      </c>
      <c r="AO499" s="25">
        <f t="shared" si="45"/>
        <v>0</v>
      </c>
      <c r="AP499" s="25">
        <f t="shared" si="46"/>
        <v>0</v>
      </c>
      <c r="AQ499" s="25">
        <f t="shared" si="47"/>
        <v>0</v>
      </c>
    </row>
    <row r="500" spans="1:43" x14ac:dyDescent="0.2">
      <c r="A500" s="1">
        <v>496</v>
      </c>
      <c r="B500" s="27">
        <f>'Rolex, AP, Patek'!C500</f>
        <v>43597</v>
      </c>
      <c r="C500">
        <f>'Rolex, AP, Patek'!D500</f>
        <v>399</v>
      </c>
      <c r="D500" s="28">
        <f>'Rolex, AP, Patek'!E500</f>
        <v>13000</v>
      </c>
      <c r="E500" s="28">
        <f>'Rolex, AP, Patek'!F500</f>
        <v>16250</v>
      </c>
      <c r="F500" s="29">
        <f t="shared" si="42"/>
        <v>9.4727046364436731</v>
      </c>
      <c r="G500" s="28">
        <f>IF('Rolex, AP, Patek'!J500="AP",1,0)</f>
        <v>0</v>
      </c>
      <c r="H500" s="28">
        <f>IF('Rolex, AP, Patek'!J500="Patek",1,0)</f>
        <v>1</v>
      </c>
      <c r="I500" s="28">
        <f>IF('Rolex, AP, Patek'!J500="Rolex",1,0)</f>
        <v>0</v>
      </c>
      <c r="J500">
        <f>IF('Rolex, AP, Patek'!L500="Stainless Steel",1,0)</f>
        <v>1</v>
      </c>
      <c r="K500">
        <f>IF('Rolex, AP, Patek'!L500="Two-tone",1,0)</f>
        <v>0</v>
      </c>
      <c r="L500">
        <f>IF(OR('Rolex, AP, Patek'!L500="YG 18K",'Rolex, AP, Patek'!L500="YG &lt;18K",'Rolex, AP, Patek'!L500="PG 18K",'Rolex, AP, Patek'!L500="PG &lt;18K",'Rolex, AP, Patek'!L500="WG 18K",'Rolex, AP, Patek'!L500="Mixes of 18K",'Rolex, AP, Patek'!L500="Mixes &lt;18K"),1,0)</f>
        <v>0</v>
      </c>
      <c r="M500">
        <f>IF('Rolex, AP, Patek'!L500="Platinum",1,0)</f>
        <v>0</v>
      </c>
      <c r="N500">
        <f>IF(OR('Rolex, AP, Patek'!L500="PVD",'Rolex, AP, Patek'!L500="Gold Plate",'Rolex, AP, Patek'!L500="Other"),1,0)</f>
        <v>0</v>
      </c>
      <c r="O500">
        <f>IF('Rolex, AP, Patek'!P500="Stainless Steel",1,0)</f>
        <v>0</v>
      </c>
      <c r="P500">
        <f>IF('Rolex, AP, Patek'!P500="Leather",1,0)</f>
        <v>1</v>
      </c>
      <c r="Q500">
        <f>IF('Rolex, AP, Patek'!P500="Two-tone",1,0)</f>
        <v>0</v>
      </c>
      <c r="R500">
        <f>IF(OR('Rolex, AP, Patek'!P500="YG 18K",'Rolex, AP, Patek'!P500="PG 18K",'Rolex, AP, Patek'!P500="WG 18K",'Rolex, AP, Patek'!P500="Mixes of 18K"),1,0)</f>
        <v>0</v>
      </c>
      <c r="S500">
        <f>IF(OR('Rolex, AP, Patek'!AX500="Yes",'Rolex, AP, Patek'!AY500="Yes",'Rolex, AP, Patek'!AW500="Yes"),1,0)</f>
        <v>0</v>
      </c>
      <c r="T500">
        <f>IF(OR(ISTEXT('Rolex, AP, Patek'!AZ500), ISTEXT('Rolex, AP, Patek'!BA500)),1,0)</f>
        <v>0</v>
      </c>
      <c r="U500">
        <f>IF('Rolex, AP, Patek'!BB500="Yes",1,0)</f>
        <v>0</v>
      </c>
      <c r="V500">
        <f>IF('Rolex, AP, Patek'!BC500="Yes",1,0)</f>
        <v>0</v>
      </c>
      <c r="W500">
        <f>IF('Rolex, AP, Patek'!BF500="Yes",1,0)</f>
        <v>0</v>
      </c>
      <c r="X500">
        <f>IF('Rolex, AP, Patek'!BG500="A",1,0)</f>
        <v>0</v>
      </c>
      <c r="Y500">
        <f>IF('Rolex, AP, Patek'!BG500="AA",1,0)</f>
        <v>1</v>
      </c>
      <c r="Z500">
        <f>IF('Rolex, AP, Patek'!BG500="AAA",1,0)</f>
        <v>0</v>
      </c>
      <c r="AA500">
        <f>IF('Rolex, AP, Patek'!BG500="AAAA",1,0)</f>
        <v>0</v>
      </c>
      <c r="AB500">
        <f>IF('Rolex, AP, Patek'!R500="Yes",1,0)</f>
        <v>1</v>
      </c>
      <c r="AC500">
        <f>IF('Rolex, AP, Patek'!AR500="Yes",1,0)</f>
        <v>0</v>
      </c>
      <c r="AD500">
        <f>IF(OR('Rolex, AP, Patek'!X500="Yes", 'Rolex, AP, Patek'!Y500="Yes",'Rolex, AP, Patek'!Z500="Yes"),1,0)</f>
        <v>0</v>
      </c>
      <c r="AE500">
        <f>IF(OR('Rolex, AP, Patek'!AA500="Yes",'Rolex, AP, Patek'!AB500="Yes"),1,0)</f>
        <v>0</v>
      </c>
      <c r="AF500">
        <f>IF('Rolex, AP, Patek'!AD500="Yes",1,0)</f>
        <v>0</v>
      </c>
      <c r="AG500">
        <f>IF('Rolex, AP, Patek'!AC500="Yes",1,0)</f>
        <v>0</v>
      </c>
      <c r="AH500">
        <f>IF('Rolex, AP, Patek'!AE500="Yes",1,0)</f>
        <v>0</v>
      </c>
      <c r="AI500">
        <f>IF(OR('Rolex, AP, Patek'!AK500="Yes",'Rolex, AP, Patek'!AN500="Yes"),1,0)</f>
        <v>0</v>
      </c>
      <c r="AJ500">
        <f>IF('Rolex, AP, Patek'!AL500="Yes",1,0)</f>
        <v>0</v>
      </c>
      <c r="AK500">
        <f>IF('Rolex, AP, Patek'!AO500="Yes",1,0)</f>
        <v>0</v>
      </c>
      <c r="AL500">
        <f>IF('Rolex, AP, Patek'!AS500="Yes",1,0)</f>
        <v>0</v>
      </c>
      <c r="AM500" s="25">
        <f t="shared" si="43"/>
        <v>0</v>
      </c>
      <c r="AN500" s="25">
        <f t="shared" si="44"/>
        <v>1</v>
      </c>
      <c r="AO500" s="25">
        <f t="shared" si="45"/>
        <v>0</v>
      </c>
      <c r="AP500" s="25">
        <f t="shared" si="46"/>
        <v>0</v>
      </c>
      <c r="AQ500" s="25">
        <f t="shared" si="47"/>
        <v>0</v>
      </c>
    </row>
    <row r="501" spans="1:43" x14ac:dyDescent="0.2">
      <c r="A501" s="1">
        <v>497</v>
      </c>
      <c r="B501" s="27">
        <f>'Rolex, AP, Patek'!C501</f>
        <v>43597</v>
      </c>
      <c r="C501">
        <f>'Rolex, AP, Patek'!D501</f>
        <v>400</v>
      </c>
      <c r="D501" s="28">
        <f>'Rolex, AP, Patek'!E501</f>
        <v>9000</v>
      </c>
      <c r="E501" s="28">
        <f>'Rolex, AP, Patek'!F501</f>
        <v>11250</v>
      </c>
      <c r="F501" s="29">
        <f t="shared" si="42"/>
        <v>9.1049798563183568</v>
      </c>
      <c r="G501" s="28">
        <f>IF('Rolex, AP, Patek'!J501="AP",1,0)</f>
        <v>0</v>
      </c>
      <c r="H501" s="28">
        <f>IF('Rolex, AP, Patek'!J501="Patek",1,0)</f>
        <v>1</v>
      </c>
      <c r="I501" s="28">
        <f>IF('Rolex, AP, Patek'!J501="Rolex",1,0)</f>
        <v>0</v>
      </c>
      <c r="J501">
        <f>IF('Rolex, AP, Patek'!L501="Stainless Steel",1,0)</f>
        <v>0</v>
      </c>
      <c r="K501">
        <f>IF('Rolex, AP, Patek'!L501="Two-tone",1,0)</f>
        <v>0</v>
      </c>
      <c r="L501">
        <f>IF(OR('Rolex, AP, Patek'!L501="YG 18K",'Rolex, AP, Patek'!L501="YG &lt;18K",'Rolex, AP, Patek'!L501="PG 18K",'Rolex, AP, Patek'!L501="PG &lt;18K",'Rolex, AP, Patek'!L501="WG 18K",'Rolex, AP, Patek'!L501="Mixes of 18K",'Rolex, AP, Patek'!L501="Mixes &lt;18K"),1,0)</f>
        <v>1</v>
      </c>
      <c r="M501">
        <f>IF('Rolex, AP, Patek'!L501="Platinum",1,0)</f>
        <v>0</v>
      </c>
      <c r="N501">
        <f>IF(OR('Rolex, AP, Patek'!L501="PVD",'Rolex, AP, Patek'!L501="Gold Plate",'Rolex, AP, Patek'!L501="Other"),1,0)</f>
        <v>0</v>
      </c>
      <c r="O501">
        <f>IF('Rolex, AP, Patek'!P501="Stainless Steel",1,0)</f>
        <v>0</v>
      </c>
      <c r="P501">
        <f>IF('Rolex, AP, Patek'!P501="Leather",1,0)</f>
        <v>1</v>
      </c>
      <c r="Q501">
        <f>IF('Rolex, AP, Patek'!P501="Two-tone",1,0)</f>
        <v>0</v>
      </c>
      <c r="R501">
        <f>IF(OR('Rolex, AP, Patek'!P501="YG 18K",'Rolex, AP, Patek'!P501="PG 18K",'Rolex, AP, Patek'!P501="WG 18K",'Rolex, AP, Patek'!P501="Mixes of 18K"),1,0)</f>
        <v>0</v>
      </c>
      <c r="S501">
        <f>IF(OR('Rolex, AP, Patek'!AX501="Yes",'Rolex, AP, Patek'!AY501="Yes",'Rolex, AP, Patek'!AW501="Yes"),1,0)</f>
        <v>0</v>
      </c>
      <c r="T501">
        <f>IF(OR(ISTEXT('Rolex, AP, Patek'!AZ501), ISTEXT('Rolex, AP, Patek'!BA501)),1,0)</f>
        <v>0</v>
      </c>
      <c r="U501">
        <f>IF('Rolex, AP, Patek'!BB501="Yes",1,0)</f>
        <v>0</v>
      </c>
      <c r="V501">
        <f>IF('Rolex, AP, Patek'!BC501="Yes",1,0)</f>
        <v>0</v>
      </c>
      <c r="W501">
        <f>IF('Rolex, AP, Patek'!BF501="Yes",1,0)</f>
        <v>0</v>
      </c>
      <c r="X501">
        <f>IF('Rolex, AP, Patek'!BG501="A",1,0)</f>
        <v>0</v>
      </c>
      <c r="Y501">
        <f>IF('Rolex, AP, Patek'!BG501="AA",1,0)</f>
        <v>0</v>
      </c>
      <c r="Z501">
        <f>IF('Rolex, AP, Patek'!BG501="AAA",1,0)</f>
        <v>1</v>
      </c>
      <c r="AA501">
        <f>IF('Rolex, AP, Patek'!BG501="AAAA",1,0)</f>
        <v>0</v>
      </c>
      <c r="AB501">
        <f>IF('Rolex, AP, Patek'!R501="Yes",1,0)</f>
        <v>1</v>
      </c>
      <c r="AC501">
        <f>IF('Rolex, AP, Patek'!AR501="Yes",1,0)</f>
        <v>0</v>
      </c>
      <c r="AD501">
        <f>IF(OR('Rolex, AP, Patek'!X501="Yes", 'Rolex, AP, Patek'!Y501="Yes",'Rolex, AP, Patek'!Z501="Yes"),1,0)</f>
        <v>0</v>
      </c>
      <c r="AE501">
        <f>IF(OR('Rolex, AP, Patek'!AA501="Yes",'Rolex, AP, Patek'!AB501="Yes"),1,0)</f>
        <v>0</v>
      </c>
      <c r="AF501">
        <f>IF('Rolex, AP, Patek'!AD501="Yes",1,0)</f>
        <v>0</v>
      </c>
      <c r="AG501">
        <f>IF('Rolex, AP, Patek'!AC501="Yes",1,0)</f>
        <v>0</v>
      </c>
      <c r="AH501">
        <f>IF('Rolex, AP, Patek'!AE501="Yes",1,0)</f>
        <v>0</v>
      </c>
      <c r="AI501">
        <f>IF(OR('Rolex, AP, Patek'!AK501="Yes",'Rolex, AP, Patek'!AN501="Yes"),1,0)</f>
        <v>0</v>
      </c>
      <c r="AJ501">
        <f>IF('Rolex, AP, Patek'!AL501="Yes",1,0)</f>
        <v>0</v>
      </c>
      <c r="AK501">
        <f>IF('Rolex, AP, Patek'!AO501="Yes",1,0)</f>
        <v>0</v>
      </c>
      <c r="AL501">
        <f>IF('Rolex, AP, Patek'!AS501="Yes",1,0)</f>
        <v>0</v>
      </c>
      <c r="AM501" s="25">
        <f t="shared" si="43"/>
        <v>0</v>
      </c>
      <c r="AN501" s="25">
        <f t="shared" si="44"/>
        <v>1</v>
      </c>
      <c r="AO501" s="25">
        <f t="shared" si="45"/>
        <v>0</v>
      </c>
      <c r="AP501" s="25">
        <f t="shared" si="46"/>
        <v>0</v>
      </c>
      <c r="AQ501" s="25">
        <f t="shared" si="47"/>
        <v>0</v>
      </c>
    </row>
    <row r="502" spans="1:43" x14ac:dyDescent="0.2">
      <c r="A502" s="1">
        <v>498</v>
      </c>
      <c r="B502" s="27">
        <f>'Rolex, AP, Patek'!C502</f>
        <v>43597</v>
      </c>
      <c r="C502">
        <f>'Rolex, AP, Patek'!D502</f>
        <v>401</v>
      </c>
      <c r="D502" s="28">
        <f>'Rolex, AP, Patek'!E502</f>
        <v>7500</v>
      </c>
      <c r="E502" s="28">
        <f>'Rolex, AP, Patek'!F502</f>
        <v>9375</v>
      </c>
      <c r="F502" s="29">
        <f t="shared" si="42"/>
        <v>8.9226582995244019</v>
      </c>
      <c r="G502" s="28">
        <f>IF('Rolex, AP, Patek'!J502="AP",1,0)</f>
        <v>0</v>
      </c>
      <c r="H502" s="28">
        <f>IF('Rolex, AP, Patek'!J502="Patek",1,0)</f>
        <v>1</v>
      </c>
      <c r="I502" s="28">
        <f>IF('Rolex, AP, Patek'!J502="Rolex",1,0)</f>
        <v>0</v>
      </c>
      <c r="J502">
        <f>IF('Rolex, AP, Patek'!L502="Stainless Steel",1,0)</f>
        <v>0</v>
      </c>
      <c r="K502">
        <f>IF('Rolex, AP, Patek'!L502="Two-tone",1,0)</f>
        <v>0</v>
      </c>
      <c r="L502">
        <f>IF(OR('Rolex, AP, Patek'!L502="YG 18K",'Rolex, AP, Patek'!L502="YG &lt;18K",'Rolex, AP, Patek'!L502="PG 18K",'Rolex, AP, Patek'!L502="PG &lt;18K",'Rolex, AP, Patek'!L502="WG 18K",'Rolex, AP, Patek'!L502="Mixes of 18K",'Rolex, AP, Patek'!L502="Mixes &lt;18K"),1,0)</f>
        <v>1</v>
      </c>
      <c r="M502">
        <f>IF('Rolex, AP, Patek'!L502="Platinum",1,0)</f>
        <v>0</v>
      </c>
      <c r="N502">
        <f>IF(OR('Rolex, AP, Patek'!L502="PVD",'Rolex, AP, Patek'!L502="Gold Plate",'Rolex, AP, Patek'!L502="Other"),1,0)</f>
        <v>0</v>
      </c>
      <c r="O502">
        <f>IF('Rolex, AP, Patek'!P502="Stainless Steel",1,0)</f>
        <v>0</v>
      </c>
      <c r="P502">
        <f>IF('Rolex, AP, Patek'!P502="Leather",1,0)</f>
        <v>1</v>
      </c>
      <c r="Q502">
        <f>IF('Rolex, AP, Patek'!P502="Two-tone",1,0)</f>
        <v>0</v>
      </c>
      <c r="R502">
        <f>IF(OR('Rolex, AP, Patek'!P502="YG 18K",'Rolex, AP, Patek'!P502="PG 18K",'Rolex, AP, Patek'!P502="WG 18K",'Rolex, AP, Patek'!P502="Mixes of 18K"),1,0)</f>
        <v>0</v>
      </c>
      <c r="S502">
        <f>IF(OR('Rolex, AP, Patek'!AX502="Yes",'Rolex, AP, Patek'!AY502="Yes",'Rolex, AP, Patek'!AW502="Yes"),1,0)</f>
        <v>0</v>
      </c>
      <c r="T502">
        <f>IF(OR(ISTEXT('Rolex, AP, Patek'!AZ502), ISTEXT('Rolex, AP, Patek'!BA502)),1,0)</f>
        <v>0</v>
      </c>
      <c r="U502">
        <f>IF('Rolex, AP, Patek'!BB502="Yes",1,0)</f>
        <v>0</v>
      </c>
      <c r="V502">
        <f>IF('Rolex, AP, Patek'!BC502="Yes",1,0)</f>
        <v>0</v>
      </c>
      <c r="W502">
        <f>IF('Rolex, AP, Patek'!BF502="Yes",1,0)</f>
        <v>0</v>
      </c>
      <c r="X502">
        <f>IF('Rolex, AP, Patek'!BG502="A",1,0)</f>
        <v>0</v>
      </c>
      <c r="Y502">
        <f>IF('Rolex, AP, Patek'!BG502="AA",1,0)</f>
        <v>0</v>
      </c>
      <c r="Z502">
        <f>IF('Rolex, AP, Patek'!BG502="AAA",1,0)</f>
        <v>1</v>
      </c>
      <c r="AA502">
        <f>IF('Rolex, AP, Patek'!BG502="AAAA",1,0)</f>
        <v>0</v>
      </c>
      <c r="AB502">
        <f>IF('Rolex, AP, Patek'!R502="Yes",1,0)</f>
        <v>1</v>
      </c>
      <c r="AC502">
        <f>IF('Rolex, AP, Patek'!AR502="Yes",1,0)</f>
        <v>0</v>
      </c>
      <c r="AD502">
        <f>IF(OR('Rolex, AP, Patek'!X502="Yes", 'Rolex, AP, Patek'!Y502="Yes",'Rolex, AP, Patek'!Z502="Yes"),1,0)</f>
        <v>0</v>
      </c>
      <c r="AE502">
        <f>IF(OR('Rolex, AP, Patek'!AA502="Yes",'Rolex, AP, Patek'!AB502="Yes"),1,0)</f>
        <v>0</v>
      </c>
      <c r="AF502">
        <f>IF('Rolex, AP, Patek'!AD502="Yes",1,0)</f>
        <v>0</v>
      </c>
      <c r="AG502">
        <f>IF('Rolex, AP, Patek'!AC502="Yes",1,0)</f>
        <v>0</v>
      </c>
      <c r="AH502">
        <f>IF('Rolex, AP, Patek'!AE502="Yes",1,0)</f>
        <v>0</v>
      </c>
      <c r="AI502">
        <f>IF(OR('Rolex, AP, Patek'!AK502="Yes",'Rolex, AP, Patek'!AN502="Yes"),1,0)</f>
        <v>0</v>
      </c>
      <c r="AJ502">
        <f>IF('Rolex, AP, Patek'!AL502="Yes",1,0)</f>
        <v>0</v>
      </c>
      <c r="AK502">
        <f>IF('Rolex, AP, Patek'!AO502="Yes",1,0)</f>
        <v>0</v>
      </c>
      <c r="AL502">
        <f>IF('Rolex, AP, Patek'!AS502="Yes",1,0)</f>
        <v>0</v>
      </c>
      <c r="AM502" s="25">
        <f t="shared" si="43"/>
        <v>0</v>
      </c>
      <c r="AN502" s="25">
        <f t="shared" si="44"/>
        <v>1</v>
      </c>
      <c r="AO502" s="25">
        <f t="shared" si="45"/>
        <v>0</v>
      </c>
      <c r="AP502" s="25">
        <f t="shared" si="46"/>
        <v>0</v>
      </c>
      <c r="AQ502" s="25">
        <f t="shared" si="47"/>
        <v>0</v>
      </c>
    </row>
    <row r="503" spans="1:43" x14ac:dyDescent="0.2">
      <c r="A503" s="1">
        <v>499</v>
      </c>
      <c r="B503" s="27">
        <f>'Rolex, AP, Patek'!C503</f>
        <v>43597</v>
      </c>
      <c r="C503">
        <f>'Rolex, AP, Patek'!D503</f>
        <v>403</v>
      </c>
      <c r="D503" s="28">
        <f>'Rolex, AP, Patek'!E503</f>
        <v>15000</v>
      </c>
      <c r="E503" s="28">
        <f>'Rolex, AP, Patek'!F503</f>
        <v>18750</v>
      </c>
      <c r="F503" s="29">
        <f t="shared" si="42"/>
        <v>9.6158054800843473</v>
      </c>
      <c r="G503" s="28">
        <f>IF('Rolex, AP, Patek'!J503="AP",1,0)</f>
        <v>0</v>
      </c>
      <c r="H503" s="28">
        <f>IF('Rolex, AP, Patek'!J503="Patek",1,0)</f>
        <v>1</v>
      </c>
      <c r="I503" s="28">
        <f>IF('Rolex, AP, Patek'!J503="Rolex",1,0)</f>
        <v>0</v>
      </c>
      <c r="J503">
        <f>IF('Rolex, AP, Patek'!L503="Stainless Steel",1,0)</f>
        <v>1</v>
      </c>
      <c r="K503">
        <f>IF('Rolex, AP, Patek'!L503="Two-tone",1,0)</f>
        <v>0</v>
      </c>
      <c r="L503">
        <f>IF(OR('Rolex, AP, Patek'!L503="YG 18K",'Rolex, AP, Patek'!L503="YG &lt;18K",'Rolex, AP, Patek'!L503="PG 18K",'Rolex, AP, Patek'!L503="PG &lt;18K",'Rolex, AP, Patek'!L503="WG 18K",'Rolex, AP, Patek'!L503="Mixes of 18K",'Rolex, AP, Patek'!L503="Mixes &lt;18K"),1,0)</f>
        <v>0</v>
      </c>
      <c r="M503">
        <f>IF('Rolex, AP, Patek'!L503="Platinum",1,0)</f>
        <v>0</v>
      </c>
      <c r="N503">
        <f>IF(OR('Rolex, AP, Patek'!L503="PVD",'Rolex, AP, Patek'!L503="Gold Plate",'Rolex, AP, Patek'!L503="Other"),1,0)</f>
        <v>0</v>
      </c>
      <c r="O503">
        <f>IF('Rolex, AP, Patek'!P503="Stainless Steel",1,0)</f>
        <v>0</v>
      </c>
      <c r="P503">
        <f>IF('Rolex, AP, Patek'!P503="Leather",1,0)</f>
        <v>1</v>
      </c>
      <c r="Q503">
        <f>IF('Rolex, AP, Patek'!P503="Two-tone",1,0)</f>
        <v>0</v>
      </c>
      <c r="R503">
        <f>IF(OR('Rolex, AP, Patek'!P503="YG 18K",'Rolex, AP, Patek'!P503="PG 18K",'Rolex, AP, Patek'!P503="WG 18K",'Rolex, AP, Patek'!P503="Mixes of 18K"),1,0)</f>
        <v>0</v>
      </c>
      <c r="S503">
        <f>IF(OR('Rolex, AP, Patek'!AX503="Yes",'Rolex, AP, Patek'!AY503="Yes",'Rolex, AP, Patek'!AW503="Yes"),1,0)</f>
        <v>0</v>
      </c>
      <c r="T503">
        <f>IF(OR(ISTEXT('Rolex, AP, Patek'!AZ503), ISTEXT('Rolex, AP, Patek'!BA503)),1,0)</f>
        <v>0</v>
      </c>
      <c r="U503">
        <f>IF('Rolex, AP, Patek'!BB503="Yes",1,0)</f>
        <v>0</v>
      </c>
      <c r="V503">
        <f>IF('Rolex, AP, Patek'!BC503="Yes",1,0)</f>
        <v>0</v>
      </c>
      <c r="W503">
        <f>IF('Rolex, AP, Patek'!BF503="Yes",1,0)</f>
        <v>0</v>
      </c>
      <c r="X503">
        <f>IF('Rolex, AP, Patek'!BG503="A",1,0)</f>
        <v>0</v>
      </c>
      <c r="Y503">
        <f>IF('Rolex, AP, Patek'!BG503="AA",1,0)</f>
        <v>0</v>
      </c>
      <c r="Z503">
        <f>IF('Rolex, AP, Patek'!BG503="AAA",1,0)</f>
        <v>1</v>
      </c>
      <c r="AA503">
        <f>IF('Rolex, AP, Patek'!BG503="AAAA",1,0)</f>
        <v>0</v>
      </c>
      <c r="AB503">
        <f>IF('Rolex, AP, Patek'!R503="Yes",1,0)</f>
        <v>1</v>
      </c>
      <c r="AC503">
        <f>IF('Rolex, AP, Patek'!AR503="Yes",1,0)</f>
        <v>0</v>
      </c>
      <c r="AD503">
        <f>IF(OR('Rolex, AP, Patek'!X503="Yes", 'Rolex, AP, Patek'!Y503="Yes",'Rolex, AP, Patek'!Z503="Yes"),1,0)</f>
        <v>0</v>
      </c>
      <c r="AE503">
        <f>IF(OR('Rolex, AP, Patek'!AA503="Yes",'Rolex, AP, Patek'!AB503="Yes"),1,0)</f>
        <v>0</v>
      </c>
      <c r="AF503">
        <f>IF('Rolex, AP, Patek'!AD503="Yes",1,0)</f>
        <v>1</v>
      </c>
      <c r="AG503">
        <f>IF('Rolex, AP, Patek'!AC503="Yes",1,0)</f>
        <v>0</v>
      </c>
      <c r="AH503">
        <f>IF('Rolex, AP, Patek'!AE503="Yes",1,0)</f>
        <v>0</v>
      </c>
      <c r="AI503">
        <f>IF(OR('Rolex, AP, Patek'!AK503="Yes",'Rolex, AP, Patek'!AN503="Yes"),1,0)</f>
        <v>0</v>
      </c>
      <c r="AJ503">
        <f>IF('Rolex, AP, Patek'!AL503="Yes",1,0)</f>
        <v>0</v>
      </c>
      <c r="AK503">
        <f>IF('Rolex, AP, Patek'!AO503="Yes",1,0)</f>
        <v>0</v>
      </c>
      <c r="AL503">
        <f>IF('Rolex, AP, Patek'!AS503="Yes",1,0)</f>
        <v>0</v>
      </c>
      <c r="AM503" s="25">
        <f t="shared" si="43"/>
        <v>0</v>
      </c>
      <c r="AN503" s="25">
        <f t="shared" si="44"/>
        <v>1</v>
      </c>
      <c r="AO503" s="25">
        <f t="shared" si="45"/>
        <v>0</v>
      </c>
      <c r="AP503" s="25">
        <f t="shared" si="46"/>
        <v>0</v>
      </c>
      <c r="AQ503" s="25">
        <f t="shared" si="47"/>
        <v>0</v>
      </c>
    </row>
    <row r="504" spans="1:43" x14ac:dyDescent="0.2">
      <c r="A504" s="1">
        <v>500</v>
      </c>
      <c r="B504" s="27">
        <f>'Rolex, AP, Patek'!C504</f>
        <v>43597</v>
      </c>
      <c r="C504">
        <f>'Rolex, AP, Patek'!D504</f>
        <v>404</v>
      </c>
      <c r="D504" s="28">
        <f>'Rolex, AP, Patek'!E504</f>
        <v>6000</v>
      </c>
      <c r="E504" s="28">
        <f>'Rolex, AP, Patek'!F504</f>
        <v>7500</v>
      </c>
      <c r="F504" s="29">
        <f t="shared" si="42"/>
        <v>8.6995147482101913</v>
      </c>
      <c r="G504" s="28">
        <f>IF('Rolex, AP, Patek'!J504="AP",1,0)</f>
        <v>0</v>
      </c>
      <c r="H504" s="28">
        <f>IF('Rolex, AP, Patek'!J504="Patek",1,0)</f>
        <v>1</v>
      </c>
      <c r="I504" s="28">
        <f>IF('Rolex, AP, Patek'!J504="Rolex",1,0)</f>
        <v>0</v>
      </c>
      <c r="J504">
        <f>IF('Rolex, AP, Patek'!L504="Stainless Steel",1,0)</f>
        <v>0</v>
      </c>
      <c r="K504">
        <f>IF('Rolex, AP, Patek'!L504="Two-tone",1,0)</f>
        <v>0</v>
      </c>
      <c r="L504">
        <f>IF(OR('Rolex, AP, Patek'!L504="YG 18K",'Rolex, AP, Patek'!L504="YG &lt;18K",'Rolex, AP, Patek'!L504="PG 18K",'Rolex, AP, Patek'!L504="PG &lt;18K",'Rolex, AP, Patek'!L504="WG 18K",'Rolex, AP, Patek'!L504="Mixes of 18K",'Rolex, AP, Patek'!L504="Mixes &lt;18K"),1,0)</f>
        <v>1</v>
      </c>
      <c r="M504">
        <f>IF('Rolex, AP, Patek'!L504="Platinum",1,0)</f>
        <v>0</v>
      </c>
      <c r="N504">
        <f>IF(OR('Rolex, AP, Patek'!L504="PVD",'Rolex, AP, Patek'!L504="Gold Plate",'Rolex, AP, Patek'!L504="Other"),1,0)</f>
        <v>0</v>
      </c>
      <c r="O504">
        <f>IF('Rolex, AP, Patek'!P504="Stainless Steel",1,0)</f>
        <v>0</v>
      </c>
      <c r="P504">
        <f>IF('Rolex, AP, Patek'!P504="Leather",1,0)</f>
        <v>1</v>
      </c>
      <c r="Q504">
        <f>IF('Rolex, AP, Patek'!P504="Two-tone",1,0)</f>
        <v>0</v>
      </c>
      <c r="R504">
        <f>IF(OR('Rolex, AP, Patek'!P504="YG 18K",'Rolex, AP, Patek'!P504="PG 18K",'Rolex, AP, Patek'!P504="WG 18K",'Rolex, AP, Patek'!P504="Mixes of 18K"),1,0)</f>
        <v>0</v>
      </c>
      <c r="S504">
        <f>IF(OR('Rolex, AP, Patek'!AX504="Yes",'Rolex, AP, Patek'!AY504="Yes",'Rolex, AP, Patek'!AW504="Yes"),1,0)</f>
        <v>0</v>
      </c>
      <c r="T504">
        <f>IF(OR(ISTEXT('Rolex, AP, Patek'!AZ504), ISTEXT('Rolex, AP, Patek'!BA504)),1,0)</f>
        <v>0</v>
      </c>
      <c r="U504">
        <f>IF('Rolex, AP, Patek'!BB504="Yes",1,0)</f>
        <v>0</v>
      </c>
      <c r="V504">
        <f>IF('Rolex, AP, Patek'!BC504="Yes",1,0)</f>
        <v>0</v>
      </c>
      <c r="W504">
        <f>IF('Rolex, AP, Patek'!BF504="Yes",1,0)</f>
        <v>0</v>
      </c>
      <c r="X504">
        <f>IF('Rolex, AP, Patek'!BG504="A",1,0)</f>
        <v>0</v>
      </c>
      <c r="Y504">
        <f>IF('Rolex, AP, Patek'!BG504="AA",1,0)</f>
        <v>1</v>
      </c>
      <c r="Z504">
        <f>IF('Rolex, AP, Patek'!BG504="AAA",1,0)</f>
        <v>0</v>
      </c>
      <c r="AA504">
        <f>IF('Rolex, AP, Patek'!BG504="AAAA",1,0)</f>
        <v>0</v>
      </c>
      <c r="AB504">
        <f>IF('Rolex, AP, Patek'!R504="Yes",1,0)</f>
        <v>1</v>
      </c>
      <c r="AC504">
        <f>IF('Rolex, AP, Patek'!AR504="Yes",1,0)</f>
        <v>0</v>
      </c>
      <c r="AD504">
        <f>IF(OR('Rolex, AP, Patek'!X504="Yes", 'Rolex, AP, Patek'!Y504="Yes",'Rolex, AP, Patek'!Z504="Yes"),1,0)</f>
        <v>0</v>
      </c>
      <c r="AE504">
        <f>IF(OR('Rolex, AP, Patek'!AA504="Yes",'Rolex, AP, Patek'!AB504="Yes"),1,0)</f>
        <v>0</v>
      </c>
      <c r="AF504">
        <f>IF('Rolex, AP, Patek'!AD504="Yes",1,0)</f>
        <v>0</v>
      </c>
      <c r="AG504">
        <f>IF('Rolex, AP, Patek'!AC504="Yes",1,0)</f>
        <v>0</v>
      </c>
      <c r="AH504">
        <f>IF('Rolex, AP, Patek'!AE504="Yes",1,0)</f>
        <v>0</v>
      </c>
      <c r="AI504">
        <f>IF(OR('Rolex, AP, Patek'!AK504="Yes",'Rolex, AP, Patek'!AN504="Yes"),1,0)</f>
        <v>0</v>
      </c>
      <c r="AJ504">
        <f>IF('Rolex, AP, Patek'!AL504="Yes",1,0)</f>
        <v>0</v>
      </c>
      <c r="AK504">
        <f>IF('Rolex, AP, Patek'!AO504="Yes",1,0)</f>
        <v>0</v>
      </c>
      <c r="AL504">
        <f>IF('Rolex, AP, Patek'!AS504="Yes",1,0)</f>
        <v>0</v>
      </c>
      <c r="AM504" s="25">
        <f t="shared" si="43"/>
        <v>0</v>
      </c>
      <c r="AN504" s="25">
        <f t="shared" si="44"/>
        <v>1</v>
      </c>
      <c r="AO504" s="25">
        <f t="shared" si="45"/>
        <v>0</v>
      </c>
      <c r="AP504" s="25">
        <f t="shared" si="46"/>
        <v>0</v>
      </c>
      <c r="AQ504" s="25">
        <f t="shared" si="47"/>
        <v>0</v>
      </c>
    </row>
    <row r="505" spans="1:43" x14ac:dyDescent="0.2">
      <c r="A505" s="1">
        <v>501</v>
      </c>
      <c r="B505" s="27">
        <f>'Rolex, AP, Patek'!C505</f>
        <v>43597</v>
      </c>
      <c r="C505">
        <f>'Rolex, AP, Patek'!D505</f>
        <v>405</v>
      </c>
      <c r="D505" s="28">
        <f>'Rolex, AP, Patek'!E505</f>
        <v>9000</v>
      </c>
      <c r="E505" s="28">
        <f>'Rolex, AP, Patek'!F505</f>
        <v>11250</v>
      </c>
      <c r="F505" s="29">
        <f t="shared" si="42"/>
        <v>9.1049798563183568</v>
      </c>
      <c r="G505" s="28">
        <f>IF('Rolex, AP, Patek'!J505="AP",1,0)</f>
        <v>0</v>
      </c>
      <c r="H505" s="28">
        <f>IF('Rolex, AP, Patek'!J505="Patek",1,0)</f>
        <v>1</v>
      </c>
      <c r="I505" s="28">
        <f>IF('Rolex, AP, Patek'!J505="Rolex",1,0)</f>
        <v>0</v>
      </c>
      <c r="J505">
        <f>IF('Rolex, AP, Patek'!L505="Stainless Steel",1,0)</f>
        <v>1</v>
      </c>
      <c r="K505">
        <f>IF('Rolex, AP, Patek'!L505="Two-tone",1,0)</f>
        <v>0</v>
      </c>
      <c r="L505">
        <f>IF(OR('Rolex, AP, Patek'!L505="YG 18K",'Rolex, AP, Patek'!L505="YG &lt;18K",'Rolex, AP, Patek'!L505="PG 18K",'Rolex, AP, Patek'!L505="PG &lt;18K",'Rolex, AP, Patek'!L505="WG 18K",'Rolex, AP, Patek'!L505="Mixes of 18K",'Rolex, AP, Patek'!L505="Mixes &lt;18K"),1,0)</f>
        <v>0</v>
      </c>
      <c r="M505">
        <f>IF('Rolex, AP, Patek'!L505="Platinum",1,0)</f>
        <v>0</v>
      </c>
      <c r="N505">
        <f>IF(OR('Rolex, AP, Patek'!L505="PVD",'Rolex, AP, Patek'!L505="Gold Plate",'Rolex, AP, Patek'!L505="Other"),1,0)</f>
        <v>0</v>
      </c>
      <c r="O505">
        <f>IF('Rolex, AP, Patek'!P505="Stainless Steel",1,0)</f>
        <v>0</v>
      </c>
      <c r="P505">
        <f>IF('Rolex, AP, Patek'!P505="Leather",1,0)</f>
        <v>1</v>
      </c>
      <c r="Q505">
        <f>IF('Rolex, AP, Patek'!P505="Two-tone",1,0)</f>
        <v>0</v>
      </c>
      <c r="R505">
        <f>IF(OR('Rolex, AP, Patek'!P505="YG 18K",'Rolex, AP, Patek'!P505="PG 18K",'Rolex, AP, Patek'!P505="WG 18K",'Rolex, AP, Patek'!P505="Mixes of 18K"),1,0)</f>
        <v>0</v>
      </c>
      <c r="S505">
        <f>IF(OR('Rolex, AP, Patek'!AX505="Yes",'Rolex, AP, Patek'!AY505="Yes",'Rolex, AP, Patek'!AW505="Yes"),1,0)</f>
        <v>0</v>
      </c>
      <c r="T505">
        <f>IF(OR(ISTEXT('Rolex, AP, Patek'!AZ505), ISTEXT('Rolex, AP, Patek'!BA505)),1,0)</f>
        <v>0</v>
      </c>
      <c r="U505">
        <f>IF('Rolex, AP, Patek'!BB505="Yes",1,0)</f>
        <v>0</v>
      </c>
      <c r="V505">
        <f>IF('Rolex, AP, Patek'!BC505="Yes",1,0)</f>
        <v>0</v>
      </c>
      <c r="W505">
        <f>IF('Rolex, AP, Patek'!BF505="Yes",1,0)</f>
        <v>0</v>
      </c>
      <c r="X505">
        <f>IF('Rolex, AP, Patek'!BG505="A",1,0)</f>
        <v>0</v>
      </c>
      <c r="Y505">
        <f>IF('Rolex, AP, Patek'!BG505="AA",1,0)</f>
        <v>1</v>
      </c>
      <c r="Z505">
        <f>IF('Rolex, AP, Patek'!BG505="AAA",1,0)</f>
        <v>0</v>
      </c>
      <c r="AA505">
        <f>IF('Rolex, AP, Patek'!BG505="AAAA",1,0)</f>
        <v>0</v>
      </c>
      <c r="AB505">
        <f>IF('Rolex, AP, Patek'!R505="Yes",1,0)</f>
        <v>1</v>
      </c>
      <c r="AC505">
        <f>IF('Rolex, AP, Patek'!AR505="Yes",1,0)</f>
        <v>0</v>
      </c>
      <c r="AD505">
        <f>IF(OR('Rolex, AP, Patek'!X505="Yes", 'Rolex, AP, Patek'!Y505="Yes",'Rolex, AP, Patek'!Z505="Yes"),1,0)</f>
        <v>0</v>
      </c>
      <c r="AE505">
        <f>IF(OR('Rolex, AP, Patek'!AA505="Yes",'Rolex, AP, Patek'!AB505="Yes"),1,0)</f>
        <v>0</v>
      </c>
      <c r="AF505">
        <f>IF('Rolex, AP, Patek'!AD505="Yes",1,0)</f>
        <v>0</v>
      </c>
      <c r="AG505">
        <f>IF('Rolex, AP, Patek'!AC505="Yes",1,0)</f>
        <v>0</v>
      </c>
      <c r="AH505">
        <f>IF('Rolex, AP, Patek'!AE505="Yes",1,0)</f>
        <v>0</v>
      </c>
      <c r="AI505">
        <f>IF(OR('Rolex, AP, Patek'!AK505="Yes",'Rolex, AP, Patek'!AN505="Yes"),1,0)</f>
        <v>0</v>
      </c>
      <c r="AJ505">
        <f>IF('Rolex, AP, Patek'!AL505="Yes",1,0)</f>
        <v>0</v>
      </c>
      <c r="AK505">
        <f>IF('Rolex, AP, Patek'!AO505="Yes",1,0)</f>
        <v>0</v>
      </c>
      <c r="AL505">
        <f>IF('Rolex, AP, Patek'!AS505="Yes",1,0)</f>
        <v>0</v>
      </c>
      <c r="AM505" s="25">
        <f t="shared" si="43"/>
        <v>0</v>
      </c>
      <c r="AN505" s="25">
        <f t="shared" si="44"/>
        <v>1</v>
      </c>
      <c r="AO505" s="25">
        <f t="shared" si="45"/>
        <v>0</v>
      </c>
      <c r="AP505" s="25">
        <f t="shared" si="46"/>
        <v>0</v>
      </c>
      <c r="AQ505" s="25">
        <f t="shared" si="47"/>
        <v>0</v>
      </c>
    </row>
    <row r="506" spans="1:43" x14ac:dyDescent="0.2">
      <c r="A506" s="1">
        <v>502</v>
      </c>
      <c r="B506" s="27">
        <f>'Rolex, AP, Patek'!C506</f>
        <v>43597</v>
      </c>
      <c r="C506">
        <f>'Rolex, AP, Patek'!D506</f>
        <v>420</v>
      </c>
      <c r="D506" s="28">
        <f>'Rolex, AP, Patek'!E506</f>
        <v>30000</v>
      </c>
      <c r="E506" s="28">
        <f>'Rolex, AP, Patek'!F506</f>
        <v>37500</v>
      </c>
      <c r="F506" s="29">
        <f t="shared" si="42"/>
        <v>10.308952660644293</v>
      </c>
      <c r="G506" s="28">
        <f>IF('Rolex, AP, Patek'!J506="AP",1,0)</f>
        <v>0</v>
      </c>
      <c r="H506" s="28">
        <f>IF('Rolex, AP, Patek'!J506="Patek",1,0)</f>
        <v>1</v>
      </c>
      <c r="I506" s="28">
        <f>IF('Rolex, AP, Patek'!J506="Rolex",1,0)</f>
        <v>0</v>
      </c>
      <c r="J506">
        <f>IF('Rolex, AP, Patek'!L506="Stainless Steel",1,0)</f>
        <v>0</v>
      </c>
      <c r="K506">
        <f>IF('Rolex, AP, Patek'!L506="Two-tone",1,0)</f>
        <v>0</v>
      </c>
      <c r="L506">
        <f>IF(OR('Rolex, AP, Patek'!L506="YG 18K",'Rolex, AP, Patek'!L506="YG &lt;18K",'Rolex, AP, Patek'!L506="PG 18K",'Rolex, AP, Patek'!L506="PG &lt;18K",'Rolex, AP, Patek'!L506="WG 18K",'Rolex, AP, Patek'!L506="Mixes of 18K",'Rolex, AP, Patek'!L506="Mixes &lt;18K"),1,0)</f>
        <v>1</v>
      </c>
      <c r="M506">
        <f>IF('Rolex, AP, Patek'!L506="Platinum",1,0)</f>
        <v>0</v>
      </c>
      <c r="N506">
        <f>IF(OR('Rolex, AP, Patek'!L506="PVD",'Rolex, AP, Patek'!L506="Gold Plate",'Rolex, AP, Patek'!L506="Other"),1,0)</f>
        <v>0</v>
      </c>
      <c r="O506">
        <f>IF('Rolex, AP, Patek'!P506="Stainless Steel",1,0)</f>
        <v>0</v>
      </c>
      <c r="P506">
        <f>IF('Rolex, AP, Patek'!P506="Leather",1,0)</f>
        <v>1</v>
      </c>
      <c r="Q506">
        <f>IF('Rolex, AP, Patek'!P506="Two-tone",1,0)</f>
        <v>0</v>
      </c>
      <c r="R506">
        <f>IF(OR('Rolex, AP, Patek'!P506="YG 18K",'Rolex, AP, Patek'!P506="PG 18K",'Rolex, AP, Patek'!P506="WG 18K",'Rolex, AP, Patek'!P506="Mixes of 18K"),1,0)</f>
        <v>0</v>
      </c>
      <c r="S506">
        <f>IF(OR('Rolex, AP, Patek'!AX506="Yes",'Rolex, AP, Patek'!AY506="Yes",'Rolex, AP, Patek'!AW506="Yes"),1,0)</f>
        <v>0</v>
      </c>
      <c r="T506">
        <f>IF(OR(ISTEXT('Rolex, AP, Patek'!AZ506), ISTEXT('Rolex, AP, Patek'!BA506)),1,0)</f>
        <v>0</v>
      </c>
      <c r="U506">
        <f>IF('Rolex, AP, Patek'!BB506="Yes",1,0)</f>
        <v>0</v>
      </c>
      <c r="V506">
        <f>IF('Rolex, AP, Patek'!BC506="Yes",1,0)</f>
        <v>0</v>
      </c>
      <c r="W506">
        <f>IF('Rolex, AP, Patek'!BF506="Yes",1,0)</f>
        <v>0</v>
      </c>
      <c r="X506">
        <f>IF('Rolex, AP, Patek'!BG506="A",1,0)</f>
        <v>0</v>
      </c>
      <c r="Y506">
        <f>IF('Rolex, AP, Patek'!BG506="AA",1,0)</f>
        <v>0</v>
      </c>
      <c r="Z506">
        <f>IF('Rolex, AP, Patek'!BG506="AAA",1,0)</f>
        <v>1</v>
      </c>
      <c r="AA506">
        <f>IF('Rolex, AP, Patek'!BG506="AAAA",1,0)</f>
        <v>0</v>
      </c>
      <c r="AB506">
        <f>IF('Rolex, AP, Patek'!R506="Yes",1,0)</f>
        <v>0</v>
      </c>
      <c r="AC506">
        <f>IF('Rolex, AP, Patek'!AR506="Yes",1,0)</f>
        <v>0</v>
      </c>
      <c r="AD506">
        <f>IF(OR('Rolex, AP, Patek'!X506="Yes", 'Rolex, AP, Patek'!Y506="Yes",'Rolex, AP, Patek'!Z506="Yes"),1,0)</f>
        <v>0</v>
      </c>
      <c r="AE506">
        <f>IF(OR('Rolex, AP, Patek'!AA506="Yes",'Rolex, AP, Patek'!AB506="Yes"),1,0)</f>
        <v>0</v>
      </c>
      <c r="AF506">
        <f>IF('Rolex, AP, Patek'!AD506="Yes",1,0)</f>
        <v>0</v>
      </c>
      <c r="AG506">
        <f>IF('Rolex, AP, Patek'!AC506="Yes",1,0)</f>
        <v>0</v>
      </c>
      <c r="AH506">
        <f>IF('Rolex, AP, Patek'!AE506="Yes",1,0)</f>
        <v>0</v>
      </c>
      <c r="AI506">
        <f>IF(OR('Rolex, AP, Patek'!AK506="Yes",'Rolex, AP, Patek'!AN506="Yes"),1,0)</f>
        <v>0</v>
      </c>
      <c r="AJ506">
        <f>IF('Rolex, AP, Patek'!AL506="Yes",1,0)</f>
        <v>0</v>
      </c>
      <c r="AK506">
        <f>IF('Rolex, AP, Patek'!AO506="Yes",1,0)</f>
        <v>1</v>
      </c>
      <c r="AL506">
        <f>IF('Rolex, AP, Patek'!AS506="Yes",1,0)</f>
        <v>0</v>
      </c>
      <c r="AM506" s="25">
        <f t="shared" si="43"/>
        <v>0</v>
      </c>
      <c r="AN506" s="25">
        <f t="shared" si="44"/>
        <v>1</v>
      </c>
      <c r="AO506" s="25">
        <f t="shared" si="45"/>
        <v>0</v>
      </c>
      <c r="AP506" s="25">
        <f t="shared" si="46"/>
        <v>0</v>
      </c>
      <c r="AQ506" s="25">
        <f t="shared" si="47"/>
        <v>0</v>
      </c>
    </row>
    <row r="507" spans="1:43" x14ac:dyDescent="0.2">
      <c r="A507" s="1">
        <v>503</v>
      </c>
      <c r="B507" s="27">
        <f>'Rolex, AP, Patek'!C507</f>
        <v>43597</v>
      </c>
      <c r="C507">
        <f>'Rolex, AP, Patek'!D507</f>
        <v>424</v>
      </c>
      <c r="D507" s="28">
        <f>'Rolex, AP, Patek'!E507</f>
        <v>70000</v>
      </c>
      <c r="E507" s="28">
        <f>'Rolex, AP, Patek'!F507</f>
        <v>87500</v>
      </c>
      <c r="F507" s="29">
        <f t="shared" si="42"/>
        <v>11.156250521031495</v>
      </c>
      <c r="G507" s="28">
        <f>IF('Rolex, AP, Patek'!J507="AP",1,0)</f>
        <v>0</v>
      </c>
      <c r="H507" s="28">
        <f>IF('Rolex, AP, Patek'!J507="Patek",1,0)</f>
        <v>0</v>
      </c>
      <c r="I507" s="28">
        <f>IF('Rolex, AP, Patek'!J507="Rolex",1,0)</f>
        <v>1</v>
      </c>
      <c r="J507">
        <f>IF('Rolex, AP, Patek'!L507="Stainless Steel",1,0)</f>
        <v>0</v>
      </c>
      <c r="K507">
        <f>IF('Rolex, AP, Patek'!L507="Two-tone",1,0)</f>
        <v>0</v>
      </c>
      <c r="L507">
        <f>IF(OR('Rolex, AP, Patek'!L507="YG 18K",'Rolex, AP, Patek'!L507="YG &lt;18K",'Rolex, AP, Patek'!L507="PG 18K",'Rolex, AP, Patek'!L507="PG &lt;18K",'Rolex, AP, Patek'!L507="WG 18K",'Rolex, AP, Patek'!L507="Mixes of 18K",'Rolex, AP, Patek'!L507="Mixes &lt;18K"),1,0)</f>
        <v>1</v>
      </c>
      <c r="M507">
        <f>IF('Rolex, AP, Patek'!L507="Platinum",1,0)</f>
        <v>0</v>
      </c>
      <c r="N507">
        <f>IF(OR('Rolex, AP, Patek'!L507="PVD",'Rolex, AP, Patek'!L507="Gold Plate",'Rolex, AP, Patek'!L507="Other"),1,0)</f>
        <v>0</v>
      </c>
      <c r="O507">
        <f>IF('Rolex, AP, Patek'!P507="Stainless Steel",1,0)</f>
        <v>0</v>
      </c>
      <c r="P507">
        <f>IF('Rolex, AP, Patek'!P507="Leather",1,0)</f>
        <v>0</v>
      </c>
      <c r="Q507">
        <f>IF('Rolex, AP, Patek'!P507="Two-tone",1,0)</f>
        <v>0</v>
      </c>
      <c r="R507">
        <f>IF(OR('Rolex, AP, Patek'!P507="YG 18K",'Rolex, AP, Patek'!P507="PG 18K",'Rolex, AP, Patek'!P507="WG 18K",'Rolex, AP, Patek'!P507="Mixes of 18K"),1,0)</f>
        <v>1</v>
      </c>
      <c r="S507">
        <f>IF(OR('Rolex, AP, Patek'!AX507="Yes",'Rolex, AP, Patek'!AY507="Yes",'Rolex, AP, Patek'!AW507="Yes"),1,0)</f>
        <v>0</v>
      </c>
      <c r="T507">
        <f>IF(OR(ISTEXT('Rolex, AP, Patek'!AZ507), ISTEXT('Rolex, AP, Patek'!BA507)),1,0)</f>
        <v>0</v>
      </c>
      <c r="U507">
        <f>IF('Rolex, AP, Patek'!BB507="Yes",1,0)</f>
        <v>0</v>
      </c>
      <c r="V507">
        <f>IF('Rolex, AP, Patek'!BC507="Yes",1,0)</f>
        <v>0</v>
      </c>
      <c r="W507">
        <f>IF('Rolex, AP, Patek'!BF507="Yes",1,0)</f>
        <v>0</v>
      </c>
      <c r="X507">
        <f>IF('Rolex, AP, Patek'!BG507="A",1,0)</f>
        <v>0</v>
      </c>
      <c r="Y507">
        <f>IF('Rolex, AP, Patek'!BG507="AA",1,0)</f>
        <v>0</v>
      </c>
      <c r="Z507">
        <f>IF('Rolex, AP, Patek'!BG507="AAA",1,0)</f>
        <v>1</v>
      </c>
      <c r="AA507">
        <f>IF('Rolex, AP, Patek'!BG507="AAAA",1,0)</f>
        <v>0</v>
      </c>
      <c r="AB507">
        <f>IF('Rolex, AP, Patek'!R507="Yes",1,0)</f>
        <v>0</v>
      </c>
      <c r="AC507">
        <f>IF('Rolex, AP, Patek'!AR507="Yes",1,0)</f>
        <v>0</v>
      </c>
      <c r="AD507">
        <f>IF(OR('Rolex, AP, Patek'!X507="Yes", 'Rolex, AP, Patek'!Y507="Yes",'Rolex, AP, Patek'!Z507="Yes"),1,0)</f>
        <v>0</v>
      </c>
      <c r="AE507">
        <f>IF(OR('Rolex, AP, Patek'!AA507="Yes",'Rolex, AP, Patek'!AB507="Yes"),1,0)</f>
        <v>0</v>
      </c>
      <c r="AF507">
        <f>IF('Rolex, AP, Patek'!AD507="Yes",1,0)</f>
        <v>0</v>
      </c>
      <c r="AG507">
        <f>IF('Rolex, AP, Patek'!AC507="Yes",1,0)</f>
        <v>0</v>
      </c>
      <c r="AH507">
        <f>IF('Rolex, AP, Patek'!AE507="Yes",1,0)</f>
        <v>0</v>
      </c>
      <c r="AI507">
        <f>IF(OR('Rolex, AP, Patek'!AK507="Yes",'Rolex, AP, Patek'!AN507="Yes"),1,0)</f>
        <v>1</v>
      </c>
      <c r="AJ507">
        <f>IF('Rolex, AP, Patek'!AL507="Yes",1,0)</f>
        <v>0</v>
      </c>
      <c r="AK507">
        <f>IF('Rolex, AP, Patek'!AO507="Yes",1,0)</f>
        <v>0</v>
      </c>
      <c r="AL507">
        <f>IF('Rolex, AP, Patek'!AS507="Yes",1,0)</f>
        <v>0</v>
      </c>
      <c r="AM507" s="25">
        <f t="shared" si="43"/>
        <v>0</v>
      </c>
      <c r="AN507" s="25">
        <f t="shared" si="44"/>
        <v>1</v>
      </c>
      <c r="AO507" s="25">
        <f t="shared" si="45"/>
        <v>0</v>
      </c>
      <c r="AP507" s="25">
        <f t="shared" si="46"/>
        <v>0</v>
      </c>
      <c r="AQ507" s="25">
        <f t="shared" si="47"/>
        <v>0</v>
      </c>
    </row>
    <row r="508" spans="1:43" x14ac:dyDescent="0.2">
      <c r="A508" s="1">
        <v>504</v>
      </c>
      <c r="B508" s="27">
        <f>'Rolex, AP, Patek'!C508</f>
        <v>43597</v>
      </c>
      <c r="C508">
        <f>'Rolex, AP, Patek'!D508</f>
        <v>484</v>
      </c>
      <c r="D508" s="28">
        <f>'Rolex, AP, Patek'!E508</f>
        <v>8000</v>
      </c>
      <c r="E508" s="28">
        <f>'Rolex, AP, Patek'!F508</f>
        <v>10000</v>
      </c>
      <c r="F508" s="29">
        <f t="shared" si="42"/>
        <v>8.987196820661973</v>
      </c>
      <c r="G508" s="28">
        <f>IF('Rolex, AP, Patek'!J508="AP",1,0)</f>
        <v>0</v>
      </c>
      <c r="H508" s="28">
        <f>IF('Rolex, AP, Patek'!J508="Patek",1,0)</f>
        <v>0</v>
      </c>
      <c r="I508" s="28">
        <f>IF('Rolex, AP, Patek'!J508="Rolex",1,0)</f>
        <v>1</v>
      </c>
      <c r="J508">
        <f>IF('Rolex, AP, Patek'!L508="Stainless Steel",1,0)</f>
        <v>0</v>
      </c>
      <c r="K508">
        <f>IF('Rolex, AP, Patek'!L508="Two-tone",1,0)</f>
        <v>0</v>
      </c>
      <c r="L508">
        <f>IF(OR('Rolex, AP, Patek'!L508="YG 18K",'Rolex, AP, Patek'!L508="YG &lt;18K",'Rolex, AP, Patek'!L508="PG 18K",'Rolex, AP, Patek'!L508="PG &lt;18K",'Rolex, AP, Patek'!L508="WG 18K",'Rolex, AP, Patek'!L508="Mixes of 18K",'Rolex, AP, Patek'!L508="Mixes &lt;18K"),1,0)</f>
        <v>1</v>
      </c>
      <c r="M508">
        <f>IF('Rolex, AP, Patek'!L508="Platinum",1,0)</f>
        <v>0</v>
      </c>
      <c r="N508">
        <f>IF(OR('Rolex, AP, Patek'!L508="PVD",'Rolex, AP, Patek'!L508="Gold Plate",'Rolex, AP, Patek'!L508="Other"),1,0)</f>
        <v>0</v>
      </c>
      <c r="O508">
        <f>IF('Rolex, AP, Patek'!P508="Stainless Steel",1,0)</f>
        <v>0</v>
      </c>
      <c r="P508">
        <f>IF('Rolex, AP, Patek'!P508="Leather",1,0)</f>
        <v>0</v>
      </c>
      <c r="Q508">
        <f>IF('Rolex, AP, Patek'!P508="Two-tone",1,0)</f>
        <v>0</v>
      </c>
      <c r="R508">
        <f>IF(OR('Rolex, AP, Patek'!P508="YG 18K",'Rolex, AP, Patek'!P508="PG 18K",'Rolex, AP, Patek'!P508="WG 18K",'Rolex, AP, Patek'!P508="Mixes of 18K"),1,0)</f>
        <v>1</v>
      </c>
      <c r="S508">
        <f>IF(OR('Rolex, AP, Patek'!AX508="Yes",'Rolex, AP, Patek'!AY508="Yes",'Rolex, AP, Patek'!AW508="Yes"),1,0)</f>
        <v>0</v>
      </c>
      <c r="T508">
        <f>IF(OR(ISTEXT('Rolex, AP, Patek'!AZ508), ISTEXT('Rolex, AP, Patek'!BA508)),1,0)</f>
        <v>0</v>
      </c>
      <c r="U508">
        <f>IF('Rolex, AP, Patek'!BB508="Yes",1,0)</f>
        <v>0</v>
      </c>
      <c r="V508">
        <f>IF('Rolex, AP, Patek'!BC508="Yes",1,0)</f>
        <v>0</v>
      </c>
      <c r="W508">
        <f>IF('Rolex, AP, Patek'!BF508="Yes",1,0)</f>
        <v>0</v>
      </c>
      <c r="X508">
        <f>IF('Rolex, AP, Patek'!BG508="A",1,0)</f>
        <v>0</v>
      </c>
      <c r="Y508">
        <f>IF('Rolex, AP, Patek'!BG508="AA",1,0)</f>
        <v>0</v>
      </c>
      <c r="Z508">
        <f>IF('Rolex, AP, Patek'!BG508="AAA",1,0)</f>
        <v>1</v>
      </c>
      <c r="AA508">
        <f>IF('Rolex, AP, Patek'!BG508="AAAA",1,0)</f>
        <v>0</v>
      </c>
      <c r="AB508">
        <f>IF('Rolex, AP, Patek'!R508="Yes",1,0)</f>
        <v>1</v>
      </c>
      <c r="AC508">
        <f>IF('Rolex, AP, Patek'!AR508="Yes",1,0)</f>
        <v>0</v>
      </c>
      <c r="AD508">
        <f>IF(OR('Rolex, AP, Patek'!X508="Yes", 'Rolex, AP, Patek'!Y508="Yes",'Rolex, AP, Patek'!Z508="Yes"),1,0)</f>
        <v>0</v>
      </c>
      <c r="AE508">
        <f>IF(OR('Rolex, AP, Patek'!AA508="Yes",'Rolex, AP, Patek'!AB508="Yes"),1,0)</f>
        <v>0</v>
      </c>
      <c r="AF508">
        <f>IF('Rolex, AP, Patek'!AD508="Yes",1,0)</f>
        <v>0</v>
      </c>
      <c r="AG508">
        <f>IF('Rolex, AP, Patek'!AC508="Yes",1,0)</f>
        <v>0</v>
      </c>
      <c r="AH508">
        <f>IF('Rolex, AP, Patek'!AE508="Yes",1,0)</f>
        <v>0</v>
      </c>
      <c r="AI508">
        <f>IF(OR('Rolex, AP, Patek'!AK508="Yes",'Rolex, AP, Patek'!AN508="Yes"),1,0)</f>
        <v>0</v>
      </c>
      <c r="AJ508">
        <f>IF('Rolex, AP, Patek'!AL508="Yes",1,0)</f>
        <v>0</v>
      </c>
      <c r="AK508">
        <f>IF('Rolex, AP, Patek'!AO508="Yes",1,0)</f>
        <v>0</v>
      </c>
      <c r="AL508">
        <f>IF('Rolex, AP, Patek'!AS508="Yes",1,0)</f>
        <v>0</v>
      </c>
      <c r="AM508" s="25">
        <f t="shared" si="43"/>
        <v>0</v>
      </c>
      <c r="AN508" s="25">
        <f t="shared" si="44"/>
        <v>1</v>
      </c>
      <c r="AO508" s="25">
        <f t="shared" si="45"/>
        <v>0</v>
      </c>
      <c r="AP508" s="25">
        <f t="shared" si="46"/>
        <v>0</v>
      </c>
      <c r="AQ508" s="25">
        <f t="shared" si="47"/>
        <v>0</v>
      </c>
    </row>
    <row r="509" spans="1:43" x14ac:dyDescent="0.2">
      <c r="A509" s="1">
        <v>505</v>
      </c>
      <c r="B509" s="27">
        <f>'Rolex, AP, Patek'!C509</f>
        <v>43597</v>
      </c>
      <c r="C509">
        <f>'Rolex, AP, Patek'!D509</f>
        <v>485</v>
      </c>
      <c r="D509" s="28">
        <f>'Rolex, AP, Patek'!E509</f>
        <v>1100</v>
      </c>
      <c r="E509" s="28">
        <f>'Rolex, AP, Patek'!F509</f>
        <v>1375</v>
      </c>
      <c r="F509" s="29">
        <f t="shared" si="42"/>
        <v>7.0030654587864616</v>
      </c>
      <c r="G509" s="28">
        <f>IF('Rolex, AP, Patek'!J509="AP",1,0)</f>
        <v>0</v>
      </c>
      <c r="H509" s="28">
        <f>IF('Rolex, AP, Patek'!J509="Patek",1,0)</f>
        <v>0</v>
      </c>
      <c r="I509" s="28">
        <f>IF('Rolex, AP, Patek'!J509="Rolex",1,0)</f>
        <v>1</v>
      </c>
      <c r="J509">
        <f>IF('Rolex, AP, Patek'!L509="Stainless Steel",1,0)</f>
        <v>0</v>
      </c>
      <c r="K509">
        <f>IF('Rolex, AP, Patek'!L509="Two-tone",1,0)</f>
        <v>0</v>
      </c>
      <c r="L509">
        <f>IF(OR('Rolex, AP, Patek'!L509="YG 18K",'Rolex, AP, Patek'!L509="YG &lt;18K",'Rolex, AP, Patek'!L509="PG 18K",'Rolex, AP, Patek'!L509="PG &lt;18K",'Rolex, AP, Patek'!L509="WG 18K",'Rolex, AP, Patek'!L509="Mixes of 18K",'Rolex, AP, Patek'!L509="Mixes &lt;18K"),1,0)</f>
        <v>1</v>
      </c>
      <c r="M509">
        <f>IF('Rolex, AP, Patek'!L509="Platinum",1,0)</f>
        <v>0</v>
      </c>
      <c r="N509">
        <f>IF(OR('Rolex, AP, Patek'!L509="PVD",'Rolex, AP, Patek'!L509="Gold Plate",'Rolex, AP, Patek'!L509="Other"),1,0)</f>
        <v>0</v>
      </c>
      <c r="O509">
        <f>IF('Rolex, AP, Patek'!P509="Stainless Steel",1,0)</f>
        <v>0</v>
      </c>
      <c r="P509">
        <f>IF('Rolex, AP, Patek'!P509="Leather",1,0)</f>
        <v>1</v>
      </c>
      <c r="Q509">
        <f>IF('Rolex, AP, Patek'!P509="Two-tone",1,0)</f>
        <v>0</v>
      </c>
      <c r="R509">
        <f>IF(OR('Rolex, AP, Patek'!P509="YG 18K",'Rolex, AP, Patek'!P509="PG 18K",'Rolex, AP, Patek'!P509="WG 18K",'Rolex, AP, Patek'!P509="Mixes of 18K"),1,0)</f>
        <v>0</v>
      </c>
      <c r="S509">
        <f>IF(OR('Rolex, AP, Patek'!AX509="Yes",'Rolex, AP, Patek'!AY509="Yes",'Rolex, AP, Patek'!AW509="Yes"),1,0)</f>
        <v>0</v>
      </c>
      <c r="T509">
        <f>IF(OR(ISTEXT('Rolex, AP, Patek'!AZ509), ISTEXT('Rolex, AP, Patek'!BA509)),1,0)</f>
        <v>0</v>
      </c>
      <c r="U509">
        <f>IF('Rolex, AP, Patek'!BB509="Yes",1,0)</f>
        <v>0</v>
      </c>
      <c r="V509">
        <f>IF('Rolex, AP, Patek'!BC509="Yes",1,0)</f>
        <v>0</v>
      </c>
      <c r="W509">
        <f>IF('Rolex, AP, Patek'!BF509="Yes",1,0)</f>
        <v>0</v>
      </c>
      <c r="X509">
        <f>IF('Rolex, AP, Patek'!BG509="A",1,0)</f>
        <v>0</v>
      </c>
      <c r="Y509">
        <f>IF('Rolex, AP, Patek'!BG509="AA",1,0)</f>
        <v>1</v>
      </c>
      <c r="Z509">
        <f>IF('Rolex, AP, Patek'!BG509="AAA",1,0)</f>
        <v>0</v>
      </c>
      <c r="AA509">
        <f>IF('Rolex, AP, Patek'!BG509="AAAA",1,0)</f>
        <v>0</v>
      </c>
      <c r="AB509">
        <f>IF('Rolex, AP, Patek'!R509="Yes",1,0)</f>
        <v>1</v>
      </c>
      <c r="AC509">
        <f>IF('Rolex, AP, Patek'!AR509="Yes",1,0)</f>
        <v>0</v>
      </c>
      <c r="AD509">
        <f>IF(OR('Rolex, AP, Patek'!X509="Yes", 'Rolex, AP, Patek'!Y509="Yes",'Rolex, AP, Patek'!Z509="Yes"),1,0)</f>
        <v>0</v>
      </c>
      <c r="AE509">
        <f>IF(OR('Rolex, AP, Patek'!AA509="Yes",'Rolex, AP, Patek'!AB509="Yes"),1,0)</f>
        <v>0</v>
      </c>
      <c r="AF509">
        <f>IF('Rolex, AP, Patek'!AD509="Yes",1,0)</f>
        <v>0</v>
      </c>
      <c r="AG509">
        <f>IF('Rolex, AP, Patek'!AC509="Yes",1,0)</f>
        <v>0</v>
      </c>
      <c r="AH509">
        <f>IF('Rolex, AP, Patek'!AE509="Yes",1,0)</f>
        <v>0</v>
      </c>
      <c r="AI509">
        <f>IF(OR('Rolex, AP, Patek'!AK509="Yes",'Rolex, AP, Patek'!AN509="Yes"),1,0)</f>
        <v>0</v>
      </c>
      <c r="AJ509">
        <f>IF('Rolex, AP, Patek'!AL509="Yes",1,0)</f>
        <v>0</v>
      </c>
      <c r="AK509">
        <f>IF('Rolex, AP, Patek'!AO509="Yes",1,0)</f>
        <v>0</v>
      </c>
      <c r="AL509">
        <f>IF('Rolex, AP, Patek'!AS509="Yes",1,0)</f>
        <v>0</v>
      </c>
      <c r="AM509" s="25">
        <f t="shared" si="43"/>
        <v>0</v>
      </c>
      <c r="AN509" s="25">
        <f t="shared" si="44"/>
        <v>1</v>
      </c>
      <c r="AO509" s="25">
        <f t="shared" si="45"/>
        <v>0</v>
      </c>
      <c r="AP509" s="25">
        <f t="shared" si="46"/>
        <v>0</v>
      </c>
      <c r="AQ509" s="25">
        <f t="shared" si="47"/>
        <v>0</v>
      </c>
    </row>
    <row r="510" spans="1:43" x14ac:dyDescent="0.2">
      <c r="A510" s="1">
        <v>506</v>
      </c>
      <c r="B510" s="27">
        <f>'Rolex, AP, Patek'!C510</f>
        <v>43597</v>
      </c>
      <c r="C510">
        <f>'Rolex, AP, Patek'!D510</f>
        <v>490</v>
      </c>
      <c r="D510" s="28">
        <f>'Rolex, AP, Patek'!E510</f>
        <v>7000</v>
      </c>
      <c r="E510" s="28">
        <f>'Rolex, AP, Patek'!F510</f>
        <v>8750</v>
      </c>
      <c r="F510" s="29">
        <f t="shared" si="42"/>
        <v>8.8536654280374503</v>
      </c>
      <c r="G510" s="28">
        <f>IF('Rolex, AP, Patek'!J510="AP",1,0)</f>
        <v>0</v>
      </c>
      <c r="H510" s="28">
        <f>IF('Rolex, AP, Patek'!J510="Patek",1,0)</f>
        <v>0</v>
      </c>
      <c r="I510" s="28">
        <f>IF('Rolex, AP, Patek'!J510="Rolex",1,0)</f>
        <v>1</v>
      </c>
      <c r="J510">
        <f>IF('Rolex, AP, Patek'!L510="Stainless Steel",1,0)</f>
        <v>1</v>
      </c>
      <c r="K510">
        <f>IF('Rolex, AP, Patek'!L510="Two-tone",1,0)</f>
        <v>0</v>
      </c>
      <c r="L510">
        <f>IF(OR('Rolex, AP, Patek'!L510="YG 18K",'Rolex, AP, Patek'!L510="YG &lt;18K",'Rolex, AP, Patek'!L510="PG 18K",'Rolex, AP, Patek'!L510="PG &lt;18K",'Rolex, AP, Patek'!L510="WG 18K",'Rolex, AP, Patek'!L510="Mixes of 18K",'Rolex, AP, Patek'!L510="Mixes &lt;18K"),1,0)</f>
        <v>0</v>
      </c>
      <c r="M510">
        <f>IF('Rolex, AP, Patek'!L510="Platinum",1,0)</f>
        <v>0</v>
      </c>
      <c r="N510">
        <f>IF(OR('Rolex, AP, Patek'!L510="PVD",'Rolex, AP, Patek'!L510="Gold Plate",'Rolex, AP, Patek'!L510="Other"),1,0)</f>
        <v>0</v>
      </c>
      <c r="O510">
        <f>IF('Rolex, AP, Patek'!P510="Stainless Steel",1,0)</f>
        <v>0</v>
      </c>
      <c r="P510">
        <f>IF('Rolex, AP, Patek'!P510="Leather",1,0)</f>
        <v>1</v>
      </c>
      <c r="Q510">
        <f>IF('Rolex, AP, Patek'!P510="Two-tone",1,0)</f>
        <v>0</v>
      </c>
      <c r="R510">
        <f>IF(OR('Rolex, AP, Patek'!P510="YG 18K",'Rolex, AP, Patek'!P510="PG 18K",'Rolex, AP, Patek'!P510="WG 18K",'Rolex, AP, Patek'!P510="Mixes of 18K"),1,0)</f>
        <v>0</v>
      </c>
      <c r="S510">
        <f>IF(OR('Rolex, AP, Patek'!AX510="Yes",'Rolex, AP, Patek'!AY510="Yes",'Rolex, AP, Patek'!AW510="Yes"),1,0)</f>
        <v>0</v>
      </c>
      <c r="T510">
        <f>IF(OR(ISTEXT('Rolex, AP, Patek'!AZ510), ISTEXT('Rolex, AP, Patek'!BA510)),1,0)</f>
        <v>0</v>
      </c>
      <c r="U510">
        <f>IF('Rolex, AP, Patek'!BB510="Yes",1,0)</f>
        <v>0</v>
      </c>
      <c r="V510">
        <f>IF('Rolex, AP, Patek'!BC510="Yes",1,0)</f>
        <v>0</v>
      </c>
      <c r="W510">
        <f>IF('Rolex, AP, Patek'!BF510="Yes",1,0)</f>
        <v>0</v>
      </c>
      <c r="X510">
        <f>IF('Rolex, AP, Patek'!BG510="A",1,0)</f>
        <v>0</v>
      </c>
      <c r="Y510">
        <f>IF('Rolex, AP, Patek'!BG510="AA",1,0)</f>
        <v>1</v>
      </c>
      <c r="Z510">
        <f>IF('Rolex, AP, Patek'!BG510="AAA",1,0)</f>
        <v>0</v>
      </c>
      <c r="AA510">
        <f>IF('Rolex, AP, Patek'!BG510="AAAA",1,0)</f>
        <v>0</v>
      </c>
      <c r="AB510">
        <f>IF('Rolex, AP, Patek'!R510="Yes",1,0)</f>
        <v>1</v>
      </c>
      <c r="AC510">
        <f>IF('Rolex, AP, Patek'!AR510="Yes",1,0)</f>
        <v>0</v>
      </c>
      <c r="AD510">
        <f>IF(OR('Rolex, AP, Patek'!X510="Yes", 'Rolex, AP, Patek'!Y510="Yes",'Rolex, AP, Patek'!Z510="Yes"),1,0)</f>
        <v>0</v>
      </c>
      <c r="AE510">
        <f>IF(OR('Rolex, AP, Patek'!AA510="Yes",'Rolex, AP, Patek'!AB510="Yes"),1,0)</f>
        <v>0</v>
      </c>
      <c r="AF510">
        <f>IF('Rolex, AP, Patek'!AD510="Yes",1,0)</f>
        <v>0</v>
      </c>
      <c r="AG510">
        <f>IF('Rolex, AP, Patek'!AC510="Yes",1,0)</f>
        <v>1</v>
      </c>
      <c r="AH510">
        <f>IF('Rolex, AP, Patek'!AE510="Yes",1,0)</f>
        <v>0</v>
      </c>
      <c r="AI510">
        <f>IF(OR('Rolex, AP, Patek'!AK510="Yes",'Rolex, AP, Patek'!AN510="Yes"),1,0)</f>
        <v>0</v>
      </c>
      <c r="AJ510">
        <f>IF('Rolex, AP, Patek'!AL510="Yes",1,0)</f>
        <v>0</v>
      </c>
      <c r="AK510">
        <f>IF('Rolex, AP, Patek'!AO510="Yes",1,0)</f>
        <v>0</v>
      </c>
      <c r="AL510">
        <f>IF('Rolex, AP, Patek'!AS510="Yes",1,0)</f>
        <v>0</v>
      </c>
      <c r="AM510" s="25">
        <f t="shared" si="43"/>
        <v>0</v>
      </c>
      <c r="AN510" s="25">
        <f t="shared" si="44"/>
        <v>1</v>
      </c>
      <c r="AO510" s="25">
        <f t="shared" si="45"/>
        <v>0</v>
      </c>
      <c r="AP510" s="25">
        <f t="shared" si="46"/>
        <v>0</v>
      </c>
      <c r="AQ510" s="25">
        <f t="shared" si="47"/>
        <v>0</v>
      </c>
    </row>
    <row r="511" spans="1:43" x14ac:dyDescent="0.2">
      <c r="A511" s="1">
        <v>507</v>
      </c>
      <c r="B511" s="27">
        <f>'Rolex, AP, Patek'!C511</f>
        <v>43597</v>
      </c>
      <c r="C511">
        <f>'Rolex, AP, Patek'!D511</f>
        <v>492</v>
      </c>
      <c r="D511" s="28">
        <f>'Rolex, AP, Patek'!E511</f>
        <v>16000</v>
      </c>
      <c r="E511" s="28">
        <f>'Rolex, AP, Patek'!F511</f>
        <v>20000</v>
      </c>
      <c r="F511" s="29">
        <f t="shared" si="42"/>
        <v>9.6803440012219184</v>
      </c>
      <c r="G511" s="28">
        <f>IF('Rolex, AP, Patek'!J511="AP",1,0)</f>
        <v>0</v>
      </c>
      <c r="H511" s="28">
        <f>IF('Rolex, AP, Patek'!J511="Patek",1,0)</f>
        <v>0</v>
      </c>
      <c r="I511" s="28">
        <f>IF('Rolex, AP, Patek'!J511="Rolex",1,0)</f>
        <v>1</v>
      </c>
      <c r="J511">
        <f>IF('Rolex, AP, Patek'!L511="Stainless Steel",1,0)</f>
        <v>1</v>
      </c>
      <c r="K511">
        <f>IF('Rolex, AP, Patek'!L511="Two-tone",1,0)</f>
        <v>0</v>
      </c>
      <c r="L511">
        <f>IF(OR('Rolex, AP, Patek'!L511="YG 18K",'Rolex, AP, Patek'!L511="YG &lt;18K",'Rolex, AP, Patek'!L511="PG 18K",'Rolex, AP, Patek'!L511="PG &lt;18K",'Rolex, AP, Patek'!L511="WG 18K",'Rolex, AP, Patek'!L511="Mixes of 18K",'Rolex, AP, Patek'!L511="Mixes &lt;18K"),1,0)</f>
        <v>0</v>
      </c>
      <c r="M511">
        <f>IF('Rolex, AP, Patek'!L511="Platinum",1,0)</f>
        <v>0</v>
      </c>
      <c r="N511">
        <f>IF(OR('Rolex, AP, Patek'!L511="PVD",'Rolex, AP, Patek'!L511="Gold Plate",'Rolex, AP, Patek'!L511="Other"),1,0)</f>
        <v>0</v>
      </c>
      <c r="O511">
        <f>IF('Rolex, AP, Patek'!P511="Stainless Steel",1,0)</f>
        <v>1</v>
      </c>
      <c r="P511">
        <f>IF('Rolex, AP, Patek'!P511="Leather",1,0)</f>
        <v>0</v>
      </c>
      <c r="Q511">
        <f>IF('Rolex, AP, Patek'!P511="Two-tone",1,0)</f>
        <v>0</v>
      </c>
      <c r="R511">
        <f>IF(OR('Rolex, AP, Patek'!P511="YG 18K",'Rolex, AP, Patek'!P511="PG 18K",'Rolex, AP, Patek'!P511="WG 18K",'Rolex, AP, Patek'!P511="Mixes of 18K"),1,0)</f>
        <v>0</v>
      </c>
      <c r="S511">
        <f>IF(OR('Rolex, AP, Patek'!AX511="Yes",'Rolex, AP, Patek'!AY511="Yes",'Rolex, AP, Patek'!AW511="Yes"),1,0)</f>
        <v>0</v>
      </c>
      <c r="T511">
        <f>IF(OR(ISTEXT('Rolex, AP, Patek'!AZ511), ISTEXT('Rolex, AP, Patek'!BA511)),1,0)</f>
        <v>0</v>
      </c>
      <c r="U511">
        <f>IF('Rolex, AP, Patek'!BB511="Yes",1,0)</f>
        <v>0</v>
      </c>
      <c r="V511">
        <f>IF('Rolex, AP, Patek'!BC511="Yes",1,0)</f>
        <v>0</v>
      </c>
      <c r="W511">
        <f>IF('Rolex, AP, Patek'!BF511="Yes",1,0)</f>
        <v>0</v>
      </c>
      <c r="X511">
        <f>IF('Rolex, AP, Patek'!BG511="A",1,0)</f>
        <v>0</v>
      </c>
      <c r="Y511">
        <f>IF('Rolex, AP, Patek'!BG511="AA",1,0)</f>
        <v>0</v>
      </c>
      <c r="Z511">
        <f>IF('Rolex, AP, Patek'!BG511="AAA",1,0)</f>
        <v>1</v>
      </c>
      <c r="AA511">
        <f>IF('Rolex, AP, Patek'!BG511="AAAA",1,0)</f>
        <v>0</v>
      </c>
      <c r="AB511">
        <f>IF('Rolex, AP, Patek'!R511="Yes",1,0)</f>
        <v>0</v>
      </c>
      <c r="AC511">
        <f>IF('Rolex, AP, Patek'!AR511="Yes",1,0)</f>
        <v>0</v>
      </c>
      <c r="AD511">
        <f>IF(OR('Rolex, AP, Patek'!X511="Yes", 'Rolex, AP, Patek'!Y511="Yes",'Rolex, AP, Patek'!Z511="Yes"),1,0)</f>
        <v>1</v>
      </c>
      <c r="AE511">
        <f>IF(OR('Rolex, AP, Patek'!AA511="Yes",'Rolex, AP, Patek'!AB511="Yes"),1,0)</f>
        <v>0</v>
      </c>
      <c r="AF511">
        <f>IF('Rolex, AP, Patek'!AD511="Yes",1,0)</f>
        <v>0</v>
      </c>
      <c r="AG511">
        <f>IF('Rolex, AP, Patek'!AC511="Yes",1,0)</f>
        <v>0</v>
      </c>
      <c r="AH511">
        <f>IF('Rolex, AP, Patek'!AE511="Yes",1,0)</f>
        <v>1</v>
      </c>
      <c r="AI511">
        <f>IF(OR('Rolex, AP, Patek'!AK511="Yes",'Rolex, AP, Patek'!AN511="Yes"),1,0)</f>
        <v>0</v>
      </c>
      <c r="AJ511">
        <f>IF('Rolex, AP, Patek'!AL511="Yes",1,0)</f>
        <v>0</v>
      </c>
      <c r="AK511">
        <f>IF('Rolex, AP, Patek'!AO511="Yes",1,0)</f>
        <v>0</v>
      </c>
      <c r="AL511">
        <f>IF('Rolex, AP, Patek'!AS511="Yes",1,0)</f>
        <v>0</v>
      </c>
      <c r="AM511" s="25">
        <f t="shared" si="43"/>
        <v>0</v>
      </c>
      <c r="AN511" s="25">
        <f t="shared" si="44"/>
        <v>1</v>
      </c>
      <c r="AO511" s="25">
        <f t="shared" si="45"/>
        <v>0</v>
      </c>
      <c r="AP511" s="25">
        <f t="shared" si="46"/>
        <v>0</v>
      </c>
      <c r="AQ511" s="25">
        <f t="shared" si="47"/>
        <v>0</v>
      </c>
    </row>
    <row r="512" spans="1:43" x14ac:dyDescent="0.2">
      <c r="A512" s="1">
        <v>508</v>
      </c>
      <c r="B512" s="27">
        <f>'Rolex, AP, Patek'!C512</f>
        <v>43597</v>
      </c>
      <c r="C512">
        <f>'Rolex, AP, Patek'!D512</f>
        <v>493</v>
      </c>
      <c r="D512" s="28">
        <f>'Rolex, AP, Patek'!E512</f>
        <v>58000</v>
      </c>
      <c r="E512" s="28">
        <f>'Rolex, AP, Patek'!F512</f>
        <v>72500</v>
      </c>
      <c r="F512" s="29">
        <f t="shared" si="42"/>
        <v>10.968198289528557</v>
      </c>
      <c r="G512" s="28">
        <f>IF('Rolex, AP, Patek'!J512="AP",1,0)</f>
        <v>0</v>
      </c>
      <c r="H512" s="28">
        <f>IF('Rolex, AP, Patek'!J512="Patek",1,0)</f>
        <v>0</v>
      </c>
      <c r="I512" s="28">
        <f>IF('Rolex, AP, Patek'!J512="Rolex",1,0)</f>
        <v>1</v>
      </c>
      <c r="J512">
        <f>IF('Rolex, AP, Patek'!L512="Stainless Steel",1,0)</f>
        <v>0</v>
      </c>
      <c r="K512">
        <f>IF('Rolex, AP, Patek'!L512="Two-tone",1,0)</f>
        <v>0</v>
      </c>
      <c r="L512">
        <f>IF(OR('Rolex, AP, Patek'!L512="YG 18K",'Rolex, AP, Patek'!L512="YG &lt;18K",'Rolex, AP, Patek'!L512="PG 18K",'Rolex, AP, Patek'!L512="PG &lt;18K",'Rolex, AP, Patek'!L512="WG 18K",'Rolex, AP, Patek'!L512="Mixes of 18K",'Rolex, AP, Patek'!L512="Mixes &lt;18K"),1,0)</f>
        <v>1</v>
      </c>
      <c r="M512">
        <f>IF('Rolex, AP, Patek'!L512="Platinum",1,0)</f>
        <v>0</v>
      </c>
      <c r="N512">
        <f>IF(OR('Rolex, AP, Patek'!L512="PVD",'Rolex, AP, Patek'!L512="Gold Plate",'Rolex, AP, Patek'!L512="Other"),1,0)</f>
        <v>0</v>
      </c>
      <c r="O512">
        <f>IF('Rolex, AP, Patek'!P512="Stainless Steel",1,0)</f>
        <v>0</v>
      </c>
      <c r="P512">
        <f>IF('Rolex, AP, Patek'!P512="Leather",1,0)</f>
        <v>0</v>
      </c>
      <c r="Q512">
        <f>IF('Rolex, AP, Patek'!P512="Two-tone",1,0)</f>
        <v>0</v>
      </c>
      <c r="R512">
        <f>IF(OR('Rolex, AP, Patek'!P512="YG 18K",'Rolex, AP, Patek'!P512="PG 18K",'Rolex, AP, Patek'!P512="WG 18K",'Rolex, AP, Patek'!P512="Mixes of 18K"),1,0)</f>
        <v>1</v>
      </c>
      <c r="S512">
        <f>IF(OR('Rolex, AP, Patek'!AX512="Yes",'Rolex, AP, Patek'!AY512="Yes",'Rolex, AP, Patek'!AW512="Yes"),1,0)</f>
        <v>0</v>
      </c>
      <c r="T512">
        <f>IF(OR(ISTEXT('Rolex, AP, Patek'!AZ512), ISTEXT('Rolex, AP, Patek'!BA512)),1,0)</f>
        <v>0</v>
      </c>
      <c r="U512">
        <f>IF('Rolex, AP, Patek'!BB512="Yes",1,0)</f>
        <v>0</v>
      </c>
      <c r="V512">
        <f>IF('Rolex, AP, Patek'!BC512="Yes",1,0)</f>
        <v>0</v>
      </c>
      <c r="W512">
        <f>IF('Rolex, AP, Patek'!BF512="Yes",1,0)</f>
        <v>0</v>
      </c>
      <c r="X512">
        <f>IF('Rolex, AP, Patek'!BG512="A",1,0)</f>
        <v>0</v>
      </c>
      <c r="Y512">
        <f>IF('Rolex, AP, Patek'!BG512="AA",1,0)</f>
        <v>0</v>
      </c>
      <c r="Z512">
        <f>IF('Rolex, AP, Patek'!BG512="AAA",1,0)</f>
        <v>0</v>
      </c>
      <c r="AA512">
        <f>IF('Rolex, AP, Patek'!BG512="AAAA",1,0)</f>
        <v>1</v>
      </c>
      <c r="AB512">
        <f>IF('Rolex, AP, Patek'!R512="Yes",1,0)</f>
        <v>0</v>
      </c>
      <c r="AC512">
        <f>IF('Rolex, AP, Patek'!AR512="Yes",1,0)</f>
        <v>0</v>
      </c>
      <c r="AD512">
        <f>IF(OR('Rolex, AP, Patek'!X512="Yes", 'Rolex, AP, Patek'!Y512="Yes",'Rolex, AP, Patek'!Z512="Yes"),1,0)</f>
        <v>1</v>
      </c>
      <c r="AE512">
        <f>IF(OR('Rolex, AP, Patek'!AA512="Yes",'Rolex, AP, Patek'!AB512="Yes"),1,0)</f>
        <v>0</v>
      </c>
      <c r="AF512">
        <f>IF('Rolex, AP, Patek'!AD512="Yes",1,0)</f>
        <v>0</v>
      </c>
      <c r="AG512">
        <f>IF('Rolex, AP, Patek'!AC512="Yes",1,0)</f>
        <v>0</v>
      </c>
      <c r="AH512">
        <f>IF('Rolex, AP, Patek'!AE512="Yes",1,0)</f>
        <v>1</v>
      </c>
      <c r="AI512">
        <f>IF(OR('Rolex, AP, Patek'!AK512="Yes",'Rolex, AP, Patek'!AN512="Yes"),1,0)</f>
        <v>0</v>
      </c>
      <c r="AJ512">
        <f>IF('Rolex, AP, Patek'!AL512="Yes",1,0)</f>
        <v>0</v>
      </c>
      <c r="AK512">
        <f>IF('Rolex, AP, Patek'!AO512="Yes",1,0)</f>
        <v>0</v>
      </c>
      <c r="AL512">
        <f>IF('Rolex, AP, Patek'!AS512="Yes",1,0)</f>
        <v>0</v>
      </c>
      <c r="AM512" s="25">
        <f t="shared" si="43"/>
        <v>0</v>
      </c>
      <c r="AN512" s="25">
        <f t="shared" si="44"/>
        <v>1</v>
      </c>
      <c r="AO512" s="25">
        <f t="shared" si="45"/>
        <v>0</v>
      </c>
      <c r="AP512" s="25">
        <f t="shared" si="46"/>
        <v>0</v>
      </c>
      <c r="AQ512" s="25">
        <f t="shared" si="47"/>
        <v>0</v>
      </c>
    </row>
    <row r="513" spans="1:43" x14ac:dyDescent="0.2">
      <c r="A513" s="1">
        <v>509</v>
      </c>
      <c r="B513" s="27">
        <f>'Rolex, AP, Patek'!C513</f>
        <v>43597</v>
      </c>
      <c r="C513">
        <f>'Rolex, AP, Patek'!D513</f>
        <v>496</v>
      </c>
      <c r="D513" s="28">
        <f>'Rolex, AP, Patek'!E513</f>
        <v>52000</v>
      </c>
      <c r="E513" s="28">
        <f>'Rolex, AP, Patek'!F513</f>
        <v>65000</v>
      </c>
      <c r="F513" s="29">
        <f t="shared" si="42"/>
        <v>10.858998997563564</v>
      </c>
      <c r="G513" s="28">
        <f>IF('Rolex, AP, Patek'!J513="AP",1,0)</f>
        <v>0</v>
      </c>
      <c r="H513" s="28">
        <f>IF('Rolex, AP, Patek'!J513="Patek",1,0)</f>
        <v>0</v>
      </c>
      <c r="I513" s="28">
        <f>IF('Rolex, AP, Patek'!J513="Rolex",1,0)</f>
        <v>1</v>
      </c>
      <c r="J513">
        <f>IF('Rolex, AP, Patek'!L513="Stainless Steel",1,0)</f>
        <v>1</v>
      </c>
      <c r="K513">
        <f>IF('Rolex, AP, Patek'!L513="Two-tone",1,0)</f>
        <v>0</v>
      </c>
      <c r="L513">
        <f>IF(OR('Rolex, AP, Patek'!L513="YG 18K",'Rolex, AP, Patek'!L513="YG &lt;18K",'Rolex, AP, Patek'!L513="PG 18K",'Rolex, AP, Patek'!L513="PG &lt;18K",'Rolex, AP, Patek'!L513="WG 18K",'Rolex, AP, Patek'!L513="Mixes of 18K",'Rolex, AP, Patek'!L513="Mixes &lt;18K"),1,0)</f>
        <v>0</v>
      </c>
      <c r="M513">
        <f>IF('Rolex, AP, Patek'!L513="Platinum",1,0)</f>
        <v>0</v>
      </c>
      <c r="N513">
        <f>IF(OR('Rolex, AP, Patek'!L513="PVD",'Rolex, AP, Patek'!L513="Gold Plate",'Rolex, AP, Patek'!L513="Other"),1,0)</f>
        <v>0</v>
      </c>
      <c r="O513">
        <f>IF('Rolex, AP, Patek'!P513="Stainless Steel",1,0)</f>
        <v>1</v>
      </c>
      <c r="P513">
        <f>IF('Rolex, AP, Patek'!P513="Leather",1,0)</f>
        <v>0</v>
      </c>
      <c r="Q513">
        <f>IF('Rolex, AP, Patek'!P513="Two-tone",1,0)</f>
        <v>0</v>
      </c>
      <c r="R513">
        <f>IF(OR('Rolex, AP, Patek'!P513="YG 18K",'Rolex, AP, Patek'!P513="PG 18K",'Rolex, AP, Patek'!P513="WG 18K",'Rolex, AP, Patek'!P513="Mixes of 18K"),1,0)</f>
        <v>0</v>
      </c>
      <c r="S513">
        <f>IF(OR('Rolex, AP, Patek'!AX513="Yes",'Rolex, AP, Patek'!AY513="Yes",'Rolex, AP, Patek'!AW513="Yes"),1,0)</f>
        <v>0</v>
      </c>
      <c r="T513">
        <f>IF(OR(ISTEXT('Rolex, AP, Patek'!AZ513), ISTEXT('Rolex, AP, Patek'!BA513)),1,0)</f>
        <v>0</v>
      </c>
      <c r="U513">
        <f>IF('Rolex, AP, Patek'!BB513="Yes",1,0)</f>
        <v>1</v>
      </c>
      <c r="V513">
        <f>IF('Rolex, AP, Patek'!BC513="Yes",1,0)</f>
        <v>0</v>
      </c>
      <c r="W513">
        <f>IF('Rolex, AP, Patek'!BF513="Yes",1,0)</f>
        <v>0</v>
      </c>
      <c r="X513">
        <f>IF('Rolex, AP, Patek'!BG513="A",1,0)</f>
        <v>0</v>
      </c>
      <c r="Y513">
        <f>IF('Rolex, AP, Patek'!BG513="AA",1,0)</f>
        <v>0</v>
      </c>
      <c r="Z513">
        <f>IF('Rolex, AP, Patek'!BG513="AAA",1,0)</f>
        <v>0</v>
      </c>
      <c r="AA513">
        <f>IF('Rolex, AP, Patek'!BG513="AAAA",1,0)</f>
        <v>1</v>
      </c>
      <c r="AB513">
        <f>IF('Rolex, AP, Patek'!R513="Yes",1,0)</f>
        <v>0</v>
      </c>
      <c r="AC513">
        <f>IF('Rolex, AP, Patek'!AR513="Yes",1,0)</f>
        <v>0</v>
      </c>
      <c r="AD513">
        <f>IF(OR('Rolex, AP, Patek'!X513="Yes", 'Rolex, AP, Patek'!Y513="Yes",'Rolex, AP, Patek'!Z513="Yes"),1,0)</f>
        <v>1</v>
      </c>
      <c r="AE513">
        <f>IF(OR('Rolex, AP, Patek'!AA513="Yes",'Rolex, AP, Patek'!AB513="Yes"),1,0)</f>
        <v>0</v>
      </c>
      <c r="AF513">
        <f>IF('Rolex, AP, Patek'!AD513="Yes",1,0)</f>
        <v>0</v>
      </c>
      <c r="AG513">
        <f>IF('Rolex, AP, Patek'!AC513="Yes",1,0)</f>
        <v>1</v>
      </c>
      <c r="AH513">
        <f>IF('Rolex, AP, Patek'!AE513="Yes",1,0)</f>
        <v>0</v>
      </c>
      <c r="AI513">
        <f>IF(OR('Rolex, AP, Patek'!AK513="Yes",'Rolex, AP, Patek'!AN513="Yes"),1,0)</f>
        <v>0</v>
      </c>
      <c r="AJ513">
        <f>IF('Rolex, AP, Patek'!AL513="Yes",1,0)</f>
        <v>0</v>
      </c>
      <c r="AK513">
        <f>IF('Rolex, AP, Patek'!AO513="Yes",1,0)</f>
        <v>0</v>
      </c>
      <c r="AL513">
        <f>IF('Rolex, AP, Patek'!AS513="Yes",1,0)</f>
        <v>0</v>
      </c>
      <c r="AM513" s="25">
        <f t="shared" si="43"/>
        <v>0</v>
      </c>
      <c r="AN513" s="25">
        <f t="shared" si="44"/>
        <v>1</v>
      </c>
      <c r="AO513" s="25">
        <f t="shared" si="45"/>
        <v>0</v>
      </c>
      <c r="AP513" s="25">
        <f t="shared" si="46"/>
        <v>0</v>
      </c>
      <c r="AQ513" s="25">
        <f t="shared" si="47"/>
        <v>0</v>
      </c>
    </row>
    <row r="514" spans="1:43" x14ac:dyDescent="0.2">
      <c r="A514" s="1">
        <v>510</v>
      </c>
      <c r="B514" s="27">
        <f>'Rolex, AP, Patek'!C514</f>
        <v>43597</v>
      </c>
      <c r="C514">
        <f>'Rolex, AP, Patek'!D514</f>
        <v>497</v>
      </c>
      <c r="D514" s="28">
        <f>'Rolex, AP, Patek'!E514</f>
        <v>28000</v>
      </c>
      <c r="E514" s="28">
        <f>'Rolex, AP, Patek'!F514</f>
        <v>35000</v>
      </c>
      <c r="F514" s="29">
        <f t="shared" si="42"/>
        <v>10.239959789157341</v>
      </c>
      <c r="G514" s="28">
        <f>IF('Rolex, AP, Patek'!J514="AP",1,0)</f>
        <v>0</v>
      </c>
      <c r="H514" s="28">
        <f>IF('Rolex, AP, Patek'!J514="Patek",1,0)</f>
        <v>0</v>
      </c>
      <c r="I514" s="28">
        <f>IF('Rolex, AP, Patek'!J514="Rolex",1,0)</f>
        <v>1</v>
      </c>
      <c r="J514">
        <f>IF('Rolex, AP, Patek'!L514="Stainless Steel",1,0)</f>
        <v>1</v>
      </c>
      <c r="K514">
        <f>IF('Rolex, AP, Patek'!L514="Two-tone",1,0)</f>
        <v>0</v>
      </c>
      <c r="L514">
        <f>IF(OR('Rolex, AP, Patek'!L514="YG 18K",'Rolex, AP, Patek'!L514="YG &lt;18K",'Rolex, AP, Patek'!L514="PG 18K",'Rolex, AP, Patek'!L514="PG &lt;18K",'Rolex, AP, Patek'!L514="WG 18K",'Rolex, AP, Patek'!L514="Mixes of 18K",'Rolex, AP, Patek'!L514="Mixes &lt;18K"),1,0)</f>
        <v>0</v>
      </c>
      <c r="M514">
        <f>IF('Rolex, AP, Patek'!L514="Platinum",1,0)</f>
        <v>0</v>
      </c>
      <c r="N514">
        <f>IF(OR('Rolex, AP, Patek'!L514="PVD",'Rolex, AP, Patek'!L514="Gold Plate",'Rolex, AP, Patek'!L514="Other"),1,0)</f>
        <v>0</v>
      </c>
      <c r="O514">
        <f>IF('Rolex, AP, Patek'!P514="Stainless Steel",1,0)</f>
        <v>1</v>
      </c>
      <c r="P514">
        <f>IF('Rolex, AP, Patek'!P514="Leather",1,0)</f>
        <v>0</v>
      </c>
      <c r="Q514">
        <f>IF('Rolex, AP, Patek'!P514="Two-tone",1,0)</f>
        <v>0</v>
      </c>
      <c r="R514">
        <f>IF(OR('Rolex, AP, Patek'!P514="YG 18K",'Rolex, AP, Patek'!P514="PG 18K",'Rolex, AP, Patek'!P514="WG 18K",'Rolex, AP, Patek'!P514="Mixes of 18K"),1,0)</f>
        <v>0</v>
      </c>
      <c r="S514">
        <f>IF(OR('Rolex, AP, Patek'!AX514="Yes",'Rolex, AP, Patek'!AY514="Yes",'Rolex, AP, Patek'!AW514="Yes"),1,0)</f>
        <v>0</v>
      </c>
      <c r="T514">
        <f>IF(OR(ISTEXT('Rolex, AP, Patek'!AZ514), ISTEXT('Rolex, AP, Patek'!BA514)),1,0)</f>
        <v>0</v>
      </c>
      <c r="U514">
        <f>IF('Rolex, AP, Patek'!BB514="Yes",1,0)</f>
        <v>0</v>
      </c>
      <c r="V514">
        <f>IF('Rolex, AP, Patek'!BC514="Yes",1,0)</f>
        <v>0</v>
      </c>
      <c r="W514">
        <f>IF('Rolex, AP, Patek'!BF514="Yes",1,0)</f>
        <v>0</v>
      </c>
      <c r="X514">
        <f>IF('Rolex, AP, Patek'!BG514="A",1,0)</f>
        <v>0</v>
      </c>
      <c r="Y514">
        <f>IF('Rolex, AP, Patek'!BG514="AA",1,0)</f>
        <v>1</v>
      </c>
      <c r="Z514">
        <f>IF('Rolex, AP, Patek'!BG514="AAA",1,0)</f>
        <v>0</v>
      </c>
      <c r="AA514">
        <f>IF('Rolex, AP, Patek'!BG514="AAAA",1,0)</f>
        <v>0</v>
      </c>
      <c r="AB514">
        <f>IF('Rolex, AP, Patek'!R514="Yes",1,0)</f>
        <v>1</v>
      </c>
      <c r="AC514">
        <f>IF('Rolex, AP, Patek'!AR514="Yes",1,0)</f>
        <v>0</v>
      </c>
      <c r="AD514">
        <f>IF(OR('Rolex, AP, Patek'!X514="Yes", 'Rolex, AP, Patek'!Y514="Yes",'Rolex, AP, Patek'!Z514="Yes"),1,0)</f>
        <v>0</v>
      </c>
      <c r="AE514">
        <f>IF(OR('Rolex, AP, Patek'!AA514="Yes",'Rolex, AP, Patek'!AB514="Yes"),1,0)</f>
        <v>0</v>
      </c>
      <c r="AF514">
        <f>IF('Rolex, AP, Patek'!AD514="Yes",1,0)</f>
        <v>0</v>
      </c>
      <c r="AG514">
        <f>IF('Rolex, AP, Patek'!AC514="Yes",1,0)</f>
        <v>1</v>
      </c>
      <c r="AH514">
        <f>IF('Rolex, AP, Patek'!AE514="Yes",1,0)</f>
        <v>0</v>
      </c>
      <c r="AI514">
        <f>IF(OR('Rolex, AP, Patek'!AK514="Yes",'Rolex, AP, Patek'!AN514="Yes"),1,0)</f>
        <v>0</v>
      </c>
      <c r="AJ514">
        <f>IF('Rolex, AP, Patek'!AL514="Yes",1,0)</f>
        <v>0</v>
      </c>
      <c r="AK514">
        <f>IF('Rolex, AP, Patek'!AO514="Yes",1,0)</f>
        <v>0</v>
      </c>
      <c r="AL514">
        <f>IF('Rolex, AP, Patek'!AS514="Yes",1,0)</f>
        <v>0</v>
      </c>
      <c r="AM514" s="25">
        <f t="shared" si="43"/>
        <v>0</v>
      </c>
      <c r="AN514" s="25">
        <f t="shared" si="44"/>
        <v>1</v>
      </c>
      <c r="AO514" s="25">
        <f t="shared" si="45"/>
        <v>0</v>
      </c>
      <c r="AP514" s="25">
        <f t="shared" si="46"/>
        <v>0</v>
      </c>
      <c r="AQ514" s="25">
        <f t="shared" si="47"/>
        <v>0</v>
      </c>
    </row>
    <row r="515" spans="1:43" x14ac:dyDescent="0.2">
      <c r="A515" s="1">
        <v>511</v>
      </c>
      <c r="B515" s="27">
        <f>'Rolex, AP, Patek'!C515</f>
        <v>43597</v>
      </c>
      <c r="C515">
        <f>'Rolex, AP, Patek'!D515</f>
        <v>498</v>
      </c>
      <c r="D515" s="28">
        <f>'Rolex, AP, Patek'!E515</f>
        <v>10000</v>
      </c>
      <c r="E515" s="28">
        <f>'Rolex, AP, Patek'!F515</f>
        <v>12500</v>
      </c>
      <c r="F515" s="29">
        <f t="shared" si="42"/>
        <v>9.2103403719761836</v>
      </c>
      <c r="G515" s="28">
        <f>IF('Rolex, AP, Patek'!J515="AP",1,0)</f>
        <v>0</v>
      </c>
      <c r="H515" s="28">
        <f>IF('Rolex, AP, Patek'!J515="Patek",1,0)</f>
        <v>0</v>
      </c>
      <c r="I515" s="28">
        <f>IF('Rolex, AP, Patek'!J515="Rolex",1,0)</f>
        <v>1</v>
      </c>
      <c r="J515">
        <f>IF('Rolex, AP, Patek'!L515="Stainless Steel",1,0)</f>
        <v>0</v>
      </c>
      <c r="K515">
        <f>IF('Rolex, AP, Patek'!L515="Two-tone",1,0)</f>
        <v>0</v>
      </c>
      <c r="L515">
        <f>IF(OR('Rolex, AP, Patek'!L515="YG 18K",'Rolex, AP, Patek'!L515="YG &lt;18K",'Rolex, AP, Patek'!L515="PG 18K",'Rolex, AP, Patek'!L515="PG &lt;18K",'Rolex, AP, Patek'!L515="WG 18K",'Rolex, AP, Patek'!L515="Mixes of 18K",'Rolex, AP, Patek'!L515="Mixes &lt;18K"),1,0)</f>
        <v>1</v>
      </c>
      <c r="M515">
        <f>IF('Rolex, AP, Patek'!L515="Platinum",1,0)</f>
        <v>0</v>
      </c>
      <c r="N515">
        <f>IF(OR('Rolex, AP, Patek'!L515="PVD",'Rolex, AP, Patek'!L515="Gold Plate",'Rolex, AP, Patek'!L515="Other"),1,0)</f>
        <v>0</v>
      </c>
      <c r="O515">
        <f>IF('Rolex, AP, Patek'!P515="Stainless Steel",1,0)</f>
        <v>0</v>
      </c>
      <c r="P515">
        <f>IF('Rolex, AP, Patek'!P515="Leather",1,0)</f>
        <v>1</v>
      </c>
      <c r="Q515">
        <f>IF('Rolex, AP, Patek'!P515="Two-tone",1,0)</f>
        <v>0</v>
      </c>
      <c r="R515">
        <f>IF(OR('Rolex, AP, Patek'!P515="YG 18K",'Rolex, AP, Patek'!P515="PG 18K",'Rolex, AP, Patek'!P515="WG 18K",'Rolex, AP, Patek'!P515="Mixes of 18K"),1,0)</f>
        <v>0</v>
      </c>
      <c r="S515">
        <f>IF(OR('Rolex, AP, Patek'!AX515="Yes",'Rolex, AP, Patek'!AY515="Yes",'Rolex, AP, Patek'!AW515="Yes"),1,0)</f>
        <v>0</v>
      </c>
      <c r="T515">
        <f>IF(OR(ISTEXT('Rolex, AP, Patek'!AZ515), ISTEXT('Rolex, AP, Patek'!BA515)),1,0)</f>
        <v>0</v>
      </c>
      <c r="U515">
        <f>IF('Rolex, AP, Patek'!BB515="Yes",1,0)</f>
        <v>0</v>
      </c>
      <c r="V515">
        <f>IF('Rolex, AP, Patek'!BC515="Yes",1,0)</f>
        <v>0</v>
      </c>
      <c r="W515">
        <f>IF('Rolex, AP, Patek'!BF515="Yes",1,0)</f>
        <v>0</v>
      </c>
      <c r="X515">
        <f>IF('Rolex, AP, Patek'!BG515="A",1,0)</f>
        <v>0</v>
      </c>
      <c r="Y515">
        <f>IF('Rolex, AP, Patek'!BG515="AA",1,0)</f>
        <v>0</v>
      </c>
      <c r="Z515">
        <f>IF('Rolex, AP, Patek'!BG515="AAA",1,0)</f>
        <v>1</v>
      </c>
      <c r="AA515">
        <f>IF('Rolex, AP, Patek'!BG515="AAAA",1,0)</f>
        <v>0</v>
      </c>
      <c r="AB515">
        <f>IF('Rolex, AP, Patek'!R515="Yes",1,0)</f>
        <v>0</v>
      </c>
      <c r="AC515">
        <f>IF('Rolex, AP, Patek'!AR515="Yes",1,0)</f>
        <v>0</v>
      </c>
      <c r="AD515">
        <f>IF(OR('Rolex, AP, Patek'!X515="Yes", 'Rolex, AP, Patek'!Y515="Yes",'Rolex, AP, Patek'!Z515="Yes"),1,0)</f>
        <v>0</v>
      </c>
      <c r="AE515">
        <f>IF(OR('Rolex, AP, Patek'!AA515="Yes",'Rolex, AP, Patek'!AB515="Yes"),1,0)</f>
        <v>0</v>
      </c>
      <c r="AF515">
        <f>IF('Rolex, AP, Patek'!AD515="Yes",1,0)</f>
        <v>0</v>
      </c>
      <c r="AG515">
        <f>IF('Rolex, AP, Patek'!AC515="Yes",1,0)</f>
        <v>0</v>
      </c>
      <c r="AH515">
        <f>IF('Rolex, AP, Patek'!AE515="Yes",1,0)</f>
        <v>0</v>
      </c>
      <c r="AI515">
        <f>IF(OR('Rolex, AP, Patek'!AK515="Yes",'Rolex, AP, Patek'!AN515="Yes"),1,0)</f>
        <v>1</v>
      </c>
      <c r="AJ515">
        <f>IF('Rolex, AP, Patek'!AL515="Yes",1,0)</f>
        <v>0</v>
      </c>
      <c r="AK515">
        <f>IF('Rolex, AP, Patek'!AO515="Yes",1,0)</f>
        <v>0</v>
      </c>
      <c r="AL515">
        <f>IF('Rolex, AP, Patek'!AS515="Yes",1,0)</f>
        <v>0</v>
      </c>
      <c r="AM515" s="25">
        <f t="shared" si="43"/>
        <v>0</v>
      </c>
      <c r="AN515" s="25">
        <f t="shared" si="44"/>
        <v>1</v>
      </c>
      <c r="AO515" s="25">
        <f t="shared" si="45"/>
        <v>0</v>
      </c>
      <c r="AP515" s="25">
        <f t="shared" si="46"/>
        <v>0</v>
      </c>
      <c r="AQ515" s="25">
        <f t="shared" si="47"/>
        <v>0</v>
      </c>
    </row>
    <row r="516" spans="1:43" x14ac:dyDescent="0.2">
      <c r="A516" s="1">
        <v>512</v>
      </c>
      <c r="B516" s="27">
        <f>'Rolex, AP, Patek'!C516</f>
        <v>43597</v>
      </c>
      <c r="C516">
        <f>'Rolex, AP, Patek'!D516</f>
        <v>535</v>
      </c>
      <c r="D516" s="28">
        <f>'Rolex, AP, Patek'!E516</f>
        <v>17000</v>
      </c>
      <c r="E516" s="28">
        <f>'Rolex, AP, Patek'!F516</f>
        <v>21250</v>
      </c>
      <c r="F516" s="29">
        <f t="shared" si="42"/>
        <v>9.7409686230383539</v>
      </c>
      <c r="G516" s="28">
        <f>IF('Rolex, AP, Patek'!J516="AP",1,0)</f>
        <v>0</v>
      </c>
      <c r="H516" s="28">
        <f>IF('Rolex, AP, Patek'!J516="Patek",1,0)</f>
        <v>1</v>
      </c>
      <c r="I516" s="28">
        <f>IF('Rolex, AP, Patek'!J516="Rolex",1,0)</f>
        <v>0</v>
      </c>
      <c r="J516">
        <f>IF('Rolex, AP, Patek'!L516="Stainless Steel",1,0)</f>
        <v>0</v>
      </c>
      <c r="K516">
        <f>IF('Rolex, AP, Patek'!L516="Two-tone",1,0)</f>
        <v>0</v>
      </c>
      <c r="L516">
        <f>IF(OR('Rolex, AP, Patek'!L516="YG 18K",'Rolex, AP, Patek'!L516="YG &lt;18K",'Rolex, AP, Patek'!L516="PG 18K",'Rolex, AP, Patek'!L516="PG &lt;18K",'Rolex, AP, Patek'!L516="WG 18K",'Rolex, AP, Patek'!L516="Mixes of 18K",'Rolex, AP, Patek'!L516="Mixes &lt;18K"),1,0)</f>
        <v>0</v>
      </c>
      <c r="M516">
        <f>IF('Rolex, AP, Patek'!L516="Platinum",1,0)</f>
        <v>1</v>
      </c>
      <c r="N516">
        <f>IF(OR('Rolex, AP, Patek'!L516="PVD",'Rolex, AP, Patek'!L516="Gold Plate",'Rolex, AP, Patek'!L516="Other"),1,0)</f>
        <v>0</v>
      </c>
      <c r="O516">
        <f>IF('Rolex, AP, Patek'!P516="Stainless Steel",1,0)</f>
        <v>0</v>
      </c>
      <c r="P516">
        <f>IF('Rolex, AP, Patek'!P516="Leather",1,0)</f>
        <v>1</v>
      </c>
      <c r="Q516">
        <f>IF('Rolex, AP, Patek'!P516="Two-tone",1,0)</f>
        <v>0</v>
      </c>
      <c r="R516">
        <f>IF(OR('Rolex, AP, Patek'!P516="YG 18K",'Rolex, AP, Patek'!P516="PG 18K",'Rolex, AP, Patek'!P516="WG 18K",'Rolex, AP, Patek'!P516="Mixes of 18K"),1,0)</f>
        <v>0</v>
      </c>
      <c r="S516">
        <f>IF(OR('Rolex, AP, Patek'!AX516="Yes",'Rolex, AP, Patek'!AY516="Yes",'Rolex, AP, Patek'!AW516="Yes"),1,0)</f>
        <v>0</v>
      </c>
      <c r="T516">
        <f>IF(OR(ISTEXT('Rolex, AP, Patek'!AZ516), ISTEXT('Rolex, AP, Patek'!BA516)),1,0)</f>
        <v>0</v>
      </c>
      <c r="U516">
        <f>IF('Rolex, AP, Patek'!BB516="Yes",1,0)</f>
        <v>0</v>
      </c>
      <c r="V516">
        <f>IF('Rolex, AP, Patek'!BC516="Yes",1,0)</f>
        <v>0</v>
      </c>
      <c r="W516">
        <f>IF('Rolex, AP, Patek'!BF516="Yes",1,0)</f>
        <v>0</v>
      </c>
      <c r="X516">
        <f>IF('Rolex, AP, Patek'!BG516="A",1,0)</f>
        <v>0</v>
      </c>
      <c r="Y516">
        <f>IF('Rolex, AP, Patek'!BG516="AA",1,0)</f>
        <v>0</v>
      </c>
      <c r="Z516">
        <f>IF('Rolex, AP, Patek'!BG516="AAA",1,0)</f>
        <v>1</v>
      </c>
      <c r="AA516">
        <f>IF('Rolex, AP, Patek'!BG516="AAAA",1,0)</f>
        <v>0</v>
      </c>
      <c r="AB516">
        <f>IF('Rolex, AP, Patek'!R516="Yes",1,0)</f>
        <v>1</v>
      </c>
      <c r="AC516">
        <f>IF('Rolex, AP, Patek'!AR516="Yes",1,0)</f>
        <v>0</v>
      </c>
      <c r="AD516">
        <f>IF(OR('Rolex, AP, Patek'!X516="Yes", 'Rolex, AP, Patek'!Y516="Yes",'Rolex, AP, Patek'!Z516="Yes"),1,0)</f>
        <v>0</v>
      </c>
      <c r="AE516">
        <f>IF(OR('Rolex, AP, Patek'!AA516="Yes",'Rolex, AP, Patek'!AB516="Yes"),1,0)</f>
        <v>0</v>
      </c>
      <c r="AF516">
        <f>IF('Rolex, AP, Patek'!AD516="Yes",1,0)</f>
        <v>0</v>
      </c>
      <c r="AG516">
        <f>IF('Rolex, AP, Patek'!AC516="Yes",1,0)</f>
        <v>0</v>
      </c>
      <c r="AH516">
        <f>IF('Rolex, AP, Patek'!AE516="Yes",1,0)</f>
        <v>0</v>
      </c>
      <c r="AI516">
        <f>IF(OR('Rolex, AP, Patek'!AK516="Yes",'Rolex, AP, Patek'!AN516="Yes"),1,0)</f>
        <v>0</v>
      </c>
      <c r="AJ516">
        <f>IF('Rolex, AP, Patek'!AL516="Yes",1,0)</f>
        <v>0</v>
      </c>
      <c r="AK516">
        <f>IF('Rolex, AP, Patek'!AO516="Yes",1,0)</f>
        <v>0</v>
      </c>
      <c r="AL516">
        <f>IF('Rolex, AP, Patek'!AS516="Yes",1,0)</f>
        <v>0</v>
      </c>
      <c r="AM516" s="25">
        <f t="shared" si="43"/>
        <v>0</v>
      </c>
      <c r="AN516" s="25">
        <f t="shared" si="44"/>
        <v>1</v>
      </c>
      <c r="AO516" s="25">
        <f t="shared" si="45"/>
        <v>0</v>
      </c>
      <c r="AP516" s="25">
        <f t="shared" si="46"/>
        <v>0</v>
      </c>
      <c r="AQ516" s="25">
        <f t="shared" si="47"/>
        <v>0</v>
      </c>
    </row>
    <row r="517" spans="1:43" x14ac:dyDescent="0.2">
      <c r="A517" s="1">
        <v>513</v>
      </c>
      <c r="B517" s="27">
        <f>'Rolex, AP, Patek'!C517</f>
        <v>43597</v>
      </c>
      <c r="C517">
        <f>'Rolex, AP, Patek'!D517</f>
        <v>536</v>
      </c>
      <c r="D517" s="28">
        <f>'Rolex, AP, Patek'!E517</f>
        <v>20000</v>
      </c>
      <c r="E517" s="28">
        <f>'Rolex, AP, Patek'!F517</f>
        <v>25000</v>
      </c>
      <c r="F517" s="29">
        <f t="shared" si="42"/>
        <v>9.9034875525361272</v>
      </c>
      <c r="G517" s="28">
        <f>IF('Rolex, AP, Patek'!J517="AP",1,0)</f>
        <v>0</v>
      </c>
      <c r="H517" s="28">
        <f>IF('Rolex, AP, Patek'!J517="Patek",1,0)</f>
        <v>1</v>
      </c>
      <c r="I517" s="28">
        <f>IF('Rolex, AP, Patek'!J517="Rolex",1,0)</f>
        <v>0</v>
      </c>
      <c r="J517">
        <f>IF('Rolex, AP, Patek'!L517="Stainless Steel",1,0)</f>
        <v>1</v>
      </c>
      <c r="K517">
        <f>IF('Rolex, AP, Patek'!L517="Two-tone",1,0)</f>
        <v>0</v>
      </c>
      <c r="L517">
        <f>IF(OR('Rolex, AP, Patek'!L517="YG 18K",'Rolex, AP, Patek'!L517="YG &lt;18K",'Rolex, AP, Patek'!L517="PG 18K",'Rolex, AP, Patek'!L517="PG &lt;18K",'Rolex, AP, Patek'!L517="WG 18K",'Rolex, AP, Patek'!L517="Mixes of 18K",'Rolex, AP, Patek'!L517="Mixes &lt;18K"),1,0)</f>
        <v>0</v>
      </c>
      <c r="M517">
        <f>IF('Rolex, AP, Patek'!L517="Platinum",1,0)</f>
        <v>0</v>
      </c>
      <c r="N517">
        <f>IF(OR('Rolex, AP, Patek'!L517="PVD",'Rolex, AP, Patek'!L517="Gold Plate",'Rolex, AP, Patek'!L517="Other"),1,0)</f>
        <v>0</v>
      </c>
      <c r="O517">
        <f>IF('Rolex, AP, Patek'!P517="Stainless Steel",1,0)</f>
        <v>0</v>
      </c>
      <c r="P517">
        <f>IF('Rolex, AP, Patek'!P517="Leather",1,0)</f>
        <v>1</v>
      </c>
      <c r="Q517">
        <f>IF('Rolex, AP, Patek'!P517="Two-tone",1,0)</f>
        <v>0</v>
      </c>
      <c r="R517">
        <f>IF(OR('Rolex, AP, Patek'!P517="YG 18K",'Rolex, AP, Patek'!P517="PG 18K",'Rolex, AP, Patek'!P517="WG 18K",'Rolex, AP, Patek'!P517="Mixes of 18K"),1,0)</f>
        <v>0</v>
      </c>
      <c r="S517">
        <f>IF(OR('Rolex, AP, Patek'!AX517="Yes",'Rolex, AP, Patek'!AY517="Yes",'Rolex, AP, Patek'!AW517="Yes"),1,0)</f>
        <v>0</v>
      </c>
      <c r="T517">
        <f>IF(OR(ISTEXT('Rolex, AP, Patek'!AZ517), ISTEXT('Rolex, AP, Patek'!BA517)),1,0)</f>
        <v>0</v>
      </c>
      <c r="U517">
        <f>IF('Rolex, AP, Patek'!BB517="Yes",1,0)</f>
        <v>0</v>
      </c>
      <c r="V517">
        <f>IF('Rolex, AP, Patek'!BC517="Yes",1,0)</f>
        <v>0</v>
      </c>
      <c r="W517">
        <f>IF('Rolex, AP, Patek'!BF517="Yes",1,0)</f>
        <v>0</v>
      </c>
      <c r="X517">
        <f>IF('Rolex, AP, Patek'!BG517="A",1,0)</f>
        <v>0</v>
      </c>
      <c r="Y517">
        <f>IF('Rolex, AP, Patek'!BG517="AA",1,0)</f>
        <v>0</v>
      </c>
      <c r="Z517">
        <f>IF('Rolex, AP, Patek'!BG517="AAA",1,0)</f>
        <v>1</v>
      </c>
      <c r="AA517">
        <f>IF('Rolex, AP, Patek'!BG517="AAAA",1,0)</f>
        <v>0</v>
      </c>
      <c r="AB517">
        <f>IF('Rolex, AP, Patek'!R517="Yes",1,0)</f>
        <v>1</v>
      </c>
      <c r="AC517">
        <f>IF('Rolex, AP, Patek'!AR517="Yes",1,0)</f>
        <v>0</v>
      </c>
      <c r="AD517">
        <f>IF(OR('Rolex, AP, Patek'!X517="Yes", 'Rolex, AP, Patek'!Y517="Yes",'Rolex, AP, Patek'!Z517="Yes"),1,0)</f>
        <v>0</v>
      </c>
      <c r="AE517">
        <f>IF(OR('Rolex, AP, Patek'!AA517="Yes",'Rolex, AP, Patek'!AB517="Yes"),1,0)</f>
        <v>0</v>
      </c>
      <c r="AF517">
        <f>IF('Rolex, AP, Patek'!AD517="Yes",1,0)</f>
        <v>0</v>
      </c>
      <c r="AG517">
        <f>IF('Rolex, AP, Patek'!AC517="Yes",1,0)</f>
        <v>0</v>
      </c>
      <c r="AH517">
        <f>IF('Rolex, AP, Patek'!AE517="Yes",1,0)</f>
        <v>0</v>
      </c>
      <c r="AI517">
        <f>IF(OR('Rolex, AP, Patek'!AK517="Yes",'Rolex, AP, Patek'!AN517="Yes"),1,0)</f>
        <v>0</v>
      </c>
      <c r="AJ517">
        <f>IF('Rolex, AP, Patek'!AL517="Yes",1,0)</f>
        <v>0</v>
      </c>
      <c r="AK517">
        <f>IF('Rolex, AP, Patek'!AO517="Yes",1,0)</f>
        <v>0</v>
      </c>
      <c r="AL517">
        <f>IF('Rolex, AP, Patek'!AS517="Yes",1,0)</f>
        <v>0</v>
      </c>
      <c r="AM517" s="25">
        <f t="shared" si="43"/>
        <v>0</v>
      </c>
      <c r="AN517" s="25">
        <f t="shared" si="44"/>
        <v>1</v>
      </c>
      <c r="AO517" s="25">
        <f t="shared" si="45"/>
        <v>0</v>
      </c>
      <c r="AP517" s="25">
        <f t="shared" si="46"/>
        <v>0</v>
      </c>
      <c r="AQ517" s="25">
        <f t="shared" si="47"/>
        <v>0</v>
      </c>
    </row>
    <row r="518" spans="1:43" x14ac:dyDescent="0.2">
      <c r="A518" s="1">
        <v>514</v>
      </c>
      <c r="B518" s="27">
        <f>'Rolex, AP, Patek'!C518</f>
        <v>43597</v>
      </c>
      <c r="C518">
        <f>'Rolex, AP, Patek'!D518</f>
        <v>537</v>
      </c>
      <c r="D518" s="28">
        <f>'Rolex, AP, Patek'!E518</f>
        <v>5500</v>
      </c>
      <c r="E518" s="28">
        <f>'Rolex, AP, Patek'!F518</f>
        <v>6875</v>
      </c>
      <c r="F518" s="29">
        <f t="shared" ref="F518:F581" si="48">LN(D518)</f>
        <v>8.6125033712205621</v>
      </c>
      <c r="G518" s="28">
        <f>IF('Rolex, AP, Patek'!J518="AP",1,0)</f>
        <v>0</v>
      </c>
      <c r="H518" s="28">
        <f>IF('Rolex, AP, Patek'!J518="Patek",1,0)</f>
        <v>1</v>
      </c>
      <c r="I518" s="28">
        <f>IF('Rolex, AP, Patek'!J518="Rolex",1,0)</f>
        <v>0</v>
      </c>
      <c r="J518">
        <f>IF('Rolex, AP, Patek'!L518="Stainless Steel",1,0)</f>
        <v>1</v>
      </c>
      <c r="K518">
        <f>IF('Rolex, AP, Patek'!L518="Two-tone",1,0)</f>
        <v>0</v>
      </c>
      <c r="L518">
        <f>IF(OR('Rolex, AP, Patek'!L518="YG 18K",'Rolex, AP, Patek'!L518="YG &lt;18K",'Rolex, AP, Patek'!L518="PG 18K",'Rolex, AP, Patek'!L518="PG &lt;18K",'Rolex, AP, Patek'!L518="WG 18K",'Rolex, AP, Patek'!L518="Mixes of 18K",'Rolex, AP, Patek'!L518="Mixes &lt;18K"),1,0)</f>
        <v>0</v>
      </c>
      <c r="M518">
        <f>IF('Rolex, AP, Patek'!L518="Platinum",1,0)</f>
        <v>0</v>
      </c>
      <c r="N518">
        <f>IF(OR('Rolex, AP, Patek'!L518="PVD",'Rolex, AP, Patek'!L518="Gold Plate",'Rolex, AP, Patek'!L518="Other"),1,0)</f>
        <v>0</v>
      </c>
      <c r="O518">
        <f>IF('Rolex, AP, Patek'!P518="Stainless Steel",1,0)</f>
        <v>0</v>
      </c>
      <c r="P518">
        <f>IF('Rolex, AP, Patek'!P518="Leather",1,0)</f>
        <v>1</v>
      </c>
      <c r="Q518">
        <f>IF('Rolex, AP, Patek'!P518="Two-tone",1,0)</f>
        <v>0</v>
      </c>
      <c r="R518">
        <f>IF(OR('Rolex, AP, Patek'!P518="YG 18K",'Rolex, AP, Patek'!P518="PG 18K",'Rolex, AP, Patek'!P518="WG 18K",'Rolex, AP, Patek'!P518="Mixes of 18K"),1,0)</f>
        <v>0</v>
      </c>
      <c r="S518">
        <f>IF(OR('Rolex, AP, Patek'!AX518="Yes",'Rolex, AP, Patek'!AY518="Yes",'Rolex, AP, Patek'!AW518="Yes"),1,0)</f>
        <v>0</v>
      </c>
      <c r="T518">
        <f>IF(OR(ISTEXT('Rolex, AP, Patek'!AZ518), ISTEXT('Rolex, AP, Patek'!BA518)),1,0)</f>
        <v>0</v>
      </c>
      <c r="U518">
        <f>IF('Rolex, AP, Patek'!BB518="Yes",1,0)</f>
        <v>0</v>
      </c>
      <c r="V518">
        <f>IF('Rolex, AP, Patek'!BC518="Yes",1,0)</f>
        <v>0</v>
      </c>
      <c r="W518">
        <f>IF('Rolex, AP, Patek'!BF518="Yes",1,0)</f>
        <v>0</v>
      </c>
      <c r="X518">
        <f>IF('Rolex, AP, Patek'!BG518="A",1,0)</f>
        <v>0</v>
      </c>
      <c r="Y518">
        <f>IF('Rolex, AP, Patek'!BG518="AA",1,0)</f>
        <v>1</v>
      </c>
      <c r="Z518">
        <f>IF('Rolex, AP, Patek'!BG518="AAA",1,0)</f>
        <v>0</v>
      </c>
      <c r="AA518">
        <f>IF('Rolex, AP, Patek'!BG518="AAAA",1,0)</f>
        <v>0</v>
      </c>
      <c r="AB518">
        <f>IF('Rolex, AP, Patek'!R518="Yes",1,0)</f>
        <v>1</v>
      </c>
      <c r="AC518">
        <f>IF('Rolex, AP, Patek'!AR518="Yes",1,0)</f>
        <v>0</v>
      </c>
      <c r="AD518">
        <f>IF(OR('Rolex, AP, Patek'!X518="Yes", 'Rolex, AP, Patek'!Y518="Yes",'Rolex, AP, Patek'!Z518="Yes"),1,0)</f>
        <v>0</v>
      </c>
      <c r="AE518">
        <f>IF(OR('Rolex, AP, Patek'!AA518="Yes",'Rolex, AP, Patek'!AB518="Yes"),1,0)</f>
        <v>0</v>
      </c>
      <c r="AF518">
        <f>IF('Rolex, AP, Patek'!AD518="Yes",1,0)</f>
        <v>0</v>
      </c>
      <c r="AG518">
        <f>IF('Rolex, AP, Patek'!AC518="Yes",1,0)</f>
        <v>0</v>
      </c>
      <c r="AH518">
        <f>IF('Rolex, AP, Patek'!AE518="Yes",1,0)</f>
        <v>0</v>
      </c>
      <c r="AI518">
        <f>IF(OR('Rolex, AP, Patek'!AK518="Yes",'Rolex, AP, Patek'!AN518="Yes"),1,0)</f>
        <v>0</v>
      </c>
      <c r="AJ518">
        <f>IF('Rolex, AP, Patek'!AL518="Yes",1,0)</f>
        <v>0</v>
      </c>
      <c r="AK518">
        <f>IF('Rolex, AP, Patek'!AO518="Yes",1,0)</f>
        <v>0</v>
      </c>
      <c r="AL518">
        <f>IF('Rolex, AP, Patek'!AS518="Yes",1,0)</f>
        <v>0</v>
      </c>
      <c r="AM518" s="25">
        <f t="shared" ref="AM518:AM581" si="49">IF(AND($B518&gt;=DATEVALUE("1/1/2018"),$B518&lt;=DATEVALUE("12/31/2018")),1,0)</f>
        <v>0</v>
      </c>
      <c r="AN518" s="25">
        <f t="shared" ref="AN518:AN581" si="50">IF(AND($B518&gt;=DATEVALUE("1/1/2019"),$B518&lt;=DATEVALUE("12/31/2019")),1,0)</f>
        <v>1</v>
      </c>
      <c r="AO518" s="25">
        <f t="shared" ref="AO518:AO581" si="51">IF(AND($B518&gt;=DATEVALUE("1/1/2020"),$B518&lt;=DATEVALUE("12/31/2020")),1,0)</f>
        <v>0</v>
      </c>
      <c r="AP518" s="25">
        <f t="shared" ref="AP518:AP581" si="52">IF(AND($B518&gt;=DATEVALUE("1/1/2021"),$B518&lt;=DATEVALUE("12/31/2021")),1,0)</f>
        <v>0</v>
      </c>
      <c r="AQ518" s="25">
        <f t="shared" ref="AQ518:AQ581" si="53">IF(AND($B518&gt;=DATEVALUE("1/1/2022"),$B518&lt;=DATEVALUE("12/31/2022")),1,0)</f>
        <v>0</v>
      </c>
    </row>
    <row r="519" spans="1:43" x14ac:dyDescent="0.2">
      <c r="A519" s="1">
        <v>515</v>
      </c>
      <c r="B519" s="27">
        <f>'Rolex, AP, Patek'!C519</f>
        <v>43597</v>
      </c>
      <c r="C519">
        <f>'Rolex, AP, Patek'!D519</f>
        <v>538</v>
      </c>
      <c r="D519" s="28">
        <f>'Rolex, AP, Patek'!E519</f>
        <v>6500</v>
      </c>
      <c r="E519" s="28">
        <f>'Rolex, AP, Patek'!F519</f>
        <v>8125</v>
      </c>
      <c r="F519" s="29">
        <f t="shared" si="48"/>
        <v>8.7795574558837277</v>
      </c>
      <c r="G519" s="28">
        <f>IF('Rolex, AP, Patek'!J519="AP",1,0)</f>
        <v>0</v>
      </c>
      <c r="H519" s="28">
        <f>IF('Rolex, AP, Patek'!J519="Patek",1,0)</f>
        <v>1</v>
      </c>
      <c r="I519" s="28">
        <f>IF('Rolex, AP, Patek'!J519="Rolex",1,0)</f>
        <v>0</v>
      </c>
      <c r="J519">
        <f>IF('Rolex, AP, Patek'!L519="Stainless Steel",1,0)</f>
        <v>1</v>
      </c>
      <c r="K519">
        <f>IF('Rolex, AP, Patek'!L519="Two-tone",1,0)</f>
        <v>0</v>
      </c>
      <c r="L519">
        <f>IF(OR('Rolex, AP, Patek'!L519="YG 18K",'Rolex, AP, Patek'!L519="YG &lt;18K",'Rolex, AP, Patek'!L519="PG 18K",'Rolex, AP, Patek'!L519="PG &lt;18K",'Rolex, AP, Patek'!L519="WG 18K",'Rolex, AP, Patek'!L519="Mixes of 18K",'Rolex, AP, Patek'!L519="Mixes &lt;18K"),1,0)</f>
        <v>0</v>
      </c>
      <c r="M519">
        <f>IF('Rolex, AP, Patek'!L519="Platinum",1,0)</f>
        <v>0</v>
      </c>
      <c r="N519">
        <f>IF(OR('Rolex, AP, Patek'!L519="PVD",'Rolex, AP, Patek'!L519="Gold Plate",'Rolex, AP, Patek'!L519="Other"),1,0)</f>
        <v>0</v>
      </c>
      <c r="O519">
        <f>IF('Rolex, AP, Patek'!P519="Stainless Steel",1,0)</f>
        <v>0</v>
      </c>
      <c r="P519">
        <f>IF('Rolex, AP, Patek'!P519="Leather",1,0)</f>
        <v>1</v>
      </c>
      <c r="Q519">
        <f>IF('Rolex, AP, Patek'!P519="Two-tone",1,0)</f>
        <v>0</v>
      </c>
      <c r="R519">
        <f>IF(OR('Rolex, AP, Patek'!P519="YG 18K",'Rolex, AP, Patek'!P519="PG 18K",'Rolex, AP, Patek'!P519="WG 18K",'Rolex, AP, Patek'!P519="Mixes of 18K"),1,0)</f>
        <v>0</v>
      </c>
      <c r="S519">
        <f>IF(OR('Rolex, AP, Patek'!AX519="Yes",'Rolex, AP, Patek'!AY519="Yes",'Rolex, AP, Patek'!AW519="Yes"),1,0)</f>
        <v>0</v>
      </c>
      <c r="T519">
        <f>IF(OR(ISTEXT('Rolex, AP, Patek'!AZ519), ISTEXT('Rolex, AP, Patek'!BA519)),1,0)</f>
        <v>0</v>
      </c>
      <c r="U519">
        <f>IF('Rolex, AP, Patek'!BB519="Yes",1,0)</f>
        <v>0</v>
      </c>
      <c r="V519">
        <f>IF('Rolex, AP, Patek'!BC519="Yes",1,0)</f>
        <v>0</v>
      </c>
      <c r="W519">
        <f>IF('Rolex, AP, Patek'!BF519="Yes",1,0)</f>
        <v>0</v>
      </c>
      <c r="X519">
        <f>IF('Rolex, AP, Patek'!BG519="A",1,0)</f>
        <v>0</v>
      </c>
      <c r="Y519">
        <f>IF('Rolex, AP, Patek'!BG519="AA",1,0)</f>
        <v>0</v>
      </c>
      <c r="Z519">
        <f>IF('Rolex, AP, Patek'!BG519="AAA",1,0)</f>
        <v>1</v>
      </c>
      <c r="AA519">
        <f>IF('Rolex, AP, Patek'!BG519="AAAA",1,0)</f>
        <v>0</v>
      </c>
      <c r="AB519">
        <f>IF('Rolex, AP, Patek'!R519="Yes",1,0)</f>
        <v>1</v>
      </c>
      <c r="AC519">
        <f>IF('Rolex, AP, Patek'!AR519="Yes",1,0)</f>
        <v>0</v>
      </c>
      <c r="AD519">
        <f>IF(OR('Rolex, AP, Patek'!X519="Yes", 'Rolex, AP, Patek'!Y519="Yes",'Rolex, AP, Patek'!Z519="Yes"),1,0)</f>
        <v>0</v>
      </c>
      <c r="AE519">
        <f>IF(OR('Rolex, AP, Patek'!AA519="Yes",'Rolex, AP, Patek'!AB519="Yes"),1,0)</f>
        <v>0</v>
      </c>
      <c r="AF519">
        <f>IF('Rolex, AP, Patek'!AD519="Yes",1,0)</f>
        <v>0</v>
      </c>
      <c r="AG519">
        <f>IF('Rolex, AP, Patek'!AC519="Yes",1,0)</f>
        <v>0</v>
      </c>
      <c r="AH519">
        <f>IF('Rolex, AP, Patek'!AE519="Yes",1,0)</f>
        <v>0</v>
      </c>
      <c r="AI519">
        <f>IF(OR('Rolex, AP, Patek'!AK519="Yes",'Rolex, AP, Patek'!AN519="Yes"),1,0)</f>
        <v>0</v>
      </c>
      <c r="AJ519">
        <f>IF('Rolex, AP, Patek'!AL519="Yes",1,0)</f>
        <v>0</v>
      </c>
      <c r="AK519">
        <f>IF('Rolex, AP, Patek'!AO519="Yes",1,0)</f>
        <v>0</v>
      </c>
      <c r="AL519">
        <f>IF('Rolex, AP, Patek'!AS519="Yes",1,0)</f>
        <v>0</v>
      </c>
      <c r="AM519" s="25">
        <f t="shared" si="49"/>
        <v>0</v>
      </c>
      <c r="AN519" s="25">
        <f t="shared" si="50"/>
        <v>1</v>
      </c>
      <c r="AO519" s="25">
        <f t="shared" si="51"/>
        <v>0</v>
      </c>
      <c r="AP519" s="25">
        <f t="shared" si="52"/>
        <v>0</v>
      </c>
      <c r="AQ519" s="25">
        <f t="shared" si="53"/>
        <v>0</v>
      </c>
    </row>
    <row r="520" spans="1:43" x14ac:dyDescent="0.2">
      <c r="A520" s="1">
        <v>516</v>
      </c>
      <c r="B520" s="27">
        <f>'Rolex, AP, Patek'!C520</f>
        <v>43597</v>
      </c>
      <c r="C520">
        <f>'Rolex, AP, Patek'!D520</f>
        <v>539</v>
      </c>
      <c r="D520" s="28">
        <f>'Rolex, AP, Patek'!E520</f>
        <v>41500</v>
      </c>
      <c r="E520" s="28">
        <f>'Rolex, AP, Patek'!F520</f>
        <v>51875</v>
      </c>
      <c r="F520" s="29">
        <f t="shared" si="48"/>
        <v>10.63344870621879</v>
      </c>
      <c r="G520" s="28">
        <f>IF('Rolex, AP, Patek'!J520="AP",1,0)</f>
        <v>0</v>
      </c>
      <c r="H520" s="28">
        <f>IF('Rolex, AP, Patek'!J520="Patek",1,0)</f>
        <v>1</v>
      </c>
      <c r="I520" s="28">
        <f>IF('Rolex, AP, Patek'!J520="Rolex",1,0)</f>
        <v>0</v>
      </c>
      <c r="J520">
        <f>IF('Rolex, AP, Patek'!L520="Stainless Steel",1,0)</f>
        <v>0</v>
      </c>
      <c r="K520">
        <f>IF('Rolex, AP, Patek'!L520="Two-tone",1,0)</f>
        <v>0</v>
      </c>
      <c r="L520">
        <f>IF(OR('Rolex, AP, Patek'!L520="YG 18K",'Rolex, AP, Patek'!L520="YG &lt;18K",'Rolex, AP, Patek'!L520="PG 18K",'Rolex, AP, Patek'!L520="PG &lt;18K",'Rolex, AP, Patek'!L520="WG 18K",'Rolex, AP, Patek'!L520="Mixes of 18K",'Rolex, AP, Patek'!L520="Mixes &lt;18K"),1,0)</f>
        <v>1</v>
      </c>
      <c r="M520">
        <f>IF('Rolex, AP, Patek'!L520="Platinum",1,0)</f>
        <v>0</v>
      </c>
      <c r="N520">
        <f>IF(OR('Rolex, AP, Patek'!L520="PVD",'Rolex, AP, Patek'!L520="Gold Plate",'Rolex, AP, Patek'!L520="Other"),1,0)</f>
        <v>0</v>
      </c>
      <c r="O520">
        <f>IF('Rolex, AP, Patek'!P520="Stainless Steel",1,0)</f>
        <v>0</v>
      </c>
      <c r="P520">
        <f>IF('Rolex, AP, Patek'!P520="Leather",1,0)</f>
        <v>1</v>
      </c>
      <c r="Q520">
        <f>IF('Rolex, AP, Patek'!P520="Two-tone",1,0)</f>
        <v>0</v>
      </c>
      <c r="R520">
        <f>IF(OR('Rolex, AP, Patek'!P520="YG 18K",'Rolex, AP, Patek'!P520="PG 18K",'Rolex, AP, Patek'!P520="WG 18K",'Rolex, AP, Patek'!P520="Mixes of 18K"),1,0)</f>
        <v>0</v>
      </c>
      <c r="S520">
        <f>IF(OR('Rolex, AP, Patek'!AX520="Yes",'Rolex, AP, Patek'!AY520="Yes",'Rolex, AP, Patek'!AW520="Yes"),1,0)</f>
        <v>0</v>
      </c>
      <c r="T520">
        <f>IF(OR(ISTEXT('Rolex, AP, Patek'!AZ520), ISTEXT('Rolex, AP, Patek'!BA520)),1,0)</f>
        <v>0</v>
      </c>
      <c r="U520">
        <f>IF('Rolex, AP, Patek'!BB520="Yes",1,0)</f>
        <v>0</v>
      </c>
      <c r="V520">
        <f>IF('Rolex, AP, Patek'!BC520="Yes",1,0)</f>
        <v>0</v>
      </c>
      <c r="W520">
        <f>IF('Rolex, AP, Patek'!BF520="Yes",1,0)</f>
        <v>0</v>
      </c>
      <c r="X520">
        <f>IF('Rolex, AP, Patek'!BG520="A",1,0)</f>
        <v>0</v>
      </c>
      <c r="Y520">
        <f>IF('Rolex, AP, Patek'!BG520="AA",1,0)</f>
        <v>0</v>
      </c>
      <c r="Z520">
        <f>IF('Rolex, AP, Patek'!BG520="AAA",1,0)</f>
        <v>0</v>
      </c>
      <c r="AA520">
        <f>IF('Rolex, AP, Patek'!BG520="AAAA",1,0)</f>
        <v>1</v>
      </c>
      <c r="AB520">
        <f>IF('Rolex, AP, Patek'!R520="Yes",1,0)</f>
        <v>0</v>
      </c>
      <c r="AC520">
        <f>IF('Rolex, AP, Patek'!AR520="Yes",1,0)</f>
        <v>0</v>
      </c>
      <c r="AD520">
        <f>IF(OR('Rolex, AP, Patek'!X520="Yes", 'Rolex, AP, Patek'!Y520="Yes",'Rolex, AP, Patek'!Z520="Yes"),1,0)</f>
        <v>0</v>
      </c>
      <c r="AE520">
        <f>IF(OR('Rolex, AP, Patek'!AA520="Yes",'Rolex, AP, Patek'!AB520="Yes"),1,0)</f>
        <v>0</v>
      </c>
      <c r="AF520">
        <f>IF('Rolex, AP, Patek'!AD520="Yes",1,0)</f>
        <v>0</v>
      </c>
      <c r="AG520">
        <f>IF('Rolex, AP, Patek'!AC520="Yes",1,0)</f>
        <v>0</v>
      </c>
      <c r="AH520">
        <f>IF('Rolex, AP, Patek'!AE520="Yes",1,0)</f>
        <v>0</v>
      </c>
      <c r="AI520">
        <f>IF(OR('Rolex, AP, Patek'!AK520="Yes",'Rolex, AP, Patek'!AN520="Yes"),1,0)</f>
        <v>1</v>
      </c>
      <c r="AJ520">
        <f>IF('Rolex, AP, Patek'!AL520="Yes",1,0)</f>
        <v>0</v>
      </c>
      <c r="AK520">
        <f>IF('Rolex, AP, Patek'!AO520="Yes",1,0)</f>
        <v>0</v>
      </c>
      <c r="AL520">
        <f>IF('Rolex, AP, Patek'!AS520="Yes",1,0)</f>
        <v>0</v>
      </c>
      <c r="AM520" s="25">
        <f t="shared" si="49"/>
        <v>0</v>
      </c>
      <c r="AN520" s="25">
        <f t="shared" si="50"/>
        <v>1</v>
      </c>
      <c r="AO520" s="25">
        <f t="shared" si="51"/>
        <v>0</v>
      </c>
      <c r="AP520" s="25">
        <f t="shared" si="52"/>
        <v>0</v>
      </c>
      <c r="AQ520" s="25">
        <f t="shared" si="53"/>
        <v>0</v>
      </c>
    </row>
    <row r="521" spans="1:43" x14ac:dyDescent="0.2">
      <c r="A521" s="1">
        <v>517</v>
      </c>
      <c r="B521" s="27">
        <f>'Rolex, AP, Patek'!C521</f>
        <v>43597</v>
      </c>
      <c r="C521">
        <f>'Rolex, AP, Patek'!D521</f>
        <v>540</v>
      </c>
      <c r="D521" s="28">
        <f>'Rolex, AP, Patek'!E521</f>
        <v>30000</v>
      </c>
      <c r="E521" s="28">
        <f>'Rolex, AP, Patek'!F521</f>
        <v>37500</v>
      </c>
      <c r="F521" s="29">
        <f t="shared" si="48"/>
        <v>10.308952660644293</v>
      </c>
      <c r="G521" s="28">
        <f>IF('Rolex, AP, Patek'!J521="AP",1,0)</f>
        <v>0</v>
      </c>
      <c r="H521" s="28">
        <f>IF('Rolex, AP, Patek'!J521="Patek",1,0)</f>
        <v>1</v>
      </c>
      <c r="I521" s="28">
        <f>IF('Rolex, AP, Patek'!J521="Rolex",1,0)</f>
        <v>0</v>
      </c>
      <c r="J521">
        <f>IF('Rolex, AP, Patek'!L521="Stainless Steel",1,0)</f>
        <v>0</v>
      </c>
      <c r="K521">
        <f>IF('Rolex, AP, Patek'!L521="Two-tone",1,0)</f>
        <v>0</v>
      </c>
      <c r="L521">
        <f>IF(OR('Rolex, AP, Patek'!L521="YG 18K",'Rolex, AP, Patek'!L521="YG &lt;18K",'Rolex, AP, Patek'!L521="PG 18K",'Rolex, AP, Patek'!L521="PG &lt;18K",'Rolex, AP, Patek'!L521="WG 18K",'Rolex, AP, Patek'!L521="Mixes of 18K",'Rolex, AP, Patek'!L521="Mixes &lt;18K"),1,0)</f>
        <v>1</v>
      </c>
      <c r="M521">
        <f>IF('Rolex, AP, Patek'!L521="Platinum",1,0)</f>
        <v>0</v>
      </c>
      <c r="N521">
        <f>IF(OR('Rolex, AP, Patek'!L521="PVD",'Rolex, AP, Patek'!L521="Gold Plate",'Rolex, AP, Patek'!L521="Other"),1,0)</f>
        <v>0</v>
      </c>
      <c r="O521">
        <f>IF('Rolex, AP, Patek'!P521="Stainless Steel",1,0)</f>
        <v>0</v>
      </c>
      <c r="P521">
        <f>IF('Rolex, AP, Patek'!P521="Leather",1,0)</f>
        <v>1</v>
      </c>
      <c r="Q521">
        <f>IF('Rolex, AP, Patek'!P521="Two-tone",1,0)</f>
        <v>0</v>
      </c>
      <c r="R521">
        <f>IF(OR('Rolex, AP, Patek'!P521="YG 18K",'Rolex, AP, Patek'!P521="PG 18K",'Rolex, AP, Patek'!P521="WG 18K",'Rolex, AP, Patek'!P521="Mixes of 18K"),1,0)</f>
        <v>0</v>
      </c>
      <c r="S521">
        <f>IF(OR('Rolex, AP, Patek'!AX521="Yes",'Rolex, AP, Patek'!AY521="Yes",'Rolex, AP, Patek'!AW521="Yes"),1,0)</f>
        <v>0</v>
      </c>
      <c r="T521">
        <f>IF(OR(ISTEXT('Rolex, AP, Patek'!AZ521), ISTEXT('Rolex, AP, Patek'!BA521)),1,0)</f>
        <v>0</v>
      </c>
      <c r="U521">
        <f>IF('Rolex, AP, Patek'!BB521="Yes",1,0)</f>
        <v>0</v>
      </c>
      <c r="V521">
        <f>IF('Rolex, AP, Patek'!BC521="Yes",1,0)</f>
        <v>0</v>
      </c>
      <c r="W521">
        <f>IF('Rolex, AP, Patek'!BF521="Yes",1,0)</f>
        <v>0</v>
      </c>
      <c r="X521">
        <f>IF('Rolex, AP, Patek'!BG521="A",1,0)</f>
        <v>0</v>
      </c>
      <c r="Y521">
        <f>IF('Rolex, AP, Patek'!BG521="AA",1,0)</f>
        <v>0</v>
      </c>
      <c r="Z521">
        <f>IF('Rolex, AP, Patek'!BG521="AAA",1,0)</f>
        <v>1</v>
      </c>
      <c r="AA521">
        <f>IF('Rolex, AP, Patek'!BG521="AAAA",1,0)</f>
        <v>0</v>
      </c>
      <c r="AB521">
        <f>IF('Rolex, AP, Patek'!R521="Yes",1,0)</f>
        <v>1</v>
      </c>
      <c r="AC521">
        <f>IF('Rolex, AP, Patek'!AR521="Yes",1,0)</f>
        <v>0</v>
      </c>
      <c r="AD521">
        <f>IF(OR('Rolex, AP, Patek'!X521="Yes", 'Rolex, AP, Patek'!Y521="Yes",'Rolex, AP, Patek'!Z521="Yes"),1,0)</f>
        <v>0</v>
      </c>
      <c r="AE521">
        <f>IF(OR('Rolex, AP, Patek'!AA521="Yes",'Rolex, AP, Patek'!AB521="Yes"),1,0)</f>
        <v>0</v>
      </c>
      <c r="AF521">
        <f>IF('Rolex, AP, Patek'!AD521="Yes",1,0)</f>
        <v>0</v>
      </c>
      <c r="AG521">
        <f>IF('Rolex, AP, Patek'!AC521="Yes",1,0)</f>
        <v>0</v>
      </c>
      <c r="AH521">
        <f>IF('Rolex, AP, Patek'!AE521="Yes",1,0)</f>
        <v>0</v>
      </c>
      <c r="AI521">
        <f>IF(OR('Rolex, AP, Patek'!AK521="Yes",'Rolex, AP, Patek'!AN521="Yes"),1,0)</f>
        <v>0</v>
      </c>
      <c r="AJ521">
        <f>IF('Rolex, AP, Patek'!AL521="Yes",1,0)</f>
        <v>0</v>
      </c>
      <c r="AK521">
        <f>IF('Rolex, AP, Patek'!AO521="Yes",1,0)</f>
        <v>0</v>
      </c>
      <c r="AL521">
        <f>IF('Rolex, AP, Patek'!AS521="Yes",1,0)</f>
        <v>0</v>
      </c>
      <c r="AM521" s="25">
        <f t="shared" si="49"/>
        <v>0</v>
      </c>
      <c r="AN521" s="25">
        <f t="shared" si="50"/>
        <v>1</v>
      </c>
      <c r="AO521" s="25">
        <f t="shared" si="51"/>
        <v>0</v>
      </c>
      <c r="AP521" s="25">
        <f t="shared" si="52"/>
        <v>0</v>
      </c>
      <c r="AQ521" s="25">
        <f t="shared" si="53"/>
        <v>0</v>
      </c>
    </row>
    <row r="522" spans="1:43" x14ac:dyDescent="0.2">
      <c r="A522" s="1">
        <v>518</v>
      </c>
      <c r="B522" s="27">
        <f>'Rolex, AP, Patek'!C522</f>
        <v>43597</v>
      </c>
      <c r="C522">
        <f>'Rolex, AP, Patek'!D522</f>
        <v>541</v>
      </c>
      <c r="D522" s="28">
        <f>'Rolex, AP, Patek'!E522</f>
        <v>4400</v>
      </c>
      <c r="E522" s="28">
        <f>'Rolex, AP, Patek'!F522</f>
        <v>5500</v>
      </c>
      <c r="F522" s="29">
        <f t="shared" si="48"/>
        <v>8.3893598199063533</v>
      </c>
      <c r="G522" s="28">
        <f>IF('Rolex, AP, Patek'!J522="AP",1,0)</f>
        <v>0</v>
      </c>
      <c r="H522" s="28">
        <f>IF('Rolex, AP, Patek'!J522="Patek",1,0)</f>
        <v>1</v>
      </c>
      <c r="I522" s="28">
        <f>IF('Rolex, AP, Patek'!J522="Rolex",1,0)</f>
        <v>0</v>
      </c>
      <c r="J522">
        <f>IF('Rolex, AP, Patek'!L522="Stainless Steel",1,0)</f>
        <v>0</v>
      </c>
      <c r="K522">
        <f>IF('Rolex, AP, Patek'!L522="Two-tone",1,0)</f>
        <v>0</v>
      </c>
      <c r="L522">
        <f>IF(OR('Rolex, AP, Patek'!L522="YG 18K",'Rolex, AP, Patek'!L522="YG &lt;18K",'Rolex, AP, Patek'!L522="PG 18K",'Rolex, AP, Patek'!L522="PG &lt;18K",'Rolex, AP, Patek'!L522="WG 18K",'Rolex, AP, Patek'!L522="Mixes of 18K",'Rolex, AP, Patek'!L522="Mixes &lt;18K"),1,0)</f>
        <v>1</v>
      </c>
      <c r="M522">
        <f>IF('Rolex, AP, Patek'!L522="Platinum",1,0)</f>
        <v>0</v>
      </c>
      <c r="N522">
        <f>IF(OR('Rolex, AP, Patek'!L522="PVD",'Rolex, AP, Patek'!L522="Gold Plate",'Rolex, AP, Patek'!L522="Other"),1,0)</f>
        <v>0</v>
      </c>
      <c r="O522">
        <f>IF('Rolex, AP, Patek'!P522="Stainless Steel",1,0)</f>
        <v>0</v>
      </c>
      <c r="P522">
        <f>IF('Rolex, AP, Patek'!P522="Leather",1,0)</f>
        <v>0</v>
      </c>
      <c r="Q522">
        <f>IF('Rolex, AP, Patek'!P522="Two-tone",1,0)</f>
        <v>0</v>
      </c>
      <c r="R522">
        <f>IF(OR('Rolex, AP, Patek'!P522="YG 18K",'Rolex, AP, Patek'!P522="PG 18K",'Rolex, AP, Patek'!P522="WG 18K",'Rolex, AP, Patek'!P522="Mixes of 18K"),1,0)</f>
        <v>1</v>
      </c>
      <c r="S522">
        <f>IF(OR('Rolex, AP, Patek'!AX522="Yes",'Rolex, AP, Patek'!AY522="Yes",'Rolex, AP, Patek'!AW522="Yes"),1,0)</f>
        <v>0</v>
      </c>
      <c r="T522">
        <f>IF(OR(ISTEXT('Rolex, AP, Patek'!AZ522), ISTEXT('Rolex, AP, Patek'!BA522)),1,0)</f>
        <v>1</v>
      </c>
      <c r="U522">
        <f>IF('Rolex, AP, Patek'!BB522="Yes",1,0)</f>
        <v>0</v>
      </c>
      <c r="V522">
        <f>IF('Rolex, AP, Patek'!BC522="Yes",1,0)</f>
        <v>0</v>
      </c>
      <c r="W522">
        <f>IF('Rolex, AP, Patek'!BF522="Yes",1,0)</f>
        <v>0</v>
      </c>
      <c r="X522">
        <f>IF('Rolex, AP, Patek'!BG522="A",1,0)</f>
        <v>0</v>
      </c>
      <c r="Y522">
        <f>IF('Rolex, AP, Patek'!BG522="AA",1,0)</f>
        <v>1</v>
      </c>
      <c r="Z522">
        <f>IF('Rolex, AP, Patek'!BG522="AAA",1,0)</f>
        <v>0</v>
      </c>
      <c r="AA522">
        <f>IF('Rolex, AP, Patek'!BG522="AAAA",1,0)</f>
        <v>0</v>
      </c>
      <c r="AB522">
        <f>IF('Rolex, AP, Patek'!R522="Yes",1,0)</f>
        <v>1</v>
      </c>
      <c r="AC522">
        <f>IF('Rolex, AP, Patek'!AR522="Yes",1,0)</f>
        <v>0</v>
      </c>
      <c r="AD522">
        <f>IF(OR('Rolex, AP, Patek'!X522="Yes", 'Rolex, AP, Patek'!Y522="Yes",'Rolex, AP, Patek'!Z522="Yes"),1,0)</f>
        <v>0</v>
      </c>
      <c r="AE522">
        <f>IF(OR('Rolex, AP, Patek'!AA522="Yes",'Rolex, AP, Patek'!AB522="Yes"),1,0)</f>
        <v>0</v>
      </c>
      <c r="AF522">
        <f>IF('Rolex, AP, Patek'!AD522="Yes",1,0)</f>
        <v>0</v>
      </c>
      <c r="AG522">
        <f>IF('Rolex, AP, Patek'!AC522="Yes",1,0)</f>
        <v>0</v>
      </c>
      <c r="AH522">
        <f>IF('Rolex, AP, Patek'!AE522="Yes",1,0)</f>
        <v>0</v>
      </c>
      <c r="AI522">
        <f>IF(OR('Rolex, AP, Patek'!AK522="Yes",'Rolex, AP, Patek'!AN522="Yes"),1,0)</f>
        <v>0</v>
      </c>
      <c r="AJ522">
        <f>IF('Rolex, AP, Patek'!AL522="Yes",1,0)</f>
        <v>0</v>
      </c>
      <c r="AK522">
        <f>IF('Rolex, AP, Patek'!AO522="Yes",1,0)</f>
        <v>0</v>
      </c>
      <c r="AL522">
        <f>IF('Rolex, AP, Patek'!AS522="Yes",1,0)</f>
        <v>0</v>
      </c>
      <c r="AM522" s="25">
        <f t="shared" si="49"/>
        <v>0</v>
      </c>
      <c r="AN522" s="25">
        <f t="shared" si="50"/>
        <v>1</v>
      </c>
      <c r="AO522" s="25">
        <f t="shared" si="51"/>
        <v>0</v>
      </c>
      <c r="AP522" s="25">
        <f t="shared" si="52"/>
        <v>0</v>
      </c>
      <c r="AQ522" s="25">
        <f t="shared" si="53"/>
        <v>0</v>
      </c>
    </row>
    <row r="523" spans="1:43" x14ac:dyDescent="0.2">
      <c r="A523" s="1">
        <v>519</v>
      </c>
      <c r="B523" s="27">
        <f>'Rolex, AP, Patek'!C523</f>
        <v>43597</v>
      </c>
      <c r="C523">
        <f>'Rolex, AP, Patek'!D523</f>
        <v>542</v>
      </c>
      <c r="D523" s="28">
        <f>'Rolex, AP, Patek'!E523</f>
        <v>2200</v>
      </c>
      <c r="E523" s="28">
        <f>'Rolex, AP, Patek'!F523</f>
        <v>2750</v>
      </c>
      <c r="F523" s="29">
        <f t="shared" si="48"/>
        <v>7.696212639346407</v>
      </c>
      <c r="G523" s="28">
        <f>IF('Rolex, AP, Patek'!J523="AP",1,0)</f>
        <v>0</v>
      </c>
      <c r="H523" s="28">
        <f>IF('Rolex, AP, Patek'!J523="Patek",1,0)</f>
        <v>1</v>
      </c>
      <c r="I523" s="28">
        <f>IF('Rolex, AP, Patek'!J523="Rolex",1,0)</f>
        <v>0</v>
      </c>
      <c r="J523">
        <f>IF('Rolex, AP, Patek'!L523="Stainless Steel",1,0)</f>
        <v>0</v>
      </c>
      <c r="K523">
        <f>IF('Rolex, AP, Patek'!L523="Two-tone",1,0)</f>
        <v>0</v>
      </c>
      <c r="L523">
        <f>IF(OR('Rolex, AP, Patek'!L523="YG 18K",'Rolex, AP, Patek'!L523="YG &lt;18K",'Rolex, AP, Patek'!L523="PG 18K",'Rolex, AP, Patek'!L523="PG &lt;18K",'Rolex, AP, Patek'!L523="WG 18K",'Rolex, AP, Patek'!L523="Mixes of 18K",'Rolex, AP, Patek'!L523="Mixes &lt;18K"),1,0)</f>
        <v>1</v>
      </c>
      <c r="M523">
        <f>IF('Rolex, AP, Patek'!L523="Platinum",1,0)</f>
        <v>0</v>
      </c>
      <c r="N523">
        <f>IF(OR('Rolex, AP, Patek'!L523="PVD",'Rolex, AP, Patek'!L523="Gold Plate",'Rolex, AP, Patek'!L523="Other"),1,0)</f>
        <v>0</v>
      </c>
      <c r="O523">
        <f>IF('Rolex, AP, Patek'!P523="Stainless Steel",1,0)</f>
        <v>0</v>
      </c>
      <c r="P523">
        <f>IF('Rolex, AP, Patek'!P523="Leather",1,0)</f>
        <v>1</v>
      </c>
      <c r="Q523">
        <f>IF('Rolex, AP, Patek'!P523="Two-tone",1,0)</f>
        <v>0</v>
      </c>
      <c r="R523">
        <f>IF(OR('Rolex, AP, Patek'!P523="YG 18K",'Rolex, AP, Patek'!P523="PG 18K",'Rolex, AP, Patek'!P523="WG 18K",'Rolex, AP, Patek'!P523="Mixes of 18K"),1,0)</f>
        <v>0</v>
      </c>
      <c r="S523">
        <f>IF(OR('Rolex, AP, Patek'!AX523="Yes",'Rolex, AP, Patek'!AY523="Yes",'Rolex, AP, Patek'!AW523="Yes"),1,0)</f>
        <v>0</v>
      </c>
      <c r="T523">
        <f>IF(OR(ISTEXT('Rolex, AP, Patek'!AZ523), ISTEXT('Rolex, AP, Patek'!BA523)),1,0)</f>
        <v>0</v>
      </c>
      <c r="U523">
        <f>IF('Rolex, AP, Patek'!BB523="Yes",1,0)</f>
        <v>0</v>
      </c>
      <c r="V523">
        <f>IF('Rolex, AP, Patek'!BC523="Yes",1,0)</f>
        <v>0</v>
      </c>
      <c r="W523">
        <f>IF('Rolex, AP, Patek'!BF523="Yes",1,0)</f>
        <v>0</v>
      </c>
      <c r="X523">
        <f>IF('Rolex, AP, Patek'!BG523="A",1,0)</f>
        <v>0</v>
      </c>
      <c r="Y523">
        <f>IF('Rolex, AP, Patek'!BG523="AA",1,0)</f>
        <v>1</v>
      </c>
      <c r="Z523">
        <f>IF('Rolex, AP, Patek'!BG523="AAA",1,0)</f>
        <v>0</v>
      </c>
      <c r="AA523">
        <f>IF('Rolex, AP, Patek'!BG523="AAAA",1,0)</f>
        <v>0</v>
      </c>
      <c r="AB523">
        <f>IF('Rolex, AP, Patek'!R523="Yes",1,0)</f>
        <v>1</v>
      </c>
      <c r="AC523">
        <f>IF('Rolex, AP, Patek'!AR523="Yes",1,0)</f>
        <v>0</v>
      </c>
      <c r="AD523">
        <f>IF(OR('Rolex, AP, Patek'!X523="Yes", 'Rolex, AP, Patek'!Y523="Yes",'Rolex, AP, Patek'!Z523="Yes"),1,0)</f>
        <v>0</v>
      </c>
      <c r="AE523">
        <f>IF(OR('Rolex, AP, Patek'!AA523="Yes",'Rolex, AP, Patek'!AB523="Yes"),1,0)</f>
        <v>0</v>
      </c>
      <c r="AF523">
        <f>IF('Rolex, AP, Patek'!AD523="Yes",1,0)</f>
        <v>0</v>
      </c>
      <c r="AG523">
        <f>IF('Rolex, AP, Patek'!AC523="Yes",1,0)</f>
        <v>0</v>
      </c>
      <c r="AH523">
        <f>IF('Rolex, AP, Patek'!AE523="Yes",1,0)</f>
        <v>0</v>
      </c>
      <c r="AI523">
        <f>IF(OR('Rolex, AP, Patek'!AK523="Yes",'Rolex, AP, Patek'!AN523="Yes"),1,0)</f>
        <v>0</v>
      </c>
      <c r="AJ523">
        <f>IF('Rolex, AP, Patek'!AL523="Yes",1,0)</f>
        <v>0</v>
      </c>
      <c r="AK523">
        <f>IF('Rolex, AP, Patek'!AO523="Yes",1,0)</f>
        <v>0</v>
      </c>
      <c r="AL523">
        <f>IF('Rolex, AP, Patek'!AS523="Yes",1,0)</f>
        <v>0</v>
      </c>
      <c r="AM523" s="25">
        <f t="shared" si="49"/>
        <v>0</v>
      </c>
      <c r="AN523" s="25">
        <f t="shared" si="50"/>
        <v>1</v>
      </c>
      <c r="AO523" s="25">
        <f t="shared" si="51"/>
        <v>0</v>
      </c>
      <c r="AP523" s="25">
        <f t="shared" si="52"/>
        <v>0</v>
      </c>
      <c r="AQ523" s="25">
        <f t="shared" si="53"/>
        <v>0</v>
      </c>
    </row>
    <row r="524" spans="1:43" x14ac:dyDescent="0.2">
      <c r="A524" s="1">
        <v>520</v>
      </c>
      <c r="B524" s="27">
        <f>'Rolex, AP, Patek'!C524</f>
        <v>43597</v>
      </c>
      <c r="C524">
        <f>'Rolex, AP, Patek'!D524</f>
        <v>544</v>
      </c>
      <c r="D524" s="28">
        <f>'Rolex, AP, Patek'!E524</f>
        <v>125000</v>
      </c>
      <c r="E524" s="28">
        <f>'Rolex, AP, Patek'!F524</f>
        <v>155000</v>
      </c>
      <c r="F524" s="29">
        <f t="shared" si="48"/>
        <v>11.736069016284437</v>
      </c>
      <c r="G524" s="28">
        <f>IF('Rolex, AP, Patek'!J524="AP",1,0)</f>
        <v>0</v>
      </c>
      <c r="H524" s="28">
        <f>IF('Rolex, AP, Patek'!J524="Patek",1,0)</f>
        <v>1</v>
      </c>
      <c r="I524" s="28">
        <f>IF('Rolex, AP, Patek'!J524="Rolex",1,0)</f>
        <v>0</v>
      </c>
      <c r="J524">
        <f>IF('Rolex, AP, Patek'!L524="Stainless Steel",1,0)</f>
        <v>1</v>
      </c>
      <c r="K524">
        <f>IF('Rolex, AP, Patek'!L524="Two-tone",1,0)</f>
        <v>0</v>
      </c>
      <c r="L524">
        <f>IF(OR('Rolex, AP, Patek'!L524="YG 18K",'Rolex, AP, Patek'!L524="YG &lt;18K",'Rolex, AP, Patek'!L524="PG 18K",'Rolex, AP, Patek'!L524="PG &lt;18K",'Rolex, AP, Patek'!L524="WG 18K",'Rolex, AP, Patek'!L524="Mixes of 18K",'Rolex, AP, Patek'!L524="Mixes &lt;18K"),1,0)</f>
        <v>0</v>
      </c>
      <c r="M524">
        <f>IF('Rolex, AP, Patek'!L524="Platinum",1,0)</f>
        <v>0</v>
      </c>
      <c r="N524">
        <f>IF(OR('Rolex, AP, Patek'!L524="PVD",'Rolex, AP, Patek'!L524="Gold Plate",'Rolex, AP, Patek'!L524="Other"),1,0)</f>
        <v>0</v>
      </c>
      <c r="O524">
        <f>IF('Rolex, AP, Patek'!P524="Stainless Steel",1,0)</f>
        <v>1</v>
      </c>
      <c r="P524">
        <f>IF('Rolex, AP, Patek'!P524="Leather",1,0)</f>
        <v>0</v>
      </c>
      <c r="Q524">
        <f>IF('Rolex, AP, Patek'!P524="Two-tone",1,0)</f>
        <v>0</v>
      </c>
      <c r="R524">
        <f>IF(OR('Rolex, AP, Patek'!P524="YG 18K",'Rolex, AP, Patek'!P524="PG 18K",'Rolex, AP, Patek'!P524="WG 18K",'Rolex, AP, Patek'!P524="Mixes of 18K"),1,0)</f>
        <v>0</v>
      </c>
      <c r="S524">
        <f>IF(OR('Rolex, AP, Patek'!AX524="Yes",'Rolex, AP, Patek'!AY524="Yes",'Rolex, AP, Patek'!AW524="Yes"),1,0)</f>
        <v>0</v>
      </c>
      <c r="T524">
        <f>IF(OR(ISTEXT('Rolex, AP, Patek'!AZ524), ISTEXT('Rolex, AP, Patek'!BA524)),1,0)</f>
        <v>1</v>
      </c>
      <c r="U524">
        <f>IF('Rolex, AP, Patek'!BB524="Yes",1,0)</f>
        <v>0</v>
      </c>
      <c r="V524">
        <f>IF('Rolex, AP, Patek'!BC524="Yes",1,0)</f>
        <v>0</v>
      </c>
      <c r="W524">
        <f>IF('Rolex, AP, Patek'!BF524="Yes",1,0)</f>
        <v>0</v>
      </c>
      <c r="X524">
        <f>IF('Rolex, AP, Patek'!BG524="A",1,0)</f>
        <v>0</v>
      </c>
      <c r="Y524">
        <f>IF('Rolex, AP, Patek'!BG524="AA",1,0)</f>
        <v>0</v>
      </c>
      <c r="Z524">
        <f>IF('Rolex, AP, Patek'!BG524="AAA",1,0)</f>
        <v>0</v>
      </c>
      <c r="AA524">
        <f>IF('Rolex, AP, Patek'!BG524="AAAA",1,0)</f>
        <v>1</v>
      </c>
      <c r="AB524">
        <f>IF('Rolex, AP, Patek'!R524="Yes",1,0)</f>
        <v>0</v>
      </c>
      <c r="AC524">
        <f>IF('Rolex, AP, Patek'!AR524="Yes",1,0)</f>
        <v>0</v>
      </c>
      <c r="AD524">
        <f>IF(OR('Rolex, AP, Patek'!X524="Yes", 'Rolex, AP, Patek'!Y524="Yes",'Rolex, AP, Patek'!Z524="Yes"),1,0)</f>
        <v>1</v>
      </c>
      <c r="AE524">
        <f>IF(OR('Rolex, AP, Patek'!AA524="Yes",'Rolex, AP, Patek'!AB524="Yes"),1,0)</f>
        <v>0</v>
      </c>
      <c r="AF524">
        <f>IF('Rolex, AP, Patek'!AD524="Yes",1,0)</f>
        <v>0</v>
      </c>
      <c r="AG524">
        <f>IF('Rolex, AP, Patek'!AC524="Yes",1,0)</f>
        <v>0</v>
      </c>
      <c r="AH524">
        <f>IF('Rolex, AP, Patek'!AE524="Yes",1,0)</f>
        <v>0</v>
      </c>
      <c r="AI524">
        <f>IF(OR('Rolex, AP, Patek'!AK524="Yes",'Rolex, AP, Patek'!AN524="Yes"),1,0)</f>
        <v>0</v>
      </c>
      <c r="AJ524">
        <f>IF('Rolex, AP, Patek'!AL524="Yes",1,0)</f>
        <v>0</v>
      </c>
      <c r="AK524">
        <f>IF('Rolex, AP, Patek'!AO524="Yes",1,0)</f>
        <v>0</v>
      </c>
      <c r="AL524">
        <f>IF('Rolex, AP, Patek'!AS524="Yes",1,0)</f>
        <v>0</v>
      </c>
      <c r="AM524" s="25">
        <f t="shared" si="49"/>
        <v>0</v>
      </c>
      <c r="AN524" s="25">
        <f t="shared" si="50"/>
        <v>1</v>
      </c>
      <c r="AO524" s="25">
        <f t="shared" si="51"/>
        <v>0</v>
      </c>
      <c r="AP524" s="25">
        <f t="shared" si="52"/>
        <v>0</v>
      </c>
      <c r="AQ524" s="25">
        <f t="shared" si="53"/>
        <v>0</v>
      </c>
    </row>
    <row r="525" spans="1:43" x14ac:dyDescent="0.2">
      <c r="A525" s="1">
        <v>521</v>
      </c>
      <c r="B525" s="27">
        <f>'Rolex, AP, Patek'!C525</f>
        <v>43597</v>
      </c>
      <c r="C525">
        <f>'Rolex, AP, Patek'!D525</f>
        <v>545</v>
      </c>
      <c r="D525" s="28">
        <f>'Rolex, AP, Patek'!E525</f>
        <v>5000</v>
      </c>
      <c r="E525" s="28">
        <f>'Rolex, AP, Patek'!F525</f>
        <v>6250</v>
      </c>
      <c r="F525" s="29">
        <f t="shared" si="48"/>
        <v>8.5171931914162382</v>
      </c>
      <c r="G525" s="28">
        <f>IF('Rolex, AP, Patek'!J525="AP",1,0)</f>
        <v>0</v>
      </c>
      <c r="H525" s="28">
        <f>IF('Rolex, AP, Patek'!J525="Patek",1,0)</f>
        <v>1</v>
      </c>
      <c r="I525" s="28">
        <f>IF('Rolex, AP, Patek'!J525="Rolex",1,0)</f>
        <v>0</v>
      </c>
      <c r="J525">
        <f>IF('Rolex, AP, Patek'!L525="Stainless Steel",1,0)</f>
        <v>0</v>
      </c>
      <c r="K525">
        <f>IF('Rolex, AP, Patek'!L525="Two-tone",1,0)</f>
        <v>0</v>
      </c>
      <c r="L525">
        <f>IF(OR('Rolex, AP, Patek'!L525="YG 18K",'Rolex, AP, Patek'!L525="YG &lt;18K",'Rolex, AP, Patek'!L525="PG 18K",'Rolex, AP, Patek'!L525="PG &lt;18K",'Rolex, AP, Patek'!L525="WG 18K",'Rolex, AP, Patek'!L525="Mixes of 18K",'Rolex, AP, Patek'!L525="Mixes &lt;18K"),1,0)</f>
        <v>1</v>
      </c>
      <c r="M525">
        <f>IF('Rolex, AP, Patek'!L525="Platinum",1,0)</f>
        <v>0</v>
      </c>
      <c r="N525">
        <f>IF(OR('Rolex, AP, Patek'!L525="PVD",'Rolex, AP, Patek'!L525="Gold Plate",'Rolex, AP, Patek'!L525="Other"),1,0)</f>
        <v>0</v>
      </c>
      <c r="O525">
        <f>IF('Rolex, AP, Patek'!P525="Stainless Steel",1,0)</f>
        <v>0</v>
      </c>
      <c r="P525">
        <f>IF('Rolex, AP, Patek'!P525="Leather",1,0)</f>
        <v>0</v>
      </c>
      <c r="Q525">
        <f>IF('Rolex, AP, Patek'!P525="Two-tone",1,0)</f>
        <v>0</v>
      </c>
      <c r="R525">
        <f>IF(OR('Rolex, AP, Patek'!P525="YG 18K",'Rolex, AP, Patek'!P525="PG 18K",'Rolex, AP, Patek'!P525="WG 18K",'Rolex, AP, Patek'!P525="Mixes of 18K"),1,0)</f>
        <v>1</v>
      </c>
      <c r="S525">
        <f>IF(OR('Rolex, AP, Patek'!AX525="Yes",'Rolex, AP, Patek'!AY525="Yes",'Rolex, AP, Patek'!AW525="Yes"),1,0)</f>
        <v>0</v>
      </c>
      <c r="T525">
        <f>IF(OR(ISTEXT('Rolex, AP, Patek'!AZ525), ISTEXT('Rolex, AP, Patek'!BA525)),1,0)</f>
        <v>0</v>
      </c>
      <c r="U525">
        <f>IF('Rolex, AP, Patek'!BB525="Yes",1,0)</f>
        <v>0</v>
      </c>
      <c r="V525">
        <f>IF('Rolex, AP, Patek'!BC525="Yes",1,0)</f>
        <v>0</v>
      </c>
      <c r="W525">
        <f>IF('Rolex, AP, Patek'!BF525="Yes",1,0)</f>
        <v>0</v>
      </c>
      <c r="X525">
        <f>IF('Rolex, AP, Patek'!BG525="A",1,0)</f>
        <v>0</v>
      </c>
      <c r="Y525">
        <f>IF('Rolex, AP, Patek'!BG525="AA",1,0)</f>
        <v>1</v>
      </c>
      <c r="Z525">
        <f>IF('Rolex, AP, Patek'!BG525="AAA",1,0)</f>
        <v>0</v>
      </c>
      <c r="AA525">
        <f>IF('Rolex, AP, Patek'!BG525="AAAA",1,0)</f>
        <v>0</v>
      </c>
      <c r="AB525">
        <f>IF('Rolex, AP, Patek'!R525="Yes",1,0)</f>
        <v>1</v>
      </c>
      <c r="AC525">
        <f>IF('Rolex, AP, Patek'!AR525="Yes",1,0)</f>
        <v>0</v>
      </c>
      <c r="AD525">
        <f>IF(OR('Rolex, AP, Patek'!X525="Yes", 'Rolex, AP, Patek'!Y525="Yes",'Rolex, AP, Patek'!Z525="Yes"),1,0)</f>
        <v>0</v>
      </c>
      <c r="AE525">
        <f>IF(OR('Rolex, AP, Patek'!AA525="Yes",'Rolex, AP, Patek'!AB525="Yes"),1,0)</f>
        <v>0</v>
      </c>
      <c r="AF525">
        <f>IF('Rolex, AP, Patek'!AD525="Yes",1,0)</f>
        <v>0</v>
      </c>
      <c r="AG525">
        <f>IF('Rolex, AP, Patek'!AC525="Yes",1,0)</f>
        <v>0</v>
      </c>
      <c r="AH525">
        <f>IF('Rolex, AP, Patek'!AE525="Yes",1,0)</f>
        <v>0</v>
      </c>
      <c r="AI525">
        <f>IF(OR('Rolex, AP, Patek'!AK525="Yes",'Rolex, AP, Patek'!AN525="Yes"),1,0)</f>
        <v>0</v>
      </c>
      <c r="AJ525">
        <f>IF('Rolex, AP, Patek'!AL525="Yes",1,0)</f>
        <v>0</v>
      </c>
      <c r="AK525">
        <f>IF('Rolex, AP, Patek'!AO525="Yes",1,0)</f>
        <v>0</v>
      </c>
      <c r="AL525">
        <f>IF('Rolex, AP, Patek'!AS525="Yes",1,0)</f>
        <v>0</v>
      </c>
      <c r="AM525" s="25">
        <f t="shared" si="49"/>
        <v>0</v>
      </c>
      <c r="AN525" s="25">
        <f t="shared" si="50"/>
        <v>1</v>
      </c>
      <c r="AO525" s="25">
        <f t="shared" si="51"/>
        <v>0</v>
      </c>
      <c r="AP525" s="25">
        <f t="shared" si="52"/>
        <v>0</v>
      </c>
      <c r="AQ525" s="25">
        <f t="shared" si="53"/>
        <v>0</v>
      </c>
    </row>
    <row r="526" spans="1:43" x14ac:dyDescent="0.2">
      <c r="A526" s="1">
        <v>522</v>
      </c>
      <c r="B526" s="27">
        <f>'Rolex, AP, Patek'!C526</f>
        <v>43597</v>
      </c>
      <c r="C526">
        <f>'Rolex, AP, Patek'!D526</f>
        <v>547</v>
      </c>
      <c r="D526" s="28">
        <f>'Rolex, AP, Patek'!E526</f>
        <v>38000</v>
      </c>
      <c r="E526" s="28">
        <f>'Rolex, AP, Patek'!F526</f>
        <v>47500</v>
      </c>
      <c r="F526" s="29">
        <f t="shared" si="48"/>
        <v>10.545341438708522</v>
      </c>
      <c r="G526" s="28">
        <f>IF('Rolex, AP, Patek'!J526="AP",1,0)</f>
        <v>0</v>
      </c>
      <c r="H526" s="28">
        <f>IF('Rolex, AP, Patek'!J526="Patek",1,0)</f>
        <v>1</v>
      </c>
      <c r="I526" s="28">
        <f>IF('Rolex, AP, Patek'!J526="Rolex",1,0)</f>
        <v>0</v>
      </c>
      <c r="J526">
        <f>IF('Rolex, AP, Patek'!L526="Stainless Steel",1,0)</f>
        <v>0</v>
      </c>
      <c r="K526">
        <f>IF('Rolex, AP, Patek'!L526="Two-tone",1,0)</f>
        <v>1</v>
      </c>
      <c r="L526">
        <f>IF(OR('Rolex, AP, Patek'!L526="YG 18K",'Rolex, AP, Patek'!L526="YG &lt;18K",'Rolex, AP, Patek'!L526="PG 18K",'Rolex, AP, Patek'!L526="PG &lt;18K",'Rolex, AP, Patek'!L526="WG 18K",'Rolex, AP, Patek'!L526="Mixes of 18K",'Rolex, AP, Patek'!L526="Mixes &lt;18K"),1,0)</f>
        <v>0</v>
      </c>
      <c r="M526">
        <f>IF('Rolex, AP, Patek'!L526="Platinum",1,0)</f>
        <v>0</v>
      </c>
      <c r="N526">
        <f>IF(OR('Rolex, AP, Patek'!L526="PVD",'Rolex, AP, Patek'!L526="Gold Plate",'Rolex, AP, Patek'!L526="Other"),1,0)</f>
        <v>0</v>
      </c>
      <c r="O526">
        <f>IF('Rolex, AP, Patek'!P526="Stainless Steel",1,0)</f>
        <v>0</v>
      </c>
      <c r="P526">
        <f>IF('Rolex, AP, Patek'!P526="Leather",1,0)</f>
        <v>0</v>
      </c>
      <c r="Q526">
        <f>IF('Rolex, AP, Patek'!P526="Two-tone",1,0)</f>
        <v>1</v>
      </c>
      <c r="R526">
        <f>IF(OR('Rolex, AP, Patek'!P526="YG 18K",'Rolex, AP, Patek'!P526="PG 18K",'Rolex, AP, Patek'!P526="WG 18K",'Rolex, AP, Patek'!P526="Mixes of 18K"),1,0)</f>
        <v>0</v>
      </c>
      <c r="S526">
        <f>IF(OR('Rolex, AP, Patek'!AX526="Yes",'Rolex, AP, Patek'!AY526="Yes",'Rolex, AP, Patek'!AW526="Yes"),1,0)</f>
        <v>0</v>
      </c>
      <c r="T526">
        <f>IF(OR(ISTEXT('Rolex, AP, Patek'!AZ526), ISTEXT('Rolex, AP, Patek'!BA526)),1,0)</f>
        <v>0</v>
      </c>
      <c r="U526">
        <f>IF('Rolex, AP, Patek'!BB526="Yes",1,0)</f>
        <v>0</v>
      </c>
      <c r="V526">
        <f>IF('Rolex, AP, Patek'!BC526="Yes",1,0)</f>
        <v>0</v>
      </c>
      <c r="W526">
        <f>IF('Rolex, AP, Patek'!BF526="Yes",1,0)</f>
        <v>0</v>
      </c>
      <c r="X526">
        <f>IF('Rolex, AP, Patek'!BG526="A",1,0)</f>
        <v>0</v>
      </c>
      <c r="Y526">
        <f>IF('Rolex, AP, Patek'!BG526="AA",1,0)</f>
        <v>0</v>
      </c>
      <c r="Z526">
        <f>IF('Rolex, AP, Patek'!BG526="AAA",1,0)</f>
        <v>0</v>
      </c>
      <c r="AA526">
        <f>IF('Rolex, AP, Patek'!BG526="AAAA",1,0)</f>
        <v>1</v>
      </c>
      <c r="AB526">
        <f>IF('Rolex, AP, Patek'!R526="Yes",1,0)</f>
        <v>0</v>
      </c>
      <c r="AC526">
        <f>IF('Rolex, AP, Patek'!AR526="Yes",1,0)</f>
        <v>0</v>
      </c>
      <c r="AD526">
        <f>IF(OR('Rolex, AP, Patek'!X526="Yes", 'Rolex, AP, Patek'!Y526="Yes",'Rolex, AP, Patek'!Z526="Yes"),1,0)</f>
        <v>1</v>
      </c>
      <c r="AE526">
        <f>IF(OR('Rolex, AP, Patek'!AA526="Yes",'Rolex, AP, Patek'!AB526="Yes"),1,0)</f>
        <v>0</v>
      </c>
      <c r="AF526">
        <f>IF('Rolex, AP, Patek'!AD526="Yes",1,0)</f>
        <v>0</v>
      </c>
      <c r="AG526">
        <f>IF('Rolex, AP, Patek'!AC526="Yes",1,0)</f>
        <v>0</v>
      </c>
      <c r="AH526">
        <f>IF('Rolex, AP, Patek'!AE526="Yes",1,0)</f>
        <v>0</v>
      </c>
      <c r="AI526">
        <f>IF(OR('Rolex, AP, Patek'!AK526="Yes",'Rolex, AP, Patek'!AN526="Yes"),1,0)</f>
        <v>0</v>
      </c>
      <c r="AJ526">
        <f>IF('Rolex, AP, Patek'!AL526="Yes",1,0)</f>
        <v>0</v>
      </c>
      <c r="AK526">
        <f>IF('Rolex, AP, Patek'!AO526="Yes",1,0)</f>
        <v>0</v>
      </c>
      <c r="AL526">
        <f>IF('Rolex, AP, Patek'!AS526="Yes",1,0)</f>
        <v>0</v>
      </c>
      <c r="AM526" s="25">
        <f t="shared" si="49"/>
        <v>0</v>
      </c>
      <c r="AN526" s="25">
        <f t="shared" si="50"/>
        <v>1</v>
      </c>
      <c r="AO526" s="25">
        <f t="shared" si="51"/>
        <v>0</v>
      </c>
      <c r="AP526" s="25">
        <f t="shared" si="52"/>
        <v>0</v>
      </c>
      <c r="AQ526" s="25">
        <f t="shared" si="53"/>
        <v>0</v>
      </c>
    </row>
    <row r="527" spans="1:43" x14ac:dyDescent="0.2">
      <c r="A527" s="1">
        <v>523</v>
      </c>
      <c r="B527" s="27">
        <f>'Rolex, AP, Patek'!C527</f>
        <v>43597</v>
      </c>
      <c r="C527">
        <f>'Rolex, AP, Patek'!D527</f>
        <v>548</v>
      </c>
      <c r="D527" s="28">
        <f>'Rolex, AP, Patek'!E527</f>
        <v>25000</v>
      </c>
      <c r="E527" s="28">
        <f>'Rolex, AP, Patek'!F527</f>
        <v>31250</v>
      </c>
      <c r="F527" s="29">
        <f t="shared" si="48"/>
        <v>10.126631103850338</v>
      </c>
      <c r="G527" s="28">
        <f>IF('Rolex, AP, Patek'!J527="AP",1,0)</f>
        <v>0</v>
      </c>
      <c r="H527" s="28">
        <f>IF('Rolex, AP, Patek'!J527="Patek",1,0)</f>
        <v>1</v>
      </c>
      <c r="I527" s="28">
        <f>IF('Rolex, AP, Patek'!J527="Rolex",1,0)</f>
        <v>0</v>
      </c>
      <c r="J527">
        <f>IF('Rolex, AP, Patek'!L527="Stainless Steel",1,0)</f>
        <v>0</v>
      </c>
      <c r="K527">
        <f>IF('Rolex, AP, Patek'!L527="Two-tone",1,0)</f>
        <v>1</v>
      </c>
      <c r="L527">
        <f>IF(OR('Rolex, AP, Patek'!L527="YG 18K",'Rolex, AP, Patek'!L527="YG &lt;18K",'Rolex, AP, Patek'!L527="PG 18K",'Rolex, AP, Patek'!L527="PG &lt;18K",'Rolex, AP, Patek'!L527="WG 18K",'Rolex, AP, Patek'!L527="Mixes of 18K",'Rolex, AP, Patek'!L527="Mixes &lt;18K"),1,0)</f>
        <v>0</v>
      </c>
      <c r="M527">
        <f>IF('Rolex, AP, Patek'!L527="Platinum",1,0)</f>
        <v>0</v>
      </c>
      <c r="N527">
        <f>IF(OR('Rolex, AP, Patek'!L527="PVD",'Rolex, AP, Patek'!L527="Gold Plate",'Rolex, AP, Patek'!L527="Other"),1,0)</f>
        <v>0</v>
      </c>
      <c r="O527">
        <f>IF('Rolex, AP, Patek'!P527="Stainless Steel",1,0)</f>
        <v>0</v>
      </c>
      <c r="P527">
        <f>IF('Rolex, AP, Patek'!P527="Leather",1,0)</f>
        <v>0</v>
      </c>
      <c r="Q527">
        <f>IF('Rolex, AP, Patek'!P527="Two-tone",1,0)</f>
        <v>1</v>
      </c>
      <c r="R527">
        <f>IF(OR('Rolex, AP, Patek'!P527="YG 18K",'Rolex, AP, Patek'!P527="PG 18K",'Rolex, AP, Patek'!P527="WG 18K",'Rolex, AP, Patek'!P527="Mixes of 18K"),1,0)</f>
        <v>0</v>
      </c>
      <c r="S527">
        <f>IF(OR('Rolex, AP, Patek'!AX527="Yes",'Rolex, AP, Patek'!AY527="Yes",'Rolex, AP, Patek'!AW527="Yes"),1,0)</f>
        <v>1</v>
      </c>
      <c r="T527">
        <f>IF(OR(ISTEXT('Rolex, AP, Patek'!AZ527), ISTEXT('Rolex, AP, Patek'!BA527)),1,0)</f>
        <v>1</v>
      </c>
      <c r="U527">
        <f>IF('Rolex, AP, Patek'!BB527="Yes",1,0)</f>
        <v>0</v>
      </c>
      <c r="V527">
        <f>IF('Rolex, AP, Patek'!BC527="Yes",1,0)</f>
        <v>0</v>
      </c>
      <c r="W527">
        <f>IF('Rolex, AP, Patek'!BF527="Yes",1,0)</f>
        <v>0</v>
      </c>
      <c r="X527">
        <f>IF('Rolex, AP, Patek'!BG527="A",1,0)</f>
        <v>0</v>
      </c>
      <c r="Y527">
        <f>IF('Rolex, AP, Patek'!BG527="AA",1,0)</f>
        <v>0</v>
      </c>
      <c r="Z527">
        <f>IF('Rolex, AP, Patek'!BG527="AAA",1,0)</f>
        <v>1</v>
      </c>
      <c r="AA527">
        <f>IF('Rolex, AP, Patek'!BG527="AAAA",1,0)</f>
        <v>0</v>
      </c>
      <c r="AB527">
        <f>IF('Rolex, AP, Patek'!R527="Yes",1,0)</f>
        <v>0</v>
      </c>
      <c r="AC527">
        <f>IF('Rolex, AP, Patek'!AR527="Yes",1,0)</f>
        <v>0</v>
      </c>
      <c r="AD527">
        <f>IF(OR('Rolex, AP, Patek'!X527="Yes", 'Rolex, AP, Patek'!Y527="Yes",'Rolex, AP, Patek'!Z527="Yes"),1,0)</f>
        <v>1</v>
      </c>
      <c r="AE527">
        <f>IF(OR('Rolex, AP, Patek'!AA527="Yes",'Rolex, AP, Patek'!AB527="Yes"),1,0)</f>
        <v>0</v>
      </c>
      <c r="AF527">
        <f>IF('Rolex, AP, Patek'!AD527="Yes",1,0)</f>
        <v>0</v>
      </c>
      <c r="AG527">
        <f>IF('Rolex, AP, Patek'!AC527="Yes",1,0)</f>
        <v>0</v>
      </c>
      <c r="AH527">
        <f>IF('Rolex, AP, Patek'!AE527="Yes",1,0)</f>
        <v>0</v>
      </c>
      <c r="AI527">
        <f>IF(OR('Rolex, AP, Patek'!AK527="Yes",'Rolex, AP, Patek'!AN527="Yes"),1,0)</f>
        <v>0</v>
      </c>
      <c r="AJ527">
        <f>IF('Rolex, AP, Patek'!AL527="Yes",1,0)</f>
        <v>0</v>
      </c>
      <c r="AK527">
        <f>IF('Rolex, AP, Patek'!AO527="Yes",1,0)</f>
        <v>0</v>
      </c>
      <c r="AL527">
        <f>IF('Rolex, AP, Patek'!AS527="Yes",1,0)</f>
        <v>0</v>
      </c>
      <c r="AM527" s="25">
        <f t="shared" si="49"/>
        <v>0</v>
      </c>
      <c r="AN527" s="25">
        <f t="shared" si="50"/>
        <v>1</v>
      </c>
      <c r="AO527" s="25">
        <f t="shared" si="51"/>
        <v>0</v>
      </c>
      <c r="AP527" s="25">
        <f t="shared" si="52"/>
        <v>0</v>
      </c>
      <c r="AQ527" s="25">
        <f t="shared" si="53"/>
        <v>0</v>
      </c>
    </row>
    <row r="528" spans="1:43" x14ac:dyDescent="0.2">
      <c r="A528" s="1">
        <v>524</v>
      </c>
      <c r="B528" s="27">
        <f>'Rolex, AP, Patek'!C528</f>
        <v>43597</v>
      </c>
      <c r="C528">
        <f>'Rolex, AP, Patek'!D528</f>
        <v>570</v>
      </c>
      <c r="D528" s="28">
        <f>'Rolex, AP, Patek'!E528</f>
        <v>2600</v>
      </c>
      <c r="E528" s="28">
        <f>'Rolex, AP, Patek'!F528</f>
        <v>3250</v>
      </c>
      <c r="F528" s="29">
        <f t="shared" si="48"/>
        <v>7.8632667240095735</v>
      </c>
      <c r="G528" s="28">
        <f>IF('Rolex, AP, Patek'!J528="AP",1,0)</f>
        <v>1</v>
      </c>
      <c r="H528" s="28">
        <f>IF('Rolex, AP, Patek'!J528="Patek",1,0)</f>
        <v>0</v>
      </c>
      <c r="I528" s="28">
        <f>IF('Rolex, AP, Patek'!J528="Rolex",1,0)</f>
        <v>0</v>
      </c>
      <c r="J528">
        <f>IF('Rolex, AP, Patek'!L528="Stainless Steel",1,0)</f>
        <v>0</v>
      </c>
      <c r="K528">
        <f>IF('Rolex, AP, Patek'!L528="Two-tone",1,0)</f>
        <v>0</v>
      </c>
      <c r="L528">
        <f>IF(OR('Rolex, AP, Patek'!L528="YG 18K",'Rolex, AP, Patek'!L528="YG &lt;18K",'Rolex, AP, Patek'!L528="PG 18K",'Rolex, AP, Patek'!L528="PG &lt;18K",'Rolex, AP, Patek'!L528="WG 18K",'Rolex, AP, Patek'!L528="Mixes of 18K",'Rolex, AP, Patek'!L528="Mixes &lt;18K"),1,0)</f>
        <v>1</v>
      </c>
      <c r="M528">
        <f>IF('Rolex, AP, Patek'!L528="Platinum",1,0)</f>
        <v>0</v>
      </c>
      <c r="N528">
        <f>IF(OR('Rolex, AP, Patek'!L528="PVD",'Rolex, AP, Patek'!L528="Gold Plate",'Rolex, AP, Patek'!L528="Other"),1,0)</f>
        <v>0</v>
      </c>
      <c r="O528">
        <f>IF('Rolex, AP, Patek'!P528="Stainless Steel",1,0)</f>
        <v>0</v>
      </c>
      <c r="P528">
        <f>IF('Rolex, AP, Patek'!P528="Leather",1,0)</f>
        <v>1</v>
      </c>
      <c r="Q528">
        <f>IF('Rolex, AP, Patek'!P528="Two-tone",1,0)</f>
        <v>0</v>
      </c>
      <c r="R528">
        <f>IF(OR('Rolex, AP, Patek'!P528="YG 18K",'Rolex, AP, Patek'!P528="PG 18K",'Rolex, AP, Patek'!P528="WG 18K",'Rolex, AP, Patek'!P528="Mixes of 18K"),1,0)</f>
        <v>0</v>
      </c>
      <c r="S528">
        <f>IF(OR('Rolex, AP, Patek'!AX528="Yes",'Rolex, AP, Patek'!AY528="Yes",'Rolex, AP, Patek'!AW528="Yes"),1,0)</f>
        <v>0</v>
      </c>
      <c r="T528">
        <f>IF(OR(ISTEXT('Rolex, AP, Patek'!AZ528), ISTEXT('Rolex, AP, Patek'!BA528)),1,0)</f>
        <v>0</v>
      </c>
      <c r="U528">
        <f>IF('Rolex, AP, Patek'!BB528="Yes",1,0)</f>
        <v>0</v>
      </c>
      <c r="V528">
        <f>IF('Rolex, AP, Patek'!BC528="Yes",1,0)</f>
        <v>0</v>
      </c>
      <c r="W528">
        <f>IF('Rolex, AP, Patek'!BF528="Yes",1,0)</f>
        <v>0</v>
      </c>
      <c r="X528">
        <f>IF('Rolex, AP, Patek'!BG528="A",1,0)</f>
        <v>0</v>
      </c>
      <c r="Y528">
        <f>IF('Rolex, AP, Patek'!BG528="AA",1,0)</f>
        <v>1</v>
      </c>
      <c r="Z528">
        <f>IF('Rolex, AP, Patek'!BG528="AAA",1,0)</f>
        <v>0</v>
      </c>
      <c r="AA528">
        <f>IF('Rolex, AP, Patek'!BG528="AAAA",1,0)</f>
        <v>0</v>
      </c>
      <c r="AB528">
        <f>IF('Rolex, AP, Patek'!R528="Yes",1,0)</f>
        <v>1</v>
      </c>
      <c r="AC528">
        <f>IF('Rolex, AP, Patek'!AR528="Yes",1,0)</f>
        <v>0</v>
      </c>
      <c r="AD528">
        <f>IF(OR('Rolex, AP, Patek'!X528="Yes", 'Rolex, AP, Patek'!Y528="Yes",'Rolex, AP, Patek'!Z528="Yes"),1,0)</f>
        <v>0</v>
      </c>
      <c r="AE528">
        <f>IF(OR('Rolex, AP, Patek'!AA528="Yes",'Rolex, AP, Patek'!AB528="Yes"),1,0)</f>
        <v>0</v>
      </c>
      <c r="AF528">
        <f>IF('Rolex, AP, Patek'!AD528="Yes",1,0)</f>
        <v>0</v>
      </c>
      <c r="AG528">
        <f>IF('Rolex, AP, Patek'!AC528="Yes",1,0)</f>
        <v>0</v>
      </c>
      <c r="AH528">
        <f>IF('Rolex, AP, Patek'!AE528="Yes",1,0)</f>
        <v>0</v>
      </c>
      <c r="AI528">
        <f>IF(OR('Rolex, AP, Patek'!AK528="Yes",'Rolex, AP, Patek'!AN528="Yes"),1,0)</f>
        <v>0</v>
      </c>
      <c r="AJ528">
        <f>IF('Rolex, AP, Patek'!AL528="Yes",1,0)</f>
        <v>0</v>
      </c>
      <c r="AK528">
        <f>IF('Rolex, AP, Patek'!AO528="Yes",1,0)</f>
        <v>0</v>
      </c>
      <c r="AL528">
        <f>IF('Rolex, AP, Patek'!AS528="Yes",1,0)</f>
        <v>0</v>
      </c>
      <c r="AM528" s="25">
        <f t="shared" si="49"/>
        <v>0</v>
      </c>
      <c r="AN528" s="25">
        <f t="shared" si="50"/>
        <v>1</v>
      </c>
      <c r="AO528" s="25">
        <f t="shared" si="51"/>
        <v>0</v>
      </c>
      <c r="AP528" s="25">
        <f t="shared" si="52"/>
        <v>0</v>
      </c>
      <c r="AQ528" s="25">
        <f t="shared" si="53"/>
        <v>0</v>
      </c>
    </row>
    <row r="529" spans="1:43" x14ac:dyDescent="0.2">
      <c r="A529" s="1">
        <v>525</v>
      </c>
      <c r="B529" s="27">
        <f>'Rolex, AP, Patek'!C529</f>
        <v>43597</v>
      </c>
      <c r="C529">
        <f>'Rolex, AP, Patek'!D529</f>
        <v>571</v>
      </c>
      <c r="D529" s="28">
        <f>'Rolex, AP, Patek'!E529</f>
        <v>2800</v>
      </c>
      <c r="E529" s="28">
        <f>'Rolex, AP, Patek'!F529</f>
        <v>3500</v>
      </c>
      <c r="F529" s="29">
        <f t="shared" si="48"/>
        <v>7.9373746961632952</v>
      </c>
      <c r="G529" s="28">
        <f>IF('Rolex, AP, Patek'!J529="AP",1,0)</f>
        <v>0</v>
      </c>
      <c r="H529" s="28">
        <f>IF('Rolex, AP, Patek'!J529="Patek",1,0)</f>
        <v>0</v>
      </c>
      <c r="I529" s="28">
        <f>IF('Rolex, AP, Patek'!J529="Rolex",1,0)</f>
        <v>1</v>
      </c>
      <c r="J529">
        <f>IF('Rolex, AP, Patek'!L529="Stainless Steel",1,0)</f>
        <v>0</v>
      </c>
      <c r="K529">
        <f>IF('Rolex, AP, Patek'!L529="Two-tone",1,0)</f>
        <v>0</v>
      </c>
      <c r="L529">
        <f>IF(OR('Rolex, AP, Patek'!L529="YG 18K",'Rolex, AP, Patek'!L529="YG &lt;18K",'Rolex, AP, Patek'!L529="PG 18K",'Rolex, AP, Patek'!L529="PG &lt;18K",'Rolex, AP, Patek'!L529="WG 18K",'Rolex, AP, Patek'!L529="Mixes of 18K",'Rolex, AP, Patek'!L529="Mixes &lt;18K"),1,0)</f>
        <v>1</v>
      </c>
      <c r="M529">
        <f>IF('Rolex, AP, Patek'!L529="Platinum",1,0)</f>
        <v>0</v>
      </c>
      <c r="N529">
        <f>IF(OR('Rolex, AP, Patek'!L529="PVD",'Rolex, AP, Patek'!L529="Gold Plate",'Rolex, AP, Patek'!L529="Other"),1,0)</f>
        <v>0</v>
      </c>
      <c r="O529">
        <f>IF('Rolex, AP, Patek'!P529="Stainless Steel",1,0)</f>
        <v>0</v>
      </c>
      <c r="P529">
        <f>IF('Rolex, AP, Patek'!P529="Leather",1,0)</f>
        <v>1</v>
      </c>
      <c r="Q529">
        <f>IF('Rolex, AP, Patek'!P529="Two-tone",1,0)</f>
        <v>0</v>
      </c>
      <c r="R529">
        <f>IF(OR('Rolex, AP, Patek'!P529="YG 18K",'Rolex, AP, Patek'!P529="PG 18K",'Rolex, AP, Patek'!P529="WG 18K",'Rolex, AP, Patek'!P529="Mixes of 18K"),1,0)</f>
        <v>0</v>
      </c>
      <c r="S529">
        <f>IF(OR('Rolex, AP, Patek'!AX529="Yes",'Rolex, AP, Patek'!AY529="Yes",'Rolex, AP, Patek'!AW529="Yes"),1,0)</f>
        <v>0</v>
      </c>
      <c r="T529">
        <f>IF(OR(ISTEXT('Rolex, AP, Patek'!AZ529), ISTEXT('Rolex, AP, Patek'!BA529)),1,0)</f>
        <v>0</v>
      </c>
      <c r="U529">
        <f>IF('Rolex, AP, Patek'!BB529="Yes",1,0)</f>
        <v>0</v>
      </c>
      <c r="V529">
        <f>IF('Rolex, AP, Patek'!BC529="Yes",1,0)</f>
        <v>0</v>
      </c>
      <c r="W529">
        <f>IF('Rolex, AP, Patek'!BF529="Yes",1,0)</f>
        <v>0</v>
      </c>
      <c r="X529">
        <f>IF('Rolex, AP, Patek'!BG529="A",1,0)</f>
        <v>0</v>
      </c>
      <c r="Y529">
        <f>IF('Rolex, AP, Patek'!BG529="AA",1,0)</f>
        <v>1</v>
      </c>
      <c r="Z529">
        <f>IF('Rolex, AP, Patek'!BG529="AAA",1,0)</f>
        <v>0</v>
      </c>
      <c r="AA529">
        <f>IF('Rolex, AP, Patek'!BG529="AAAA",1,0)</f>
        <v>0</v>
      </c>
      <c r="AB529">
        <f>IF('Rolex, AP, Patek'!R529="Yes",1,0)</f>
        <v>1</v>
      </c>
      <c r="AC529">
        <f>IF('Rolex, AP, Patek'!AR529="Yes",1,0)</f>
        <v>0</v>
      </c>
      <c r="AD529">
        <f>IF(OR('Rolex, AP, Patek'!X529="Yes", 'Rolex, AP, Patek'!Y529="Yes",'Rolex, AP, Patek'!Z529="Yes"),1,0)</f>
        <v>0</v>
      </c>
      <c r="AE529">
        <f>IF(OR('Rolex, AP, Patek'!AA529="Yes",'Rolex, AP, Patek'!AB529="Yes"),1,0)</f>
        <v>0</v>
      </c>
      <c r="AF529">
        <f>IF('Rolex, AP, Patek'!AD529="Yes",1,0)</f>
        <v>0</v>
      </c>
      <c r="AG529">
        <f>IF('Rolex, AP, Patek'!AC529="Yes",1,0)</f>
        <v>0</v>
      </c>
      <c r="AH529">
        <f>IF('Rolex, AP, Patek'!AE529="Yes",1,0)</f>
        <v>0</v>
      </c>
      <c r="AI529">
        <f>IF(OR('Rolex, AP, Patek'!AK529="Yes",'Rolex, AP, Patek'!AN529="Yes"),1,0)</f>
        <v>0</v>
      </c>
      <c r="AJ529">
        <f>IF('Rolex, AP, Patek'!AL529="Yes",1,0)</f>
        <v>0</v>
      </c>
      <c r="AK529">
        <f>IF('Rolex, AP, Patek'!AO529="Yes",1,0)</f>
        <v>0</v>
      </c>
      <c r="AL529">
        <f>IF('Rolex, AP, Patek'!AS529="Yes",1,0)</f>
        <v>0</v>
      </c>
      <c r="AM529" s="25">
        <f t="shared" si="49"/>
        <v>0</v>
      </c>
      <c r="AN529" s="25">
        <f t="shared" si="50"/>
        <v>1</v>
      </c>
      <c r="AO529" s="25">
        <f t="shared" si="51"/>
        <v>0</v>
      </c>
      <c r="AP529" s="25">
        <f t="shared" si="52"/>
        <v>0</v>
      </c>
      <c r="AQ529" s="25">
        <f t="shared" si="53"/>
        <v>0</v>
      </c>
    </row>
    <row r="530" spans="1:43" x14ac:dyDescent="0.2">
      <c r="A530" s="1">
        <v>526</v>
      </c>
      <c r="B530" s="27">
        <f>'Rolex, AP, Patek'!C530</f>
        <v>43597</v>
      </c>
      <c r="C530">
        <f>'Rolex, AP, Patek'!D530</f>
        <v>659</v>
      </c>
      <c r="D530" s="28">
        <f>'Rolex, AP, Patek'!E530</f>
        <v>19000</v>
      </c>
      <c r="E530" s="28">
        <f>'Rolex, AP, Patek'!F530</f>
        <v>23750</v>
      </c>
      <c r="F530" s="29">
        <f t="shared" si="48"/>
        <v>9.8521942581485771</v>
      </c>
      <c r="G530" s="28">
        <f>IF('Rolex, AP, Patek'!J530="AP",1,0)</f>
        <v>0</v>
      </c>
      <c r="H530" s="28">
        <f>IF('Rolex, AP, Patek'!J530="Patek",1,0)</f>
        <v>0</v>
      </c>
      <c r="I530" s="28">
        <f>IF('Rolex, AP, Patek'!J530="Rolex",1,0)</f>
        <v>1</v>
      </c>
      <c r="J530">
        <f>IF('Rolex, AP, Patek'!L530="Stainless Steel",1,0)</f>
        <v>0</v>
      </c>
      <c r="K530">
        <f>IF('Rolex, AP, Patek'!L530="Two-tone",1,0)</f>
        <v>0</v>
      </c>
      <c r="L530">
        <f>IF(OR('Rolex, AP, Patek'!L530="YG 18K",'Rolex, AP, Patek'!L530="YG &lt;18K",'Rolex, AP, Patek'!L530="PG 18K",'Rolex, AP, Patek'!L530="PG &lt;18K",'Rolex, AP, Patek'!L530="WG 18K",'Rolex, AP, Patek'!L530="Mixes of 18K",'Rolex, AP, Patek'!L530="Mixes &lt;18K"),1,0)</f>
        <v>1</v>
      </c>
      <c r="M530">
        <f>IF('Rolex, AP, Patek'!L530="Platinum",1,0)</f>
        <v>0</v>
      </c>
      <c r="N530">
        <f>IF(OR('Rolex, AP, Patek'!L530="PVD",'Rolex, AP, Patek'!L530="Gold Plate",'Rolex, AP, Patek'!L530="Other"),1,0)</f>
        <v>0</v>
      </c>
      <c r="O530">
        <f>IF('Rolex, AP, Patek'!P530="Stainless Steel",1,0)</f>
        <v>0</v>
      </c>
      <c r="P530">
        <f>IF('Rolex, AP, Patek'!P530="Leather",1,0)</f>
        <v>1</v>
      </c>
      <c r="Q530">
        <f>IF('Rolex, AP, Patek'!P530="Two-tone",1,0)</f>
        <v>0</v>
      </c>
      <c r="R530">
        <f>IF(OR('Rolex, AP, Patek'!P530="YG 18K",'Rolex, AP, Patek'!P530="PG 18K",'Rolex, AP, Patek'!P530="WG 18K",'Rolex, AP, Patek'!P530="Mixes of 18K"),1,0)</f>
        <v>0</v>
      </c>
      <c r="S530">
        <f>IF(OR('Rolex, AP, Patek'!AX530="Yes",'Rolex, AP, Patek'!AY530="Yes",'Rolex, AP, Patek'!AW530="Yes"),1,0)</f>
        <v>0</v>
      </c>
      <c r="T530">
        <f>IF(OR(ISTEXT('Rolex, AP, Patek'!AZ530), ISTEXT('Rolex, AP, Patek'!BA530)),1,0)</f>
        <v>0</v>
      </c>
      <c r="U530">
        <f>IF('Rolex, AP, Patek'!BB530="Yes",1,0)</f>
        <v>0</v>
      </c>
      <c r="V530">
        <f>IF('Rolex, AP, Patek'!BC530="Yes",1,0)</f>
        <v>0</v>
      </c>
      <c r="W530">
        <f>IF('Rolex, AP, Patek'!BF530="Yes",1,0)</f>
        <v>0</v>
      </c>
      <c r="X530">
        <f>IF('Rolex, AP, Patek'!BG530="A",1,0)</f>
        <v>0</v>
      </c>
      <c r="Y530">
        <f>IF('Rolex, AP, Patek'!BG530="AA",1,0)</f>
        <v>0</v>
      </c>
      <c r="Z530">
        <f>IF('Rolex, AP, Patek'!BG530="AAA",1,0)</f>
        <v>1</v>
      </c>
      <c r="AA530">
        <f>IF('Rolex, AP, Patek'!BG530="AAAA",1,0)</f>
        <v>0</v>
      </c>
      <c r="AB530">
        <f>IF('Rolex, AP, Patek'!R530="Yes",1,0)</f>
        <v>0</v>
      </c>
      <c r="AC530">
        <f>IF('Rolex, AP, Patek'!AR530="Yes",1,0)</f>
        <v>0</v>
      </c>
      <c r="AD530">
        <f>IF(OR('Rolex, AP, Patek'!X530="Yes", 'Rolex, AP, Patek'!Y530="Yes",'Rolex, AP, Patek'!Z530="Yes"),1,0)</f>
        <v>0</v>
      </c>
      <c r="AE530">
        <f>IF(OR('Rolex, AP, Patek'!AA530="Yes",'Rolex, AP, Patek'!AB530="Yes"),1,0)</f>
        <v>0</v>
      </c>
      <c r="AF530">
        <f>IF('Rolex, AP, Patek'!AD530="Yes",1,0)</f>
        <v>0</v>
      </c>
      <c r="AG530">
        <f>IF('Rolex, AP, Patek'!AC530="Yes",1,0)</f>
        <v>0</v>
      </c>
      <c r="AH530">
        <f>IF('Rolex, AP, Patek'!AE530="Yes",1,0)</f>
        <v>0</v>
      </c>
      <c r="AI530">
        <f>IF(OR('Rolex, AP, Patek'!AK530="Yes",'Rolex, AP, Patek'!AN530="Yes"),1,0)</f>
        <v>1</v>
      </c>
      <c r="AJ530">
        <f>IF('Rolex, AP, Patek'!AL530="Yes",1,0)</f>
        <v>0</v>
      </c>
      <c r="AK530">
        <f>IF('Rolex, AP, Patek'!AO530="Yes",1,0)</f>
        <v>0</v>
      </c>
      <c r="AL530">
        <f>IF('Rolex, AP, Patek'!AS530="Yes",1,0)</f>
        <v>0</v>
      </c>
      <c r="AM530" s="25">
        <f t="shared" si="49"/>
        <v>0</v>
      </c>
      <c r="AN530" s="25">
        <f t="shared" si="50"/>
        <v>1</v>
      </c>
      <c r="AO530" s="25">
        <f t="shared" si="51"/>
        <v>0</v>
      </c>
      <c r="AP530" s="25">
        <f t="shared" si="52"/>
        <v>0</v>
      </c>
      <c r="AQ530" s="25">
        <f t="shared" si="53"/>
        <v>0</v>
      </c>
    </row>
    <row r="531" spans="1:43" x14ac:dyDescent="0.2">
      <c r="A531" s="1">
        <v>527</v>
      </c>
      <c r="B531" s="27">
        <f>'Rolex, AP, Patek'!C531</f>
        <v>43597</v>
      </c>
      <c r="C531">
        <f>'Rolex, AP, Patek'!D531</f>
        <v>660</v>
      </c>
      <c r="D531" s="28">
        <f>'Rolex, AP, Patek'!E531</f>
        <v>55000</v>
      </c>
      <c r="E531" s="28">
        <f>'Rolex, AP, Patek'!F531</f>
        <v>68750</v>
      </c>
      <c r="F531" s="29">
        <f t="shared" si="48"/>
        <v>10.915088464214607</v>
      </c>
      <c r="G531" s="28">
        <f>IF('Rolex, AP, Patek'!J531="AP",1,0)</f>
        <v>0</v>
      </c>
      <c r="H531" s="28">
        <f>IF('Rolex, AP, Patek'!J531="Patek",1,0)</f>
        <v>0</v>
      </c>
      <c r="I531" s="28">
        <f>IF('Rolex, AP, Patek'!J531="Rolex",1,0)</f>
        <v>1</v>
      </c>
      <c r="J531">
        <f>IF('Rolex, AP, Patek'!L531="Stainless Steel",1,0)</f>
        <v>0</v>
      </c>
      <c r="K531">
        <f>IF('Rolex, AP, Patek'!L531="Two-tone",1,0)</f>
        <v>0</v>
      </c>
      <c r="L531">
        <f>IF(OR('Rolex, AP, Patek'!L531="YG 18K",'Rolex, AP, Patek'!L531="YG &lt;18K",'Rolex, AP, Patek'!L531="PG 18K",'Rolex, AP, Patek'!L531="PG &lt;18K",'Rolex, AP, Patek'!L531="WG 18K",'Rolex, AP, Patek'!L531="Mixes of 18K",'Rolex, AP, Patek'!L531="Mixes &lt;18K"),1,0)</f>
        <v>1</v>
      </c>
      <c r="M531">
        <f>IF('Rolex, AP, Patek'!L531="Platinum",1,0)</f>
        <v>0</v>
      </c>
      <c r="N531">
        <f>IF(OR('Rolex, AP, Patek'!L531="PVD",'Rolex, AP, Patek'!L531="Gold Plate",'Rolex, AP, Patek'!L531="Other"),1,0)</f>
        <v>0</v>
      </c>
      <c r="O531">
        <f>IF('Rolex, AP, Patek'!P531="Stainless Steel",1,0)</f>
        <v>0</v>
      </c>
      <c r="P531">
        <f>IF('Rolex, AP, Patek'!P531="Leather",1,0)</f>
        <v>1</v>
      </c>
      <c r="Q531">
        <f>IF('Rolex, AP, Patek'!P531="Two-tone",1,0)</f>
        <v>0</v>
      </c>
      <c r="R531">
        <f>IF(OR('Rolex, AP, Patek'!P531="YG 18K",'Rolex, AP, Patek'!P531="PG 18K",'Rolex, AP, Patek'!P531="WG 18K",'Rolex, AP, Patek'!P531="Mixes of 18K"),1,0)</f>
        <v>0</v>
      </c>
      <c r="S531">
        <f>IF(OR('Rolex, AP, Patek'!AX531="Yes",'Rolex, AP, Patek'!AY531="Yes",'Rolex, AP, Patek'!AW531="Yes"),1,0)</f>
        <v>0</v>
      </c>
      <c r="T531">
        <f>IF(OR(ISTEXT('Rolex, AP, Patek'!AZ531), ISTEXT('Rolex, AP, Patek'!BA531)),1,0)</f>
        <v>0</v>
      </c>
      <c r="U531">
        <f>IF('Rolex, AP, Patek'!BB531="Yes",1,0)</f>
        <v>0</v>
      </c>
      <c r="V531">
        <f>IF('Rolex, AP, Patek'!BC531="Yes",1,0)</f>
        <v>0</v>
      </c>
      <c r="W531">
        <f>IF('Rolex, AP, Patek'!BF531="Yes",1,0)</f>
        <v>0</v>
      </c>
      <c r="X531">
        <f>IF('Rolex, AP, Patek'!BG531="A",1,0)</f>
        <v>0</v>
      </c>
      <c r="Y531">
        <f>IF('Rolex, AP, Patek'!BG531="AA",1,0)</f>
        <v>0</v>
      </c>
      <c r="Z531">
        <f>IF('Rolex, AP, Patek'!BG531="AAA",1,0)</f>
        <v>1</v>
      </c>
      <c r="AA531">
        <f>IF('Rolex, AP, Patek'!BG531="AAAA",1,0)</f>
        <v>0</v>
      </c>
      <c r="AB531">
        <f>IF('Rolex, AP, Patek'!R531="Yes",1,0)</f>
        <v>0</v>
      </c>
      <c r="AC531">
        <f>IF('Rolex, AP, Patek'!AR531="Yes",1,0)</f>
        <v>0</v>
      </c>
      <c r="AD531">
        <f>IF(OR('Rolex, AP, Patek'!X531="Yes", 'Rolex, AP, Patek'!Y531="Yes",'Rolex, AP, Patek'!Z531="Yes"),1,0)</f>
        <v>0</v>
      </c>
      <c r="AE531">
        <f>IF(OR('Rolex, AP, Patek'!AA531="Yes",'Rolex, AP, Patek'!AB531="Yes"),1,0)</f>
        <v>0</v>
      </c>
      <c r="AF531">
        <f>IF('Rolex, AP, Patek'!AD531="Yes",1,0)</f>
        <v>0</v>
      </c>
      <c r="AG531">
        <f>IF('Rolex, AP, Patek'!AC531="Yes",1,0)</f>
        <v>0</v>
      </c>
      <c r="AH531">
        <f>IF('Rolex, AP, Patek'!AE531="Yes",1,0)</f>
        <v>0</v>
      </c>
      <c r="AI531">
        <f>IF(OR('Rolex, AP, Patek'!AK531="Yes",'Rolex, AP, Patek'!AN531="Yes"),1,0)</f>
        <v>1</v>
      </c>
      <c r="AJ531">
        <f>IF('Rolex, AP, Patek'!AL531="Yes",1,0)</f>
        <v>0</v>
      </c>
      <c r="AK531">
        <f>IF('Rolex, AP, Patek'!AO531="Yes",1,0)</f>
        <v>0</v>
      </c>
      <c r="AL531">
        <f>IF('Rolex, AP, Patek'!AS531="Yes",1,0)</f>
        <v>0</v>
      </c>
      <c r="AM531" s="25">
        <f t="shared" si="49"/>
        <v>0</v>
      </c>
      <c r="AN531" s="25">
        <f t="shared" si="50"/>
        <v>1</v>
      </c>
      <c r="AO531" s="25">
        <f t="shared" si="51"/>
        <v>0</v>
      </c>
      <c r="AP531" s="25">
        <f t="shared" si="52"/>
        <v>0</v>
      </c>
      <c r="AQ531" s="25">
        <f t="shared" si="53"/>
        <v>0</v>
      </c>
    </row>
    <row r="532" spans="1:43" x14ac:dyDescent="0.2">
      <c r="A532" s="1">
        <v>528</v>
      </c>
      <c r="B532" s="27">
        <f>'Rolex, AP, Patek'!C532</f>
        <v>43597</v>
      </c>
      <c r="C532">
        <f>'Rolex, AP, Patek'!D532</f>
        <v>666</v>
      </c>
      <c r="D532" s="28">
        <f>'Rolex, AP, Patek'!E532</f>
        <v>27000</v>
      </c>
      <c r="E532" s="28">
        <f>'Rolex, AP, Patek'!F532</f>
        <v>33750</v>
      </c>
      <c r="F532" s="29">
        <f t="shared" si="48"/>
        <v>10.203592144986466</v>
      </c>
      <c r="G532" s="28">
        <f>IF('Rolex, AP, Patek'!J532="AP",1,0)</f>
        <v>0</v>
      </c>
      <c r="H532" s="28">
        <f>IF('Rolex, AP, Patek'!J532="Patek",1,0)</f>
        <v>0</v>
      </c>
      <c r="I532" s="28">
        <f>IF('Rolex, AP, Patek'!J532="Rolex",1,0)</f>
        <v>1</v>
      </c>
      <c r="J532">
        <f>IF('Rolex, AP, Patek'!L532="Stainless Steel",1,0)</f>
        <v>1</v>
      </c>
      <c r="K532">
        <f>IF('Rolex, AP, Patek'!L532="Two-tone",1,0)</f>
        <v>0</v>
      </c>
      <c r="L532">
        <f>IF(OR('Rolex, AP, Patek'!L532="YG 18K",'Rolex, AP, Patek'!L532="YG &lt;18K",'Rolex, AP, Patek'!L532="PG 18K",'Rolex, AP, Patek'!L532="PG &lt;18K",'Rolex, AP, Patek'!L532="WG 18K",'Rolex, AP, Patek'!L532="Mixes of 18K",'Rolex, AP, Patek'!L532="Mixes &lt;18K"),1,0)</f>
        <v>0</v>
      </c>
      <c r="M532">
        <f>IF('Rolex, AP, Patek'!L532="Platinum",1,0)</f>
        <v>0</v>
      </c>
      <c r="N532">
        <f>IF(OR('Rolex, AP, Patek'!L532="PVD",'Rolex, AP, Patek'!L532="Gold Plate",'Rolex, AP, Patek'!L532="Other"),1,0)</f>
        <v>0</v>
      </c>
      <c r="O532">
        <f>IF('Rolex, AP, Patek'!P532="Stainless Steel",1,0)</f>
        <v>1</v>
      </c>
      <c r="P532">
        <f>IF('Rolex, AP, Patek'!P532="Leather",1,0)</f>
        <v>0</v>
      </c>
      <c r="Q532">
        <f>IF('Rolex, AP, Patek'!P532="Two-tone",1,0)</f>
        <v>0</v>
      </c>
      <c r="R532">
        <f>IF(OR('Rolex, AP, Patek'!P532="YG 18K",'Rolex, AP, Patek'!P532="PG 18K",'Rolex, AP, Patek'!P532="WG 18K",'Rolex, AP, Patek'!P532="Mixes of 18K"),1,0)</f>
        <v>0</v>
      </c>
      <c r="S532">
        <f>IF(OR('Rolex, AP, Patek'!AX532="Yes",'Rolex, AP, Patek'!AY532="Yes",'Rolex, AP, Patek'!AW532="Yes"),1,0)</f>
        <v>0</v>
      </c>
      <c r="T532">
        <f>IF(OR(ISTEXT('Rolex, AP, Patek'!AZ532), ISTEXT('Rolex, AP, Patek'!BA532)),1,0)</f>
        <v>1</v>
      </c>
      <c r="U532">
        <f>IF('Rolex, AP, Patek'!BB532="Yes",1,0)</f>
        <v>0</v>
      </c>
      <c r="V532">
        <f>IF('Rolex, AP, Patek'!BC532="Yes",1,0)</f>
        <v>0</v>
      </c>
      <c r="W532">
        <f>IF('Rolex, AP, Patek'!BF532="Yes",1,0)</f>
        <v>0</v>
      </c>
      <c r="X532">
        <f>IF('Rolex, AP, Patek'!BG532="A",1,0)</f>
        <v>0</v>
      </c>
      <c r="Y532">
        <f>IF('Rolex, AP, Patek'!BG532="AA",1,0)</f>
        <v>0</v>
      </c>
      <c r="Z532">
        <f>IF('Rolex, AP, Patek'!BG532="AAA",1,0)</f>
        <v>1</v>
      </c>
      <c r="AA532">
        <f>IF('Rolex, AP, Patek'!BG532="AAAA",1,0)</f>
        <v>0</v>
      </c>
      <c r="AB532">
        <f>IF('Rolex, AP, Patek'!R532="Yes",1,0)</f>
        <v>1</v>
      </c>
      <c r="AC532">
        <f>IF('Rolex, AP, Patek'!AR532="Yes",1,0)</f>
        <v>0</v>
      </c>
      <c r="AD532">
        <f>IF(OR('Rolex, AP, Patek'!X532="Yes", 'Rolex, AP, Patek'!Y532="Yes",'Rolex, AP, Patek'!Z532="Yes"),1,0)</f>
        <v>0</v>
      </c>
      <c r="AE532">
        <f>IF(OR('Rolex, AP, Patek'!AA532="Yes",'Rolex, AP, Patek'!AB532="Yes"),1,0)</f>
        <v>0</v>
      </c>
      <c r="AF532">
        <f>IF('Rolex, AP, Patek'!AD532="Yes",1,0)</f>
        <v>0</v>
      </c>
      <c r="AG532">
        <f>IF('Rolex, AP, Patek'!AC532="Yes",1,0)</f>
        <v>1</v>
      </c>
      <c r="AH532">
        <f>IF('Rolex, AP, Patek'!AE532="Yes",1,0)</f>
        <v>0</v>
      </c>
      <c r="AI532">
        <f>IF(OR('Rolex, AP, Patek'!AK532="Yes",'Rolex, AP, Patek'!AN532="Yes"),1,0)</f>
        <v>0</v>
      </c>
      <c r="AJ532">
        <f>IF('Rolex, AP, Patek'!AL532="Yes",1,0)</f>
        <v>0</v>
      </c>
      <c r="AK532">
        <f>IF('Rolex, AP, Patek'!AO532="Yes",1,0)</f>
        <v>0</v>
      </c>
      <c r="AL532">
        <f>IF('Rolex, AP, Patek'!AS532="Yes",1,0)</f>
        <v>0</v>
      </c>
      <c r="AM532" s="25">
        <f t="shared" si="49"/>
        <v>0</v>
      </c>
      <c r="AN532" s="25">
        <f t="shared" si="50"/>
        <v>1</v>
      </c>
      <c r="AO532" s="25">
        <f t="shared" si="51"/>
        <v>0</v>
      </c>
      <c r="AP532" s="25">
        <f t="shared" si="52"/>
        <v>0</v>
      </c>
      <c r="AQ532" s="25">
        <f t="shared" si="53"/>
        <v>0</v>
      </c>
    </row>
    <row r="533" spans="1:43" x14ac:dyDescent="0.2">
      <c r="A533" s="1">
        <v>529</v>
      </c>
      <c r="B533" s="27">
        <f>'Rolex, AP, Patek'!C533</f>
        <v>43597</v>
      </c>
      <c r="C533">
        <f>'Rolex, AP, Patek'!D533</f>
        <v>685</v>
      </c>
      <c r="D533" s="28">
        <f>'Rolex, AP, Patek'!E533</f>
        <v>290000</v>
      </c>
      <c r="E533" s="28">
        <f>'Rolex, AP, Patek'!F533</f>
        <v>353000</v>
      </c>
      <c r="F533" s="29">
        <f t="shared" si="48"/>
        <v>12.577636201962656</v>
      </c>
      <c r="G533" s="28">
        <f>IF('Rolex, AP, Patek'!J533="AP",1,0)</f>
        <v>0</v>
      </c>
      <c r="H533" s="28">
        <f>IF('Rolex, AP, Patek'!J533="Patek",1,0)</f>
        <v>0</v>
      </c>
      <c r="I533" s="28">
        <f>IF('Rolex, AP, Patek'!J533="Rolex",1,0)</f>
        <v>1</v>
      </c>
      <c r="J533">
        <f>IF('Rolex, AP, Patek'!L533="Stainless Steel",1,0)</f>
        <v>1</v>
      </c>
      <c r="K533">
        <f>IF('Rolex, AP, Patek'!L533="Two-tone",1,0)</f>
        <v>0</v>
      </c>
      <c r="L533">
        <f>IF(OR('Rolex, AP, Patek'!L533="YG 18K",'Rolex, AP, Patek'!L533="YG &lt;18K",'Rolex, AP, Patek'!L533="PG 18K",'Rolex, AP, Patek'!L533="PG &lt;18K",'Rolex, AP, Patek'!L533="WG 18K",'Rolex, AP, Patek'!L533="Mixes of 18K",'Rolex, AP, Patek'!L533="Mixes &lt;18K"),1,0)</f>
        <v>0</v>
      </c>
      <c r="M533">
        <f>IF('Rolex, AP, Patek'!L533="Platinum",1,0)</f>
        <v>0</v>
      </c>
      <c r="N533">
        <f>IF(OR('Rolex, AP, Patek'!L533="PVD",'Rolex, AP, Patek'!L533="Gold Plate",'Rolex, AP, Patek'!L533="Other"),1,0)</f>
        <v>0</v>
      </c>
      <c r="O533">
        <f>IF('Rolex, AP, Patek'!P533="Stainless Steel",1,0)</f>
        <v>1</v>
      </c>
      <c r="P533">
        <f>IF('Rolex, AP, Patek'!P533="Leather",1,0)</f>
        <v>0</v>
      </c>
      <c r="Q533">
        <f>IF('Rolex, AP, Patek'!P533="Two-tone",1,0)</f>
        <v>0</v>
      </c>
      <c r="R533">
        <f>IF(OR('Rolex, AP, Patek'!P533="YG 18K",'Rolex, AP, Patek'!P533="PG 18K",'Rolex, AP, Patek'!P533="WG 18K",'Rolex, AP, Patek'!P533="Mixes of 18K"),1,0)</f>
        <v>0</v>
      </c>
      <c r="S533">
        <f>IF(OR('Rolex, AP, Patek'!AX533="Yes",'Rolex, AP, Patek'!AY533="Yes",'Rolex, AP, Patek'!AW533="Yes"),1,0)</f>
        <v>0</v>
      </c>
      <c r="T533">
        <f>IF(OR(ISTEXT('Rolex, AP, Patek'!AZ533), ISTEXT('Rolex, AP, Patek'!BA533)),1,0)</f>
        <v>0</v>
      </c>
      <c r="U533">
        <f>IF('Rolex, AP, Patek'!BB533="Yes",1,0)</f>
        <v>0</v>
      </c>
      <c r="V533">
        <f>IF('Rolex, AP, Patek'!BC533="Yes",1,0)</f>
        <v>0</v>
      </c>
      <c r="W533">
        <f>IF('Rolex, AP, Patek'!BF533="Yes",1,0)</f>
        <v>0</v>
      </c>
      <c r="X533">
        <f>IF('Rolex, AP, Patek'!BG533="A",1,0)</f>
        <v>0</v>
      </c>
      <c r="Y533">
        <f>IF('Rolex, AP, Patek'!BG533="AA",1,0)</f>
        <v>0</v>
      </c>
      <c r="Z533">
        <f>IF('Rolex, AP, Patek'!BG533="AAA",1,0)</f>
        <v>0</v>
      </c>
      <c r="AA533">
        <f>IF('Rolex, AP, Patek'!BG533="AAAA",1,0)</f>
        <v>1</v>
      </c>
      <c r="AB533">
        <f>IF('Rolex, AP, Patek'!R533="Yes",1,0)</f>
        <v>0</v>
      </c>
      <c r="AC533">
        <f>IF('Rolex, AP, Patek'!AR533="Yes",1,0)</f>
        <v>0</v>
      </c>
      <c r="AD533">
        <f>IF(OR('Rolex, AP, Patek'!X533="Yes", 'Rolex, AP, Patek'!Y533="Yes",'Rolex, AP, Patek'!Z533="Yes"),1,0)</f>
        <v>0</v>
      </c>
      <c r="AE533">
        <f>IF(OR('Rolex, AP, Patek'!AA533="Yes",'Rolex, AP, Patek'!AB533="Yes"),1,0)</f>
        <v>0</v>
      </c>
      <c r="AF533">
        <f>IF('Rolex, AP, Patek'!AD533="Yes",1,0)</f>
        <v>0</v>
      </c>
      <c r="AG533">
        <f>IF('Rolex, AP, Patek'!AC533="Yes",1,0)</f>
        <v>0</v>
      </c>
      <c r="AH533">
        <f>IF('Rolex, AP, Patek'!AE533="Yes",1,0)</f>
        <v>0</v>
      </c>
      <c r="AI533">
        <f>IF(OR('Rolex, AP, Patek'!AK533="Yes",'Rolex, AP, Patek'!AN533="Yes"),1,0)</f>
        <v>1</v>
      </c>
      <c r="AJ533">
        <f>IF('Rolex, AP, Patek'!AL533="Yes",1,0)</f>
        <v>0</v>
      </c>
      <c r="AK533">
        <f>IF('Rolex, AP, Patek'!AO533="Yes",1,0)</f>
        <v>0</v>
      </c>
      <c r="AL533">
        <f>IF('Rolex, AP, Patek'!AS533="Yes",1,0)</f>
        <v>0</v>
      </c>
      <c r="AM533" s="25">
        <f t="shared" si="49"/>
        <v>0</v>
      </c>
      <c r="AN533" s="25">
        <f t="shared" si="50"/>
        <v>1</v>
      </c>
      <c r="AO533" s="25">
        <f t="shared" si="51"/>
        <v>0</v>
      </c>
      <c r="AP533" s="25">
        <f t="shared" si="52"/>
        <v>0</v>
      </c>
      <c r="AQ533" s="25">
        <f t="shared" si="53"/>
        <v>0</v>
      </c>
    </row>
    <row r="534" spans="1:43" x14ac:dyDescent="0.2">
      <c r="A534" s="1">
        <v>530</v>
      </c>
      <c r="B534" s="27">
        <f>'Rolex, AP, Patek'!C534</f>
        <v>43597</v>
      </c>
      <c r="C534">
        <f>'Rolex, AP, Patek'!D534</f>
        <v>686</v>
      </c>
      <c r="D534" s="28">
        <f>'Rolex, AP, Patek'!E534</f>
        <v>55000</v>
      </c>
      <c r="E534" s="28">
        <f>'Rolex, AP, Patek'!F534</f>
        <v>68750</v>
      </c>
      <c r="F534" s="29">
        <f t="shared" si="48"/>
        <v>10.915088464214607</v>
      </c>
      <c r="G534" s="28">
        <f>IF('Rolex, AP, Patek'!J534="AP",1,0)</f>
        <v>0</v>
      </c>
      <c r="H534" s="28">
        <f>IF('Rolex, AP, Patek'!J534="Patek",1,0)</f>
        <v>0</v>
      </c>
      <c r="I534" s="28">
        <f>IF('Rolex, AP, Patek'!J534="Rolex",1,0)</f>
        <v>1</v>
      </c>
      <c r="J534">
        <f>IF('Rolex, AP, Patek'!L534="Stainless Steel",1,0)</f>
        <v>1</v>
      </c>
      <c r="K534">
        <f>IF('Rolex, AP, Patek'!L534="Two-tone",1,0)</f>
        <v>0</v>
      </c>
      <c r="L534">
        <f>IF(OR('Rolex, AP, Patek'!L534="YG 18K",'Rolex, AP, Patek'!L534="YG &lt;18K",'Rolex, AP, Patek'!L534="PG 18K",'Rolex, AP, Patek'!L534="PG &lt;18K",'Rolex, AP, Patek'!L534="WG 18K",'Rolex, AP, Patek'!L534="Mixes of 18K",'Rolex, AP, Patek'!L534="Mixes &lt;18K"),1,0)</f>
        <v>0</v>
      </c>
      <c r="M534">
        <f>IF('Rolex, AP, Patek'!L534="Platinum",1,0)</f>
        <v>0</v>
      </c>
      <c r="N534">
        <f>IF(OR('Rolex, AP, Patek'!L534="PVD",'Rolex, AP, Patek'!L534="Gold Plate",'Rolex, AP, Patek'!L534="Other"),1,0)</f>
        <v>0</v>
      </c>
      <c r="O534">
        <f>IF('Rolex, AP, Patek'!P534="Stainless Steel",1,0)</f>
        <v>1</v>
      </c>
      <c r="P534">
        <f>IF('Rolex, AP, Patek'!P534="Leather",1,0)</f>
        <v>0</v>
      </c>
      <c r="Q534">
        <f>IF('Rolex, AP, Patek'!P534="Two-tone",1,0)</f>
        <v>0</v>
      </c>
      <c r="R534">
        <f>IF(OR('Rolex, AP, Patek'!P534="YG 18K",'Rolex, AP, Patek'!P534="PG 18K",'Rolex, AP, Patek'!P534="WG 18K",'Rolex, AP, Patek'!P534="Mixes of 18K"),1,0)</f>
        <v>0</v>
      </c>
      <c r="S534">
        <f>IF(OR('Rolex, AP, Patek'!AX534="Yes",'Rolex, AP, Patek'!AY534="Yes",'Rolex, AP, Patek'!AW534="Yes"),1,0)</f>
        <v>0</v>
      </c>
      <c r="T534">
        <f>IF(OR(ISTEXT('Rolex, AP, Patek'!AZ534), ISTEXT('Rolex, AP, Patek'!BA534)),1,0)</f>
        <v>0</v>
      </c>
      <c r="U534">
        <f>IF('Rolex, AP, Patek'!BB534="Yes",1,0)</f>
        <v>0</v>
      </c>
      <c r="V534">
        <f>IF('Rolex, AP, Patek'!BC534="Yes",1,0)</f>
        <v>0</v>
      </c>
      <c r="W534">
        <f>IF('Rolex, AP, Patek'!BF534="Yes",1,0)</f>
        <v>0</v>
      </c>
      <c r="X534">
        <f>IF('Rolex, AP, Patek'!BG534="A",1,0)</f>
        <v>0</v>
      </c>
      <c r="Y534">
        <f>IF('Rolex, AP, Patek'!BG534="AA",1,0)</f>
        <v>0</v>
      </c>
      <c r="Z534">
        <f>IF('Rolex, AP, Patek'!BG534="AAA",1,0)</f>
        <v>0</v>
      </c>
      <c r="AA534">
        <f>IF('Rolex, AP, Patek'!BG534="AAAA",1,0)</f>
        <v>1</v>
      </c>
      <c r="AB534">
        <f>IF('Rolex, AP, Patek'!R534="Yes",1,0)</f>
        <v>0</v>
      </c>
      <c r="AC534">
        <f>IF('Rolex, AP, Patek'!AR534="Yes",1,0)</f>
        <v>0</v>
      </c>
      <c r="AD534">
        <f>IF(OR('Rolex, AP, Patek'!X534="Yes", 'Rolex, AP, Patek'!Y534="Yes",'Rolex, AP, Patek'!Z534="Yes"),1,0)</f>
        <v>0</v>
      </c>
      <c r="AE534">
        <f>IF(OR('Rolex, AP, Patek'!AA534="Yes",'Rolex, AP, Patek'!AB534="Yes"),1,0)</f>
        <v>0</v>
      </c>
      <c r="AF534">
        <f>IF('Rolex, AP, Patek'!AD534="Yes",1,0)</f>
        <v>0</v>
      </c>
      <c r="AG534">
        <f>IF('Rolex, AP, Patek'!AC534="Yes",1,0)</f>
        <v>0</v>
      </c>
      <c r="AH534">
        <f>IF('Rolex, AP, Patek'!AE534="Yes",1,0)</f>
        <v>0</v>
      </c>
      <c r="AI534">
        <f>IF(OR('Rolex, AP, Patek'!AK534="Yes",'Rolex, AP, Patek'!AN534="Yes"),1,0)</f>
        <v>1</v>
      </c>
      <c r="AJ534">
        <f>IF('Rolex, AP, Patek'!AL534="Yes",1,0)</f>
        <v>0</v>
      </c>
      <c r="AK534">
        <f>IF('Rolex, AP, Patek'!AO534="Yes",1,0)</f>
        <v>0</v>
      </c>
      <c r="AL534">
        <f>IF('Rolex, AP, Patek'!AS534="Yes",1,0)</f>
        <v>0</v>
      </c>
      <c r="AM534" s="25">
        <f t="shared" si="49"/>
        <v>0</v>
      </c>
      <c r="AN534" s="25">
        <f t="shared" si="50"/>
        <v>1</v>
      </c>
      <c r="AO534" s="25">
        <f t="shared" si="51"/>
        <v>0</v>
      </c>
      <c r="AP534" s="25">
        <f t="shared" si="52"/>
        <v>0</v>
      </c>
      <c r="AQ534" s="25">
        <f t="shared" si="53"/>
        <v>0</v>
      </c>
    </row>
    <row r="535" spans="1:43" x14ac:dyDescent="0.2">
      <c r="A535" s="1">
        <v>531</v>
      </c>
      <c r="B535" s="27">
        <f>'Rolex, AP, Patek'!C535</f>
        <v>43597</v>
      </c>
      <c r="C535">
        <f>'Rolex, AP, Patek'!D535</f>
        <v>688</v>
      </c>
      <c r="D535" s="28">
        <f>'Rolex, AP, Patek'!E535</f>
        <v>240000</v>
      </c>
      <c r="E535" s="28">
        <f>'Rolex, AP, Patek'!F535</f>
        <v>293000</v>
      </c>
      <c r="F535" s="29">
        <f t="shared" si="48"/>
        <v>12.388394202324129</v>
      </c>
      <c r="G535" s="28">
        <f>IF('Rolex, AP, Patek'!J535="AP",1,0)</f>
        <v>0</v>
      </c>
      <c r="H535" s="28">
        <f>IF('Rolex, AP, Patek'!J535="Patek",1,0)</f>
        <v>0</v>
      </c>
      <c r="I535" s="28">
        <f>IF('Rolex, AP, Patek'!J535="Rolex",1,0)</f>
        <v>1</v>
      </c>
      <c r="J535">
        <f>IF('Rolex, AP, Patek'!L535="Stainless Steel",1,0)</f>
        <v>1</v>
      </c>
      <c r="K535">
        <f>IF('Rolex, AP, Patek'!L535="Two-tone",1,0)</f>
        <v>0</v>
      </c>
      <c r="L535">
        <f>IF(OR('Rolex, AP, Patek'!L535="YG 18K",'Rolex, AP, Patek'!L535="YG &lt;18K",'Rolex, AP, Patek'!L535="PG 18K",'Rolex, AP, Patek'!L535="PG &lt;18K",'Rolex, AP, Patek'!L535="WG 18K",'Rolex, AP, Patek'!L535="Mixes of 18K",'Rolex, AP, Patek'!L535="Mixes &lt;18K"),1,0)</f>
        <v>0</v>
      </c>
      <c r="M535">
        <f>IF('Rolex, AP, Patek'!L535="Platinum",1,0)</f>
        <v>0</v>
      </c>
      <c r="N535">
        <f>IF(OR('Rolex, AP, Patek'!L535="PVD",'Rolex, AP, Patek'!L535="Gold Plate",'Rolex, AP, Patek'!L535="Other"),1,0)</f>
        <v>0</v>
      </c>
      <c r="O535">
        <f>IF('Rolex, AP, Patek'!P535="Stainless Steel",1,0)</f>
        <v>1</v>
      </c>
      <c r="P535">
        <f>IF('Rolex, AP, Patek'!P535="Leather",1,0)</f>
        <v>0</v>
      </c>
      <c r="Q535">
        <f>IF('Rolex, AP, Patek'!P535="Two-tone",1,0)</f>
        <v>0</v>
      </c>
      <c r="R535">
        <f>IF(OR('Rolex, AP, Patek'!P535="YG 18K",'Rolex, AP, Patek'!P535="PG 18K",'Rolex, AP, Patek'!P535="WG 18K",'Rolex, AP, Patek'!P535="Mixes of 18K"),1,0)</f>
        <v>0</v>
      </c>
      <c r="S535">
        <f>IF(OR('Rolex, AP, Patek'!AX535="Yes",'Rolex, AP, Patek'!AY535="Yes",'Rolex, AP, Patek'!AW535="Yes"),1,0)</f>
        <v>0</v>
      </c>
      <c r="T535">
        <f>IF(OR(ISTEXT('Rolex, AP, Patek'!AZ535), ISTEXT('Rolex, AP, Patek'!BA535)),1,0)</f>
        <v>1</v>
      </c>
      <c r="U535">
        <f>IF('Rolex, AP, Patek'!BB535="Yes",1,0)</f>
        <v>0</v>
      </c>
      <c r="V535">
        <f>IF('Rolex, AP, Patek'!BC535="Yes",1,0)</f>
        <v>0</v>
      </c>
      <c r="W535">
        <f>IF('Rolex, AP, Patek'!BF535="Yes",1,0)</f>
        <v>0</v>
      </c>
      <c r="X535">
        <f>IF('Rolex, AP, Patek'!BG535="A",1,0)</f>
        <v>0</v>
      </c>
      <c r="Y535">
        <f>IF('Rolex, AP, Patek'!BG535="AA",1,0)</f>
        <v>0</v>
      </c>
      <c r="Z535">
        <f>IF('Rolex, AP, Patek'!BG535="AAA",1,0)</f>
        <v>0</v>
      </c>
      <c r="AA535">
        <f>IF('Rolex, AP, Patek'!BG535="AAAA",1,0)</f>
        <v>1</v>
      </c>
      <c r="AB535">
        <f>IF('Rolex, AP, Patek'!R535="Yes",1,0)</f>
        <v>0</v>
      </c>
      <c r="AC535">
        <f>IF('Rolex, AP, Patek'!AR535="Yes",1,0)</f>
        <v>0</v>
      </c>
      <c r="AD535">
        <f>IF(OR('Rolex, AP, Patek'!X535="Yes", 'Rolex, AP, Patek'!Y535="Yes",'Rolex, AP, Patek'!Z535="Yes"),1,0)</f>
        <v>0</v>
      </c>
      <c r="AE535">
        <f>IF(OR('Rolex, AP, Patek'!AA535="Yes",'Rolex, AP, Patek'!AB535="Yes"),1,0)</f>
        <v>0</v>
      </c>
      <c r="AF535">
        <f>IF('Rolex, AP, Patek'!AD535="Yes",1,0)</f>
        <v>0</v>
      </c>
      <c r="AG535">
        <f>IF('Rolex, AP, Patek'!AC535="Yes",1,0)</f>
        <v>0</v>
      </c>
      <c r="AH535">
        <f>IF('Rolex, AP, Patek'!AE535="Yes",1,0)</f>
        <v>0</v>
      </c>
      <c r="AI535">
        <f>IF(OR('Rolex, AP, Patek'!AK535="Yes",'Rolex, AP, Patek'!AN535="Yes"),1,0)</f>
        <v>1</v>
      </c>
      <c r="AJ535">
        <f>IF('Rolex, AP, Patek'!AL535="Yes",1,0)</f>
        <v>0</v>
      </c>
      <c r="AK535">
        <f>IF('Rolex, AP, Patek'!AO535="Yes",1,0)</f>
        <v>0</v>
      </c>
      <c r="AL535">
        <f>IF('Rolex, AP, Patek'!AS535="Yes",1,0)</f>
        <v>0</v>
      </c>
      <c r="AM535" s="25">
        <f t="shared" si="49"/>
        <v>0</v>
      </c>
      <c r="AN535" s="25">
        <f t="shared" si="50"/>
        <v>1</v>
      </c>
      <c r="AO535" s="25">
        <f t="shared" si="51"/>
        <v>0</v>
      </c>
      <c r="AP535" s="25">
        <f t="shared" si="52"/>
        <v>0</v>
      </c>
      <c r="AQ535" s="25">
        <f t="shared" si="53"/>
        <v>0</v>
      </c>
    </row>
    <row r="536" spans="1:43" x14ac:dyDescent="0.2">
      <c r="A536" s="1">
        <v>532</v>
      </c>
      <c r="B536" s="27">
        <f>'Rolex, AP, Patek'!C536</f>
        <v>43597</v>
      </c>
      <c r="C536">
        <f>'Rolex, AP, Patek'!D536</f>
        <v>725</v>
      </c>
      <c r="D536" s="28">
        <f>'Rolex, AP, Patek'!E536</f>
        <v>320000</v>
      </c>
      <c r="E536" s="28">
        <f>'Rolex, AP, Patek'!F536</f>
        <v>389000</v>
      </c>
      <c r="F536" s="29">
        <f t="shared" si="48"/>
        <v>12.676076274775909</v>
      </c>
      <c r="G536" s="28">
        <f>IF('Rolex, AP, Patek'!J536="AP",1,0)</f>
        <v>0</v>
      </c>
      <c r="H536" s="28">
        <f>IF('Rolex, AP, Patek'!J536="Patek",1,0)</f>
        <v>1</v>
      </c>
      <c r="I536" s="28">
        <f>IF('Rolex, AP, Patek'!J536="Rolex",1,0)</f>
        <v>0</v>
      </c>
      <c r="J536">
        <f>IF('Rolex, AP, Patek'!L536="Stainless Steel",1,0)</f>
        <v>0</v>
      </c>
      <c r="K536">
        <f>IF('Rolex, AP, Patek'!L536="Two-tone",1,0)</f>
        <v>0</v>
      </c>
      <c r="L536">
        <f>IF(OR('Rolex, AP, Patek'!L536="YG 18K",'Rolex, AP, Patek'!L536="YG &lt;18K",'Rolex, AP, Patek'!L536="PG 18K",'Rolex, AP, Patek'!L536="PG &lt;18K",'Rolex, AP, Patek'!L536="WG 18K",'Rolex, AP, Patek'!L536="Mixes of 18K",'Rolex, AP, Patek'!L536="Mixes &lt;18K"),1,0)</f>
        <v>1</v>
      </c>
      <c r="M536">
        <f>IF('Rolex, AP, Patek'!L536="Platinum",1,0)</f>
        <v>0</v>
      </c>
      <c r="N536">
        <f>IF(OR('Rolex, AP, Patek'!L536="PVD",'Rolex, AP, Patek'!L536="Gold Plate",'Rolex, AP, Patek'!L536="Other"),1,0)</f>
        <v>0</v>
      </c>
      <c r="O536">
        <f>IF('Rolex, AP, Patek'!P536="Stainless Steel",1,0)</f>
        <v>0</v>
      </c>
      <c r="P536">
        <f>IF('Rolex, AP, Patek'!P536="Leather",1,0)</f>
        <v>1</v>
      </c>
      <c r="Q536">
        <f>IF('Rolex, AP, Patek'!P536="Two-tone",1,0)</f>
        <v>0</v>
      </c>
      <c r="R536">
        <f>IF(OR('Rolex, AP, Patek'!P536="YG 18K",'Rolex, AP, Patek'!P536="PG 18K",'Rolex, AP, Patek'!P536="WG 18K",'Rolex, AP, Patek'!P536="Mixes of 18K"),1,0)</f>
        <v>0</v>
      </c>
      <c r="S536">
        <f>IF(OR('Rolex, AP, Patek'!AX536="Yes",'Rolex, AP, Patek'!AY536="Yes",'Rolex, AP, Patek'!AW536="Yes"),1,0)</f>
        <v>0</v>
      </c>
      <c r="T536">
        <f>IF(OR(ISTEXT('Rolex, AP, Patek'!AZ536), ISTEXT('Rolex, AP, Patek'!BA536)),1,0)</f>
        <v>0</v>
      </c>
      <c r="U536">
        <f>IF('Rolex, AP, Patek'!BB536="Yes",1,0)</f>
        <v>0</v>
      </c>
      <c r="V536">
        <f>IF('Rolex, AP, Patek'!BC536="Yes",1,0)</f>
        <v>0</v>
      </c>
      <c r="W536">
        <f>IF('Rolex, AP, Patek'!BF536="Yes",1,0)</f>
        <v>0</v>
      </c>
      <c r="X536">
        <f>IF('Rolex, AP, Patek'!BG536="A",1,0)</f>
        <v>0</v>
      </c>
      <c r="Y536">
        <f>IF('Rolex, AP, Patek'!BG536="AA",1,0)</f>
        <v>0</v>
      </c>
      <c r="Z536">
        <f>IF('Rolex, AP, Patek'!BG536="AAA",1,0)</f>
        <v>0</v>
      </c>
      <c r="AA536">
        <f>IF('Rolex, AP, Patek'!BG536="AAAA",1,0)</f>
        <v>1</v>
      </c>
      <c r="AB536">
        <f>IF('Rolex, AP, Patek'!R536="Yes",1,0)</f>
        <v>0</v>
      </c>
      <c r="AC536">
        <f>IF('Rolex, AP, Patek'!AR536="Yes",1,0)</f>
        <v>0</v>
      </c>
      <c r="AD536">
        <f>IF(OR('Rolex, AP, Patek'!X536="Yes", 'Rolex, AP, Patek'!Y536="Yes",'Rolex, AP, Patek'!Z536="Yes"),1,0)</f>
        <v>0</v>
      </c>
      <c r="AE536">
        <f>IF(OR('Rolex, AP, Patek'!AA536="Yes",'Rolex, AP, Patek'!AB536="Yes"),1,0)</f>
        <v>0</v>
      </c>
      <c r="AF536">
        <f>IF('Rolex, AP, Patek'!AD536="Yes",1,0)</f>
        <v>0</v>
      </c>
      <c r="AG536">
        <f>IF('Rolex, AP, Patek'!AC536="Yes",1,0)</f>
        <v>0</v>
      </c>
      <c r="AH536">
        <f>IF('Rolex, AP, Patek'!AE536="Yes",1,0)</f>
        <v>0</v>
      </c>
      <c r="AI536">
        <f>IF(OR('Rolex, AP, Patek'!AK536="Yes",'Rolex, AP, Patek'!AN536="Yes"),1,0)</f>
        <v>0</v>
      </c>
      <c r="AJ536">
        <f>IF('Rolex, AP, Patek'!AL536="Yes",1,0)</f>
        <v>0</v>
      </c>
      <c r="AK536">
        <f>IF('Rolex, AP, Patek'!AO536="Yes",1,0)</f>
        <v>1</v>
      </c>
      <c r="AL536">
        <f>IF('Rolex, AP, Patek'!AS536="Yes",1,0)</f>
        <v>1</v>
      </c>
      <c r="AM536" s="25">
        <f t="shared" si="49"/>
        <v>0</v>
      </c>
      <c r="AN536" s="25">
        <f t="shared" si="50"/>
        <v>1</v>
      </c>
      <c r="AO536" s="25">
        <f t="shared" si="51"/>
        <v>0</v>
      </c>
      <c r="AP536" s="25">
        <f t="shared" si="52"/>
        <v>0</v>
      </c>
      <c r="AQ536" s="25">
        <f t="shared" si="53"/>
        <v>0</v>
      </c>
    </row>
    <row r="537" spans="1:43" x14ac:dyDescent="0.2">
      <c r="A537" s="1">
        <v>533</v>
      </c>
      <c r="B537" s="27">
        <f>'Rolex, AP, Patek'!C537</f>
        <v>43597</v>
      </c>
      <c r="C537">
        <f>'Rolex, AP, Patek'!D537</f>
        <v>729</v>
      </c>
      <c r="D537" s="28">
        <f>'Rolex, AP, Patek'!E537</f>
        <v>6500</v>
      </c>
      <c r="E537" s="28">
        <f>'Rolex, AP, Patek'!F537</f>
        <v>8125</v>
      </c>
      <c r="F537" s="29">
        <f t="shared" si="48"/>
        <v>8.7795574558837277</v>
      </c>
      <c r="G537" s="28">
        <f>IF('Rolex, AP, Patek'!J537="AP",1,0)</f>
        <v>0</v>
      </c>
      <c r="H537" s="28">
        <f>IF('Rolex, AP, Patek'!J537="Patek",1,0)</f>
        <v>0</v>
      </c>
      <c r="I537" s="28">
        <f>IF('Rolex, AP, Patek'!J537="Rolex",1,0)</f>
        <v>1</v>
      </c>
      <c r="J537">
        <f>IF('Rolex, AP, Patek'!L537="Stainless Steel",1,0)</f>
        <v>1</v>
      </c>
      <c r="K537">
        <f>IF('Rolex, AP, Patek'!L537="Two-tone",1,0)</f>
        <v>0</v>
      </c>
      <c r="L537">
        <f>IF(OR('Rolex, AP, Patek'!L537="YG 18K",'Rolex, AP, Patek'!L537="YG &lt;18K",'Rolex, AP, Patek'!L537="PG 18K",'Rolex, AP, Patek'!L537="PG &lt;18K",'Rolex, AP, Patek'!L537="WG 18K",'Rolex, AP, Patek'!L537="Mixes of 18K",'Rolex, AP, Patek'!L537="Mixes &lt;18K"),1,0)</f>
        <v>0</v>
      </c>
      <c r="M537">
        <f>IF('Rolex, AP, Patek'!L537="Platinum",1,0)</f>
        <v>0</v>
      </c>
      <c r="N537">
        <f>IF(OR('Rolex, AP, Patek'!L537="PVD",'Rolex, AP, Patek'!L537="Gold Plate",'Rolex, AP, Patek'!L537="Other"),1,0)</f>
        <v>0</v>
      </c>
      <c r="O537">
        <f>IF('Rolex, AP, Patek'!P537="Stainless Steel",1,0)</f>
        <v>1</v>
      </c>
      <c r="P537">
        <f>IF('Rolex, AP, Patek'!P537="Leather",1,0)</f>
        <v>0</v>
      </c>
      <c r="Q537">
        <f>IF('Rolex, AP, Patek'!P537="Two-tone",1,0)</f>
        <v>0</v>
      </c>
      <c r="R537">
        <f>IF(OR('Rolex, AP, Patek'!P537="YG 18K",'Rolex, AP, Patek'!P537="PG 18K",'Rolex, AP, Patek'!P537="WG 18K",'Rolex, AP, Patek'!P537="Mixes of 18K"),1,0)</f>
        <v>0</v>
      </c>
      <c r="S537">
        <f>IF(OR('Rolex, AP, Patek'!AX537="Yes",'Rolex, AP, Patek'!AY537="Yes",'Rolex, AP, Patek'!AW537="Yes"),1,0)</f>
        <v>0</v>
      </c>
      <c r="T537">
        <f>IF(OR(ISTEXT('Rolex, AP, Patek'!AZ537), ISTEXT('Rolex, AP, Patek'!BA537)),1,0)</f>
        <v>0</v>
      </c>
      <c r="U537">
        <f>IF('Rolex, AP, Patek'!BB537="Yes",1,0)</f>
        <v>0</v>
      </c>
      <c r="V537">
        <f>IF('Rolex, AP, Patek'!BC537="Yes",1,0)</f>
        <v>0</v>
      </c>
      <c r="W537">
        <f>IF('Rolex, AP, Patek'!BF537="Yes",1,0)</f>
        <v>0</v>
      </c>
      <c r="X537">
        <f>IF('Rolex, AP, Patek'!BG537="A",1,0)</f>
        <v>0</v>
      </c>
      <c r="Y537">
        <f>IF('Rolex, AP, Patek'!BG537="AA",1,0)</f>
        <v>1</v>
      </c>
      <c r="Z537">
        <f>IF('Rolex, AP, Patek'!BG537="AAA",1,0)</f>
        <v>0</v>
      </c>
      <c r="AA537">
        <f>IF('Rolex, AP, Patek'!BG537="AAAA",1,0)</f>
        <v>0</v>
      </c>
      <c r="AB537">
        <f>IF('Rolex, AP, Patek'!R537="Yes",1,0)</f>
        <v>0</v>
      </c>
      <c r="AC537">
        <f>IF('Rolex, AP, Patek'!AR537="Yes",1,0)</f>
        <v>0</v>
      </c>
      <c r="AD537">
        <f>IF(OR('Rolex, AP, Patek'!X537="Yes", 'Rolex, AP, Patek'!Y537="Yes",'Rolex, AP, Patek'!Z537="Yes"),1,0)</f>
        <v>1</v>
      </c>
      <c r="AE537">
        <f>IF(OR('Rolex, AP, Patek'!AA537="Yes",'Rolex, AP, Patek'!AB537="Yes"),1,0)</f>
        <v>0</v>
      </c>
      <c r="AF537">
        <f>IF('Rolex, AP, Patek'!AD537="Yes",1,0)</f>
        <v>0</v>
      </c>
      <c r="AG537">
        <f>IF('Rolex, AP, Patek'!AC537="Yes",1,0)</f>
        <v>1</v>
      </c>
      <c r="AH537">
        <f>IF('Rolex, AP, Patek'!AE537="Yes",1,0)</f>
        <v>0</v>
      </c>
      <c r="AI537">
        <f>IF(OR('Rolex, AP, Patek'!AK537="Yes",'Rolex, AP, Patek'!AN537="Yes"),1,0)</f>
        <v>0</v>
      </c>
      <c r="AJ537">
        <f>IF('Rolex, AP, Patek'!AL537="Yes",1,0)</f>
        <v>0</v>
      </c>
      <c r="AK537">
        <f>IF('Rolex, AP, Patek'!AO537="Yes",1,0)</f>
        <v>0</v>
      </c>
      <c r="AL537">
        <f>IF('Rolex, AP, Patek'!AS537="Yes",1,0)</f>
        <v>0</v>
      </c>
      <c r="AM537" s="25">
        <f t="shared" si="49"/>
        <v>0</v>
      </c>
      <c r="AN537" s="25">
        <f t="shared" si="50"/>
        <v>1</v>
      </c>
      <c r="AO537" s="25">
        <f t="shared" si="51"/>
        <v>0</v>
      </c>
      <c r="AP537" s="25">
        <f t="shared" si="52"/>
        <v>0</v>
      </c>
      <c r="AQ537" s="25">
        <f t="shared" si="53"/>
        <v>0</v>
      </c>
    </row>
    <row r="538" spans="1:43" x14ac:dyDescent="0.2">
      <c r="A538" s="1">
        <v>534</v>
      </c>
      <c r="B538" s="27">
        <f>'Rolex, AP, Patek'!C538</f>
        <v>43597</v>
      </c>
      <c r="C538">
        <f>'Rolex, AP, Patek'!D538</f>
        <v>730</v>
      </c>
      <c r="D538" s="28">
        <f>'Rolex, AP, Patek'!E538</f>
        <v>18000</v>
      </c>
      <c r="E538" s="28">
        <f>'Rolex, AP, Patek'!F538</f>
        <v>22500</v>
      </c>
      <c r="F538" s="29">
        <f t="shared" si="48"/>
        <v>9.7981270368783022</v>
      </c>
      <c r="G538" s="28">
        <f>IF('Rolex, AP, Patek'!J538="AP",1,0)</f>
        <v>0</v>
      </c>
      <c r="H538" s="28">
        <f>IF('Rolex, AP, Patek'!J538="Patek",1,0)</f>
        <v>0</v>
      </c>
      <c r="I538" s="28">
        <f>IF('Rolex, AP, Patek'!J538="Rolex",1,0)</f>
        <v>1</v>
      </c>
      <c r="J538">
        <f>IF('Rolex, AP, Patek'!L538="Stainless Steel",1,0)</f>
        <v>1</v>
      </c>
      <c r="K538">
        <f>IF('Rolex, AP, Patek'!L538="Two-tone",1,0)</f>
        <v>0</v>
      </c>
      <c r="L538">
        <f>IF(OR('Rolex, AP, Patek'!L538="YG 18K",'Rolex, AP, Patek'!L538="YG &lt;18K",'Rolex, AP, Patek'!L538="PG 18K",'Rolex, AP, Patek'!L538="PG &lt;18K",'Rolex, AP, Patek'!L538="WG 18K",'Rolex, AP, Patek'!L538="Mixes of 18K",'Rolex, AP, Patek'!L538="Mixes &lt;18K"),1,0)</f>
        <v>0</v>
      </c>
      <c r="M538">
        <f>IF('Rolex, AP, Patek'!L538="Platinum",1,0)</f>
        <v>0</v>
      </c>
      <c r="N538">
        <f>IF(OR('Rolex, AP, Patek'!L538="PVD",'Rolex, AP, Patek'!L538="Gold Plate",'Rolex, AP, Patek'!L538="Other"),1,0)</f>
        <v>0</v>
      </c>
      <c r="O538">
        <f>IF('Rolex, AP, Patek'!P538="Stainless Steel",1,0)</f>
        <v>1</v>
      </c>
      <c r="P538">
        <f>IF('Rolex, AP, Patek'!P538="Leather",1,0)</f>
        <v>0</v>
      </c>
      <c r="Q538">
        <f>IF('Rolex, AP, Patek'!P538="Two-tone",1,0)</f>
        <v>0</v>
      </c>
      <c r="R538">
        <f>IF(OR('Rolex, AP, Patek'!P538="YG 18K",'Rolex, AP, Patek'!P538="PG 18K",'Rolex, AP, Patek'!P538="WG 18K",'Rolex, AP, Patek'!P538="Mixes of 18K"),1,0)</f>
        <v>0</v>
      </c>
      <c r="S538">
        <f>IF(OR('Rolex, AP, Patek'!AX538="Yes",'Rolex, AP, Patek'!AY538="Yes",'Rolex, AP, Patek'!AW538="Yes"),1,0)</f>
        <v>0</v>
      </c>
      <c r="T538">
        <f>IF(OR(ISTEXT('Rolex, AP, Patek'!AZ538), ISTEXT('Rolex, AP, Patek'!BA538)),1,0)</f>
        <v>0</v>
      </c>
      <c r="U538">
        <f>IF('Rolex, AP, Patek'!BB538="Yes",1,0)</f>
        <v>0</v>
      </c>
      <c r="V538">
        <f>IF('Rolex, AP, Patek'!BC538="Yes",1,0)</f>
        <v>0</v>
      </c>
      <c r="W538">
        <f>IF('Rolex, AP, Patek'!BF538="Yes",1,0)</f>
        <v>0</v>
      </c>
      <c r="X538">
        <f>IF('Rolex, AP, Patek'!BG538="A",1,0)</f>
        <v>0</v>
      </c>
      <c r="Y538">
        <f>IF('Rolex, AP, Patek'!BG538="AA",1,0)</f>
        <v>0</v>
      </c>
      <c r="Z538">
        <f>IF('Rolex, AP, Patek'!BG538="AAA",1,0)</f>
        <v>1</v>
      </c>
      <c r="AA538">
        <f>IF('Rolex, AP, Patek'!BG538="AAAA",1,0)</f>
        <v>0</v>
      </c>
      <c r="AB538">
        <f>IF('Rolex, AP, Patek'!R538="Yes",1,0)</f>
        <v>0</v>
      </c>
      <c r="AC538">
        <f>IF('Rolex, AP, Patek'!AR538="Yes",1,0)</f>
        <v>0</v>
      </c>
      <c r="AD538">
        <f>IF(OR('Rolex, AP, Patek'!X538="Yes", 'Rolex, AP, Patek'!Y538="Yes",'Rolex, AP, Patek'!Z538="Yes"),1,0)</f>
        <v>1</v>
      </c>
      <c r="AE538">
        <f>IF(OR('Rolex, AP, Patek'!AA538="Yes",'Rolex, AP, Patek'!AB538="Yes"),1,0)</f>
        <v>0</v>
      </c>
      <c r="AF538">
        <f>IF('Rolex, AP, Patek'!AD538="Yes",1,0)</f>
        <v>0</v>
      </c>
      <c r="AG538">
        <f>IF('Rolex, AP, Patek'!AC538="Yes",1,0)</f>
        <v>0</v>
      </c>
      <c r="AH538">
        <f>IF('Rolex, AP, Patek'!AE538="Yes",1,0)</f>
        <v>1</v>
      </c>
      <c r="AI538">
        <f>IF(OR('Rolex, AP, Patek'!AK538="Yes",'Rolex, AP, Patek'!AN538="Yes"),1,0)</f>
        <v>0</v>
      </c>
      <c r="AJ538">
        <f>IF('Rolex, AP, Patek'!AL538="Yes",1,0)</f>
        <v>0</v>
      </c>
      <c r="AK538">
        <f>IF('Rolex, AP, Patek'!AO538="Yes",1,0)</f>
        <v>0</v>
      </c>
      <c r="AL538">
        <f>IF('Rolex, AP, Patek'!AS538="Yes",1,0)</f>
        <v>0</v>
      </c>
      <c r="AM538" s="25">
        <f t="shared" si="49"/>
        <v>0</v>
      </c>
      <c r="AN538" s="25">
        <f t="shared" si="50"/>
        <v>1</v>
      </c>
      <c r="AO538" s="25">
        <f t="shared" si="51"/>
        <v>0</v>
      </c>
      <c r="AP538" s="25">
        <f t="shared" si="52"/>
        <v>0</v>
      </c>
      <c r="AQ538" s="25">
        <f t="shared" si="53"/>
        <v>0</v>
      </c>
    </row>
    <row r="539" spans="1:43" x14ac:dyDescent="0.2">
      <c r="A539" s="1">
        <v>535</v>
      </c>
      <c r="B539" s="27">
        <f>'Rolex, AP, Patek'!C539</f>
        <v>43597</v>
      </c>
      <c r="C539">
        <f>'Rolex, AP, Patek'!D539</f>
        <v>741</v>
      </c>
      <c r="D539" s="28">
        <f>'Rolex, AP, Patek'!E539</f>
        <v>75000</v>
      </c>
      <c r="E539" s="28">
        <f>'Rolex, AP, Patek'!F539</f>
        <v>93750</v>
      </c>
      <c r="F539" s="29">
        <f t="shared" si="48"/>
        <v>11.225243392518447</v>
      </c>
      <c r="G539" s="28">
        <f>IF('Rolex, AP, Patek'!J539="AP",1,0)</f>
        <v>0</v>
      </c>
      <c r="H539" s="28">
        <f>IF('Rolex, AP, Patek'!J539="Patek",1,0)</f>
        <v>1</v>
      </c>
      <c r="I539" s="28">
        <f>IF('Rolex, AP, Patek'!J539="Rolex",1,0)</f>
        <v>0</v>
      </c>
      <c r="J539">
        <f>IF('Rolex, AP, Patek'!L539="Stainless Steel",1,0)</f>
        <v>1</v>
      </c>
      <c r="K539">
        <f>IF('Rolex, AP, Patek'!L539="Two-tone",1,0)</f>
        <v>0</v>
      </c>
      <c r="L539">
        <f>IF(OR('Rolex, AP, Patek'!L539="YG 18K",'Rolex, AP, Patek'!L539="YG &lt;18K",'Rolex, AP, Patek'!L539="PG 18K",'Rolex, AP, Patek'!L539="PG &lt;18K",'Rolex, AP, Patek'!L539="WG 18K",'Rolex, AP, Patek'!L539="Mixes of 18K",'Rolex, AP, Patek'!L539="Mixes &lt;18K"),1,0)</f>
        <v>0</v>
      </c>
      <c r="M539">
        <f>IF('Rolex, AP, Patek'!L539="Platinum",1,0)</f>
        <v>0</v>
      </c>
      <c r="N539">
        <f>IF(OR('Rolex, AP, Patek'!L539="PVD",'Rolex, AP, Patek'!L539="Gold Plate",'Rolex, AP, Patek'!L539="Other"),1,0)</f>
        <v>0</v>
      </c>
      <c r="O539">
        <f>IF('Rolex, AP, Patek'!P539="Stainless Steel",1,0)</f>
        <v>1</v>
      </c>
      <c r="P539">
        <f>IF('Rolex, AP, Patek'!P539="Leather",1,0)</f>
        <v>0</v>
      </c>
      <c r="Q539">
        <f>IF('Rolex, AP, Patek'!P539="Two-tone",1,0)</f>
        <v>0</v>
      </c>
      <c r="R539">
        <f>IF(OR('Rolex, AP, Patek'!P539="YG 18K",'Rolex, AP, Patek'!P539="PG 18K",'Rolex, AP, Patek'!P539="WG 18K",'Rolex, AP, Patek'!P539="Mixes of 18K"),1,0)</f>
        <v>0</v>
      </c>
      <c r="S539">
        <f>IF(OR('Rolex, AP, Patek'!AX539="Yes",'Rolex, AP, Patek'!AY539="Yes",'Rolex, AP, Patek'!AW539="Yes"),1,0)</f>
        <v>0</v>
      </c>
      <c r="T539">
        <f>IF(OR(ISTEXT('Rolex, AP, Patek'!AZ539), ISTEXT('Rolex, AP, Patek'!BA539)),1,0)</f>
        <v>0</v>
      </c>
      <c r="U539">
        <f>IF('Rolex, AP, Patek'!BB539="Yes",1,0)</f>
        <v>0</v>
      </c>
      <c r="V539">
        <f>IF('Rolex, AP, Patek'!BC539="Yes",1,0)</f>
        <v>0</v>
      </c>
      <c r="W539">
        <f>IF('Rolex, AP, Patek'!BF539="Yes",1,0)</f>
        <v>0</v>
      </c>
      <c r="X539">
        <f>IF('Rolex, AP, Patek'!BG539="A",1,0)</f>
        <v>0</v>
      </c>
      <c r="Y539">
        <f>IF('Rolex, AP, Patek'!BG539="AA",1,0)</f>
        <v>0</v>
      </c>
      <c r="Z539">
        <f>IF('Rolex, AP, Patek'!BG539="AAA",1,0)</f>
        <v>0</v>
      </c>
      <c r="AA539">
        <f>IF('Rolex, AP, Patek'!BG539="AAAA",1,0)</f>
        <v>1</v>
      </c>
      <c r="AB539">
        <f>IF('Rolex, AP, Patek'!R539="Yes",1,0)</f>
        <v>0</v>
      </c>
      <c r="AC539">
        <f>IF('Rolex, AP, Patek'!AR539="Yes",1,0)</f>
        <v>0</v>
      </c>
      <c r="AD539">
        <f>IF(OR('Rolex, AP, Patek'!X539="Yes", 'Rolex, AP, Patek'!Y539="Yes",'Rolex, AP, Patek'!Z539="Yes"),1,0)</f>
        <v>1</v>
      </c>
      <c r="AE539">
        <f>IF(OR('Rolex, AP, Patek'!AA539="Yes",'Rolex, AP, Patek'!AB539="Yes"),1,0)</f>
        <v>0</v>
      </c>
      <c r="AF539">
        <f>IF('Rolex, AP, Patek'!AD539="Yes",1,0)</f>
        <v>0</v>
      </c>
      <c r="AG539">
        <f>IF('Rolex, AP, Patek'!AC539="Yes",1,0)</f>
        <v>0</v>
      </c>
      <c r="AH539">
        <f>IF('Rolex, AP, Patek'!AE539="Yes",1,0)</f>
        <v>0</v>
      </c>
      <c r="AI539">
        <f>IF(OR('Rolex, AP, Patek'!AK539="Yes",'Rolex, AP, Patek'!AN539="Yes"),1,0)</f>
        <v>0</v>
      </c>
      <c r="AJ539">
        <f>IF('Rolex, AP, Patek'!AL539="Yes",1,0)</f>
        <v>0</v>
      </c>
      <c r="AK539">
        <f>IF('Rolex, AP, Patek'!AO539="Yes",1,0)</f>
        <v>0</v>
      </c>
      <c r="AL539">
        <f>IF('Rolex, AP, Patek'!AS539="Yes",1,0)</f>
        <v>0</v>
      </c>
      <c r="AM539" s="25">
        <f t="shared" si="49"/>
        <v>0</v>
      </c>
      <c r="AN539" s="25">
        <f t="shared" si="50"/>
        <v>1</v>
      </c>
      <c r="AO539" s="25">
        <f t="shared" si="51"/>
        <v>0</v>
      </c>
      <c r="AP539" s="25">
        <f t="shared" si="52"/>
        <v>0</v>
      </c>
      <c r="AQ539" s="25">
        <f t="shared" si="53"/>
        <v>0</v>
      </c>
    </row>
    <row r="540" spans="1:43" x14ac:dyDescent="0.2">
      <c r="A540" s="1">
        <v>536</v>
      </c>
      <c r="B540" s="27">
        <f>'Rolex, AP, Patek'!C540</f>
        <v>43597</v>
      </c>
      <c r="C540">
        <f>'Rolex, AP, Patek'!D540</f>
        <v>744</v>
      </c>
      <c r="D540" s="28">
        <f>'Rolex, AP, Patek'!E540</f>
        <v>230000</v>
      </c>
      <c r="E540" s="28">
        <f>'Rolex, AP, Patek'!F540</f>
        <v>281000</v>
      </c>
      <c r="F540" s="29">
        <f t="shared" si="48"/>
        <v>12.345834587905333</v>
      </c>
      <c r="G540" s="28">
        <f>IF('Rolex, AP, Patek'!J540="AP",1,0)</f>
        <v>0</v>
      </c>
      <c r="H540" s="28">
        <f>IF('Rolex, AP, Patek'!J540="Patek",1,0)</f>
        <v>1</v>
      </c>
      <c r="I540" s="28">
        <f>IF('Rolex, AP, Patek'!J540="Rolex",1,0)</f>
        <v>0</v>
      </c>
      <c r="J540">
        <f>IF('Rolex, AP, Patek'!L540="Stainless Steel",1,0)</f>
        <v>0</v>
      </c>
      <c r="K540">
        <f>IF('Rolex, AP, Patek'!L540="Two-tone",1,0)</f>
        <v>1</v>
      </c>
      <c r="L540">
        <f>IF(OR('Rolex, AP, Patek'!L540="YG 18K",'Rolex, AP, Patek'!L540="YG &lt;18K",'Rolex, AP, Patek'!L540="PG 18K",'Rolex, AP, Patek'!L540="PG &lt;18K",'Rolex, AP, Patek'!L540="WG 18K",'Rolex, AP, Patek'!L540="Mixes of 18K",'Rolex, AP, Patek'!L540="Mixes &lt;18K"),1,0)</f>
        <v>0</v>
      </c>
      <c r="M540">
        <f>IF('Rolex, AP, Patek'!L540="Platinum",1,0)</f>
        <v>0</v>
      </c>
      <c r="N540">
        <f>IF(OR('Rolex, AP, Patek'!L540="PVD",'Rolex, AP, Patek'!L540="Gold Plate",'Rolex, AP, Patek'!L540="Other"),1,0)</f>
        <v>0</v>
      </c>
      <c r="O540">
        <f>IF('Rolex, AP, Patek'!P540="Stainless Steel",1,0)</f>
        <v>0</v>
      </c>
      <c r="P540">
        <f>IF('Rolex, AP, Patek'!P540="Leather",1,0)</f>
        <v>1</v>
      </c>
      <c r="Q540">
        <f>IF('Rolex, AP, Patek'!P540="Two-tone",1,0)</f>
        <v>0</v>
      </c>
      <c r="R540">
        <f>IF(OR('Rolex, AP, Patek'!P540="YG 18K",'Rolex, AP, Patek'!P540="PG 18K",'Rolex, AP, Patek'!P540="WG 18K",'Rolex, AP, Patek'!P540="Mixes of 18K"),1,0)</f>
        <v>0</v>
      </c>
      <c r="S540">
        <f>IF(OR('Rolex, AP, Patek'!AX540="Yes",'Rolex, AP, Patek'!AY540="Yes",'Rolex, AP, Patek'!AW540="Yes"),1,0)</f>
        <v>0</v>
      </c>
      <c r="T540">
        <f>IF(OR(ISTEXT('Rolex, AP, Patek'!AZ540), ISTEXT('Rolex, AP, Patek'!BA540)),1,0)</f>
        <v>1</v>
      </c>
      <c r="U540">
        <f>IF('Rolex, AP, Patek'!BB540="Yes",1,0)</f>
        <v>0</v>
      </c>
      <c r="V540">
        <f>IF('Rolex, AP, Patek'!BC540="Yes",1,0)</f>
        <v>0</v>
      </c>
      <c r="W540">
        <f>IF('Rolex, AP, Patek'!BF540="Yes",1,0)</f>
        <v>0</v>
      </c>
      <c r="X540">
        <f>IF('Rolex, AP, Patek'!BG540="A",1,0)</f>
        <v>0</v>
      </c>
      <c r="Y540">
        <f>IF('Rolex, AP, Patek'!BG540="AA",1,0)</f>
        <v>0</v>
      </c>
      <c r="Z540">
        <f>IF('Rolex, AP, Patek'!BG540="AAA",1,0)</f>
        <v>0</v>
      </c>
      <c r="AA540">
        <f>IF('Rolex, AP, Patek'!BG540="AAAA",1,0)</f>
        <v>1</v>
      </c>
      <c r="AB540">
        <f>IF('Rolex, AP, Patek'!R540="Yes",1,0)</f>
        <v>0</v>
      </c>
      <c r="AC540">
        <f>IF('Rolex, AP, Patek'!AR540="Yes",1,0)</f>
        <v>0</v>
      </c>
      <c r="AD540">
        <f>IF(OR('Rolex, AP, Patek'!X540="Yes", 'Rolex, AP, Patek'!Y540="Yes",'Rolex, AP, Patek'!Z540="Yes"),1,0)</f>
        <v>0</v>
      </c>
      <c r="AE540">
        <f>IF(OR('Rolex, AP, Patek'!AA540="Yes",'Rolex, AP, Patek'!AB540="Yes"),1,0)</f>
        <v>0</v>
      </c>
      <c r="AF540">
        <f>IF('Rolex, AP, Patek'!AD540="Yes",1,0)</f>
        <v>0</v>
      </c>
      <c r="AG540">
        <f>IF('Rolex, AP, Patek'!AC540="Yes",1,0)</f>
        <v>0</v>
      </c>
      <c r="AH540">
        <f>IF('Rolex, AP, Patek'!AE540="Yes",1,0)</f>
        <v>0</v>
      </c>
      <c r="AI540">
        <f>IF(OR('Rolex, AP, Patek'!AK540="Yes",'Rolex, AP, Patek'!AN540="Yes"),1,0)</f>
        <v>1</v>
      </c>
      <c r="AJ540">
        <f>IF('Rolex, AP, Patek'!AL540="Yes",1,0)</f>
        <v>0</v>
      </c>
      <c r="AK540">
        <f>IF('Rolex, AP, Patek'!AO540="Yes",1,0)</f>
        <v>0</v>
      </c>
      <c r="AL540">
        <f>IF('Rolex, AP, Patek'!AS540="Yes",1,0)</f>
        <v>0</v>
      </c>
      <c r="AM540" s="25">
        <f t="shared" si="49"/>
        <v>0</v>
      </c>
      <c r="AN540" s="25">
        <f t="shared" si="50"/>
        <v>1</v>
      </c>
      <c r="AO540" s="25">
        <f t="shared" si="51"/>
        <v>0</v>
      </c>
      <c r="AP540" s="25">
        <f t="shared" si="52"/>
        <v>0</v>
      </c>
      <c r="AQ540" s="25">
        <f t="shared" si="53"/>
        <v>0</v>
      </c>
    </row>
    <row r="541" spans="1:43" x14ac:dyDescent="0.2">
      <c r="A541" s="1">
        <v>537</v>
      </c>
      <c r="B541" s="27">
        <f>'Rolex, AP, Patek'!C541</f>
        <v>43415</v>
      </c>
      <c r="C541">
        <f>'Rolex, AP, Patek'!D541</f>
        <v>91</v>
      </c>
      <c r="D541" s="28">
        <f>'Rolex, AP, Patek'!E541</f>
        <v>650</v>
      </c>
      <c r="E541" s="28">
        <f>'Rolex, AP, Patek'!F541</f>
        <v>812</v>
      </c>
      <c r="F541" s="29">
        <f t="shared" si="48"/>
        <v>6.4769723628896827</v>
      </c>
      <c r="G541" s="28">
        <f>IF('Rolex, AP, Patek'!J541="AP",1,0)</f>
        <v>0</v>
      </c>
      <c r="H541" s="28">
        <f>IF('Rolex, AP, Patek'!J541="Patek",1,0)</f>
        <v>0</v>
      </c>
      <c r="I541" s="28">
        <f>IF('Rolex, AP, Patek'!J541="Rolex",1,0)</f>
        <v>1</v>
      </c>
      <c r="J541">
        <f>IF('Rolex, AP, Patek'!L541="Stainless Steel",1,0)</f>
        <v>0</v>
      </c>
      <c r="K541">
        <f>IF('Rolex, AP, Patek'!L541="Two-tone",1,0)</f>
        <v>1</v>
      </c>
      <c r="L541">
        <f>IF(OR('Rolex, AP, Patek'!L541="YG 18K",'Rolex, AP, Patek'!L541="YG &lt;18K",'Rolex, AP, Patek'!L541="PG 18K",'Rolex, AP, Patek'!L541="PG &lt;18K",'Rolex, AP, Patek'!L541="WG 18K",'Rolex, AP, Patek'!L541="Mixes of 18K",'Rolex, AP, Patek'!L541="Mixes &lt;18K"),1,0)</f>
        <v>0</v>
      </c>
      <c r="M541">
        <f>IF('Rolex, AP, Patek'!L541="Platinum",1,0)</f>
        <v>0</v>
      </c>
      <c r="N541">
        <f>IF(OR('Rolex, AP, Patek'!L541="PVD",'Rolex, AP, Patek'!L541="Gold Plate",'Rolex, AP, Patek'!L541="Other"),1,0)</f>
        <v>0</v>
      </c>
      <c r="O541">
        <f>IF('Rolex, AP, Patek'!P541="Stainless Steel",1,0)</f>
        <v>1</v>
      </c>
      <c r="P541">
        <f>IF('Rolex, AP, Patek'!P541="Leather",1,0)</f>
        <v>0</v>
      </c>
      <c r="Q541">
        <f>IF('Rolex, AP, Patek'!P541="Two-tone",1,0)</f>
        <v>0</v>
      </c>
      <c r="R541">
        <f>IF(OR('Rolex, AP, Patek'!P541="YG 18K",'Rolex, AP, Patek'!P541="PG 18K",'Rolex, AP, Patek'!P541="WG 18K",'Rolex, AP, Patek'!P541="Mixes of 18K"),1,0)</f>
        <v>0</v>
      </c>
      <c r="S541">
        <f>IF(OR('Rolex, AP, Patek'!AX541="Yes",'Rolex, AP, Patek'!AY541="Yes",'Rolex, AP, Patek'!AW541="Yes"),1,0)</f>
        <v>0</v>
      </c>
      <c r="T541">
        <f>IF(OR(ISTEXT('Rolex, AP, Patek'!AZ541), ISTEXT('Rolex, AP, Patek'!BA541)),1,0)</f>
        <v>0</v>
      </c>
      <c r="U541">
        <f>IF('Rolex, AP, Patek'!BB541="Yes",1,0)</f>
        <v>0</v>
      </c>
      <c r="V541">
        <f>IF('Rolex, AP, Patek'!BC541="Yes",1,0)</f>
        <v>0</v>
      </c>
      <c r="W541">
        <f>IF('Rolex, AP, Patek'!BF541="Yes",1,0)</f>
        <v>0</v>
      </c>
      <c r="X541">
        <f>IF('Rolex, AP, Patek'!BG541="A",1,0)</f>
        <v>0</v>
      </c>
      <c r="Y541">
        <f>IF('Rolex, AP, Patek'!BG541="AA",1,0)</f>
        <v>1</v>
      </c>
      <c r="Z541">
        <f>IF('Rolex, AP, Patek'!BG541="AAA",1,0)</f>
        <v>0</v>
      </c>
      <c r="AA541">
        <f>IF('Rolex, AP, Patek'!BG541="AAAA",1,0)</f>
        <v>0</v>
      </c>
      <c r="AB541">
        <f>IF('Rolex, AP, Patek'!R541="Yes",1,0)</f>
        <v>1</v>
      </c>
      <c r="AC541">
        <f>IF('Rolex, AP, Patek'!AR541="Yes",1,0)</f>
        <v>0</v>
      </c>
      <c r="AD541">
        <f>IF(OR('Rolex, AP, Patek'!X541="Yes", 'Rolex, AP, Patek'!Y541="Yes",'Rolex, AP, Patek'!Z541="Yes"),1,0)</f>
        <v>0</v>
      </c>
      <c r="AE541">
        <f>IF(OR('Rolex, AP, Patek'!AA541="Yes",'Rolex, AP, Patek'!AB541="Yes"),1,0)</f>
        <v>0</v>
      </c>
      <c r="AF541">
        <f>IF('Rolex, AP, Patek'!AD541="Yes",1,0)</f>
        <v>0</v>
      </c>
      <c r="AG541">
        <f>IF('Rolex, AP, Patek'!AC541="Yes",1,0)</f>
        <v>0</v>
      </c>
      <c r="AH541">
        <f>IF('Rolex, AP, Patek'!AE541="Yes",1,0)</f>
        <v>0</v>
      </c>
      <c r="AI541">
        <f>IF(OR('Rolex, AP, Patek'!AK541="Yes",'Rolex, AP, Patek'!AN541="Yes"),1,0)</f>
        <v>0</v>
      </c>
      <c r="AJ541">
        <f>IF('Rolex, AP, Patek'!AL541="Yes",1,0)</f>
        <v>0</v>
      </c>
      <c r="AK541">
        <f>IF('Rolex, AP, Patek'!AO541="Yes",1,0)</f>
        <v>0</v>
      </c>
      <c r="AL541">
        <f>IF('Rolex, AP, Patek'!AS541="Yes",1,0)</f>
        <v>0</v>
      </c>
      <c r="AM541" s="25">
        <f t="shared" si="49"/>
        <v>1</v>
      </c>
      <c r="AN541" s="25">
        <f t="shared" si="50"/>
        <v>0</v>
      </c>
      <c r="AO541" s="25">
        <f t="shared" si="51"/>
        <v>0</v>
      </c>
      <c r="AP541" s="25">
        <f t="shared" si="52"/>
        <v>0</v>
      </c>
      <c r="AQ541" s="25">
        <f t="shared" si="53"/>
        <v>0</v>
      </c>
    </row>
    <row r="542" spans="1:43" x14ac:dyDescent="0.2">
      <c r="A542" s="1">
        <v>538</v>
      </c>
      <c r="B542" s="27">
        <f>'Rolex, AP, Patek'!C542</f>
        <v>43415</v>
      </c>
      <c r="C542">
        <f>'Rolex, AP, Patek'!D542</f>
        <v>92</v>
      </c>
      <c r="D542" s="28">
        <f>'Rolex, AP, Patek'!E542</f>
        <v>1600</v>
      </c>
      <c r="E542" s="28">
        <f>'Rolex, AP, Patek'!F542</f>
        <v>2000</v>
      </c>
      <c r="F542" s="29">
        <f t="shared" si="48"/>
        <v>7.3777589082278725</v>
      </c>
      <c r="G542" s="28">
        <f>IF('Rolex, AP, Patek'!J542="AP",1,0)</f>
        <v>0</v>
      </c>
      <c r="H542" s="28">
        <f>IF('Rolex, AP, Patek'!J542="Patek",1,0)</f>
        <v>0</v>
      </c>
      <c r="I542" s="28">
        <f>IF('Rolex, AP, Patek'!J542="Rolex",1,0)</f>
        <v>1</v>
      </c>
      <c r="J542">
        <f>IF('Rolex, AP, Patek'!L542="Stainless Steel",1,0)</f>
        <v>0</v>
      </c>
      <c r="K542">
        <f>IF('Rolex, AP, Patek'!L542="Two-tone",1,0)</f>
        <v>0</v>
      </c>
      <c r="L542">
        <f>IF(OR('Rolex, AP, Patek'!L542="YG 18K",'Rolex, AP, Patek'!L542="YG &lt;18K",'Rolex, AP, Patek'!L542="PG 18K",'Rolex, AP, Patek'!L542="PG &lt;18K",'Rolex, AP, Patek'!L542="WG 18K",'Rolex, AP, Patek'!L542="Mixes of 18K",'Rolex, AP, Patek'!L542="Mixes &lt;18K"),1,0)</f>
        <v>1</v>
      </c>
      <c r="M542">
        <f>IF('Rolex, AP, Patek'!L542="Platinum",1,0)</f>
        <v>0</v>
      </c>
      <c r="N542">
        <f>IF(OR('Rolex, AP, Patek'!L542="PVD",'Rolex, AP, Patek'!L542="Gold Plate",'Rolex, AP, Patek'!L542="Other"),1,0)</f>
        <v>0</v>
      </c>
      <c r="O542">
        <f>IF('Rolex, AP, Patek'!P542="Stainless Steel",1,0)</f>
        <v>0</v>
      </c>
      <c r="P542">
        <f>IF('Rolex, AP, Patek'!P542="Leather",1,0)</f>
        <v>1</v>
      </c>
      <c r="Q542">
        <f>IF('Rolex, AP, Patek'!P542="Two-tone",1,0)</f>
        <v>0</v>
      </c>
      <c r="R542">
        <f>IF(OR('Rolex, AP, Patek'!P542="YG 18K",'Rolex, AP, Patek'!P542="PG 18K",'Rolex, AP, Patek'!P542="WG 18K",'Rolex, AP, Patek'!P542="Mixes of 18K"),1,0)</f>
        <v>0</v>
      </c>
      <c r="S542">
        <f>IF(OR('Rolex, AP, Patek'!AX542="Yes",'Rolex, AP, Patek'!AY542="Yes",'Rolex, AP, Patek'!AW542="Yes"),1,0)</f>
        <v>0</v>
      </c>
      <c r="T542">
        <f>IF(OR(ISTEXT('Rolex, AP, Patek'!AZ542), ISTEXT('Rolex, AP, Patek'!BA542)),1,0)</f>
        <v>0</v>
      </c>
      <c r="U542">
        <f>IF('Rolex, AP, Patek'!BB542="Yes",1,0)</f>
        <v>0</v>
      </c>
      <c r="V542">
        <f>IF('Rolex, AP, Patek'!BC542="Yes",1,0)</f>
        <v>0</v>
      </c>
      <c r="W542">
        <f>IF('Rolex, AP, Patek'!BF542="Yes",1,0)</f>
        <v>0</v>
      </c>
      <c r="X542">
        <f>IF('Rolex, AP, Patek'!BG542="A",1,0)</f>
        <v>0</v>
      </c>
      <c r="Y542">
        <f>IF('Rolex, AP, Patek'!BG542="AA",1,0)</f>
        <v>1</v>
      </c>
      <c r="Z542">
        <f>IF('Rolex, AP, Patek'!BG542="AAA",1,0)</f>
        <v>0</v>
      </c>
      <c r="AA542">
        <f>IF('Rolex, AP, Patek'!BG542="AAAA",1,0)</f>
        <v>0</v>
      </c>
      <c r="AB542">
        <f>IF('Rolex, AP, Patek'!R542="Yes",1,0)</f>
        <v>1</v>
      </c>
      <c r="AC542">
        <f>IF('Rolex, AP, Patek'!AR542="Yes",1,0)</f>
        <v>0</v>
      </c>
      <c r="AD542">
        <f>IF(OR('Rolex, AP, Patek'!X542="Yes", 'Rolex, AP, Patek'!Y542="Yes",'Rolex, AP, Patek'!Z542="Yes"),1,0)</f>
        <v>0</v>
      </c>
      <c r="AE542">
        <f>IF(OR('Rolex, AP, Patek'!AA542="Yes",'Rolex, AP, Patek'!AB542="Yes"),1,0)</f>
        <v>0</v>
      </c>
      <c r="AF542">
        <f>IF('Rolex, AP, Patek'!AD542="Yes",1,0)</f>
        <v>0</v>
      </c>
      <c r="AG542">
        <f>IF('Rolex, AP, Patek'!AC542="Yes",1,0)</f>
        <v>0</v>
      </c>
      <c r="AH542">
        <f>IF('Rolex, AP, Patek'!AE542="Yes",1,0)</f>
        <v>0</v>
      </c>
      <c r="AI542">
        <f>IF(OR('Rolex, AP, Patek'!AK542="Yes",'Rolex, AP, Patek'!AN542="Yes"),1,0)</f>
        <v>0</v>
      </c>
      <c r="AJ542">
        <f>IF('Rolex, AP, Patek'!AL542="Yes",1,0)</f>
        <v>0</v>
      </c>
      <c r="AK542">
        <f>IF('Rolex, AP, Patek'!AO542="Yes",1,0)</f>
        <v>0</v>
      </c>
      <c r="AL542">
        <f>IF('Rolex, AP, Patek'!AS542="Yes",1,0)</f>
        <v>0</v>
      </c>
      <c r="AM542" s="25">
        <f t="shared" si="49"/>
        <v>1</v>
      </c>
      <c r="AN542" s="25">
        <f t="shared" si="50"/>
        <v>0</v>
      </c>
      <c r="AO542" s="25">
        <f t="shared" si="51"/>
        <v>0</v>
      </c>
      <c r="AP542" s="25">
        <f t="shared" si="52"/>
        <v>0</v>
      </c>
      <c r="AQ542" s="25">
        <f t="shared" si="53"/>
        <v>0</v>
      </c>
    </row>
    <row r="543" spans="1:43" x14ac:dyDescent="0.2">
      <c r="A543" s="1">
        <v>539</v>
      </c>
      <c r="B543" s="27">
        <f>'Rolex, AP, Patek'!C543</f>
        <v>43415</v>
      </c>
      <c r="C543">
        <f>'Rolex, AP, Patek'!D543</f>
        <v>95</v>
      </c>
      <c r="D543" s="28">
        <f>'Rolex, AP, Patek'!E543</f>
        <v>3000</v>
      </c>
      <c r="E543" s="28">
        <f>'Rolex, AP, Patek'!F543</f>
        <v>3750</v>
      </c>
      <c r="F543" s="29">
        <f t="shared" si="48"/>
        <v>8.0063675676502459</v>
      </c>
      <c r="G543" s="28">
        <f>IF('Rolex, AP, Patek'!J543="AP",1,0)</f>
        <v>0</v>
      </c>
      <c r="H543" s="28">
        <f>IF('Rolex, AP, Patek'!J543="Patek",1,0)</f>
        <v>0</v>
      </c>
      <c r="I543" s="28">
        <f>IF('Rolex, AP, Patek'!J543="Rolex",1,0)</f>
        <v>1</v>
      </c>
      <c r="J543">
        <f>IF('Rolex, AP, Patek'!L543="Stainless Steel",1,0)</f>
        <v>0</v>
      </c>
      <c r="K543">
        <f>IF('Rolex, AP, Patek'!L543="Two-tone",1,0)</f>
        <v>0</v>
      </c>
      <c r="L543">
        <f>IF(OR('Rolex, AP, Patek'!L543="YG 18K",'Rolex, AP, Patek'!L543="YG &lt;18K",'Rolex, AP, Patek'!L543="PG 18K",'Rolex, AP, Patek'!L543="PG &lt;18K",'Rolex, AP, Patek'!L543="WG 18K",'Rolex, AP, Patek'!L543="Mixes of 18K",'Rolex, AP, Patek'!L543="Mixes &lt;18K"),1,0)</f>
        <v>1</v>
      </c>
      <c r="M543">
        <f>IF('Rolex, AP, Patek'!L543="Platinum",1,0)</f>
        <v>0</v>
      </c>
      <c r="N543">
        <f>IF(OR('Rolex, AP, Patek'!L543="PVD",'Rolex, AP, Patek'!L543="Gold Plate",'Rolex, AP, Patek'!L543="Other"),1,0)</f>
        <v>0</v>
      </c>
      <c r="O543">
        <f>IF('Rolex, AP, Patek'!P543="Stainless Steel",1,0)</f>
        <v>0</v>
      </c>
      <c r="P543">
        <f>IF('Rolex, AP, Patek'!P543="Leather",1,0)</f>
        <v>1</v>
      </c>
      <c r="Q543">
        <f>IF('Rolex, AP, Patek'!P543="Two-tone",1,0)</f>
        <v>0</v>
      </c>
      <c r="R543">
        <f>IF(OR('Rolex, AP, Patek'!P543="YG 18K",'Rolex, AP, Patek'!P543="PG 18K",'Rolex, AP, Patek'!P543="WG 18K",'Rolex, AP, Patek'!P543="Mixes of 18K"),1,0)</f>
        <v>0</v>
      </c>
      <c r="S543">
        <f>IF(OR('Rolex, AP, Patek'!AX543="Yes",'Rolex, AP, Patek'!AY543="Yes",'Rolex, AP, Patek'!AW543="Yes"),1,0)</f>
        <v>0</v>
      </c>
      <c r="T543">
        <f>IF(OR(ISTEXT('Rolex, AP, Patek'!AZ543), ISTEXT('Rolex, AP, Patek'!BA543)),1,0)</f>
        <v>0</v>
      </c>
      <c r="U543">
        <f>IF('Rolex, AP, Patek'!BB543="Yes",1,0)</f>
        <v>0</v>
      </c>
      <c r="V543">
        <f>IF('Rolex, AP, Patek'!BC543="Yes",1,0)</f>
        <v>0</v>
      </c>
      <c r="W543">
        <f>IF('Rolex, AP, Patek'!BF543="Yes",1,0)</f>
        <v>0</v>
      </c>
      <c r="X543">
        <f>IF('Rolex, AP, Patek'!BG543="A",1,0)</f>
        <v>0</v>
      </c>
      <c r="Y543">
        <f>IF('Rolex, AP, Patek'!BG543="AA",1,0)</f>
        <v>1</v>
      </c>
      <c r="Z543">
        <f>IF('Rolex, AP, Patek'!BG543="AAA",1,0)</f>
        <v>0</v>
      </c>
      <c r="AA543">
        <f>IF('Rolex, AP, Patek'!BG543="AAAA",1,0)</f>
        <v>0</v>
      </c>
      <c r="AB543">
        <f>IF('Rolex, AP, Patek'!R543="Yes",1,0)</f>
        <v>1</v>
      </c>
      <c r="AC543">
        <f>IF('Rolex, AP, Patek'!AR543="Yes",1,0)</f>
        <v>0</v>
      </c>
      <c r="AD543">
        <f>IF(OR('Rolex, AP, Patek'!X543="Yes", 'Rolex, AP, Patek'!Y543="Yes",'Rolex, AP, Patek'!Z543="Yes"),1,0)</f>
        <v>0</v>
      </c>
      <c r="AE543">
        <f>IF(OR('Rolex, AP, Patek'!AA543="Yes",'Rolex, AP, Patek'!AB543="Yes"),1,0)</f>
        <v>0</v>
      </c>
      <c r="AF543">
        <f>IF('Rolex, AP, Patek'!AD543="Yes",1,0)</f>
        <v>0</v>
      </c>
      <c r="AG543">
        <f>IF('Rolex, AP, Patek'!AC543="Yes",1,0)</f>
        <v>0</v>
      </c>
      <c r="AH543">
        <f>IF('Rolex, AP, Patek'!AE543="Yes",1,0)</f>
        <v>0</v>
      </c>
      <c r="AI543">
        <f>IF(OR('Rolex, AP, Patek'!AK543="Yes",'Rolex, AP, Patek'!AN543="Yes"),1,0)</f>
        <v>0</v>
      </c>
      <c r="AJ543">
        <f>IF('Rolex, AP, Patek'!AL543="Yes",1,0)</f>
        <v>0</v>
      </c>
      <c r="AK543">
        <f>IF('Rolex, AP, Patek'!AO543="Yes",1,0)</f>
        <v>0</v>
      </c>
      <c r="AL543">
        <f>IF('Rolex, AP, Patek'!AS543="Yes",1,0)</f>
        <v>0</v>
      </c>
      <c r="AM543" s="25">
        <f t="shared" si="49"/>
        <v>1</v>
      </c>
      <c r="AN543" s="25">
        <f t="shared" si="50"/>
        <v>0</v>
      </c>
      <c r="AO543" s="25">
        <f t="shared" si="51"/>
        <v>0</v>
      </c>
      <c r="AP543" s="25">
        <f t="shared" si="52"/>
        <v>0</v>
      </c>
      <c r="AQ543" s="25">
        <f t="shared" si="53"/>
        <v>0</v>
      </c>
    </row>
    <row r="544" spans="1:43" x14ac:dyDescent="0.2">
      <c r="A544" s="1">
        <v>540</v>
      </c>
      <c r="B544" s="27">
        <f>'Rolex, AP, Patek'!C544</f>
        <v>43415</v>
      </c>
      <c r="C544">
        <f>'Rolex, AP, Patek'!D544</f>
        <v>96</v>
      </c>
      <c r="D544" s="28">
        <f>'Rolex, AP, Patek'!E544</f>
        <v>3000</v>
      </c>
      <c r="E544" s="28">
        <f>'Rolex, AP, Patek'!F544</f>
        <v>3750</v>
      </c>
      <c r="F544" s="29">
        <f t="shared" si="48"/>
        <v>8.0063675676502459</v>
      </c>
      <c r="G544" s="28">
        <f>IF('Rolex, AP, Patek'!J544="AP",1,0)</f>
        <v>0</v>
      </c>
      <c r="H544" s="28">
        <f>IF('Rolex, AP, Patek'!J544="Patek",1,0)</f>
        <v>0</v>
      </c>
      <c r="I544" s="28">
        <f>IF('Rolex, AP, Patek'!J544="Rolex",1,0)</f>
        <v>1</v>
      </c>
      <c r="J544">
        <f>IF('Rolex, AP, Patek'!L544="Stainless Steel",1,0)</f>
        <v>0</v>
      </c>
      <c r="K544">
        <f>IF('Rolex, AP, Patek'!L544="Two-tone",1,0)</f>
        <v>0</v>
      </c>
      <c r="L544">
        <f>IF(OR('Rolex, AP, Patek'!L544="YG 18K",'Rolex, AP, Patek'!L544="YG &lt;18K",'Rolex, AP, Patek'!L544="PG 18K",'Rolex, AP, Patek'!L544="PG &lt;18K",'Rolex, AP, Patek'!L544="WG 18K",'Rolex, AP, Patek'!L544="Mixes of 18K",'Rolex, AP, Patek'!L544="Mixes &lt;18K"),1,0)</f>
        <v>1</v>
      </c>
      <c r="M544">
        <f>IF('Rolex, AP, Patek'!L544="Platinum",1,0)</f>
        <v>0</v>
      </c>
      <c r="N544">
        <f>IF(OR('Rolex, AP, Patek'!L544="PVD",'Rolex, AP, Patek'!L544="Gold Plate",'Rolex, AP, Patek'!L544="Other"),1,0)</f>
        <v>0</v>
      </c>
      <c r="O544">
        <f>IF('Rolex, AP, Patek'!P544="Stainless Steel",1,0)</f>
        <v>0</v>
      </c>
      <c r="P544">
        <f>IF('Rolex, AP, Patek'!P544="Leather",1,0)</f>
        <v>1</v>
      </c>
      <c r="Q544">
        <f>IF('Rolex, AP, Patek'!P544="Two-tone",1,0)</f>
        <v>0</v>
      </c>
      <c r="R544">
        <f>IF(OR('Rolex, AP, Patek'!P544="YG 18K",'Rolex, AP, Patek'!P544="PG 18K",'Rolex, AP, Patek'!P544="WG 18K",'Rolex, AP, Patek'!P544="Mixes of 18K"),1,0)</f>
        <v>0</v>
      </c>
      <c r="S544">
        <f>IF(OR('Rolex, AP, Patek'!AX544="Yes",'Rolex, AP, Patek'!AY544="Yes",'Rolex, AP, Patek'!AW544="Yes"),1,0)</f>
        <v>0</v>
      </c>
      <c r="T544">
        <f>IF(OR(ISTEXT('Rolex, AP, Patek'!AZ544), ISTEXT('Rolex, AP, Patek'!BA544)),1,0)</f>
        <v>0</v>
      </c>
      <c r="U544">
        <f>IF('Rolex, AP, Patek'!BB544="Yes",1,0)</f>
        <v>0</v>
      </c>
      <c r="V544">
        <f>IF('Rolex, AP, Patek'!BC544="Yes",1,0)</f>
        <v>0</v>
      </c>
      <c r="W544">
        <f>IF('Rolex, AP, Patek'!BF544="Yes",1,0)</f>
        <v>0</v>
      </c>
      <c r="X544">
        <f>IF('Rolex, AP, Patek'!BG544="A",1,0)</f>
        <v>0</v>
      </c>
      <c r="Y544">
        <f>IF('Rolex, AP, Patek'!BG544="AA",1,0)</f>
        <v>1</v>
      </c>
      <c r="Z544">
        <f>IF('Rolex, AP, Patek'!BG544="AAA",1,0)</f>
        <v>0</v>
      </c>
      <c r="AA544">
        <f>IF('Rolex, AP, Patek'!BG544="AAAA",1,0)</f>
        <v>0</v>
      </c>
      <c r="AB544">
        <f>IF('Rolex, AP, Patek'!R544="Yes",1,0)</f>
        <v>1</v>
      </c>
      <c r="AC544">
        <f>IF('Rolex, AP, Patek'!AR544="Yes",1,0)</f>
        <v>0</v>
      </c>
      <c r="AD544">
        <f>IF(OR('Rolex, AP, Patek'!X544="Yes", 'Rolex, AP, Patek'!Y544="Yes",'Rolex, AP, Patek'!Z544="Yes"),1,0)</f>
        <v>0</v>
      </c>
      <c r="AE544">
        <f>IF(OR('Rolex, AP, Patek'!AA544="Yes",'Rolex, AP, Patek'!AB544="Yes"),1,0)</f>
        <v>0</v>
      </c>
      <c r="AF544">
        <f>IF('Rolex, AP, Patek'!AD544="Yes",1,0)</f>
        <v>0</v>
      </c>
      <c r="AG544">
        <f>IF('Rolex, AP, Patek'!AC544="Yes",1,0)</f>
        <v>0</v>
      </c>
      <c r="AH544">
        <f>IF('Rolex, AP, Patek'!AE544="Yes",1,0)</f>
        <v>0</v>
      </c>
      <c r="AI544">
        <f>IF(OR('Rolex, AP, Patek'!AK544="Yes",'Rolex, AP, Patek'!AN544="Yes"),1,0)</f>
        <v>0</v>
      </c>
      <c r="AJ544">
        <f>IF('Rolex, AP, Patek'!AL544="Yes",1,0)</f>
        <v>0</v>
      </c>
      <c r="AK544">
        <f>IF('Rolex, AP, Patek'!AO544="Yes",1,0)</f>
        <v>0</v>
      </c>
      <c r="AL544">
        <f>IF('Rolex, AP, Patek'!AS544="Yes",1,0)</f>
        <v>0</v>
      </c>
      <c r="AM544" s="25">
        <f t="shared" si="49"/>
        <v>1</v>
      </c>
      <c r="AN544" s="25">
        <f t="shared" si="50"/>
        <v>0</v>
      </c>
      <c r="AO544" s="25">
        <f t="shared" si="51"/>
        <v>0</v>
      </c>
      <c r="AP544" s="25">
        <f t="shared" si="52"/>
        <v>0</v>
      </c>
      <c r="AQ544" s="25">
        <f t="shared" si="53"/>
        <v>0</v>
      </c>
    </row>
    <row r="545" spans="1:43" x14ac:dyDescent="0.2">
      <c r="A545" s="1">
        <v>541</v>
      </c>
      <c r="B545" s="27">
        <f>'Rolex, AP, Patek'!C545</f>
        <v>43415</v>
      </c>
      <c r="C545">
        <f>'Rolex, AP, Patek'!D545</f>
        <v>97</v>
      </c>
      <c r="D545" s="28">
        <f>'Rolex, AP, Patek'!E545</f>
        <v>2600</v>
      </c>
      <c r="E545" s="28">
        <f>'Rolex, AP, Patek'!F545</f>
        <v>3250</v>
      </c>
      <c r="F545" s="29">
        <f t="shared" si="48"/>
        <v>7.8632667240095735</v>
      </c>
      <c r="G545" s="28">
        <f>IF('Rolex, AP, Patek'!J545="AP",1,0)</f>
        <v>0</v>
      </c>
      <c r="H545" s="28">
        <f>IF('Rolex, AP, Patek'!J545="Patek",1,0)</f>
        <v>0</v>
      </c>
      <c r="I545" s="28">
        <f>IF('Rolex, AP, Patek'!J545="Rolex",1,0)</f>
        <v>1</v>
      </c>
      <c r="J545">
        <f>IF('Rolex, AP, Patek'!L545="Stainless Steel",1,0)</f>
        <v>0</v>
      </c>
      <c r="K545">
        <f>IF('Rolex, AP, Patek'!L545="Two-tone",1,0)</f>
        <v>0</v>
      </c>
      <c r="L545">
        <f>IF(OR('Rolex, AP, Patek'!L545="YG 18K",'Rolex, AP, Patek'!L545="YG &lt;18K",'Rolex, AP, Patek'!L545="PG 18K",'Rolex, AP, Patek'!L545="PG &lt;18K",'Rolex, AP, Patek'!L545="WG 18K",'Rolex, AP, Patek'!L545="Mixes of 18K",'Rolex, AP, Patek'!L545="Mixes &lt;18K"),1,0)</f>
        <v>1</v>
      </c>
      <c r="M545">
        <f>IF('Rolex, AP, Patek'!L545="Platinum",1,0)</f>
        <v>0</v>
      </c>
      <c r="N545">
        <f>IF(OR('Rolex, AP, Patek'!L545="PVD",'Rolex, AP, Patek'!L545="Gold Plate",'Rolex, AP, Patek'!L545="Other"),1,0)</f>
        <v>0</v>
      </c>
      <c r="O545">
        <f>IF('Rolex, AP, Patek'!P545="Stainless Steel",1,0)</f>
        <v>0</v>
      </c>
      <c r="P545">
        <f>IF('Rolex, AP, Patek'!P545="Leather",1,0)</f>
        <v>1</v>
      </c>
      <c r="Q545">
        <f>IF('Rolex, AP, Patek'!P545="Two-tone",1,0)</f>
        <v>0</v>
      </c>
      <c r="R545">
        <f>IF(OR('Rolex, AP, Patek'!P545="YG 18K",'Rolex, AP, Patek'!P545="PG 18K",'Rolex, AP, Patek'!P545="WG 18K",'Rolex, AP, Patek'!P545="Mixes of 18K"),1,0)</f>
        <v>0</v>
      </c>
      <c r="S545">
        <f>IF(OR('Rolex, AP, Patek'!AX545="Yes",'Rolex, AP, Patek'!AY545="Yes",'Rolex, AP, Patek'!AW545="Yes"),1,0)</f>
        <v>0</v>
      </c>
      <c r="T545">
        <f>IF(OR(ISTEXT('Rolex, AP, Patek'!AZ545), ISTEXT('Rolex, AP, Patek'!BA545)),1,0)</f>
        <v>0</v>
      </c>
      <c r="U545">
        <f>IF('Rolex, AP, Patek'!BB545="Yes",1,0)</f>
        <v>0</v>
      </c>
      <c r="V545">
        <f>IF('Rolex, AP, Patek'!BC545="Yes",1,0)</f>
        <v>0</v>
      </c>
      <c r="W545">
        <f>IF('Rolex, AP, Patek'!BF545="Yes",1,0)</f>
        <v>0</v>
      </c>
      <c r="X545">
        <f>IF('Rolex, AP, Patek'!BG545="A",1,0)</f>
        <v>0</v>
      </c>
      <c r="Y545">
        <f>IF('Rolex, AP, Patek'!BG545="AA",1,0)</f>
        <v>1</v>
      </c>
      <c r="Z545">
        <f>IF('Rolex, AP, Patek'!BG545="AAA",1,0)</f>
        <v>0</v>
      </c>
      <c r="AA545">
        <f>IF('Rolex, AP, Patek'!BG545="AAAA",1,0)</f>
        <v>0</v>
      </c>
      <c r="AB545">
        <f>IF('Rolex, AP, Patek'!R545="Yes",1,0)</f>
        <v>1</v>
      </c>
      <c r="AC545">
        <f>IF('Rolex, AP, Patek'!AR545="Yes",1,0)</f>
        <v>0</v>
      </c>
      <c r="AD545">
        <f>IF(OR('Rolex, AP, Patek'!X545="Yes", 'Rolex, AP, Patek'!Y545="Yes",'Rolex, AP, Patek'!Z545="Yes"),1,0)</f>
        <v>0</v>
      </c>
      <c r="AE545">
        <f>IF(OR('Rolex, AP, Patek'!AA545="Yes",'Rolex, AP, Patek'!AB545="Yes"),1,0)</f>
        <v>0</v>
      </c>
      <c r="AF545">
        <f>IF('Rolex, AP, Patek'!AD545="Yes",1,0)</f>
        <v>0</v>
      </c>
      <c r="AG545">
        <f>IF('Rolex, AP, Patek'!AC545="Yes",1,0)</f>
        <v>0</v>
      </c>
      <c r="AH545">
        <f>IF('Rolex, AP, Patek'!AE545="Yes",1,0)</f>
        <v>0</v>
      </c>
      <c r="AI545">
        <f>IF(OR('Rolex, AP, Patek'!AK545="Yes",'Rolex, AP, Patek'!AN545="Yes"),1,0)</f>
        <v>0</v>
      </c>
      <c r="AJ545">
        <f>IF('Rolex, AP, Patek'!AL545="Yes",1,0)</f>
        <v>0</v>
      </c>
      <c r="AK545">
        <f>IF('Rolex, AP, Patek'!AO545="Yes",1,0)</f>
        <v>0</v>
      </c>
      <c r="AL545">
        <f>IF('Rolex, AP, Patek'!AS545="Yes",1,0)</f>
        <v>0</v>
      </c>
      <c r="AM545" s="25">
        <f t="shared" si="49"/>
        <v>1</v>
      </c>
      <c r="AN545" s="25">
        <f t="shared" si="50"/>
        <v>0</v>
      </c>
      <c r="AO545" s="25">
        <f t="shared" si="51"/>
        <v>0</v>
      </c>
      <c r="AP545" s="25">
        <f t="shared" si="52"/>
        <v>0</v>
      </c>
      <c r="AQ545" s="25">
        <f t="shared" si="53"/>
        <v>0</v>
      </c>
    </row>
    <row r="546" spans="1:43" x14ac:dyDescent="0.2">
      <c r="A546" s="1">
        <v>542</v>
      </c>
      <c r="B546" s="27">
        <f>'Rolex, AP, Patek'!C546</f>
        <v>43415</v>
      </c>
      <c r="C546">
        <f>'Rolex, AP, Patek'!D546</f>
        <v>98</v>
      </c>
      <c r="D546" s="28">
        <f>'Rolex, AP, Patek'!E546</f>
        <v>2200</v>
      </c>
      <c r="E546" s="28">
        <f>'Rolex, AP, Patek'!F546</f>
        <v>2750</v>
      </c>
      <c r="F546" s="29">
        <f t="shared" si="48"/>
        <v>7.696212639346407</v>
      </c>
      <c r="G546" s="28">
        <f>IF('Rolex, AP, Patek'!J546="AP",1,0)</f>
        <v>0</v>
      </c>
      <c r="H546" s="28">
        <f>IF('Rolex, AP, Patek'!J546="Patek",1,0)</f>
        <v>0</v>
      </c>
      <c r="I546" s="28">
        <f>IF('Rolex, AP, Patek'!J546="Rolex",1,0)</f>
        <v>1</v>
      </c>
      <c r="J546">
        <f>IF('Rolex, AP, Patek'!L546="Stainless Steel",1,0)</f>
        <v>0</v>
      </c>
      <c r="K546">
        <f>IF('Rolex, AP, Patek'!L546="Two-tone",1,0)</f>
        <v>0</v>
      </c>
      <c r="L546">
        <f>IF(OR('Rolex, AP, Patek'!L546="YG 18K",'Rolex, AP, Patek'!L546="YG &lt;18K",'Rolex, AP, Patek'!L546="PG 18K",'Rolex, AP, Patek'!L546="PG &lt;18K",'Rolex, AP, Patek'!L546="WG 18K",'Rolex, AP, Patek'!L546="Mixes of 18K",'Rolex, AP, Patek'!L546="Mixes &lt;18K"),1,0)</f>
        <v>1</v>
      </c>
      <c r="M546">
        <f>IF('Rolex, AP, Patek'!L546="Platinum",1,0)</f>
        <v>0</v>
      </c>
      <c r="N546">
        <f>IF(OR('Rolex, AP, Patek'!L546="PVD",'Rolex, AP, Patek'!L546="Gold Plate",'Rolex, AP, Patek'!L546="Other"),1,0)</f>
        <v>0</v>
      </c>
      <c r="O546">
        <f>IF('Rolex, AP, Patek'!P546="Stainless Steel",1,0)</f>
        <v>0</v>
      </c>
      <c r="P546">
        <f>IF('Rolex, AP, Patek'!P546="Leather",1,0)</f>
        <v>1</v>
      </c>
      <c r="Q546">
        <f>IF('Rolex, AP, Patek'!P546="Two-tone",1,0)</f>
        <v>0</v>
      </c>
      <c r="R546">
        <f>IF(OR('Rolex, AP, Patek'!P546="YG 18K",'Rolex, AP, Patek'!P546="PG 18K",'Rolex, AP, Patek'!P546="WG 18K",'Rolex, AP, Patek'!P546="Mixes of 18K"),1,0)</f>
        <v>0</v>
      </c>
      <c r="S546">
        <f>IF(OR('Rolex, AP, Patek'!AX546="Yes",'Rolex, AP, Patek'!AY546="Yes",'Rolex, AP, Patek'!AW546="Yes"),1,0)</f>
        <v>0</v>
      </c>
      <c r="T546">
        <f>IF(OR(ISTEXT('Rolex, AP, Patek'!AZ546), ISTEXT('Rolex, AP, Patek'!BA546)),1,0)</f>
        <v>0</v>
      </c>
      <c r="U546">
        <f>IF('Rolex, AP, Patek'!BB546="Yes",1,0)</f>
        <v>0</v>
      </c>
      <c r="V546">
        <f>IF('Rolex, AP, Patek'!BC546="Yes",1,0)</f>
        <v>0</v>
      </c>
      <c r="W546">
        <f>IF('Rolex, AP, Patek'!BF546="Yes",1,0)</f>
        <v>0</v>
      </c>
      <c r="X546">
        <f>IF('Rolex, AP, Patek'!BG546="A",1,0)</f>
        <v>0</v>
      </c>
      <c r="Y546">
        <f>IF('Rolex, AP, Patek'!BG546="AA",1,0)</f>
        <v>1</v>
      </c>
      <c r="Z546">
        <f>IF('Rolex, AP, Patek'!BG546="AAA",1,0)</f>
        <v>0</v>
      </c>
      <c r="AA546">
        <f>IF('Rolex, AP, Patek'!BG546="AAAA",1,0)</f>
        <v>0</v>
      </c>
      <c r="AB546">
        <f>IF('Rolex, AP, Patek'!R546="Yes",1,0)</f>
        <v>1</v>
      </c>
      <c r="AC546">
        <f>IF('Rolex, AP, Patek'!AR546="Yes",1,0)</f>
        <v>0</v>
      </c>
      <c r="AD546">
        <f>IF(OR('Rolex, AP, Patek'!X546="Yes", 'Rolex, AP, Patek'!Y546="Yes",'Rolex, AP, Patek'!Z546="Yes"),1,0)</f>
        <v>0</v>
      </c>
      <c r="AE546">
        <f>IF(OR('Rolex, AP, Patek'!AA546="Yes",'Rolex, AP, Patek'!AB546="Yes"),1,0)</f>
        <v>0</v>
      </c>
      <c r="AF546">
        <f>IF('Rolex, AP, Patek'!AD546="Yes",1,0)</f>
        <v>0</v>
      </c>
      <c r="AG546">
        <f>IF('Rolex, AP, Patek'!AC546="Yes",1,0)</f>
        <v>0</v>
      </c>
      <c r="AH546">
        <f>IF('Rolex, AP, Patek'!AE546="Yes",1,0)</f>
        <v>0</v>
      </c>
      <c r="AI546">
        <f>IF(OR('Rolex, AP, Patek'!AK546="Yes",'Rolex, AP, Patek'!AN546="Yes"),1,0)</f>
        <v>0</v>
      </c>
      <c r="AJ546">
        <f>IF('Rolex, AP, Patek'!AL546="Yes",1,0)</f>
        <v>0</v>
      </c>
      <c r="AK546">
        <f>IF('Rolex, AP, Patek'!AO546="Yes",1,0)</f>
        <v>0</v>
      </c>
      <c r="AL546">
        <f>IF('Rolex, AP, Patek'!AS546="Yes",1,0)</f>
        <v>0</v>
      </c>
      <c r="AM546" s="25">
        <f t="shared" si="49"/>
        <v>1</v>
      </c>
      <c r="AN546" s="25">
        <f t="shared" si="50"/>
        <v>0</v>
      </c>
      <c r="AO546" s="25">
        <f t="shared" si="51"/>
        <v>0</v>
      </c>
      <c r="AP546" s="25">
        <f t="shared" si="52"/>
        <v>0</v>
      </c>
      <c r="AQ546" s="25">
        <f t="shared" si="53"/>
        <v>0</v>
      </c>
    </row>
    <row r="547" spans="1:43" x14ac:dyDescent="0.2">
      <c r="A547" s="1">
        <v>543</v>
      </c>
      <c r="B547" s="27">
        <f>'Rolex, AP, Patek'!C547</f>
        <v>43415</v>
      </c>
      <c r="C547">
        <f>'Rolex, AP, Patek'!D547</f>
        <v>99</v>
      </c>
      <c r="D547" s="28">
        <f>'Rolex, AP, Patek'!E547</f>
        <v>18000</v>
      </c>
      <c r="E547" s="28">
        <f>'Rolex, AP, Patek'!F547</f>
        <v>22500</v>
      </c>
      <c r="F547" s="29">
        <f t="shared" si="48"/>
        <v>9.7981270368783022</v>
      </c>
      <c r="G547" s="28">
        <f>IF('Rolex, AP, Patek'!J547="AP",1,0)</f>
        <v>0</v>
      </c>
      <c r="H547" s="28">
        <f>IF('Rolex, AP, Patek'!J547="Patek",1,0)</f>
        <v>0</v>
      </c>
      <c r="I547" s="28">
        <f>IF('Rolex, AP, Patek'!J547="Rolex",1,0)</f>
        <v>1</v>
      </c>
      <c r="J547">
        <f>IF('Rolex, AP, Patek'!L547="Stainless Steel",1,0)</f>
        <v>0</v>
      </c>
      <c r="K547">
        <f>IF('Rolex, AP, Patek'!L547="Two-tone",1,0)</f>
        <v>0</v>
      </c>
      <c r="L547">
        <f>IF(OR('Rolex, AP, Patek'!L547="YG 18K",'Rolex, AP, Patek'!L547="YG &lt;18K",'Rolex, AP, Patek'!L547="PG 18K",'Rolex, AP, Patek'!L547="PG &lt;18K",'Rolex, AP, Patek'!L547="WG 18K",'Rolex, AP, Patek'!L547="Mixes of 18K",'Rolex, AP, Patek'!L547="Mixes &lt;18K"),1,0)</f>
        <v>1</v>
      </c>
      <c r="M547">
        <f>IF('Rolex, AP, Patek'!L547="Platinum",1,0)</f>
        <v>0</v>
      </c>
      <c r="N547">
        <f>IF(OR('Rolex, AP, Patek'!L547="PVD",'Rolex, AP, Patek'!L547="Gold Plate",'Rolex, AP, Patek'!L547="Other"),1,0)</f>
        <v>0</v>
      </c>
      <c r="O547">
        <f>IF('Rolex, AP, Patek'!P547="Stainless Steel",1,0)</f>
        <v>0</v>
      </c>
      <c r="P547">
        <f>IF('Rolex, AP, Patek'!P547="Leather",1,0)</f>
        <v>1</v>
      </c>
      <c r="Q547">
        <f>IF('Rolex, AP, Patek'!P547="Two-tone",1,0)</f>
        <v>0</v>
      </c>
      <c r="R547">
        <f>IF(OR('Rolex, AP, Patek'!P547="YG 18K",'Rolex, AP, Patek'!P547="PG 18K",'Rolex, AP, Patek'!P547="WG 18K",'Rolex, AP, Patek'!P547="Mixes of 18K"),1,0)</f>
        <v>0</v>
      </c>
      <c r="S547">
        <f>IF(OR('Rolex, AP, Patek'!AX547="Yes",'Rolex, AP, Patek'!AY547="Yes",'Rolex, AP, Patek'!AW547="Yes"),1,0)</f>
        <v>0</v>
      </c>
      <c r="T547">
        <f>IF(OR(ISTEXT('Rolex, AP, Patek'!AZ547), ISTEXT('Rolex, AP, Patek'!BA547)),1,0)</f>
        <v>0</v>
      </c>
      <c r="U547">
        <f>IF('Rolex, AP, Patek'!BB547="Yes",1,0)</f>
        <v>0</v>
      </c>
      <c r="V547">
        <f>IF('Rolex, AP, Patek'!BC547="Yes",1,0)</f>
        <v>0</v>
      </c>
      <c r="W547">
        <f>IF('Rolex, AP, Patek'!BF547="Yes",1,0)</f>
        <v>0</v>
      </c>
      <c r="X547">
        <f>IF('Rolex, AP, Patek'!BG547="A",1,0)</f>
        <v>0</v>
      </c>
      <c r="Y547">
        <f>IF('Rolex, AP, Patek'!BG547="AA",1,0)</f>
        <v>0</v>
      </c>
      <c r="Z547">
        <f>IF('Rolex, AP, Patek'!BG547="AAA",1,0)</f>
        <v>1</v>
      </c>
      <c r="AA547">
        <f>IF('Rolex, AP, Patek'!BG547="AAAA",1,0)</f>
        <v>0</v>
      </c>
      <c r="AB547">
        <f>IF('Rolex, AP, Patek'!R547="Yes",1,0)</f>
        <v>0</v>
      </c>
      <c r="AC547">
        <f>IF('Rolex, AP, Patek'!AR547="Yes",1,0)</f>
        <v>0</v>
      </c>
      <c r="AD547">
        <f>IF(OR('Rolex, AP, Patek'!X547="Yes", 'Rolex, AP, Patek'!Y547="Yes",'Rolex, AP, Patek'!Z547="Yes"),1,0)</f>
        <v>0</v>
      </c>
      <c r="AE547">
        <f>IF(OR('Rolex, AP, Patek'!AA547="Yes",'Rolex, AP, Patek'!AB547="Yes"),1,0)</f>
        <v>0</v>
      </c>
      <c r="AF547">
        <f>IF('Rolex, AP, Patek'!AD547="Yes",1,0)</f>
        <v>0</v>
      </c>
      <c r="AG547">
        <f>IF('Rolex, AP, Patek'!AC547="Yes",1,0)</f>
        <v>0</v>
      </c>
      <c r="AH547">
        <f>IF('Rolex, AP, Patek'!AE547="Yes",1,0)</f>
        <v>0</v>
      </c>
      <c r="AI547">
        <f>IF(OR('Rolex, AP, Patek'!AK547="Yes",'Rolex, AP, Patek'!AN547="Yes"),1,0)</f>
        <v>1</v>
      </c>
      <c r="AJ547">
        <f>IF('Rolex, AP, Patek'!AL547="Yes",1,0)</f>
        <v>0</v>
      </c>
      <c r="AK547">
        <f>IF('Rolex, AP, Patek'!AO547="Yes",1,0)</f>
        <v>0</v>
      </c>
      <c r="AL547">
        <f>IF('Rolex, AP, Patek'!AS547="Yes",1,0)</f>
        <v>0</v>
      </c>
      <c r="AM547" s="25">
        <f t="shared" si="49"/>
        <v>1</v>
      </c>
      <c r="AN547" s="25">
        <f t="shared" si="50"/>
        <v>0</v>
      </c>
      <c r="AO547" s="25">
        <f t="shared" si="51"/>
        <v>0</v>
      </c>
      <c r="AP547" s="25">
        <f t="shared" si="52"/>
        <v>0</v>
      </c>
      <c r="AQ547" s="25">
        <f t="shared" si="53"/>
        <v>0</v>
      </c>
    </row>
    <row r="548" spans="1:43" x14ac:dyDescent="0.2">
      <c r="A548" s="1">
        <v>544</v>
      </c>
      <c r="B548" s="27">
        <f>'Rolex, AP, Patek'!C548</f>
        <v>43415</v>
      </c>
      <c r="C548">
        <f>'Rolex, AP, Patek'!D548</f>
        <v>101</v>
      </c>
      <c r="D548" s="28">
        <f>'Rolex, AP, Patek'!E548</f>
        <v>1600</v>
      </c>
      <c r="E548" s="28">
        <f>'Rolex, AP, Patek'!F548</f>
        <v>2000</v>
      </c>
      <c r="F548" s="29">
        <f t="shared" si="48"/>
        <v>7.3777589082278725</v>
      </c>
      <c r="G548" s="28">
        <f>IF('Rolex, AP, Patek'!J548="AP",1,0)</f>
        <v>0</v>
      </c>
      <c r="H548" s="28">
        <f>IF('Rolex, AP, Patek'!J548="Patek",1,0)</f>
        <v>0</v>
      </c>
      <c r="I548" s="28">
        <f>IF('Rolex, AP, Patek'!J548="Rolex",1,0)</f>
        <v>1</v>
      </c>
      <c r="J548">
        <f>IF('Rolex, AP, Patek'!L548="Stainless Steel",1,0)</f>
        <v>1</v>
      </c>
      <c r="K548">
        <f>IF('Rolex, AP, Patek'!L548="Two-tone",1,0)</f>
        <v>0</v>
      </c>
      <c r="L548">
        <f>IF(OR('Rolex, AP, Patek'!L548="YG 18K",'Rolex, AP, Patek'!L548="YG &lt;18K",'Rolex, AP, Patek'!L548="PG 18K",'Rolex, AP, Patek'!L548="PG &lt;18K",'Rolex, AP, Patek'!L548="WG 18K",'Rolex, AP, Patek'!L548="Mixes of 18K",'Rolex, AP, Patek'!L548="Mixes &lt;18K"),1,0)</f>
        <v>0</v>
      </c>
      <c r="M548">
        <f>IF('Rolex, AP, Patek'!L548="Platinum",1,0)</f>
        <v>0</v>
      </c>
      <c r="N548">
        <f>IF(OR('Rolex, AP, Patek'!L548="PVD",'Rolex, AP, Patek'!L548="Gold Plate",'Rolex, AP, Patek'!L548="Other"),1,0)</f>
        <v>0</v>
      </c>
      <c r="O548">
        <f>IF('Rolex, AP, Patek'!P548="Stainless Steel",1,0)</f>
        <v>1</v>
      </c>
      <c r="P548">
        <f>IF('Rolex, AP, Patek'!P548="Leather",1,0)</f>
        <v>0</v>
      </c>
      <c r="Q548">
        <f>IF('Rolex, AP, Patek'!P548="Two-tone",1,0)</f>
        <v>0</v>
      </c>
      <c r="R548">
        <f>IF(OR('Rolex, AP, Patek'!P548="YG 18K",'Rolex, AP, Patek'!P548="PG 18K",'Rolex, AP, Patek'!P548="WG 18K",'Rolex, AP, Patek'!P548="Mixes of 18K"),1,0)</f>
        <v>0</v>
      </c>
      <c r="S548">
        <f>IF(OR('Rolex, AP, Patek'!AX548="Yes",'Rolex, AP, Patek'!AY548="Yes",'Rolex, AP, Patek'!AW548="Yes"),1,0)</f>
        <v>0</v>
      </c>
      <c r="T548">
        <f>IF(OR(ISTEXT('Rolex, AP, Patek'!AZ548), ISTEXT('Rolex, AP, Patek'!BA548)),1,0)</f>
        <v>0</v>
      </c>
      <c r="U548">
        <f>IF('Rolex, AP, Patek'!BB548="Yes",1,0)</f>
        <v>0</v>
      </c>
      <c r="V548">
        <f>IF('Rolex, AP, Patek'!BC548="Yes",1,0)</f>
        <v>0</v>
      </c>
      <c r="W548">
        <f>IF('Rolex, AP, Patek'!BF548="Yes",1,0)</f>
        <v>0</v>
      </c>
      <c r="X548">
        <f>IF('Rolex, AP, Patek'!BG548="A",1,0)</f>
        <v>0</v>
      </c>
      <c r="Y548">
        <f>IF('Rolex, AP, Patek'!BG548="AA",1,0)</f>
        <v>1</v>
      </c>
      <c r="Z548">
        <f>IF('Rolex, AP, Patek'!BG548="AAA",1,0)</f>
        <v>0</v>
      </c>
      <c r="AA548">
        <f>IF('Rolex, AP, Patek'!BG548="AAAA",1,0)</f>
        <v>0</v>
      </c>
      <c r="AB548">
        <f>IF('Rolex, AP, Patek'!R548="Yes",1,0)</f>
        <v>1</v>
      </c>
      <c r="AC548">
        <f>IF('Rolex, AP, Patek'!AR548="Yes",1,0)</f>
        <v>0</v>
      </c>
      <c r="AD548">
        <f>IF(OR('Rolex, AP, Patek'!X548="Yes", 'Rolex, AP, Patek'!Y548="Yes",'Rolex, AP, Patek'!Z548="Yes"),1,0)</f>
        <v>0</v>
      </c>
      <c r="AE548">
        <f>IF(OR('Rolex, AP, Patek'!AA548="Yes",'Rolex, AP, Patek'!AB548="Yes"),1,0)</f>
        <v>0</v>
      </c>
      <c r="AF548">
        <f>IF('Rolex, AP, Patek'!AD548="Yes",1,0)</f>
        <v>0</v>
      </c>
      <c r="AG548">
        <f>IF('Rolex, AP, Patek'!AC548="Yes",1,0)</f>
        <v>0</v>
      </c>
      <c r="AH548">
        <f>IF('Rolex, AP, Patek'!AE548="Yes",1,0)</f>
        <v>0</v>
      </c>
      <c r="AI548">
        <f>IF(OR('Rolex, AP, Patek'!AK548="Yes",'Rolex, AP, Patek'!AN548="Yes"),1,0)</f>
        <v>0</v>
      </c>
      <c r="AJ548">
        <f>IF('Rolex, AP, Patek'!AL548="Yes",1,0)</f>
        <v>0</v>
      </c>
      <c r="AK548">
        <f>IF('Rolex, AP, Patek'!AO548="Yes",1,0)</f>
        <v>0</v>
      </c>
      <c r="AL548">
        <f>IF('Rolex, AP, Patek'!AS548="Yes",1,0)</f>
        <v>0</v>
      </c>
      <c r="AM548" s="25">
        <f t="shared" si="49"/>
        <v>1</v>
      </c>
      <c r="AN548" s="25">
        <f t="shared" si="50"/>
        <v>0</v>
      </c>
      <c r="AO548" s="25">
        <f t="shared" si="51"/>
        <v>0</v>
      </c>
      <c r="AP548" s="25">
        <f t="shared" si="52"/>
        <v>0</v>
      </c>
      <c r="AQ548" s="25">
        <f t="shared" si="53"/>
        <v>0</v>
      </c>
    </row>
    <row r="549" spans="1:43" x14ac:dyDescent="0.2">
      <c r="A549" s="1">
        <v>545</v>
      </c>
      <c r="B549" s="27">
        <f>'Rolex, AP, Patek'!C549</f>
        <v>43415</v>
      </c>
      <c r="C549">
        <f>'Rolex, AP, Patek'!D549</f>
        <v>102</v>
      </c>
      <c r="D549" s="28">
        <f>'Rolex, AP, Patek'!E549</f>
        <v>2200</v>
      </c>
      <c r="E549" s="28">
        <f>'Rolex, AP, Patek'!F549</f>
        <v>2750</v>
      </c>
      <c r="F549" s="29">
        <f t="shared" si="48"/>
        <v>7.696212639346407</v>
      </c>
      <c r="G549" s="28">
        <f>IF('Rolex, AP, Patek'!J549="AP",1,0)</f>
        <v>0</v>
      </c>
      <c r="H549" s="28">
        <f>IF('Rolex, AP, Patek'!J549="Patek",1,0)</f>
        <v>0</v>
      </c>
      <c r="I549" s="28">
        <f>IF('Rolex, AP, Patek'!J549="Rolex",1,0)</f>
        <v>1</v>
      </c>
      <c r="J549">
        <f>IF('Rolex, AP, Patek'!L549="Stainless Steel",1,0)</f>
        <v>0</v>
      </c>
      <c r="K549">
        <f>IF('Rolex, AP, Patek'!L549="Two-tone",1,0)</f>
        <v>1</v>
      </c>
      <c r="L549">
        <f>IF(OR('Rolex, AP, Patek'!L549="YG 18K",'Rolex, AP, Patek'!L549="YG &lt;18K",'Rolex, AP, Patek'!L549="PG 18K",'Rolex, AP, Patek'!L549="PG &lt;18K",'Rolex, AP, Patek'!L549="WG 18K",'Rolex, AP, Patek'!L549="Mixes of 18K",'Rolex, AP, Patek'!L549="Mixes &lt;18K"),1,0)</f>
        <v>0</v>
      </c>
      <c r="M549">
        <f>IF('Rolex, AP, Patek'!L549="Platinum",1,0)</f>
        <v>0</v>
      </c>
      <c r="N549">
        <f>IF(OR('Rolex, AP, Patek'!L549="PVD",'Rolex, AP, Patek'!L549="Gold Plate",'Rolex, AP, Patek'!L549="Other"),1,0)</f>
        <v>0</v>
      </c>
      <c r="O549">
        <f>IF('Rolex, AP, Patek'!P549="Stainless Steel",1,0)</f>
        <v>0</v>
      </c>
      <c r="P549">
        <f>IF('Rolex, AP, Patek'!P549="Leather",1,0)</f>
        <v>0</v>
      </c>
      <c r="Q549">
        <f>IF('Rolex, AP, Patek'!P549="Two-tone",1,0)</f>
        <v>1</v>
      </c>
      <c r="R549">
        <f>IF(OR('Rolex, AP, Patek'!P549="YG 18K",'Rolex, AP, Patek'!P549="PG 18K",'Rolex, AP, Patek'!P549="WG 18K",'Rolex, AP, Patek'!P549="Mixes of 18K"),1,0)</f>
        <v>0</v>
      </c>
      <c r="S549">
        <f>IF(OR('Rolex, AP, Patek'!AX549="Yes",'Rolex, AP, Patek'!AY549="Yes",'Rolex, AP, Patek'!AW549="Yes"),1,0)</f>
        <v>0</v>
      </c>
      <c r="T549">
        <f>IF(OR(ISTEXT('Rolex, AP, Patek'!AZ549), ISTEXT('Rolex, AP, Patek'!BA549)),1,0)</f>
        <v>0</v>
      </c>
      <c r="U549">
        <f>IF('Rolex, AP, Patek'!BB549="Yes",1,0)</f>
        <v>0</v>
      </c>
      <c r="V549">
        <f>IF('Rolex, AP, Patek'!BC549="Yes",1,0)</f>
        <v>0</v>
      </c>
      <c r="W549">
        <f>IF('Rolex, AP, Patek'!BF549="Yes",1,0)</f>
        <v>0</v>
      </c>
      <c r="X549">
        <f>IF('Rolex, AP, Patek'!BG549="A",1,0)</f>
        <v>0</v>
      </c>
      <c r="Y549">
        <f>IF('Rolex, AP, Patek'!BG549="AA",1,0)</f>
        <v>1</v>
      </c>
      <c r="Z549">
        <f>IF('Rolex, AP, Patek'!BG549="AAA",1,0)</f>
        <v>0</v>
      </c>
      <c r="AA549">
        <f>IF('Rolex, AP, Patek'!BG549="AAAA",1,0)</f>
        <v>0</v>
      </c>
      <c r="AB549">
        <f>IF('Rolex, AP, Patek'!R549="Yes",1,0)</f>
        <v>0</v>
      </c>
      <c r="AC549">
        <f>IF('Rolex, AP, Patek'!AR549="Yes",1,0)</f>
        <v>0</v>
      </c>
      <c r="AD549">
        <f>IF(OR('Rolex, AP, Patek'!X549="Yes", 'Rolex, AP, Patek'!Y549="Yes",'Rolex, AP, Patek'!Z549="Yes"),1,0)</f>
        <v>1</v>
      </c>
      <c r="AE549">
        <f>IF(OR('Rolex, AP, Patek'!AA549="Yes",'Rolex, AP, Patek'!AB549="Yes"),1,0)</f>
        <v>0</v>
      </c>
      <c r="AF549">
        <f>IF('Rolex, AP, Patek'!AD549="Yes",1,0)</f>
        <v>0</v>
      </c>
      <c r="AG549">
        <f>IF('Rolex, AP, Patek'!AC549="Yes",1,0)</f>
        <v>0</v>
      </c>
      <c r="AH549">
        <f>IF('Rolex, AP, Patek'!AE549="Yes",1,0)</f>
        <v>0</v>
      </c>
      <c r="AI549">
        <f>IF(OR('Rolex, AP, Patek'!AK549="Yes",'Rolex, AP, Patek'!AN549="Yes"),1,0)</f>
        <v>0</v>
      </c>
      <c r="AJ549">
        <f>IF('Rolex, AP, Patek'!AL549="Yes",1,0)</f>
        <v>0</v>
      </c>
      <c r="AK549">
        <f>IF('Rolex, AP, Patek'!AO549="Yes",1,0)</f>
        <v>0</v>
      </c>
      <c r="AL549">
        <f>IF('Rolex, AP, Patek'!AS549="Yes",1,0)</f>
        <v>0</v>
      </c>
      <c r="AM549" s="25">
        <f t="shared" si="49"/>
        <v>1</v>
      </c>
      <c r="AN549" s="25">
        <f t="shared" si="50"/>
        <v>0</v>
      </c>
      <c r="AO549" s="25">
        <f t="shared" si="51"/>
        <v>0</v>
      </c>
      <c r="AP549" s="25">
        <f t="shared" si="52"/>
        <v>0</v>
      </c>
      <c r="AQ549" s="25">
        <f t="shared" si="53"/>
        <v>0</v>
      </c>
    </row>
    <row r="550" spans="1:43" x14ac:dyDescent="0.2">
      <c r="A550" s="1">
        <v>546</v>
      </c>
      <c r="B550" s="27">
        <f>'Rolex, AP, Patek'!C550</f>
        <v>43415</v>
      </c>
      <c r="C550">
        <f>'Rolex, AP, Patek'!D550</f>
        <v>103</v>
      </c>
      <c r="D550" s="28">
        <f>'Rolex, AP, Patek'!E550</f>
        <v>6500</v>
      </c>
      <c r="E550" s="28">
        <f>'Rolex, AP, Patek'!F550</f>
        <v>8125</v>
      </c>
      <c r="F550" s="29">
        <f t="shared" si="48"/>
        <v>8.7795574558837277</v>
      </c>
      <c r="G550" s="28">
        <f>IF('Rolex, AP, Patek'!J550="AP",1,0)</f>
        <v>0</v>
      </c>
      <c r="H550" s="28">
        <f>IF('Rolex, AP, Patek'!J550="Patek",1,0)</f>
        <v>0</v>
      </c>
      <c r="I550" s="28">
        <f>IF('Rolex, AP, Patek'!J550="Rolex",1,0)</f>
        <v>1</v>
      </c>
      <c r="J550">
        <f>IF('Rolex, AP, Patek'!L550="Stainless Steel",1,0)</f>
        <v>1</v>
      </c>
      <c r="K550">
        <f>IF('Rolex, AP, Patek'!L550="Two-tone",1,0)</f>
        <v>0</v>
      </c>
      <c r="L550">
        <f>IF(OR('Rolex, AP, Patek'!L550="YG 18K",'Rolex, AP, Patek'!L550="YG &lt;18K",'Rolex, AP, Patek'!L550="PG 18K",'Rolex, AP, Patek'!L550="PG &lt;18K",'Rolex, AP, Patek'!L550="WG 18K",'Rolex, AP, Patek'!L550="Mixes of 18K",'Rolex, AP, Patek'!L550="Mixes &lt;18K"),1,0)</f>
        <v>0</v>
      </c>
      <c r="M550">
        <f>IF('Rolex, AP, Patek'!L550="Platinum",1,0)</f>
        <v>0</v>
      </c>
      <c r="N550">
        <f>IF(OR('Rolex, AP, Patek'!L550="PVD",'Rolex, AP, Patek'!L550="Gold Plate",'Rolex, AP, Patek'!L550="Other"),1,0)</f>
        <v>0</v>
      </c>
      <c r="O550">
        <f>IF('Rolex, AP, Patek'!P550="Stainless Steel",1,0)</f>
        <v>1</v>
      </c>
      <c r="P550">
        <f>IF('Rolex, AP, Patek'!P550="Leather",1,0)</f>
        <v>0</v>
      </c>
      <c r="Q550">
        <f>IF('Rolex, AP, Patek'!P550="Two-tone",1,0)</f>
        <v>0</v>
      </c>
      <c r="R550">
        <f>IF(OR('Rolex, AP, Patek'!P550="YG 18K",'Rolex, AP, Patek'!P550="PG 18K",'Rolex, AP, Patek'!P550="WG 18K",'Rolex, AP, Patek'!P550="Mixes of 18K"),1,0)</f>
        <v>0</v>
      </c>
      <c r="S550">
        <f>IF(OR('Rolex, AP, Patek'!AX550="Yes",'Rolex, AP, Patek'!AY550="Yes",'Rolex, AP, Patek'!AW550="Yes"),1,0)</f>
        <v>0</v>
      </c>
      <c r="T550">
        <f>IF(OR(ISTEXT('Rolex, AP, Patek'!AZ550), ISTEXT('Rolex, AP, Patek'!BA550)),1,0)</f>
        <v>0</v>
      </c>
      <c r="U550">
        <f>IF('Rolex, AP, Patek'!BB550="Yes",1,0)</f>
        <v>0</v>
      </c>
      <c r="V550">
        <f>IF('Rolex, AP, Patek'!BC550="Yes",1,0)</f>
        <v>0</v>
      </c>
      <c r="W550">
        <f>IF('Rolex, AP, Patek'!BF550="Yes",1,0)</f>
        <v>0</v>
      </c>
      <c r="X550">
        <f>IF('Rolex, AP, Patek'!BG550="A",1,0)</f>
        <v>0</v>
      </c>
      <c r="Y550">
        <f>IF('Rolex, AP, Patek'!BG550="AA",1,0)</f>
        <v>1</v>
      </c>
      <c r="Z550">
        <f>IF('Rolex, AP, Patek'!BG550="AAA",1,0)</f>
        <v>0</v>
      </c>
      <c r="AA550">
        <f>IF('Rolex, AP, Patek'!BG550="AAAA",1,0)</f>
        <v>0</v>
      </c>
      <c r="AB550">
        <f>IF('Rolex, AP, Patek'!R550="Yes",1,0)</f>
        <v>0</v>
      </c>
      <c r="AC550">
        <f>IF('Rolex, AP, Patek'!AR550="Yes",1,0)</f>
        <v>0</v>
      </c>
      <c r="AD550">
        <f>IF(OR('Rolex, AP, Patek'!X550="Yes", 'Rolex, AP, Patek'!Y550="Yes",'Rolex, AP, Patek'!Z550="Yes"),1,0)</f>
        <v>1</v>
      </c>
      <c r="AE550">
        <f>IF(OR('Rolex, AP, Patek'!AA550="Yes",'Rolex, AP, Patek'!AB550="Yes"),1,0)</f>
        <v>0</v>
      </c>
      <c r="AF550">
        <f>IF('Rolex, AP, Patek'!AD550="Yes",1,0)</f>
        <v>0</v>
      </c>
      <c r="AG550">
        <f>IF('Rolex, AP, Patek'!AC550="Yes",1,0)</f>
        <v>0</v>
      </c>
      <c r="AH550">
        <f>IF('Rolex, AP, Patek'!AE550="Yes",1,0)</f>
        <v>0</v>
      </c>
      <c r="AI550">
        <f>IF(OR('Rolex, AP, Patek'!AK550="Yes",'Rolex, AP, Patek'!AN550="Yes"),1,0)</f>
        <v>0</v>
      </c>
      <c r="AJ550">
        <f>IF('Rolex, AP, Patek'!AL550="Yes",1,0)</f>
        <v>0</v>
      </c>
      <c r="AK550">
        <f>IF('Rolex, AP, Patek'!AO550="Yes",1,0)</f>
        <v>0</v>
      </c>
      <c r="AL550">
        <f>IF('Rolex, AP, Patek'!AS550="Yes",1,0)</f>
        <v>0</v>
      </c>
      <c r="AM550" s="25">
        <f t="shared" si="49"/>
        <v>1</v>
      </c>
      <c r="AN550" s="25">
        <f t="shared" si="50"/>
        <v>0</v>
      </c>
      <c r="AO550" s="25">
        <f t="shared" si="51"/>
        <v>0</v>
      </c>
      <c r="AP550" s="25">
        <f t="shared" si="52"/>
        <v>0</v>
      </c>
      <c r="AQ550" s="25">
        <f t="shared" si="53"/>
        <v>0</v>
      </c>
    </row>
    <row r="551" spans="1:43" x14ac:dyDescent="0.2">
      <c r="A551" s="1">
        <v>547</v>
      </c>
      <c r="B551" s="27">
        <f>'Rolex, AP, Patek'!C551</f>
        <v>43415</v>
      </c>
      <c r="C551">
        <f>'Rolex, AP, Patek'!D551</f>
        <v>105</v>
      </c>
      <c r="D551" s="28">
        <f>'Rolex, AP, Patek'!E551</f>
        <v>3000</v>
      </c>
      <c r="E551" s="28">
        <f>'Rolex, AP, Patek'!F551</f>
        <v>3750</v>
      </c>
      <c r="F551" s="29">
        <f t="shared" si="48"/>
        <v>8.0063675676502459</v>
      </c>
      <c r="G551" s="28">
        <f>IF('Rolex, AP, Patek'!J551="AP",1,0)</f>
        <v>0</v>
      </c>
      <c r="H551" s="28">
        <f>IF('Rolex, AP, Patek'!J551="Patek",1,0)</f>
        <v>0</v>
      </c>
      <c r="I551" s="28">
        <f>IF('Rolex, AP, Patek'!J551="Rolex",1,0)</f>
        <v>1</v>
      </c>
      <c r="J551">
        <f>IF('Rolex, AP, Patek'!L551="Stainless Steel",1,0)</f>
        <v>0</v>
      </c>
      <c r="K551">
        <f>IF('Rolex, AP, Patek'!L551="Two-tone",1,0)</f>
        <v>1</v>
      </c>
      <c r="L551">
        <f>IF(OR('Rolex, AP, Patek'!L551="YG 18K",'Rolex, AP, Patek'!L551="YG &lt;18K",'Rolex, AP, Patek'!L551="PG 18K",'Rolex, AP, Patek'!L551="PG &lt;18K",'Rolex, AP, Patek'!L551="WG 18K",'Rolex, AP, Patek'!L551="Mixes of 18K",'Rolex, AP, Patek'!L551="Mixes &lt;18K"),1,0)</f>
        <v>0</v>
      </c>
      <c r="M551">
        <f>IF('Rolex, AP, Patek'!L551="Platinum",1,0)</f>
        <v>0</v>
      </c>
      <c r="N551">
        <f>IF(OR('Rolex, AP, Patek'!L551="PVD",'Rolex, AP, Patek'!L551="Gold Plate",'Rolex, AP, Patek'!L551="Other"),1,0)</f>
        <v>0</v>
      </c>
      <c r="O551">
        <f>IF('Rolex, AP, Patek'!P551="Stainless Steel",1,0)</f>
        <v>0</v>
      </c>
      <c r="P551">
        <f>IF('Rolex, AP, Patek'!P551="Leather",1,0)</f>
        <v>1</v>
      </c>
      <c r="Q551">
        <f>IF('Rolex, AP, Patek'!P551="Two-tone",1,0)</f>
        <v>0</v>
      </c>
      <c r="R551">
        <f>IF(OR('Rolex, AP, Patek'!P551="YG 18K",'Rolex, AP, Patek'!P551="PG 18K",'Rolex, AP, Patek'!P551="WG 18K",'Rolex, AP, Patek'!P551="Mixes of 18K"),1,0)</f>
        <v>0</v>
      </c>
      <c r="S551">
        <f>IF(OR('Rolex, AP, Patek'!AX551="Yes",'Rolex, AP, Patek'!AY551="Yes",'Rolex, AP, Patek'!AW551="Yes"),1,0)</f>
        <v>0</v>
      </c>
      <c r="T551">
        <f>IF(OR(ISTEXT('Rolex, AP, Patek'!AZ551), ISTEXT('Rolex, AP, Patek'!BA551)),1,0)</f>
        <v>0</v>
      </c>
      <c r="U551">
        <f>IF('Rolex, AP, Patek'!BB551="Yes",1,0)</f>
        <v>0</v>
      </c>
      <c r="V551">
        <f>IF('Rolex, AP, Patek'!BC551="Yes",1,0)</f>
        <v>0</v>
      </c>
      <c r="W551">
        <f>IF('Rolex, AP, Patek'!BF551="Yes",1,0)</f>
        <v>0</v>
      </c>
      <c r="X551">
        <f>IF('Rolex, AP, Patek'!BG551="A",1,0)</f>
        <v>0</v>
      </c>
      <c r="Y551">
        <f>IF('Rolex, AP, Patek'!BG551="AA",1,0)</f>
        <v>1</v>
      </c>
      <c r="Z551">
        <f>IF('Rolex, AP, Patek'!BG551="AAA",1,0)</f>
        <v>0</v>
      </c>
      <c r="AA551">
        <f>IF('Rolex, AP, Patek'!BG551="AAAA",1,0)</f>
        <v>0</v>
      </c>
      <c r="AB551">
        <f>IF('Rolex, AP, Patek'!R551="Yes",1,0)</f>
        <v>0</v>
      </c>
      <c r="AC551">
        <f>IF('Rolex, AP, Patek'!AR551="Yes",1,0)</f>
        <v>0</v>
      </c>
      <c r="AD551">
        <f>IF(OR('Rolex, AP, Patek'!X551="Yes", 'Rolex, AP, Patek'!Y551="Yes",'Rolex, AP, Patek'!Z551="Yes"),1,0)</f>
        <v>1</v>
      </c>
      <c r="AE551">
        <f>IF(OR('Rolex, AP, Patek'!AA551="Yes",'Rolex, AP, Patek'!AB551="Yes"),1,0)</f>
        <v>0</v>
      </c>
      <c r="AF551">
        <f>IF('Rolex, AP, Patek'!AD551="Yes",1,0)</f>
        <v>0</v>
      </c>
      <c r="AG551">
        <f>IF('Rolex, AP, Patek'!AC551="Yes",1,0)</f>
        <v>0</v>
      </c>
      <c r="AH551">
        <f>IF('Rolex, AP, Patek'!AE551="Yes",1,0)</f>
        <v>0</v>
      </c>
      <c r="AI551">
        <f>IF(OR('Rolex, AP, Patek'!AK551="Yes",'Rolex, AP, Patek'!AN551="Yes"),1,0)</f>
        <v>0</v>
      </c>
      <c r="AJ551">
        <f>IF('Rolex, AP, Patek'!AL551="Yes",1,0)</f>
        <v>0</v>
      </c>
      <c r="AK551">
        <f>IF('Rolex, AP, Patek'!AO551="Yes",1,0)</f>
        <v>0</v>
      </c>
      <c r="AL551">
        <f>IF('Rolex, AP, Patek'!AS551="Yes",1,0)</f>
        <v>0</v>
      </c>
      <c r="AM551" s="25">
        <f t="shared" si="49"/>
        <v>1</v>
      </c>
      <c r="AN551" s="25">
        <f t="shared" si="50"/>
        <v>0</v>
      </c>
      <c r="AO551" s="25">
        <f t="shared" si="51"/>
        <v>0</v>
      </c>
      <c r="AP551" s="25">
        <f t="shared" si="52"/>
        <v>0</v>
      </c>
      <c r="AQ551" s="25">
        <f t="shared" si="53"/>
        <v>0</v>
      </c>
    </row>
    <row r="552" spans="1:43" x14ac:dyDescent="0.2">
      <c r="A552" s="1">
        <v>548</v>
      </c>
      <c r="B552" s="27">
        <f>'Rolex, AP, Patek'!C552</f>
        <v>43415</v>
      </c>
      <c r="C552">
        <f>'Rolex, AP, Patek'!D552</f>
        <v>106</v>
      </c>
      <c r="D552" s="28">
        <f>'Rolex, AP, Patek'!E552</f>
        <v>2400</v>
      </c>
      <c r="E552" s="28">
        <f>'Rolex, AP, Patek'!F552</f>
        <v>3000</v>
      </c>
      <c r="F552" s="29">
        <f t="shared" si="48"/>
        <v>7.7832240163360371</v>
      </c>
      <c r="G552" s="28">
        <f>IF('Rolex, AP, Patek'!J552="AP",1,0)</f>
        <v>0</v>
      </c>
      <c r="H552" s="28">
        <f>IF('Rolex, AP, Patek'!J552="Patek",1,0)</f>
        <v>0</v>
      </c>
      <c r="I552" s="28">
        <f>IF('Rolex, AP, Patek'!J552="Rolex",1,0)</f>
        <v>1</v>
      </c>
      <c r="J552">
        <f>IF('Rolex, AP, Patek'!L552="Stainless Steel",1,0)</f>
        <v>0</v>
      </c>
      <c r="K552">
        <f>IF('Rolex, AP, Patek'!L552="Two-tone",1,0)</f>
        <v>1</v>
      </c>
      <c r="L552">
        <f>IF(OR('Rolex, AP, Patek'!L552="YG 18K",'Rolex, AP, Patek'!L552="YG &lt;18K",'Rolex, AP, Patek'!L552="PG 18K",'Rolex, AP, Patek'!L552="PG &lt;18K",'Rolex, AP, Patek'!L552="WG 18K",'Rolex, AP, Patek'!L552="Mixes of 18K",'Rolex, AP, Patek'!L552="Mixes &lt;18K"),1,0)</f>
        <v>0</v>
      </c>
      <c r="M552">
        <f>IF('Rolex, AP, Patek'!L552="Platinum",1,0)</f>
        <v>0</v>
      </c>
      <c r="N552">
        <f>IF(OR('Rolex, AP, Patek'!L552="PVD",'Rolex, AP, Patek'!L552="Gold Plate",'Rolex, AP, Patek'!L552="Other"),1,0)</f>
        <v>0</v>
      </c>
      <c r="O552">
        <f>IF('Rolex, AP, Patek'!P552="Stainless Steel",1,0)</f>
        <v>0</v>
      </c>
      <c r="P552">
        <f>IF('Rolex, AP, Patek'!P552="Leather",1,0)</f>
        <v>1</v>
      </c>
      <c r="Q552">
        <f>IF('Rolex, AP, Patek'!P552="Two-tone",1,0)</f>
        <v>0</v>
      </c>
      <c r="R552">
        <f>IF(OR('Rolex, AP, Patek'!P552="YG 18K",'Rolex, AP, Patek'!P552="PG 18K",'Rolex, AP, Patek'!P552="WG 18K",'Rolex, AP, Patek'!P552="Mixes of 18K"),1,0)</f>
        <v>0</v>
      </c>
      <c r="S552">
        <f>IF(OR('Rolex, AP, Patek'!AX552="Yes",'Rolex, AP, Patek'!AY552="Yes",'Rolex, AP, Patek'!AW552="Yes"),1,0)</f>
        <v>0</v>
      </c>
      <c r="T552">
        <f>IF(OR(ISTEXT('Rolex, AP, Patek'!AZ552), ISTEXT('Rolex, AP, Patek'!BA552)),1,0)</f>
        <v>0</v>
      </c>
      <c r="U552">
        <f>IF('Rolex, AP, Patek'!BB552="Yes",1,0)</f>
        <v>0</v>
      </c>
      <c r="V552">
        <f>IF('Rolex, AP, Patek'!BC552="Yes",1,0)</f>
        <v>0</v>
      </c>
      <c r="W552">
        <f>IF('Rolex, AP, Patek'!BF552="Yes",1,0)</f>
        <v>0</v>
      </c>
      <c r="X552">
        <f>IF('Rolex, AP, Patek'!BG552="A",1,0)</f>
        <v>0</v>
      </c>
      <c r="Y552">
        <f>IF('Rolex, AP, Patek'!BG552="AA",1,0)</f>
        <v>1</v>
      </c>
      <c r="Z552">
        <f>IF('Rolex, AP, Patek'!BG552="AAA",1,0)</f>
        <v>0</v>
      </c>
      <c r="AA552">
        <f>IF('Rolex, AP, Patek'!BG552="AAAA",1,0)</f>
        <v>0</v>
      </c>
      <c r="AB552">
        <f>IF('Rolex, AP, Patek'!R552="Yes",1,0)</f>
        <v>0</v>
      </c>
      <c r="AC552">
        <f>IF('Rolex, AP, Patek'!AR552="Yes",1,0)</f>
        <v>0</v>
      </c>
      <c r="AD552">
        <f>IF(OR('Rolex, AP, Patek'!X552="Yes", 'Rolex, AP, Patek'!Y552="Yes",'Rolex, AP, Patek'!Z552="Yes"),1,0)</f>
        <v>1</v>
      </c>
      <c r="AE552">
        <f>IF(OR('Rolex, AP, Patek'!AA552="Yes",'Rolex, AP, Patek'!AB552="Yes"),1,0)</f>
        <v>0</v>
      </c>
      <c r="AF552">
        <f>IF('Rolex, AP, Patek'!AD552="Yes",1,0)</f>
        <v>0</v>
      </c>
      <c r="AG552">
        <f>IF('Rolex, AP, Patek'!AC552="Yes",1,0)</f>
        <v>0</v>
      </c>
      <c r="AH552">
        <f>IF('Rolex, AP, Patek'!AE552="Yes",1,0)</f>
        <v>0</v>
      </c>
      <c r="AI552">
        <f>IF(OR('Rolex, AP, Patek'!AK552="Yes",'Rolex, AP, Patek'!AN552="Yes"),1,0)</f>
        <v>0</v>
      </c>
      <c r="AJ552">
        <f>IF('Rolex, AP, Patek'!AL552="Yes",1,0)</f>
        <v>0</v>
      </c>
      <c r="AK552">
        <f>IF('Rolex, AP, Patek'!AO552="Yes",1,0)</f>
        <v>0</v>
      </c>
      <c r="AL552">
        <f>IF('Rolex, AP, Patek'!AS552="Yes",1,0)</f>
        <v>0</v>
      </c>
      <c r="AM552" s="25">
        <f t="shared" si="49"/>
        <v>1</v>
      </c>
      <c r="AN552" s="25">
        <f t="shared" si="50"/>
        <v>0</v>
      </c>
      <c r="AO552" s="25">
        <f t="shared" si="51"/>
        <v>0</v>
      </c>
      <c r="AP552" s="25">
        <f t="shared" si="52"/>
        <v>0</v>
      </c>
      <c r="AQ552" s="25">
        <f t="shared" si="53"/>
        <v>0</v>
      </c>
    </row>
    <row r="553" spans="1:43" x14ac:dyDescent="0.2">
      <c r="A553" s="1">
        <v>549</v>
      </c>
      <c r="B553" s="27">
        <f>'Rolex, AP, Patek'!C553</f>
        <v>43415</v>
      </c>
      <c r="C553">
        <f>'Rolex, AP, Patek'!D553</f>
        <v>107</v>
      </c>
      <c r="D553" s="28">
        <f>'Rolex, AP, Patek'!E553</f>
        <v>1000</v>
      </c>
      <c r="E553" s="28">
        <f>'Rolex, AP, Patek'!F553</f>
        <v>1250</v>
      </c>
      <c r="F553" s="29">
        <f t="shared" si="48"/>
        <v>6.9077552789821368</v>
      </c>
      <c r="G553" s="28">
        <f>IF('Rolex, AP, Patek'!J553="AP",1,0)</f>
        <v>0</v>
      </c>
      <c r="H553" s="28">
        <f>IF('Rolex, AP, Patek'!J553="Patek",1,0)</f>
        <v>0</v>
      </c>
      <c r="I553" s="28">
        <f>IF('Rolex, AP, Patek'!J553="Rolex",1,0)</f>
        <v>1</v>
      </c>
      <c r="J553">
        <f>IF('Rolex, AP, Patek'!L553="Stainless Steel",1,0)</f>
        <v>0</v>
      </c>
      <c r="K553">
        <f>IF('Rolex, AP, Patek'!L553="Two-tone",1,0)</f>
        <v>1</v>
      </c>
      <c r="L553">
        <f>IF(OR('Rolex, AP, Patek'!L553="YG 18K",'Rolex, AP, Patek'!L553="YG &lt;18K",'Rolex, AP, Patek'!L553="PG 18K",'Rolex, AP, Patek'!L553="PG &lt;18K",'Rolex, AP, Patek'!L553="WG 18K",'Rolex, AP, Patek'!L553="Mixes of 18K",'Rolex, AP, Patek'!L553="Mixes &lt;18K"),1,0)</f>
        <v>0</v>
      </c>
      <c r="M553">
        <f>IF('Rolex, AP, Patek'!L553="Platinum",1,0)</f>
        <v>0</v>
      </c>
      <c r="N553">
        <f>IF(OR('Rolex, AP, Patek'!L553="PVD",'Rolex, AP, Patek'!L553="Gold Plate",'Rolex, AP, Patek'!L553="Other"),1,0)</f>
        <v>0</v>
      </c>
      <c r="O553">
        <f>IF('Rolex, AP, Patek'!P553="Stainless Steel",1,0)</f>
        <v>0</v>
      </c>
      <c r="P553">
        <f>IF('Rolex, AP, Patek'!P553="Leather",1,0)</f>
        <v>1</v>
      </c>
      <c r="Q553">
        <f>IF('Rolex, AP, Patek'!P553="Two-tone",1,0)</f>
        <v>0</v>
      </c>
      <c r="R553">
        <f>IF(OR('Rolex, AP, Patek'!P553="YG 18K",'Rolex, AP, Patek'!P553="PG 18K",'Rolex, AP, Patek'!P553="WG 18K",'Rolex, AP, Patek'!P553="Mixes of 18K"),1,0)</f>
        <v>0</v>
      </c>
      <c r="S553">
        <f>IF(OR('Rolex, AP, Patek'!AX553="Yes",'Rolex, AP, Patek'!AY553="Yes",'Rolex, AP, Patek'!AW553="Yes"),1,0)</f>
        <v>0</v>
      </c>
      <c r="T553">
        <f>IF(OR(ISTEXT('Rolex, AP, Patek'!AZ553), ISTEXT('Rolex, AP, Patek'!BA553)),1,0)</f>
        <v>0</v>
      </c>
      <c r="U553">
        <f>IF('Rolex, AP, Patek'!BB553="Yes",1,0)</f>
        <v>0</v>
      </c>
      <c r="V553">
        <f>IF('Rolex, AP, Patek'!BC553="Yes",1,0)</f>
        <v>0</v>
      </c>
      <c r="W553">
        <f>IF('Rolex, AP, Patek'!BF553="Yes",1,0)</f>
        <v>0</v>
      </c>
      <c r="X553">
        <f>IF('Rolex, AP, Patek'!BG553="A",1,0)</f>
        <v>0</v>
      </c>
      <c r="Y553">
        <f>IF('Rolex, AP, Patek'!BG553="AA",1,0)</f>
        <v>1</v>
      </c>
      <c r="Z553">
        <f>IF('Rolex, AP, Patek'!BG553="AAA",1,0)</f>
        <v>0</v>
      </c>
      <c r="AA553">
        <f>IF('Rolex, AP, Patek'!BG553="AAAA",1,0)</f>
        <v>0</v>
      </c>
      <c r="AB553">
        <f>IF('Rolex, AP, Patek'!R553="Yes",1,0)</f>
        <v>0</v>
      </c>
      <c r="AC553">
        <f>IF('Rolex, AP, Patek'!AR553="Yes",1,0)</f>
        <v>0</v>
      </c>
      <c r="AD553">
        <f>IF(OR('Rolex, AP, Patek'!X553="Yes", 'Rolex, AP, Patek'!Y553="Yes",'Rolex, AP, Patek'!Z553="Yes"),1,0)</f>
        <v>1</v>
      </c>
      <c r="AE553">
        <f>IF(OR('Rolex, AP, Patek'!AA553="Yes",'Rolex, AP, Patek'!AB553="Yes"),1,0)</f>
        <v>0</v>
      </c>
      <c r="AF553">
        <f>IF('Rolex, AP, Patek'!AD553="Yes",1,0)</f>
        <v>0</v>
      </c>
      <c r="AG553">
        <f>IF('Rolex, AP, Patek'!AC553="Yes",1,0)</f>
        <v>0</v>
      </c>
      <c r="AH553">
        <f>IF('Rolex, AP, Patek'!AE553="Yes",1,0)</f>
        <v>0</v>
      </c>
      <c r="AI553">
        <f>IF(OR('Rolex, AP, Patek'!AK553="Yes",'Rolex, AP, Patek'!AN553="Yes"),1,0)</f>
        <v>0</v>
      </c>
      <c r="AJ553">
        <f>IF('Rolex, AP, Patek'!AL553="Yes",1,0)</f>
        <v>0</v>
      </c>
      <c r="AK553">
        <f>IF('Rolex, AP, Patek'!AO553="Yes",1,0)</f>
        <v>0</v>
      </c>
      <c r="AL553">
        <f>IF('Rolex, AP, Patek'!AS553="Yes",1,0)</f>
        <v>0</v>
      </c>
      <c r="AM553" s="25">
        <f t="shared" si="49"/>
        <v>1</v>
      </c>
      <c r="AN553" s="25">
        <f t="shared" si="50"/>
        <v>0</v>
      </c>
      <c r="AO553" s="25">
        <f t="shared" si="51"/>
        <v>0</v>
      </c>
      <c r="AP553" s="25">
        <f t="shared" si="52"/>
        <v>0</v>
      </c>
      <c r="AQ553" s="25">
        <f t="shared" si="53"/>
        <v>0</v>
      </c>
    </row>
    <row r="554" spans="1:43" x14ac:dyDescent="0.2">
      <c r="A554" s="1">
        <v>550</v>
      </c>
      <c r="B554" s="27">
        <f>'Rolex, AP, Patek'!C554</f>
        <v>43415</v>
      </c>
      <c r="C554">
        <f>'Rolex, AP, Patek'!D554</f>
        <v>109</v>
      </c>
      <c r="D554" s="28">
        <f>'Rolex, AP, Patek'!E554</f>
        <v>2600</v>
      </c>
      <c r="E554" s="28">
        <f>'Rolex, AP, Patek'!F554</f>
        <v>3250</v>
      </c>
      <c r="F554" s="29">
        <f t="shared" si="48"/>
        <v>7.8632667240095735</v>
      </c>
      <c r="G554" s="28">
        <f>IF('Rolex, AP, Patek'!J554="AP",1,0)</f>
        <v>0</v>
      </c>
      <c r="H554" s="28">
        <f>IF('Rolex, AP, Patek'!J554="Patek",1,0)</f>
        <v>0</v>
      </c>
      <c r="I554" s="28">
        <f>IF('Rolex, AP, Patek'!J554="Rolex",1,0)</f>
        <v>1</v>
      </c>
      <c r="J554">
        <f>IF('Rolex, AP, Patek'!L554="Stainless Steel",1,0)</f>
        <v>0</v>
      </c>
      <c r="K554">
        <f>IF('Rolex, AP, Patek'!L554="Two-tone",1,0)</f>
        <v>1</v>
      </c>
      <c r="L554">
        <f>IF(OR('Rolex, AP, Patek'!L554="YG 18K",'Rolex, AP, Patek'!L554="YG &lt;18K",'Rolex, AP, Patek'!L554="PG 18K",'Rolex, AP, Patek'!L554="PG &lt;18K",'Rolex, AP, Patek'!L554="WG 18K",'Rolex, AP, Patek'!L554="Mixes of 18K",'Rolex, AP, Patek'!L554="Mixes &lt;18K"),1,0)</f>
        <v>0</v>
      </c>
      <c r="M554">
        <f>IF('Rolex, AP, Patek'!L554="Platinum",1,0)</f>
        <v>0</v>
      </c>
      <c r="N554">
        <f>IF(OR('Rolex, AP, Patek'!L554="PVD",'Rolex, AP, Patek'!L554="Gold Plate",'Rolex, AP, Patek'!L554="Other"),1,0)</f>
        <v>0</v>
      </c>
      <c r="O554">
        <f>IF('Rolex, AP, Patek'!P554="Stainless Steel",1,0)</f>
        <v>0</v>
      </c>
      <c r="P554">
        <f>IF('Rolex, AP, Patek'!P554="Leather",1,0)</f>
        <v>0</v>
      </c>
      <c r="Q554">
        <f>IF('Rolex, AP, Patek'!P554="Two-tone",1,0)</f>
        <v>1</v>
      </c>
      <c r="R554">
        <f>IF(OR('Rolex, AP, Patek'!P554="YG 18K",'Rolex, AP, Patek'!P554="PG 18K",'Rolex, AP, Patek'!P554="WG 18K",'Rolex, AP, Patek'!P554="Mixes of 18K"),1,0)</f>
        <v>0</v>
      </c>
      <c r="S554">
        <f>IF(OR('Rolex, AP, Patek'!AX554="Yes",'Rolex, AP, Patek'!AY554="Yes",'Rolex, AP, Patek'!AW554="Yes"),1,0)</f>
        <v>0</v>
      </c>
      <c r="T554">
        <f>IF(OR(ISTEXT('Rolex, AP, Patek'!AZ554), ISTEXT('Rolex, AP, Patek'!BA554)),1,0)</f>
        <v>0</v>
      </c>
      <c r="U554">
        <f>IF('Rolex, AP, Patek'!BB554="Yes",1,0)</f>
        <v>0</v>
      </c>
      <c r="V554">
        <f>IF('Rolex, AP, Patek'!BC554="Yes",1,0)</f>
        <v>0</v>
      </c>
      <c r="W554">
        <f>IF('Rolex, AP, Patek'!BF554="Yes",1,0)</f>
        <v>0</v>
      </c>
      <c r="X554">
        <f>IF('Rolex, AP, Patek'!BG554="A",1,0)</f>
        <v>0</v>
      </c>
      <c r="Y554">
        <f>IF('Rolex, AP, Patek'!BG554="AA",1,0)</f>
        <v>1</v>
      </c>
      <c r="Z554">
        <f>IF('Rolex, AP, Patek'!BG554="AAA",1,0)</f>
        <v>0</v>
      </c>
      <c r="AA554">
        <f>IF('Rolex, AP, Patek'!BG554="AAAA",1,0)</f>
        <v>0</v>
      </c>
      <c r="AB554">
        <f>IF('Rolex, AP, Patek'!R554="Yes",1,0)</f>
        <v>0</v>
      </c>
      <c r="AC554">
        <f>IF('Rolex, AP, Patek'!AR554="Yes",1,0)</f>
        <v>0</v>
      </c>
      <c r="AD554">
        <f>IF(OR('Rolex, AP, Patek'!X554="Yes", 'Rolex, AP, Patek'!Y554="Yes",'Rolex, AP, Patek'!Z554="Yes"),1,0)</f>
        <v>1</v>
      </c>
      <c r="AE554">
        <f>IF(OR('Rolex, AP, Patek'!AA554="Yes",'Rolex, AP, Patek'!AB554="Yes"),1,0)</f>
        <v>0</v>
      </c>
      <c r="AF554">
        <f>IF('Rolex, AP, Patek'!AD554="Yes",1,0)</f>
        <v>0</v>
      </c>
      <c r="AG554">
        <f>IF('Rolex, AP, Patek'!AC554="Yes",1,0)</f>
        <v>0</v>
      </c>
      <c r="AH554">
        <f>IF('Rolex, AP, Patek'!AE554="Yes",1,0)</f>
        <v>0</v>
      </c>
      <c r="AI554">
        <f>IF(OR('Rolex, AP, Patek'!AK554="Yes",'Rolex, AP, Patek'!AN554="Yes"),1,0)</f>
        <v>0</v>
      </c>
      <c r="AJ554">
        <f>IF('Rolex, AP, Patek'!AL554="Yes",1,0)</f>
        <v>0</v>
      </c>
      <c r="AK554">
        <f>IF('Rolex, AP, Patek'!AO554="Yes",1,0)</f>
        <v>0</v>
      </c>
      <c r="AL554">
        <f>IF('Rolex, AP, Patek'!AS554="Yes",1,0)</f>
        <v>0</v>
      </c>
      <c r="AM554" s="25">
        <f t="shared" si="49"/>
        <v>1</v>
      </c>
      <c r="AN554" s="25">
        <f t="shared" si="50"/>
        <v>0</v>
      </c>
      <c r="AO554" s="25">
        <f t="shared" si="51"/>
        <v>0</v>
      </c>
      <c r="AP554" s="25">
        <f t="shared" si="52"/>
        <v>0</v>
      </c>
      <c r="AQ554" s="25">
        <f t="shared" si="53"/>
        <v>0</v>
      </c>
    </row>
    <row r="555" spans="1:43" x14ac:dyDescent="0.2">
      <c r="A555" s="1">
        <v>551</v>
      </c>
      <c r="B555" s="27">
        <f>'Rolex, AP, Patek'!C555</f>
        <v>43415</v>
      </c>
      <c r="C555">
        <f>'Rolex, AP, Patek'!D555</f>
        <v>110</v>
      </c>
      <c r="D555" s="28">
        <f>'Rolex, AP, Patek'!E555</f>
        <v>12500</v>
      </c>
      <c r="E555" s="28">
        <f>'Rolex, AP, Patek'!F555</f>
        <v>15625</v>
      </c>
      <c r="F555" s="29">
        <f t="shared" si="48"/>
        <v>9.4334839232903924</v>
      </c>
      <c r="G555" s="28">
        <f>IF('Rolex, AP, Patek'!J555="AP",1,0)</f>
        <v>0</v>
      </c>
      <c r="H555" s="28">
        <f>IF('Rolex, AP, Patek'!J555="Patek",1,0)</f>
        <v>0</v>
      </c>
      <c r="I555" s="28">
        <f>IF('Rolex, AP, Patek'!J555="Rolex",1,0)</f>
        <v>1</v>
      </c>
      <c r="J555">
        <f>IF('Rolex, AP, Patek'!L555="Stainless Steel",1,0)</f>
        <v>0</v>
      </c>
      <c r="K555">
        <f>IF('Rolex, AP, Patek'!L555="Two-tone",1,0)</f>
        <v>0</v>
      </c>
      <c r="L555">
        <f>IF(OR('Rolex, AP, Patek'!L555="YG 18K",'Rolex, AP, Patek'!L555="YG &lt;18K",'Rolex, AP, Patek'!L555="PG 18K",'Rolex, AP, Patek'!L555="PG &lt;18K",'Rolex, AP, Patek'!L555="WG 18K",'Rolex, AP, Patek'!L555="Mixes of 18K",'Rolex, AP, Patek'!L555="Mixes &lt;18K"),1,0)</f>
        <v>1</v>
      </c>
      <c r="M555">
        <f>IF('Rolex, AP, Patek'!L555="Platinum",1,0)</f>
        <v>0</v>
      </c>
      <c r="N555">
        <f>IF(OR('Rolex, AP, Patek'!L555="PVD",'Rolex, AP, Patek'!L555="Gold Plate",'Rolex, AP, Patek'!L555="Other"),1,0)</f>
        <v>0</v>
      </c>
      <c r="O555">
        <f>IF('Rolex, AP, Patek'!P555="Stainless Steel",1,0)</f>
        <v>0</v>
      </c>
      <c r="P555">
        <f>IF('Rolex, AP, Patek'!P555="Leather",1,0)</f>
        <v>0</v>
      </c>
      <c r="Q555">
        <f>IF('Rolex, AP, Patek'!P555="Two-tone",1,0)</f>
        <v>0</v>
      </c>
      <c r="R555">
        <f>IF(OR('Rolex, AP, Patek'!P555="YG 18K",'Rolex, AP, Patek'!P555="PG 18K",'Rolex, AP, Patek'!P555="WG 18K",'Rolex, AP, Patek'!P555="Mixes of 18K"),1,0)</f>
        <v>1</v>
      </c>
      <c r="S555">
        <f>IF(OR('Rolex, AP, Patek'!AX555="Yes",'Rolex, AP, Patek'!AY555="Yes",'Rolex, AP, Patek'!AW555="Yes"),1,0)</f>
        <v>0</v>
      </c>
      <c r="T555">
        <f>IF(OR(ISTEXT('Rolex, AP, Patek'!AZ555), ISTEXT('Rolex, AP, Patek'!BA555)),1,0)</f>
        <v>0</v>
      </c>
      <c r="U555">
        <f>IF('Rolex, AP, Patek'!BB555="Yes",1,0)</f>
        <v>0</v>
      </c>
      <c r="V555">
        <f>IF('Rolex, AP, Patek'!BC555="Yes",1,0)</f>
        <v>0</v>
      </c>
      <c r="W555">
        <f>IF('Rolex, AP, Patek'!BF555="Yes",1,0)</f>
        <v>0</v>
      </c>
      <c r="X555">
        <f>IF('Rolex, AP, Patek'!BG555="A",1,0)</f>
        <v>0</v>
      </c>
      <c r="Y555">
        <f>IF('Rolex, AP, Patek'!BG555="AA",1,0)</f>
        <v>0</v>
      </c>
      <c r="Z555">
        <f>IF('Rolex, AP, Patek'!BG555="AAA",1,0)</f>
        <v>1</v>
      </c>
      <c r="AA555">
        <f>IF('Rolex, AP, Patek'!BG555="AAAA",1,0)</f>
        <v>0</v>
      </c>
      <c r="AB555">
        <f>IF('Rolex, AP, Patek'!R555="Yes",1,0)</f>
        <v>0</v>
      </c>
      <c r="AC555">
        <f>IF('Rolex, AP, Patek'!AR555="Yes",1,0)</f>
        <v>0</v>
      </c>
      <c r="AD555">
        <f>IF(OR('Rolex, AP, Patek'!X555="Yes", 'Rolex, AP, Patek'!Y555="Yes",'Rolex, AP, Patek'!Z555="Yes"),1,0)</f>
        <v>1</v>
      </c>
      <c r="AE555">
        <f>IF(OR('Rolex, AP, Patek'!AA555="Yes",'Rolex, AP, Patek'!AB555="Yes"),1,0)</f>
        <v>0</v>
      </c>
      <c r="AF555">
        <f>IF('Rolex, AP, Patek'!AD555="Yes",1,0)</f>
        <v>0</v>
      </c>
      <c r="AG555">
        <f>IF('Rolex, AP, Patek'!AC555="Yes",1,0)</f>
        <v>0</v>
      </c>
      <c r="AH555">
        <f>IF('Rolex, AP, Patek'!AE555="Yes",1,0)</f>
        <v>0</v>
      </c>
      <c r="AI555">
        <f>IF(OR('Rolex, AP, Patek'!AK555="Yes",'Rolex, AP, Patek'!AN555="Yes"),1,0)</f>
        <v>0</v>
      </c>
      <c r="AJ555">
        <f>IF('Rolex, AP, Patek'!AL555="Yes",1,0)</f>
        <v>0</v>
      </c>
      <c r="AK555">
        <f>IF('Rolex, AP, Patek'!AO555="Yes",1,0)</f>
        <v>0</v>
      </c>
      <c r="AL555">
        <f>IF('Rolex, AP, Patek'!AS555="Yes",1,0)</f>
        <v>0</v>
      </c>
      <c r="AM555" s="25">
        <f t="shared" si="49"/>
        <v>1</v>
      </c>
      <c r="AN555" s="25">
        <f t="shared" si="50"/>
        <v>0</v>
      </c>
      <c r="AO555" s="25">
        <f t="shared" si="51"/>
        <v>0</v>
      </c>
      <c r="AP555" s="25">
        <f t="shared" si="52"/>
        <v>0</v>
      </c>
      <c r="AQ555" s="25">
        <f t="shared" si="53"/>
        <v>0</v>
      </c>
    </row>
    <row r="556" spans="1:43" x14ac:dyDescent="0.2">
      <c r="A556" s="1">
        <v>552</v>
      </c>
      <c r="B556" s="27">
        <f>'Rolex, AP, Patek'!C556</f>
        <v>43415</v>
      </c>
      <c r="C556">
        <f>'Rolex, AP, Patek'!D556</f>
        <v>114</v>
      </c>
      <c r="D556" s="28">
        <f>'Rolex, AP, Patek'!E556</f>
        <v>7000</v>
      </c>
      <c r="E556" s="28">
        <f>'Rolex, AP, Patek'!F556</f>
        <v>8750</v>
      </c>
      <c r="F556" s="29">
        <f t="shared" si="48"/>
        <v>8.8536654280374503</v>
      </c>
      <c r="G556" s="28">
        <f>IF('Rolex, AP, Patek'!J556="AP",1,0)</f>
        <v>0</v>
      </c>
      <c r="H556" s="28">
        <f>IF('Rolex, AP, Patek'!J556="Patek",1,0)</f>
        <v>0</v>
      </c>
      <c r="I556" s="28">
        <f>IF('Rolex, AP, Patek'!J556="Rolex",1,0)</f>
        <v>1</v>
      </c>
      <c r="J556">
        <f>IF('Rolex, AP, Patek'!L556="Stainless Steel",1,0)</f>
        <v>1</v>
      </c>
      <c r="K556">
        <f>IF('Rolex, AP, Patek'!L556="Two-tone",1,0)</f>
        <v>0</v>
      </c>
      <c r="L556">
        <f>IF(OR('Rolex, AP, Patek'!L556="YG 18K",'Rolex, AP, Patek'!L556="YG &lt;18K",'Rolex, AP, Patek'!L556="PG 18K",'Rolex, AP, Patek'!L556="PG &lt;18K",'Rolex, AP, Patek'!L556="WG 18K",'Rolex, AP, Patek'!L556="Mixes of 18K",'Rolex, AP, Patek'!L556="Mixes &lt;18K"),1,0)</f>
        <v>0</v>
      </c>
      <c r="M556">
        <f>IF('Rolex, AP, Patek'!L556="Platinum",1,0)</f>
        <v>0</v>
      </c>
      <c r="N556">
        <f>IF(OR('Rolex, AP, Patek'!L556="PVD",'Rolex, AP, Patek'!L556="Gold Plate",'Rolex, AP, Patek'!L556="Other"),1,0)</f>
        <v>0</v>
      </c>
      <c r="O556">
        <f>IF('Rolex, AP, Patek'!P556="Stainless Steel",1,0)</f>
        <v>0</v>
      </c>
      <c r="P556">
        <f>IF('Rolex, AP, Patek'!P556="Leather",1,0)</f>
        <v>1</v>
      </c>
      <c r="Q556">
        <f>IF('Rolex, AP, Patek'!P556="Two-tone",1,0)</f>
        <v>0</v>
      </c>
      <c r="R556">
        <f>IF(OR('Rolex, AP, Patek'!P556="YG 18K",'Rolex, AP, Patek'!P556="PG 18K",'Rolex, AP, Patek'!P556="WG 18K",'Rolex, AP, Patek'!P556="Mixes of 18K"),1,0)</f>
        <v>0</v>
      </c>
      <c r="S556">
        <f>IF(OR('Rolex, AP, Patek'!AX556="Yes",'Rolex, AP, Patek'!AY556="Yes",'Rolex, AP, Patek'!AW556="Yes"),1,0)</f>
        <v>0</v>
      </c>
      <c r="T556">
        <f>IF(OR(ISTEXT('Rolex, AP, Patek'!AZ556), ISTEXT('Rolex, AP, Patek'!BA556)),1,0)</f>
        <v>0</v>
      </c>
      <c r="U556">
        <f>IF('Rolex, AP, Patek'!BB556="Yes",1,0)</f>
        <v>0</v>
      </c>
      <c r="V556">
        <f>IF('Rolex, AP, Patek'!BC556="Yes",1,0)</f>
        <v>0</v>
      </c>
      <c r="W556">
        <f>IF('Rolex, AP, Patek'!BF556="Yes",1,0)</f>
        <v>0</v>
      </c>
      <c r="X556">
        <f>IF('Rolex, AP, Patek'!BG556="A",1,0)</f>
        <v>0</v>
      </c>
      <c r="Y556">
        <f>IF('Rolex, AP, Patek'!BG556="AA",1,0)</f>
        <v>1</v>
      </c>
      <c r="Z556">
        <f>IF('Rolex, AP, Patek'!BG556="AAA",1,0)</f>
        <v>0</v>
      </c>
      <c r="AA556">
        <f>IF('Rolex, AP, Patek'!BG556="AAAA",1,0)</f>
        <v>0</v>
      </c>
      <c r="AB556">
        <f>IF('Rolex, AP, Patek'!R556="Yes",1,0)</f>
        <v>1</v>
      </c>
      <c r="AC556">
        <f>IF('Rolex, AP, Patek'!AR556="Yes",1,0)</f>
        <v>0</v>
      </c>
      <c r="AD556">
        <f>IF(OR('Rolex, AP, Patek'!X556="Yes", 'Rolex, AP, Patek'!Y556="Yes",'Rolex, AP, Patek'!Z556="Yes"),1,0)</f>
        <v>0</v>
      </c>
      <c r="AE556">
        <f>IF(OR('Rolex, AP, Patek'!AA556="Yes",'Rolex, AP, Patek'!AB556="Yes"),1,0)</f>
        <v>0</v>
      </c>
      <c r="AF556">
        <f>IF('Rolex, AP, Patek'!AD556="Yes",1,0)</f>
        <v>0</v>
      </c>
      <c r="AG556">
        <f>IF('Rolex, AP, Patek'!AC556="Yes",1,0)</f>
        <v>1</v>
      </c>
      <c r="AH556">
        <f>IF('Rolex, AP, Patek'!AE556="Yes",1,0)</f>
        <v>0</v>
      </c>
      <c r="AI556">
        <f>IF(OR('Rolex, AP, Patek'!AK556="Yes",'Rolex, AP, Patek'!AN556="Yes"),1,0)</f>
        <v>0</v>
      </c>
      <c r="AJ556">
        <f>IF('Rolex, AP, Patek'!AL556="Yes",1,0)</f>
        <v>0</v>
      </c>
      <c r="AK556">
        <f>IF('Rolex, AP, Patek'!AO556="Yes",1,0)</f>
        <v>0</v>
      </c>
      <c r="AL556">
        <f>IF('Rolex, AP, Patek'!AS556="Yes",1,0)</f>
        <v>0</v>
      </c>
      <c r="AM556" s="25">
        <f t="shared" si="49"/>
        <v>1</v>
      </c>
      <c r="AN556" s="25">
        <f t="shared" si="50"/>
        <v>0</v>
      </c>
      <c r="AO556" s="25">
        <f t="shared" si="51"/>
        <v>0</v>
      </c>
      <c r="AP556" s="25">
        <f t="shared" si="52"/>
        <v>0</v>
      </c>
      <c r="AQ556" s="25">
        <f t="shared" si="53"/>
        <v>0</v>
      </c>
    </row>
    <row r="557" spans="1:43" x14ac:dyDescent="0.2">
      <c r="A557" s="1">
        <v>553</v>
      </c>
      <c r="B557" s="27">
        <f>'Rolex, AP, Patek'!C557</f>
        <v>43415</v>
      </c>
      <c r="C557">
        <f>'Rolex, AP, Patek'!D557</f>
        <v>115</v>
      </c>
      <c r="D557" s="28">
        <f>'Rolex, AP, Patek'!E557</f>
        <v>7000</v>
      </c>
      <c r="E557" s="28">
        <f>'Rolex, AP, Patek'!F557</f>
        <v>8750</v>
      </c>
      <c r="F557" s="29">
        <f t="shared" si="48"/>
        <v>8.8536654280374503</v>
      </c>
      <c r="G557" s="28">
        <f>IF('Rolex, AP, Patek'!J557="AP",1,0)</f>
        <v>0</v>
      </c>
      <c r="H557" s="28">
        <f>IF('Rolex, AP, Patek'!J557="Patek",1,0)</f>
        <v>0</v>
      </c>
      <c r="I557" s="28">
        <f>IF('Rolex, AP, Patek'!J557="Rolex",1,0)</f>
        <v>1</v>
      </c>
      <c r="J557">
        <f>IF('Rolex, AP, Patek'!L557="Stainless Steel",1,0)</f>
        <v>1</v>
      </c>
      <c r="K557">
        <f>IF('Rolex, AP, Patek'!L557="Two-tone",1,0)</f>
        <v>0</v>
      </c>
      <c r="L557">
        <f>IF(OR('Rolex, AP, Patek'!L557="YG 18K",'Rolex, AP, Patek'!L557="YG &lt;18K",'Rolex, AP, Patek'!L557="PG 18K",'Rolex, AP, Patek'!L557="PG &lt;18K",'Rolex, AP, Patek'!L557="WG 18K",'Rolex, AP, Patek'!L557="Mixes of 18K",'Rolex, AP, Patek'!L557="Mixes &lt;18K"),1,0)</f>
        <v>0</v>
      </c>
      <c r="M557">
        <f>IF('Rolex, AP, Patek'!L557="Platinum",1,0)</f>
        <v>0</v>
      </c>
      <c r="N557">
        <f>IF(OR('Rolex, AP, Patek'!L557="PVD",'Rolex, AP, Patek'!L557="Gold Plate",'Rolex, AP, Patek'!L557="Other"),1,0)</f>
        <v>0</v>
      </c>
      <c r="O557">
        <f>IF('Rolex, AP, Patek'!P557="Stainless Steel",1,0)</f>
        <v>1</v>
      </c>
      <c r="P557">
        <f>IF('Rolex, AP, Patek'!P557="Leather",1,0)</f>
        <v>0</v>
      </c>
      <c r="Q557">
        <f>IF('Rolex, AP, Patek'!P557="Two-tone",1,0)</f>
        <v>0</v>
      </c>
      <c r="R557">
        <f>IF(OR('Rolex, AP, Patek'!P557="YG 18K",'Rolex, AP, Patek'!P557="PG 18K",'Rolex, AP, Patek'!P557="WG 18K",'Rolex, AP, Patek'!P557="Mixes of 18K"),1,0)</f>
        <v>0</v>
      </c>
      <c r="S557">
        <f>IF(OR('Rolex, AP, Patek'!AX557="Yes",'Rolex, AP, Patek'!AY557="Yes",'Rolex, AP, Patek'!AW557="Yes"),1,0)</f>
        <v>0</v>
      </c>
      <c r="T557">
        <f>IF(OR(ISTEXT('Rolex, AP, Patek'!AZ557), ISTEXT('Rolex, AP, Patek'!BA557)),1,0)</f>
        <v>0</v>
      </c>
      <c r="U557">
        <f>IF('Rolex, AP, Patek'!BB557="Yes",1,0)</f>
        <v>0</v>
      </c>
      <c r="V557">
        <f>IF('Rolex, AP, Patek'!BC557="Yes",1,0)</f>
        <v>0</v>
      </c>
      <c r="W557">
        <f>IF('Rolex, AP, Patek'!BF557="Yes",1,0)</f>
        <v>0</v>
      </c>
      <c r="X557">
        <f>IF('Rolex, AP, Patek'!BG557="A",1,0)</f>
        <v>0</v>
      </c>
      <c r="Y557">
        <f>IF('Rolex, AP, Patek'!BG557="AA",1,0)</f>
        <v>1</v>
      </c>
      <c r="Z557">
        <f>IF('Rolex, AP, Patek'!BG557="AAA",1,0)</f>
        <v>0</v>
      </c>
      <c r="AA557">
        <f>IF('Rolex, AP, Patek'!BG557="AAAA",1,0)</f>
        <v>0</v>
      </c>
      <c r="AB557">
        <f>IF('Rolex, AP, Patek'!R557="Yes",1,0)</f>
        <v>0</v>
      </c>
      <c r="AC557">
        <f>IF('Rolex, AP, Patek'!AR557="Yes",1,0)</f>
        <v>0</v>
      </c>
      <c r="AD557">
        <f>IF(OR('Rolex, AP, Patek'!X557="Yes", 'Rolex, AP, Patek'!Y557="Yes",'Rolex, AP, Patek'!Z557="Yes"),1,0)</f>
        <v>1</v>
      </c>
      <c r="AE557">
        <f>IF(OR('Rolex, AP, Patek'!AA557="Yes",'Rolex, AP, Patek'!AB557="Yes"),1,0)</f>
        <v>0</v>
      </c>
      <c r="AF557">
        <f>IF('Rolex, AP, Patek'!AD557="Yes",1,0)</f>
        <v>0</v>
      </c>
      <c r="AG557">
        <f>IF('Rolex, AP, Patek'!AC557="Yes",1,0)</f>
        <v>1</v>
      </c>
      <c r="AH557">
        <f>IF('Rolex, AP, Patek'!AE557="Yes",1,0)</f>
        <v>0</v>
      </c>
      <c r="AI557">
        <f>IF(OR('Rolex, AP, Patek'!AK557="Yes",'Rolex, AP, Patek'!AN557="Yes"),1,0)</f>
        <v>0</v>
      </c>
      <c r="AJ557">
        <f>IF('Rolex, AP, Patek'!AL557="Yes",1,0)</f>
        <v>0</v>
      </c>
      <c r="AK557">
        <f>IF('Rolex, AP, Patek'!AO557="Yes",1,0)</f>
        <v>0</v>
      </c>
      <c r="AL557">
        <f>IF('Rolex, AP, Patek'!AS557="Yes",1,0)</f>
        <v>0</v>
      </c>
      <c r="AM557" s="25">
        <f t="shared" si="49"/>
        <v>1</v>
      </c>
      <c r="AN557" s="25">
        <f t="shared" si="50"/>
        <v>0</v>
      </c>
      <c r="AO557" s="25">
        <f t="shared" si="51"/>
        <v>0</v>
      </c>
      <c r="AP557" s="25">
        <f t="shared" si="52"/>
        <v>0</v>
      </c>
      <c r="AQ557" s="25">
        <f t="shared" si="53"/>
        <v>0</v>
      </c>
    </row>
    <row r="558" spans="1:43" x14ac:dyDescent="0.2">
      <c r="A558" s="1">
        <v>554</v>
      </c>
      <c r="B558" s="27">
        <f>'Rolex, AP, Patek'!C558</f>
        <v>43415</v>
      </c>
      <c r="C558">
        <f>'Rolex, AP, Patek'!D558</f>
        <v>116</v>
      </c>
      <c r="D558" s="28">
        <f>'Rolex, AP, Patek'!E558</f>
        <v>12000</v>
      </c>
      <c r="E558" s="28">
        <f>'Rolex, AP, Patek'!F558</f>
        <v>15000</v>
      </c>
      <c r="F558" s="29">
        <f t="shared" si="48"/>
        <v>9.3926619287701367</v>
      </c>
      <c r="G558" s="28">
        <f>IF('Rolex, AP, Patek'!J558="AP",1,0)</f>
        <v>0</v>
      </c>
      <c r="H558" s="28">
        <f>IF('Rolex, AP, Patek'!J558="Patek",1,0)</f>
        <v>0</v>
      </c>
      <c r="I558" s="28">
        <f>IF('Rolex, AP, Patek'!J558="Rolex",1,0)</f>
        <v>1</v>
      </c>
      <c r="J558">
        <f>IF('Rolex, AP, Patek'!L558="Stainless Steel",1,0)</f>
        <v>1</v>
      </c>
      <c r="K558">
        <f>IF('Rolex, AP, Patek'!L558="Two-tone",1,0)</f>
        <v>0</v>
      </c>
      <c r="L558">
        <f>IF(OR('Rolex, AP, Patek'!L558="YG 18K",'Rolex, AP, Patek'!L558="YG &lt;18K",'Rolex, AP, Patek'!L558="PG 18K",'Rolex, AP, Patek'!L558="PG &lt;18K",'Rolex, AP, Patek'!L558="WG 18K",'Rolex, AP, Patek'!L558="Mixes of 18K",'Rolex, AP, Patek'!L558="Mixes &lt;18K"),1,0)</f>
        <v>0</v>
      </c>
      <c r="M558">
        <f>IF('Rolex, AP, Patek'!L558="Platinum",1,0)</f>
        <v>0</v>
      </c>
      <c r="N558">
        <f>IF(OR('Rolex, AP, Patek'!L558="PVD",'Rolex, AP, Patek'!L558="Gold Plate",'Rolex, AP, Patek'!L558="Other"),1,0)</f>
        <v>0</v>
      </c>
      <c r="O558">
        <f>IF('Rolex, AP, Patek'!P558="Stainless Steel",1,0)</f>
        <v>1</v>
      </c>
      <c r="P558">
        <f>IF('Rolex, AP, Patek'!P558="Leather",1,0)</f>
        <v>0</v>
      </c>
      <c r="Q558">
        <f>IF('Rolex, AP, Patek'!P558="Two-tone",1,0)</f>
        <v>0</v>
      </c>
      <c r="R558">
        <f>IF(OR('Rolex, AP, Patek'!P558="YG 18K",'Rolex, AP, Patek'!P558="PG 18K",'Rolex, AP, Patek'!P558="WG 18K",'Rolex, AP, Patek'!P558="Mixes of 18K"),1,0)</f>
        <v>0</v>
      </c>
      <c r="S558">
        <f>IF(OR('Rolex, AP, Patek'!AX558="Yes",'Rolex, AP, Patek'!AY558="Yes",'Rolex, AP, Patek'!AW558="Yes"),1,0)</f>
        <v>0</v>
      </c>
      <c r="T558">
        <f>IF(OR(ISTEXT('Rolex, AP, Patek'!AZ558), ISTEXT('Rolex, AP, Patek'!BA558)),1,0)</f>
        <v>0</v>
      </c>
      <c r="U558">
        <f>IF('Rolex, AP, Patek'!BB558="Yes",1,0)</f>
        <v>0</v>
      </c>
      <c r="V558">
        <f>IF('Rolex, AP, Patek'!BC558="Yes",1,0)</f>
        <v>0</v>
      </c>
      <c r="W558">
        <f>IF('Rolex, AP, Patek'!BF558="Yes",1,0)</f>
        <v>0</v>
      </c>
      <c r="X558">
        <f>IF('Rolex, AP, Patek'!BG558="A",1,0)</f>
        <v>1</v>
      </c>
      <c r="Y558">
        <f>IF('Rolex, AP, Patek'!BG558="AA",1,0)</f>
        <v>0</v>
      </c>
      <c r="Z558">
        <f>IF('Rolex, AP, Patek'!BG558="AAA",1,0)</f>
        <v>0</v>
      </c>
      <c r="AA558">
        <f>IF('Rolex, AP, Patek'!BG558="AAAA",1,0)</f>
        <v>0</v>
      </c>
      <c r="AB558">
        <f>IF('Rolex, AP, Patek'!R558="Yes",1,0)</f>
        <v>0</v>
      </c>
      <c r="AC558">
        <f>IF('Rolex, AP, Patek'!AR558="Yes",1,0)</f>
        <v>0</v>
      </c>
      <c r="AD558">
        <f>IF(OR('Rolex, AP, Patek'!X558="Yes", 'Rolex, AP, Patek'!Y558="Yes",'Rolex, AP, Patek'!Z558="Yes"),1,0)</f>
        <v>1</v>
      </c>
      <c r="AE558">
        <f>IF(OR('Rolex, AP, Patek'!AA558="Yes",'Rolex, AP, Patek'!AB558="Yes"),1,0)</f>
        <v>0</v>
      </c>
      <c r="AF558">
        <f>IF('Rolex, AP, Patek'!AD558="Yes",1,0)</f>
        <v>0</v>
      </c>
      <c r="AG558">
        <f>IF('Rolex, AP, Patek'!AC558="Yes",1,0)</f>
        <v>0</v>
      </c>
      <c r="AH558">
        <f>IF('Rolex, AP, Patek'!AE558="Yes",1,0)</f>
        <v>1</v>
      </c>
      <c r="AI558">
        <f>IF(OR('Rolex, AP, Patek'!AK558="Yes",'Rolex, AP, Patek'!AN558="Yes"),1,0)</f>
        <v>0</v>
      </c>
      <c r="AJ558">
        <f>IF('Rolex, AP, Patek'!AL558="Yes",1,0)</f>
        <v>0</v>
      </c>
      <c r="AK558">
        <f>IF('Rolex, AP, Patek'!AO558="Yes",1,0)</f>
        <v>0</v>
      </c>
      <c r="AL558">
        <f>IF('Rolex, AP, Patek'!AS558="Yes",1,0)</f>
        <v>0</v>
      </c>
      <c r="AM558" s="25">
        <f t="shared" si="49"/>
        <v>1</v>
      </c>
      <c r="AN558" s="25">
        <f t="shared" si="50"/>
        <v>0</v>
      </c>
      <c r="AO558" s="25">
        <f t="shared" si="51"/>
        <v>0</v>
      </c>
      <c r="AP558" s="25">
        <f t="shared" si="52"/>
        <v>0</v>
      </c>
      <c r="AQ558" s="25">
        <f t="shared" si="53"/>
        <v>0</v>
      </c>
    </row>
    <row r="559" spans="1:43" x14ac:dyDescent="0.2">
      <c r="A559" s="1">
        <v>555</v>
      </c>
      <c r="B559" s="27">
        <f>'Rolex, AP, Patek'!C559</f>
        <v>43415</v>
      </c>
      <c r="C559">
        <f>'Rolex, AP, Patek'!D559</f>
        <v>117</v>
      </c>
      <c r="D559" s="28">
        <f>'Rolex, AP, Patek'!E559</f>
        <v>38000</v>
      </c>
      <c r="E559" s="28">
        <f>'Rolex, AP, Patek'!F559</f>
        <v>47500</v>
      </c>
      <c r="F559" s="29">
        <f t="shared" si="48"/>
        <v>10.545341438708522</v>
      </c>
      <c r="G559" s="28">
        <f>IF('Rolex, AP, Patek'!J559="AP",1,0)</f>
        <v>0</v>
      </c>
      <c r="H559" s="28">
        <f>IF('Rolex, AP, Patek'!J559="Patek",1,0)</f>
        <v>0</v>
      </c>
      <c r="I559" s="28">
        <f>IF('Rolex, AP, Patek'!J559="Rolex",1,0)</f>
        <v>1</v>
      </c>
      <c r="J559">
        <f>IF('Rolex, AP, Patek'!L559="Stainless Steel",1,0)</f>
        <v>0</v>
      </c>
      <c r="K559">
        <f>IF('Rolex, AP, Patek'!L559="Two-tone",1,0)</f>
        <v>0</v>
      </c>
      <c r="L559">
        <f>IF(OR('Rolex, AP, Patek'!L559="YG 18K",'Rolex, AP, Patek'!L559="YG &lt;18K",'Rolex, AP, Patek'!L559="PG 18K",'Rolex, AP, Patek'!L559="PG &lt;18K",'Rolex, AP, Patek'!L559="WG 18K",'Rolex, AP, Patek'!L559="Mixes of 18K",'Rolex, AP, Patek'!L559="Mixes &lt;18K"),1,0)</f>
        <v>1</v>
      </c>
      <c r="M559">
        <f>IF('Rolex, AP, Patek'!L559="Platinum",1,0)</f>
        <v>0</v>
      </c>
      <c r="N559">
        <f>IF(OR('Rolex, AP, Patek'!L559="PVD",'Rolex, AP, Patek'!L559="Gold Plate",'Rolex, AP, Patek'!L559="Other"),1,0)</f>
        <v>0</v>
      </c>
      <c r="O559">
        <f>IF('Rolex, AP, Patek'!P559="Stainless Steel",1,0)</f>
        <v>0</v>
      </c>
      <c r="P559">
        <f>IF('Rolex, AP, Patek'!P559="Leather",1,0)</f>
        <v>0</v>
      </c>
      <c r="Q559">
        <f>IF('Rolex, AP, Patek'!P559="Two-tone",1,0)</f>
        <v>0</v>
      </c>
      <c r="R559">
        <f>IF(OR('Rolex, AP, Patek'!P559="YG 18K",'Rolex, AP, Patek'!P559="PG 18K",'Rolex, AP, Patek'!P559="WG 18K",'Rolex, AP, Patek'!P559="Mixes of 18K"),1,0)</f>
        <v>1</v>
      </c>
      <c r="S559">
        <f>IF(OR('Rolex, AP, Patek'!AX559="Yes",'Rolex, AP, Patek'!AY559="Yes",'Rolex, AP, Patek'!AW559="Yes"),1,0)</f>
        <v>0</v>
      </c>
      <c r="T559">
        <f>IF(OR(ISTEXT('Rolex, AP, Patek'!AZ559), ISTEXT('Rolex, AP, Patek'!BA559)),1,0)</f>
        <v>0</v>
      </c>
      <c r="U559">
        <f>IF('Rolex, AP, Patek'!BB559="Yes",1,0)</f>
        <v>1</v>
      </c>
      <c r="V559">
        <f>IF('Rolex, AP, Patek'!BC559="Yes",1,0)</f>
        <v>0</v>
      </c>
      <c r="W559">
        <f>IF('Rolex, AP, Patek'!BF559="Yes",1,0)</f>
        <v>0</v>
      </c>
      <c r="X559">
        <f>IF('Rolex, AP, Patek'!BG559="A",1,0)</f>
        <v>0</v>
      </c>
      <c r="Y559">
        <f>IF('Rolex, AP, Patek'!BG559="AA",1,0)</f>
        <v>1</v>
      </c>
      <c r="Z559">
        <f>IF('Rolex, AP, Patek'!BG559="AAA",1,0)</f>
        <v>0</v>
      </c>
      <c r="AA559">
        <f>IF('Rolex, AP, Patek'!BG559="AAAA",1,0)</f>
        <v>0</v>
      </c>
      <c r="AB559">
        <f>IF('Rolex, AP, Patek'!R559="Yes",1,0)</f>
        <v>0</v>
      </c>
      <c r="AC559">
        <f>IF('Rolex, AP, Patek'!AR559="Yes",1,0)</f>
        <v>0</v>
      </c>
      <c r="AD559">
        <f>IF(OR('Rolex, AP, Patek'!X559="Yes", 'Rolex, AP, Patek'!Y559="Yes",'Rolex, AP, Patek'!Z559="Yes"),1,0)</f>
        <v>1</v>
      </c>
      <c r="AE559">
        <f>IF(OR('Rolex, AP, Patek'!AA559="Yes",'Rolex, AP, Patek'!AB559="Yes"),1,0)</f>
        <v>0</v>
      </c>
      <c r="AF559">
        <f>IF('Rolex, AP, Patek'!AD559="Yes",1,0)</f>
        <v>0</v>
      </c>
      <c r="AG559">
        <f>IF('Rolex, AP, Patek'!AC559="Yes",1,0)</f>
        <v>1</v>
      </c>
      <c r="AH559">
        <f>IF('Rolex, AP, Patek'!AE559="Yes",1,0)</f>
        <v>0</v>
      </c>
      <c r="AI559">
        <f>IF(OR('Rolex, AP, Patek'!AK559="Yes",'Rolex, AP, Patek'!AN559="Yes"),1,0)</f>
        <v>0</v>
      </c>
      <c r="AJ559">
        <f>IF('Rolex, AP, Patek'!AL559="Yes",1,0)</f>
        <v>0</v>
      </c>
      <c r="AK559">
        <f>IF('Rolex, AP, Patek'!AO559="Yes",1,0)</f>
        <v>0</v>
      </c>
      <c r="AL559">
        <f>IF('Rolex, AP, Patek'!AS559="Yes",1,0)</f>
        <v>0</v>
      </c>
      <c r="AM559" s="25">
        <f t="shared" si="49"/>
        <v>1</v>
      </c>
      <c r="AN559" s="25">
        <f t="shared" si="50"/>
        <v>0</v>
      </c>
      <c r="AO559" s="25">
        <f t="shared" si="51"/>
        <v>0</v>
      </c>
      <c r="AP559" s="25">
        <f t="shared" si="52"/>
        <v>0</v>
      </c>
      <c r="AQ559" s="25">
        <f t="shared" si="53"/>
        <v>0</v>
      </c>
    </row>
    <row r="560" spans="1:43" x14ac:dyDescent="0.2">
      <c r="A560" s="1">
        <v>556</v>
      </c>
      <c r="B560" s="27">
        <f>'Rolex, AP, Patek'!C560</f>
        <v>43415</v>
      </c>
      <c r="C560">
        <f>'Rolex, AP, Patek'!D560</f>
        <v>118</v>
      </c>
      <c r="D560" s="28">
        <f>'Rolex, AP, Patek'!E560</f>
        <v>6000</v>
      </c>
      <c r="E560" s="28">
        <f>'Rolex, AP, Patek'!F560</f>
        <v>7500</v>
      </c>
      <c r="F560" s="29">
        <f t="shared" si="48"/>
        <v>8.6995147482101913</v>
      </c>
      <c r="G560" s="28">
        <f>IF('Rolex, AP, Patek'!J560="AP",1,0)</f>
        <v>0</v>
      </c>
      <c r="H560" s="28">
        <f>IF('Rolex, AP, Patek'!J560="Patek",1,0)</f>
        <v>0</v>
      </c>
      <c r="I560" s="28">
        <f>IF('Rolex, AP, Patek'!J560="Rolex",1,0)</f>
        <v>1</v>
      </c>
      <c r="J560">
        <f>IF('Rolex, AP, Patek'!L560="Stainless Steel",1,0)</f>
        <v>0</v>
      </c>
      <c r="K560">
        <f>IF('Rolex, AP, Patek'!L560="Two-tone",1,0)</f>
        <v>0</v>
      </c>
      <c r="L560">
        <f>IF(OR('Rolex, AP, Patek'!L560="YG 18K",'Rolex, AP, Patek'!L560="YG &lt;18K",'Rolex, AP, Patek'!L560="PG 18K",'Rolex, AP, Patek'!L560="PG &lt;18K",'Rolex, AP, Patek'!L560="WG 18K",'Rolex, AP, Patek'!L560="Mixes of 18K",'Rolex, AP, Patek'!L560="Mixes &lt;18K"),1,0)</f>
        <v>1</v>
      </c>
      <c r="M560">
        <f>IF('Rolex, AP, Patek'!L560="Platinum",1,0)</f>
        <v>0</v>
      </c>
      <c r="N560">
        <f>IF(OR('Rolex, AP, Patek'!L560="PVD",'Rolex, AP, Patek'!L560="Gold Plate",'Rolex, AP, Patek'!L560="Other"),1,0)</f>
        <v>0</v>
      </c>
      <c r="O560">
        <f>IF('Rolex, AP, Patek'!P560="Stainless Steel",1,0)</f>
        <v>0</v>
      </c>
      <c r="P560">
        <f>IF('Rolex, AP, Patek'!P560="Leather",1,0)</f>
        <v>1</v>
      </c>
      <c r="Q560">
        <f>IF('Rolex, AP, Patek'!P560="Two-tone",1,0)</f>
        <v>0</v>
      </c>
      <c r="R560">
        <f>IF(OR('Rolex, AP, Patek'!P560="YG 18K",'Rolex, AP, Patek'!P560="PG 18K",'Rolex, AP, Patek'!P560="WG 18K",'Rolex, AP, Patek'!P560="Mixes of 18K"),1,0)</f>
        <v>0</v>
      </c>
      <c r="S560">
        <f>IF(OR('Rolex, AP, Patek'!AX560="Yes",'Rolex, AP, Patek'!AY560="Yes",'Rolex, AP, Patek'!AW560="Yes"),1,0)</f>
        <v>0</v>
      </c>
      <c r="T560">
        <f>IF(OR(ISTEXT('Rolex, AP, Patek'!AZ560), ISTEXT('Rolex, AP, Patek'!BA560)),1,0)</f>
        <v>0</v>
      </c>
      <c r="U560">
        <f>IF('Rolex, AP, Patek'!BB560="Yes",1,0)</f>
        <v>0</v>
      </c>
      <c r="V560">
        <f>IF('Rolex, AP, Patek'!BC560="Yes",1,0)</f>
        <v>0</v>
      </c>
      <c r="W560">
        <f>IF('Rolex, AP, Patek'!BF560="Yes",1,0)</f>
        <v>0</v>
      </c>
      <c r="X560">
        <f>IF('Rolex, AP, Patek'!BG560="A",1,0)</f>
        <v>0</v>
      </c>
      <c r="Y560">
        <f>IF('Rolex, AP, Patek'!BG560="AA",1,0)</f>
        <v>0</v>
      </c>
      <c r="Z560">
        <f>IF('Rolex, AP, Patek'!BG560="AAA",1,0)</f>
        <v>1</v>
      </c>
      <c r="AA560">
        <f>IF('Rolex, AP, Patek'!BG560="AAAA",1,0)</f>
        <v>0</v>
      </c>
      <c r="AB560">
        <f>IF('Rolex, AP, Patek'!R560="Yes",1,0)</f>
        <v>0</v>
      </c>
      <c r="AC560">
        <f>IF('Rolex, AP, Patek'!AR560="Yes",1,0)</f>
        <v>0</v>
      </c>
      <c r="AD560">
        <f>IF(OR('Rolex, AP, Patek'!X560="Yes", 'Rolex, AP, Patek'!Y560="Yes",'Rolex, AP, Patek'!Z560="Yes"),1,0)</f>
        <v>1</v>
      </c>
      <c r="AE560">
        <f>IF(OR('Rolex, AP, Patek'!AA560="Yes",'Rolex, AP, Patek'!AB560="Yes"),1,0)</f>
        <v>0</v>
      </c>
      <c r="AF560">
        <f>IF('Rolex, AP, Patek'!AD560="Yes",1,0)</f>
        <v>0</v>
      </c>
      <c r="AG560">
        <f>IF('Rolex, AP, Patek'!AC560="Yes",1,0)</f>
        <v>0</v>
      </c>
      <c r="AH560">
        <f>IF('Rolex, AP, Patek'!AE560="Yes",1,0)</f>
        <v>0</v>
      </c>
      <c r="AI560">
        <f>IF(OR('Rolex, AP, Patek'!AK560="Yes",'Rolex, AP, Patek'!AN560="Yes"),1,0)</f>
        <v>0</v>
      </c>
      <c r="AJ560">
        <f>IF('Rolex, AP, Patek'!AL560="Yes",1,0)</f>
        <v>0</v>
      </c>
      <c r="AK560">
        <f>IF('Rolex, AP, Patek'!AO560="Yes",1,0)</f>
        <v>0</v>
      </c>
      <c r="AL560">
        <f>IF('Rolex, AP, Patek'!AS560="Yes",1,0)</f>
        <v>0</v>
      </c>
      <c r="AM560" s="25">
        <f t="shared" si="49"/>
        <v>1</v>
      </c>
      <c r="AN560" s="25">
        <f t="shared" si="50"/>
        <v>0</v>
      </c>
      <c r="AO560" s="25">
        <f t="shared" si="51"/>
        <v>0</v>
      </c>
      <c r="AP560" s="25">
        <f t="shared" si="52"/>
        <v>0</v>
      </c>
      <c r="AQ560" s="25">
        <f t="shared" si="53"/>
        <v>0</v>
      </c>
    </row>
    <row r="561" spans="1:43" x14ac:dyDescent="0.2">
      <c r="A561" s="1">
        <v>557</v>
      </c>
      <c r="B561" s="27">
        <f>'Rolex, AP, Patek'!C561</f>
        <v>43415</v>
      </c>
      <c r="C561">
        <f>'Rolex, AP, Patek'!D561</f>
        <v>119</v>
      </c>
      <c r="D561" s="28">
        <f>'Rolex, AP, Patek'!E561</f>
        <v>9000</v>
      </c>
      <c r="E561" s="28">
        <f>'Rolex, AP, Patek'!F561</f>
        <v>11250</v>
      </c>
      <c r="F561" s="29">
        <f t="shared" si="48"/>
        <v>9.1049798563183568</v>
      </c>
      <c r="G561" s="28">
        <f>IF('Rolex, AP, Patek'!J561="AP",1,0)</f>
        <v>0</v>
      </c>
      <c r="H561" s="28">
        <f>IF('Rolex, AP, Patek'!J561="Patek",1,0)</f>
        <v>0</v>
      </c>
      <c r="I561" s="28">
        <f>IF('Rolex, AP, Patek'!J561="Rolex",1,0)</f>
        <v>1</v>
      </c>
      <c r="J561">
        <f>IF('Rolex, AP, Patek'!L561="Stainless Steel",1,0)</f>
        <v>0</v>
      </c>
      <c r="K561">
        <f>IF('Rolex, AP, Patek'!L561="Two-tone",1,0)</f>
        <v>0</v>
      </c>
      <c r="L561">
        <f>IF(OR('Rolex, AP, Patek'!L561="YG 18K",'Rolex, AP, Patek'!L561="YG &lt;18K",'Rolex, AP, Patek'!L561="PG 18K",'Rolex, AP, Patek'!L561="PG &lt;18K",'Rolex, AP, Patek'!L561="WG 18K",'Rolex, AP, Patek'!L561="Mixes of 18K",'Rolex, AP, Patek'!L561="Mixes &lt;18K"),1,0)</f>
        <v>1</v>
      </c>
      <c r="M561">
        <f>IF('Rolex, AP, Patek'!L561="Platinum",1,0)</f>
        <v>0</v>
      </c>
      <c r="N561">
        <f>IF(OR('Rolex, AP, Patek'!L561="PVD",'Rolex, AP, Patek'!L561="Gold Plate",'Rolex, AP, Patek'!L561="Other"),1,0)</f>
        <v>0</v>
      </c>
      <c r="O561">
        <f>IF('Rolex, AP, Patek'!P561="Stainless Steel",1,0)</f>
        <v>0</v>
      </c>
      <c r="P561">
        <f>IF('Rolex, AP, Patek'!P561="Leather",1,0)</f>
        <v>1</v>
      </c>
      <c r="Q561">
        <f>IF('Rolex, AP, Patek'!P561="Two-tone",1,0)</f>
        <v>0</v>
      </c>
      <c r="R561">
        <f>IF(OR('Rolex, AP, Patek'!P561="YG 18K",'Rolex, AP, Patek'!P561="PG 18K",'Rolex, AP, Patek'!P561="WG 18K",'Rolex, AP, Patek'!P561="Mixes of 18K"),1,0)</f>
        <v>0</v>
      </c>
      <c r="S561">
        <f>IF(OR('Rolex, AP, Patek'!AX561="Yes",'Rolex, AP, Patek'!AY561="Yes",'Rolex, AP, Patek'!AW561="Yes"),1,0)</f>
        <v>0</v>
      </c>
      <c r="T561">
        <f>IF(OR(ISTEXT('Rolex, AP, Patek'!AZ561), ISTEXT('Rolex, AP, Patek'!BA561)),1,0)</f>
        <v>0</v>
      </c>
      <c r="U561">
        <f>IF('Rolex, AP, Patek'!BB561="Yes",1,0)</f>
        <v>0</v>
      </c>
      <c r="V561">
        <f>IF('Rolex, AP, Patek'!BC561="Yes",1,0)</f>
        <v>0</v>
      </c>
      <c r="W561">
        <f>IF('Rolex, AP, Patek'!BF561="Yes",1,0)</f>
        <v>0</v>
      </c>
      <c r="X561">
        <f>IF('Rolex, AP, Patek'!BG561="A",1,0)</f>
        <v>0</v>
      </c>
      <c r="Y561">
        <f>IF('Rolex, AP, Patek'!BG561="AA",1,0)</f>
        <v>1</v>
      </c>
      <c r="Z561">
        <f>IF('Rolex, AP, Patek'!BG561="AAA",1,0)</f>
        <v>0</v>
      </c>
      <c r="AA561">
        <f>IF('Rolex, AP, Patek'!BG561="AAAA",1,0)</f>
        <v>0</v>
      </c>
      <c r="AB561">
        <f>IF('Rolex, AP, Patek'!R561="Yes",1,0)</f>
        <v>0</v>
      </c>
      <c r="AC561">
        <f>IF('Rolex, AP, Patek'!AR561="Yes",1,0)</f>
        <v>0</v>
      </c>
      <c r="AD561">
        <f>IF(OR('Rolex, AP, Patek'!X561="Yes", 'Rolex, AP, Patek'!Y561="Yes",'Rolex, AP, Patek'!Z561="Yes"),1,0)</f>
        <v>1</v>
      </c>
      <c r="AE561">
        <f>IF(OR('Rolex, AP, Patek'!AA561="Yes",'Rolex, AP, Patek'!AB561="Yes"),1,0)</f>
        <v>0</v>
      </c>
      <c r="AF561">
        <f>IF('Rolex, AP, Patek'!AD561="Yes",1,0)</f>
        <v>0</v>
      </c>
      <c r="AG561">
        <f>IF('Rolex, AP, Patek'!AC561="Yes",1,0)</f>
        <v>0</v>
      </c>
      <c r="AH561">
        <f>IF('Rolex, AP, Patek'!AE561="Yes",1,0)</f>
        <v>0</v>
      </c>
      <c r="AI561">
        <f>IF(OR('Rolex, AP, Patek'!AK561="Yes",'Rolex, AP, Patek'!AN561="Yes"),1,0)</f>
        <v>0</v>
      </c>
      <c r="AJ561">
        <f>IF('Rolex, AP, Patek'!AL561="Yes",1,0)</f>
        <v>0</v>
      </c>
      <c r="AK561">
        <f>IF('Rolex, AP, Patek'!AO561="Yes",1,0)</f>
        <v>0</v>
      </c>
      <c r="AL561">
        <f>IF('Rolex, AP, Patek'!AS561="Yes",1,0)</f>
        <v>0</v>
      </c>
      <c r="AM561" s="25">
        <f t="shared" si="49"/>
        <v>1</v>
      </c>
      <c r="AN561" s="25">
        <f t="shared" si="50"/>
        <v>0</v>
      </c>
      <c r="AO561" s="25">
        <f t="shared" si="51"/>
        <v>0</v>
      </c>
      <c r="AP561" s="25">
        <f t="shared" si="52"/>
        <v>0</v>
      </c>
      <c r="AQ561" s="25">
        <f t="shared" si="53"/>
        <v>0</v>
      </c>
    </row>
    <row r="562" spans="1:43" x14ac:dyDescent="0.2">
      <c r="A562" s="1">
        <v>558</v>
      </c>
      <c r="B562" s="27">
        <f>'Rolex, AP, Patek'!C562</f>
        <v>43415</v>
      </c>
      <c r="C562">
        <f>'Rolex, AP, Patek'!D562</f>
        <v>120</v>
      </c>
      <c r="D562" s="28">
        <f>'Rolex, AP, Patek'!E562</f>
        <v>8500</v>
      </c>
      <c r="E562" s="28">
        <f>'Rolex, AP, Patek'!F562</f>
        <v>10625</v>
      </c>
      <c r="F562" s="29">
        <f t="shared" si="48"/>
        <v>9.0478214424784085</v>
      </c>
      <c r="G562" s="28">
        <f>IF('Rolex, AP, Patek'!J562="AP",1,0)</f>
        <v>0</v>
      </c>
      <c r="H562" s="28">
        <f>IF('Rolex, AP, Patek'!J562="Patek",1,0)</f>
        <v>0</v>
      </c>
      <c r="I562" s="28">
        <f>IF('Rolex, AP, Patek'!J562="Rolex",1,0)</f>
        <v>1</v>
      </c>
      <c r="J562">
        <f>IF('Rolex, AP, Patek'!L562="Stainless Steel",1,0)</f>
        <v>0</v>
      </c>
      <c r="K562">
        <f>IF('Rolex, AP, Patek'!L562="Two-tone",1,0)</f>
        <v>0</v>
      </c>
      <c r="L562">
        <f>IF(OR('Rolex, AP, Patek'!L562="YG 18K",'Rolex, AP, Patek'!L562="YG &lt;18K",'Rolex, AP, Patek'!L562="PG 18K",'Rolex, AP, Patek'!L562="PG &lt;18K",'Rolex, AP, Patek'!L562="WG 18K",'Rolex, AP, Patek'!L562="Mixes of 18K",'Rolex, AP, Patek'!L562="Mixes &lt;18K"),1,0)</f>
        <v>1</v>
      </c>
      <c r="M562">
        <f>IF('Rolex, AP, Patek'!L562="Platinum",1,0)</f>
        <v>0</v>
      </c>
      <c r="N562">
        <f>IF(OR('Rolex, AP, Patek'!L562="PVD",'Rolex, AP, Patek'!L562="Gold Plate",'Rolex, AP, Patek'!L562="Other"),1,0)</f>
        <v>0</v>
      </c>
      <c r="O562">
        <f>IF('Rolex, AP, Patek'!P562="Stainless Steel",1,0)</f>
        <v>0</v>
      </c>
      <c r="P562">
        <f>IF('Rolex, AP, Patek'!P562="Leather",1,0)</f>
        <v>1</v>
      </c>
      <c r="Q562">
        <f>IF('Rolex, AP, Patek'!P562="Two-tone",1,0)</f>
        <v>0</v>
      </c>
      <c r="R562">
        <f>IF(OR('Rolex, AP, Patek'!P562="YG 18K",'Rolex, AP, Patek'!P562="PG 18K",'Rolex, AP, Patek'!P562="WG 18K",'Rolex, AP, Patek'!P562="Mixes of 18K"),1,0)</f>
        <v>0</v>
      </c>
      <c r="S562">
        <f>IF(OR('Rolex, AP, Patek'!AX562="Yes",'Rolex, AP, Patek'!AY562="Yes",'Rolex, AP, Patek'!AW562="Yes"),1,0)</f>
        <v>0</v>
      </c>
      <c r="T562">
        <f>IF(OR(ISTEXT('Rolex, AP, Patek'!AZ562), ISTEXT('Rolex, AP, Patek'!BA562)),1,0)</f>
        <v>0</v>
      </c>
      <c r="U562">
        <f>IF('Rolex, AP, Patek'!BB562="Yes",1,0)</f>
        <v>0</v>
      </c>
      <c r="V562">
        <f>IF('Rolex, AP, Patek'!BC562="Yes",1,0)</f>
        <v>0</v>
      </c>
      <c r="W562">
        <f>IF('Rolex, AP, Patek'!BF562="Yes",1,0)</f>
        <v>0</v>
      </c>
      <c r="X562">
        <f>IF('Rolex, AP, Patek'!BG562="A",1,0)</f>
        <v>0</v>
      </c>
      <c r="Y562">
        <f>IF('Rolex, AP, Patek'!BG562="AA",1,0)</f>
        <v>1</v>
      </c>
      <c r="Z562">
        <f>IF('Rolex, AP, Patek'!BG562="AAA",1,0)</f>
        <v>0</v>
      </c>
      <c r="AA562">
        <f>IF('Rolex, AP, Patek'!BG562="AAAA",1,0)</f>
        <v>0</v>
      </c>
      <c r="AB562">
        <f>IF('Rolex, AP, Patek'!R562="Yes",1,0)</f>
        <v>0</v>
      </c>
      <c r="AC562">
        <f>IF('Rolex, AP, Patek'!AR562="Yes",1,0)</f>
        <v>0</v>
      </c>
      <c r="AD562">
        <f>IF(OR('Rolex, AP, Patek'!X562="Yes", 'Rolex, AP, Patek'!Y562="Yes",'Rolex, AP, Patek'!Z562="Yes"),1,0)</f>
        <v>1</v>
      </c>
      <c r="AE562">
        <f>IF(OR('Rolex, AP, Patek'!AA562="Yes",'Rolex, AP, Patek'!AB562="Yes"),1,0)</f>
        <v>0</v>
      </c>
      <c r="AF562">
        <f>IF('Rolex, AP, Patek'!AD562="Yes",1,0)</f>
        <v>0</v>
      </c>
      <c r="AG562">
        <f>IF('Rolex, AP, Patek'!AC562="Yes",1,0)</f>
        <v>0</v>
      </c>
      <c r="AH562">
        <f>IF('Rolex, AP, Patek'!AE562="Yes",1,0)</f>
        <v>0</v>
      </c>
      <c r="AI562">
        <f>IF(OR('Rolex, AP, Patek'!AK562="Yes",'Rolex, AP, Patek'!AN562="Yes"),1,0)</f>
        <v>0</v>
      </c>
      <c r="AJ562">
        <f>IF('Rolex, AP, Patek'!AL562="Yes",1,0)</f>
        <v>0</v>
      </c>
      <c r="AK562">
        <f>IF('Rolex, AP, Patek'!AO562="Yes",1,0)</f>
        <v>0</v>
      </c>
      <c r="AL562">
        <f>IF('Rolex, AP, Patek'!AS562="Yes",1,0)</f>
        <v>0</v>
      </c>
      <c r="AM562" s="25">
        <f t="shared" si="49"/>
        <v>1</v>
      </c>
      <c r="AN562" s="25">
        <f t="shared" si="50"/>
        <v>0</v>
      </c>
      <c r="AO562" s="25">
        <f t="shared" si="51"/>
        <v>0</v>
      </c>
      <c r="AP562" s="25">
        <f t="shared" si="52"/>
        <v>0</v>
      </c>
      <c r="AQ562" s="25">
        <f t="shared" si="53"/>
        <v>0</v>
      </c>
    </row>
    <row r="563" spans="1:43" x14ac:dyDescent="0.2">
      <c r="A563" s="1">
        <v>559</v>
      </c>
      <c r="B563" s="27">
        <f>'Rolex, AP, Patek'!C563</f>
        <v>43415</v>
      </c>
      <c r="C563">
        <f>'Rolex, AP, Patek'!D563</f>
        <v>121</v>
      </c>
      <c r="D563" s="28">
        <f>'Rolex, AP, Patek'!E563</f>
        <v>7500</v>
      </c>
      <c r="E563" s="28">
        <f>'Rolex, AP, Patek'!F563</f>
        <v>9375</v>
      </c>
      <c r="F563" s="29">
        <f t="shared" si="48"/>
        <v>8.9226582995244019</v>
      </c>
      <c r="G563" s="28">
        <f>IF('Rolex, AP, Patek'!J563="AP",1,0)</f>
        <v>0</v>
      </c>
      <c r="H563" s="28">
        <f>IF('Rolex, AP, Patek'!J563="Patek",1,0)</f>
        <v>0</v>
      </c>
      <c r="I563" s="28">
        <f>IF('Rolex, AP, Patek'!J563="Rolex",1,0)</f>
        <v>1</v>
      </c>
      <c r="J563">
        <f>IF('Rolex, AP, Patek'!L563="Stainless Steel",1,0)</f>
        <v>0</v>
      </c>
      <c r="K563">
        <f>IF('Rolex, AP, Patek'!L563="Two-tone",1,0)</f>
        <v>0</v>
      </c>
      <c r="L563">
        <f>IF(OR('Rolex, AP, Patek'!L563="YG 18K",'Rolex, AP, Patek'!L563="YG &lt;18K",'Rolex, AP, Patek'!L563="PG 18K",'Rolex, AP, Patek'!L563="PG &lt;18K",'Rolex, AP, Patek'!L563="WG 18K",'Rolex, AP, Patek'!L563="Mixes of 18K",'Rolex, AP, Patek'!L563="Mixes &lt;18K"),1,0)</f>
        <v>1</v>
      </c>
      <c r="M563">
        <f>IF('Rolex, AP, Patek'!L563="Platinum",1,0)</f>
        <v>0</v>
      </c>
      <c r="N563">
        <f>IF(OR('Rolex, AP, Patek'!L563="PVD",'Rolex, AP, Patek'!L563="Gold Plate",'Rolex, AP, Patek'!L563="Other"),1,0)</f>
        <v>0</v>
      </c>
      <c r="O563">
        <f>IF('Rolex, AP, Patek'!P563="Stainless Steel",1,0)</f>
        <v>0</v>
      </c>
      <c r="P563">
        <f>IF('Rolex, AP, Patek'!P563="Leather",1,0)</f>
        <v>1</v>
      </c>
      <c r="Q563">
        <f>IF('Rolex, AP, Patek'!P563="Two-tone",1,0)</f>
        <v>0</v>
      </c>
      <c r="R563">
        <f>IF(OR('Rolex, AP, Patek'!P563="YG 18K",'Rolex, AP, Patek'!P563="PG 18K",'Rolex, AP, Patek'!P563="WG 18K",'Rolex, AP, Patek'!P563="Mixes of 18K"),1,0)</f>
        <v>0</v>
      </c>
      <c r="S563">
        <f>IF(OR('Rolex, AP, Patek'!AX563="Yes",'Rolex, AP, Patek'!AY563="Yes",'Rolex, AP, Patek'!AW563="Yes"),1,0)</f>
        <v>0</v>
      </c>
      <c r="T563">
        <f>IF(OR(ISTEXT('Rolex, AP, Patek'!AZ563), ISTEXT('Rolex, AP, Patek'!BA563)),1,0)</f>
        <v>0</v>
      </c>
      <c r="U563">
        <f>IF('Rolex, AP, Patek'!BB563="Yes",1,0)</f>
        <v>0</v>
      </c>
      <c r="V563">
        <f>IF('Rolex, AP, Patek'!BC563="Yes",1,0)</f>
        <v>0</v>
      </c>
      <c r="W563">
        <f>IF('Rolex, AP, Patek'!BF563="Yes",1,0)</f>
        <v>0</v>
      </c>
      <c r="X563">
        <f>IF('Rolex, AP, Patek'!BG563="A",1,0)</f>
        <v>0</v>
      </c>
      <c r="Y563">
        <f>IF('Rolex, AP, Patek'!BG563="AA",1,0)</f>
        <v>1</v>
      </c>
      <c r="Z563">
        <f>IF('Rolex, AP, Patek'!BG563="AAA",1,0)</f>
        <v>0</v>
      </c>
      <c r="AA563">
        <f>IF('Rolex, AP, Patek'!BG563="AAAA",1,0)</f>
        <v>0</v>
      </c>
      <c r="AB563">
        <f>IF('Rolex, AP, Patek'!R563="Yes",1,0)</f>
        <v>0</v>
      </c>
      <c r="AC563">
        <f>IF('Rolex, AP, Patek'!AR563="Yes",1,0)</f>
        <v>0</v>
      </c>
      <c r="AD563">
        <f>IF(OR('Rolex, AP, Patek'!X563="Yes", 'Rolex, AP, Patek'!Y563="Yes",'Rolex, AP, Patek'!Z563="Yes"),1,0)</f>
        <v>1</v>
      </c>
      <c r="AE563">
        <f>IF(OR('Rolex, AP, Patek'!AA563="Yes",'Rolex, AP, Patek'!AB563="Yes"),1,0)</f>
        <v>0</v>
      </c>
      <c r="AF563">
        <f>IF('Rolex, AP, Patek'!AD563="Yes",1,0)</f>
        <v>0</v>
      </c>
      <c r="AG563">
        <f>IF('Rolex, AP, Patek'!AC563="Yes",1,0)</f>
        <v>0</v>
      </c>
      <c r="AH563">
        <f>IF('Rolex, AP, Patek'!AE563="Yes",1,0)</f>
        <v>0</v>
      </c>
      <c r="AI563">
        <f>IF(OR('Rolex, AP, Patek'!AK563="Yes",'Rolex, AP, Patek'!AN563="Yes"),1,0)</f>
        <v>0</v>
      </c>
      <c r="AJ563">
        <f>IF('Rolex, AP, Patek'!AL563="Yes",1,0)</f>
        <v>0</v>
      </c>
      <c r="AK563">
        <f>IF('Rolex, AP, Patek'!AO563="Yes",1,0)</f>
        <v>0</v>
      </c>
      <c r="AL563">
        <f>IF('Rolex, AP, Patek'!AS563="Yes",1,0)</f>
        <v>0</v>
      </c>
      <c r="AM563" s="25">
        <f t="shared" si="49"/>
        <v>1</v>
      </c>
      <c r="AN563" s="25">
        <f t="shared" si="50"/>
        <v>0</v>
      </c>
      <c r="AO563" s="25">
        <f t="shared" si="51"/>
        <v>0</v>
      </c>
      <c r="AP563" s="25">
        <f t="shared" si="52"/>
        <v>0</v>
      </c>
      <c r="AQ563" s="25">
        <f t="shared" si="53"/>
        <v>0</v>
      </c>
    </row>
    <row r="564" spans="1:43" x14ac:dyDescent="0.2">
      <c r="A564" s="1">
        <v>560</v>
      </c>
      <c r="B564" s="27">
        <f>'Rolex, AP, Patek'!C564</f>
        <v>43415</v>
      </c>
      <c r="C564">
        <f>'Rolex, AP, Patek'!D564</f>
        <v>122</v>
      </c>
      <c r="D564" s="28">
        <f>'Rolex, AP, Patek'!E564</f>
        <v>100000</v>
      </c>
      <c r="E564" s="28">
        <f>'Rolex, AP, Patek'!F564</f>
        <v>125000</v>
      </c>
      <c r="F564" s="29">
        <f t="shared" si="48"/>
        <v>11.512925464970229</v>
      </c>
      <c r="G564" s="28">
        <f>IF('Rolex, AP, Patek'!J564="AP",1,0)</f>
        <v>0</v>
      </c>
      <c r="H564" s="28">
        <f>IF('Rolex, AP, Patek'!J564="Patek",1,0)</f>
        <v>0</v>
      </c>
      <c r="I564" s="28">
        <f>IF('Rolex, AP, Patek'!J564="Rolex",1,0)</f>
        <v>1</v>
      </c>
      <c r="J564">
        <f>IF('Rolex, AP, Patek'!L564="Stainless Steel",1,0)</f>
        <v>1</v>
      </c>
      <c r="K564">
        <f>IF('Rolex, AP, Patek'!L564="Two-tone",1,0)</f>
        <v>0</v>
      </c>
      <c r="L564">
        <f>IF(OR('Rolex, AP, Patek'!L564="YG 18K",'Rolex, AP, Patek'!L564="YG &lt;18K",'Rolex, AP, Patek'!L564="PG 18K",'Rolex, AP, Patek'!L564="PG &lt;18K",'Rolex, AP, Patek'!L564="WG 18K",'Rolex, AP, Patek'!L564="Mixes of 18K",'Rolex, AP, Patek'!L564="Mixes &lt;18K"),1,0)</f>
        <v>0</v>
      </c>
      <c r="M564">
        <f>IF('Rolex, AP, Patek'!L564="Platinum",1,0)</f>
        <v>0</v>
      </c>
      <c r="N564">
        <f>IF(OR('Rolex, AP, Patek'!L564="PVD",'Rolex, AP, Patek'!L564="Gold Plate",'Rolex, AP, Patek'!L564="Other"),1,0)</f>
        <v>0</v>
      </c>
      <c r="O564">
        <f>IF('Rolex, AP, Patek'!P564="Stainless Steel",1,0)</f>
        <v>1</v>
      </c>
      <c r="P564">
        <f>IF('Rolex, AP, Patek'!P564="Leather",1,0)</f>
        <v>0</v>
      </c>
      <c r="Q564">
        <f>IF('Rolex, AP, Patek'!P564="Two-tone",1,0)</f>
        <v>0</v>
      </c>
      <c r="R564">
        <f>IF(OR('Rolex, AP, Patek'!P564="YG 18K",'Rolex, AP, Patek'!P564="PG 18K",'Rolex, AP, Patek'!P564="WG 18K",'Rolex, AP, Patek'!P564="Mixes of 18K"),1,0)</f>
        <v>0</v>
      </c>
      <c r="S564">
        <f>IF(OR('Rolex, AP, Patek'!AX564="Yes",'Rolex, AP, Patek'!AY564="Yes",'Rolex, AP, Patek'!AW564="Yes"),1,0)</f>
        <v>0</v>
      </c>
      <c r="T564">
        <f>IF(OR(ISTEXT('Rolex, AP, Patek'!AZ564), ISTEXT('Rolex, AP, Patek'!BA564)),1,0)</f>
        <v>0</v>
      </c>
      <c r="U564">
        <f>IF('Rolex, AP, Patek'!BB564="Yes",1,0)</f>
        <v>0</v>
      </c>
      <c r="V564">
        <f>IF('Rolex, AP, Patek'!BC564="Yes",1,0)</f>
        <v>0</v>
      </c>
      <c r="W564">
        <f>IF('Rolex, AP, Patek'!BF564="Yes",1,0)</f>
        <v>0</v>
      </c>
      <c r="X564">
        <f>IF('Rolex, AP, Patek'!BG564="A",1,0)</f>
        <v>0</v>
      </c>
      <c r="Y564">
        <f>IF('Rolex, AP, Patek'!BG564="AA",1,0)</f>
        <v>0</v>
      </c>
      <c r="Z564">
        <f>IF('Rolex, AP, Patek'!BG564="AAA",1,0)</f>
        <v>0</v>
      </c>
      <c r="AA564">
        <f>IF('Rolex, AP, Patek'!BG564="AAAA",1,0)</f>
        <v>1</v>
      </c>
      <c r="AB564">
        <f>IF('Rolex, AP, Patek'!R564="Yes",1,0)</f>
        <v>0</v>
      </c>
      <c r="AC564">
        <f>IF('Rolex, AP, Patek'!AR564="Yes",1,0)</f>
        <v>0</v>
      </c>
      <c r="AD564">
        <f>IF(OR('Rolex, AP, Patek'!X564="Yes", 'Rolex, AP, Patek'!Y564="Yes",'Rolex, AP, Patek'!Z564="Yes"),1,0)</f>
        <v>0</v>
      </c>
      <c r="AE564">
        <f>IF(OR('Rolex, AP, Patek'!AA564="Yes",'Rolex, AP, Patek'!AB564="Yes"),1,0)</f>
        <v>0</v>
      </c>
      <c r="AF564">
        <f>IF('Rolex, AP, Patek'!AD564="Yes",1,0)</f>
        <v>0</v>
      </c>
      <c r="AG564">
        <f>IF('Rolex, AP, Patek'!AC564="Yes",1,0)</f>
        <v>0</v>
      </c>
      <c r="AH564">
        <f>IF('Rolex, AP, Patek'!AE564="Yes",1,0)</f>
        <v>0</v>
      </c>
      <c r="AI564">
        <f>IF(OR('Rolex, AP, Patek'!AK564="Yes",'Rolex, AP, Patek'!AN564="Yes"),1,0)</f>
        <v>1</v>
      </c>
      <c r="AJ564">
        <f>IF('Rolex, AP, Patek'!AL564="Yes",1,0)</f>
        <v>0</v>
      </c>
      <c r="AK564">
        <f>IF('Rolex, AP, Patek'!AO564="Yes",1,0)</f>
        <v>0</v>
      </c>
      <c r="AL564">
        <f>IF('Rolex, AP, Patek'!AS564="Yes",1,0)</f>
        <v>0</v>
      </c>
      <c r="AM564" s="25">
        <f t="shared" si="49"/>
        <v>1</v>
      </c>
      <c r="AN564" s="25">
        <f t="shared" si="50"/>
        <v>0</v>
      </c>
      <c r="AO564" s="25">
        <f t="shared" si="51"/>
        <v>0</v>
      </c>
      <c r="AP564" s="25">
        <f t="shared" si="52"/>
        <v>0</v>
      </c>
      <c r="AQ564" s="25">
        <f t="shared" si="53"/>
        <v>0</v>
      </c>
    </row>
    <row r="565" spans="1:43" x14ac:dyDescent="0.2">
      <c r="A565" s="1">
        <v>561</v>
      </c>
      <c r="B565" s="27">
        <f>'Rolex, AP, Patek'!C565</f>
        <v>43415</v>
      </c>
      <c r="C565">
        <f>'Rolex, AP, Patek'!D565</f>
        <v>123</v>
      </c>
      <c r="D565" s="28">
        <f>'Rolex, AP, Patek'!E565</f>
        <v>55000</v>
      </c>
      <c r="E565" s="28">
        <f>'Rolex, AP, Patek'!F565</f>
        <v>68750</v>
      </c>
      <c r="F565" s="29">
        <f t="shared" si="48"/>
        <v>10.915088464214607</v>
      </c>
      <c r="G565" s="28">
        <f>IF('Rolex, AP, Patek'!J565="AP",1,0)</f>
        <v>0</v>
      </c>
      <c r="H565" s="28">
        <f>IF('Rolex, AP, Patek'!J565="Patek",1,0)</f>
        <v>0</v>
      </c>
      <c r="I565" s="28">
        <f>IF('Rolex, AP, Patek'!J565="Rolex",1,0)</f>
        <v>1</v>
      </c>
      <c r="J565">
        <f>IF('Rolex, AP, Patek'!L565="Stainless Steel",1,0)</f>
        <v>0</v>
      </c>
      <c r="K565">
        <f>IF('Rolex, AP, Patek'!L565="Two-tone",1,0)</f>
        <v>0</v>
      </c>
      <c r="L565">
        <f>IF(OR('Rolex, AP, Patek'!L565="YG 18K",'Rolex, AP, Patek'!L565="YG &lt;18K",'Rolex, AP, Patek'!L565="PG 18K",'Rolex, AP, Patek'!L565="PG &lt;18K",'Rolex, AP, Patek'!L565="WG 18K",'Rolex, AP, Patek'!L565="Mixes of 18K",'Rolex, AP, Patek'!L565="Mixes &lt;18K"),1,0)</f>
        <v>1</v>
      </c>
      <c r="M565">
        <f>IF('Rolex, AP, Patek'!L565="Platinum",1,0)</f>
        <v>0</v>
      </c>
      <c r="N565">
        <f>IF(OR('Rolex, AP, Patek'!L565="PVD",'Rolex, AP, Patek'!L565="Gold Plate",'Rolex, AP, Patek'!L565="Other"),1,0)</f>
        <v>0</v>
      </c>
      <c r="O565">
        <f>IF('Rolex, AP, Patek'!P565="Stainless Steel",1,0)</f>
        <v>0</v>
      </c>
      <c r="P565">
        <f>IF('Rolex, AP, Patek'!P565="Leather",1,0)</f>
        <v>1</v>
      </c>
      <c r="Q565">
        <f>IF('Rolex, AP, Patek'!P565="Two-tone",1,0)</f>
        <v>0</v>
      </c>
      <c r="R565">
        <f>IF(OR('Rolex, AP, Patek'!P565="YG 18K",'Rolex, AP, Patek'!P565="PG 18K",'Rolex, AP, Patek'!P565="WG 18K",'Rolex, AP, Patek'!P565="Mixes of 18K"),1,0)</f>
        <v>0</v>
      </c>
      <c r="S565">
        <f>IF(OR('Rolex, AP, Patek'!AX565="Yes",'Rolex, AP, Patek'!AY565="Yes",'Rolex, AP, Patek'!AW565="Yes"),1,0)</f>
        <v>0</v>
      </c>
      <c r="T565">
        <f>IF(OR(ISTEXT('Rolex, AP, Patek'!AZ565), ISTEXT('Rolex, AP, Patek'!BA565)),1,0)</f>
        <v>0</v>
      </c>
      <c r="U565">
        <f>IF('Rolex, AP, Patek'!BB565="Yes",1,0)</f>
        <v>0</v>
      </c>
      <c r="V565">
        <f>IF('Rolex, AP, Patek'!BC565="Yes",1,0)</f>
        <v>0</v>
      </c>
      <c r="W565">
        <f>IF('Rolex, AP, Patek'!BF565="Yes",1,0)</f>
        <v>0</v>
      </c>
      <c r="X565">
        <f>IF('Rolex, AP, Patek'!BG565="A",1,0)</f>
        <v>0</v>
      </c>
      <c r="Y565">
        <f>IF('Rolex, AP, Patek'!BG565="AA",1,0)</f>
        <v>0</v>
      </c>
      <c r="Z565">
        <f>IF('Rolex, AP, Patek'!BG565="AAA",1,0)</f>
        <v>0</v>
      </c>
      <c r="AA565">
        <f>IF('Rolex, AP, Patek'!BG565="AAAA",1,0)</f>
        <v>1</v>
      </c>
      <c r="AB565">
        <f>IF('Rolex, AP, Patek'!R565="Yes",1,0)</f>
        <v>0</v>
      </c>
      <c r="AC565">
        <f>IF('Rolex, AP, Patek'!AR565="Yes",1,0)</f>
        <v>0</v>
      </c>
      <c r="AD565">
        <f>IF(OR('Rolex, AP, Patek'!X565="Yes", 'Rolex, AP, Patek'!Y565="Yes",'Rolex, AP, Patek'!Z565="Yes"),1,0)</f>
        <v>0</v>
      </c>
      <c r="AE565">
        <f>IF(OR('Rolex, AP, Patek'!AA565="Yes",'Rolex, AP, Patek'!AB565="Yes"),1,0)</f>
        <v>0</v>
      </c>
      <c r="AF565">
        <f>IF('Rolex, AP, Patek'!AD565="Yes",1,0)</f>
        <v>0</v>
      </c>
      <c r="AG565">
        <f>IF('Rolex, AP, Patek'!AC565="Yes",1,0)</f>
        <v>0</v>
      </c>
      <c r="AH565">
        <f>IF('Rolex, AP, Patek'!AE565="Yes",1,0)</f>
        <v>0</v>
      </c>
      <c r="AI565">
        <f>IF(OR('Rolex, AP, Patek'!AK565="Yes",'Rolex, AP, Patek'!AN565="Yes"),1,0)</f>
        <v>1</v>
      </c>
      <c r="AJ565">
        <f>IF('Rolex, AP, Patek'!AL565="Yes",1,0)</f>
        <v>0</v>
      </c>
      <c r="AK565">
        <f>IF('Rolex, AP, Patek'!AO565="Yes",1,0)</f>
        <v>0</v>
      </c>
      <c r="AL565">
        <f>IF('Rolex, AP, Patek'!AS565="Yes",1,0)</f>
        <v>0</v>
      </c>
      <c r="AM565" s="25">
        <f t="shared" si="49"/>
        <v>1</v>
      </c>
      <c r="AN565" s="25">
        <f t="shared" si="50"/>
        <v>0</v>
      </c>
      <c r="AO565" s="25">
        <f t="shared" si="51"/>
        <v>0</v>
      </c>
      <c r="AP565" s="25">
        <f t="shared" si="52"/>
        <v>0</v>
      </c>
      <c r="AQ565" s="25">
        <f t="shared" si="53"/>
        <v>0</v>
      </c>
    </row>
    <row r="566" spans="1:43" x14ac:dyDescent="0.2">
      <c r="A566" s="1">
        <v>562</v>
      </c>
      <c r="B566" s="27">
        <f>'Rolex, AP, Patek'!C566</f>
        <v>43415</v>
      </c>
      <c r="C566">
        <f>'Rolex, AP, Patek'!D566</f>
        <v>165</v>
      </c>
      <c r="D566" s="28">
        <f>'Rolex, AP, Patek'!E566</f>
        <v>8000</v>
      </c>
      <c r="E566" s="28">
        <f>'Rolex, AP, Patek'!F566</f>
        <v>10000</v>
      </c>
      <c r="F566" s="29">
        <f t="shared" si="48"/>
        <v>8.987196820661973</v>
      </c>
      <c r="G566" s="28">
        <f>IF('Rolex, AP, Patek'!J566="AP",1,0)</f>
        <v>0</v>
      </c>
      <c r="H566" s="28">
        <f>IF('Rolex, AP, Patek'!J566="Patek",1,0)</f>
        <v>1</v>
      </c>
      <c r="I566" s="28">
        <f>IF('Rolex, AP, Patek'!J566="Rolex",1,0)</f>
        <v>0</v>
      </c>
      <c r="J566">
        <f>IF('Rolex, AP, Patek'!L566="Stainless Steel",1,0)</f>
        <v>0</v>
      </c>
      <c r="K566">
        <f>IF('Rolex, AP, Patek'!L566="Two-tone",1,0)</f>
        <v>0</v>
      </c>
      <c r="L566">
        <f>IF(OR('Rolex, AP, Patek'!L566="YG 18K",'Rolex, AP, Patek'!L566="YG &lt;18K",'Rolex, AP, Patek'!L566="PG 18K",'Rolex, AP, Patek'!L566="PG &lt;18K",'Rolex, AP, Patek'!L566="WG 18K",'Rolex, AP, Patek'!L566="Mixes of 18K",'Rolex, AP, Patek'!L566="Mixes &lt;18K"),1,0)</f>
        <v>1</v>
      </c>
      <c r="M566">
        <f>IF('Rolex, AP, Patek'!L566="Platinum",1,0)</f>
        <v>0</v>
      </c>
      <c r="N566">
        <f>IF(OR('Rolex, AP, Patek'!L566="PVD",'Rolex, AP, Patek'!L566="Gold Plate",'Rolex, AP, Patek'!L566="Other"),1,0)</f>
        <v>0</v>
      </c>
      <c r="O566">
        <f>IF('Rolex, AP, Patek'!P566="Stainless Steel",1,0)</f>
        <v>0</v>
      </c>
      <c r="P566">
        <f>IF('Rolex, AP, Patek'!P566="Leather",1,0)</f>
        <v>1</v>
      </c>
      <c r="Q566">
        <f>IF('Rolex, AP, Patek'!P566="Two-tone",1,0)</f>
        <v>0</v>
      </c>
      <c r="R566">
        <f>IF(OR('Rolex, AP, Patek'!P566="YG 18K",'Rolex, AP, Patek'!P566="PG 18K",'Rolex, AP, Patek'!P566="WG 18K",'Rolex, AP, Patek'!P566="Mixes of 18K"),1,0)</f>
        <v>0</v>
      </c>
      <c r="S566">
        <f>IF(OR('Rolex, AP, Patek'!AX566="Yes",'Rolex, AP, Patek'!AY566="Yes",'Rolex, AP, Patek'!AW566="Yes"),1,0)</f>
        <v>0</v>
      </c>
      <c r="T566">
        <f>IF(OR(ISTEXT('Rolex, AP, Patek'!AZ566), ISTEXT('Rolex, AP, Patek'!BA566)),1,0)</f>
        <v>0</v>
      </c>
      <c r="U566">
        <f>IF('Rolex, AP, Patek'!BB566="Yes",1,0)</f>
        <v>0</v>
      </c>
      <c r="V566">
        <f>IF('Rolex, AP, Patek'!BC566="Yes",1,0)</f>
        <v>0</v>
      </c>
      <c r="W566">
        <f>IF('Rolex, AP, Patek'!BF566="Yes",1,0)</f>
        <v>0</v>
      </c>
      <c r="X566">
        <f>IF('Rolex, AP, Patek'!BG566="A",1,0)</f>
        <v>0</v>
      </c>
      <c r="Y566">
        <f>IF('Rolex, AP, Patek'!BG566="AA",1,0)</f>
        <v>1</v>
      </c>
      <c r="Z566">
        <f>IF('Rolex, AP, Patek'!BG566="AAA",1,0)</f>
        <v>0</v>
      </c>
      <c r="AA566">
        <f>IF('Rolex, AP, Patek'!BG566="AAAA",1,0)</f>
        <v>0</v>
      </c>
      <c r="AB566">
        <f>IF('Rolex, AP, Patek'!R566="Yes",1,0)</f>
        <v>1</v>
      </c>
      <c r="AC566">
        <f>IF('Rolex, AP, Patek'!AR566="Yes",1,0)</f>
        <v>0</v>
      </c>
      <c r="AD566">
        <f>IF(OR('Rolex, AP, Patek'!X566="Yes", 'Rolex, AP, Patek'!Y566="Yes",'Rolex, AP, Patek'!Z566="Yes"),1,0)</f>
        <v>0</v>
      </c>
      <c r="AE566">
        <f>IF(OR('Rolex, AP, Patek'!AA566="Yes",'Rolex, AP, Patek'!AB566="Yes"),1,0)</f>
        <v>0</v>
      </c>
      <c r="AF566">
        <f>IF('Rolex, AP, Patek'!AD566="Yes",1,0)</f>
        <v>0</v>
      </c>
      <c r="AG566">
        <f>IF('Rolex, AP, Patek'!AC566="Yes",1,0)</f>
        <v>0</v>
      </c>
      <c r="AH566">
        <f>IF('Rolex, AP, Patek'!AE566="Yes",1,0)</f>
        <v>0</v>
      </c>
      <c r="AI566">
        <f>IF(OR('Rolex, AP, Patek'!AK566="Yes",'Rolex, AP, Patek'!AN566="Yes"),1,0)</f>
        <v>0</v>
      </c>
      <c r="AJ566">
        <f>IF('Rolex, AP, Patek'!AL566="Yes",1,0)</f>
        <v>0</v>
      </c>
      <c r="AK566">
        <f>IF('Rolex, AP, Patek'!AO566="Yes",1,0)</f>
        <v>0</v>
      </c>
      <c r="AL566">
        <f>IF('Rolex, AP, Patek'!AS566="Yes",1,0)</f>
        <v>0</v>
      </c>
      <c r="AM566" s="25">
        <f t="shared" si="49"/>
        <v>1</v>
      </c>
      <c r="AN566" s="25">
        <f t="shared" si="50"/>
        <v>0</v>
      </c>
      <c r="AO566" s="25">
        <f t="shared" si="51"/>
        <v>0</v>
      </c>
      <c r="AP566" s="25">
        <f t="shared" si="52"/>
        <v>0</v>
      </c>
      <c r="AQ566" s="25">
        <f t="shared" si="53"/>
        <v>0</v>
      </c>
    </row>
    <row r="567" spans="1:43" x14ac:dyDescent="0.2">
      <c r="A567" s="1">
        <v>563</v>
      </c>
      <c r="B567" s="27">
        <f>'Rolex, AP, Patek'!C567</f>
        <v>43415</v>
      </c>
      <c r="C567">
        <f>'Rolex, AP, Patek'!D567</f>
        <v>166</v>
      </c>
      <c r="D567" s="28">
        <f>'Rolex, AP, Patek'!E567</f>
        <v>5000</v>
      </c>
      <c r="E567" s="28">
        <f>'Rolex, AP, Patek'!F567</f>
        <v>6250</v>
      </c>
      <c r="F567" s="29">
        <f t="shared" si="48"/>
        <v>8.5171931914162382</v>
      </c>
      <c r="G567" s="28">
        <f>IF('Rolex, AP, Patek'!J567="AP",1,0)</f>
        <v>0</v>
      </c>
      <c r="H567" s="28">
        <f>IF('Rolex, AP, Patek'!J567="Patek",1,0)</f>
        <v>1</v>
      </c>
      <c r="I567" s="28">
        <f>IF('Rolex, AP, Patek'!J567="Rolex",1,0)</f>
        <v>0</v>
      </c>
      <c r="J567">
        <f>IF('Rolex, AP, Patek'!L567="Stainless Steel",1,0)</f>
        <v>0</v>
      </c>
      <c r="K567">
        <f>IF('Rolex, AP, Patek'!L567="Two-tone",1,0)</f>
        <v>0</v>
      </c>
      <c r="L567">
        <f>IF(OR('Rolex, AP, Patek'!L567="YG 18K",'Rolex, AP, Patek'!L567="YG &lt;18K",'Rolex, AP, Patek'!L567="PG 18K",'Rolex, AP, Patek'!L567="PG &lt;18K",'Rolex, AP, Patek'!L567="WG 18K",'Rolex, AP, Patek'!L567="Mixes of 18K",'Rolex, AP, Patek'!L567="Mixes &lt;18K"),1,0)</f>
        <v>1</v>
      </c>
      <c r="M567">
        <f>IF('Rolex, AP, Patek'!L567="Platinum",1,0)</f>
        <v>0</v>
      </c>
      <c r="N567">
        <f>IF(OR('Rolex, AP, Patek'!L567="PVD",'Rolex, AP, Patek'!L567="Gold Plate",'Rolex, AP, Patek'!L567="Other"),1,0)</f>
        <v>0</v>
      </c>
      <c r="O567">
        <f>IF('Rolex, AP, Patek'!P567="Stainless Steel",1,0)</f>
        <v>0</v>
      </c>
      <c r="P567">
        <f>IF('Rolex, AP, Patek'!P567="Leather",1,0)</f>
        <v>1</v>
      </c>
      <c r="Q567">
        <f>IF('Rolex, AP, Patek'!P567="Two-tone",1,0)</f>
        <v>0</v>
      </c>
      <c r="R567">
        <f>IF(OR('Rolex, AP, Patek'!P567="YG 18K",'Rolex, AP, Patek'!P567="PG 18K",'Rolex, AP, Patek'!P567="WG 18K",'Rolex, AP, Patek'!P567="Mixes of 18K"),1,0)</f>
        <v>0</v>
      </c>
      <c r="S567">
        <f>IF(OR('Rolex, AP, Patek'!AX567="Yes",'Rolex, AP, Patek'!AY567="Yes",'Rolex, AP, Patek'!AW567="Yes"),1,0)</f>
        <v>0</v>
      </c>
      <c r="T567">
        <f>IF(OR(ISTEXT('Rolex, AP, Patek'!AZ567), ISTEXT('Rolex, AP, Patek'!BA567)),1,0)</f>
        <v>0</v>
      </c>
      <c r="U567">
        <f>IF('Rolex, AP, Patek'!BB567="Yes",1,0)</f>
        <v>0</v>
      </c>
      <c r="V567">
        <f>IF('Rolex, AP, Patek'!BC567="Yes",1,0)</f>
        <v>0</v>
      </c>
      <c r="W567">
        <f>IF('Rolex, AP, Patek'!BF567="Yes",1,0)</f>
        <v>0</v>
      </c>
      <c r="X567">
        <f>IF('Rolex, AP, Patek'!BG567="A",1,0)</f>
        <v>0</v>
      </c>
      <c r="Y567">
        <f>IF('Rolex, AP, Patek'!BG567="AA",1,0)</f>
        <v>0</v>
      </c>
      <c r="Z567">
        <f>IF('Rolex, AP, Patek'!BG567="AAA",1,0)</f>
        <v>1</v>
      </c>
      <c r="AA567">
        <f>IF('Rolex, AP, Patek'!BG567="AAAA",1,0)</f>
        <v>0</v>
      </c>
      <c r="AB567">
        <f>IF('Rolex, AP, Patek'!R567="Yes",1,0)</f>
        <v>1</v>
      </c>
      <c r="AC567">
        <f>IF('Rolex, AP, Patek'!AR567="Yes",1,0)</f>
        <v>0</v>
      </c>
      <c r="AD567">
        <f>IF(OR('Rolex, AP, Patek'!X567="Yes", 'Rolex, AP, Patek'!Y567="Yes",'Rolex, AP, Patek'!Z567="Yes"),1,0)</f>
        <v>0</v>
      </c>
      <c r="AE567">
        <f>IF(OR('Rolex, AP, Patek'!AA567="Yes",'Rolex, AP, Patek'!AB567="Yes"),1,0)</f>
        <v>0</v>
      </c>
      <c r="AF567">
        <f>IF('Rolex, AP, Patek'!AD567="Yes",1,0)</f>
        <v>0</v>
      </c>
      <c r="AG567">
        <f>IF('Rolex, AP, Patek'!AC567="Yes",1,0)</f>
        <v>0</v>
      </c>
      <c r="AH567">
        <f>IF('Rolex, AP, Patek'!AE567="Yes",1,0)</f>
        <v>0</v>
      </c>
      <c r="AI567">
        <f>IF(OR('Rolex, AP, Patek'!AK567="Yes",'Rolex, AP, Patek'!AN567="Yes"),1,0)</f>
        <v>0</v>
      </c>
      <c r="AJ567">
        <f>IF('Rolex, AP, Patek'!AL567="Yes",1,0)</f>
        <v>0</v>
      </c>
      <c r="AK567">
        <f>IF('Rolex, AP, Patek'!AO567="Yes",1,0)</f>
        <v>0</v>
      </c>
      <c r="AL567">
        <f>IF('Rolex, AP, Patek'!AS567="Yes",1,0)</f>
        <v>0</v>
      </c>
      <c r="AM567" s="25">
        <f t="shared" si="49"/>
        <v>1</v>
      </c>
      <c r="AN567" s="25">
        <f t="shared" si="50"/>
        <v>0</v>
      </c>
      <c r="AO567" s="25">
        <f t="shared" si="51"/>
        <v>0</v>
      </c>
      <c r="AP567" s="25">
        <f t="shared" si="52"/>
        <v>0</v>
      </c>
      <c r="AQ567" s="25">
        <f t="shared" si="53"/>
        <v>0</v>
      </c>
    </row>
    <row r="568" spans="1:43" x14ac:dyDescent="0.2">
      <c r="A568" s="1">
        <v>564</v>
      </c>
      <c r="B568" s="27">
        <f>'Rolex, AP, Patek'!C568</f>
        <v>43415</v>
      </c>
      <c r="C568">
        <f>'Rolex, AP, Patek'!D568</f>
        <v>167</v>
      </c>
      <c r="D568" s="28">
        <f>'Rolex, AP, Patek'!E568</f>
        <v>7000</v>
      </c>
      <c r="E568" s="28">
        <f>'Rolex, AP, Patek'!F568</f>
        <v>8750</v>
      </c>
      <c r="F568" s="29">
        <f t="shared" si="48"/>
        <v>8.8536654280374503</v>
      </c>
      <c r="G568" s="28">
        <f>IF('Rolex, AP, Patek'!J568="AP",1,0)</f>
        <v>0</v>
      </c>
      <c r="H568" s="28">
        <f>IF('Rolex, AP, Patek'!J568="Patek",1,0)</f>
        <v>1</v>
      </c>
      <c r="I568" s="28">
        <f>IF('Rolex, AP, Patek'!J568="Rolex",1,0)</f>
        <v>0</v>
      </c>
      <c r="J568">
        <f>IF('Rolex, AP, Patek'!L568="Stainless Steel",1,0)</f>
        <v>0</v>
      </c>
      <c r="K568">
        <f>IF('Rolex, AP, Patek'!L568="Two-tone",1,0)</f>
        <v>0</v>
      </c>
      <c r="L568">
        <f>IF(OR('Rolex, AP, Patek'!L568="YG 18K",'Rolex, AP, Patek'!L568="YG &lt;18K",'Rolex, AP, Patek'!L568="PG 18K",'Rolex, AP, Patek'!L568="PG &lt;18K",'Rolex, AP, Patek'!L568="WG 18K",'Rolex, AP, Patek'!L568="Mixes of 18K",'Rolex, AP, Patek'!L568="Mixes &lt;18K"),1,0)</f>
        <v>1</v>
      </c>
      <c r="M568">
        <f>IF('Rolex, AP, Patek'!L568="Platinum",1,0)</f>
        <v>0</v>
      </c>
      <c r="N568">
        <f>IF(OR('Rolex, AP, Patek'!L568="PVD",'Rolex, AP, Patek'!L568="Gold Plate",'Rolex, AP, Patek'!L568="Other"),1,0)</f>
        <v>0</v>
      </c>
      <c r="O568">
        <f>IF('Rolex, AP, Patek'!P568="Stainless Steel",1,0)</f>
        <v>0</v>
      </c>
      <c r="P568">
        <f>IF('Rolex, AP, Patek'!P568="Leather",1,0)</f>
        <v>1</v>
      </c>
      <c r="Q568">
        <f>IF('Rolex, AP, Patek'!P568="Two-tone",1,0)</f>
        <v>0</v>
      </c>
      <c r="R568">
        <f>IF(OR('Rolex, AP, Patek'!P568="YG 18K",'Rolex, AP, Patek'!P568="PG 18K",'Rolex, AP, Patek'!P568="WG 18K",'Rolex, AP, Patek'!P568="Mixes of 18K"),1,0)</f>
        <v>0</v>
      </c>
      <c r="S568">
        <f>IF(OR('Rolex, AP, Patek'!AX568="Yes",'Rolex, AP, Patek'!AY568="Yes",'Rolex, AP, Patek'!AW568="Yes"),1,0)</f>
        <v>0</v>
      </c>
      <c r="T568">
        <f>IF(OR(ISTEXT('Rolex, AP, Patek'!AZ568), ISTEXT('Rolex, AP, Patek'!BA568)),1,0)</f>
        <v>0</v>
      </c>
      <c r="U568">
        <f>IF('Rolex, AP, Patek'!BB568="Yes",1,0)</f>
        <v>0</v>
      </c>
      <c r="V568">
        <f>IF('Rolex, AP, Patek'!BC568="Yes",1,0)</f>
        <v>0</v>
      </c>
      <c r="W568">
        <f>IF('Rolex, AP, Patek'!BF568="Yes",1,0)</f>
        <v>0</v>
      </c>
      <c r="X568">
        <f>IF('Rolex, AP, Patek'!BG568="A",1,0)</f>
        <v>0</v>
      </c>
      <c r="Y568">
        <f>IF('Rolex, AP, Patek'!BG568="AA",1,0)</f>
        <v>1</v>
      </c>
      <c r="Z568">
        <f>IF('Rolex, AP, Patek'!BG568="AAA",1,0)</f>
        <v>0</v>
      </c>
      <c r="AA568">
        <f>IF('Rolex, AP, Patek'!BG568="AAAA",1,0)</f>
        <v>0</v>
      </c>
      <c r="AB568">
        <f>IF('Rolex, AP, Patek'!R568="Yes",1,0)</f>
        <v>1</v>
      </c>
      <c r="AC568">
        <f>IF('Rolex, AP, Patek'!AR568="Yes",1,0)</f>
        <v>0</v>
      </c>
      <c r="AD568">
        <f>IF(OR('Rolex, AP, Patek'!X568="Yes", 'Rolex, AP, Patek'!Y568="Yes",'Rolex, AP, Patek'!Z568="Yes"),1,0)</f>
        <v>0</v>
      </c>
      <c r="AE568">
        <f>IF(OR('Rolex, AP, Patek'!AA568="Yes",'Rolex, AP, Patek'!AB568="Yes"),1,0)</f>
        <v>0</v>
      </c>
      <c r="AF568">
        <f>IF('Rolex, AP, Patek'!AD568="Yes",1,0)</f>
        <v>0</v>
      </c>
      <c r="AG568">
        <f>IF('Rolex, AP, Patek'!AC568="Yes",1,0)</f>
        <v>0</v>
      </c>
      <c r="AH568">
        <f>IF('Rolex, AP, Patek'!AE568="Yes",1,0)</f>
        <v>0</v>
      </c>
      <c r="AI568">
        <f>IF(OR('Rolex, AP, Patek'!AK568="Yes",'Rolex, AP, Patek'!AN568="Yes"),1,0)</f>
        <v>0</v>
      </c>
      <c r="AJ568">
        <f>IF('Rolex, AP, Patek'!AL568="Yes",1,0)</f>
        <v>0</v>
      </c>
      <c r="AK568">
        <f>IF('Rolex, AP, Patek'!AO568="Yes",1,0)</f>
        <v>0</v>
      </c>
      <c r="AL568">
        <f>IF('Rolex, AP, Patek'!AS568="Yes",1,0)</f>
        <v>0</v>
      </c>
      <c r="AM568" s="25">
        <f t="shared" si="49"/>
        <v>1</v>
      </c>
      <c r="AN568" s="25">
        <f t="shared" si="50"/>
        <v>0</v>
      </c>
      <c r="AO568" s="25">
        <f t="shared" si="51"/>
        <v>0</v>
      </c>
      <c r="AP568" s="25">
        <f t="shared" si="52"/>
        <v>0</v>
      </c>
      <c r="AQ568" s="25">
        <f t="shared" si="53"/>
        <v>0</v>
      </c>
    </row>
    <row r="569" spans="1:43" x14ac:dyDescent="0.2">
      <c r="A569" s="1">
        <v>565</v>
      </c>
      <c r="B569" s="27">
        <f>'Rolex, AP, Patek'!C569</f>
        <v>43415</v>
      </c>
      <c r="C569">
        <f>'Rolex, AP, Patek'!D569</f>
        <v>168</v>
      </c>
      <c r="D569" s="28">
        <f>'Rolex, AP, Patek'!E569</f>
        <v>7500</v>
      </c>
      <c r="E569" s="28">
        <f>'Rolex, AP, Patek'!F569</f>
        <v>9375</v>
      </c>
      <c r="F569" s="29">
        <f t="shared" si="48"/>
        <v>8.9226582995244019</v>
      </c>
      <c r="G569" s="28">
        <f>IF('Rolex, AP, Patek'!J569="AP",1,0)</f>
        <v>0</v>
      </c>
      <c r="H569" s="28">
        <f>IF('Rolex, AP, Patek'!J569="Patek",1,0)</f>
        <v>1</v>
      </c>
      <c r="I569" s="28">
        <f>IF('Rolex, AP, Patek'!J569="Rolex",1,0)</f>
        <v>0</v>
      </c>
      <c r="J569">
        <f>IF('Rolex, AP, Patek'!L569="Stainless Steel",1,0)</f>
        <v>0</v>
      </c>
      <c r="K569">
        <f>IF('Rolex, AP, Patek'!L569="Two-tone",1,0)</f>
        <v>0</v>
      </c>
      <c r="L569">
        <f>IF(OR('Rolex, AP, Patek'!L569="YG 18K",'Rolex, AP, Patek'!L569="YG &lt;18K",'Rolex, AP, Patek'!L569="PG 18K",'Rolex, AP, Patek'!L569="PG &lt;18K",'Rolex, AP, Patek'!L569="WG 18K",'Rolex, AP, Patek'!L569="Mixes of 18K",'Rolex, AP, Patek'!L569="Mixes &lt;18K"),1,0)</f>
        <v>1</v>
      </c>
      <c r="M569">
        <f>IF('Rolex, AP, Patek'!L569="Platinum",1,0)</f>
        <v>0</v>
      </c>
      <c r="N569">
        <f>IF(OR('Rolex, AP, Patek'!L569="PVD",'Rolex, AP, Patek'!L569="Gold Plate",'Rolex, AP, Patek'!L569="Other"),1,0)</f>
        <v>0</v>
      </c>
      <c r="O569">
        <f>IF('Rolex, AP, Patek'!P569="Stainless Steel",1,0)</f>
        <v>0</v>
      </c>
      <c r="P569">
        <f>IF('Rolex, AP, Patek'!P569="Leather",1,0)</f>
        <v>1</v>
      </c>
      <c r="Q569">
        <f>IF('Rolex, AP, Patek'!P569="Two-tone",1,0)</f>
        <v>0</v>
      </c>
      <c r="R569">
        <f>IF(OR('Rolex, AP, Patek'!P569="YG 18K",'Rolex, AP, Patek'!P569="PG 18K",'Rolex, AP, Patek'!P569="WG 18K",'Rolex, AP, Patek'!P569="Mixes of 18K"),1,0)</f>
        <v>0</v>
      </c>
      <c r="S569">
        <f>IF(OR('Rolex, AP, Patek'!AX569="Yes",'Rolex, AP, Patek'!AY569="Yes",'Rolex, AP, Patek'!AW569="Yes"),1,0)</f>
        <v>0</v>
      </c>
      <c r="T569">
        <f>IF(OR(ISTEXT('Rolex, AP, Patek'!AZ569), ISTEXT('Rolex, AP, Patek'!BA569)),1,0)</f>
        <v>0</v>
      </c>
      <c r="U569">
        <f>IF('Rolex, AP, Patek'!BB569="Yes",1,0)</f>
        <v>0</v>
      </c>
      <c r="V569">
        <f>IF('Rolex, AP, Patek'!BC569="Yes",1,0)</f>
        <v>0</v>
      </c>
      <c r="W569">
        <f>IF('Rolex, AP, Patek'!BF569="Yes",1,0)</f>
        <v>0</v>
      </c>
      <c r="X569">
        <f>IF('Rolex, AP, Patek'!BG569="A",1,0)</f>
        <v>0</v>
      </c>
      <c r="Y569">
        <f>IF('Rolex, AP, Patek'!BG569="AA",1,0)</f>
        <v>0</v>
      </c>
      <c r="Z569">
        <f>IF('Rolex, AP, Patek'!BG569="AAA",1,0)</f>
        <v>1</v>
      </c>
      <c r="AA569">
        <f>IF('Rolex, AP, Patek'!BG569="AAAA",1,0)</f>
        <v>0</v>
      </c>
      <c r="AB569">
        <f>IF('Rolex, AP, Patek'!R569="Yes",1,0)</f>
        <v>1</v>
      </c>
      <c r="AC569">
        <f>IF('Rolex, AP, Patek'!AR569="Yes",1,0)</f>
        <v>0</v>
      </c>
      <c r="AD569">
        <f>IF(OR('Rolex, AP, Patek'!X569="Yes", 'Rolex, AP, Patek'!Y569="Yes",'Rolex, AP, Patek'!Z569="Yes"),1,0)</f>
        <v>0</v>
      </c>
      <c r="AE569">
        <f>IF(OR('Rolex, AP, Patek'!AA569="Yes",'Rolex, AP, Patek'!AB569="Yes"),1,0)</f>
        <v>0</v>
      </c>
      <c r="AF569">
        <f>IF('Rolex, AP, Patek'!AD569="Yes",1,0)</f>
        <v>0</v>
      </c>
      <c r="AG569">
        <f>IF('Rolex, AP, Patek'!AC569="Yes",1,0)</f>
        <v>0</v>
      </c>
      <c r="AH569">
        <f>IF('Rolex, AP, Patek'!AE569="Yes",1,0)</f>
        <v>0</v>
      </c>
      <c r="AI569">
        <f>IF(OR('Rolex, AP, Patek'!AK569="Yes",'Rolex, AP, Patek'!AN569="Yes"),1,0)</f>
        <v>0</v>
      </c>
      <c r="AJ569">
        <f>IF('Rolex, AP, Patek'!AL569="Yes",1,0)</f>
        <v>0</v>
      </c>
      <c r="AK569">
        <f>IF('Rolex, AP, Patek'!AO569="Yes",1,0)</f>
        <v>0</v>
      </c>
      <c r="AL569">
        <f>IF('Rolex, AP, Patek'!AS569="Yes",1,0)</f>
        <v>0</v>
      </c>
      <c r="AM569" s="25">
        <f t="shared" si="49"/>
        <v>1</v>
      </c>
      <c r="AN569" s="25">
        <f t="shared" si="50"/>
        <v>0</v>
      </c>
      <c r="AO569" s="25">
        <f t="shared" si="51"/>
        <v>0</v>
      </c>
      <c r="AP569" s="25">
        <f t="shared" si="52"/>
        <v>0</v>
      </c>
      <c r="AQ569" s="25">
        <f t="shared" si="53"/>
        <v>0</v>
      </c>
    </row>
    <row r="570" spans="1:43" x14ac:dyDescent="0.2">
      <c r="A570" s="1">
        <v>566</v>
      </c>
      <c r="B570" s="27">
        <f>'Rolex, AP, Patek'!C570</f>
        <v>43415</v>
      </c>
      <c r="C570">
        <f>'Rolex, AP, Patek'!D570</f>
        <v>169</v>
      </c>
      <c r="D570" s="28">
        <f>'Rolex, AP, Patek'!E570</f>
        <v>38000</v>
      </c>
      <c r="E570" s="28">
        <f>'Rolex, AP, Patek'!F570</f>
        <v>47500</v>
      </c>
      <c r="F570" s="29">
        <f t="shared" si="48"/>
        <v>10.545341438708522</v>
      </c>
      <c r="G570" s="28">
        <f>IF('Rolex, AP, Patek'!J570="AP",1,0)</f>
        <v>0</v>
      </c>
      <c r="H570" s="28">
        <f>IF('Rolex, AP, Patek'!J570="Patek",1,0)</f>
        <v>1</v>
      </c>
      <c r="I570" s="28">
        <f>IF('Rolex, AP, Patek'!J570="Rolex",1,0)</f>
        <v>0</v>
      </c>
      <c r="J570">
        <f>IF('Rolex, AP, Patek'!L570="Stainless Steel",1,0)</f>
        <v>0</v>
      </c>
      <c r="K570">
        <f>IF('Rolex, AP, Patek'!L570="Two-tone",1,0)</f>
        <v>0</v>
      </c>
      <c r="L570">
        <f>IF(OR('Rolex, AP, Patek'!L570="YG 18K",'Rolex, AP, Patek'!L570="YG &lt;18K",'Rolex, AP, Patek'!L570="PG 18K",'Rolex, AP, Patek'!L570="PG &lt;18K",'Rolex, AP, Patek'!L570="WG 18K",'Rolex, AP, Patek'!L570="Mixes of 18K",'Rolex, AP, Patek'!L570="Mixes &lt;18K"),1,0)</f>
        <v>1</v>
      </c>
      <c r="M570">
        <f>IF('Rolex, AP, Patek'!L570="Platinum",1,0)</f>
        <v>0</v>
      </c>
      <c r="N570">
        <f>IF(OR('Rolex, AP, Patek'!L570="PVD",'Rolex, AP, Patek'!L570="Gold Plate",'Rolex, AP, Patek'!L570="Other"),1,0)</f>
        <v>0</v>
      </c>
      <c r="O570">
        <f>IF('Rolex, AP, Patek'!P570="Stainless Steel",1,0)</f>
        <v>0</v>
      </c>
      <c r="P570">
        <f>IF('Rolex, AP, Patek'!P570="Leather",1,0)</f>
        <v>1</v>
      </c>
      <c r="Q570">
        <f>IF('Rolex, AP, Patek'!P570="Two-tone",1,0)</f>
        <v>0</v>
      </c>
      <c r="R570">
        <f>IF(OR('Rolex, AP, Patek'!P570="YG 18K",'Rolex, AP, Patek'!P570="PG 18K",'Rolex, AP, Patek'!P570="WG 18K",'Rolex, AP, Patek'!P570="Mixes of 18K"),1,0)</f>
        <v>0</v>
      </c>
      <c r="S570">
        <f>IF(OR('Rolex, AP, Patek'!AX570="Yes",'Rolex, AP, Patek'!AY570="Yes",'Rolex, AP, Patek'!AW570="Yes"),1,0)</f>
        <v>1</v>
      </c>
      <c r="T570">
        <f>IF(OR(ISTEXT('Rolex, AP, Patek'!AZ570), ISTEXT('Rolex, AP, Patek'!BA570)),1,0)</f>
        <v>0</v>
      </c>
      <c r="U570">
        <f>IF('Rolex, AP, Patek'!BB570="Yes",1,0)</f>
        <v>0</v>
      </c>
      <c r="V570">
        <f>IF('Rolex, AP, Patek'!BC570="Yes",1,0)</f>
        <v>0</v>
      </c>
      <c r="W570">
        <f>IF('Rolex, AP, Patek'!BF570="Yes",1,0)</f>
        <v>0</v>
      </c>
      <c r="X570">
        <f>IF('Rolex, AP, Patek'!BG570="A",1,0)</f>
        <v>0</v>
      </c>
      <c r="Y570">
        <f>IF('Rolex, AP, Patek'!BG570="AA",1,0)</f>
        <v>1</v>
      </c>
      <c r="Z570">
        <f>IF('Rolex, AP, Patek'!BG570="AAA",1,0)</f>
        <v>0</v>
      </c>
      <c r="AA570">
        <f>IF('Rolex, AP, Patek'!BG570="AAAA",1,0)</f>
        <v>0</v>
      </c>
      <c r="AB570">
        <f>IF('Rolex, AP, Patek'!R570="Yes",1,0)</f>
        <v>1</v>
      </c>
      <c r="AC570">
        <f>IF('Rolex, AP, Patek'!AR570="Yes",1,0)</f>
        <v>0</v>
      </c>
      <c r="AD570">
        <f>IF(OR('Rolex, AP, Patek'!X570="Yes", 'Rolex, AP, Patek'!Y570="Yes",'Rolex, AP, Patek'!Z570="Yes"),1,0)</f>
        <v>0</v>
      </c>
      <c r="AE570">
        <f>IF(OR('Rolex, AP, Patek'!AA570="Yes",'Rolex, AP, Patek'!AB570="Yes"),1,0)</f>
        <v>0</v>
      </c>
      <c r="AF570">
        <f>IF('Rolex, AP, Patek'!AD570="Yes",1,0)</f>
        <v>0</v>
      </c>
      <c r="AG570">
        <f>IF('Rolex, AP, Patek'!AC570="Yes",1,0)</f>
        <v>0</v>
      </c>
      <c r="AH570">
        <f>IF('Rolex, AP, Patek'!AE570="Yes",1,0)</f>
        <v>0</v>
      </c>
      <c r="AI570">
        <f>IF(OR('Rolex, AP, Patek'!AK570="Yes",'Rolex, AP, Patek'!AN570="Yes"),1,0)</f>
        <v>0</v>
      </c>
      <c r="AJ570">
        <f>IF('Rolex, AP, Patek'!AL570="Yes",1,0)</f>
        <v>0</v>
      </c>
      <c r="AK570">
        <f>IF('Rolex, AP, Patek'!AO570="Yes",1,0)</f>
        <v>0</v>
      </c>
      <c r="AL570">
        <f>IF('Rolex, AP, Patek'!AS570="Yes",1,0)</f>
        <v>0</v>
      </c>
      <c r="AM570" s="25">
        <f t="shared" si="49"/>
        <v>1</v>
      </c>
      <c r="AN570" s="25">
        <f t="shared" si="50"/>
        <v>0</v>
      </c>
      <c r="AO570" s="25">
        <f t="shared" si="51"/>
        <v>0</v>
      </c>
      <c r="AP570" s="25">
        <f t="shared" si="52"/>
        <v>0</v>
      </c>
      <c r="AQ570" s="25">
        <f t="shared" si="53"/>
        <v>0</v>
      </c>
    </row>
    <row r="571" spans="1:43" x14ac:dyDescent="0.2">
      <c r="A571" s="1">
        <v>567</v>
      </c>
      <c r="B571" s="27">
        <f>'Rolex, AP, Patek'!C571</f>
        <v>43415</v>
      </c>
      <c r="C571">
        <f>'Rolex, AP, Patek'!D571</f>
        <v>174</v>
      </c>
      <c r="D571" s="28">
        <f>'Rolex, AP, Patek'!E571</f>
        <v>6000</v>
      </c>
      <c r="E571" s="28">
        <f>'Rolex, AP, Patek'!F571</f>
        <v>7500</v>
      </c>
      <c r="F571" s="29">
        <f t="shared" si="48"/>
        <v>8.6995147482101913</v>
      </c>
      <c r="G571" s="28">
        <f>IF('Rolex, AP, Patek'!J571="AP",1,0)</f>
        <v>0</v>
      </c>
      <c r="H571" s="28">
        <f>IF('Rolex, AP, Patek'!J571="Patek",1,0)</f>
        <v>1</v>
      </c>
      <c r="I571" s="28">
        <f>IF('Rolex, AP, Patek'!J571="Rolex",1,0)</f>
        <v>0</v>
      </c>
      <c r="J571">
        <f>IF('Rolex, AP, Patek'!L571="Stainless Steel",1,0)</f>
        <v>0</v>
      </c>
      <c r="K571">
        <f>IF('Rolex, AP, Patek'!L571="Two-tone",1,0)</f>
        <v>0</v>
      </c>
      <c r="L571">
        <f>IF(OR('Rolex, AP, Patek'!L571="YG 18K",'Rolex, AP, Patek'!L571="YG &lt;18K",'Rolex, AP, Patek'!L571="PG 18K",'Rolex, AP, Patek'!L571="PG &lt;18K",'Rolex, AP, Patek'!L571="WG 18K",'Rolex, AP, Patek'!L571="Mixes of 18K",'Rolex, AP, Patek'!L571="Mixes &lt;18K"),1,0)</f>
        <v>1</v>
      </c>
      <c r="M571">
        <f>IF('Rolex, AP, Patek'!L571="Platinum",1,0)</f>
        <v>0</v>
      </c>
      <c r="N571">
        <f>IF(OR('Rolex, AP, Patek'!L571="PVD",'Rolex, AP, Patek'!L571="Gold Plate",'Rolex, AP, Patek'!L571="Other"),1,0)</f>
        <v>0</v>
      </c>
      <c r="O571">
        <f>IF('Rolex, AP, Patek'!P571="Stainless Steel",1,0)</f>
        <v>0</v>
      </c>
      <c r="P571">
        <f>IF('Rolex, AP, Patek'!P571="Leather",1,0)</f>
        <v>0</v>
      </c>
      <c r="Q571">
        <f>IF('Rolex, AP, Patek'!P571="Two-tone",1,0)</f>
        <v>0</v>
      </c>
      <c r="R571">
        <f>IF(OR('Rolex, AP, Patek'!P571="YG 18K",'Rolex, AP, Patek'!P571="PG 18K",'Rolex, AP, Patek'!P571="WG 18K",'Rolex, AP, Patek'!P571="Mixes of 18K"),1,0)</f>
        <v>1</v>
      </c>
      <c r="S571">
        <f>IF(OR('Rolex, AP, Patek'!AX571="Yes",'Rolex, AP, Patek'!AY571="Yes",'Rolex, AP, Patek'!AW571="Yes"),1,0)</f>
        <v>0</v>
      </c>
      <c r="T571">
        <f>IF(OR(ISTEXT('Rolex, AP, Patek'!AZ571), ISTEXT('Rolex, AP, Patek'!BA571)),1,0)</f>
        <v>0</v>
      </c>
      <c r="U571">
        <f>IF('Rolex, AP, Patek'!BB571="Yes",1,0)</f>
        <v>0</v>
      </c>
      <c r="V571">
        <f>IF('Rolex, AP, Patek'!BC571="Yes",1,0)</f>
        <v>0</v>
      </c>
      <c r="W571">
        <f>IF('Rolex, AP, Patek'!BF571="Yes",1,0)</f>
        <v>0</v>
      </c>
      <c r="X571">
        <f>IF('Rolex, AP, Patek'!BG571="A",1,0)</f>
        <v>0</v>
      </c>
      <c r="Y571">
        <f>IF('Rolex, AP, Patek'!BG571="AA",1,0)</f>
        <v>0</v>
      </c>
      <c r="Z571">
        <f>IF('Rolex, AP, Patek'!BG571="AAA",1,0)</f>
        <v>1</v>
      </c>
      <c r="AA571">
        <f>IF('Rolex, AP, Patek'!BG571="AAAA",1,0)</f>
        <v>0</v>
      </c>
      <c r="AB571">
        <f>IF('Rolex, AP, Patek'!R571="Yes",1,0)</f>
        <v>1</v>
      </c>
      <c r="AC571">
        <f>IF('Rolex, AP, Patek'!AR571="Yes",1,0)</f>
        <v>0</v>
      </c>
      <c r="AD571">
        <f>IF(OR('Rolex, AP, Patek'!X571="Yes", 'Rolex, AP, Patek'!Y571="Yes",'Rolex, AP, Patek'!Z571="Yes"),1,0)</f>
        <v>0</v>
      </c>
      <c r="AE571">
        <f>IF(OR('Rolex, AP, Patek'!AA571="Yes",'Rolex, AP, Patek'!AB571="Yes"),1,0)</f>
        <v>0</v>
      </c>
      <c r="AF571">
        <f>IF('Rolex, AP, Patek'!AD571="Yes",1,0)</f>
        <v>0</v>
      </c>
      <c r="AG571">
        <f>IF('Rolex, AP, Patek'!AC571="Yes",1,0)</f>
        <v>0</v>
      </c>
      <c r="AH571">
        <f>IF('Rolex, AP, Patek'!AE571="Yes",1,0)</f>
        <v>0</v>
      </c>
      <c r="AI571">
        <f>IF(OR('Rolex, AP, Patek'!AK571="Yes",'Rolex, AP, Patek'!AN571="Yes"),1,0)</f>
        <v>0</v>
      </c>
      <c r="AJ571">
        <f>IF('Rolex, AP, Patek'!AL571="Yes",1,0)</f>
        <v>0</v>
      </c>
      <c r="AK571">
        <f>IF('Rolex, AP, Patek'!AO571="Yes",1,0)</f>
        <v>0</v>
      </c>
      <c r="AL571">
        <f>IF('Rolex, AP, Patek'!AS571="Yes",1,0)</f>
        <v>0</v>
      </c>
      <c r="AM571" s="25">
        <f t="shared" si="49"/>
        <v>1</v>
      </c>
      <c r="AN571" s="25">
        <f t="shared" si="50"/>
        <v>0</v>
      </c>
      <c r="AO571" s="25">
        <f t="shared" si="51"/>
        <v>0</v>
      </c>
      <c r="AP571" s="25">
        <f t="shared" si="52"/>
        <v>0</v>
      </c>
      <c r="AQ571" s="25">
        <f t="shared" si="53"/>
        <v>0</v>
      </c>
    </row>
    <row r="572" spans="1:43" x14ac:dyDescent="0.2">
      <c r="A572" s="1">
        <v>568</v>
      </c>
      <c r="B572" s="27">
        <f>'Rolex, AP, Patek'!C572</f>
        <v>43415</v>
      </c>
      <c r="C572">
        <f>'Rolex, AP, Patek'!D572</f>
        <v>182</v>
      </c>
      <c r="D572" s="28">
        <f>'Rolex, AP, Patek'!E572</f>
        <v>90000</v>
      </c>
      <c r="E572" s="28">
        <f>'Rolex, AP, Patek'!F572</f>
        <v>112500</v>
      </c>
      <c r="F572" s="29">
        <f t="shared" si="48"/>
        <v>11.407564949312402</v>
      </c>
      <c r="G572" s="28">
        <f>IF('Rolex, AP, Patek'!J572="AP",1,0)</f>
        <v>0</v>
      </c>
      <c r="H572" s="28">
        <f>IF('Rolex, AP, Patek'!J572="Patek",1,0)</f>
        <v>1</v>
      </c>
      <c r="I572" s="28">
        <f>IF('Rolex, AP, Patek'!J572="Rolex",1,0)</f>
        <v>0</v>
      </c>
      <c r="J572">
        <f>IF('Rolex, AP, Patek'!L572="Stainless Steel",1,0)</f>
        <v>0</v>
      </c>
      <c r="K572">
        <f>IF('Rolex, AP, Patek'!L572="Two-tone",1,0)</f>
        <v>0</v>
      </c>
      <c r="L572">
        <f>IF(OR('Rolex, AP, Patek'!L572="YG 18K",'Rolex, AP, Patek'!L572="YG &lt;18K",'Rolex, AP, Patek'!L572="PG 18K",'Rolex, AP, Patek'!L572="PG &lt;18K",'Rolex, AP, Patek'!L572="WG 18K",'Rolex, AP, Patek'!L572="Mixes of 18K",'Rolex, AP, Patek'!L572="Mixes &lt;18K"),1,0)</f>
        <v>1</v>
      </c>
      <c r="M572">
        <f>IF('Rolex, AP, Patek'!L572="Platinum",1,0)</f>
        <v>0</v>
      </c>
      <c r="N572">
        <f>IF(OR('Rolex, AP, Patek'!L572="PVD",'Rolex, AP, Patek'!L572="Gold Plate",'Rolex, AP, Patek'!L572="Other"),1,0)</f>
        <v>0</v>
      </c>
      <c r="O572">
        <f>IF('Rolex, AP, Patek'!P572="Stainless Steel",1,0)</f>
        <v>0</v>
      </c>
      <c r="P572">
        <f>IF('Rolex, AP, Patek'!P572="Leather",1,0)</f>
        <v>0</v>
      </c>
      <c r="Q572">
        <f>IF('Rolex, AP, Patek'!P572="Two-tone",1,0)</f>
        <v>0</v>
      </c>
      <c r="R572">
        <f>IF(OR('Rolex, AP, Patek'!P572="YG 18K",'Rolex, AP, Patek'!P572="PG 18K",'Rolex, AP, Patek'!P572="WG 18K",'Rolex, AP, Patek'!P572="Mixes of 18K"),1,0)</f>
        <v>1</v>
      </c>
      <c r="S572">
        <f>IF(OR('Rolex, AP, Patek'!AX572="Yes",'Rolex, AP, Patek'!AY572="Yes",'Rolex, AP, Patek'!AW572="Yes"),1,0)</f>
        <v>0</v>
      </c>
      <c r="T572">
        <f>IF(OR(ISTEXT('Rolex, AP, Patek'!AZ572), ISTEXT('Rolex, AP, Patek'!BA572)),1,0)</f>
        <v>0</v>
      </c>
      <c r="U572">
        <f>IF('Rolex, AP, Patek'!BB572="Yes",1,0)</f>
        <v>0</v>
      </c>
      <c r="V572">
        <f>IF('Rolex, AP, Patek'!BC572="Yes",1,0)</f>
        <v>0</v>
      </c>
      <c r="W572">
        <f>IF('Rolex, AP, Patek'!BF572="Yes",1,0)</f>
        <v>0</v>
      </c>
      <c r="X572">
        <f>IF('Rolex, AP, Patek'!BG572="A",1,0)</f>
        <v>0</v>
      </c>
      <c r="Y572">
        <f>IF('Rolex, AP, Patek'!BG572="AA",1,0)</f>
        <v>0</v>
      </c>
      <c r="Z572">
        <f>IF('Rolex, AP, Patek'!BG572="AAA",1,0)</f>
        <v>0</v>
      </c>
      <c r="AA572">
        <f>IF('Rolex, AP, Patek'!BG572="AAAA",1,0)</f>
        <v>1</v>
      </c>
      <c r="AB572">
        <f>IF('Rolex, AP, Patek'!R572="Yes",1,0)</f>
        <v>0</v>
      </c>
      <c r="AC572">
        <f>IF('Rolex, AP, Patek'!AR572="Yes",1,0)</f>
        <v>0</v>
      </c>
      <c r="AD572">
        <f>IF(OR('Rolex, AP, Patek'!X572="Yes", 'Rolex, AP, Patek'!Y572="Yes",'Rolex, AP, Patek'!Z572="Yes"),1,0)</f>
        <v>1</v>
      </c>
      <c r="AE572">
        <f>IF(OR('Rolex, AP, Patek'!AA572="Yes",'Rolex, AP, Patek'!AB572="Yes"),1,0)</f>
        <v>0</v>
      </c>
      <c r="AF572">
        <f>IF('Rolex, AP, Patek'!AD572="Yes",1,0)</f>
        <v>0</v>
      </c>
      <c r="AG572">
        <f>IF('Rolex, AP, Patek'!AC572="Yes",1,0)</f>
        <v>0</v>
      </c>
      <c r="AH572">
        <f>IF('Rolex, AP, Patek'!AE572="Yes",1,0)</f>
        <v>0</v>
      </c>
      <c r="AI572">
        <f>IF(OR('Rolex, AP, Patek'!AK572="Yes",'Rolex, AP, Patek'!AN572="Yes"),1,0)</f>
        <v>0</v>
      </c>
      <c r="AJ572">
        <f>IF('Rolex, AP, Patek'!AL572="Yes",1,0)</f>
        <v>0</v>
      </c>
      <c r="AK572">
        <f>IF('Rolex, AP, Patek'!AO572="Yes",1,0)</f>
        <v>0</v>
      </c>
      <c r="AL572">
        <f>IF('Rolex, AP, Patek'!AS572="Yes",1,0)</f>
        <v>0</v>
      </c>
      <c r="AM572" s="25">
        <f t="shared" si="49"/>
        <v>1</v>
      </c>
      <c r="AN572" s="25">
        <f t="shared" si="50"/>
        <v>0</v>
      </c>
      <c r="AO572" s="25">
        <f t="shared" si="51"/>
        <v>0</v>
      </c>
      <c r="AP572" s="25">
        <f t="shared" si="52"/>
        <v>0</v>
      </c>
      <c r="AQ572" s="25">
        <f t="shared" si="53"/>
        <v>0</v>
      </c>
    </row>
    <row r="573" spans="1:43" x14ac:dyDescent="0.2">
      <c r="A573" s="1">
        <v>569</v>
      </c>
      <c r="B573" s="27">
        <f>'Rolex, AP, Patek'!C573</f>
        <v>43415</v>
      </c>
      <c r="C573">
        <f>'Rolex, AP, Patek'!D573</f>
        <v>185</v>
      </c>
      <c r="D573" s="28">
        <f>'Rolex, AP, Patek'!E573</f>
        <v>1300</v>
      </c>
      <c r="E573" s="28">
        <f>'Rolex, AP, Patek'!F573</f>
        <v>1625</v>
      </c>
      <c r="F573" s="29">
        <f t="shared" si="48"/>
        <v>7.1701195434496281</v>
      </c>
      <c r="G573" s="28">
        <f>IF('Rolex, AP, Patek'!J573="AP",1,0)</f>
        <v>0</v>
      </c>
      <c r="H573" s="28">
        <f>IF('Rolex, AP, Patek'!J573="Patek",1,0)</f>
        <v>0</v>
      </c>
      <c r="I573" s="28">
        <f>IF('Rolex, AP, Patek'!J573="Rolex",1,0)</f>
        <v>1</v>
      </c>
      <c r="J573">
        <f>IF('Rolex, AP, Patek'!L573="Stainless Steel",1,0)</f>
        <v>1</v>
      </c>
      <c r="K573">
        <f>IF('Rolex, AP, Patek'!L573="Two-tone",1,0)</f>
        <v>0</v>
      </c>
      <c r="L573">
        <f>IF(OR('Rolex, AP, Patek'!L573="YG 18K",'Rolex, AP, Patek'!L573="YG &lt;18K",'Rolex, AP, Patek'!L573="PG 18K",'Rolex, AP, Patek'!L573="PG &lt;18K",'Rolex, AP, Patek'!L573="WG 18K",'Rolex, AP, Patek'!L573="Mixes of 18K",'Rolex, AP, Patek'!L573="Mixes &lt;18K"),1,0)</f>
        <v>0</v>
      </c>
      <c r="M573">
        <f>IF('Rolex, AP, Patek'!L573="Platinum",1,0)</f>
        <v>0</v>
      </c>
      <c r="N573">
        <f>IF(OR('Rolex, AP, Patek'!L573="PVD",'Rolex, AP, Patek'!L573="Gold Plate",'Rolex, AP, Patek'!L573="Other"),1,0)</f>
        <v>0</v>
      </c>
      <c r="O573">
        <f>IF('Rolex, AP, Patek'!P573="Stainless Steel",1,0)</f>
        <v>1</v>
      </c>
      <c r="P573">
        <f>IF('Rolex, AP, Patek'!P573="Leather",1,0)</f>
        <v>0</v>
      </c>
      <c r="Q573">
        <f>IF('Rolex, AP, Patek'!P573="Two-tone",1,0)</f>
        <v>0</v>
      </c>
      <c r="R573">
        <f>IF(OR('Rolex, AP, Patek'!P573="YG 18K",'Rolex, AP, Patek'!P573="PG 18K",'Rolex, AP, Patek'!P573="WG 18K",'Rolex, AP, Patek'!P573="Mixes of 18K"),1,0)</f>
        <v>0</v>
      </c>
      <c r="S573">
        <f>IF(OR('Rolex, AP, Patek'!AX573="Yes",'Rolex, AP, Patek'!AY573="Yes",'Rolex, AP, Patek'!AW573="Yes"),1,0)</f>
        <v>0</v>
      </c>
      <c r="T573">
        <f>IF(OR(ISTEXT('Rolex, AP, Patek'!AZ573), ISTEXT('Rolex, AP, Patek'!BA573)),1,0)</f>
        <v>0</v>
      </c>
      <c r="U573">
        <f>IF('Rolex, AP, Patek'!BB573="Yes",1,0)</f>
        <v>0</v>
      </c>
      <c r="V573">
        <f>IF('Rolex, AP, Patek'!BC573="Yes",1,0)</f>
        <v>0</v>
      </c>
      <c r="W573">
        <f>IF('Rolex, AP, Patek'!BF573="Yes",1,0)</f>
        <v>0</v>
      </c>
      <c r="X573">
        <f>IF('Rolex, AP, Patek'!BG573="A",1,0)</f>
        <v>1</v>
      </c>
      <c r="Y573">
        <f>IF('Rolex, AP, Patek'!BG573="AA",1,0)</f>
        <v>0</v>
      </c>
      <c r="Z573">
        <f>IF('Rolex, AP, Patek'!BG573="AAA",1,0)</f>
        <v>0</v>
      </c>
      <c r="AA573">
        <f>IF('Rolex, AP, Patek'!BG573="AAAA",1,0)</f>
        <v>0</v>
      </c>
      <c r="AB573">
        <f>IF('Rolex, AP, Patek'!R573="Yes",1,0)</f>
        <v>1</v>
      </c>
      <c r="AC573">
        <f>IF('Rolex, AP, Patek'!AR573="Yes",1,0)</f>
        <v>0</v>
      </c>
      <c r="AD573">
        <f>IF(OR('Rolex, AP, Patek'!X573="Yes", 'Rolex, AP, Patek'!Y573="Yes",'Rolex, AP, Patek'!Z573="Yes"),1,0)</f>
        <v>0</v>
      </c>
      <c r="AE573">
        <f>IF(OR('Rolex, AP, Patek'!AA573="Yes",'Rolex, AP, Patek'!AB573="Yes"),1,0)</f>
        <v>0</v>
      </c>
      <c r="AF573">
        <f>IF('Rolex, AP, Patek'!AD573="Yes",1,0)</f>
        <v>0</v>
      </c>
      <c r="AG573">
        <f>IF('Rolex, AP, Patek'!AC573="Yes",1,0)</f>
        <v>0</v>
      </c>
      <c r="AH573">
        <f>IF('Rolex, AP, Patek'!AE573="Yes",1,0)</f>
        <v>0</v>
      </c>
      <c r="AI573">
        <f>IF(OR('Rolex, AP, Patek'!AK573="Yes",'Rolex, AP, Patek'!AN573="Yes"),1,0)</f>
        <v>0</v>
      </c>
      <c r="AJ573">
        <f>IF('Rolex, AP, Patek'!AL573="Yes",1,0)</f>
        <v>0</v>
      </c>
      <c r="AK573">
        <f>IF('Rolex, AP, Patek'!AO573="Yes",1,0)</f>
        <v>0</v>
      </c>
      <c r="AL573">
        <f>IF('Rolex, AP, Patek'!AS573="Yes",1,0)</f>
        <v>0</v>
      </c>
      <c r="AM573" s="25">
        <f t="shared" si="49"/>
        <v>1</v>
      </c>
      <c r="AN573" s="25">
        <f t="shared" si="50"/>
        <v>0</v>
      </c>
      <c r="AO573" s="25">
        <f t="shared" si="51"/>
        <v>0</v>
      </c>
      <c r="AP573" s="25">
        <f t="shared" si="52"/>
        <v>0</v>
      </c>
      <c r="AQ573" s="25">
        <f t="shared" si="53"/>
        <v>0</v>
      </c>
    </row>
    <row r="574" spans="1:43" x14ac:dyDescent="0.2">
      <c r="A574" s="1">
        <v>570</v>
      </c>
      <c r="B574" s="27">
        <f>'Rolex, AP, Patek'!C574</f>
        <v>43415</v>
      </c>
      <c r="C574">
        <f>'Rolex, AP, Patek'!D574</f>
        <v>186</v>
      </c>
      <c r="D574" s="28">
        <f>'Rolex, AP, Patek'!E574</f>
        <v>1000</v>
      </c>
      <c r="E574" s="28">
        <f>'Rolex, AP, Patek'!F574</f>
        <v>1250</v>
      </c>
      <c r="F574" s="29">
        <f t="shared" si="48"/>
        <v>6.9077552789821368</v>
      </c>
      <c r="G574" s="28">
        <f>IF('Rolex, AP, Patek'!J574="AP",1,0)</f>
        <v>0</v>
      </c>
      <c r="H574" s="28">
        <f>IF('Rolex, AP, Patek'!J574="Patek",1,0)</f>
        <v>0</v>
      </c>
      <c r="I574" s="28">
        <f>IF('Rolex, AP, Patek'!J574="Rolex",1,0)</f>
        <v>1</v>
      </c>
      <c r="J574">
        <f>IF('Rolex, AP, Patek'!L574="Stainless Steel",1,0)</f>
        <v>1</v>
      </c>
      <c r="K574">
        <f>IF('Rolex, AP, Patek'!L574="Two-tone",1,0)</f>
        <v>0</v>
      </c>
      <c r="L574">
        <f>IF(OR('Rolex, AP, Patek'!L574="YG 18K",'Rolex, AP, Patek'!L574="YG &lt;18K",'Rolex, AP, Patek'!L574="PG 18K",'Rolex, AP, Patek'!L574="PG &lt;18K",'Rolex, AP, Patek'!L574="WG 18K",'Rolex, AP, Patek'!L574="Mixes of 18K",'Rolex, AP, Patek'!L574="Mixes &lt;18K"),1,0)</f>
        <v>0</v>
      </c>
      <c r="M574">
        <f>IF('Rolex, AP, Patek'!L574="Platinum",1,0)</f>
        <v>0</v>
      </c>
      <c r="N574">
        <f>IF(OR('Rolex, AP, Patek'!L574="PVD",'Rolex, AP, Patek'!L574="Gold Plate",'Rolex, AP, Patek'!L574="Other"),1,0)</f>
        <v>0</v>
      </c>
      <c r="O574">
        <f>IF('Rolex, AP, Patek'!P574="Stainless Steel",1,0)</f>
        <v>1</v>
      </c>
      <c r="P574">
        <f>IF('Rolex, AP, Patek'!P574="Leather",1,0)</f>
        <v>0</v>
      </c>
      <c r="Q574">
        <f>IF('Rolex, AP, Patek'!P574="Two-tone",1,0)</f>
        <v>0</v>
      </c>
      <c r="R574">
        <f>IF(OR('Rolex, AP, Patek'!P574="YG 18K",'Rolex, AP, Patek'!P574="PG 18K",'Rolex, AP, Patek'!P574="WG 18K",'Rolex, AP, Patek'!P574="Mixes of 18K"),1,0)</f>
        <v>0</v>
      </c>
      <c r="S574">
        <f>IF(OR('Rolex, AP, Patek'!AX574="Yes",'Rolex, AP, Patek'!AY574="Yes",'Rolex, AP, Patek'!AW574="Yes"),1,0)</f>
        <v>0</v>
      </c>
      <c r="T574">
        <f>IF(OR(ISTEXT('Rolex, AP, Patek'!AZ574), ISTEXT('Rolex, AP, Patek'!BA574)),1,0)</f>
        <v>0</v>
      </c>
      <c r="U574">
        <f>IF('Rolex, AP, Patek'!BB574="Yes",1,0)</f>
        <v>0</v>
      </c>
      <c r="V574">
        <f>IF('Rolex, AP, Patek'!BC574="Yes",1,0)</f>
        <v>0</v>
      </c>
      <c r="W574">
        <f>IF('Rolex, AP, Patek'!BF574="Yes",1,0)</f>
        <v>0</v>
      </c>
      <c r="X574">
        <f>IF('Rolex, AP, Patek'!BG574="A",1,0)</f>
        <v>1</v>
      </c>
      <c r="Y574">
        <f>IF('Rolex, AP, Patek'!BG574="AA",1,0)</f>
        <v>0</v>
      </c>
      <c r="Z574">
        <f>IF('Rolex, AP, Patek'!BG574="AAA",1,0)</f>
        <v>0</v>
      </c>
      <c r="AA574">
        <f>IF('Rolex, AP, Patek'!BG574="AAAA",1,0)</f>
        <v>0</v>
      </c>
      <c r="AB574">
        <f>IF('Rolex, AP, Patek'!R574="Yes",1,0)</f>
        <v>1</v>
      </c>
      <c r="AC574">
        <f>IF('Rolex, AP, Patek'!AR574="Yes",1,0)</f>
        <v>0</v>
      </c>
      <c r="AD574">
        <f>IF(OR('Rolex, AP, Patek'!X574="Yes", 'Rolex, AP, Patek'!Y574="Yes",'Rolex, AP, Patek'!Z574="Yes"),1,0)</f>
        <v>0</v>
      </c>
      <c r="AE574">
        <f>IF(OR('Rolex, AP, Patek'!AA574="Yes",'Rolex, AP, Patek'!AB574="Yes"),1,0)</f>
        <v>0</v>
      </c>
      <c r="AF574">
        <f>IF('Rolex, AP, Patek'!AD574="Yes",1,0)</f>
        <v>0</v>
      </c>
      <c r="AG574">
        <f>IF('Rolex, AP, Patek'!AC574="Yes",1,0)</f>
        <v>0</v>
      </c>
      <c r="AH574">
        <f>IF('Rolex, AP, Patek'!AE574="Yes",1,0)</f>
        <v>0</v>
      </c>
      <c r="AI574">
        <f>IF(OR('Rolex, AP, Patek'!AK574="Yes",'Rolex, AP, Patek'!AN574="Yes"),1,0)</f>
        <v>0</v>
      </c>
      <c r="AJ574">
        <f>IF('Rolex, AP, Patek'!AL574="Yes",1,0)</f>
        <v>0</v>
      </c>
      <c r="AK574">
        <f>IF('Rolex, AP, Patek'!AO574="Yes",1,0)</f>
        <v>0</v>
      </c>
      <c r="AL574">
        <f>IF('Rolex, AP, Patek'!AS574="Yes",1,0)</f>
        <v>0</v>
      </c>
      <c r="AM574" s="25">
        <f t="shared" si="49"/>
        <v>1</v>
      </c>
      <c r="AN574" s="25">
        <f t="shared" si="50"/>
        <v>0</v>
      </c>
      <c r="AO574" s="25">
        <f t="shared" si="51"/>
        <v>0</v>
      </c>
      <c r="AP574" s="25">
        <f t="shared" si="52"/>
        <v>0</v>
      </c>
      <c r="AQ574" s="25">
        <f t="shared" si="53"/>
        <v>0</v>
      </c>
    </row>
    <row r="575" spans="1:43" x14ac:dyDescent="0.2">
      <c r="A575" s="1">
        <v>571</v>
      </c>
      <c r="B575" s="27">
        <f>'Rolex, AP, Patek'!C575</f>
        <v>43415</v>
      </c>
      <c r="C575">
        <f>'Rolex, AP, Patek'!D575</f>
        <v>187</v>
      </c>
      <c r="D575" s="28">
        <f>'Rolex, AP, Patek'!E575</f>
        <v>1300</v>
      </c>
      <c r="E575" s="28">
        <f>'Rolex, AP, Patek'!F575</f>
        <v>1625</v>
      </c>
      <c r="F575" s="29">
        <f t="shared" si="48"/>
        <v>7.1701195434496281</v>
      </c>
      <c r="G575" s="28">
        <f>IF('Rolex, AP, Patek'!J575="AP",1,0)</f>
        <v>0</v>
      </c>
      <c r="H575" s="28">
        <f>IF('Rolex, AP, Patek'!J575="Patek",1,0)</f>
        <v>0</v>
      </c>
      <c r="I575" s="28">
        <f>IF('Rolex, AP, Patek'!J575="Rolex",1,0)</f>
        <v>1</v>
      </c>
      <c r="J575">
        <f>IF('Rolex, AP, Patek'!L575="Stainless Steel",1,0)</f>
        <v>1</v>
      </c>
      <c r="K575">
        <f>IF('Rolex, AP, Patek'!L575="Two-tone",1,0)</f>
        <v>0</v>
      </c>
      <c r="L575">
        <f>IF(OR('Rolex, AP, Patek'!L575="YG 18K",'Rolex, AP, Patek'!L575="YG &lt;18K",'Rolex, AP, Patek'!L575="PG 18K",'Rolex, AP, Patek'!L575="PG &lt;18K",'Rolex, AP, Patek'!L575="WG 18K",'Rolex, AP, Patek'!L575="Mixes of 18K",'Rolex, AP, Patek'!L575="Mixes &lt;18K"),1,0)</f>
        <v>0</v>
      </c>
      <c r="M575">
        <f>IF('Rolex, AP, Patek'!L575="Platinum",1,0)</f>
        <v>0</v>
      </c>
      <c r="N575">
        <f>IF(OR('Rolex, AP, Patek'!L575="PVD",'Rolex, AP, Patek'!L575="Gold Plate",'Rolex, AP, Patek'!L575="Other"),1,0)</f>
        <v>0</v>
      </c>
      <c r="O575">
        <f>IF('Rolex, AP, Patek'!P575="Stainless Steel",1,0)</f>
        <v>1</v>
      </c>
      <c r="P575">
        <f>IF('Rolex, AP, Patek'!P575="Leather",1,0)</f>
        <v>0</v>
      </c>
      <c r="Q575">
        <f>IF('Rolex, AP, Patek'!P575="Two-tone",1,0)</f>
        <v>0</v>
      </c>
      <c r="R575">
        <f>IF(OR('Rolex, AP, Patek'!P575="YG 18K",'Rolex, AP, Patek'!P575="PG 18K",'Rolex, AP, Patek'!P575="WG 18K",'Rolex, AP, Patek'!P575="Mixes of 18K"),1,0)</f>
        <v>0</v>
      </c>
      <c r="S575">
        <f>IF(OR('Rolex, AP, Patek'!AX575="Yes",'Rolex, AP, Patek'!AY575="Yes",'Rolex, AP, Patek'!AW575="Yes"),1,0)</f>
        <v>0</v>
      </c>
      <c r="T575">
        <f>IF(OR(ISTEXT('Rolex, AP, Patek'!AZ575), ISTEXT('Rolex, AP, Patek'!BA575)),1,0)</f>
        <v>0</v>
      </c>
      <c r="U575">
        <f>IF('Rolex, AP, Patek'!BB575="Yes",1,0)</f>
        <v>0</v>
      </c>
      <c r="V575">
        <f>IF('Rolex, AP, Patek'!BC575="Yes",1,0)</f>
        <v>0</v>
      </c>
      <c r="W575">
        <f>IF('Rolex, AP, Patek'!BF575="Yes",1,0)</f>
        <v>0</v>
      </c>
      <c r="X575">
        <f>IF('Rolex, AP, Patek'!BG575="A",1,0)</f>
        <v>0</v>
      </c>
      <c r="Y575">
        <f>IF('Rolex, AP, Patek'!BG575="AA",1,0)</f>
        <v>1</v>
      </c>
      <c r="Z575">
        <f>IF('Rolex, AP, Patek'!BG575="AAA",1,0)</f>
        <v>0</v>
      </c>
      <c r="AA575">
        <f>IF('Rolex, AP, Patek'!BG575="AAAA",1,0)</f>
        <v>0</v>
      </c>
      <c r="AB575">
        <f>IF('Rolex, AP, Patek'!R575="Yes",1,0)</f>
        <v>1</v>
      </c>
      <c r="AC575">
        <f>IF('Rolex, AP, Patek'!AR575="Yes",1,0)</f>
        <v>0</v>
      </c>
      <c r="AD575">
        <f>IF(OR('Rolex, AP, Patek'!X575="Yes", 'Rolex, AP, Patek'!Y575="Yes",'Rolex, AP, Patek'!Z575="Yes"),1,0)</f>
        <v>0</v>
      </c>
      <c r="AE575">
        <f>IF(OR('Rolex, AP, Patek'!AA575="Yes",'Rolex, AP, Patek'!AB575="Yes"),1,0)</f>
        <v>0</v>
      </c>
      <c r="AF575">
        <f>IF('Rolex, AP, Patek'!AD575="Yes",1,0)</f>
        <v>0</v>
      </c>
      <c r="AG575">
        <f>IF('Rolex, AP, Patek'!AC575="Yes",1,0)</f>
        <v>0</v>
      </c>
      <c r="AH575">
        <f>IF('Rolex, AP, Patek'!AE575="Yes",1,0)</f>
        <v>0</v>
      </c>
      <c r="AI575">
        <f>IF(OR('Rolex, AP, Patek'!AK575="Yes",'Rolex, AP, Patek'!AN575="Yes"),1,0)</f>
        <v>0</v>
      </c>
      <c r="AJ575">
        <f>IF('Rolex, AP, Patek'!AL575="Yes",1,0)</f>
        <v>0</v>
      </c>
      <c r="AK575">
        <f>IF('Rolex, AP, Patek'!AO575="Yes",1,0)</f>
        <v>0</v>
      </c>
      <c r="AL575">
        <f>IF('Rolex, AP, Patek'!AS575="Yes",1,0)</f>
        <v>0</v>
      </c>
      <c r="AM575" s="25">
        <f t="shared" si="49"/>
        <v>1</v>
      </c>
      <c r="AN575" s="25">
        <f t="shared" si="50"/>
        <v>0</v>
      </c>
      <c r="AO575" s="25">
        <f t="shared" si="51"/>
        <v>0</v>
      </c>
      <c r="AP575" s="25">
        <f t="shared" si="52"/>
        <v>0</v>
      </c>
      <c r="AQ575" s="25">
        <f t="shared" si="53"/>
        <v>0</v>
      </c>
    </row>
    <row r="576" spans="1:43" x14ac:dyDescent="0.2">
      <c r="A576" s="1">
        <v>572</v>
      </c>
      <c r="B576" s="27">
        <f>'Rolex, AP, Patek'!C576</f>
        <v>43415</v>
      </c>
      <c r="C576">
        <f>'Rolex, AP, Patek'!D576</f>
        <v>188</v>
      </c>
      <c r="D576" s="28">
        <f>'Rolex, AP, Patek'!E576</f>
        <v>800</v>
      </c>
      <c r="E576" s="28">
        <f>'Rolex, AP, Patek'!F576</f>
        <v>1000</v>
      </c>
      <c r="F576" s="29">
        <f t="shared" si="48"/>
        <v>6.6846117276679271</v>
      </c>
      <c r="G576" s="28">
        <f>IF('Rolex, AP, Patek'!J576="AP",1,0)</f>
        <v>0</v>
      </c>
      <c r="H576" s="28">
        <f>IF('Rolex, AP, Patek'!J576="Patek",1,0)</f>
        <v>0</v>
      </c>
      <c r="I576" s="28">
        <f>IF('Rolex, AP, Patek'!J576="Rolex",1,0)</f>
        <v>1</v>
      </c>
      <c r="J576">
        <f>IF('Rolex, AP, Patek'!L576="Stainless Steel",1,0)</f>
        <v>1</v>
      </c>
      <c r="K576">
        <f>IF('Rolex, AP, Patek'!L576="Two-tone",1,0)</f>
        <v>0</v>
      </c>
      <c r="L576">
        <f>IF(OR('Rolex, AP, Patek'!L576="YG 18K",'Rolex, AP, Patek'!L576="YG &lt;18K",'Rolex, AP, Patek'!L576="PG 18K",'Rolex, AP, Patek'!L576="PG &lt;18K",'Rolex, AP, Patek'!L576="WG 18K",'Rolex, AP, Patek'!L576="Mixes of 18K",'Rolex, AP, Patek'!L576="Mixes &lt;18K"),1,0)</f>
        <v>0</v>
      </c>
      <c r="M576">
        <f>IF('Rolex, AP, Patek'!L576="Platinum",1,0)</f>
        <v>0</v>
      </c>
      <c r="N576">
        <f>IF(OR('Rolex, AP, Patek'!L576="PVD",'Rolex, AP, Patek'!L576="Gold Plate",'Rolex, AP, Patek'!L576="Other"),1,0)</f>
        <v>0</v>
      </c>
      <c r="O576">
        <f>IF('Rolex, AP, Patek'!P576="Stainless Steel",1,0)</f>
        <v>0</v>
      </c>
      <c r="P576">
        <f>IF('Rolex, AP, Patek'!P576="Leather",1,0)</f>
        <v>1</v>
      </c>
      <c r="Q576">
        <f>IF('Rolex, AP, Patek'!P576="Two-tone",1,0)</f>
        <v>0</v>
      </c>
      <c r="R576">
        <f>IF(OR('Rolex, AP, Patek'!P576="YG 18K",'Rolex, AP, Patek'!P576="PG 18K",'Rolex, AP, Patek'!P576="WG 18K",'Rolex, AP, Patek'!P576="Mixes of 18K"),1,0)</f>
        <v>0</v>
      </c>
      <c r="S576">
        <f>IF(OR('Rolex, AP, Patek'!AX576="Yes",'Rolex, AP, Patek'!AY576="Yes",'Rolex, AP, Patek'!AW576="Yes"),1,0)</f>
        <v>0</v>
      </c>
      <c r="T576">
        <f>IF(OR(ISTEXT('Rolex, AP, Patek'!AZ576), ISTEXT('Rolex, AP, Patek'!BA576)),1,0)</f>
        <v>0</v>
      </c>
      <c r="U576">
        <f>IF('Rolex, AP, Patek'!BB576="Yes",1,0)</f>
        <v>0</v>
      </c>
      <c r="V576">
        <f>IF('Rolex, AP, Patek'!BC576="Yes",1,0)</f>
        <v>0</v>
      </c>
      <c r="W576">
        <f>IF('Rolex, AP, Patek'!BF576="Yes",1,0)</f>
        <v>0</v>
      </c>
      <c r="X576">
        <f>IF('Rolex, AP, Patek'!BG576="A",1,0)</f>
        <v>0</v>
      </c>
      <c r="Y576">
        <f>IF('Rolex, AP, Patek'!BG576="AA",1,0)</f>
        <v>1</v>
      </c>
      <c r="Z576">
        <f>IF('Rolex, AP, Patek'!BG576="AAA",1,0)</f>
        <v>0</v>
      </c>
      <c r="AA576">
        <f>IF('Rolex, AP, Patek'!BG576="AAAA",1,0)</f>
        <v>0</v>
      </c>
      <c r="AB576">
        <f>IF('Rolex, AP, Patek'!R576="Yes",1,0)</f>
        <v>1</v>
      </c>
      <c r="AC576">
        <f>IF('Rolex, AP, Patek'!AR576="Yes",1,0)</f>
        <v>0</v>
      </c>
      <c r="AD576">
        <f>IF(OR('Rolex, AP, Patek'!X576="Yes", 'Rolex, AP, Patek'!Y576="Yes",'Rolex, AP, Patek'!Z576="Yes"),1,0)</f>
        <v>0</v>
      </c>
      <c r="AE576">
        <f>IF(OR('Rolex, AP, Patek'!AA576="Yes",'Rolex, AP, Patek'!AB576="Yes"),1,0)</f>
        <v>0</v>
      </c>
      <c r="AF576">
        <f>IF('Rolex, AP, Patek'!AD576="Yes",1,0)</f>
        <v>0</v>
      </c>
      <c r="AG576">
        <f>IF('Rolex, AP, Patek'!AC576="Yes",1,0)</f>
        <v>0</v>
      </c>
      <c r="AH576">
        <f>IF('Rolex, AP, Patek'!AE576="Yes",1,0)</f>
        <v>0</v>
      </c>
      <c r="AI576">
        <f>IF(OR('Rolex, AP, Patek'!AK576="Yes",'Rolex, AP, Patek'!AN576="Yes"),1,0)</f>
        <v>0</v>
      </c>
      <c r="AJ576">
        <f>IF('Rolex, AP, Patek'!AL576="Yes",1,0)</f>
        <v>0</v>
      </c>
      <c r="AK576">
        <f>IF('Rolex, AP, Patek'!AO576="Yes",1,0)</f>
        <v>0</v>
      </c>
      <c r="AL576">
        <f>IF('Rolex, AP, Patek'!AS576="Yes",1,0)</f>
        <v>0</v>
      </c>
      <c r="AM576" s="25">
        <f t="shared" si="49"/>
        <v>1</v>
      </c>
      <c r="AN576" s="25">
        <f t="shared" si="50"/>
        <v>0</v>
      </c>
      <c r="AO576" s="25">
        <f t="shared" si="51"/>
        <v>0</v>
      </c>
      <c r="AP576" s="25">
        <f t="shared" si="52"/>
        <v>0</v>
      </c>
      <c r="AQ576" s="25">
        <f t="shared" si="53"/>
        <v>0</v>
      </c>
    </row>
    <row r="577" spans="1:43" x14ac:dyDescent="0.2">
      <c r="A577" s="1">
        <v>573</v>
      </c>
      <c r="B577" s="27">
        <f>'Rolex, AP, Patek'!C577</f>
        <v>43415</v>
      </c>
      <c r="C577">
        <f>'Rolex, AP, Patek'!D577</f>
        <v>189</v>
      </c>
      <c r="D577" s="28">
        <f>'Rolex, AP, Patek'!E577</f>
        <v>900</v>
      </c>
      <c r="E577" s="28">
        <f>'Rolex, AP, Patek'!F577</f>
        <v>1125</v>
      </c>
      <c r="F577" s="29">
        <f t="shared" si="48"/>
        <v>6.8023947633243109</v>
      </c>
      <c r="G577" s="28">
        <f>IF('Rolex, AP, Patek'!J577="AP",1,0)</f>
        <v>0</v>
      </c>
      <c r="H577" s="28">
        <f>IF('Rolex, AP, Patek'!J577="Patek",1,0)</f>
        <v>0</v>
      </c>
      <c r="I577" s="28">
        <f>IF('Rolex, AP, Patek'!J577="Rolex",1,0)</f>
        <v>1</v>
      </c>
      <c r="J577">
        <f>IF('Rolex, AP, Patek'!L577="Stainless Steel",1,0)</f>
        <v>1</v>
      </c>
      <c r="K577">
        <f>IF('Rolex, AP, Patek'!L577="Two-tone",1,0)</f>
        <v>0</v>
      </c>
      <c r="L577">
        <f>IF(OR('Rolex, AP, Patek'!L577="YG 18K",'Rolex, AP, Patek'!L577="YG &lt;18K",'Rolex, AP, Patek'!L577="PG 18K",'Rolex, AP, Patek'!L577="PG &lt;18K",'Rolex, AP, Patek'!L577="WG 18K",'Rolex, AP, Patek'!L577="Mixes of 18K",'Rolex, AP, Patek'!L577="Mixes &lt;18K"),1,0)</f>
        <v>0</v>
      </c>
      <c r="M577">
        <f>IF('Rolex, AP, Patek'!L577="Platinum",1,0)</f>
        <v>0</v>
      </c>
      <c r="N577">
        <f>IF(OR('Rolex, AP, Patek'!L577="PVD",'Rolex, AP, Patek'!L577="Gold Plate",'Rolex, AP, Patek'!L577="Other"),1,0)</f>
        <v>0</v>
      </c>
      <c r="O577">
        <f>IF('Rolex, AP, Patek'!P577="Stainless Steel",1,0)</f>
        <v>0</v>
      </c>
      <c r="P577">
        <f>IF('Rolex, AP, Patek'!P577="Leather",1,0)</f>
        <v>1</v>
      </c>
      <c r="Q577">
        <f>IF('Rolex, AP, Patek'!P577="Two-tone",1,0)</f>
        <v>0</v>
      </c>
      <c r="R577">
        <f>IF(OR('Rolex, AP, Patek'!P577="YG 18K",'Rolex, AP, Patek'!P577="PG 18K",'Rolex, AP, Patek'!P577="WG 18K",'Rolex, AP, Patek'!P577="Mixes of 18K"),1,0)</f>
        <v>0</v>
      </c>
      <c r="S577">
        <f>IF(OR('Rolex, AP, Patek'!AX577="Yes",'Rolex, AP, Patek'!AY577="Yes",'Rolex, AP, Patek'!AW577="Yes"),1,0)</f>
        <v>0</v>
      </c>
      <c r="T577">
        <f>IF(OR(ISTEXT('Rolex, AP, Patek'!AZ577), ISTEXT('Rolex, AP, Patek'!BA577)),1,0)</f>
        <v>0</v>
      </c>
      <c r="U577">
        <f>IF('Rolex, AP, Patek'!BB577="Yes",1,0)</f>
        <v>0</v>
      </c>
      <c r="V577">
        <f>IF('Rolex, AP, Patek'!BC577="Yes",1,0)</f>
        <v>0</v>
      </c>
      <c r="W577">
        <f>IF('Rolex, AP, Patek'!BF577="Yes",1,0)</f>
        <v>0</v>
      </c>
      <c r="X577">
        <f>IF('Rolex, AP, Patek'!BG577="A",1,0)</f>
        <v>0</v>
      </c>
      <c r="Y577">
        <f>IF('Rolex, AP, Patek'!BG577="AA",1,0)</f>
        <v>1</v>
      </c>
      <c r="Z577">
        <f>IF('Rolex, AP, Patek'!BG577="AAA",1,0)</f>
        <v>0</v>
      </c>
      <c r="AA577">
        <f>IF('Rolex, AP, Patek'!BG577="AAAA",1,0)</f>
        <v>0</v>
      </c>
      <c r="AB577">
        <f>IF('Rolex, AP, Patek'!R577="Yes",1,0)</f>
        <v>1</v>
      </c>
      <c r="AC577">
        <f>IF('Rolex, AP, Patek'!AR577="Yes",1,0)</f>
        <v>0</v>
      </c>
      <c r="AD577">
        <f>IF(OR('Rolex, AP, Patek'!X577="Yes", 'Rolex, AP, Patek'!Y577="Yes",'Rolex, AP, Patek'!Z577="Yes"),1,0)</f>
        <v>0</v>
      </c>
      <c r="AE577">
        <f>IF(OR('Rolex, AP, Patek'!AA577="Yes",'Rolex, AP, Patek'!AB577="Yes"),1,0)</f>
        <v>0</v>
      </c>
      <c r="AF577">
        <f>IF('Rolex, AP, Patek'!AD577="Yes",1,0)</f>
        <v>0</v>
      </c>
      <c r="AG577">
        <f>IF('Rolex, AP, Patek'!AC577="Yes",1,0)</f>
        <v>0</v>
      </c>
      <c r="AH577">
        <f>IF('Rolex, AP, Patek'!AE577="Yes",1,0)</f>
        <v>0</v>
      </c>
      <c r="AI577">
        <f>IF(OR('Rolex, AP, Patek'!AK577="Yes",'Rolex, AP, Patek'!AN577="Yes"),1,0)</f>
        <v>0</v>
      </c>
      <c r="AJ577">
        <f>IF('Rolex, AP, Patek'!AL577="Yes",1,0)</f>
        <v>0</v>
      </c>
      <c r="AK577">
        <f>IF('Rolex, AP, Patek'!AO577="Yes",1,0)</f>
        <v>0</v>
      </c>
      <c r="AL577">
        <f>IF('Rolex, AP, Patek'!AS577="Yes",1,0)</f>
        <v>0</v>
      </c>
      <c r="AM577" s="25">
        <f t="shared" si="49"/>
        <v>1</v>
      </c>
      <c r="AN577" s="25">
        <f t="shared" si="50"/>
        <v>0</v>
      </c>
      <c r="AO577" s="25">
        <f t="shared" si="51"/>
        <v>0</v>
      </c>
      <c r="AP577" s="25">
        <f t="shared" si="52"/>
        <v>0</v>
      </c>
      <c r="AQ577" s="25">
        <f t="shared" si="53"/>
        <v>0</v>
      </c>
    </row>
    <row r="578" spans="1:43" x14ac:dyDescent="0.2">
      <c r="A578" s="1">
        <v>574</v>
      </c>
      <c r="B578" s="27">
        <f>'Rolex, AP, Patek'!C578</f>
        <v>43415</v>
      </c>
      <c r="C578">
        <f>'Rolex, AP, Patek'!D578</f>
        <v>190</v>
      </c>
      <c r="D578" s="28">
        <f>'Rolex, AP, Patek'!E578</f>
        <v>1100</v>
      </c>
      <c r="E578" s="28">
        <f>'Rolex, AP, Patek'!F578</f>
        <v>1375</v>
      </c>
      <c r="F578" s="29">
        <f t="shared" si="48"/>
        <v>7.0030654587864616</v>
      </c>
      <c r="G578" s="28">
        <f>IF('Rolex, AP, Patek'!J578="AP",1,0)</f>
        <v>0</v>
      </c>
      <c r="H578" s="28">
        <f>IF('Rolex, AP, Patek'!J578="Patek",1,0)</f>
        <v>0</v>
      </c>
      <c r="I578" s="28">
        <f>IF('Rolex, AP, Patek'!J578="Rolex",1,0)</f>
        <v>1</v>
      </c>
      <c r="J578">
        <f>IF('Rolex, AP, Patek'!L578="Stainless Steel",1,0)</f>
        <v>1</v>
      </c>
      <c r="K578">
        <f>IF('Rolex, AP, Patek'!L578="Two-tone",1,0)</f>
        <v>0</v>
      </c>
      <c r="L578">
        <f>IF(OR('Rolex, AP, Patek'!L578="YG 18K",'Rolex, AP, Patek'!L578="YG &lt;18K",'Rolex, AP, Patek'!L578="PG 18K",'Rolex, AP, Patek'!L578="PG &lt;18K",'Rolex, AP, Patek'!L578="WG 18K",'Rolex, AP, Patek'!L578="Mixes of 18K",'Rolex, AP, Patek'!L578="Mixes &lt;18K"),1,0)</f>
        <v>0</v>
      </c>
      <c r="M578">
        <f>IF('Rolex, AP, Patek'!L578="Platinum",1,0)</f>
        <v>0</v>
      </c>
      <c r="N578">
        <f>IF(OR('Rolex, AP, Patek'!L578="PVD",'Rolex, AP, Patek'!L578="Gold Plate",'Rolex, AP, Patek'!L578="Other"),1,0)</f>
        <v>0</v>
      </c>
      <c r="O578">
        <f>IF('Rolex, AP, Patek'!P578="Stainless Steel",1,0)</f>
        <v>0</v>
      </c>
      <c r="P578">
        <f>IF('Rolex, AP, Patek'!P578="Leather",1,0)</f>
        <v>1</v>
      </c>
      <c r="Q578">
        <f>IF('Rolex, AP, Patek'!P578="Two-tone",1,0)</f>
        <v>0</v>
      </c>
      <c r="R578">
        <f>IF(OR('Rolex, AP, Patek'!P578="YG 18K",'Rolex, AP, Patek'!P578="PG 18K",'Rolex, AP, Patek'!P578="WG 18K",'Rolex, AP, Patek'!P578="Mixes of 18K"),1,0)</f>
        <v>0</v>
      </c>
      <c r="S578">
        <f>IF(OR('Rolex, AP, Patek'!AX578="Yes",'Rolex, AP, Patek'!AY578="Yes",'Rolex, AP, Patek'!AW578="Yes"),1,0)</f>
        <v>0</v>
      </c>
      <c r="T578">
        <f>IF(OR(ISTEXT('Rolex, AP, Patek'!AZ578), ISTEXT('Rolex, AP, Patek'!BA578)),1,0)</f>
        <v>0</v>
      </c>
      <c r="U578">
        <f>IF('Rolex, AP, Patek'!BB578="Yes",1,0)</f>
        <v>0</v>
      </c>
      <c r="V578">
        <f>IF('Rolex, AP, Patek'!BC578="Yes",1,0)</f>
        <v>0</v>
      </c>
      <c r="W578">
        <f>IF('Rolex, AP, Patek'!BF578="Yes",1,0)</f>
        <v>0</v>
      </c>
      <c r="X578">
        <f>IF('Rolex, AP, Patek'!BG578="A",1,0)</f>
        <v>1</v>
      </c>
      <c r="Y578">
        <f>IF('Rolex, AP, Patek'!BG578="AA",1,0)</f>
        <v>0</v>
      </c>
      <c r="Z578">
        <f>IF('Rolex, AP, Patek'!BG578="AAA",1,0)</f>
        <v>0</v>
      </c>
      <c r="AA578">
        <f>IF('Rolex, AP, Patek'!BG578="AAAA",1,0)</f>
        <v>0</v>
      </c>
      <c r="AB578">
        <f>IF('Rolex, AP, Patek'!R578="Yes",1,0)</f>
        <v>1</v>
      </c>
      <c r="AC578">
        <f>IF('Rolex, AP, Patek'!AR578="Yes",1,0)</f>
        <v>0</v>
      </c>
      <c r="AD578">
        <f>IF(OR('Rolex, AP, Patek'!X578="Yes", 'Rolex, AP, Patek'!Y578="Yes",'Rolex, AP, Patek'!Z578="Yes"),1,0)</f>
        <v>0</v>
      </c>
      <c r="AE578">
        <f>IF(OR('Rolex, AP, Patek'!AA578="Yes",'Rolex, AP, Patek'!AB578="Yes"),1,0)</f>
        <v>0</v>
      </c>
      <c r="AF578">
        <f>IF('Rolex, AP, Patek'!AD578="Yes",1,0)</f>
        <v>0</v>
      </c>
      <c r="AG578">
        <f>IF('Rolex, AP, Patek'!AC578="Yes",1,0)</f>
        <v>0</v>
      </c>
      <c r="AH578">
        <f>IF('Rolex, AP, Patek'!AE578="Yes",1,0)</f>
        <v>0</v>
      </c>
      <c r="AI578">
        <f>IF(OR('Rolex, AP, Patek'!AK578="Yes",'Rolex, AP, Patek'!AN578="Yes"),1,0)</f>
        <v>0</v>
      </c>
      <c r="AJ578">
        <f>IF('Rolex, AP, Patek'!AL578="Yes",1,0)</f>
        <v>0</v>
      </c>
      <c r="AK578">
        <f>IF('Rolex, AP, Patek'!AO578="Yes",1,0)</f>
        <v>0</v>
      </c>
      <c r="AL578">
        <f>IF('Rolex, AP, Patek'!AS578="Yes",1,0)</f>
        <v>0</v>
      </c>
      <c r="AM578" s="25">
        <f t="shared" si="49"/>
        <v>1</v>
      </c>
      <c r="AN578" s="25">
        <f t="shared" si="50"/>
        <v>0</v>
      </c>
      <c r="AO578" s="25">
        <f t="shared" si="51"/>
        <v>0</v>
      </c>
      <c r="AP578" s="25">
        <f t="shared" si="52"/>
        <v>0</v>
      </c>
      <c r="AQ578" s="25">
        <f t="shared" si="53"/>
        <v>0</v>
      </c>
    </row>
    <row r="579" spans="1:43" x14ac:dyDescent="0.2">
      <c r="A579" s="1">
        <v>575</v>
      </c>
      <c r="B579" s="27">
        <f>'Rolex, AP, Patek'!C579</f>
        <v>43415</v>
      </c>
      <c r="C579">
        <f>'Rolex, AP, Patek'!D579</f>
        <v>191</v>
      </c>
      <c r="D579" s="28">
        <f>'Rolex, AP, Patek'!E579</f>
        <v>10500</v>
      </c>
      <c r="E579" s="28">
        <f>'Rolex, AP, Patek'!F579</f>
        <v>13125</v>
      </c>
      <c r="F579" s="29">
        <f t="shared" si="48"/>
        <v>9.259130536145614</v>
      </c>
      <c r="G579" s="28">
        <f>IF('Rolex, AP, Patek'!J579="AP",1,0)</f>
        <v>0</v>
      </c>
      <c r="H579" s="28">
        <f>IF('Rolex, AP, Patek'!J579="Patek",1,0)</f>
        <v>0</v>
      </c>
      <c r="I579" s="28">
        <f>IF('Rolex, AP, Patek'!J579="Rolex",1,0)</f>
        <v>1</v>
      </c>
      <c r="J579">
        <f>IF('Rolex, AP, Patek'!L579="Stainless Steel",1,0)</f>
        <v>0</v>
      </c>
      <c r="K579">
        <f>IF('Rolex, AP, Patek'!L579="Two-tone",1,0)</f>
        <v>0</v>
      </c>
      <c r="L579">
        <f>IF(OR('Rolex, AP, Patek'!L579="YG 18K",'Rolex, AP, Patek'!L579="YG &lt;18K",'Rolex, AP, Patek'!L579="PG 18K",'Rolex, AP, Patek'!L579="PG &lt;18K",'Rolex, AP, Patek'!L579="WG 18K",'Rolex, AP, Patek'!L579="Mixes of 18K",'Rolex, AP, Patek'!L579="Mixes &lt;18K"),1,0)</f>
        <v>1</v>
      </c>
      <c r="M579">
        <f>IF('Rolex, AP, Patek'!L579="Platinum",1,0)</f>
        <v>0</v>
      </c>
      <c r="N579">
        <f>IF(OR('Rolex, AP, Patek'!L579="PVD",'Rolex, AP, Patek'!L579="Gold Plate",'Rolex, AP, Patek'!L579="Other"),1,0)</f>
        <v>0</v>
      </c>
      <c r="O579">
        <f>IF('Rolex, AP, Patek'!P579="Stainless Steel",1,0)</f>
        <v>0</v>
      </c>
      <c r="P579">
        <f>IF('Rolex, AP, Patek'!P579="Leather",1,0)</f>
        <v>0</v>
      </c>
      <c r="Q579">
        <f>IF('Rolex, AP, Patek'!P579="Two-tone",1,0)</f>
        <v>0</v>
      </c>
      <c r="R579">
        <f>IF(OR('Rolex, AP, Patek'!P579="YG 18K",'Rolex, AP, Patek'!P579="PG 18K",'Rolex, AP, Patek'!P579="WG 18K",'Rolex, AP, Patek'!P579="Mixes of 18K"),1,0)</f>
        <v>1</v>
      </c>
      <c r="S579">
        <f>IF(OR('Rolex, AP, Patek'!AX579="Yes",'Rolex, AP, Patek'!AY579="Yes",'Rolex, AP, Patek'!AW579="Yes"),1,0)</f>
        <v>0</v>
      </c>
      <c r="T579">
        <f>IF(OR(ISTEXT('Rolex, AP, Patek'!AZ579), ISTEXT('Rolex, AP, Patek'!BA579)),1,0)</f>
        <v>0</v>
      </c>
      <c r="U579">
        <f>IF('Rolex, AP, Patek'!BB579="Yes",1,0)</f>
        <v>0</v>
      </c>
      <c r="V579">
        <f>IF('Rolex, AP, Patek'!BC579="Yes",1,0)</f>
        <v>0</v>
      </c>
      <c r="W579">
        <f>IF('Rolex, AP, Patek'!BF579="Yes",1,0)</f>
        <v>0</v>
      </c>
      <c r="X579">
        <f>IF('Rolex, AP, Patek'!BG579="A",1,0)</f>
        <v>0</v>
      </c>
      <c r="Y579">
        <f>IF('Rolex, AP, Patek'!BG579="AA",1,0)</f>
        <v>0</v>
      </c>
      <c r="Z579">
        <f>IF('Rolex, AP, Patek'!BG579="AAA",1,0)</f>
        <v>1</v>
      </c>
      <c r="AA579">
        <f>IF('Rolex, AP, Patek'!BG579="AAAA",1,0)</f>
        <v>0</v>
      </c>
      <c r="AB579">
        <f>IF('Rolex, AP, Patek'!R579="Yes",1,0)</f>
        <v>0</v>
      </c>
      <c r="AC579">
        <f>IF('Rolex, AP, Patek'!AR579="Yes",1,0)</f>
        <v>0</v>
      </c>
      <c r="AD579">
        <f>IF(OR('Rolex, AP, Patek'!X579="Yes", 'Rolex, AP, Patek'!Y579="Yes",'Rolex, AP, Patek'!Z579="Yes"),1,0)</f>
        <v>1</v>
      </c>
      <c r="AE579">
        <f>IF(OR('Rolex, AP, Patek'!AA579="Yes",'Rolex, AP, Patek'!AB579="Yes"),1,0)</f>
        <v>0</v>
      </c>
      <c r="AF579">
        <f>IF('Rolex, AP, Patek'!AD579="Yes",1,0)</f>
        <v>0</v>
      </c>
      <c r="AG579">
        <f>IF('Rolex, AP, Patek'!AC579="Yes",1,0)</f>
        <v>0</v>
      </c>
      <c r="AH579">
        <f>IF('Rolex, AP, Patek'!AE579="Yes",1,0)</f>
        <v>0</v>
      </c>
      <c r="AI579">
        <f>IF(OR('Rolex, AP, Patek'!AK579="Yes",'Rolex, AP, Patek'!AN579="Yes"),1,0)</f>
        <v>0</v>
      </c>
      <c r="AJ579">
        <f>IF('Rolex, AP, Patek'!AL579="Yes",1,0)</f>
        <v>0</v>
      </c>
      <c r="AK579">
        <f>IF('Rolex, AP, Patek'!AO579="Yes",1,0)</f>
        <v>0</v>
      </c>
      <c r="AL579">
        <f>IF('Rolex, AP, Patek'!AS579="Yes",1,0)</f>
        <v>0</v>
      </c>
      <c r="AM579" s="25">
        <f t="shared" si="49"/>
        <v>1</v>
      </c>
      <c r="AN579" s="25">
        <f t="shared" si="50"/>
        <v>0</v>
      </c>
      <c r="AO579" s="25">
        <f t="shared" si="51"/>
        <v>0</v>
      </c>
      <c r="AP579" s="25">
        <f t="shared" si="52"/>
        <v>0</v>
      </c>
      <c r="AQ579" s="25">
        <f t="shared" si="53"/>
        <v>0</v>
      </c>
    </row>
    <row r="580" spans="1:43" x14ac:dyDescent="0.2">
      <c r="A580" s="1">
        <v>576</v>
      </c>
      <c r="B580" s="27">
        <f>'Rolex, AP, Patek'!C580</f>
        <v>43415</v>
      </c>
      <c r="C580">
        <f>'Rolex, AP, Patek'!D580</f>
        <v>192</v>
      </c>
      <c r="D580" s="28">
        <f>'Rolex, AP, Patek'!E580</f>
        <v>11000</v>
      </c>
      <c r="E580" s="28">
        <f>'Rolex, AP, Patek'!F580</f>
        <v>13750</v>
      </c>
      <c r="F580" s="29">
        <f t="shared" si="48"/>
        <v>9.3056505517805075</v>
      </c>
      <c r="G580" s="28">
        <f>IF('Rolex, AP, Patek'!J580="AP",1,0)</f>
        <v>0</v>
      </c>
      <c r="H580" s="28">
        <f>IF('Rolex, AP, Patek'!J580="Patek",1,0)</f>
        <v>0</v>
      </c>
      <c r="I580" s="28">
        <f>IF('Rolex, AP, Patek'!J580="Rolex",1,0)</f>
        <v>1</v>
      </c>
      <c r="J580">
        <f>IF('Rolex, AP, Patek'!L580="Stainless Steel",1,0)</f>
        <v>0</v>
      </c>
      <c r="K580">
        <f>IF('Rolex, AP, Patek'!L580="Two-tone",1,0)</f>
        <v>0</v>
      </c>
      <c r="L580">
        <f>IF(OR('Rolex, AP, Patek'!L580="YG 18K",'Rolex, AP, Patek'!L580="YG &lt;18K",'Rolex, AP, Patek'!L580="PG 18K",'Rolex, AP, Patek'!L580="PG &lt;18K",'Rolex, AP, Patek'!L580="WG 18K",'Rolex, AP, Patek'!L580="Mixes of 18K",'Rolex, AP, Patek'!L580="Mixes &lt;18K"),1,0)</f>
        <v>1</v>
      </c>
      <c r="M580">
        <f>IF('Rolex, AP, Patek'!L580="Platinum",1,0)</f>
        <v>0</v>
      </c>
      <c r="N580">
        <f>IF(OR('Rolex, AP, Patek'!L580="PVD",'Rolex, AP, Patek'!L580="Gold Plate",'Rolex, AP, Patek'!L580="Other"),1,0)</f>
        <v>0</v>
      </c>
      <c r="O580">
        <f>IF('Rolex, AP, Patek'!P580="Stainless Steel",1,0)</f>
        <v>0</v>
      </c>
      <c r="P580">
        <f>IF('Rolex, AP, Patek'!P580="Leather",1,0)</f>
        <v>0</v>
      </c>
      <c r="Q580">
        <f>IF('Rolex, AP, Patek'!P580="Two-tone",1,0)</f>
        <v>0</v>
      </c>
      <c r="R580">
        <f>IF(OR('Rolex, AP, Patek'!P580="YG 18K",'Rolex, AP, Patek'!P580="PG 18K",'Rolex, AP, Patek'!P580="WG 18K",'Rolex, AP, Patek'!P580="Mixes of 18K"),1,0)</f>
        <v>1</v>
      </c>
      <c r="S580">
        <f>IF(OR('Rolex, AP, Patek'!AX580="Yes",'Rolex, AP, Patek'!AY580="Yes",'Rolex, AP, Patek'!AW580="Yes"),1,0)</f>
        <v>0</v>
      </c>
      <c r="T580">
        <f>IF(OR(ISTEXT('Rolex, AP, Patek'!AZ580), ISTEXT('Rolex, AP, Patek'!BA580)),1,0)</f>
        <v>0</v>
      </c>
      <c r="U580">
        <f>IF('Rolex, AP, Patek'!BB580="Yes",1,0)</f>
        <v>0</v>
      </c>
      <c r="V580">
        <f>IF('Rolex, AP, Patek'!BC580="Yes",1,0)</f>
        <v>0</v>
      </c>
      <c r="W580">
        <f>IF('Rolex, AP, Patek'!BF580="Yes",1,0)</f>
        <v>0</v>
      </c>
      <c r="X580">
        <f>IF('Rolex, AP, Patek'!BG580="A",1,0)</f>
        <v>0</v>
      </c>
      <c r="Y580">
        <f>IF('Rolex, AP, Patek'!BG580="AA",1,0)</f>
        <v>0</v>
      </c>
      <c r="Z580">
        <f>IF('Rolex, AP, Patek'!BG580="AAA",1,0)</f>
        <v>1</v>
      </c>
      <c r="AA580">
        <f>IF('Rolex, AP, Patek'!BG580="AAAA",1,0)</f>
        <v>0</v>
      </c>
      <c r="AB580">
        <f>IF('Rolex, AP, Patek'!R580="Yes",1,0)</f>
        <v>0</v>
      </c>
      <c r="AC580">
        <f>IF('Rolex, AP, Patek'!AR580="Yes",1,0)</f>
        <v>0</v>
      </c>
      <c r="AD580">
        <f>IF(OR('Rolex, AP, Patek'!X580="Yes", 'Rolex, AP, Patek'!Y580="Yes",'Rolex, AP, Patek'!Z580="Yes"),1,0)</f>
        <v>1</v>
      </c>
      <c r="AE580">
        <f>IF(OR('Rolex, AP, Patek'!AA580="Yes",'Rolex, AP, Patek'!AB580="Yes"),1,0)</f>
        <v>0</v>
      </c>
      <c r="AF580">
        <f>IF('Rolex, AP, Patek'!AD580="Yes",1,0)</f>
        <v>0</v>
      </c>
      <c r="AG580">
        <f>IF('Rolex, AP, Patek'!AC580="Yes",1,0)</f>
        <v>0</v>
      </c>
      <c r="AH580">
        <f>IF('Rolex, AP, Patek'!AE580="Yes",1,0)</f>
        <v>0</v>
      </c>
      <c r="AI580">
        <f>IF(OR('Rolex, AP, Patek'!AK580="Yes",'Rolex, AP, Patek'!AN580="Yes"),1,0)</f>
        <v>0</v>
      </c>
      <c r="AJ580">
        <f>IF('Rolex, AP, Patek'!AL580="Yes",1,0)</f>
        <v>0</v>
      </c>
      <c r="AK580">
        <f>IF('Rolex, AP, Patek'!AO580="Yes",1,0)</f>
        <v>0</v>
      </c>
      <c r="AL580">
        <f>IF('Rolex, AP, Patek'!AS580="Yes",1,0)</f>
        <v>0</v>
      </c>
      <c r="AM580" s="25">
        <f t="shared" si="49"/>
        <v>1</v>
      </c>
      <c r="AN580" s="25">
        <f t="shared" si="50"/>
        <v>0</v>
      </c>
      <c r="AO580" s="25">
        <f t="shared" si="51"/>
        <v>0</v>
      </c>
      <c r="AP580" s="25">
        <f t="shared" si="52"/>
        <v>0</v>
      </c>
      <c r="AQ580" s="25">
        <f t="shared" si="53"/>
        <v>0</v>
      </c>
    </row>
    <row r="581" spans="1:43" x14ac:dyDescent="0.2">
      <c r="A581" s="1">
        <v>577</v>
      </c>
      <c r="B581" s="27">
        <f>'Rolex, AP, Patek'!C581</f>
        <v>43415</v>
      </c>
      <c r="C581">
        <f>'Rolex, AP, Patek'!D581</f>
        <v>194</v>
      </c>
      <c r="D581" s="28">
        <f>'Rolex, AP, Patek'!E581</f>
        <v>70000</v>
      </c>
      <c r="E581" s="28">
        <f>'Rolex, AP, Patek'!F581</f>
        <v>87500</v>
      </c>
      <c r="F581" s="29">
        <f t="shared" si="48"/>
        <v>11.156250521031495</v>
      </c>
      <c r="G581" s="28">
        <f>IF('Rolex, AP, Patek'!J581="AP",1,0)</f>
        <v>0</v>
      </c>
      <c r="H581" s="28">
        <f>IF('Rolex, AP, Patek'!J581="Patek",1,0)</f>
        <v>0</v>
      </c>
      <c r="I581" s="28">
        <f>IF('Rolex, AP, Patek'!J581="Rolex",1,0)</f>
        <v>1</v>
      </c>
      <c r="J581">
        <f>IF('Rolex, AP, Patek'!L581="Stainless Steel",1,0)</f>
        <v>0</v>
      </c>
      <c r="K581">
        <f>IF('Rolex, AP, Patek'!L581="Two-tone",1,0)</f>
        <v>0</v>
      </c>
      <c r="L581">
        <f>IF(OR('Rolex, AP, Patek'!L581="YG 18K",'Rolex, AP, Patek'!L581="YG &lt;18K",'Rolex, AP, Patek'!L581="PG 18K",'Rolex, AP, Patek'!L581="PG &lt;18K",'Rolex, AP, Patek'!L581="WG 18K",'Rolex, AP, Patek'!L581="Mixes of 18K",'Rolex, AP, Patek'!L581="Mixes &lt;18K"),1,0)</f>
        <v>1</v>
      </c>
      <c r="M581">
        <f>IF('Rolex, AP, Patek'!L581="Platinum",1,0)</f>
        <v>0</v>
      </c>
      <c r="N581">
        <f>IF(OR('Rolex, AP, Patek'!L581="PVD",'Rolex, AP, Patek'!L581="Gold Plate",'Rolex, AP, Patek'!L581="Other"),1,0)</f>
        <v>0</v>
      </c>
      <c r="O581">
        <f>IF('Rolex, AP, Patek'!P581="Stainless Steel",1,0)</f>
        <v>0</v>
      </c>
      <c r="P581">
        <f>IF('Rolex, AP, Patek'!P581="Leather",1,0)</f>
        <v>0</v>
      </c>
      <c r="Q581">
        <f>IF('Rolex, AP, Patek'!P581="Two-tone",1,0)</f>
        <v>0</v>
      </c>
      <c r="R581">
        <f>IF(OR('Rolex, AP, Patek'!P581="YG 18K",'Rolex, AP, Patek'!P581="PG 18K",'Rolex, AP, Patek'!P581="WG 18K",'Rolex, AP, Patek'!P581="Mixes of 18K"),1,0)</f>
        <v>1</v>
      </c>
      <c r="S581">
        <f>IF(OR('Rolex, AP, Patek'!AX581="Yes",'Rolex, AP, Patek'!AY581="Yes",'Rolex, AP, Patek'!AW581="Yes"),1,0)</f>
        <v>0</v>
      </c>
      <c r="T581">
        <f>IF(OR(ISTEXT('Rolex, AP, Patek'!AZ581), ISTEXT('Rolex, AP, Patek'!BA581)),1,0)</f>
        <v>0</v>
      </c>
      <c r="U581">
        <f>IF('Rolex, AP, Patek'!BB581="Yes",1,0)</f>
        <v>0</v>
      </c>
      <c r="V581">
        <f>IF('Rolex, AP, Patek'!BC581="Yes",1,0)</f>
        <v>0</v>
      </c>
      <c r="W581">
        <f>IF('Rolex, AP, Patek'!BF581="Yes",1,0)</f>
        <v>0</v>
      </c>
      <c r="X581">
        <f>IF('Rolex, AP, Patek'!BG581="A",1,0)</f>
        <v>0</v>
      </c>
      <c r="Y581">
        <f>IF('Rolex, AP, Patek'!BG581="AA",1,0)</f>
        <v>0</v>
      </c>
      <c r="Z581">
        <f>IF('Rolex, AP, Patek'!BG581="AAA",1,0)</f>
        <v>0</v>
      </c>
      <c r="AA581">
        <f>IF('Rolex, AP, Patek'!BG581="AAAA",1,0)</f>
        <v>1</v>
      </c>
      <c r="AB581">
        <f>IF('Rolex, AP, Patek'!R581="Yes",1,0)</f>
        <v>0</v>
      </c>
      <c r="AC581">
        <f>IF('Rolex, AP, Patek'!AR581="Yes",1,0)</f>
        <v>0</v>
      </c>
      <c r="AD581">
        <f>IF(OR('Rolex, AP, Patek'!X581="Yes", 'Rolex, AP, Patek'!Y581="Yes",'Rolex, AP, Patek'!Z581="Yes"),1,0)</f>
        <v>1</v>
      </c>
      <c r="AE581">
        <f>IF(OR('Rolex, AP, Patek'!AA581="Yes",'Rolex, AP, Patek'!AB581="Yes"),1,0)</f>
        <v>0</v>
      </c>
      <c r="AF581">
        <f>IF('Rolex, AP, Patek'!AD581="Yes",1,0)</f>
        <v>0</v>
      </c>
      <c r="AG581">
        <f>IF('Rolex, AP, Patek'!AC581="Yes",1,0)</f>
        <v>0</v>
      </c>
      <c r="AH581">
        <f>IF('Rolex, AP, Patek'!AE581="Yes",1,0)</f>
        <v>0</v>
      </c>
      <c r="AI581">
        <f>IF(OR('Rolex, AP, Patek'!AK581="Yes",'Rolex, AP, Patek'!AN581="Yes"),1,0)</f>
        <v>0</v>
      </c>
      <c r="AJ581">
        <f>IF('Rolex, AP, Patek'!AL581="Yes",1,0)</f>
        <v>0</v>
      </c>
      <c r="AK581">
        <f>IF('Rolex, AP, Patek'!AO581="Yes",1,0)</f>
        <v>0</v>
      </c>
      <c r="AL581">
        <f>IF('Rolex, AP, Patek'!AS581="Yes",1,0)</f>
        <v>0</v>
      </c>
      <c r="AM581" s="25">
        <f t="shared" si="49"/>
        <v>1</v>
      </c>
      <c r="AN581" s="25">
        <f t="shared" si="50"/>
        <v>0</v>
      </c>
      <c r="AO581" s="25">
        <f t="shared" si="51"/>
        <v>0</v>
      </c>
      <c r="AP581" s="25">
        <f t="shared" si="52"/>
        <v>0</v>
      </c>
      <c r="AQ581" s="25">
        <f t="shared" si="53"/>
        <v>0</v>
      </c>
    </row>
    <row r="582" spans="1:43" x14ac:dyDescent="0.2">
      <c r="A582" s="1">
        <v>578</v>
      </c>
      <c r="B582" s="27">
        <f>'Rolex, AP, Patek'!C582</f>
        <v>43415</v>
      </c>
      <c r="C582">
        <f>'Rolex, AP, Patek'!D582</f>
        <v>196</v>
      </c>
      <c r="D582" s="28">
        <f>'Rolex, AP, Patek'!E582</f>
        <v>28000</v>
      </c>
      <c r="E582" s="28">
        <f>'Rolex, AP, Patek'!F582</f>
        <v>35000</v>
      </c>
      <c r="F582" s="29">
        <f t="shared" ref="F582:F645" si="54">LN(D582)</f>
        <v>10.239959789157341</v>
      </c>
      <c r="G582" s="28">
        <f>IF('Rolex, AP, Patek'!J582="AP",1,0)</f>
        <v>0</v>
      </c>
      <c r="H582" s="28">
        <f>IF('Rolex, AP, Patek'!J582="Patek",1,0)</f>
        <v>0</v>
      </c>
      <c r="I582" s="28">
        <f>IF('Rolex, AP, Patek'!J582="Rolex",1,0)</f>
        <v>1</v>
      </c>
      <c r="J582">
        <f>IF('Rolex, AP, Patek'!L582="Stainless Steel",1,0)</f>
        <v>0</v>
      </c>
      <c r="K582">
        <f>IF('Rolex, AP, Patek'!L582="Two-tone",1,0)</f>
        <v>0</v>
      </c>
      <c r="L582">
        <f>IF(OR('Rolex, AP, Patek'!L582="YG 18K",'Rolex, AP, Patek'!L582="YG &lt;18K",'Rolex, AP, Patek'!L582="PG 18K",'Rolex, AP, Patek'!L582="PG &lt;18K",'Rolex, AP, Patek'!L582="WG 18K",'Rolex, AP, Patek'!L582="Mixes of 18K",'Rolex, AP, Patek'!L582="Mixes &lt;18K"),1,0)</f>
        <v>1</v>
      </c>
      <c r="M582">
        <f>IF('Rolex, AP, Patek'!L582="Platinum",1,0)</f>
        <v>0</v>
      </c>
      <c r="N582">
        <f>IF(OR('Rolex, AP, Patek'!L582="PVD",'Rolex, AP, Patek'!L582="Gold Plate",'Rolex, AP, Patek'!L582="Other"),1,0)</f>
        <v>0</v>
      </c>
      <c r="O582">
        <f>IF('Rolex, AP, Patek'!P582="Stainless Steel",1,0)</f>
        <v>0</v>
      </c>
      <c r="P582">
        <f>IF('Rolex, AP, Patek'!P582="Leather",1,0)</f>
        <v>0</v>
      </c>
      <c r="Q582">
        <f>IF('Rolex, AP, Patek'!P582="Two-tone",1,0)</f>
        <v>0</v>
      </c>
      <c r="R582">
        <f>IF(OR('Rolex, AP, Patek'!P582="YG 18K",'Rolex, AP, Patek'!P582="PG 18K",'Rolex, AP, Patek'!P582="WG 18K",'Rolex, AP, Patek'!P582="Mixes of 18K"),1,0)</f>
        <v>1</v>
      </c>
      <c r="S582">
        <f>IF(OR('Rolex, AP, Patek'!AX582="Yes",'Rolex, AP, Patek'!AY582="Yes",'Rolex, AP, Patek'!AW582="Yes"),1,0)</f>
        <v>0</v>
      </c>
      <c r="T582">
        <f>IF(OR(ISTEXT('Rolex, AP, Patek'!AZ582), ISTEXT('Rolex, AP, Patek'!BA582)),1,0)</f>
        <v>0</v>
      </c>
      <c r="U582">
        <f>IF('Rolex, AP, Patek'!BB582="Yes",1,0)</f>
        <v>0</v>
      </c>
      <c r="V582">
        <f>IF('Rolex, AP, Patek'!BC582="Yes",1,0)</f>
        <v>0</v>
      </c>
      <c r="W582">
        <f>IF('Rolex, AP, Patek'!BF582="Yes",1,0)</f>
        <v>0</v>
      </c>
      <c r="X582">
        <f>IF('Rolex, AP, Patek'!BG582="A",1,0)</f>
        <v>0</v>
      </c>
      <c r="Y582">
        <f>IF('Rolex, AP, Patek'!BG582="AA",1,0)</f>
        <v>0</v>
      </c>
      <c r="Z582">
        <f>IF('Rolex, AP, Patek'!BG582="AAA",1,0)</f>
        <v>0</v>
      </c>
      <c r="AA582">
        <f>IF('Rolex, AP, Patek'!BG582="AAAA",1,0)</f>
        <v>1</v>
      </c>
      <c r="AB582">
        <f>IF('Rolex, AP, Patek'!R582="Yes",1,0)</f>
        <v>0</v>
      </c>
      <c r="AC582">
        <f>IF('Rolex, AP, Patek'!AR582="Yes",1,0)</f>
        <v>0</v>
      </c>
      <c r="AD582">
        <f>IF(OR('Rolex, AP, Patek'!X582="Yes", 'Rolex, AP, Patek'!Y582="Yes",'Rolex, AP, Patek'!Z582="Yes"),1,0)</f>
        <v>1</v>
      </c>
      <c r="AE582">
        <f>IF(OR('Rolex, AP, Patek'!AA582="Yes",'Rolex, AP, Patek'!AB582="Yes"),1,0)</f>
        <v>0</v>
      </c>
      <c r="AF582">
        <f>IF('Rolex, AP, Patek'!AD582="Yes",1,0)</f>
        <v>0</v>
      </c>
      <c r="AG582">
        <f>IF('Rolex, AP, Patek'!AC582="Yes",1,0)</f>
        <v>0</v>
      </c>
      <c r="AH582">
        <f>IF('Rolex, AP, Patek'!AE582="Yes",1,0)</f>
        <v>0</v>
      </c>
      <c r="AI582">
        <f>IF(OR('Rolex, AP, Patek'!AK582="Yes",'Rolex, AP, Patek'!AN582="Yes"),1,0)</f>
        <v>0</v>
      </c>
      <c r="AJ582">
        <f>IF('Rolex, AP, Patek'!AL582="Yes",1,0)</f>
        <v>0</v>
      </c>
      <c r="AK582">
        <f>IF('Rolex, AP, Patek'!AO582="Yes",1,0)</f>
        <v>0</v>
      </c>
      <c r="AL582">
        <f>IF('Rolex, AP, Patek'!AS582="Yes",1,0)</f>
        <v>0</v>
      </c>
      <c r="AM582" s="25">
        <f t="shared" ref="AM582:AM645" si="55">IF(AND($B582&gt;=DATEVALUE("1/1/2018"),$B582&lt;=DATEVALUE("12/31/2018")),1,0)</f>
        <v>1</v>
      </c>
      <c r="AN582" s="25">
        <f t="shared" ref="AN582:AN645" si="56">IF(AND($B582&gt;=DATEVALUE("1/1/2019"),$B582&lt;=DATEVALUE("12/31/2019")),1,0)</f>
        <v>0</v>
      </c>
      <c r="AO582" s="25">
        <f t="shared" ref="AO582:AO645" si="57">IF(AND($B582&gt;=DATEVALUE("1/1/2020"),$B582&lt;=DATEVALUE("12/31/2020")),1,0)</f>
        <v>0</v>
      </c>
      <c r="AP582" s="25">
        <f t="shared" ref="AP582:AP645" si="58">IF(AND($B582&gt;=DATEVALUE("1/1/2021"),$B582&lt;=DATEVALUE("12/31/2021")),1,0)</f>
        <v>0</v>
      </c>
      <c r="AQ582" s="25">
        <f t="shared" ref="AQ582:AQ645" si="59">IF(AND($B582&gt;=DATEVALUE("1/1/2022"),$B582&lt;=DATEVALUE("12/31/2022")),1,0)</f>
        <v>0</v>
      </c>
    </row>
    <row r="583" spans="1:43" x14ac:dyDescent="0.2">
      <c r="A583" s="1">
        <v>579</v>
      </c>
      <c r="B583" s="27">
        <f>'Rolex, AP, Patek'!C583</f>
        <v>43415</v>
      </c>
      <c r="C583">
        <f>'Rolex, AP, Patek'!D583</f>
        <v>197</v>
      </c>
      <c r="D583" s="28">
        <f>'Rolex, AP, Patek'!E583</f>
        <v>28000</v>
      </c>
      <c r="E583" s="28">
        <f>'Rolex, AP, Patek'!F583</f>
        <v>35000</v>
      </c>
      <c r="F583" s="29">
        <f t="shared" si="54"/>
        <v>10.239959789157341</v>
      </c>
      <c r="G583" s="28">
        <f>IF('Rolex, AP, Patek'!J583="AP",1,0)</f>
        <v>0</v>
      </c>
      <c r="H583" s="28">
        <f>IF('Rolex, AP, Patek'!J583="Patek",1,0)</f>
        <v>0</v>
      </c>
      <c r="I583" s="28">
        <f>IF('Rolex, AP, Patek'!J583="Rolex",1,0)</f>
        <v>1</v>
      </c>
      <c r="J583">
        <f>IF('Rolex, AP, Patek'!L583="Stainless Steel",1,0)</f>
        <v>0</v>
      </c>
      <c r="K583">
        <f>IF('Rolex, AP, Patek'!L583="Two-tone",1,0)</f>
        <v>0</v>
      </c>
      <c r="L583">
        <f>IF(OR('Rolex, AP, Patek'!L583="YG 18K",'Rolex, AP, Patek'!L583="YG &lt;18K",'Rolex, AP, Patek'!L583="PG 18K",'Rolex, AP, Patek'!L583="PG &lt;18K",'Rolex, AP, Patek'!L583="WG 18K",'Rolex, AP, Patek'!L583="Mixes of 18K",'Rolex, AP, Patek'!L583="Mixes &lt;18K"),1,0)</f>
        <v>1</v>
      </c>
      <c r="M583">
        <f>IF('Rolex, AP, Patek'!L583="Platinum",1,0)</f>
        <v>0</v>
      </c>
      <c r="N583">
        <f>IF(OR('Rolex, AP, Patek'!L583="PVD",'Rolex, AP, Patek'!L583="Gold Plate",'Rolex, AP, Patek'!L583="Other"),1,0)</f>
        <v>0</v>
      </c>
      <c r="O583">
        <f>IF('Rolex, AP, Patek'!P583="Stainless Steel",1,0)</f>
        <v>0</v>
      </c>
      <c r="P583">
        <f>IF('Rolex, AP, Patek'!P583="Leather",1,0)</f>
        <v>0</v>
      </c>
      <c r="Q583">
        <f>IF('Rolex, AP, Patek'!P583="Two-tone",1,0)</f>
        <v>0</v>
      </c>
      <c r="R583">
        <f>IF(OR('Rolex, AP, Patek'!P583="YG 18K",'Rolex, AP, Patek'!P583="PG 18K",'Rolex, AP, Patek'!P583="WG 18K",'Rolex, AP, Patek'!P583="Mixes of 18K"),1,0)</f>
        <v>1</v>
      </c>
      <c r="S583">
        <f>IF(OR('Rolex, AP, Patek'!AX583="Yes",'Rolex, AP, Patek'!AY583="Yes",'Rolex, AP, Patek'!AW583="Yes"),1,0)</f>
        <v>0</v>
      </c>
      <c r="T583">
        <f>IF(OR(ISTEXT('Rolex, AP, Patek'!AZ583), ISTEXT('Rolex, AP, Patek'!BA583)),1,0)</f>
        <v>1</v>
      </c>
      <c r="U583">
        <f>IF('Rolex, AP, Patek'!BB583="Yes",1,0)</f>
        <v>0</v>
      </c>
      <c r="V583">
        <f>IF('Rolex, AP, Patek'!BC583="Yes",1,0)</f>
        <v>0</v>
      </c>
      <c r="W583">
        <f>IF('Rolex, AP, Patek'!BF583="Yes",1,0)</f>
        <v>0</v>
      </c>
      <c r="X583">
        <f>IF('Rolex, AP, Patek'!BG583="A",1,0)</f>
        <v>0</v>
      </c>
      <c r="Y583">
        <f>IF('Rolex, AP, Patek'!BG583="AA",1,0)</f>
        <v>0</v>
      </c>
      <c r="Z583">
        <f>IF('Rolex, AP, Patek'!BG583="AAA",1,0)</f>
        <v>0</v>
      </c>
      <c r="AA583">
        <f>IF('Rolex, AP, Patek'!BG583="AAAA",1,0)</f>
        <v>1</v>
      </c>
      <c r="AB583">
        <f>IF('Rolex, AP, Patek'!R583="Yes",1,0)</f>
        <v>0</v>
      </c>
      <c r="AC583">
        <f>IF('Rolex, AP, Patek'!AR583="Yes",1,0)</f>
        <v>0</v>
      </c>
      <c r="AD583">
        <f>IF(OR('Rolex, AP, Patek'!X583="Yes", 'Rolex, AP, Patek'!Y583="Yes",'Rolex, AP, Patek'!Z583="Yes"),1,0)</f>
        <v>1</v>
      </c>
      <c r="AE583">
        <f>IF(OR('Rolex, AP, Patek'!AA583="Yes",'Rolex, AP, Patek'!AB583="Yes"),1,0)</f>
        <v>0</v>
      </c>
      <c r="AF583">
        <f>IF('Rolex, AP, Patek'!AD583="Yes",1,0)</f>
        <v>0</v>
      </c>
      <c r="AG583">
        <f>IF('Rolex, AP, Patek'!AC583="Yes",1,0)</f>
        <v>0</v>
      </c>
      <c r="AH583">
        <f>IF('Rolex, AP, Patek'!AE583="Yes",1,0)</f>
        <v>0</v>
      </c>
      <c r="AI583">
        <f>IF(OR('Rolex, AP, Patek'!AK583="Yes",'Rolex, AP, Patek'!AN583="Yes"),1,0)</f>
        <v>0</v>
      </c>
      <c r="AJ583">
        <f>IF('Rolex, AP, Patek'!AL583="Yes",1,0)</f>
        <v>0</v>
      </c>
      <c r="AK583">
        <f>IF('Rolex, AP, Patek'!AO583="Yes",1,0)</f>
        <v>0</v>
      </c>
      <c r="AL583">
        <f>IF('Rolex, AP, Patek'!AS583="Yes",1,0)</f>
        <v>0</v>
      </c>
      <c r="AM583" s="25">
        <f t="shared" si="55"/>
        <v>1</v>
      </c>
      <c r="AN583" s="25">
        <f t="shared" si="56"/>
        <v>0</v>
      </c>
      <c r="AO583" s="25">
        <f t="shared" si="57"/>
        <v>0</v>
      </c>
      <c r="AP583" s="25">
        <f t="shared" si="58"/>
        <v>0</v>
      </c>
      <c r="AQ583" s="25">
        <f t="shared" si="59"/>
        <v>0</v>
      </c>
    </row>
    <row r="584" spans="1:43" x14ac:dyDescent="0.2">
      <c r="A584" s="1">
        <v>580</v>
      </c>
      <c r="B584" s="27">
        <f>'Rolex, AP, Patek'!C584</f>
        <v>43415</v>
      </c>
      <c r="C584">
        <f>'Rolex, AP, Patek'!D584</f>
        <v>198</v>
      </c>
      <c r="D584" s="28">
        <f>'Rolex, AP, Patek'!E584</f>
        <v>10000</v>
      </c>
      <c r="E584" s="28">
        <f>'Rolex, AP, Patek'!F584</f>
        <v>12500</v>
      </c>
      <c r="F584" s="29">
        <f t="shared" si="54"/>
        <v>9.2103403719761836</v>
      </c>
      <c r="G584" s="28">
        <f>IF('Rolex, AP, Patek'!J584="AP",1,0)</f>
        <v>0</v>
      </c>
      <c r="H584" s="28">
        <f>IF('Rolex, AP, Patek'!J584="Patek",1,0)</f>
        <v>0</v>
      </c>
      <c r="I584" s="28">
        <f>IF('Rolex, AP, Patek'!J584="Rolex",1,0)</f>
        <v>1</v>
      </c>
      <c r="J584">
        <f>IF('Rolex, AP, Patek'!L584="Stainless Steel",1,0)</f>
        <v>1</v>
      </c>
      <c r="K584">
        <f>IF('Rolex, AP, Patek'!L584="Two-tone",1,0)</f>
        <v>0</v>
      </c>
      <c r="L584">
        <f>IF(OR('Rolex, AP, Patek'!L584="YG 18K",'Rolex, AP, Patek'!L584="YG &lt;18K",'Rolex, AP, Patek'!L584="PG 18K",'Rolex, AP, Patek'!L584="PG &lt;18K",'Rolex, AP, Patek'!L584="WG 18K",'Rolex, AP, Patek'!L584="Mixes of 18K",'Rolex, AP, Patek'!L584="Mixes &lt;18K"),1,0)</f>
        <v>0</v>
      </c>
      <c r="M584">
        <f>IF('Rolex, AP, Patek'!L584="Platinum",1,0)</f>
        <v>0</v>
      </c>
      <c r="N584">
        <f>IF(OR('Rolex, AP, Patek'!L584="PVD",'Rolex, AP, Patek'!L584="Gold Plate",'Rolex, AP, Patek'!L584="Other"),1,0)</f>
        <v>0</v>
      </c>
      <c r="O584">
        <f>IF('Rolex, AP, Patek'!P584="Stainless Steel",1,0)</f>
        <v>1</v>
      </c>
      <c r="P584">
        <f>IF('Rolex, AP, Patek'!P584="Leather",1,0)</f>
        <v>0</v>
      </c>
      <c r="Q584">
        <f>IF('Rolex, AP, Patek'!P584="Two-tone",1,0)</f>
        <v>0</v>
      </c>
      <c r="R584">
        <f>IF(OR('Rolex, AP, Patek'!P584="YG 18K",'Rolex, AP, Patek'!P584="PG 18K",'Rolex, AP, Patek'!P584="WG 18K",'Rolex, AP, Patek'!P584="Mixes of 18K"),1,0)</f>
        <v>0</v>
      </c>
      <c r="S584">
        <f>IF(OR('Rolex, AP, Patek'!AX584="Yes",'Rolex, AP, Patek'!AY584="Yes",'Rolex, AP, Patek'!AW584="Yes"),1,0)</f>
        <v>0</v>
      </c>
      <c r="T584">
        <f>IF(OR(ISTEXT('Rolex, AP, Patek'!AZ584), ISTEXT('Rolex, AP, Patek'!BA584)),1,0)</f>
        <v>0</v>
      </c>
      <c r="U584">
        <f>IF('Rolex, AP, Patek'!BB584="Yes",1,0)</f>
        <v>0</v>
      </c>
      <c r="V584">
        <f>IF('Rolex, AP, Patek'!BC584="Yes",1,0)</f>
        <v>0</v>
      </c>
      <c r="W584">
        <f>IF('Rolex, AP, Patek'!BF584="Yes",1,0)</f>
        <v>0</v>
      </c>
      <c r="X584">
        <f>IF('Rolex, AP, Patek'!BG584="A",1,0)</f>
        <v>0</v>
      </c>
      <c r="Y584">
        <f>IF('Rolex, AP, Patek'!BG584="AA",1,0)</f>
        <v>0</v>
      </c>
      <c r="Z584">
        <f>IF('Rolex, AP, Patek'!BG584="AAA",1,0)</f>
        <v>1</v>
      </c>
      <c r="AA584">
        <f>IF('Rolex, AP, Patek'!BG584="AAAA",1,0)</f>
        <v>0</v>
      </c>
      <c r="AB584">
        <f>IF('Rolex, AP, Patek'!R584="Yes",1,0)</f>
        <v>0</v>
      </c>
      <c r="AC584">
        <f>IF('Rolex, AP, Patek'!AR584="Yes",1,0)</f>
        <v>0</v>
      </c>
      <c r="AD584">
        <f>IF(OR('Rolex, AP, Patek'!X584="Yes", 'Rolex, AP, Patek'!Y584="Yes",'Rolex, AP, Patek'!Z584="Yes"),1,0)</f>
        <v>1</v>
      </c>
      <c r="AE584">
        <f>IF(OR('Rolex, AP, Patek'!AA584="Yes",'Rolex, AP, Patek'!AB584="Yes"),1,0)</f>
        <v>0</v>
      </c>
      <c r="AF584">
        <f>IF('Rolex, AP, Patek'!AD584="Yes",1,0)</f>
        <v>0</v>
      </c>
      <c r="AG584">
        <f>IF('Rolex, AP, Patek'!AC584="Yes",1,0)</f>
        <v>0</v>
      </c>
      <c r="AH584">
        <f>IF('Rolex, AP, Patek'!AE584="Yes",1,0)</f>
        <v>1</v>
      </c>
      <c r="AI584">
        <f>IF(OR('Rolex, AP, Patek'!AK584="Yes",'Rolex, AP, Patek'!AN584="Yes"),1,0)</f>
        <v>0</v>
      </c>
      <c r="AJ584">
        <f>IF('Rolex, AP, Patek'!AL584="Yes",1,0)</f>
        <v>0</v>
      </c>
      <c r="AK584">
        <f>IF('Rolex, AP, Patek'!AO584="Yes",1,0)</f>
        <v>0</v>
      </c>
      <c r="AL584">
        <f>IF('Rolex, AP, Patek'!AS584="Yes",1,0)</f>
        <v>0</v>
      </c>
      <c r="AM584" s="25">
        <f t="shared" si="55"/>
        <v>1</v>
      </c>
      <c r="AN584" s="25">
        <f t="shared" si="56"/>
        <v>0</v>
      </c>
      <c r="AO584" s="25">
        <f t="shared" si="57"/>
        <v>0</v>
      </c>
      <c r="AP584" s="25">
        <f t="shared" si="58"/>
        <v>0</v>
      </c>
      <c r="AQ584" s="25">
        <f t="shared" si="59"/>
        <v>0</v>
      </c>
    </row>
    <row r="585" spans="1:43" x14ac:dyDescent="0.2">
      <c r="A585" s="1">
        <v>581</v>
      </c>
      <c r="B585" s="27">
        <f>'Rolex, AP, Patek'!C585</f>
        <v>43415</v>
      </c>
      <c r="C585">
        <f>'Rolex, AP, Patek'!D585</f>
        <v>199</v>
      </c>
      <c r="D585" s="28">
        <f>'Rolex, AP, Patek'!E585</f>
        <v>12000</v>
      </c>
      <c r="E585" s="28">
        <f>'Rolex, AP, Patek'!F585</f>
        <v>15000</v>
      </c>
      <c r="F585" s="29">
        <f t="shared" si="54"/>
        <v>9.3926619287701367</v>
      </c>
      <c r="G585" s="28">
        <f>IF('Rolex, AP, Patek'!J585="AP",1,0)</f>
        <v>0</v>
      </c>
      <c r="H585" s="28">
        <f>IF('Rolex, AP, Patek'!J585="Patek",1,0)</f>
        <v>0</v>
      </c>
      <c r="I585" s="28">
        <f>IF('Rolex, AP, Patek'!J585="Rolex",1,0)</f>
        <v>1</v>
      </c>
      <c r="J585">
        <f>IF('Rolex, AP, Patek'!L585="Stainless Steel",1,0)</f>
        <v>1</v>
      </c>
      <c r="K585">
        <f>IF('Rolex, AP, Patek'!L585="Two-tone",1,0)</f>
        <v>0</v>
      </c>
      <c r="L585">
        <f>IF(OR('Rolex, AP, Patek'!L585="YG 18K",'Rolex, AP, Patek'!L585="YG &lt;18K",'Rolex, AP, Patek'!L585="PG 18K",'Rolex, AP, Patek'!L585="PG &lt;18K",'Rolex, AP, Patek'!L585="WG 18K",'Rolex, AP, Patek'!L585="Mixes of 18K",'Rolex, AP, Patek'!L585="Mixes &lt;18K"),1,0)</f>
        <v>0</v>
      </c>
      <c r="M585">
        <f>IF('Rolex, AP, Patek'!L585="Platinum",1,0)</f>
        <v>0</v>
      </c>
      <c r="N585">
        <f>IF(OR('Rolex, AP, Patek'!L585="PVD",'Rolex, AP, Patek'!L585="Gold Plate",'Rolex, AP, Patek'!L585="Other"),1,0)</f>
        <v>0</v>
      </c>
      <c r="O585">
        <f>IF('Rolex, AP, Patek'!P585="Stainless Steel",1,0)</f>
        <v>1</v>
      </c>
      <c r="P585">
        <f>IF('Rolex, AP, Patek'!P585="Leather",1,0)</f>
        <v>0</v>
      </c>
      <c r="Q585">
        <f>IF('Rolex, AP, Patek'!P585="Two-tone",1,0)</f>
        <v>0</v>
      </c>
      <c r="R585">
        <f>IF(OR('Rolex, AP, Patek'!P585="YG 18K",'Rolex, AP, Patek'!P585="PG 18K",'Rolex, AP, Patek'!P585="WG 18K",'Rolex, AP, Patek'!P585="Mixes of 18K"),1,0)</f>
        <v>0</v>
      </c>
      <c r="S585">
        <f>IF(OR('Rolex, AP, Patek'!AX585="Yes",'Rolex, AP, Patek'!AY585="Yes",'Rolex, AP, Patek'!AW585="Yes"),1,0)</f>
        <v>0</v>
      </c>
      <c r="T585">
        <f>IF(OR(ISTEXT('Rolex, AP, Patek'!AZ585), ISTEXT('Rolex, AP, Patek'!BA585)),1,0)</f>
        <v>0</v>
      </c>
      <c r="U585">
        <f>IF('Rolex, AP, Patek'!BB585="Yes",1,0)</f>
        <v>0</v>
      </c>
      <c r="V585">
        <f>IF('Rolex, AP, Patek'!BC585="Yes",1,0)</f>
        <v>0</v>
      </c>
      <c r="W585">
        <f>IF('Rolex, AP, Patek'!BF585="Yes",1,0)</f>
        <v>0</v>
      </c>
      <c r="X585">
        <f>IF('Rolex, AP, Patek'!BG585="A",1,0)</f>
        <v>0</v>
      </c>
      <c r="Y585">
        <f>IF('Rolex, AP, Patek'!BG585="AA",1,0)</f>
        <v>0</v>
      </c>
      <c r="Z585">
        <f>IF('Rolex, AP, Patek'!BG585="AAA",1,0)</f>
        <v>1</v>
      </c>
      <c r="AA585">
        <f>IF('Rolex, AP, Patek'!BG585="AAAA",1,0)</f>
        <v>0</v>
      </c>
      <c r="AB585">
        <f>IF('Rolex, AP, Patek'!R585="Yes",1,0)</f>
        <v>0</v>
      </c>
      <c r="AC585">
        <f>IF('Rolex, AP, Patek'!AR585="Yes",1,0)</f>
        <v>0</v>
      </c>
      <c r="AD585">
        <f>IF(OR('Rolex, AP, Patek'!X585="Yes", 'Rolex, AP, Patek'!Y585="Yes",'Rolex, AP, Patek'!Z585="Yes"),1,0)</f>
        <v>1</v>
      </c>
      <c r="AE585">
        <f>IF(OR('Rolex, AP, Patek'!AA585="Yes",'Rolex, AP, Patek'!AB585="Yes"),1,0)</f>
        <v>0</v>
      </c>
      <c r="AF585">
        <f>IF('Rolex, AP, Patek'!AD585="Yes",1,0)</f>
        <v>0</v>
      </c>
      <c r="AG585">
        <f>IF('Rolex, AP, Patek'!AC585="Yes",1,0)</f>
        <v>0</v>
      </c>
      <c r="AH585">
        <f>IF('Rolex, AP, Patek'!AE585="Yes",1,0)</f>
        <v>1</v>
      </c>
      <c r="AI585">
        <f>IF(OR('Rolex, AP, Patek'!AK585="Yes",'Rolex, AP, Patek'!AN585="Yes"),1,0)</f>
        <v>0</v>
      </c>
      <c r="AJ585">
        <f>IF('Rolex, AP, Patek'!AL585="Yes",1,0)</f>
        <v>0</v>
      </c>
      <c r="AK585">
        <f>IF('Rolex, AP, Patek'!AO585="Yes",1,0)</f>
        <v>0</v>
      </c>
      <c r="AL585">
        <f>IF('Rolex, AP, Patek'!AS585="Yes",1,0)</f>
        <v>0</v>
      </c>
      <c r="AM585" s="25">
        <f t="shared" si="55"/>
        <v>1</v>
      </c>
      <c r="AN585" s="25">
        <f t="shared" si="56"/>
        <v>0</v>
      </c>
      <c r="AO585" s="25">
        <f t="shared" si="57"/>
        <v>0</v>
      </c>
      <c r="AP585" s="25">
        <f t="shared" si="58"/>
        <v>0</v>
      </c>
      <c r="AQ585" s="25">
        <f t="shared" si="59"/>
        <v>0</v>
      </c>
    </row>
    <row r="586" spans="1:43" x14ac:dyDescent="0.2">
      <c r="A586" s="1">
        <v>582</v>
      </c>
      <c r="B586" s="27">
        <f>'Rolex, AP, Patek'!C586</f>
        <v>43415</v>
      </c>
      <c r="C586">
        <f>'Rolex, AP, Patek'!D586</f>
        <v>202</v>
      </c>
      <c r="D586" s="28">
        <f>'Rolex, AP, Patek'!E586</f>
        <v>10000</v>
      </c>
      <c r="E586" s="28">
        <f>'Rolex, AP, Patek'!F586</f>
        <v>12500</v>
      </c>
      <c r="F586" s="29">
        <f t="shared" si="54"/>
        <v>9.2103403719761836</v>
      </c>
      <c r="G586" s="28">
        <f>IF('Rolex, AP, Patek'!J586="AP",1,0)</f>
        <v>0</v>
      </c>
      <c r="H586" s="28">
        <f>IF('Rolex, AP, Patek'!J586="Patek",1,0)</f>
        <v>0</v>
      </c>
      <c r="I586" s="28">
        <f>IF('Rolex, AP, Patek'!J586="Rolex",1,0)</f>
        <v>1</v>
      </c>
      <c r="J586">
        <f>IF('Rolex, AP, Patek'!L586="Stainless Steel",1,0)</f>
        <v>1</v>
      </c>
      <c r="K586">
        <f>IF('Rolex, AP, Patek'!L586="Two-tone",1,0)</f>
        <v>0</v>
      </c>
      <c r="L586">
        <f>IF(OR('Rolex, AP, Patek'!L586="YG 18K",'Rolex, AP, Patek'!L586="YG &lt;18K",'Rolex, AP, Patek'!L586="PG 18K",'Rolex, AP, Patek'!L586="PG &lt;18K",'Rolex, AP, Patek'!L586="WG 18K",'Rolex, AP, Patek'!L586="Mixes of 18K",'Rolex, AP, Patek'!L586="Mixes &lt;18K"),1,0)</f>
        <v>0</v>
      </c>
      <c r="M586">
        <f>IF('Rolex, AP, Patek'!L586="Platinum",1,0)</f>
        <v>0</v>
      </c>
      <c r="N586">
        <f>IF(OR('Rolex, AP, Patek'!L586="PVD",'Rolex, AP, Patek'!L586="Gold Plate",'Rolex, AP, Patek'!L586="Other"),1,0)</f>
        <v>0</v>
      </c>
      <c r="O586">
        <f>IF('Rolex, AP, Patek'!P586="Stainless Steel",1,0)</f>
        <v>1</v>
      </c>
      <c r="P586">
        <f>IF('Rolex, AP, Patek'!P586="Leather",1,0)</f>
        <v>0</v>
      </c>
      <c r="Q586">
        <f>IF('Rolex, AP, Patek'!P586="Two-tone",1,0)</f>
        <v>0</v>
      </c>
      <c r="R586">
        <f>IF(OR('Rolex, AP, Patek'!P586="YG 18K",'Rolex, AP, Patek'!P586="PG 18K",'Rolex, AP, Patek'!P586="WG 18K",'Rolex, AP, Patek'!P586="Mixes of 18K"),1,0)</f>
        <v>0</v>
      </c>
      <c r="S586">
        <f>IF(OR('Rolex, AP, Patek'!AX586="Yes",'Rolex, AP, Patek'!AY586="Yes",'Rolex, AP, Patek'!AW586="Yes"),1,0)</f>
        <v>0</v>
      </c>
      <c r="T586">
        <f>IF(OR(ISTEXT('Rolex, AP, Patek'!AZ586), ISTEXT('Rolex, AP, Patek'!BA586)),1,0)</f>
        <v>0</v>
      </c>
      <c r="U586">
        <f>IF('Rolex, AP, Patek'!BB586="Yes",1,0)</f>
        <v>0</v>
      </c>
      <c r="V586">
        <f>IF('Rolex, AP, Patek'!BC586="Yes",1,0)</f>
        <v>0</v>
      </c>
      <c r="W586">
        <f>IF('Rolex, AP, Patek'!BF586="Yes",1,0)</f>
        <v>0</v>
      </c>
      <c r="X586">
        <f>IF('Rolex, AP, Patek'!BG586="A",1,0)</f>
        <v>0</v>
      </c>
      <c r="Y586">
        <f>IF('Rolex, AP, Patek'!BG586="AA",1,0)</f>
        <v>1</v>
      </c>
      <c r="Z586">
        <f>IF('Rolex, AP, Patek'!BG586="AAA",1,0)</f>
        <v>0</v>
      </c>
      <c r="AA586">
        <f>IF('Rolex, AP, Patek'!BG586="AAAA",1,0)</f>
        <v>0</v>
      </c>
      <c r="AB586">
        <f>IF('Rolex, AP, Patek'!R586="Yes",1,0)</f>
        <v>1</v>
      </c>
      <c r="AC586">
        <f>IF('Rolex, AP, Patek'!AR586="Yes",1,0)</f>
        <v>0</v>
      </c>
      <c r="AD586">
        <f>IF(OR('Rolex, AP, Patek'!X586="Yes", 'Rolex, AP, Patek'!Y586="Yes",'Rolex, AP, Patek'!Z586="Yes"),1,0)</f>
        <v>0</v>
      </c>
      <c r="AE586">
        <f>IF(OR('Rolex, AP, Patek'!AA586="Yes",'Rolex, AP, Patek'!AB586="Yes"),1,0)</f>
        <v>0</v>
      </c>
      <c r="AF586">
        <f>IF('Rolex, AP, Patek'!AD586="Yes",1,0)</f>
        <v>0</v>
      </c>
      <c r="AG586">
        <f>IF('Rolex, AP, Patek'!AC586="Yes",1,0)</f>
        <v>1</v>
      </c>
      <c r="AH586">
        <f>IF('Rolex, AP, Patek'!AE586="Yes",1,0)</f>
        <v>0</v>
      </c>
      <c r="AI586">
        <f>IF(OR('Rolex, AP, Patek'!AK586="Yes",'Rolex, AP, Patek'!AN586="Yes"),1,0)</f>
        <v>0</v>
      </c>
      <c r="AJ586">
        <f>IF('Rolex, AP, Patek'!AL586="Yes",1,0)</f>
        <v>0</v>
      </c>
      <c r="AK586">
        <f>IF('Rolex, AP, Patek'!AO586="Yes",1,0)</f>
        <v>0</v>
      </c>
      <c r="AL586">
        <f>IF('Rolex, AP, Patek'!AS586="Yes",1,0)</f>
        <v>0</v>
      </c>
      <c r="AM586" s="25">
        <f t="shared" si="55"/>
        <v>1</v>
      </c>
      <c r="AN586" s="25">
        <f t="shared" si="56"/>
        <v>0</v>
      </c>
      <c r="AO586" s="25">
        <f t="shared" si="57"/>
        <v>0</v>
      </c>
      <c r="AP586" s="25">
        <f t="shared" si="58"/>
        <v>0</v>
      </c>
      <c r="AQ586" s="25">
        <f t="shared" si="59"/>
        <v>0</v>
      </c>
    </row>
    <row r="587" spans="1:43" x14ac:dyDescent="0.2">
      <c r="A587" s="1">
        <v>583</v>
      </c>
      <c r="B587" s="27">
        <f>'Rolex, AP, Patek'!C587</f>
        <v>43415</v>
      </c>
      <c r="C587">
        <f>'Rolex, AP, Patek'!D587</f>
        <v>203</v>
      </c>
      <c r="D587" s="28">
        <f>'Rolex, AP, Patek'!E587</f>
        <v>5500</v>
      </c>
      <c r="E587" s="28">
        <f>'Rolex, AP, Patek'!F587</f>
        <v>6875</v>
      </c>
      <c r="F587" s="29">
        <f t="shared" si="54"/>
        <v>8.6125033712205621</v>
      </c>
      <c r="G587" s="28">
        <f>IF('Rolex, AP, Patek'!J587="AP",1,0)</f>
        <v>0</v>
      </c>
      <c r="H587" s="28">
        <f>IF('Rolex, AP, Patek'!J587="Patek",1,0)</f>
        <v>0</v>
      </c>
      <c r="I587" s="28">
        <f>IF('Rolex, AP, Patek'!J587="Rolex",1,0)</f>
        <v>1</v>
      </c>
      <c r="J587">
        <f>IF('Rolex, AP, Patek'!L587="Stainless Steel",1,0)</f>
        <v>1</v>
      </c>
      <c r="K587">
        <f>IF('Rolex, AP, Patek'!L587="Two-tone",1,0)</f>
        <v>0</v>
      </c>
      <c r="L587">
        <f>IF(OR('Rolex, AP, Patek'!L587="YG 18K",'Rolex, AP, Patek'!L587="YG &lt;18K",'Rolex, AP, Patek'!L587="PG 18K",'Rolex, AP, Patek'!L587="PG &lt;18K",'Rolex, AP, Patek'!L587="WG 18K",'Rolex, AP, Patek'!L587="Mixes of 18K",'Rolex, AP, Patek'!L587="Mixes &lt;18K"),1,0)</f>
        <v>0</v>
      </c>
      <c r="M587">
        <f>IF('Rolex, AP, Patek'!L587="Platinum",1,0)</f>
        <v>0</v>
      </c>
      <c r="N587">
        <f>IF(OR('Rolex, AP, Patek'!L587="PVD",'Rolex, AP, Patek'!L587="Gold Plate",'Rolex, AP, Patek'!L587="Other"),1,0)</f>
        <v>0</v>
      </c>
      <c r="O587">
        <f>IF('Rolex, AP, Patek'!P587="Stainless Steel",1,0)</f>
        <v>1</v>
      </c>
      <c r="P587">
        <f>IF('Rolex, AP, Patek'!P587="Leather",1,0)</f>
        <v>0</v>
      </c>
      <c r="Q587">
        <f>IF('Rolex, AP, Patek'!P587="Two-tone",1,0)</f>
        <v>0</v>
      </c>
      <c r="R587">
        <f>IF(OR('Rolex, AP, Patek'!P587="YG 18K",'Rolex, AP, Patek'!P587="PG 18K",'Rolex, AP, Patek'!P587="WG 18K",'Rolex, AP, Patek'!P587="Mixes of 18K"),1,0)</f>
        <v>0</v>
      </c>
      <c r="S587">
        <f>IF(OR('Rolex, AP, Patek'!AX587="Yes",'Rolex, AP, Patek'!AY587="Yes",'Rolex, AP, Patek'!AW587="Yes"),1,0)</f>
        <v>0</v>
      </c>
      <c r="T587">
        <f>IF(OR(ISTEXT('Rolex, AP, Patek'!AZ587), ISTEXT('Rolex, AP, Patek'!BA587)),1,0)</f>
        <v>0</v>
      </c>
      <c r="U587">
        <f>IF('Rolex, AP, Patek'!BB587="Yes",1,0)</f>
        <v>0</v>
      </c>
      <c r="V587">
        <f>IF('Rolex, AP, Patek'!BC587="Yes",1,0)</f>
        <v>0</v>
      </c>
      <c r="W587">
        <f>IF('Rolex, AP, Patek'!BF587="Yes",1,0)</f>
        <v>0</v>
      </c>
      <c r="X587">
        <f>IF('Rolex, AP, Patek'!BG587="A",1,0)</f>
        <v>0</v>
      </c>
      <c r="Y587">
        <f>IF('Rolex, AP, Patek'!BG587="AA",1,0)</f>
        <v>1</v>
      </c>
      <c r="Z587">
        <f>IF('Rolex, AP, Patek'!BG587="AAA",1,0)</f>
        <v>0</v>
      </c>
      <c r="AA587">
        <f>IF('Rolex, AP, Patek'!BG587="AAAA",1,0)</f>
        <v>0</v>
      </c>
      <c r="AB587">
        <f>IF('Rolex, AP, Patek'!R587="Yes",1,0)</f>
        <v>1</v>
      </c>
      <c r="AC587">
        <f>IF('Rolex, AP, Patek'!AR587="Yes",1,0)</f>
        <v>0</v>
      </c>
      <c r="AD587">
        <f>IF(OR('Rolex, AP, Patek'!X587="Yes", 'Rolex, AP, Patek'!Y587="Yes",'Rolex, AP, Patek'!Z587="Yes"),1,0)</f>
        <v>0</v>
      </c>
      <c r="AE587">
        <f>IF(OR('Rolex, AP, Patek'!AA587="Yes",'Rolex, AP, Patek'!AB587="Yes"),1,0)</f>
        <v>0</v>
      </c>
      <c r="AF587">
        <f>IF('Rolex, AP, Patek'!AD587="Yes",1,0)</f>
        <v>0</v>
      </c>
      <c r="AG587">
        <f>IF('Rolex, AP, Patek'!AC587="Yes",1,0)</f>
        <v>1</v>
      </c>
      <c r="AH587">
        <f>IF('Rolex, AP, Patek'!AE587="Yes",1,0)</f>
        <v>0</v>
      </c>
      <c r="AI587">
        <f>IF(OR('Rolex, AP, Patek'!AK587="Yes",'Rolex, AP, Patek'!AN587="Yes"),1,0)</f>
        <v>0</v>
      </c>
      <c r="AJ587">
        <f>IF('Rolex, AP, Patek'!AL587="Yes",1,0)</f>
        <v>0</v>
      </c>
      <c r="AK587">
        <f>IF('Rolex, AP, Patek'!AO587="Yes",1,0)</f>
        <v>0</v>
      </c>
      <c r="AL587">
        <f>IF('Rolex, AP, Patek'!AS587="Yes",1,0)</f>
        <v>0</v>
      </c>
      <c r="AM587" s="25">
        <f t="shared" si="55"/>
        <v>1</v>
      </c>
      <c r="AN587" s="25">
        <f t="shared" si="56"/>
        <v>0</v>
      </c>
      <c r="AO587" s="25">
        <f t="shared" si="57"/>
        <v>0</v>
      </c>
      <c r="AP587" s="25">
        <f t="shared" si="58"/>
        <v>0</v>
      </c>
      <c r="AQ587" s="25">
        <f t="shared" si="59"/>
        <v>0</v>
      </c>
    </row>
    <row r="588" spans="1:43" x14ac:dyDescent="0.2">
      <c r="A588" s="1">
        <v>584</v>
      </c>
      <c r="B588" s="27">
        <f>'Rolex, AP, Patek'!C588</f>
        <v>43415</v>
      </c>
      <c r="C588">
        <f>'Rolex, AP, Patek'!D588</f>
        <v>228</v>
      </c>
      <c r="D588" s="28">
        <f>'Rolex, AP, Patek'!E588</f>
        <v>105000</v>
      </c>
      <c r="E588" s="28">
        <f>'Rolex, AP, Patek'!F588</f>
        <v>131000</v>
      </c>
      <c r="F588" s="29">
        <f t="shared" si="54"/>
        <v>11.561715629139661</v>
      </c>
      <c r="G588" s="28">
        <f>IF('Rolex, AP, Patek'!J588="AP",1,0)</f>
        <v>0</v>
      </c>
      <c r="H588" s="28">
        <f>IF('Rolex, AP, Patek'!J588="Patek",1,0)</f>
        <v>1</v>
      </c>
      <c r="I588" s="28">
        <f>IF('Rolex, AP, Patek'!J588="Rolex",1,0)</f>
        <v>0</v>
      </c>
      <c r="J588">
        <f>IF('Rolex, AP, Patek'!L588="Stainless Steel",1,0)</f>
        <v>0</v>
      </c>
      <c r="K588">
        <f>IF('Rolex, AP, Patek'!L588="Two-tone",1,0)</f>
        <v>0</v>
      </c>
      <c r="L588">
        <f>IF(OR('Rolex, AP, Patek'!L588="YG 18K",'Rolex, AP, Patek'!L588="YG &lt;18K",'Rolex, AP, Patek'!L588="PG 18K",'Rolex, AP, Patek'!L588="PG &lt;18K",'Rolex, AP, Patek'!L588="WG 18K",'Rolex, AP, Patek'!L588="Mixes of 18K",'Rolex, AP, Patek'!L588="Mixes &lt;18K"),1,0)</f>
        <v>1</v>
      </c>
      <c r="M588">
        <f>IF('Rolex, AP, Patek'!L588="Platinum",1,0)</f>
        <v>0</v>
      </c>
      <c r="N588">
        <f>IF(OR('Rolex, AP, Patek'!L588="PVD",'Rolex, AP, Patek'!L588="Gold Plate",'Rolex, AP, Patek'!L588="Other"),1,0)</f>
        <v>0</v>
      </c>
      <c r="O588">
        <f>IF('Rolex, AP, Patek'!P588="Stainless Steel",1,0)</f>
        <v>0</v>
      </c>
      <c r="P588">
        <f>IF('Rolex, AP, Patek'!P588="Leather",1,0)</f>
        <v>0</v>
      </c>
      <c r="Q588">
        <f>IF('Rolex, AP, Patek'!P588="Two-tone",1,0)</f>
        <v>0</v>
      </c>
      <c r="R588">
        <f>IF(OR('Rolex, AP, Patek'!P588="YG 18K",'Rolex, AP, Patek'!P588="PG 18K",'Rolex, AP, Patek'!P588="WG 18K",'Rolex, AP, Patek'!P588="Mixes of 18K"),1,0)</f>
        <v>1</v>
      </c>
      <c r="S588">
        <f>IF(OR('Rolex, AP, Patek'!AX588="Yes",'Rolex, AP, Patek'!AY588="Yes",'Rolex, AP, Patek'!AW588="Yes"),1,0)</f>
        <v>0</v>
      </c>
      <c r="T588">
        <f>IF(OR(ISTEXT('Rolex, AP, Patek'!AZ588), ISTEXT('Rolex, AP, Patek'!BA588)),1,0)</f>
        <v>1</v>
      </c>
      <c r="U588">
        <f>IF('Rolex, AP, Patek'!BB588="Yes",1,0)</f>
        <v>0</v>
      </c>
      <c r="V588">
        <f>IF('Rolex, AP, Patek'!BC588="Yes",1,0)</f>
        <v>0</v>
      </c>
      <c r="W588">
        <f>IF('Rolex, AP, Patek'!BF588="Yes",1,0)</f>
        <v>0</v>
      </c>
      <c r="X588">
        <f>IF('Rolex, AP, Patek'!BG588="A",1,0)</f>
        <v>0</v>
      </c>
      <c r="Y588">
        <f>IF('Rolex, AP, Patek'!BG588="AA",1,0)</f>
        <v>0</v>
      </c>
      <c r="Z588">
        <f>IF('Rolex, AP, Patek'!BG588="AAA",1,0)</f>
        <v>0</v>
      </c>
      <c r="AA588">
        <f>IF('Rolex, AP, Patek'!BG588="AAAA",1,0)</f>
        <v>1</v>
      </c>
      <c r="AB588">
        <f>IF('Rolex, AP, Patek'!R588="Yes",1,0)</f>
        <v>0</v>
      </c>
      <c r="AC588">
        <f>IF('Rolex, AP, Patek'!AR588="Yes",1,0)</f>
        <v>0</v>
      </c>
      <c r="AD588">
        <f>IF(OR('Rolex, AP, Patek'!X588="Yes", 'Rolex, AP, Patek'!Y588="Yes",'Rolex, AP, Patek'!Z588="Yes"),1,0)</f>
        <v>1</v>
      </c>
      <c r="AE588">
        <f>IF(OR('Rolex, AP, Patek'!AA588="Yes",'Rolex, AP, Patek'!AB588="Yes"),1,0)</f>
        <v>0</v>
      </c>
      <c r="AF588">
        <f>IF('Rolex, AP, Patek'!AD588="Yes",1,0)</f>
        <v>0</v>
      </c>
      <c r="AG588">
        <f>IF('Rolex, AP, Patek'!AC588="Yes",1,0)</f>
        <v>0</v>
      </c>
      <c r="AH588">
        <f>IF('Rolex, AP, Patek'!AE588="Yes",1,0)</f>
        <v>0</v>
      </c>
      <c r="AI588">
        <f>IF(OR('Rolex, AP, Patek'!AK588="Yes",'Rolex, AP, Patek'!AN588="Yes"),1,0)</f>
        <v>0</v>
      </c>
      <c r="AJ588">
        <f>IF('Rolex, AP, Patek'!AL588="Yes",1,0)</f>
        <v>0</v>
      </c>
      <c r="AK588">
        <f>IF('Rolex, AP, Patek'!AO588="Yes",1,0)</f>
        <v>0</v>
      </c>
      <c r="AL588">
        <f>IF('Rolex, AP, Patek'!AS588="Yes",1,0)</f>
        <v>0</v>
      </c>
      <c r="AM588" s="25">
        <f t="shared" si="55"/>
        <v>1</v>
      </c>
      <c r="AN588" s="25">
        <f t="shared" si="56"/>
        <v>0</v>
      </c>
      <c r="AO588" s="25">
        <f t="shared" si="57"/>
        <v>0</v>
      </c>
      <c r="AP588" s="25">
        <f t="shared" si="58"/>
        <v>0</v>
      </c>
      <c r="AQ588" s="25">
        <f t="shared" si="59"/>
        <v>0</v>
      </c>
    </row>
    <row r="589" spans="1:43" x14ac:dyDescent="0.2">
      <c r="A589" s="1">
        <v>585</v>
      </c>
      <c r="B589" s="27">
        <f>'Rolex, AP, Patek'!C589</f>
        <v>43415</v>
      </c>
      <c r="C589">
        <f>'Rolex, AP, Patek'!D589</f>
        <v>302</v>
      </c>
      <c r="D589" s="28">
        <f>'Rolex, AP, Patek'!E589</f>
        <v>2700</v>
      </c>
      <c r="E589" s="28">
        <f>'Rolex, AP, Patek'!F589</f>
        <v>3375</v>
      </c>
      <c r="F589" s="29">
        <f t="shared" si="54"/>
        <v>7.90100705199242</v>
      </c>
      <c r="G589" s="28">
        <f>IF('Rolex, AP, Patek'!J589="AP",1,0)</f>
        <v>1</v>
      </c>
      <c r="H589" s="28">
        <f>IF('Rolex, AP, Patek'!J589="Patek",1,0)</f>
        <v>0</v>
      </c>
      <c r="I589" s="28">
        <f>IF('Rolex, AP, Patek'!J589="Rolex",1,0)</f>
        <v>0</v>
      </c>
      <c r="J589">
        <f>IF('Rolex, AP, Patek'!L589="Stainless Steel",1,0)</f>
        <v>0</v>
      </c>
      <c r="K589">
        <f>IF('Rolex, AP, Patek'!L589="Two-tone",1,0)</f>
        <v>0</v>
      </c>
      <c r="L589">
        <f>IF(OR('Rolex, AP, Patek'!L589="YG 18K",'Rolex, AP, Patek'!L589="YG &lt;18K",'Rolex, AP, Patek'!L589="PG 18K",'Rolex, AP, Patek'!L589="PG &lt;18K",'Rolex, AP, Patek'!L589="WG 18K",'Rolex, AP, Patek'!L589="Mixes of 18K",'Rolex, AP, Patek'!L589="Mixes &lt;18K"),1,0)</f>
        <v>1</v>
      </c>
      <c r="M589">
        <f>IF('Rolex, AP, Patek'!L589="Platinum",1,0)</f>
        <v>0</v>
      </c>
      <c r="N589">
        <f>IF(OR('Rolex, AP, Patek'!L589="PVD",'Rolex, AP, Patek'!L589="Gold Plate",'Rolex, AP, Patek'!L589="Other"),1,0)</f>
        <v>0</v>
      </c>
      <c r="O589">
        <f>IF('Rolex, AP, Patek'!P589="Stainless Steel",1,0)</f>
        <v>0</v>
      </c>
      <c r="P589">
        <f>IF('Rolex, AP, Patek'!P589="Leather",1,0)</f>
        <v>1</v>
      </c>
      <c r="Q589">
        <f>IF('Rolex, AP, Patek'!P589="Two-tone",1,0)</f>
        <v>0</v>
      </c>
      <c r="R589">
        <f>IF(OR('Rolex, AP, Patek'!P589="YG 18K",'Rolex, AP, Patek'!P589="PG 18K",'Rolex, AP, Patek'!P589="WG 18K",'Rolex, AP, Patek'!P589="Mixes of 18K"),1,0)</f>
        <v>0</v>
      </c>
      <c r="S589">
        <f>IF(OR('Rolex, AP, Patek'!AX589="Yes",'Rolex, AP, Patek'!AY589="Yes",'Rolex, AP, Patek'!AW589="Yes"),1,0)</f>
        <v>0</v>
      </c>
      <c r="T589">
        <f>IF(OR(ISTEXT('Rolex, AP, Patek'!AZ589), ISTEXT('Rolex, AP, Patek'!BA589)),1,0)</f>
        <v>0</v>
      </c>
      <c r="U589">
        <f>IF('Rolex, AP, Patek'!BB589="Yes",1,0)</f>
        <v>0</v>
      </c>
      <c r="V589">
        <f>IF('Rolex, AP, Patek'!BC589="Yes",1,0)</f>
        <v>0</v>
      </c>
      <c r="W589">
        <f>IF('Rolex, AP, Patek'!BF589="Yes",1,0)</f>
        <v>0</v>
      </c>
      <c r="X589">
        <f>IF('Rolex, AP, Patek'!BG589="A",1,0)</f>
        <v>0</v>
      </c>
      <c r="Y589">
        <f>IF('Rolex, AP, Patek'!BG589="AA",1,0)</f>
        <v>1</v>
      </c>
      <c r="Z589">
        <f>IF('Rolex, AP, Patek'!BG589="AAA",1,0)</f>
        <v>0</v>
      </c>
      <c r="AA589">
        <f>IF('Rolex, AP, Patek'!BG589="AAAA",1,0)</f>
        <v>0</v>
      </c>
      <c r="AB589">
        <f>IF('Rolex, AP, Patek'!R589="Yes",1,0)</f>
        <v>1</v>
      </c>
      <c r="AC589">
        <f>IF('Rolex, AP, Patek'!AR589="Yes",1,0)</f>
        <v>0</v>
      </c>
      <c r="AD589">
        <f>IF(OR('Rolex, AP, Patek'!X589="Yes", 'Rolex, AP, Patek'!Y589="Yes",'Rolex, AP, Patek'!Z589="Yes"),1,0)</f>
        <v>0</v>
      </c>
      <c r="AE589">
        <f>IF(OR('Rolex, AP, Patek'!AA589="Yes",'Rolex, AP, Patek'!AB589="Yes"),1,0)</f>
        <v>0</v>
      </c>
      <c r="AF589">
        <f>IF('Rolex, AP, Patek'!AD589="Yes",1,0)</f>
        <v>0</v>
      </c>
      <c r="AG589">
        <f>IF('Rolex, AP, Patek'!AC589="Yes",1,0)</f>
        <v>0</v>
      </c>
      <c r="AH589">
        <f>IF('Rolex, AP, Patek'!AE589="Yes",1,0)</f>
        <v>0</v>
      </c>
      <c r="AI589">
        <f>IF(OR('Rolex, AP, Patek'!AK589="Yes",'Rolex, AP, Patek'!AN589="Yes"),1,0)</f>
        <v>0</v>
      </c>
      <c r="AJ589">
        <f>IF('Rolex, AP, Patek'!AL589="Yes",1,0)</f>
        <v>0</v>
      </c>
      <c r="AK589">
        <f>IF('Rolex, AP, Patek'!AO589="Yes",1,0)</f>
        <v>0</v>
      </c>
      <c r="AL589">
        <f>IF('Rolex, AP, Patek'!AS589="Yes",1,0)</f>
        <v>0</v>
      </c>
      <c r="AM589" s="25">
        <f t="shared" si="55"/>
        <v>1</v>
      </c>
      <c r="AN589" s="25">
        <f t="shared" si="56"/>
        <v>0</v>
      </c>
      <c r="AO589" s="25">
        <f t="shared" si="57"/>
        <v>0</v>
      </c>
      <c r="AP589" s="25">
        <f t="shared" si="58"/>
        <v>0</v>
      </c>
      <c r="AQ589" s="25">
        <f t="shared" si="59"/>
        <v>0</v>
      </c>
    </row>
    <row r="590" spans="1:43" x14ac:dyDescent="0.2">
      <c r="A590" s="1">
        <v>586</v>
      </c>
      <c r="B590" s="27">
        <f>'Rolex, AP, Patek'!C590</f>
        <v>43415</v>
      </c>
      <c r="C590">
        <f>'Rolex, AP, Patek'!D590</f>
        <v>338</v>
      </c>
      <c r="D590" s="28">
        <f>'Rolex, AP, Patek'!E590</f>
        <v>6500</v>
      </c>
      <c r="E590" s="28">
        <f>'Rolex, AP, Patek'!F590</f>
        <v>8125</v>
      </c>
      <c r="F590" s="29">
        <f t="shared" si="54"/>
        <v>8.7795574558837277</v>
      </c>
      <c r="G590" s="28">
        <f>IF('Rolex, AP, Patek'!J590="AP",1,0)</f>
        <v>0</v>
      </c>
      <c r="H590" s="28">
        <f>IF('Rolex, AP, Patek'!J590="Patek",1,0)</f>
        <v>1</v>
      </c>
      <c r="I590" s="28">
        <f>IF('Rolex, AP, Patek'!J590="Rolex",1,0)</f>
        <v>0</v>
      </c>
      <c r="J590">
        <f>IF('Rolex, AP, Patek'!L590="Stainless Steel",1,0)</f>
        <v>0</v>
      </c>
      <c r="K590">
        <f>IF('Rolex, AP, Patek'!L590="Two-tone",1,0)</f>
        <v>0</v>
      </c>
      <c r="L590">
        <f>IF(OR('Rolex, AP, Patek'!L590="YG 18K",'Rolex, AP, Patek'!L590="YG &lt;18K",'Rolex, AP, Patek'!L590="PG 18K",'Rolex, AP, Patek'!L590="PG &lt;18K",'Rolex, AP, Patek'!L590="WG 18K",'Rolex, AP, Patek'!L590="Mixes of 18K",'Rolex, AP, Patek'!L590="Mixes &lt;18K"),1,0)</f>
        <v>1</v>
      </c>
      <c r="M590">
        <f>IF('Rolex, AP, Patek'!L590="Platinum",1,0)</f>
        <v>0</v>
      </c>
      <c r="N590">
        <f>IF(OR('Rolex, AP, Patek'!L590="PVD",'Rolex, AP, Patek'!L590="Gold Plate",'Rolex, AP, Patek'!L590="Other"),1,0)</f>
        <v>0</v>
      </c>
      <c r="O590">
        <f>IF('Rolex, AP, Patek'!P590="Stainless Steel",1,0)</f>
        <v>0</v>
      </c>
      <c r="P590">
        <f>IF('Rolex, AP, Patek'!P590="Leather",1,0)</f>
        <v>1</v>
      </c>
      <c r="Q590">
        <f>IF('Rolex, AP, Patek'!P590="Two-tone",1,0)</f>
        <v>0</v>
      </c>
      <c r="R590">
        <f>IF(OR('Rolex, AP, Patek'!P590="YG 18K",'Rolex, AP, Patek'!P590="PG 18K",'Rolex, AP, Patek'!P590="WG 18K",'Rolex, AP, Patek'!P590="Mixes of 18K"),1,0)</f>
        <v>0</v>
      </c>
      <c r="S590">
        <f>IF(OR('Rolex, AP, Patek'!AX590="Yes",'Rolex, AP, Patek'!AY590="Yes",'Rolex, AP, Patek'!AW590="Yes"),1,0)</f>
        <v>0</v>
      </c>
      <c r="T590">
        <f>IF(OR(ISTEXT('Rolex, AP, Patek'!AZ590), ISTEXT('Rolex, AP, Patek'!BA590)),1,0)</f>
        <v>0</v>
      </c>
      <c r="U590">
        <f>IF('Rolex, AP, Patek'!BB590="Yes",1,0)</f>
        <v>0</v>
      </c>
      <c r="V590">
        <f>IF('Rolex, AP, Patek'!BC590="Yes",1,0)</f>
        <v>0</v>
      </c>
      <c r="W590">
        <f>IF('Rolex, AP, Patek'!BF590="Yes",1,0)</f>
        <v>0</v>
      </c>
      <c r="X590">
        <f>IF('Rolex, AP, Patek'!BG590="A",1,0)</f>
        <v>0</v>
      </c>
      <c r="Y590">
        <f>IF('Rolex, AP, Patek'!BG590="AA",1,0)</f>
        <v>0</v>
      </c>
      <c r="Z590">
        <f>IF('Rolex, AP, Patek'!BG590="AAA",1,0)</f>
        <v>1</v>
      </c>
      <c r="AA590">
        <f>IF('Rolex, AP, Patek'!BG590="AAAA",1,0)</f>
        <v>0</v>
      </c>
      <c r="AB590">
        <f>IF('Rolex, AP, Patek'!R590="Yes",1,0)</f>
        <v>1</v>
      </c>
      <c r="AC590">
        <f>IF('Rolex, AP, Patek'!AR590="Yes",1,0)</f>
        <v>0</v>
      </c>
      <c r="AD590">
        <f>IF(OR('Rolex, AP, Patek'!X590="Yes", 'Rolex, AP, Patek'!Y590="Yes",'Rolex, AP, Patek'!Z590="Yes"),1,0)</f>
        <v>0</v>
      </c>
      <c r="AE590">
        <f>IF(OR('Rolex, AP, Patek'!AA590="Yes",'Rolex, AP, Patek'!AB590="Yes"),1,0)</f>
        <v>0</v>
      </c>
      <c r="AF590">
        <f>IF('Rolex, AP, Patek'!AD590="Yes",1,0)</f>
        <v>0</v>
      </c>
      <c r="AG590">
        <f>IF('Rolex, AP, Patek'!AC590="Yes",1,0)</f>
        <v>0</v>
      </c>
      <c r="AH590">
        <f>IF('Rolex, AP, Patek'!AE590="Yes",1,0)</f>
        <v>0</v>
      </c>
      <c r="AI590">
        <f>IF(OR('Rolex, AP, Patek'!AK590="Yes",'Rolex, AP, Patek'!AN590="Yes"),1,0)</f>
        <v>0</v>
      </c>
      <c r="AJ590">
        <f>IF('Rolex, AP, Patek'!AL590="Yes",1,0)</f>
        <v>0</v>
      </c>
      <c r="AK590">
        <f>IF('Rolex, AP, Patek'!AO590="Yes",1,0)</f>
        <v>0</v>
      </c>
      <c r="AL590">
        <f>IF('Rolex, AP, Patek'!AS590="Yes",1,0)</f>
        <v>0</v>
      </c>
      <c r="AM590" s="25">
        <f t="shared" si="55"/>
        <v>1</v>
      </c>
      <c r="AN590" s="25">
        <f t="shared" si="56"/>
        <v>0</v>
      </c>
      <c r="AO590" s="25">
        <f t="shared" si="57"/>
        <v>0</v>
      </c>
      <c r="AP590" s="25">
        <f t="shared" si="58"/>
        <v>0</v>
      </c>
      <c r="AQ590" s="25">
        <f t="shared" si="59"/>
        <v>0</v>
      </c>
    </row>
    <row r="591" spans="1:43" x14ac:dyDescent="0.2">
      <c r="A591" s="1">
        <v>587</v>
      </c>
      <c r="B591" s="27">
        <f>'Rolex, AP, Patek'!C591</f>
        <v>43415</v>
      </c>
      <c r="C591">
        <f>'Rolex, AP, Patek'!D591</f>
        <v>341</v>
      </c>
      <c r="D591" s="28">
        <f>'Rolex, AP, Patek'!E591</f>
        <v>87500</v>
      </c>
      <c r="E591" s="28">
        <f>'Rolex, AP, Patek'!F591</f>
        <v>109375</v>
      </c>
      <c r="F591" s="29">
        <f t="shared" si="54"/>
        <v>11.379394072345706</v>
      </c>
      <c r="G591" s="28">
        <f>IF('Rolex, AP, Patek'!J591="AP",1,0)</f>
        <v>0</v>
      </c>
      <c r="H591" s="28">
        <f>IF('Rolex, AP, Patek'!J591="Patek",1,0)</f>
        <v>1</v>
      </c>
      <c r="I591" s="28">
        <f>IF('Rolex, AP, Patek'!J591="Rolex",1,0)</f>
        <v>0</v>
      </c>
      <c r="J591">
        <f>IF('Rolex, AP, Patek'!L591="Stainless Steel",1,0)</f>
        <v>0</v>
      </c>
      <c r="K591">
        <f>IF('Rolex, AP, Patek'!L591="Two-tone",1,0)</f>
        <v>0</v>
      </c>
      <c r="L591">
        <f>IF(OR('Rolex, AP, Patek'!L591="YG 18K",'Rolex, AP, Patek'!L591="YG &lt;18K",'Rolex, AP, Patek'!L591="PG 18K",'Rolex, AP, Patek'!L591="PG &lt;18K",'Rolex, AP, Patek'!L591="WG 18K",'Rolex, AP, Patek'!L591="Mixes of 18K",'Rolex, AP, Patek'!L591="Mixes &lt;18K"),1,0)</f>
        <v>1</v>
      </c>
      <c r="M591">
        <f>IF('Rolex, AP, Patek'!L591="Platinum",1,0)</f>
        <v>0</v>
      </c>
      <c r="N591">
        <f>IF(OR('Rolex, AP, Patek'!L591="PVD",'Rolex, AP, Patek'!L591="Gold Plate",'Rolex, AP, Patek'!L591="Other"),1,0)</f>
        <v>0</v>
      </c>
      <c r="O591">
        <f>IF('Rolex, AP, Patek'!P591="Stainless Steel",1,0)</f>
        <v>0</v>
      </c>
      <c r="P591">
        <f>IF('Rolex, AP, Patek'!P591="Leather",1,0)</f>
        <v>1</v>
      </c>
      <c r="Q591">
        <f>IF('Rolex, AP, Patek'!P591="Two-tone",1,0)</f>
        <v>0</v>
      </c>
      <c r="R591">
        <f>IF(OR('Rolex, AP, Patek'!P591="YG 18K",'Rolex, AP, Patek'!P591="PG 18K",'Rolex, AP, Patek'!P591="WG 18K",'Rolex, AP, Patek'!P591="Mixes of 18K"),1,0)</f>
        <v>0</v>
      </c>
      <c r="S591">
        <f>IF(OR('Rolex, AP, Patek'!AX591="Yes",'Rolex, AP, Patek'!AY591="Yes",'Rolex, AP, Patek'!AW591="Yes"),1,0)</f>
        <v>0</v>
      </c>
      <c r="T591">
        <f>IF(OR(ISTEXT('Rolex, AP, Patek'!AZ591), ISTEXT('Rolex, AP, Patek'!BA591)),1,0)</f>
        <v>0</v>
      </c>
      <c r="U591">
        <f>IF('Rolex, AP, Patek'!BB591="Yes",1,0)</f>
        <v>0</v>
      </c>
      <c r="V591">
        <f>IF('Rolex, AP, Patek'!BC591="Yes",1,0)</f>
        <v>0</v>
      </c>
      <c r="W591">
        <f>IF('Rolex, AP, Patek'!BF591="Yes",1,0)</f>
        <v>0</v>
      </c>
      <c r="X591">
        <f>IF('Rolex, AP, Patek'!BG591="A",1,0)</f>
        <v>0</v>
      </c>
      <c r="Y591">
        <f>IF('Rolex, AP, Patek'!BG591="AA",1,0)</f>
        <v>0</v>
      </c>
      <c r="Z591">
        <f>IF('Rolex, AP, Patek'!BG591="AAA",1,0)</f>
        <v>0</v>
      </c>
      <c r="AA591">
        <f>IF('Rolex, AP, Patek'!BG591="AAAA",1,0)</f>
        <v>1</v>
      </c>
      <c r="AB591">
        <f>IF('Rolex, AP, Patek'!R591="Yes",1,0)</f>
        <v>0</v>
      </c>
      <c r="AC591">
        <f>IF('Rolex, AP, Patek'!AR591="Yes",1,0)</f>
        <v>0</v>
      </c>
      <c r="AD591">
        <f>IF(OR('Rolex, AP, Patek'!X591="Yes", 'Rolex, AP, Patek'!Y591="Yes",'Rolex, AP, Patek'!Z591="Yes"),1,0)</f>
        <v>0</v>
      </c>
      <c r="AE591">
        <f>IF(OR('Rolex, AP, Patek'!AA591="Yes",'Rolex, AP, Patek'!AB591="Yes"),1,0)</f>
        <v>0</v>
      </c>
      <c r="AF591">
        <f>IF('Rolex, AP, Patek'!AD591="Yes",1,0)</f>
        <v>0</v>
      </c>
      <c r="AG591">
        <f>IF('Rolex, AP, Patek'!AC591="Yes",1,0)</f>
        <v>0</v>
      </c>
      <c r="AH591">
        <f>IF('Rolex, AP, Patek'!AE591="Yes",1,0)</f>
        <v>0</v>
      </c>
      <c r="AI591">
        <f>IF(OR('Rolex, AP, Patek'!AK591="Yes",'Rolex, AP, Patek'!AN591="Yes"),1,0)</f>
        <v>0</v>
      </c>
      <c r="AJ591">
        <f>IF('Rolex, AP, Patek'!AL591="Yes",1,0)</f>
        <v>0</v>
      </c>
      <c r="AK591">
        <f>IF('Rolex, AP, Patek'!AO591="Yes",1,0)</f>
        <v>1</v>
      </c>
      <c r="AL591">
        <f>IF('Rolex, AP, Patek'!AS591="Yes",1,0)</f>
        <v>0</v>
      </c>
      <c r="AM591" s="25">
        <f t="shared" si="55"/>
        <v>1</v>
      </c>
      <c r="AN591" s="25">
        <f t="shared" si="56"/>
        <v>0</v>
      </c>
      <c r="AO591" s="25">
        <f t="shared" si="57"/>
        <v>0</v>
      </c>
      <c r="AP591" s="25">
        <f t="shared" si="58"/>
        <v>0</v>
      </c>
      <c r="AQ591" s="25">
        <f t="shared" si="59"/>
        <v>0</v>
      </c>
    </row>
    <row r="592" spans="1:43" x14ac:dyDescent="0.2">
      <c r="A592" s="1">
        <v>588</v>
      </c>
      <c r="B592" s="27">
        <f>'Rolex, AP, Patek'!C592</f>
        <v>43415</v>
      </c>
      <c r="C592">
        <f>'Rolex, AP, Patek'!D592</f>
        <v>342</v>
      </c>
      <c r="D592" s="28">
        <f>'Rolex, AP, Patek'!E592</f>
        <v>60000</v>
      </c>
      <c r="E592" s="28">
        <f>'Rolex, AP, Patek'!F592</f>
        <v>75000</v>
      </c>
      <c r="F592" s="29">
        <f t="shared" si="54"/>
        <v>11.002099841204238</v>
      </c>
      <c r="G592" s="28">
        <f>IF('Rolex, AP, Patek'!J592="AP",1,0)</f>
        <v>0</v>
      </c>
      <c r="H592" s="28">
        <f>IF('Rolex, AP, Patek'!J592="Patek",1,0)</f>
        <v>1</v>
      </c>
      <c r="I592" s="28">
        <f>IF('Rolex, AP, Patek'!J592="Rolex",1,0)</f>
        <v>0</v>
      </c>
      <c r="J592">
        <f>IF('Rolex, AP, Patek'!L592="Stainless Steel",1,0)</f>
        <v>0</v>
      </c>
      <c r="K592">
        <f>IF('Rolex, AP, Patek'!L592="Two-tone",1,0)</f>
        <v>1</v>
      </c>
      <c r="L592">
        <f>IF(OR('Rolex, AP, Patek'!L592="YG 18K",'Rolex, AP, Patek'!L592="YG &lt;18K",'Rolex, AP, Patek'!L592="PG 18K",'Rolex, AP, Patek'!L592="PG &lt;18K",'Rolex, AP, Patek'!L592="WG 18K",'Rolex, AP, Patek'!L592="Mixes of 18K",'Rolex, AP, Patek'!L592="Mixes &lt;18K"),1,0)</f>
        <v>0</v>
      </c>
      <c r="M592">
        <f>IF('Rolex, AP, Patek'!L592="Platinum",1,0)</f>
        <v>0</v>
      </c>
      <c r="N592">
        <f>IF(OR('Rolex, AP, Patek'!L592="PVD",'Rolex, AP, Patek'!L592="Gold Plate",'Rolex, AP, Patek'!L592="Other"),1,0)</f>
        <v>0</v>
      </c>
      <c r="O592">
        <f>IF('Rolex, AP, Patek'!P592="Stainless Steel",1,0)</f>
        <v>0</v>
      </c>
      <c r="P592">
        <f>IF('Rolex, AP, Patek'!P592="Leather",1,0)</f>
        <v>0</v>
      </c>
      <c r="Q592">
        <f>IF('Rolex, AP, Patek'!P592="Two-tone",1,0)</f>
        <v>1</v>
      </c>
      <c r="R592">
        <f>IF(OR('Rolex, AP, Patek'!P592="YG 18K",'Rolex, AP, Patek'!P592="PG 18K",'Rolex, AP, Patek'!P592="WG 18K",'Rolex, AP, Patek'!P592="Mixes of 18K"),1,0)</f>
        <v>0</v>
      </c>
      <c r="S592">
        <f>IF(OR('Rolex, AP, Patek'!AX592="Yes",'Rolex, AP, Patek'!AY592="Yes",'Rolex, AP, Patek'!AW592="Yes"),1,0)</f>
        <v>0</v>
      </c>
      <c r="T592">
        <f>IF(OR(ISTEXT('Rolex, AP, Patek'!AZ592), ISTEXT('Rolex, AP, Patek'!BA592)),1,0)</f>
        <v>0</v>
      </c>
      <c r="U592">
        <f>IF('Rolex, AP, Patek'!BB592="Yes",1,0)</f>
        <v>0</v>
      </c>
      <c r="V592">
        <f>IF('Rolex, AP, Patek'!BC592="Yes",1,0)</f>
        <v>0</v>
      </c>
      <c r="W592">
        <f>IF('Rolex, AP, Patek'!BF592="Yes",1,0)</f>
        <v>0</v>
      </c>
      <c r="X592">
        <f>IF('Rolex, AP, Patek'!BG592="A",1,0)</f>
        <v>0</v>
      </c>
      <c r="Y592">
        <f>IF('Rolex, AP, Patek'!BG592="AA",1,0)</f>
        <v>0</v>
      </c>
      <c r="Z592">
        <f>IF('Rolex, AP, Patek'!BG592="AAA",1,0)</f>
        <v>0</v>
      </c>
      <c r="AA592">
        <f>IF('Rolex, AP, Patek'!BG592="AAAA",1,0)</f>
        <v>1</v>
      </c>
      <c r="AB592">
        <f>IF('Rolex, AP, Patek'!R592="Yes",1,0)</f>
        <v>0</v>
      </c>
      <c r="AC592">
        <f>IF('Rolex, AP, Patek'!AR592="Yes",1,0)</f>
        <v>0</v>
      </c>
      <c r="AD592">
        <f>IF(OR('Rolex, AP, Patek'!X592="Yes", 'Rolex, AP, Patek'!Y592="Yes",'Rolex, AP, Patek'!Z592="Yes"),1,0)</f>
        <v>1</v>
      </c>
      <c r="AE592">
        <f>IF(OR('Rolex, AP, Patek'!AA592="Yes",'Rolex, AP, Patek'!AB592="Yes"),1,0)</f>
        <v>0</v>
      </c>
      <c r="AF592">
        <f>IF('Rolex, AP, Patek'!AD592="Yes",1,0)</f>
        <v>0</v>
      </c>
      <c r="AG592">
        <f>IF('Rolex, AP, Patek'!AC592="Yes",1,0)</f>
        <v>0</v>
      </c>
      <c r="AH592">
        <f>IF('Rolex, AP, Patek'!AE592="Yes",1,0)</f>
        <v>0</v>
      </c>
      <c r="AI592">
        <f>IF(OR('Rolex, AP, Patek'!AK592="Yes",'Rolex, AP, Patek'!AN592="Yes"),1,0)</f>
        <v>0</v>
      </c>
      <c r="AJ592">
        <f>IF('Rolex, AP, Patek'!AL592="Yes",1,0)</f>
        <v>0</v>
      </c>
      <c r="AK592">
        <f>IF('Rolex, AP, Patek'!AO592="Yes",1,0)</f>
        <v>0</v>
      </c>
      <c r="AL592">
        <f>IF('Rolex, AP, Patek'!AS592="Yes",1,0)</f>
        <v>0</v>
      </c>
      <c r="AM592" s="25">
        <f t="shared" si="55"/>
        <v>1</v>
      </c>
      <c r="AN592" s="25">
        <f t="shared" si="56"/>
        <v>0</v>
      </c>
      <c r="AO592" s="25">
        <f t="shared" si="57"/>
        <v>0</v>
      </c>
      <c r="AP592" s="25">
        <f t="shared" si="58"/>
        <v>0</v>
      </c>
      <c r="AQ592" s="25">
        <f t="shared" si="59"/>
        <v>0</v>
      </c>
    </row>
    <row r="593" spans="1:43" x14ac:dyDescent="0.2">
      <c r="A593" s="1">
        <v>589</v>
      </c>
      <c r="B593" s="27">
        <f>'Rolex, AP, Patek'!C593</f>
        <v>43415</v>
      </c>
      <c r="C593">
        <f>'Rolex, AP, Patek'!D593</f>
        <v>359</v>
      </c>
      <c r="D593" s="28">
        <f>'Rolex, AP, Patek'!E593</f>
        <v>14000</v>
      </c>
      <c r="E593" s="28">
        <f>'Rolex, AP, Patek'!F593</f>
        <v>17500</v>
      </c>
      <c r="F593" s="29">
        <f t="shared" si="54"/>
        <v>9.5468126085973957</v>
      </c>
      <c r="G593" s="28">
        <f>IF('Rolex, AP, Patek'!J593="AP",1,0)</f>
        <v>0</v>
      </c>
      <c r="H593" s="28">
        <f>IF('Rolex, AP, Patek'!J593="Patek",1,0)</f>
        <v>0</v>
      </c>
      <c r="I593" s="28">
        <f>IF('Rolex, AP, Patek'!J593="Rolex",1,0)</f>
        <v>1</v>
      </c>
      <c r="J593">
        <f>IF('Rolex, AP, Patek'!L593="Stainless Steel",1,0)</f>
        <v>0</v>
      </c>
      <c r="K593">
        <f>IF('Rolex, AP, Patek'!L593="Two-tone",1,0)</f>
        <v>0</v>
      </c>
      <c r="L593">
        <f>IF(OR('Rolex, AP, Patek'!L593="YG 18K",'Rolex, AP, Patek'!L593="YG &lt;18K",'Rolex, AP, Patek'!L593="PG 18K",'Rolex, AP, Patek'!L593="PG &lt;18K",'Rolex, AP, Patek'!L593="WG 18K",'Rolex, AP, Patek'!L593="Mixes of 18K",'Rolex, AP, Patek'!L593="Mixes &lt;18K"),1,0)</f>
        <v>1</v>
      </c>
      <c r="M593">
        <f>IF('Rolex, AP, Patek'!L593="Platinum",1,0)</f>
        <v>0</v>
      </c>
      <c r="N593">
        <f>IF(OR('Rolex, AP, Patek'!L593="PVD",'Rolex, AP, Patek'!L593="Gold Plate",'Rolex, AP, Patek'!L593="Other"),1,0)</f>
        <v>0</v>
      </c>
      <c r="O593">
        <f>IF('Rolex, AP, Patek'!P593="Stainless Steel",1,0)</f>
        <v>0</v>
      </c>
      <c r="P593">
        <f>IF('Rolex, AP, Patek'!P593="Leather",1,0)</f>
        <v>1</v>
      </c>
      <c r="Q593">
        <f>IF('Rolex, AP, Patek'!P593="Two-tone",1,0)</f>
        <v>0</v>
      </c>
      <c r="R593">
        <f>IF(OR('Rolex, AP, Patek'!P593="YG 18K",'Rolex, AP, Patek'!P593="PG 18K",'Rolex, AP, Patek'!P593="WG 18K",'Rolex, AP, Patek'!P593="Mixes of 18K"),1,0)</f>
        <v>0</v>
      </c>
      <c r="S593">
        <f>IF(OR('Rolex, AP, Patek'!AX593="Yes",'Rolex, AP, Patek'!AY593="Yes",'Rolex, AP, Patek'!AW593="Yes"),1,0)</f>
        <v>0</v>
      </c>
      <c r="T593">
        <f>IF(OR(ISTEXT('Rolex, AP, Patek'!AZ593), ISTEXT('Rolex, AP, Patek'!BA593)),1,0)</f>
        <v>1</v>
      </c>
      <c r="U593">
        <f>IF('Rolex, AP, Patek'!BB593="Yes",1,0)</f>
        <v>0</v>
      </c>
      <c r="V593">
        <f>IF('Rolex, AP, Patek'!BC593="Yes",1,0)</f>
        <v>0</v>
      </c>
      <c r="W593">
        <f>IF('Rolex, AP, Patek'!BF593="Yes",1,0)</f>
        <v>0</v>
      </c>
      <c r="X593">
        <f>IF('Rolex, AP, Patek'!BG593="A",1,0)</f>
        <v>0</v>
      </c>
      <c r="Y593">
        <f>IF('Rolex, AP, Patek'!BG593="AA",1,0)</f>
        <v>0</v>
      </c>
      <c r="Z593">
        <f>IF('Rolex, AP, Patek'!BG593="AAA",1,0)</f>
        <v>1</v>
      </c>
      <c r="AA593">
        <f>IF('Rolex, AP, Patek'!BG593="AAAA",1,0)</f>
        <v>0</v>
      </c>
      <c r="AB593">
        <f>IF('Rolex, AP, Patek'!R593="Yes",1,0)</f>
        <v>0</v>
      </c>
      <c r="AC593">
        <f>IF('Rolex, AP, Patek'!AR593="Yes",1,0)</f>
        <v>0</v>
      </c>
      <c r="AD593">
        <f>IF(OR('Rolex, AP, Patek'!X593="Yes", 'Rolex, AP, Patek'!Y593="Yes",'Rolex, AP, Patek'!Z593="Yes"),1,0)</f>
        <v>1</v>
      </c>
      <c r="AE593">
        <f>IF(OR('Rolex, AP, Patek'!AA593="Yes",'Rolex, AP, Patek'!AB593="Yes"),1,0)</f>
        <v>0</v>
      </c>
      <c r="AF593">
        <f>IF('Rolex, AP, Patek'!AD593="Yes",1,0)</f>
        <v>0</v>
      </c>
      <c r="AG593">
        <f>IF('Rolex, AP, Patek'!AC593="Yes",1,0)</f>
        <v>0</v>
      </c>
      <c r="AH593">
        <f>IF('Rolex, AP, Patek'!AE593="Yes",1,0)</f>
        <v>0</v>
      </c>
      <c r="AI593">
        <f>IF(OR('Rolex, AP, Patek'!AK593="Yes",'Rolex, AP, Patek'!AN593="Yes"),1,0)</f>
        <v>0</v>
      </c>
      <c r="AJ593">
        <f>IF('Rolex, AP, Patek'!AL593="Yes",1,0)</f>
        <v>0</v>
      </c>
      <c r="AK593">
        <f>IF('Rolex, AP, Patek'!AO593="Yes",1,0)</f>
        <v>0</v>
      </c>
      <c r="AL593">
        <f>IF('Rolex, AP, Patek'!AS593="Yes",1,0)</f>
        <v>0</v>
      </c>
      <c r="AM593" s="25">
        <f t="shared" si="55"/>
        <v>1</v>
      </c>
      <c r="AN593" s="25">
        <f t="shared" si="56"/>
        <v>0</v>
      </c>
      <c r="AO593" s="25">
        <f t="shared" si="57"/>
        <v>0</v>
      </c>
      <c r="AP593" s="25">
        <f t="shared" si="58"/>
        <v>0</v>
      </c>
      <c r="AQ593" s="25">
        <f t="shared" si="59"/>
        <v>0</v>
      </c>
    </row>
    <row r="594" spans="1:43" x14ac:dyDescent="0.2">
      <c r="A594" s="1">
        <v>590</v>
      </c>
      <c r="B594" s="27">
        <f>'Rolex, AP, Patek'!C594</f>
        <v>43415</v>
      </c>
      <c r="C594">
        <f>'Rolex, AP, Patek'!D594</f>
        <v>361</v>
      </c>
      <c r="D594" s="28">
        <f>'Rolex, AP, Patek'!E594</f>
        <v>40000</v>
      </c>
      <c r="E594" s="28">
        <f>'Rolex, AP, Patek'!F594</f>
        <v>50000</v>
      </c>
      <c r="F594" s="29">
        <f t="shared" si="54"/>
        <v>10.596634733096073</v>
      </c>
      <c r="G594" s="28">
        <f>IF('Rolex, AP, Patek'!J594="AP",1,0)</f>
        <v>0</v>
      </c>
      <c r="H594" s="28">
        <f>IF('Rolex, AP, Patek'!J594="Patek",1,0)</f>
        <v>0</v>
      </c>
      <c r="I594" s="28">
        <f>IF('Rolex, AP, Patek'!J594="Rolex",1,0)</f>
        <v>1</v>
      </c>
      <c r="J594">
        <f>IF('Rolex, AP, Patek'!L594="Stainless Steel",1,0)</f>
        <v>1</v>
      </c>
      <c r="K594">
        <f>IF('Rolex, AP, Patek'!L594="Two-tone",1,0)</f>
        <v>0</v>
      </c>
      <c r="L594">
        <f>IF(OR('Rolex, AP, Patek'!L594="YG 18K",'Rolex, AP, Patek'!L594="YG &lt;18K",'Rolex, AP, Patek'!L594="PG 18K",'Rolex, AP, Patek'!L594="PG &lt;18K",'Rolex, AP, Patek'!L594="WG 18K",'Rolex, AP, Patek'!L594="Mixes of 18K",'Rolex, AP, Patek'!L594="Mixes &lt;18K"),1,0)</f>
        <v>0</v>
      </c>
      <c r="M594">
        <f>IF('Rolex, AP, Patek'!L594="Platinum",1,0)</f>
        <v>0</v>
      </c>
      <c r="N594">
        <f>IF(OR('Rolex, AP, Patek'!L594="PVD",'Rolex, AP, Patek'!L594="Gold Plate",'Rolex, AP, Patek'!L594="Other"),1,0)</f>
        <v>0</v>
      </c>
      <c r="O594">
        <f>IF('Rolex, AP, Patek'!P594="Stainless Steel",1,0)</f>
        <v>1</v>
      </c>
      <c r="P594">
        <f>IF('Rolex, AP, Patek'!P594="Leather",1,0)</f>
        <v>0</v>
      </c>
      <c r="Q594">
        <f>IF('Rolex, AP, Patek'!P594="Two-tone",1,0)</f>
        <v>0</v>
      </c>
      <c r="R594">
        <f>IF(OR('Rolex, AP, Patek'!P594="YG 18K",'Rolex, AP, Patek'!P594="PG 18K",'Rolex, AP, Patek'!P594="WG 18K",'Rolex, AP, Patek'!P594="Mixes of 18K"),1,0)</f>
        <v>0</v>
      </c>
      <c r="S594">
        <f>IF(OR('Rolex, AP, Patek'!AX594="Yes",'Rolex, AP, Patek'!AY594="Yes",'Rolex, AP, Patek'!AW594="Yes"),1,0)</f>
        <v>0</v>
      </c>
      <c r="T594">
        <f>IF(OR(ISTEXT('Rolex, AP, Patek'!AZ594), ISTEXT('Rolex, AP, Patek'!BA594)),1,0)</f>
        <v>0</v>
      </c>
      <c r="U594">
        <f>IF('Rolex, AP, Patek'!BB594="Yes",1,0)</f>
        <v>1</v>
      </c>
      <c r="V594">
        <f>IF('Rolex, AP, Patek'!BC594="Yes",1,0)</f>
        <v>0</v>
      </c>
      <c r="W594">
        <f>IF('Rolex, AP, Patek'!BF594="Yes",1,0)</f>
        <v>0</v>
      </c>
      <c r="X594">
        <f>IF('Rolex, AP, Patek'!BG594="A",1,0)</f>
        <v>0</v>
      </c>
      <c r="Y594">
        <f>IF('Rolex, AP, Patek'!BG594="AA",1,0)</f>
        <v>1</v>
      </c>
      <c r="Z594">
        <f>IF('Rolex, AP, Patek'!BG594="AAA",1,0)</f>
        <v>0</v>
      </c>
      <c r="AA594">
        <f>IF('Rolex, AP, Patek'!BG594="AAAA",1,0)</f>
        <v>0</v>
      </c>
      <c r="AB594">
        <f>IF('Rolex, AP, Patek'!R594="Yes",1,0)</f>
        <v>0</v>
      </c>
      <c r="AC594">
        <f>IF('Rolex, AP, Patek'!AR594="Yes",1,0)</f>
        <v>0</v>
      </c>
      <c r="AD594">
        <f>IF(OR('Rolex, AP, Patek'!X594="Yes", 'Rolex, AP, Patek'!Y594="Yes",'Rolex, AP, Patek'!Z594="Yes"),1,0)</f>
        <v>1</v>
      </c>
      <c r="AE594">
        <f>IF(OR('Rolex, AP, Patek'!AA594="Yes",'Rolex, AP, Patek'!AB594="Yes"),1,0)</f>
        <v>0</v>
      </c>
      <c r="AF594">
        <f>IF('Rolex, AP, Patek'!AD594="Yes",1,0)</f>
        <v>0</v>
      </c>
      <c r="AG594">
        <f>IF('Rolex, AP, Patek'!AC594="Yes",1,0)</f>
        <v>0</v>
      </c>
      <c r="AH594">
        <f>IF('Rolex, AP, Patek'!AE594="Yes",1,0)</f>
        <v>1</v>
      </c>
      <c r="AI594">
        <f>IF(OR('Rolex, AP, Patek'!AK594="Yes",'Rolex, AP, Patek'!AN594="Yes"),1,0)</f>
        <v>0</v>
      </c>
      <c r="AJ594">
        <f>IF('Rolex, AP, Patek'!AL594="Yes",1,0)</f>
        <v>0</v>
      </c>
      <c r="AK594">
        <f>IF('Rolex, AP, Patek'!AO594="Yes",1,0)</f>
        <v>0</v>
      </c>
      <c r="AL594">
        <f>IF('Rolex, AP, Patek'!AS594="Yes",1,0)</f>
        <v>0</v>
      </c>
      <c r="AM594" s="25">
        <f t="shared" si="55"/>
        <v>1</v>
      </c>
      <c r="AN594" s="25">
        <f t="shared" si="56"/>
        <v>0</v>
      </c>
      <c r="AO594" s="25">
        <f t="shared" si="57"/>
        <v>0</v>
      </c>
      <c r="AP594" s="25">
        <f t="shared" si="58"/>
        <v>0</v>
      </c>
      <c r="AQ594" s="25">
        <f t="shared" si="59"/>
        <v>0</v>
      </c>
    </row>
    <row r="595" spans="1:43" x14ac:dyDescent="0.2">
      <c r="A595" s="1">
        <v>591</v>
      </c>
      <c r="B595" s="27">
        <f>'Rolex, AP, Patek'!C595</f>
        <v>43415</v>
      </c>
      <c r="C595">
        <f>'Rolex, AP, Patek'!D595</f>
        <v>367</v>
      </c>
      <c r="D595" s="28">
        <f>'Rolex, AP, Patek'!E595</f>
        <v>10000</v>
      </c>
      <c r="E595" s="28">
        <f>'Rolex, AP, Patek'!F595</f>
        <v>12500</v>
      </c>
      <c r="F595" s="29">
        <f t="shared" si="54"/>
        <v>9.2103403719761836</v>
      </c>
      <c r="G595" s="28">
        <f>IF('Rolex, AP, Patek'!J595="AP",1,0)</f>
        <v>0</v>
      </c>
      <c r="H595" s="28">
        <f>IF('Rolex, AP, Patek'!J595="Patek",1,0)</f>
        <v>0</v>
      </c>
      <c r="I595" s="28">
        <f>IF('Rolex, AP, Patek'!J595="Rolex",1,0)</f>
        <v>1</v>
      </c>
      <c r="J595">
        <f>IF('Rolex, AP, Patek'!L595="Stainless Steel",1,0)</f>
        <v>1</v>
      </c>
      <c r="K595">
        <f>IF('Rolex, AP, Patek'!L595="Two-tone",1,0)</f>
        <v>0</v>
      </c>
      <c r="L595">
        <f>IF(OR('Rolex, AP, Patek'!L595="YG 18K",'Rolex, AP, Patek'!L595="YG &lt;18K",'Rolex, AP, Patek'!L595="PG 18K",'Rolex, AP, Patek'!L595="PG &lt;18K",'Rolex, AP, Patek'!L595="WG 18K",'Rolex, AP, Patek'!L595="Mixes of 18K",'Rolex, AP, Patek'!L595="Mixes &lt;18K"),1,0)</f>
        <v>0</v>
      </c>
      <c r="M595">
        <f>IF('Rolex, AP, Patek'!L595="Platinum",1,0)</f>
        <v>0</v>
      </c>
      <c r="N595">
        <f>IF(OR('Rolex, AP, Patek'!L595="PVD",'Rolex, AP, Patek'!L595="Gold Plate",'Rolex, AP, Patek'!L595="Other"),1,0)</f>
        <v>0</v>
      </c>
      <c r="O595">
        <f>IF('Rolex, AP, Patek'!P595="Stainless Steel",1,0)</f>
        <v>1</v>
      </c>
      <c r="P595">
        <f>IF('Rolex, AP, Patek'!P595="Leather",1,0)</f>
        <v>0</v>
      </c>
      <c r="Q595">
        <f>IF('Rolex, AP, Patek'!P595="Two-tone",1,0)</f>
        <v>0</v>
      </c>
      <c r="R595">
        <f>IF(OR('Rolex, AP, Patek'!P595="YG 18K",'Rolex, AP, Patek'!P595="PG 18K",'Rolex, AP, Patek'!P595="WG 18K",'Rolex, AP, Patek'!P595="Mixes of 18K"),1,0)</f>
        <v>0</v>
      </c>
      <c r="S595">
        <f>IF(OR('Rolex, AP, Patek'!AX595="Yes",'Rolex, AP, Patek'!AY595="Yes",'Rolex, AP, Patek'!AW595="Yes"),1,0)</f>
        <v>0</v>
      </c>
      <c r="T595">
        <f>IF(OR(ISTEXT('Rolex, AP, Patek'!AZ595), ISTEXT('Rolex, AP, Patek'!BA595)),1,0)</f>
        <v>0</v>
      </c>
      <c r="U595">
        <f>IF('Rolex, AP, Patek'!BB595="Yes",1,0)</f>
        <v>0</v>
      </c>
      <c r="V595">
        <f>IF('Rolex, AP, Patek'!BC595="Yes",1,0)</f>
        <v>0</v>
      </c>
      <c r="W595">
        <f>IF('Rolex, AP, Patek'!BF595="Yes",1,0)</f>
        <v>0</v>
      </c>
      <c r="X595">
        <f>IF('Rolex, AP, Patek'!BG595="A",1,0)</f>
        <v>0</v>
      </c>
      <c r="Y595">
        <f>IF('Rolex, AP, Patek'!BG595="AA",1,0)</f>
        <v>1</v>
      </c>
      <c r="Z595">
        <f>IF('Rolex, AP, Patek'!BG595="AAA",1,0)</f>
        <v>0</v>
      </c>
      <c r="AA595">
        <f>IF('Rolex, AP, Patek'!BG595="AAAA",1,0)</f>
        <v>0</v>
      </c>
      <c r="AB595">
        <f>IF('Rolex, AP, Patek'!R595="Yes",1,0)</f>
        <v>0</v>
      </c>
      <c r="AC595">
        <f>IF('Rolex, AP, Patek'!AR595="Yes",1,0)</f>
        <v>0</v>
      </c>
      <c r="AD595">
        <f>IF(OR('Rolex, AP, Patek'!X595="Yes", 'Rolex, AP, Patek'!Y595="Yes",'Rolex, AP, Patek'!Z595="Yes"),1,0)</f>
        <v>1</v>
      </c>
      <c r="AE595">
        <f>IF(OR('Rolex, AP, Patek'!AA595="Yes",'Rolex, AP, Patek'!AB595="Yes"),1,0)</f>
        <v>0</v>
      </c>
      <c r="AF595">
        <f>IF('Rolex, AP, Patek'!AD595="Yes",1,0)</f>
        <v>0</v>
      </c>
      <c r="AG595">
        <f>IF('Rolex, AP, Patek'!AC595="Yes",1,0)</f>
        <v>1</v>
      </c>
      <c r="AH595">
        <f>IF('Rolex, AP, Patek'!AE595="Yes",1,0)</f>
        <v>0</v>
      </c>
      <c r="AI595">
        <f>IF(OR('Rolex, AP, Patek'!AK595="Yes",'Rolex, AP, Patek'!AN595="Yes"),1,0)</f>
        <v>0</v>
      </c>
      <c r="AJ595">
        <f>IF('Rolex, AP, Patek'!AL595="Yes",1,0)</f>
        <v>0</v>
      </c>
      <c r="AK595">
        <f>IF('Rolex, AP, Patek'!AO595="Yes",1,0)</f>
        <v>0</v>
      </c>
      <c r="AL595">
        <f>IF('Rolex, AP, Patek'!AS595="Yes",1,0)</f>
        <v>0</v>
      </c>
      <c r="AM595" s="25">
        <f t="shared" si="55"/>
        <v>1</v>
      </c>
      <c r="AN595" s="25">
        <f t="shared" si="56"/>
        <v>0</v>
      </c>
      <c r="AO595" s="25">
        <f t="shared" si="57"/>
        <v>0</v>
      </c>
      <c r="AP595" s="25">
        <f t="shared" si="58"/>
        <v>0</v>
      </c>
      <c r="AQ595" s="25">
        <f t="shared" si="59"/>
        <v>0</v>
      </c>
    </row>
    <row r="596" spans="1:43" x14ac:dyDescent="0.2">
      <c r="A596" s="1">
        <v>592</v>
      </c>
      <c r="B596" s="27">
        <f>'Rolex, AP, Patek'!C596</f>
        <v>43415</v>
      </c>
      <c r="C596">
        <f>'Rolex, AP, Patek'!D596</f>
        <v>368</v>
      </c>
      <c r="D596" s="28">
        <f>'Rolex, AP, Patek'!E596</f>
        <v>9000</v>
      </c>
      <c r="E596" s="28">
        <f>'Rolex, AP, Patek'!F596</f>
        <v>11250</v>
      </c>
      <c r="F596" s="29">
        <f t="shared" si="54"/>
        <v>9.1049798563183568</v>
      </c>
      <c r="G596" s="28">
        <f>IF('Rolex, AP, Patek'!J596="AP",1,0)</f>
        <v>0</v>
      </c>
      <c r="H596" s="28">
        <f>IF('Rolex, AP, Patek'!J596="Patek",1,0)</f>
        <v>0</v>
      </c>
      <c r="I596" s="28">
        <f>IF('Rolex, AP, Patek'!J596="Rolex",1,0)</f>
        <v>1</v>
      </c>
      <c r="J596">
        <f>IF('Rolex, AP, Patek'!L596="Stainless Steel",1,0)</f>
        <v>0</v>
      </c>
      <c r="K596">
        <f>IF('Rolex, AP, Patek'!L596="Two-tone",1,0)</f>
        <v>1</v>
      </c>
      <c r="L596">
        <f>IF(OR('Rolex, AP, Patek'!L596="YG 18K",'Rolex, AP, Patek'!L596="YG &lt;18K",'Rolex, AP, Patek'!L596="PG 18K",'Rolex, AP, Patek'!L596="PG &lt;18K",'Rolex, AP, Patek'!L596="WG 18K",'Rolex, AP, Patek'!L596="Mixes of 18K",'Rolex, AP, Patek'!L596="Mixes &lt;18K"),1,0)</f>
        <v>0</v>
      </c>
      <c r="M596">
        <f>IF('Rolex, AP, Patek'!L596="Platinum",1,0)</f>
        <v>0</v>
      </c>
      <c r="N596">
        <f>IF(OR('Rolex, AP, Patek'!L596="PVD",'Rolex, AP, Patek'!L596="Gold Plate",'Rolex, AP, Patek'!L596="Other"),1,0)</f>
        <v>0</v>
      </c>
      <c r="O596">
        <f>IF('Rolex, AP, Patek'!P596="Stainless Steel",1,0)</f>
        <v>0</v>
      </c>
      <c r="P596">
        <f>IF('Rolex, AP, Patek'!P596="Leather",1,0)</f>
        <v>0</v>
      </c>
      <c r="Q596">
        <f>IF('Rolex, AP, Patek'!P596="Two-tone",1,0)</f>
        <v>1</v>
      </c>
      <c r="R596">
        <f>IF(OR('Rolex, AP, Patek'!P596="YG 18K",'Rolex, AP, Patek'!P596="PG 18K",'Rolex, AP, Patek'!P596="WG 18K",'Rolex, AP, Patek'!P596="Mixes of 18K"),1,0)</f>
        <v>0</v>
      </c>
      <c r="S596">
        <f>IF(OR('Rolex, AP, Patek'!AX596="Yes",'Rolex, AP, Patek'!AY596="Yes",'Rolex, AP, Patek'!AW596="Yes"),1,0)</f>
        <v>0</v>
      </c>
      <c r="T596">
        <f>IF(OR(ISTEXT('Rolex, AP, Patek'!AZ596), ISTEXT('Rolex, AP, Patek'!BA596)),1,0)</f>
        <v>0</v>
      </c>
      <c r="U596">
        <f>IF('Rolex, AP, Patek'!BB596="Yes",1,0)</f>
        <v>0</v>
      </c>
      <c r="V596">
        <f>IF('Rolex, AP, Patek'!BC596="Yes",1,0)</f>
        <v>0</v>
      </c>
      <c r="W596">
        <f>IF('Rolex, AP, Patek'!BF596="Yes",1,0)</f>
        <v>0</v>
      </c>
      <c r="X596">
        <f>IF('Rolex, AP, Patek'!BG596="A",1,0)</f>
        <v>0</v>
      </c>
      <c r="Y596">
        <f>IF('Rolex, AP, Patek'!BG596="AA",1,0)</f>
        <v>1</v>
      </c>
      <c r="Z596">
        <f>IF('Rolex, AP, Patek'!BG596="AAA",1,0)</f>
        <v>0</v>
      </c>
      <c r="AA596">
        <f>IF('Rolex, AP, Patek'!BG596="AAAA",1,0)</f>
        <v>0</v>
      </c>
      <c r="AB596">
        <f>IF('Rolex, AP, Patek'!R596="Yes",1,0)</f>
        <v>0</v>
      </c>
      <c r="AC596">
        <f>IF('Rolex, AP, Patek'!AR596="Yes",1,0)</f>
        <v>0</v>
      </c>
      <c r="AD596">
        <f>IF(OR('Rolex, AP, Patek'!X596="Yes", 'Rolex, AP, Patek'!Y596="Yes",'Rolex, AP, Patek'!Z596="Yes"),1,0)</f>
        <v>1</v>
      </c>
      <c r="AE596">
        <f>IF(OR('Rolex, AP, Patek'!AA596="Yes",'Rolex, AP, Patek'!AB596="Yes"),1,0)</f>
        <v>0</v>
      </c>
      <c r="AF596">
        <f>IF('Rolex, AP, Patek'!AD596="Yes",1,0)</f>
        <v>0</v>
      </c>
      <c r="AG596">
        <f>IF('Rolex, AP, Patek'!AC596="Yes",1,0)</f>
        <v>0</v>
      </c>
      <c r="AH596">
        <f>IF('Rolex, AP, Patek'!AE596="Yes",1,0)</f>
        <v>1</v>
      </c>
      <c r="AI596">
        <f>IF(OR('Rolex, AP, Patek'!AK596="Yes",'Rolex, AP, Patek'!AN596="Yes"),1,0)</f>
        <v>0</v>
      </c>
      <c r="AJ596">
        <f>IF('Rolex, AP, Patek'!AL596="Yes",1,0)</f>
        <v>0</v>
      </c>
      <c r="AK596">
        <f>IF('Rolex, AP, Patek'!AO596="Yes",1,0)</f>
        <v>0</v>
      </c>
      <c r="AL596">
        <f>IF('Rolex, AP, Patek'!AS596="Yes",1,0)</f>
        <v>0</v>
      </c>
      <c r="AM596" s="25">
        <f t="shared" si="55"/>
        <v>1</v>
      </c>
      <c r="AN596" s="25">
        <f t="shared" si="56"/>
        <v>0</v>
      </c>
      <c r="AO596" s="25">
        <f t="shared" si="57"/>
        <v>0</v>
      </c>
      <c r="AP596" s="25">
        <f t="shared" si="58"/>
        <v>0</v>
      </c>
      <c r="AQ596" s="25">
        <f t="shared" si="59"/>
        <v>0</v>
      </c>
    </row>
    <row r="597" spans="1:43" x14ac:dyDescent="0.2">
      <c r="A597" s="1">
        <v>593</v>
      </c>
      <c r="B597" s="27">
        <f>'Rolex, AP, Patek'!C597</f>
        <v>43415</v>
      </c>
      <c r="C597">
        <f>'Rolex, AP, Patek'!D597</f>
        <v>370</v>
      </c>
      <c r="D597" s="28">
        <f>'Rolex, AP, Patek'!E597</f>
        <v>1500</v>
      </c>
      <c r="E597" s="28">
        <f>'Rolex, AP, Patek'!F597</f>
        <v>1875</v>
      </c>
      <c r="F597" s="29">
        <f t="shared" si="54"/>
        <v>7.3132203870903014</v>
      </c>
      <c r="G597" s="28">
        <f>IF('Rolex, AP, Patek'!J597="AP",1,0)</f>
        <v>0</v>
      </c>
      <c r="H597" s="28">
        <f>IF('Rolex, AP, Patek'!J597="Patek",1,0)</f>
        <v>0</v>
      </c>
      <c r="I597" s="28">
        <f>IF('Rolex, AP, Patek'!J597="Rolex",1,0)</f>
        <v>1</v>
      </c>
      <c r="J597">
        <f>IF('Rolex, AP, Patek'!L597="Stainless Steel",1,0)</f>
        <v>1</v>
      </c>
      <c r="K597">
        <f>IF('Rolex, AP, Patek'!L597="Two-tone",1,0)</f>
        <v>0</v>
      </c>
      <c r="L597">
        <f>IF(OR('Rolex, AP, Patek'!L597="YG 18K",'Rolex, AP, Patek'!L597="YG &lt;18K",'Rolex, AP, Patek'!L597="PG 18K",'Rolex, AP, Patek'!L597="PG &lt;18K",'Rolex, AP, Patek'!L597="WG 18K",'Rolex, AP, Patek'!L597="Mixes of 18K",'Rolex, AP, Patek'!L597="Mixes &lt;18K"),1,0)</f>
        <v>0</v>
      </c>
      <c r="M597">
        <f>IF('Rolex, AP, Patek'!L597="Platinum",1,0)</f>
        <v>0</v>
      </c>
      <c r="N597">
        <f>IF(OR('Rolex, AP, Patek'!L597="PVD",'Rolex, AP, Patek'!L597="Gold Plate",'Rolex, AP, Patek'!L597="Other"),1,0)</f>
        <v>0</v>
      </c>
      <c r="O597">
        <f>IF('Rolex, AP, Patek'!P597="Stainless Steel",1,0)</f>
        <v>0</v>
      </c>
      <c r="P597">
        <f>IF('Rolex, AP, Patek'!P597="Leather",1,0)</f>
        <v>1</v>
      </c>
      <c r="Q597">
        <f>IF('Rolex, AP, Patek'!P597="Two-tone",1,0)</f>
        <v>0</v>
      </c>
      <c r="R597">
        <f>IF(OR('Rolex, AP, Patek'!P597="YG 18K",'Rolex, AP, Patek'!P597="PG 18K",'Rolex, AP, Patek'!P597="WG 18K",'Rolex, AP, Patek'!P597="Mixes of 18K"),1,0)</f>
        <v>0</v>
      </c>
      <c r="S597">
        <f>IF(OR('Rolex, AP, Patek'!AX597="Yes",'Rolex, AP, Patek'!AY597="Yes",'Rolex, AP, Patek'!AW597="Yes"),1,0)</f>
        <v>0</v>
      </c>
      <c r="T597">
        <f>IF(OR(ISTEXT('Rolex, AP, Patek'!AZ597), ISTEXT('Rolex, AP, Patek'!BA597)),1,0)</f>
        <v>0</v>
      </c>
      <c r="U597">
        <f>IF('Rolex, AP, Patek'!BB597="Yes",1,0)</f>
        <v>0</v>
      </c>
      <c r="V597">
        <f>IF('Rolex, AP, Patek'!BC597="Yes",1,0)</f>
        <v>0</v>
      </c>
      <c r="W597">
        <f>IF('Rolex, AP, Patek'!BF597="Yes",1,0)</f>
        <v>0</v>
      </c>
      <c r="X597">
        <f>IF('Rolex, AP, Patek'!BG597="A",1,0)</f>
        <v>0</v>
      </c>
      <c r="Y597">
        <f>IF('Rolex, AP, Patek'!BG597="AA",1,0)</f>
        <v>1</v>
      </c>
      <c r="Z597">
        <f>IF('Rolex, AP, Patek'!BG597="AAA",1,0)</f>
        <v>0</v>
      </c>
      <c r="AA597">
        <f>IF('Rolex, AP, Patek'!BG597="AAAA",1,0)</f>
        <v>0</v>
      </c>
      <c r="AB597">
        <f>IF('Rolex, AP, Patek'!R597="Yes",1,0)</f>
        <v>0</v>
      </c>
      <c r="AC597">
        <f>IF('Rolex, AP, Patek'!AR597="Yes",1,0)</f>
        <v>0</v>
      </c>
      <c r="AD597">
        <f>IF(OR('Rolex, AP, Patek'!X597="Yes", 'Rolex, AP, Patek'!Y597="Yes",'Rolex, AP, Patek'!Z597="Yes"),1,0)</f>
        <v>1</v>
      </c>
      <c r="AE597">
        <f>IF(OR('Rolex, AP, Patek'!AA597="Yes",'Rolex, AP, Patek'!AB597="Yes"),1,0)</f>
        <v>0</v>
      </c>
      <c r="AF597">
        <f>IF('Rolex, AP, Patek'!AD597="Yes",1,0)</f>
        <v>0</v>
      </c>
      <c r="AG597">
        <f>IF('Rolex, AP, Patek'!AC597="Yes",1,0)</f>
        <v>0</v>
      </c>
      <c r="AH597">
        <f>IF('Rolex, AP, Patek'!AE597="Yes",1,0)</f>
        <v>0</v>
      </c>
      <c r="AI597">
        <f>IF(OR('Rolex, AP, Patek'!AK597="Yes",'Rolex, AP, Patek'!AN597="Yes"),1,0)</f>
        <v>0</v>
      </c>
      <c r="AJ597">
        <f>IF('Rolex, AP, Patek'!AL597="Yes",1,0)</f>
        <v>0</v>
      </c>
      <c r="AK597">
        <f>IF('Rolex, AP, Patek'!AO597="Yes",1,0)</f>
        <v>0</v>
      </c>
      <c r="AL597">
        <f>IF('Rolex, AP, Patek'!AS597="Yes",1,0)</f>
        <v>0</v>
      </c>
      <c r="AM597" s="25">
        <f t="shared" si="55"/>
        <v>1</v>
      </c>
      <c r="AN597" s="25">
        <f t="shared" si="56"/>
        <v>0</v>
      </c>
      <c r="AO597" s="25">
        <f t="shared" si="57"/>
        <v>0</v>
      </c>
      <c r="AP597" s="25">
        <f t="shared" si="58"/>
        <v>0</v>
      </c>
      <c r="AQ597" s="25">
        <f t="shared" si="59"/>
        <v>0</v>
      </c>
    </row>
    <row r="598" spans="1:43" x14ac:dyDescent="0.2">
      <c r="A598" s="1">
        <v>594</v>
      </c>
      <c r="B598" s="27">
        <f>'Rolex, AP, Patek'!C598</f>
        <v>43415</v>
      </c>
      <c r="C598">
        <f>'Rolex, AP, Patek'!D598</f>
        <v>371</v>
      </c>
      <c r="D598" s="28">
        <f>'Rolex, AP, Patek'!E598</f>
        <v>65000</v>
      </c>
      <c r="E598" s="28">
        <f>'Rolex, AP, Patek'!F598</f>
        <v>81250</v>
      </c>
      <c r="F598" s="29">
        <f t="shared" si="54"/>
        <v>11.082142548877775</v>
      </c>
      <c r="G598" s="28">
        <f>IF('Rolex, AP, Patek'!J598="AP",1,0)</f>
        <v>0</v>
      </c>
      <c r="H598" s="28">
        <f>IF('Rolex, AP, Patek'!J598="Patek",1,0)</f>
        <v>0</v>
      </c>
      <c r="I598" s="28">
        <f>IF('Rolex, AP, Patek'!J598="Rolex",1,0)</f>
        <v>1</v>
      </c>
      <c r="J598">
        <f>IF('Rolex, AP, Patek'!L598="Stainless Steel",1,0)</f>
        <v>1</v>
      </c>
      <c r="K598">
        <f>IF('Rolex, AP, Patek'!L598="Two-tone",1,0)</f>
        <v>0</v>
      </c>
      <c r="L598">
        <f>IF(OR('Rolex, AP, Patek'!L598="YG 18K",'Rolex, AP, Patek'!L598="YG &lt;18K",'Rolex, AP, Patek'!L598="PG 18K",'Rolex, AP, Patek'!L598="PG &lt;18K",'Rolex, AP, Patek'!L598="WG 18K",'Rolex, AP, Patek'!L598="Mixes of 18K",'Rolex, AP, Patek'!L598="Mixes &lt;18K"),1,0)</f>
        <v>0</v>
      </c>
      <c r="M598">
        <f>IF('Rolex, AP, Patek'!L598="Platinum",1,0)</f>
        <v>0</v>
      </c>
      <c r="N598">
        <f>IF(OR('Rolex, AP, Patek'!L598="PVD",'Rolex, AP, Patek'!L598="Gold Plate",'Rolex, AP, Patek'!L598="Other"),1,0)</f>
        <v>0</v>
      </c>
      <c r="O598">
        <f>IF('Rolex, AP, Patek'!P598="Stainless Steel",1,0)</f>
        <v>0</v>
      </c>
      <c r="P598">
        <f>IF('Rolex, AP, Patek'!P598="Leather",1,0)</f>
        <v>1</v>
      </c>
      <c r="Q598">
        <f>IF('Rolex, AP, Patek'!P598="Two-tone",1,0)</f>
        <v>0</v>
      </c>
      <c r="R598">
        <f>IF(OR('Rolex, AP, Patek'!P598="YG 18K",'Rolex, AP, Patek'!P598="PG 18K",'Rolex, AP, Patek'!P598="WG 18K",'Rolex, AP, Patek'!P598="Mixes of 18K"),1,0)</f>
        <v>0</v>
      </c>
      <c r="S598">
        <f>IF(OR('Rolex, AP, Patek'!AX598="Yes",'Rolex, AP, Patek'!AY598="Yes",'Rolex, AP, Patek'!AW598="Yes"),1,0)</f>
        <v>0</v>
      </c>
      <c r="T598">
        <f>IF(OR(ISTEXT('Rolex, AP, Patek'!AZ598), ISTEXT('Rolex, AP, Patek'!BA598)),1,0)</f>
        <v>0</v>
      </c>
      <c r="U598">
        <f>IF('Rolex, AP, Patek'!BB598="Yes",1,0)</f>
        <v>0</v>
      </c>
      <c r="V598">
        <f>IF('Rolex, AP, Patek'!BC598="Yes",1,0)</f>
        <v>0</v>
      </c>
      <c r="W598">
        <f>IF('Rolex, AP, Patek'!BF598="Yes",1,0)</f>
        <v>0</v>
      </c>
      <c r="X598">
        <f>IF('Rolex, AP, Patek'!BG598="A",1,0)</f>
        <v>0</v>
      </c>
      <c r="Y598">
        <f>IF('Rolex, AP, Patek'!BG598="AA",1,0)</f>
        <v>0</v>
      </c>
      <c r="Z598">
        <f>IF('Rolex, AP, Patek'!BG598="AAA",1,0)</f>
        <v>0</v>
      </c>
      <c r="AA598">
        <f>IF('Rolex, AP, Patek'!BG598="AAAA",1,0)</f>
        <v>1</v>
      </c>
      <c r="AB598">
        <f>IF('Rolex, AP, Patek'!R598="Yes",1,0)</f>
        <v>0</v>
      </c>
      <c r="AC598">
        <f>IF('Rolex, AP, Patek'!AR598="Yes",1,0)</f>
        <v>0</v>
      </c>
      <c r="AD598">
        <f>IF(OR('Rolex, AP, Patek'!X598="Yes", 'Rolex, AP, Patek'!Y598="Yes",'Rolex, AP, Patek'!Z598="Yes"),1,0)</f>
        <v>0</v>
      </c>
      <c r="AE598">
        <f>IF(OR('Rolex, AP, Patek'!AA598="Yes",'Rolex, AP, Patek'!AB598="Yes"),1,0)</f>
        <v>0</v>
      </c>
      <c r="AF598">
        <f>IF('Rolex, AP, Patek'!AD598="Yes",1,0)</f>
        <v>0</v>
      </c>
      <c r="AG598">
        <f>IF('Rolex, AP, Patek'!AC598="Yes",1,0)</f>
        <v>0</v>
      </c>
      <c r="AH598">
        <f>IF('Rolex, AP, Patek'!AE598="Yes",1,0)</f>
        <v>0</v>
      </c>
      <c r="AI598">
        <f>IF(OR('Rolex, AP, Patek'!AK598="Yes",'Rolex, AP, Patek'!AN598="Yes"),1,0)</f>
        <v>1</v>
      </c>
      <c r="AJ598">
        <f>IF('Rolex, AP, Patek'!AL598="Yes",1,0)</f>
        <v>0</v>
      </c>
      <c r="AK598">
        <f>IF('Rolex, AP, Patek'!AO598="Yes",1,0)</f>
        <v>0</v>
      </c>
      <c r="AL598">
        <f>IF('Rolex, AP, Patek'!AS598="Yes",1,0)</f>
        <v>0</v>
      </c>
      <c r="AM598" s="25">
        <f t="shared" si="55"/>
        <v>1</v>
      </c>
      <c r="AN598" s="25">
        <f t="shared" si="56"/>
        <v>0</v>
      </c>
      <c r="AO598" s="25">
        <f t="shared" si="57"/>
        <v>0</v>
      </c>
      <c r="AP598" s="25">
        <f t="shared" si="58"/>
        <v>0</v>
      </c>
      <c r="AQ598" s="25">
        <f t="shared" si="59"/>
        <v>0</v>
      </c>
    </row>
    <row r="599" spans="1:43" x14ac:dyDescent="0.2">
      <c r="A599" s="1">
        <v>595</v>
      </c>
      <c r="B599" s="27">
        <f>'Rolex, AP, Patek'!C599</f>
        <v>43415</v>
      </c>
      <c r="C599">
        <f>'Rolex, AP, Patek'!D599</f>
        <v>374</v>
      </c>
      <c r="D599" s="28">
        <f>'Rolex, AP, Patek'!E599</f>
        <v>65000</v>
      </c>
      <c r="E599" s="28">
        <f>'Rolex, AP, Patek'!F599</f>
        <v>81250</v>
      </c>
      <c r="F599" s="29">
        <f t="shared" si="54"/>
        <v>11.082142548877775</v>
      </c>
      <c r="G599" s="28">
        <f>IF('Rolex, AP, Patek'!J599="AP",1,0)</f>
        <v>0</v>
      </c>
      <c r="H599" s="28">
        <f>IF('Rolex, AP, Patek'!J599="Patek",1,0)</f>
        <v>0</v>
      </c>
      <c r="I599" s="28">
        <f>IF('Rolex, AP, Patek'!J599="Rolex",1,0)</f>
        <v>1</v>
      </c>
      <c r="J599">
        <f>IF('Rolex, AP, Patek'!L599="Stainless Steel",1,0)</f>
        <v>1</v>
      </c>
      <c r="K599">
        <f>IF('Rolex, AP, Patek'!L599="Two-tone",1,0)</f>
        <v>0</v>
      </c>
      <c r="L599">
        <f>IF(OR('Rolex, AP, Patek'!L599="YG 18K",'Rolex, AP, Patek'!L599="YG &lt;18K",'Rolex, AP, Patek'!L599="PG 18K",'Rolex, AP, Patek'!L599="PG &lt;18K",'Rolex, AP, Patek'!L599="WG 18K",'Rolex, AP, Patek'!L599="Mixes of 18K",'Rolex, AP, Patek'!L599="Mixes &lt;18K"),1,0)</f>
        <v>0</v>
      </c>
      <c r="M599">
        <f>IF('Rolex, AP, Patek'!L599="Platinum",1,0)</f>
        <v>0</v>
      </c>
      <c r="N599">
        <f>IF(OR('Rolex, AP, Patek'!L599="PVD",'Rolex, AP, Patek'!L599="Gold Plate",'Rolex, AP, Patek'!L599="Other"),1,0)</f>
        <v>0</v>
      </c>
      <c r="O599">
        <f>IF('Rolex, AP, Patek'!P599="Stainless Steel",1,0)</f>
        <v>1</v>
      </c>
      <c r="P599">
        <f>IF('Rolex, AP, Patek'!P599="Leather",1,0)</f>
        <v>0</v>
      </c>
      <c r="Q599">
        <f>IF('Rolex, AP, Patek'!P599="Two-tone",1,0)</f>
        <v>0</v>
      </c>
      <c r="R599">
        <f>IF(OR('Rolex, AP, Patek'!P599="YG 18K",'Rolex, AP, Patek'!P599="PG 18K",'Rolex, AP, Patek'!P599="WG 18K",'Rolex, AP, Patek'!P599="Mixes of 18K"),1,0)</f>
        <v>0</v>
      </c>
      <c r="S599">
        <f>IF(OR('Rolex, AP, Patek'!AX599="Yes",'Rolex, AP, Patek'!AY599="Yes",'Rolex, AP, Patek'!AW599="Yes"),1,0)</f>
        <v>0</v>
      </c>
      <c r="T599">
        <f>IF(OR(ISTEXT('Rolex, AP, Patek'!AZ599), ISTEXT('Rolex, AP, Patek'!BA599)),1,0)</f>
        <v>0</v>
      </c>
      <c r="U599">
        <f>IF('Rolex, AP, Patek'!BB599="Yes",1,0)</f>
        <v>0</v>
      </c>
      <c r="V599">
        <f>IF('Rolex, AP, Patek'!BC599="Yes",1,0)</f>
        <v>0</v>
      </c>
      <c r="W599">
        <f>IF('Rolex, AP, Patek'!BF599="Yes",1,0)</f>
        <v>0</v>
      </c>
      <c r="X599">
        <f>IF('Rolex, AP, Patek'!BG599="A",1,0)</f>
        <v>0</v>
      </c>
      <c r="Y599">
        <f>IF('Rolex, AP, Patek'!BG599="AA",1,0)</f>
        <v>0</v>
      </c>
      <c r="Z599">
        <f>IF('Rolex, AP, Patek'!BG599="AAA",1,0)</f>
        <v>0</v>
      </c>
      <c r="AA599">
        <f>IF('Rolex, AP, Patek'!BG599="AAAA",1,0)</f>
        <v>1</v>
      </c>
      <c r="AB599">
        <f>IF('Rolex, AP, Patek'!R599="Yes",1,0)</f>
        <v>0</v>
      </c>
      <c r="AC599">
        <f>IF('Rolex, AP, Patek'!AR599="Yes",1,0)</f>
        <v>0</v>
      </c>
      <c r="AD599">
        <f>IF(OR('Rolex, AP, Patek'!X599="Yes", 'Rolex, AP, Patek'!Y599="Yes",'Rolex, AP, Patek'!Z599="Yes"),1,0)</f>
        <v>0</v>
      </c>
      <c r="AE599">
        <f>IF(OR('Rolex, AP, Patek'!AA599="Yes",'Rolex, AP, Patek'!AB599="Yes"),1,0)</f>
        <v>0</v>
      </c>
      <c r="AF599">
        <f>IF('Rolex, AP, Patek'!AD599="Yes",1,0)</f>
        <v>0</v>
      </c>
      <c r="AG599">
        <f>IF('Rolex, AP, Patek'!AC599="Yes",1,0)</f>
        <v>0</v>
      </c>
      <c r="AH599">
        <f>IF('Rolex, AP, Patek'!AE599="Yes",1,0)</f>
        <v>0</v>
      </c>
      <c r="AI599">
        <f>IF(OR('Rolex, AP, Patek'!AK599="Yes",'Rolex, AP, Patek'!AN599="Yes"),1,0)</f>
        <v>1</v>
      </c>
      <c r="AJ599">
        <f>IF('Rolex, AP, Patek'!AL599="Yes",1,0)</f>
        <v>0</v>
      </c>
      <c r="AK599">
        <f>IF('Rolex, AP, Patek'!AO599="Yes",1,0)</f>
        <v>0</v>
      </c>
      <c r="AL599">
        <f>IF('Rolex, AP, Patek'!AS599="Yes",1,0)</f>
        <v>0</v>
      </c>
      <c r="AM599" s="25">
        <f t="shared" si="55"/>
        <v>1</v>
      </c>
      <c r="AN599" s="25">
        <f t="shared" si="56"/>
        <v>0</v>
      </c>
      <c r="AO599" s="25">
        <f t="shared" si="57"/>
        <v>0</v>
      </c>
      <c r="AP599" s="25">
        <f t="shared" si="58"/>
        <v>0</v>
      </c>
      <c r="AQ599" s="25">
        <f t="shared" si="59"/>
        <v>0</v>
      </c>
    </row>
    <row r="600" spans="1:43" x14ac:dyDescent="0.2">
      <c r="A600" s="1">
        <v>596</v>
      </c>
      <c r="B600" s="27">
        <f>'Rolex, AP, Patek'!C600</f>
        <v>43415</v>
      </c>
      <c r="C600">
        <f>'Rolex, AP, Patek'!D600</f>
        <v>417</v>
      </c>
      <c r="D600" s="28">
        <f>'Rolex, AP, Patek'!E600</f>
        <v>8500</v>
      </c>
      <c r="E600" s="28">
        <f>'Rolex, AP, Patek'!F600</f>
        <v>10625</v>
      </c>
      <c r="F600" s="29">
        <f t="shared" si="54"/>
        <v>9.0478214424784085</v>
      </c>
      <c r="G600" s="28">
        <f>IF('Rolex, AP, Patek'!J600="AP",1,0)</f>
        <v>0</v>
      </c>
      <c r="H600" s="28">
        <f>IF('Rolex, AP, Patek'!J600="Patek",1,0)</f>
        <v>1</v>
      </c>
      <c r="I600" s="28">
        <f>IF('Rolex, AP, Patek'!J600="Rolex",1,0)</f>
        <v>0</v>
      </c>
      <c r="J600">
        <f>IF('Rolex, AP, Patek'!L600="Stainless Steel",1,0)</f>
        <v>0</v>
      </c>
      <c r="K600">
        <f>IF('Rolex, AP, Patek'!L600="Two-tone",1,0)</f>
        <v>0</v>
      </c>
      <c r="L600">
        <f>IF(OR('Rolex, AP, Patek'!L600="YG 18K",'Rolex, AP, Patek'!L600="YG &lt;18K",'Rolex, AP, Patek'!L600="PG 18K",'Rolex, AP, Patek'!L600="PG &lt;18K",'Rolex, AP, Patek'!L600="WG 18K",'Rolex, AP, Patek'!L600="Mixes of 18K",'Rolex, AP, Patek'!L600="Mixes &lt;18K"),1,0)</f>
        <v>1</v>
      </c>
      <c r="M600">
        <f>IF('Rolex, AP, Patek'!L600="Platinum",1,0)</f>
        <v>0</v>
      </c>
      <c r="N600">
        <f>IF(OR('Rolex, AP, Patek'!L600="PVD",'Rolex, AP, Patek'!L600="Gold Plate",'Rolex, AP, Patek'!L600="Other"),1,0)</f>
        <v>0</v>
      </c>
      <c r="O600">
        <f>IF('Rolex, AP, Patek'!P600="Stainless Steel",1,0)</f>
        <v>0</v>
      </c>
      <c r="P600">
        <f>IF('Rolex, AP, Patek'!P600="Leather",1,0)</f>
        <v>1</v>
      </c>
      <c r="Q600">
        <f>IF('Rolex, AP, Patek'!P600="Two-tone",1,0)</f>
        <v>0</v>
      </c>
      <c r="R600">
        <f>IF(OR('Rolex, AP, Patek'!P600="YG 18K",'Rolex, AP, Patek'!P600="PG 18K",'Rolex, AP, Patek'!P600="WG 18K",'Rolex, AP, Patek'!P600="Mixes of 18K"),1,0)</f>
        <v>0</v>
      </c>
      <c r="S600">
        <f>IF(OR('Rolex, AP, Patek'!AX600="Yes",'Rolex, AP, Patek'!AY600="Yes",'Rolex, AP, Patek'!AW600="Yes"),1,0)</f>
        <v>0</v>
      </c>
      <c r="T600">
        <f>IF(OR(ISTEXT('Rolex, AP, Patek'!AZ600), ISTEXT('Rolex, AP, Patek'!BA600)),1,0)</f>
        <v>0</v>
      </c>
      <c r="U600">
        <f>IF('Rolex, AP, Patek'!BB600="Yes",1,0)</f>
        <v>0</v>
      </c>
      <c r="V600">
        <f>IF('Rolex, AP, Patek'!BC600="Yes",1,0)</f>
        <v>0</v>
      </c>
      <c r="W600">
        <f>IF('Rolex, AP, Patek'!BF600="Yes",1,0)</f>
        <v>0</v>
      </c>
      <c r="X600">
        <f>IF('Rolex, AP, Patek'!BG600="A",1,0)</f>
        <v>0</v>
      </c>
      <c r="Y600">
        <f>IF('Rolex, AP, Patek'!BG600="AA",1,0)</f>
        <v>0</v>
      </c>
      <c r="Z600">
        <f>IF('Rolex, AP, Patek'!BG600="AAA",1,0)</f>
        <v>1</v>
      </c>
      <c r="AA600">
        <f>IF('Rolex, AP, Patek'!BG600="AAAA",1,0)</f>
        <v>0</v>
      </c>
      <c r="AB600">
        <f>IF('Rolex, AP, Patek'!R600="Yes",1,0)</f>
        <v>1</v>
      </c>
      <c r="AC600">
        <f>IF('Rolex, AP, Patek'!AR600="Yes",1,0)</f>
        <v>0</v>
      </c>
      <c r="AD600">
        <f>IF(OR('Rolex, AP, Patek'!X600="Yes", 'Rolex, AP, Patek'!Y600="Yes",'Rolex, AP, Patek'!Z600="Yes"),1,0)</f>
        <v>0</v>
      </c>
      <c r="AE600">
        <f>IF(OR('Rolex, AP, Patek'!AA600="Yes",'Rolex, AP, Patek'!AB600="Yes"),1,0)</f>
        <v>0</v>
      </c>
      <c r="AF600">
        <f>IF('Rolex, AP, Patek'!AD600="Yes",1,0)</f>
        <v>0</v>
      </c>
      <c r="AG600">
        <f>IF('Rolex, AP, Patek'!AC600="Yes",1,0)</f>
        <v>0</v>
      </c>
      <c r="AH600">
        <f>IF('Rolex, AP, Patek'!AE600="Yes",1,0)</f>
        <v>0</v>
      </c>
      <c r="AI600">
        <f>IF(OR('Rolex, AP, Patek'!AK600="Yes",'Rolex, AP, Patek'!AN600="Yes"),1,0)</f>
        <v>0</v>
      </c>
      <c r="AJ600">
        <f>IF('Rolex, AP, Patek'!AL600="Yes",1,0)</f>
        <v>0</v>
      </c>
      <c r="AK600">
        <f>IF('Rolex, AP, Patek'!AO600="Yes",1,0)</f>
        <v>0</v>
      </c>
      <c r="AL600">
        <f>IF('Rolex, AP, Patek'!AS600="Yes",1,0)</f>
        <v>0</v>
      </c>
      <c r="AM600" s="25">
        <f t="shared" si="55"/>
        <v>1</v>
      </c>
      <c r="AN600" s="25">
        <f t="shared" si="56"/>
        <v>0</v>
      </c>
      <c r="AO600" s="25">
        <f t="shared" si="57"/>
        <v>0</v>
      </c>
      <c r="AP600" s="25">
        <f t="shared" si="58"/>
        <v>0</v>
      </c>
      <c r="AQ600" s="25">
        <f t="shared" si="59"/>
        <v>0</v>
      </c>
    </row>
    <row r="601" spans="1:43" x14ac:dyDescent="0.2">
      <c r="A601" s="1">
        <v>597</v>
      </c>
      <c r="B601" s="27">
        <f>'Rolex, AP, Patek'!C601</f>
        <v>43415</v>
      </c>
      <c r="C601">
        <f>'Rolex, AP, Patek'!D601</f>
        <v>418</v>
      </c>
      <c r="D601" s="28">
        <f>'Rolex, AP, Patek'!E601</f>
        <v>12000</v>
      </c>
      <c r="E601" s="28">
        <f>'Rolex, AP, Patek'!F601</f>
        <v>15000</v>
      </c>
      <c r="F601" s="29">
        <f t="shared" si="54"/>
        <v>9.3926619287701367</v>
      </c>
      <c r="G601" s="28">
        <f>IF('Rolex, AP, Patek'!J601="AP",1,0)</f>
        <v>0</v>
      </c>
      <c r="H601" s="28">
        <f>IF('Rolex, AP, Patek'!J601="Patek",1,0)</f>
        <v>1</v>
      </c>
      <c r="I601" s="28">
        <f>IF('Rolex, AP, Patek'!J601="Rolex",1,0)</f>
        <v>0</v>
      </c>
      <c r="J601">
        <f>IF('Rolex, AP, Patek'!L601="Stainless Steel",1,0)</f>
        <v>0</v>
      </c>
      <c r="K601">
        <f>IF('Rolex, AP, Patek'!L601="Two-tone",1,0)</f>
        <v>0</v>
      </c>
      <c r="L601">
        <f>IF(OR('Rolex, AP, Patek'!L601="YG 18K",'Rolex, AP, Patek'!L601="YG &lt;18K",'Rolex, AP, Patek'!L601="PG 18K",'Rolex, AP, Patek'!L601="PG &lt;18K",'Rolex, AP, Patek'!L601="WG 18K",'Rolex, AP, Patek'!L601="Mixes of 18K",'Rolex, AP, Patek'!L601="Mixes &lt;18K"),1,0)</f>
        <v>1</v>
      </c>
      <c r="M601">
        <f>IF('Rolex, AP, Patek'!L601="Platinum",1,0)</f>
        <v>0</v>
      </c>
      <c r="N601">
        <f>IF(OR('Rolex, AP, Patek'!L601="PVD",'Rolex, AP, Patek'!L601="Gold Plate",'Rolex, AP, Patek'!L601="Other"),1,0)</f>
        <v>0</v>
      </c>
      <c r="O601">
        <f>IF('Rolex, AP, Patek'!P601="Stainless Steel",1,0)</f>
        <v>0</v>
      </c>
      <c r="P601">
        <f>IF('Rolex, AP, Patek'!P601="Leather",1,0)</f>
        <v>1</v>
      </c>
      <c r="Q601">
        <f>IF('Rolex, AP, Patek'!P601="Two-tone",1,0)</f>
        <v>0</v>
      </c>
      <c r="R601">
        <f>IF(OR('Rolex, AP, Patek'!P601="YG 18K",'Rolex, AP, Patek'!P601="PG 18K",'Rolex, AP, Patek'!P601="WG 18K",'Rolex, AP, Patek'!P601="Mixes of 18K"),1,0)</f>
        <v>0</v>
      </c>
      <c r="S601">
        <f>IF(OR('Rolex, AP, Patek'!AX601="Yes",'Rolex, AP, Patek'!AY601="Yes",'Rolex, AP, Patek'!AW601="Yes"),1,0)</f>
        <v>0</v>
      </c>
      <c r="T601">
        <f>IF(OR(ISTEXT('Rolex, AP, Patek'!AZ601), ISTEXT('Rolex, AP, Patek'!BA601)),1,0)</f>
        <v>0</v>
      </c>
      <c r="U601">
        <f>IF('Rolex, AP, Patek'!BB601="Yes",1,0)</f>
        <v>0</v>
      </c>
      <c r="V601">
        <f>IF('Rolex, AP, Patek'!BC601="Yes",1,0)</f>
        <v>0</v>
      </c>
      <c r="W601">
        <f>IF('Rolex, AP, Patek'!BF601="Yes",1,0)</f>
        <v>0</v>
      </c>
      <c r="X601">
        <f>IF('Rolex, AP, Patek'!BG601="A",1,0)</f>
        <v>0</v>
      </c>
      <c r="Y601">
        <f>IF('Rolex, AP, Patek'!BG601="AA",1,0)</f>
        <v>0</v>
      </c>
      <c r="Z601">
        <f>IF('Rolex, AP, Patek'!BG601="AAA",1,0)</f>
        <v>1</v>
      </c>
      <c r="AA601">
        <f>IF('Rolex, AP, Patek'!BG601="AAAA",1,0)</f>
        <v>0</v>
      </c>
      <c r="AB601">
        <f>IF('Rolex, AP, Patek'!R601="Yes",1,0)</f>
        <v>1</v>
      </c>
      <c r="AC601">
        <f>IF('Rolex, AP, Patek'!AR601="Yes",1,0)</f>
        <v>0</v>
      </c>
      <c r="AD601">
        <f>IF(OR('Rolex, AP, Patek'!X601="Yes", 'Rolex, AP, Patek'!Y601="Yes",'Rolex, AP, Patek'!Z601="Yes"),1,0)</f>
        <v>0</v>
      </c>
      <c r="AE601">
        <f>IF(OR('Rolex, AP, Patek'!AA601="Yes",'Rolex, AP, Patek'!AB601="Yes"),1,0)</f>
        <v>0</v>
      </c>
      <c r="AF601">
        <f>IF('Rolex, AP, Patek'!AD601="Yes",1,0)</f>
        <v>0</v>
      </c>
      <c r="AG601">
        <f>IF('Rolex, AP, Patek'!AC601="Yes",1,0)</f>
        <v>0</v>
      </c>
      <c r="AH601">
        <f>IF('Rolex, AP, Patek'!AE601="Yes",1,0)</f>
        <v>0</v>
      </c>
      <c r="AI601">
        <f>IF(OR('Rolex, AP, Patek'!AK601="Yes",'Rolex, AP, Patek'!AN601="Yes"),1,0)</f>
        <v>0</v>
      </c>
      <c r="AJ601">
        <f>IF('Rolex, AP, Patek'!AL601="Yes",1,0)</f>
        <v>0</v>
      </c>
      <c r="AK601">
        <f>IF('Rolex, AP, Patek'!AO601="Yes",1,0)</f>
        <v>0</v>
      </c>
      <c r="AL601">
        <f>IF('Rolex, AP, Patek'!AS601="Yes",1,0)</f>
        <v>0</v>
      </c>
      <c r="AM601" s="25">
        <f t="shared" si="55"/>
        <v>1</v>
      </c>
      <c r="AN601" s="25">
        <f t="shared" si="56"/>
        <v>0</v>
      </c>
      <c r="AO601" s="25">
        <f t="shared" si="57"/>
        <v>0</v>
      </c>
      <c r="AP601" s="25">
        <f t="shared" si="58"/>
        <v>0</v>
      </c>
      <c r="AQ601" s="25">
        <f t="shared" si="59"/>
        <v>0</v>
      </c>
    </row>
    <row r="602" spans="1:43" x14ac:dyDescent="0.2">
      <c r="A602" s="1">
        <v>598</v>
      </c>
      <c r="B602" s="27">
        <f>'Rolex, AP, Patek'!C602</f>
        <v>43415</v>
      </c>
      <c r="C602">
        <f>'Rolex, AP, Patek'!D602</f>
        <v>419</v>
      </c>
      <c r="D602" s="28">
        <f>'Rolex, AP, Patek'!E602</f>
        <v>22000</v>
      </c>
      <c r="E602" s="28">
        <f>'Rolex, AP, Patek'!F602</f>
        <v>27500</v>
      </c>
      <c r="F602" s="29">
        <f t="shared" si="54"/>
        <v>9.9987977323404529</v>
      </c>
      <c r="G602" s="28">
        <f>IF('Rolex, AP, Patek'!J602="AP",1,0)</f>
        <v>0</v>
      </c>
      <c r="H602" s="28">
        <f>IF('Rolex, AP, Patek'!J602="Patek",1,0)</f>
        <v>1</v>
      </c>
      <c r="I602" s="28">
        <f>IF('Rolex, AP, Patek'!J602="Rolex",1,0)</f>
        <v>0</v>
      </c>
      <c r="J602">
        <f>IF('Rolex, AP, Patek'!L602="Stainless Steel",1,0)</f>
        <v>0</v>
      </c>
      <c r="K602">
        <f>IF('Rolex, AP, Patek'!L602="Two-tone",1,0)</f>
        <v>0</v>
      </c>
      <c r="L602">
        <f>IF(OR('Rolex, AP, Patek'!L602="YG 18K",'Rolex, AP, Patek'!L602="YG &lt;18K",'Rolex, AP, Patek'!L602="PG 18K",'Rolex, AP, Patek'!L602="PG &lt;18K",'Rolex, AP, Patek'!L602="WG 18K",'Rolex, AP, Patek'!L602="Mixes of 18K",'Rolex, AP, Patek'!L602="Mixes &lt;18K"),1,0)</f>
        <v>1</v>
      </c>
      <c r="M602">
        <f>IF('Rolex, AP, Patek'!L602="Platinum",1,0)</f>
        <v>0</v>
      </c>
      <c r="N602">
        <f>IF(OR('Rolex, AP, Patek'!L602="PVD",'Rolex, AP, Patek'!L602="Gold Plate",'Rolex, AP, Patek'!L602="Other"),1,0)</f>
        <v>0</v>
      </c>
      <c r="O602">
        <f>IF('Rolex, AP, Patek'!P602="Stainless Steel",1,0)</f>
        <v>0</v>
      </c>
      <c r="P602">
        <f>IF('Rolex, AP, Patek'!P602="Leather",1,0)</f>
        <v>1</v>
      </c>
      <c r="Q602">
        <f>IF('Rolex, AP, Patek'!P602="Two-tone",1,0)</f>
        <v>0</v>
      </c>
      <c r="R602">
        <f>IF(OR('Rolex, AP, Patek'!P602="YG 18K",'Rolex, AP, Patek'!P602="PG 18K",'Rolex, AP, Patek'!P602="WG 18K",'Rolex, AP, Patek'!P602="Mixes of 18K"),1,0)</f>
        <v>0</v>
      </c>
      <c r="S602">
        <f>IF(OR('Rolex, AP, Patek'!AX602="Yes",'Rolex, AP, Patek'!AY602="Yes",'Rolex, AP, Patek'!AW602="Yes"),1,0)</f>
        <v>0</v>
      </c>
      <c r="T602">
        <f>IF(OR(ISTEXT('Rolex, AP, Patek'!AZ602), ISTEXT('Rolex, AP, Patek'!BA602)),1,0)</f>
        <v>0</v>
      </c>
      <c r="U602">
        <f>IF('Rolex, AP, Patek'!BB602="Yes",1,0)</f>
        <v>0</v>
      </c>
      <c r="V602">
        <f>IF('Rolex, AP, Patek'!BC602="Yes",1,0)</f>
        <v>0</v>
      </c>
      <c r="W602">
        <f>IF('Rolex, AP, Patek'!BF602="Yes",1,0)</f>
        <v>0</v>
      </c>
      <c r="X602">
        <f>IF('Rolex, AP, Patek'!BG602="A",1,0)</f>
        <v>0</v>
      </c>
      <c r="Y602">
        <f>IF('Rolex, AP, Patek'!BG602="AA",1,0)</f>
        <v>0</v>
      </c>
      <c r="Z602">
        <f>IF('Rolex, AP, Patek'!BG602="AAA",1,0)</f>
        <v>1</v>
      </c>
      <c r="AA602">
        <f>IF('Rolex, AP, Patek'!BG602="AAAA",1,0)</f>
        <v>0</v>
      </c>
      <c r="AB602">
        <f>IF('Rolex, AP, Patek'!R602="Yes",1,0)</f>
        <v>1</v>
      </c>
      <c r="AC602">
        <f>IF('Rolex, AP, Patek'!AR602="Yes",1,0)</f>
        <v>0</v>
      </c>
      <c r="AD602">
        <f>IF(OR('Rolex, AP, Patek'!X602="Yes", 'Rolex, AP, Patek'!Y602="Yes",'Rolex, AP, Patek'!Z602="Yes"),1,0)</f>
        <v>0</v>
      </c>
      <c r="AE602">
        <f>IF(OR('Rolex, AP, Patek'!AA602="Yes",'Rolex, AP, Patek'!AB602="Yes"),1,0)</f>
        <v>0</v>
      </c>
      <c r="AF602">
        <f>IF('Rolex, AP, Patek'!AD602="Yes",1,0)</f>
        <v>0</v>
      </c>
      <c r="AG602">
        <f>IF('Rolex, AP, Patek'!AC602="Yes",1,0)</f>
        <v>0</v>
      </c>
      <c r="AH602">
        <f>IF('Rolex, AP, Patek'!AE602="Yes",1,0)</f>
        <v>0</v>
      </c>
      <c r="AI602">
        <f>IF(OR('Rolex, AP, Patek'!AK602="Yes",'Rolex, AP, Patek'!AN602="Yes"),1,0)</f>
        <v>0</v>
      </c>
      <c r="AJ602">
        <f>IF('Rolex, AP, Patek'!AL602="Yes",1,0)</f>
        <v>0</v>
      </c>
      <c r="AK602">
        <f>IF('Rolex, AP, Patek'!AO602="Yes",1,0)</f>
        <v>0</v>
      </c>
      <c r="AL602">
        <f>IF('Rolex, AP, Patek'!AS602="Yes",1,0)</f>
        <v>0</v>
      </c>
      <c r="AM602" s="25">
        <f t="shared" si="55"/>
        <v>1</v>
      </c>
      <c r="AN602" s="25">
        <f t="shared" si="56"/>
        <v>0</v>
      </c>
      <c r="AO602" s="25">
        <f t="shared" si="57"/>
        <v>0</v>
      </c>
      <c r="AP602" s="25">
        <f t="shared" si="58"/>
        <v>0</v>
      </c>
      <c r="AQ602" s="25">
        <f t="shared" si="59"/>
        <v>0</v>
      </c>
    </row>
    <row r="603" spans="1:43" x14ac:dyDescent="0.2">
      <c r="A603" s="1">
        <v>599</v>
      </c>
      <c r="B603" s="27">
        <f>'Rolex, AP, Patek'!C603</f>
        <v>43415</v>
      </c>
      <c r="C603">
        <f>'Rolex, AP, Patek'!D603</f>
        <v>421</v>
      </c>
      <c r="D603" s="28">
        <f>'Rolex, AP, Patek'!E603</f>
        <v>6000</v>
      </c>
      <c r="E603" s="28">
        <f>'Rolex, AP, Patek'!F603</f>
        <v>7500</v>
      </c>
      <c r="F603" s="29">
        <f t="shared" si="54"/>
        <v>8.6995147482101913</v>
      </c>
      <c r="G603" s="28">
        <f>IF('Rolex, AP, Patek'!J603="AP",1,0)</f>
        <v>0</v>
      </c>
      <c r="H603" s="28">
        <f>IF('Rolex, AP, Patek'!J603="Patek",1,0)</f>
        <v>1</v>
      </c>
      <c r="I603" s="28">
        <f>IF('Rolex, AP, Patek'!J603="Rolex",1,0)</f>
        <v>0</v>
      </c>
      <c r="J603">
        <f>IF('Rolex, AP, Patek'!L603="Stainless Steel",1,0)</f>
        <v>0</v>
      </c>
      <c r="K603">
        <f>IF('Rolex, AP, Patek'!L603="Two-tone",1,0)</f>
        <v>0</v>
      </c>
      <c r="L603">
        <f>IF(OR('Rolex, AP, Patek'!L603="YG 18K",'Rolex, AP, Patek'!L603="YG &lt;18K",'Rolex, AP, Patek'!L603="PG 18K",'Rolex, AP, Patek'!L603="PG &lt;18K",'Rolex, AP, Patek'!L603="WG 18K",'Rolex, AP, Patek'!L603="Mixes of 18K",'Rolex, AP, Patek'!L603="Mixes &lt;18K"),1,0)</f>
        <v>1</v>
      </c>
      <c r="M603">
        <f>IF('Rolex, AP, Patek'!L603="Platinum",1,0)</f>
        <v>0</v>
      </c>
      <c r="N603">
        <f>IF(OR('Rolex, AP, Patek'!L603="PVD",'Rolex, AP, Patek'!L603="Gold Plate",'Rolex, AP, Patek'!L603="Other"),1,0)</f>
        <v>0</v>
      </c>
      <c r="O603">
        <f>IF('Rolex, AP, Patek'!P603="Stainless Steel",1,0)</f>
        <v>0</v>
      </c>
      <c r="P603">
        <f>IF('Rolex, AP, Patek'!P603="Leather",1,0)</f>
        <v>1</v>
      </c>
      <c r="Q603">
        <f>IF('Rolex, AP, Patek'!P603="Two-tone",1,0)</f>
        <v>0</v>
      </c>
      <c r="R603">
        <f>IF(OR('Rolex, AP, Patek'!P603="YG 18K",'Rolex, AP, Patek'!P603="PG 18K",'Rolex, AP, Patek'!P603="WG 18K",'Rolex, AP, Patek'!P603="Mixes of 18K"),1,0)</f>
        <v>0</v>
      </c>
      <c r="S603">
        <f>IF(OR('Rolex, AP, Patek'!AX603="Yes",'Rolex, AP, Patek'!AY603="Yes",'Rolex, AP, Patek'!AW603="Yes"),1,0)</f>
        <v>0</v>
      </c>
      <c r="T603">
        <f>IF(OR(ISTEXT('Rolex, AP, Patek'!AZ603), ISTEXT('Rolex, AP, Patek'!BA603)),1,0)</f>
        <v>1</v>
      </c>
      <c r="U603">
        <f>IF('Rolex, AP, Patek'!BB603="Yes",1,0)</f>
        <v>0</v>
      </c>
      <c r="V603">
        <f>IF('Rolex, AP, Patek'!BC603="Yes",1,0)</f>
        <v>0</v>
      </c>
      <c r="W603">
        <f>IF('Rolex, AP, Patek'!BF603="Yes",1,0)</f>
        <v>0</v>
      </c>
      <c r="X603">
        <f>IF('Rolex, AP, Patek'!BG603="A",1,0)</f>
        <v>0</v>
      </c>
      <c r="Y603">
        <f>IF('Rolex, AP, Patek'!BG603="AA",1,0)</f>
        <v>1</v>
      </c>
      <c r="Z603">
        <f>IF('Rolex, AP, Patek'!BG603="AAA",1,0)</f>
        <v>0</v>
      </c>
      <c r="AA603">
        <f>IF('Rolex, AP, Patek'!BG603="AAAA",1,0)</f>
        <v>0</v>
      </c>
      <c r="AB603">
        <f>IF('Rolex, AP, Patek'!R603="Yes",1,0)</f>
        <v>1</v>
      </c>
      <c r="AC603">
        <f>IF('Rolex, AP, Patek'!AR603="Yes",1,0)</f>
        <v>0</v>
      </c>
      <c r="AD603">
        <f>IF(OR('Rolex, AP, Patek'!X603="Yes", 'Rolex, AP, Patek'!Y603="Yes",'Rolex, AP, Patek'!Z603="Yes"),1,0)</f>
        <v>0</v>
      </c>
      <c r="AE603">
        <f>IF(OR('Rolex, AP, Patek'!AA603="Yes",'Rolex, AP, Patek'!AB603="Yes"),1,0)</f>
        <v>0</v>
      </c>
      <c r="AF603">
        <f>IF('Rolex, AP, Patek'!AD603="Yes",1,0)</f>
        <v>0</v>
      </c>
      <c r="AG603">
        <f>IF('Rolex, AP, Patek'!AC603="Yes",1,0)</f>
        <v>0</v>
      </c>
      <c r="AH603">
        <f>IF('Rolex, AP, Patek'!AE603="Yes",1,0)</f>
        <v>0</v>
      </c>
      <c r="AI603">
        <f>IF(OR('Rolex, AP, Patek'!AK603="Yes",'Rolex, AP, Patek'!AN603="Yes"),1,0)</f>
        <v>0</v>
      </c>
      <c r="AJ603">
        <f>IF('Rolex, AP, Patek'!AL603="Yes",1,0)</f>
        <v>0</v>
      </c>
      <c r="AK603">
        <f>IF('Rolex, AP, Patek'!AO603="Yes",1,0)</f>
        <v>0</v>
      </c>
      <c r="AL603">
        <f>IF('Rolex, AP, Patek'!AS603="Yes",1,0)</f>
        <v>0</v>
      </c>
      <c r="AM603" s="25">
        <f t="shared" si="55"/>
        <v>1</v>
      </c>
      <c r="AN603" s="25">
        <f t="shared" si="56"/>
        <v>0</v>
      </c>
      <c r="AO603" s="25">
        <f t="shared" si="57"/>
        <v>0</v>
      </c>
      <c r="AP603" s="25">
        <f t="shared" si="58"/>
        <v>0</v>
      </c>
      <c r="AQ603" s="25">
        <f t="shared" si="59"/>
        <v>0</v>
      </c>
    </row>
    <row r="604" spans="1:43" x14ac:dyDescent="0.2">
      <c r="A604" s="1">
        <v>600</v>
      </c>
      <c r="B604" s="27">
        <f>'Rolex, AP, Patek'!C604</f>
        <v>43415</v>
      </c>
      <c r="C604">
        <f>'Rolex, AP, Patek'!D604</f>
        <v>422</v>
      </c>
      <c r="D604" s="28">
        <f>'Rolex, AP, Patek'!E604</f>
        <v>13000</v>
      </c>
      <c r="E604" s="28">
        <f>'Rolex, AP, Patek'!F604</f>
        <v>16250</v>
      </c>
      <c r="F604" s="29">
        <f t="shared" si="54"/>
        <v>9.4727046364436731</v>
      </c>
      <c r="G604" s="28">
        <f>IF('Rolex, AP, Patek'!J604="AP",1,0)</f>
        <v>0</v>
      </c>
      <c r="H604" s="28">
        <f>IF('Rolex, AP, Patek'!J604="Patek",1,0)</f>
        <v>1</v>
      </c>
      <c r="I604" s="28">
        <f>IF('Rolex, AP, Patek'!J604="Rolex",1,0)</f>
        <v>0</v>
      </c>
      <c r="J604">
        <f>IF('Rolex, AP, Patek'!L604="Stainless Steel",1,0)</f>
        <v>0</v>
      </c>
      <c r="K604">
        <f>IF('Rolex, AP, Patek'!L604="Two-tone",1,0)</f>
        <v>0</v>
      </c>
      <c r="L604">
        <f>IF(OR('Rolex, AP, Patek'!L604="YG 18K",'Rolex, AP, Patek'!L604="YG &lt;18K",'Rolex, AP, Patek'!L604="PG 18K",'Rolex, AP, Patek'!L604="PG &lt;18K",'Rolex, AP, Patek'!L604="WG 18K",'Rolex, AP, Patek'!L604="Mixes of 18K",'Rolex, AP, Patek'!L604="Mixes &lt;18K"),1,0)</f>
        <v>1</v>
      </c>
      <c r="M604">
        <f>IF('Rolex, AP, Patek'!L604="Platinum",1,0)</f>
        <v>0</v>
      </c>
      <c r="N604">
        <f>IF(OR('Rolex, AP, Patek'!L604="PVD",'Rolex, AP, Patek'!L604="Gold Plate",'Rolex, AP, Patek'!L604="Other"),1,0)</f>
        <v>0</v>
      </c>
      <c r="O604">
        <f>IF('Rolex, AP, Patek'!P604="Stainless Steel",1,0)</f>
        <v>0</v>
      </c>
      <c r="P604">
        <f>IF('Rolex, AP, Patek'!P604="Leather",1,0)</f>
        <v>1</v>
      </c>
      <c r="Q604">
        <f>IF('Rolex, AP, Patek'!P604="Two-tone",1,0)</f>
        <v>0</v>
      </c>
      <c r="R604">
        <f>IF(OR('Rolex, AP, Patek'!P604="YG 18K",'Rolex, AP, Patek'!P604="PG 18K",'Rolex, AP, Patek'!P604="WG 18K",'Rolex, AP, Patek'!P604="Mixes of 18K"),1,0)</f>
        <v>0</v>
      </c>
      <c r="S604">
        <f>IF(OR('Rolex, AP, Patek'!AX604="Yes",'Rolex, AP, Patek'!AY604="Yes",'Rolex, AP, Patek'!AW604="Yes"),1,0)</f>
        <v>0</v>
      </c>
      <c r="T604">
        <f>IF(OR(ISTEXT('Rolex, AP, Patek'!AZ604), ISTEXT('Rolex, AP, Patek'!BA604)),1,0)</f>
        <v>1</v>
      </c>
      <c r="U604">
        <f>IF('Rolex, AP, Patek'!BB604="Yes",1,0)</f>
        <v>0</v>
      </c>
      <c r="V604">
        <f>IF('Rolex, AP, Patek'!BC604="Yes",1,0)</f>
        <v>0</v>
      </c>
      <c r="W604">
        <f>IF('Rolex, AP, Patek'!BF604="Yes",1,0)</f>
        <v>0</v>
      </c>
      <c r="X604">
        <f>IF('Rolex, AP, Patek'!BG604="A",1,0)</f>
        <v>0</v>
      </c>
      <c r="Y604">
        <f>IF('Rolex, AP, Patek'!BG604="AA",1,0)</f>
        <v>0</v>
      </c>
      <c r="Z604">
        <f>IF('Rolex, AP, Patek'!BG604="AAA",1,0)</f>
        <v>1</v>
      </c>
      <c r="AA604">
        <f>IF('Rolex, AP, Patek'!BG604="AAAA",1,0)</f>
        <v>0</v>
      </c>
      <c r="AB604">
        <f>IF('Rolex, AP, Patek'!R604="Yes",1,0)</f>
        <v>1</v>
      </c>
      <c r="AC604">
        <f>IF('Rolex, AP, Patek'!AR604="Yes",1,0)</f>
        <v>0</v>
      </c>
      <c r="AD604">
        <f>IF(OR('Rolex, AP, Patek'!X604="Yes", 'Rolex, AP, Patek'!Y604="Yes",'Rolex, AP, Patek'!Z604="Yes"),1,0)</f>
        <v>0</v>
      </c>
      <c r="AE604">
        <f>IF(OR('Rolex, AP, Patek'!AA604="Yes",'Rolex, AP, Patek'!AB604="Yes"),1,0)</f>
        <v>0</v>
      </c>
      <c r="AF604">
        <f>IF('Rolex, AP, Patek'!AD604="Yes",1,0)</f>
        <v>0</v>
      </c>
      <c r="AG604">
        <f>IF('Rolex, AP, Patek'!AC604="Yes",1,0)</f>
        <v>0</v>
      </c>
      <c r="AH604">
        <f>IF('Rolex, AP, Patek'!AE604="Yes",1,0)</f>
        <v>0</v>
      </c>
      <c r="AI604">
        <f>IF(OR('Rolex, AP, Patek'!AK604="Yes",'Rolex, AP, Patek'!AN604="Yes"),1,0)</f>
        <v>0</v>
      </c>
      <c r="AJ604">
        <f>IF('Rolex, AP, Patek'!AL604="Yes",1,0)</f>
        <v>0</v>
      </c>
      <c r="AK604">
        <f>IF('Rolex, AP, Patek'!AO604="Yes",1,0)</f>
        <v>0</v>
      </c>
      <c r="AL604">
        <f>IF('Rolex, AP, Patek'!AS604="Yes",1,0)</f>
        <v>0</v>
      </c>
      <c r="AM604" s="25">
        <f t="shared" si="55"/>
        <v>1</v>
      </c>
      <c r="AN604" s="25">
        <f t="shared" si="56"/>
        <v>0</v>
      </c>
      <c r="AO604" s="25">
        <f t="shared" si="57"/>
        <v>0</v>
      </c>
      <c r="AP604" s="25">
        <f t="shared" si="58"/>
        <v>0</v>
      </c>
      <c r="AQ604" s="25">
        <f t="shared" si="59"/>
        <v>0</v>
      </c>
    </row>
    <row r="605" spans="1:43" x14ac:dyDescent="0.2">
      <c r="A605" s="1">
        <v>601</v>
      </c>
      <c r="B605" s="27">
        <f>'Rolex, AP, Patek'!C605</f>
        <v>43415</v>
      </c>
      <c r="C605">
        <f>'Rolex, AP, Patek'!D605</f>
        <v>424</v>
      </c>
      <c r="D605" s="28">
        <f>'Rolex, AP, Patek'!E605</f>
        <v>4000</v>
      </c>
      <c r="E605" s="28">
        <f>'Rolex, AP, Patek'!F605</f>
        <v>5000</v>
      </c>
      <c r="F605" s="29">
        <f t="shared" si="54"/>
        <v>8.2940496401020276</v>
      </c>
      <c r="G605" s="28">
        <f>IF('Rolex, AP, Patek'!J605="AP",1,0)</f>
        <v>0</v>
      </c>
      <c r="H605" s="28">
        <f>IF('Rolex, AP, Patek'!J605="Patek",1,0)</f>
        <v>1</v>
      </c>
      <c r="I605" s="28">
        <f>IF('Rolex, AP, Patek'!J605="Rolex",1,0)</f>
        <v>0</v>
      </c>
      <c r="J605">
        <f>IF('Rolex, AP, Patek'!L605="Stainless Steel",1,0)</f>
        <v>0</v>
      </c>
      <c r="K605">
        <f>IF('Rolex, AP, Patek'!L605="Two-tone",1,0)</f>
        <v>0</v>
      </c>
      <c r="L605">
        <f>IF(OR('Rolex, AP, Patek'!L605="YG 18K",'Rolex, AP, Patek'!L605="YG &lt;18K",'Rolex, AP, Patek'!L605="PG 18K",'Rolex, AP, Patek'!L605="PG &lt;18K",'Rolex, AP, Patek'!L605="WG 18K",'Rolex, AP, Patek'!L605="Mixes of 18K",'Rolex, AP, Patek'!L605="Mixes &lt;18K"),1,0)</f>
        <v>1</v>
      </c>
      <c r="M605">
        <f>IF('Rolex, AP, Patek'!L605="Platinum",1,0)</f>
        <v>0</v>
      </c>
      <c r="N605">
        <f>IF(OR('Rolex, AP, Patek'!L605="PVD",'Rolex, AP, Patek'!L605="Gold Plate",'Rolex, AP, Patek'!L605="Other"),1,0)</f>
        <v>0</v>
      </c>
      <c r="O605">
        <f>IF('Rolex, AP, Patek'!P605="Stainless Steel",1,0)</f>
        <v>0</v>
      </c>
      <c r="P605">
        <f>IF('Rolex, AP, Patek'!P605="Leather",1,0)</f>
        <v>1</v>
      </c>
      <c r="Q605">
        <f>IF('Rolex, AP, Patek'!P605="Two-tone",1,0)</f>
        <v>0</v>
      </c>
      <c r="R605">
        <f>IF(OR('Rolex, AP, Patek'!P605="YG 18K",'Rolex, AP, Patek'!P605="PG 18K",'Rolex, AP, Patek'!P605="WG 18K",'Rolex, AP, Patek'!P605="Mixes of 18K"),1,0)</f>
        <v>0</v>
      </c>
      <c r="S605">
        <f>IF(OR('Rolex, AP, Patek'!AX605="Yes",'Rolex, AP, Patek'!AY605="Yes",'Rolex, AP, Patek'!AW605="Yes"),1,0)</f>
        <v>0</v>
      </c>
      <c r="T605">
        <f>IF(OR(ISTEXT('Rolex, AP, Patek'!AZ605), ISTEXT('Rolex, AP, Patek'!BA605)),1,0)</f>
        <v>0</v>
      </c>
      <c r="U605">
        <f>IF('Rolex, AP, Patek'!BB605="Yes",1,0)</f>
        <v>0</v>
      </c>
      <c r="V605">
        <f>IF('Rolex, AP, Patek'!BC605="Yes",1,0)</f>
        <v>0</v>
      </c>
      <c r="W605">
        <f>IF('Rolex, AP, Patek'!BF605="Yes",1,0)</f>
        <v>0</v>
      </c>
      <c r="X605">
        <f>IF('Rolex, AP, Patek'!BG605="A",1,0)</f>
        <v>0</v>
      </c>
      <c r="Y605">
        <f>IF('Rolex, AP, Patek'!BG605="AA",1,0)</f>
        <v>1</v>
      </c>
      <c r="Z605">
        <f>IF('Rolex, AP, Patek'!BG605="AAA",1,0)</f>
        <v>0</v>
      </c>
      <c r="AA605">
        <f>IF('Rolex, AP, Patek'!BG605="AAAA",1,0)</f>
        <v>0</v>
      </c>
      <c r="AB605">
        <f>IF('Rolex, AP, Patek'!R605="Yes",1,0)</f>
        <v>1</v>
      </c>
      <c r="AC605">
        <f>IF('Rolex, AP, Patek'!AR605="Yes",1,0)</f>
        <v>0</v>
      </c>
      <c r="AD605">
        <f>IF(OR('Rolex, AP, Patek'!X605="Yes", 'Rolex, AP, Patek'!Y605="Yes",'Rolex, AP, Patek'!Z605="Yes"),1,0)</f>
        <v>0</v>
      </c>
      <c r="AE605">
        <f>IF(OR('Rolex, AP, Patek'!AA605="Yes",'Rolex, AP, Patek'!AB605="Yes"),1,0)</f>
        <v>0</v>
      </c>
      <c r="AF605">
        <f>IF('Rolex, AP, Patek'!AD605="Yes",1,0)</f>
        <v>0</v>
      </c>
      <c r="AG605">
        <f>IF('Rolex, AP, Patek'!AC605="Yes",1,0)</f>
        <v>0</v>
      </c>
      <c r="AH605">
        <f>IF('Rolex, AP, Patek'!AE605="Yes",1,0)</f>
        <v>0</v>
      </c>
      <c r="AI605">
        <f>IF(OR('Rolex, AP, Patek'!AK605="Yes",'Rolex, AP, Patek'!AN605="Yes"),1,0)</f>
        <v>0</v>
      </c>
      <c r="AJ605">
        <f>IF('Rolex, AP, Patek'!AL605="Yes",1,0)</f>
        <v>0</v>
      </c>
      <c r="AK605">
        <f>IF('Rolex, AP, Patek'!AO605="Yes",1,0)</f>
        <v>0</v>
      </c>
      <c r="AL605">
        <f>IF('Rolex, AP, Patek'!AS605="Yes",1,0)</f>
        <v>0</v>
      </c>
      <c r="AM605" s="25">
        <f t="shared" si="55"/>
        <v>1</v>
      </c>
      <c r="AN605" s="25">
        <f t="shared" si="56"/>
        <v>0</v>
      </c>
      <c r="AO605" s="25">
        <f t="shared" si="57"/>
        <v>0</v>
      </c>
      <c r="AP605" s="25">
        <f t="shared" si="58"/>
        <v>0</v>
      </c>
      <c r="AQ605" s="25">
        <f t="shared" si="59"/>
        <v>0</v>
      </c>
    </row>
    <row r="606" spans="1:43" x14ac:dyDescent="0.2">
      <c r="A606" s="1">
        <v>602</v>
      </c>
      <c r="B606" s="27">
        <f>'Rolex, AP, Patek'!C606</f>
        <v>43415</v>
      </c>
      <c r="C606">
        <f>'Rolex, AP, Patek'!D606</f>
        <v>425</v>
      </c>
      <c r="D606" s="28">
        <f>'Rolex, AP, Patek'!E606</f>
        <v>3800</v>
      </c>
      <c r="E606" s="28">
        <f>'Rolex, AP, Patek'!F606</f>
        <v>4750</v>
      </c>
      <c r="F606" s="29">
        <f t="shared" si="54"/>
        <v>8.2427563457144775</v>
      </c>
      <c r="G606" s="28">
        <f>IF('Rolex, AP, Patek'!J606="AP",1,0)</f>
        <v>0</v>
      </c>
      <c r="H606" s="28">
        <f>IF('Rolex, AP, Patek'!J606="Patek",1,0)</f>
        <v>1</v>
      </c>
      <c r="I606" s="28">
        <f>IF('Rolex, AP, Patek'!J606="Rolex",1,0)</f>
        <v>0</v>
      </c>
      <c r="J606">
        <f>IF('Rolex, AP, Patek'!L606="Stainless Steel",1,0)</f>
        <v>0</v>
      </c>
      <c r="K606">
        <f>IF('Rolex, AP, Patek'!L606="Two-tone",1,0)</f>
        <v>0</v>
      </c>
      <c r="L606">
        <f>IF(OR('Rolex, AP, Patek'!L606="YG 18K",'Rolex, AP, Patek'!L606="YG &lt;18K",'Rolex, AP, Patek'!L606="PG 18K",'Rolex, AP, Patek'!L606="PG &lt;18K",'Rolex, AP, Patek'!L606="WG 18K",'Rolex, AP, Patek'!L606="Mixes of 18K",'Rolex, AP, Patek'!L606="Mixes &lt;18K"),1,0)</f>
        <v>1</v>
      </c>
      <c r="M606">
        <f>IF('Rolex, AP, Patek'!L606="Platinum",1,0)</f>
        <v>0</v>
      </c>
      <c r="N606">
        <f>IF(OR('Rolex, AP, Patek'!L606="PVD",'Rolex, AP, Patek'!L606="Gold Plate",'Rolex, AP, Patek'!L606="Other"),1,0)</f>
        <v>0</v>
      </c>
      <c r="O606">
        <f>IF('Rolex, AP, Patek'!P606="Stainless Steel",1,0)</f>
        <v>0</v>
      </c>
      <c r="P606">
        <f>IF('Rolex, AP, Patek'!P606="Leather",1,0)</f>
        <v>1</v>
      </c>
      <c r="Q606">
        <f>IF('Rolex, AP, Patek'!P606="Two-tone",1,0)</f>
        <v>0</v>
      </c>
      <c r="R606">
        <f>IF(OR('Rolex, AP, Patek'!P606="YG 18K",'Rolex, AP, Patek'!P606="PG 18K",'Rolex, AP, Patek'!P606="WG 18K",'Rolex, AP, Patek'!P606="Mixes of 18K"),1,0)</f>
        <v>0</v>
      </c>
      <c r="S606">
        <f>IF(OR('Rolex, AP, Patek'!AX606="Yes",'Rolex, AP, Patek'!AY606="Yes",'Rolex, AP, Patek'!AW606="Yes"),1,0)</f>
        <v>0</v>
      </c>
      <c r="T606">
        <f>IF(OR(ISTEXT('Rolex, AP, Patek'!AZ606), ISTEXT('Rolex, AP, Patek'!BA606)),1,0)</f>
        <v>0</v>
      </c>
      <c r="U606">
        <f>IF('Rolex, AP, Patek'!BB606="Yes",1,0)</f>
        <v>0</v>
      </c>
      <c r="V606">
        <f>IF('Rolex, AP, Patek'!BC606="Yes",1,0)</f>
        <v>0</v>
      </c>
      <c r="W606">
        <f>IF('Rolex, AP, Patek'!BF606="Yes",1,0)</f>
        <v>0</v>
      </c>
      <c r="X606">
        <f>IF('Rolex, AP, Patek'!BG606="A",1,0)</f>
        <v>0</v>
      </c>
      <c r="Y606">
        <f>IF('Rolex, AP, Patek'!BG606="AA",1,0)</f>
        <v>1</v>
      </c>
      <c r="Z606">
        <f>IF('Rolex, AP, Patek'!BG606="AAA",1,0)</f>
        <v>0</v>
      </c>
      <c r="AA606">
        <f>IF('Rolex, AP, Patek'!BG606="AAAA",1,0)</f>
        <v>0</v>
      </c>
      <c r="AB606">
        <f>IF('Rolex, AP, Patek'!R606="Yes",1,0)</f>
        <v>1</v>
      </c>
      <c r="AC606">
        <f>IF('Rolex, AP, Patek'!AR606="Yes",1,0)</f>
        <v>0</v>
      </c>
      <c r="AD606">
        <f>IF(OR('Rolex, AP, Patek'!X606="Yes", 'Rolex, AP, Patek'!Y606="Yes",'Rolex, AP, Patek'!Z606="Yes"),1,0)</f>
        <v>0</v>
      </c>
      <c r="AE606">
        <f>IF(OR('Rolex, AP, Patek'!AA606="Yes",'Rolex, AP, Patek'!AB606="Yes"),1,0)</f>
        <v>0</v>
      </c>
      <c r="AF606">
        <f>IF('Rolex, AP, Patek'!AD606="Yes",1,0)</f>
        <v>0</v>
      </c>
      <c r="AG606">
        <f>IF('Rolex, AP, Patek'!AC606="Yes",1,0)</f>
        <v>0</v>
      </c>
      <c r="AH606">
        <f>IF('Rolex, AP, Patek'!AE606="Yes",1,0)</f>
        <v>0</v>
      </c>
      <c r="AI606">
        <f>IF(OR('Rolex, AP, Patek'!AK606="Yes",'Rolex, AP, Patek'!AN606="Yes"),1,0)</f>
        <v>0</v>
      </c>
      <c r="AJ606">
        <f>IF('Rolex, AP, Patek'!AL606="Yes",1,0)</f>
        <v>0</v>
      </c>
      <c r="AK606">
        <f>IF('Rolex, AP, Patek'!AO606="Yes",1,0)</f>
        <v>0</v>
      </c>
      <c r="AL606">
        <f>IF('Rolex, AP, Patek'!AS606="Yes",1,0)</f>
        <v>0</v>
      </c>
      <c r="AM606" s="25">
        <f t="shared" si="55"/>
        <v>1</v>
      </c>
      <c r="AN606" s="25">
        <f t="shared" si="56"/>
        <v>0</v>
      </c>
      <c r="AO606" s="25">
        <f t="shared" si="57"/>
        <v>0</v>
      </c>
      <c r="AP606" s="25">
        <f t="shared" si="58"/>
        <v>0</v>
      </c>
      <c r="AQ606" s="25">
        <f t="shared" si="59"/>
        <v>0</v>
      </c>
    </row>
    <row r="607" spans="1:43" x14ac:dyDescent="0.2">
      <c r="A607" s="1">
        <v>603</v>
      </c>
      <c r="B607" s="27">
        <f>'Rolex, AP, Patek'!C607</f>
        <v>43415</v>
      </c>
      <c r="C607">
        <f>'Rolex, AP, Patek'!D607</f>
        <v>426</v>
      </c>
      <c r="D607" s="28">
        <f>'Rolex, AP, Patek'!E607</f>
        <v>3500</v>
      </c>
      <c r="E607" s="28">
        <f>'Rolex, AP, Patek'!F607</f>
        <v>4200</v>
      </c>
      <c r="F607" s="29">
        <f t="shared" si="54"/>
        <v>8.1605182474775049</v>
      </c>
      <c r="G607" s="28">
        <f>IF('Rolex, AP, Patek'!J607="AP",1,0)</f>
        <v>0</v>
      </c>
      <c r="H607" s="28">
        <f>IF('Rolex, AP, Patek'!J607="Patek",1,0)</f>
        <v>1</v>
      </c>
      <c r="I607" s="28">
        <f>IF('Rolex, AP, Patek'!J607="Rolex",1,0)</f>
        <v>0</v>
      </c>
      <c r="J607">
        <f>IF('Rolex, AP, Patek'!L607="Stainless Steel",1,0)</f>
        <v>0</v>
      </c>
      <c r="K607">
        <f>IF('Rolex, AP, Patek'!L607="Two-tone",1,0)</f>
        <v>0</v>
      </c>
      <c r="L607">
        <f>IF(OR('Rolex, AP, Patek'!L607="YG 18K",'Rolex, AP, Patek'!L607="YG &lt;18K",'Rolex, AP, Patek'!L607="PG 18K",'Rolex, AP, Patek'!L607="PG &lt;18K",'Rolex, AP, Patek'!L607="WG 18K",'Rolex, AP, Patek'!L607="Mixes of 18K",'Rolex, AP, Patek'!L607="Mixes &lt;18K"),1,0)</f>
        <v>1</v>
      </c>
      <c r="M607">
        <f>IF('Rolex, AP, Patek'!L607="Platinum",1,0)</f>
        <v>0</v>
      </c>
      <c r="N607">
        <f>IF(OR('Rolex, AP, Patek'!L607="PVD",'Rolex, AP, Patek'!L607="Gold Plate",'Rolex, AP, Patek'!L607="Other"),1,0)</f>
        <v>0</v>
      </c>
      <c r="O607">
        <f>IF('Rolex, AP, Patek'!P607="Stainless Steel",1,0)</f>
        <v>0</v>
      </c>
      <c r="P607">
        <f>IF('Rolex, AP, Patek'!P607="Leather",1,0)</f>
        <v>0</v>
      </c>
      <c r="Q607">
        <f>IF('Rolex, AP, Patek'!P607="Two-tone",1,0)</f>
        <v>0</v>
      </c>
      <c r="R607">
        <f>IF(OR('Rolex, AP, Patek'!P607="YG 18K",'Rolex, AP, Patek'!P607="PG 18K",'Rolex, AP, Patek'!P607="WG 18K",'Rolex, AP, Patek'!P607="Mixes of 18K"),1,0)</f>
        <v>1</v>
      </c>
      <c r="S607">
        <f>IF(OR('Rolex, AP, Patek'!AX607="Yes",'Rolex, AP, Patek'!AY607="Yes",'Rolex, AP, Patek'!AW607="Yes"),1,0)</f>
        <v>0</v>
      </c>
      <c r="T607">
        <f>IF(OR(ISTEXT('Rolex, AP, Patek'!AZ607), ISTEXT('Rolex, AP, Patek'!BA607)),1,0)</f>
        <v>0</v>
      </c>
      <c r="U607">
        <f>IF('Rolex, AP, Patek'!BB607="Yes",1,0)</f>
        <v>0</v>
      </c>
      <c r="V607">
        <f>IF('Rolex, AP, Patek'!BC607="Yes",1,0)</f>
        <v>0</v>
      </c>
      <c r="W607">
        <f>IF('Rolex, AP, Patek'!BF607="Yes",1,0)</f>
        <v>0</v>
      </c>
      <c r="X607">
        <f>IF('Rolex, AP, Patek'!BG607="A",1,0)</f>
        <v>0</v>
      </c>
      <c r="Y607">
        <f>IF('Rolex, AP, Patek'!BG607="AA",1,0)</f>
        <v>1</v>
      </c>
      <c r="Z607">
        <f>IF('Rolex, AP, Patek'!BG607="AAA",1,0)</f>
        <v>0</v>
      </c>
      <c r="AA607">
        <f>IF('Rolex, AP, Patek'!BG607="AAAA",1,0)</f>
        <v>0</v>
      </c>
      <c r="AB607">
        <f>IF('Rolex, AP, Patek'!R607="Yes",1,0)</f>
        <v>1</v>
      </c>
      <c r="AC607">
        <f>IF('Rolex, AP, Patek'!AR607="Yes",1,0)</f>
        <v>0</v>
      </c>
      <c r="AD607">
        <f>IF(OR('Rolex, AP, Patek'!X607="Yes", 'Rolex, AP, Patek'!Y607="Yes",'Rolex, AP, Patek'!Z607="Yes"),1,0)</f>
        <v>0</v>
      </c>
      <c r="AE607">
        <f>IF(OR('Rolex, AP, Patek'!AA607="Yes",'Rolex, AP, Patek'!AB607="Yes"),1,0)</f>
        <v>0</v>
      </c>
      <c r="AF607">
        <f>IF('Rolex, AP, Patek'!AD607="Yes",1,0)</f>
        <v>0</v>
      </c>
      <c r="AG607">
        <f>IF('Rolex, AP, Patek'!AC607="Yes",1,0)</f>
        <v>0</v>
      </c>
      <c r="AH607">
        <f>IF('Rolex, AP, Patek'!AE607="Yes",1,0)</f>
        <v>0</v>
      </c>
      <c r="AI607">
        <f>IF(OR('Rolex, AP, Patek'!AK607="Yes",'Rolex, AP, Patek'!AN607="Yes"),1,0)</f>
        <v>0</v>
      </c>
      <c r="AJ607">
        <f>IF('Rolex, AP, Patek'!AL607="Yes",1,0)</f>
        <v>0</v>
      </c>
      <c r="AK607">
        <f>IF('Rolex, AP, Patek'!AO607="Yes",1,0)</f>
        <v>0</v>
      </c>
      <c r="AL607">
        <f>IF('Rolex, AP, Patek'!AS607="Yes",1,0)</f>
        <v>0</v>
      </c>
      <c r="AM607" s="25">
        <f t="shared" si="55"/>
        <v>1</v>
      </c>
      <c r="AN607" s="25">
        <f t="shared" si="56"/>
        <v>0</v>
      </c>
      <c r="AO607" s="25">
        <f t="shared" si="57"/>
        <v>0</v>
      </c>
      <c r="AP607" s="25">
        <f t="shared" si="58"/>
        <v>0</v>
      </c>
      <c r="AQ607" s="25">
        <f t="shared" si="59"/>
        <v>0</v>
      </c>
    </row>
    <row r="608" spans="1:43" x14ac:dyDescent="0.2">
      <c r="A608" s="1">
        <v>604</v>
      </c>
      <c r="B608" s="27">
        <f>'Rolex, AP, Patek'!C608</f>
        <v>43415</v>
      </c>
      <c r="C608">
        <f>'Rolex, AP, Patek'!D608</f>
        <v>427</v>
      </c>
      <c r="D608" s="28">
        <f>'Rolex, AP, Patek'!E608</f>
        <v>60000</v>
      </c>
      <c r="E608" s="28">
        <f>'Rolex, AP, Patek'!F608</f>
        <v>75000</v>
      </c>
      <c r="F608" s="29">
        <f t="shared" si="54"/>
        <v>11.002099841204238</v>
      </c>
      <c r="G608" s="28">
        <f>IF('Rolex, AP, Patek'!J608="AP",1,0)</f>
        <v>0</v>
      </c>
      <c r="H608" s="28">
        <f>IF('Rolex, AP, Patek'!J608="Patek",1,0)</f>
        <v>1</v>
      </c>
      <c r="I608" s="28">
        <f>IF('Rolex, AP, Patek'!J608="Rolex",1,0)</f>
        <v>0</v>
      </c>
      <c r="J608">
        <f>IF('Rolex, AP, Patek'!L608="Stainless Steel",1,0)</f>
        <v>0</v>
      </c>
      <c r="K608">
        <f>IF('Rolex, AP, Patek'!L608="Two-tone",1,0)</f>
        <v>0</v>
      </c>
      <c r="L608">
        <f>IF(OR('Rolex, AP, Patek'!L608="YG 18K",'Rolex, AP, Patek'!L608="YG &lt;18K",'Rolex, AP, Patek'!L608="PG 18K",'Rolex, AP, Patek'!L608="PG &lt;18K",'Rolex, AP, Patek'!L608="WG 18K",'Rolex, AP, Patek'!L608="Mixes of 18K",'Rolex, AP, Patek'!L608="Mixes &lt;18K"),1,0)</f>
        <v>1</v>
      </c>
      <c r="M608">
        <f>IF('Rolex, AP, Patek'!L608="Platinum",1,0)</f>
        <v>0</v>
      </c>
      <c r="N608">
        <f>IF(OR('Rolex, AP, Patek'!L608="PVD",'Rolex, AP, Patek'!L608="Gold Plate",'Rolex, AP, Patek'!L608="Other"),1,0)</f>
        <v>0</v>
      </c>
      <c r="O608">
        <f>IF('Rolex, AP, Patek'!P608="Stainless Steel",1,0)</f>
        <v>0</v>
      </c>
      <c r="P608">
        <f>IF('Rolex, AP, Patek'!P608="Leather",1,0)</f>
        <v>1</v>
      </c>
      <c r="Q608">
        <f>IF('Rolex, AP, Patek'!P608="Two-tone",1,0)</f>
        <v>0</v>
      </c>
      <c r="R608">
        <f>IF(OR('Rolex, AP, Patek'!P608="YG 18K",'Rolex, AP, Patek'!P608="PG 18K",'Rolex, AP, Patek'!P608="WG 18K",'Rolex, AP, Patek'!P608="Mixes of 18K"),1,0)</f>
        <v>0</v>
      </c>
      <c r="S608">
        <f>IF(OR('Rolex, AP, Patek'!AX608="Yes",'Rolex, AP, Patek'!AY608="Yes",'Rolex, AP, Patek'!AW608="Yes"),1,0)</f>
        <v>0</v>
      </c>
      <c r="T608">
        <f>IF(OR(ISTEXT('Rolex, AP, Patek'!AZ608), ISTEXT('Rolex, AP, Patek'!BA608)),1,0)</f>
        <v>0</v>
      </c>
      <c r="U608">
        <f>IF('Rolex, AP, Patek'!BB608="Yes",1,0)</f>
        <v>0</v>
      </c>
      <c r="V608">
        <f>IF('Rolex, AP, Patek'!BC608="Yes",1,0)</f>
        <v>0</v>
      </c>
      <c r="W608">
        <f>IF('Rolex, AP, Patek'!BF608="Yes",1,0)</f>
        <v>0</v>
      </c>
      <c r="X608">
        <f>IF('Rolex, AP, Patek'!BG608="A",1,0)</f>
        <v>0</v>
      </c>
      <c r="Y608">
        <f>IF('Rolex, AP, Patek'!BG608="AA",1,0)</f>
        <v>0</v>
      </c>
      <c r="Z608">
        <f>IF('Rolex, AP, Patek'!BG608="AAA",1,0)</f>
        <v>0</v>
      </c>
      <c r="AA608">
        <f>IF('Rolex, AP, Patek'!BG608="AAAA",1,0)</f>
        <v>1</v>
      </c>
      <c r="AB608">
        <f>IF('Rolex, AP, Patek'!R608="Yes",1,0)</f>
        <v>0</v>
      </c>
      <c r="AC608">
        <f>IF('Rolex, AP, Patek'!AR608="Yes",1,0)</f>
        <v>0</v>
      </c>
      <c r="AD608">
        <f>IF(OR('Rolex, AP, Patek'!X608="Yes", 'Rolex, AP, Patek'!Y608="Yes",'Rolex, AP, Patek'!Z608="Yes"),1,0)</f>
        <v>0</v>
      </c>
      <c r="AE608">
        <f>IF(OR('Rolex, AP, Patek'!AA608="Yes",'Rolex, AP, Patek'!AB608="Yes"),1,0)</f>
        <v>0</v>
      </c>
      <c r="AF608">
        <f>IF('Rolex, AP, Patek'!AD608="Yes",1,0)</f>
        <v>0</v>
      </c>
      <c r="AG608">
        <f>IF('Rolex, AP, Patek'!AC608="Yes",1,0)</f>
        <v>0</v>
      </c>
      <c r="AH608">
        <f>IF('Rolex, AP, Patek'!AE608="Yes",1,0)</f>
        <v>0</v>
      </c>
      <c r="AI608">
        <f>IF(OR('Rolex, AP, Patek'!AK608="Yes",'Rolex, AP, Patek'!AN608="Yes"),1,0)</f>
        <v>1</v>
      </c>
      <c r="AJ608">
        <f>IF('Rolex, AP, Patek'!AL608="Yes",1,0)</f>
        <v>0</v>
      </c>
      <c r="AK608">
        <f>IF('Rolex, AP, Patek'!AO608="Yes",1,0)</f>
        <v>1</v>
      </c>
      <c r="AL608">
        <f>IF('Rolex, AP, Patek'!AS608="Yes",1,0)</f>
        <v>0</v>
      </c>
      <c r="AM608" s="25">
        <f t="shared" si="55"/>
        <v>1</v>
      </c>
      <c r="AN608" s="25">
        <f t="shared" si="56"/>
        <v>0</v>
      </c>
      <c r="AO608" s="25">
        <f t="shared" si="57"/>
        <v>0</v>
      </c>
      <c r="AP608" s="25">
        <f t="shared" si="58"/>
        <v>0</v>
      </c>
      <c r="AQ608" s="25">
        <f t="shared" si="59"/>
        <v>0</v>
      </c>
    </row>
    <row r="609" spans="1:43" x14ac:dyDescent="0.2">
      <c r="A609" s="1">
        <v>605</v>
      </c>
      <c r="B609" s="27">
        <f>'Rolex, AP, Patek'!C609</f>
        <v>43415</v>
      </c>
      <c r="C609">
        <f>'Rolex, AP, Patek'!D609</f>
        <v>432</v>
      </c>
      <c r="D609" s="28">
        <f>'Rolex, AP, Patek'!E609</f>
        <v>10000</v>
      </c>
      <c r="E609" s="28">
        <f>'Rolex, AP, Patek'!F609</f>
        <v>12500</v>
      </c>
      <c r="F609" s="29">
        <f t="shared" si="54"/>
        <v>9.2103403719761836</v>
      </c>
      <c r="G609" s="28">
        <f>IF('Rolex, AP, Patek'!J609="AP",1,0)</f>
        <v>0</v>
      </c>
      <c r="H609" s="28">
        <f>IF('Rolex, AP, Patek'!J609="Patek",1,0)</f>
        <v>0</v>
      </c>
      <c r="I609" s="28">
        <f>IF('Rolex, AP, Patek'!J609="Rolex",1,0)</f>
        <v>1</v>
      </c>
      <c r="J609">
        <f>IF('Rolex, AP, Patek'!L609="Stainless Steel",1,0)</f>
        <v>1</v>
      </c>
      <c r="K609">
        <f>IF('Rolex, AP, Patek'!L609="Two-tone",1,0)</f>
        <v>0</v>
      </c>
      <c r="L609">
        <f>IF(OR('Rolex, AP, Patek'!L609="YG 18K",'Rolex, AP, Patek'!L609="YG &lt;18K",'Rolex, AP, Patek'!L609="PG 18K",'Rolex, AP, Patek'!L609="PG &lt;18K",'Rolex, AP, Patek'!L609="WG 18K",'Rolex, AP, Patek'!L609="Mixes of 18K",'Rolex, AP, Patek'!L609="Mixes &lt;18K"),1,0)</f>
        <v>0</v>
      </c>
      <c r="M609">
        <f>IF('Rolex, AP, Patek'!L609="Platinum",1,0)</f>
        <v>0</v>
      </c>
      <c r="N609">
        <f>IF(OR('Rolex, AP, Patek'!L609="PVD",'Rolex, AP, Patek'!L609="Gold Plate",'Rolex, AP, Patek'!L609="Other"),1,0)</f>
        <v>0</v>
      </c>
      <c r="O609">
        <f>IF('Rolex, AP, Patek'!P609="Stainless Steel",1,0)</f>
        <v>0</v>
      </c>
      <c r="P609">
        <f>IF('Rolex, AP, Patek'!P609="Leather",1,0)</f>
        <v>1</v>
      </c>
      <c r="Q609">
        <f>IF('Rolex, AP, Patek'!P609="Two-tone",1,0)</f>
        <v>0</v>
      </c>
      <c r="R609">
        <f>IF(OR('Rolex, AP, Patek'!P609="YG 18K",'Rolex, AP, Patek'!P609="PG 18K",'Rolex, AP, Patek'!P609="WG 18K",'Rolex, AP, Patek'!P609="Mixes of 18K"),1,0)</f>
        <v>0</v>
      </c>
      <c r="S609">
        <f>IF(OR('Rolex, AP, Patek'!AX609="Yes",'Rolex, AP, Patek'!AY609="Yes",'Rolex, AP, Patek'!AW609="Yes"),1,0)</f>
        <v>0</v>
      </c>
      <c r="T609">
        <f>IF(OR(ISTEXT('Rolex, AP, Patek'!AZ609), ISTEXT('Rolex, AP, Patek'!BA609)),1,0)</f>
        <v>0</v>
      </c>
      <c r="U609">
        <f>IF('Rolex, AP, Patek'!BB609="Yes",1,0)</f>
        <v>0</v>
      </c>
      <c r="V609">
        <f>IF('Rolex, AP, Patek'!BC609="Yes",1,0)</f>
        <v>0</v>
      </c>
      <c r="W609">
        <f>IF('Rolex, AP, Patek'!BF609="Yes",1,0)</f>
        <v>0</v>
      </c>
      <c r="X609">
        <f>IF('Rolex, AP, Patek'!BG609="A",1,0)</f>
        <v>0</v>
      </c>
      <c r="Y609">
        <f>IF('Rolex, AP, Patek'!BG609="AA",1,0)</f>
        <v>0</v>
      </c>
      <c r="Z609">
        <f>IF('Rolex, AP, Patek'!BG609="AAA",1,0)</f>
        <v>1</v>
      </c>
      <c r="AA609">
        <f>IF('Rolex, AP, Patek'!BG609="AAAA",1,0)</f>
        <v>0</v>
      </c>
      <c r="AB609">
        <f>IF('Rolex, AP, Patek'!R609="Yes",1,0)</f>
        <v>1</v>
      </c>
      <c r="AC609">
        <f>IF('Rolex, AP, Patek'!AR609="Yes",1,0)</f>
        <v>0</v>
      </c>
      <c r="AD609">
        <f>IF(OR('Rolex, AP, Patek'!X609="Yes", 'Rolex, AP, Patek'!Y609="Yes",'Rolex, AP, Patek'!Z609="Yes"),1,0)</f>
        <v>0</v>
      </c>
      <c r="AE609">
        <f>IF(OR('Rolex, AP, Patek'!AA609="Yes",'Rolex, AP, Patek'!AB609="Yes"),1,0)</f>
        <v>0</v>
      </c>
      <c r="AF609">
        <f>IF('Rolex, AP, Patek'!AD609="Yes",1,0)</f>
        <v>0</v>
      </c>
      <c r="AG609">
        <f>IF('Rolex, AP, Patek'!AC609="Yes",1,0)</f>
        <v>1</v>
      </c>
      <c r="AH609">
        <f>IF('Rolex, AP, Patek'!AE609="Yes",1,0)</f>
        <v>0</v>
      </c>
      <c r="AI609">
        <f>IF(OR('Rolex, AP, Patek'!AK609="Yes",'Rolex, AP, Patek'!AN609="Yes"),1,0)</f>
        <v>0</v>
      </c>
      <c r="AJ609">
        <f>IF('Rolex, AP, Patek'!AL609="Yes",1,0)</f>
        <v>0</v>
      </c>
      <c r="AK609">
        <f>IF('Rolex, AP, Patek'!AO609="Yes",1,0)</f>
        <v>0</v>
      </c>
      <c r="AL609">
        <f>IF('Rolex, AP, Patek'!AS609="Yes",1,0)</f>
        <v>0</v>
      </c>
      <c r="AM609" s="25">
        <f t="shared" si="55"/>
        <v>1</v>
      </c>
      <c r="AN609" s="25">
        <f t="shared" si="56"/>
        <v>0</v>
      </c>
      <c r="AO609" s="25">
        <f t="shared" si="57"/>
        <v>0</v>
      </c>
      <c r="AP609" s="25">
        <f t="shared" si="58"/>
        <v>0</v>
      </c>
      <c r="AQ609" s="25">
        <f t="shared" si="59"/>
        <v>0</v>
      </c>
    </row>
    <row r="610" spans="1:43" x14ac:dyDescent="0.2">
      <c r="A610" s="1">
        <v>606</v>
      </c>
      <c r="B610" s="27">
        <f>'Rolex, AP, Patek'!C610</f>
        <v>43415</v>
      </c>
      <c r="C610">
        <f>'Rolex, AP, Patek'!D610</f>
        <v>433</v>
      </c>
      <c r="D610" s="28">
        <f>'Rolex, AP, Patek'!E610</f>
        <v>4900</v>
      </c>
      <c r="E610" s="28">
        <f>'Rolex, AP, Patek'!F610</f>
        <v>6125</v>
      </c>
      <c r="F610" s="29">
        <f t="shared" si="54"/>
        <v>8.4969904840987187</v>
      </c>
      <c r="G610" s="28">
        <f>IF('Rolex, AP, Patek'!J610="AP",1,0)</f>
        <v>0</v>
      </c>
      <c r="H610" s="28">
        <f>IF('Rolex, AP, Patek'!J610="Patek",1,0)</f>
        <v>0</v>
      </c>
      <c r="I610" s="28">
        <f>IF('Rolex, AP, Patek'!J610="Rolex",1,0)</f>
        <v>1</v>
      </c>
      <c r="J610">
        <f>IF('Rolex, AP, Patek'!L610="Stainless Steel",1,0)</f>
        <v>0</v>
      </c>
      <c r="K610">
        <f>IF('Rolex, AP, Patek'!L610="Two-tone",1,0)</f>
        <v>1</v>
      </c>
      <c r="L610">
        <f>IF(OR('Rolex, AP, Patek'!L610="YG 18K",'Rolex, AP, Patek'!L610="YG &lt;18K",'Rolex, AP, Patek'!L610="PG 18K",'Rolex, AP, Patek'!L610="PG &lt;18K",'Rolex, AP, Patek'!L610="WG 18K",'Rolex, AP, Patek'!L610="Mixes of 18K",'Rolex, AP, Patek'!L610="Mixes &lt;18K"),1,0)</f>
        <v>0</v>
      </c>
      <c r="M610">
        <f>IF('Rolex, AP, Patek'!L610="Platinum",1,0)</f>
        <v>0</v>
      </c>
      <c r="N610">
        <f>IF(OR('Rolex, AP, Patek'!L610="PVD",'Rolex, AP, Patek'!L610="Gold Plate",'Rolex, AP, Patek'!L610="Other"),1,0)</f>
        <v>0</v>
      </c>
      <c r="O610">
        <f>IF('Rolex, AP, Patek'!P610="Stainless Steel",1,0)</f>
        <v>0</v>
      </c>
      <c r="P610">
        <f>IF('Rolex, AP, Patek'!P610="Leather",1,0)</f>
        <v>0</v>
      </c>
      <c r="Q610">
        <f>IF('Rolex, AP, Patek'!P610="Two-tone",1,0)</f>
        <v>1</v>
      </c>
      <c r="R610">
        <f>IF(OR('Rolex, AP, Patek'!P610="YG 18K",'Rolex, AP, Patek'!P610="PG 18K",'Rolex, AP, Patek'!P610="WG 18K",'Rolex, AP, Patek'!P610="Mixes of 18K"),1,0)</f>
        <v>0</v>
      </c>
      <c r="S610">
        <f>IF(OR('Rolex, AP, Patek'!AX610="Yes",'Rolex, AP, Patek'!AY610="Yes",'Rolex, AP, Patek'!AW610="Yes"),1,0)</f>
        <v>0</v>
      </c>
      <c r="T610">
        <f>IF(OR(ISTEXT('Rolex, AP, Patek'!AZ610), ISTEXT('Rolex, AP, Patek'!BA610)),1,0)</f>
        <v>0</v>
      </c>
      <c r="U610">
        <f>IF('Rolex, AP, Patek'!BB610="Yes",1,0)</f>
        <v>0</v>
      </c>
      <c r="V610">
        <f>IF('Rolex, AP, Patek'!BC610="Yes",1,0)</f>
        <v>0</v>
      </c>
      <c r="W610">
        <f>IF('Rolex, AP, Patek'!BF610="Yes",1,0)</f>
        <v>0</v>
      </c>
      <c r="X610">
        <f>IF('Rolex, AP, Patek'!BG610="A",1,0)</f>
        <v>0</v>
      </c>
      <c r="Y610">
        <f>IF('Rolex, AP, Patek'!BG610="AA",1,0)</f>
        <v>0</v>
      </c>
      <c r="Z610">
        <f>IF('Rolex, AP, Patek'!BG610="AAA",1,0)</f>
        <v>1</v>
      </c>
      <c r="AA610">
        <f>IF('Rolex, AP, Patek'!BG610="AAAA",1,0)</f>
        <v>0</v>
      </c>
      <c r="AB610">
        <f>IF('Rolex, AP, Patek'!R610="Yes",1,0)</f>
        <v>0</v>
      </c>
      <c r="AC610">
        <f>IF('Rolex, AP, Patek'!AR610="Yes",1,0)</f>
        <v>0</v>
      </c>
      <c r="AD610">
        <f>IF(OR('Rolex, AP, Patek'!X610="Yes", 'Rolex, AP, Patek'!Y610="Yes",'Rolex, AP, Patek'!Z610="Yes"),1,0)</f>
        <v>1</v>
      </c>
      <c r="AE610">
        <f>IF(OR('Rolex, AP, Patek'!AA610="Yes",'Rolex, AP, Patek'!AB610="Yes"),1,0)</f>
        <v>0</v>
      </c>
      <c r="AF610">
        <f>IF('Rolex, AP, Patek'!AD610="Yes",1,0)</f>
        <v>0</v>
      </c>
      <c r="AG610">
        <f>IF('Rolex, AP, Patek'!AC610="Yes",1,0)</f>
        <v>0</v>
      </c>
      <c r="AH610">
        <f>IF('Rolex, AP, Patek'!AE610="Yes",1,0)</f>
        <v>1</v>
      </c>
      <c r="AI610">
        <f>IF(OR('Rolex, AP, Patek'!AK610="Yes",'Rolex, AP, Patek'!AN610="Yes"),1,0)</f>
        <v>0</v>
      </c>
      <c r="AJ610">
        <f>IF('Rolex, AP, Patek'!AL610="Yes",1,0)</f>
        <v>0</v>
      </c>
      <c r="AK610">
        <f>IF('Rolex, AP, Patek'!AO610="Yes",1,0)</f>
        <v>0</v>
      </c>
      <c r="AL610">
        <f>IF('Rolex, AP, Patek'!AS610="Yes",1,0)</f>
        <v>0</v>
      </c>
      <c r="AM610" s="25">
        <f t="shared" si="55"/>
        <v>1</v>
      </c>
      <c r="AN610" s="25">
        <f t="shared" si="56"/>
        <v>0</v>
      </c>
      <c r="AO610" s="25">
        <f t="shared" si="57"/>
        <v>0</v>
      </c>
      <c r="AP610" s="25">
        <f t="shared" si="58"/>
        <v>0</v>
      </c>
      <c r="AQ610" s="25">
        <f t="shared" si="59"/>
        <v>0</v>
      </c>
    </row>
    <row r="611" spans="1:43" x14ac:dyDescent="0.2">
      <c r="A611" s="1">
        <v>607</v>
      </c>
      <c r="B611" s="27">
        <f>'Rolex, AP, Patek'!C611</f>
        <v>43415</v>
      </c>
      <c r="C611">
        <f>'Rolex, AP, Patek'!D611</f>
        <v>434</v>
      </c>
      <c r="D611" s="28">
        <f>'Rolex, AP, Patek'!E611</f>
        <v>20000</v>
      </c>
      <c r="E611" s="28">
        <f>'Rolex, AP, Patek'!F611</f>
        <v>25000</v>
      </c>
      <c r="F611" s="29">
        <f t="shared" si="54"/>
        <v>9.9034875525361272</v>
      </c>
      <c r="G611" s="28">
        <f>IF('Rolex, AP, Patek'!J611="AP",1,0)</f>
        <v>0</v>
      </c>
      <c r="H611" s="28">
        <f>IF('Rolex, AP, Patek'!J611="Patek",1,0)</f>
        <v>0</v>
      </c>
      <c r="I611" s="28">
        <f>IF('Rolex, AP, Patek'!J611="Rolex",1,0)</f>
        <v>1</v>
      </c>
      <c r="J611">
        <f>IF('Rolex, AP, Patek'!L611="Stainless Steel",1,0)</f>
        <v>1</v>
      </c>
      <c r="K611">
        <f>IF('Rolex, AP, Patek'!L611="Two-tone",1,0)</f>
        <v>0</v>
      </c>
      <c r="L611">
        <f>IF(OR('Rolex, AP, Patek'!L611="YG 18K",'Rolex, AP, Patek'!L611="YG &lt;18K",'Rolex, AP, Patek'!L611="PG 18K",'Rolex, AP, Patek'!L611="PG &lt;18K",'Rolex, AP, Patek'!L611="WG 18K",'Rolex, AP, Patek'!L611="Mixes of 18K",'Rolex, AP, Patek'!L611="Mixes &lt;18K"),1,0)</f>
        <v>0</v>
      </c>
      <c r="M611">
        <f>IF('Rolex, AP, Patek'!L611="Platinum",1,0)</f>
        <v>0</v>
      </c>
      <c r="N611">
        <f>IF(OR('Rolex, AP, Patek'!L611="PVD",'Rolex, AP, Patek'!L611="Gold Plate",'Rolex, AP, Patek'!L611="Other"),1,0)</f>
        <v>0</v>
      </c>
      <c r="O611">
        <f>IF('Rolex, AP, Patek'!P611="Stainless Steel",1,0)</f>
        <v>1</v>
      </c>
      <c r="P611">
        <f>IF('Rolex, AP, Patek'!P611="Leather",1,0)</f>
        <v>0</v>
      </c>
      <c r="Q611">
        <f>IF('Rolex, AP, Patek'!P611="Two-tone",1,0)</f>
        <v>0</v>
      </c>
      <c r="R611">
        <f>IF(OR('Rolex, AP, Patek'!P611="YG 18K",'Rolex, AP, Patek'!P611="PG 18K",'Rolex, AP, Patek'!P611="WG 18K",'Rolex, AP, Patek'!P611="Mixes of 18K"),1,0)</f>
        <v>0</v>
      </c>
      <c r="S611">
        <f>IF(OR('Rolex, AP, Patek'!AX611="Yes",'Rolex, AP, Patek'!AY611="Yes",'Rolex, AP, Patek'!AW611="Yes"),1,0)</f>
        <v>0</v>
      </c>
      <c r="T611">
        <f>IF(OR(ISTEXT('Rolex, AP, Patek'!AZ611), ISTEXT('Rolex, AP, Patek'!BA611)),1,0)</f>
        <v>0</v>
      </c>
      <c r="U611">
        <f>IF('Rolex, AP, Patek'!BB611="Yes",1,0)</f>
        <v>0</v>
      </c>
      <c r="V611">
        <f>IF('Rolex, AP, Patek'!BC611="Yes",1,0)</f>
        <v>0</v>
      </c>
      <c r="W611">
        <f>IF('Rolex, AP, Patek'!BF611="Yes",1,0)</f>
        <v>0</v>
      </c>
      <c r="X611">
        <f>IF('Rolex, AP, Patek'!BG611="A",1,0)</f>
        <v>0</v>
      </c>
      <c r="Y611">
        <f>IF('Rolex, AP, Patek'!BG611="AA",1,0)</f>
        <v>0</v>
      </c>
      <c r="Z611">
        <f>IF('Rolex, AP, Patek'!BG611="AAA",1,0)</f>
        <v>0</v>
      </c>
      <c r="AA611">
        <f>IF('Rolex, AP, Patek'!BG611="AAAA",1,0)</f>
        <v>1</v>
      </c>
      <c r="AB611">
        <f>IF('Rolex, AP, Patek'!R611="Yes",1,0)</f>
        <v>0</v>
      </c>
      <c r="AC611">
        <f>IF('Rolex, AP, Patek'!AR611="Yes",1,0)</f>
        <v>0</v>
      </c>
      <c r="AD611">
        <f>IF(OR('Rolex, AP, Patek'!X611="Yes", 'Rolex, AP, Patek'!Y611="Yes",'Rolex, AP, Patek'!Z611="Yes"),1,0)</f>
        <v>1</v>
      </c>
      <c r="AE611">
        <f>IF(OR('Rolex, AP, Patek'!AA611="Yes",'Rolex, AP, Patek'!AB611="Yes"),1,0)</f>
        <v>0</v>
      </c>
      <c r="AF611">
        <f>IF('Rolex, AP, Patek'!AD611="Yes",1,0)</f>
        <v>0</v>
      </c>
      <c r="AG611">
        <f>IF('Rolex, AP, Patek'!AC611="Yes",1,0)</f>
        <v>0</v>
      </c>
      <c r="AH611">
        <f>IF('Rolex, AP, Patek'!AE611="Yes",1,0)</f>
        <v>1</v>
      </c>
      <c r="AI611">
        <f>IF(OR('Rolex, AP, Patek'!AK611="Yes",'Rolex, AP, Patek'!AN611="Yes"),1,0)</f>
        <v>0</v>
      </c>
      <c r="AJ611">
        <f>IF('Rolex, AP, Patek'!AL611="Yes",1,0)</f>
        <v>0</v>
      </c>
      <c r="AK611">
        <f>IF('Rolex, AP, Patek'!AO611="Yes",1,0)</f>
        <v>0</v>
      </c>
      <c r="AL611">
        <f>IF('Rolex, AP, Patek'!AS611="Yes",1,0)</f>
        <v>0</v>
      </c>
      <c r="AM611" s="25">
        <f t="shared" si="55"/>
        <v>1</v>
      </c>
      <c r="AN611" s="25">
        <f t="shared" si="56"/>
        <v>0</v>
      </c>
      <c r="AO611" s="25">
        <f t="shared" si="57"/>
        <v>0</v>
      </c>
      <c r="AP611" s="25">
        <f t="shared" si="58"/>
        <v>0</v>
      </c>
      <c r="AQ611" s="25">
        <f t="shared" si="59"/>
        <v>0</v>
      </c>
    </row>
    <row r="612" spans="1:43" x14ac:dyDescent="0.2">
      <c r="A612" s="1">
        <v>608</v>
      </c>
      <c r="B612" s="27">
        <f>'Rolex, AP, Patek'!C612</f>
        <v>43415</v>
      </c>
      <c r="C612">
        <f>'Rolex, AP, Patek'!D612</f>
        <v>436</v>
      </c>
      <c r="D612" s="28">
        <f>'Rolex, AP, Patek'!E612</f>
        <v>87000</v>
      </c>
      <c r="E612" s="28">
        <f>'Rolex, AP, Patek'!F612</f>
        <v>108750</v>
      </c>
      <c r="F612" s="29">
        <f t="shared" si="54"/>
        <v>11.373663397636721</v>
      </c>
      <c r="G612" s="28">
        <f>IF('Rolex, AP, Patek'!J612="AP",1,0)</f>
        <v>0</v>
      </c>
      <c r="H612" s="28">
        <f>IF('Rolex, AP, Patek'!J612="Patek",1,0)</f>
        <v>0</v>
      </c>
      <c r="I612" s="28">
        <f>IF('Rolex, AP, Patek'!J612="Rolex",1,0)</f>
        <v>1</v>
      </c>
      <c r="J612">
        <f>IF('Rolex, AP, Patek'!L612="Stainless Steel",1,0)</f>
        <v>1</v>
      </c>
      <c r="K612">
        <f>IF('Rolex, AP, Patek'!L612="Two-tone",1,0)</f>
        <v>0</v>
      </c>
      <c r="L612">
        <f>IF(OR('Rolex, AP, Patek'!L612="YG 18K",'Rolex, AP, Patek'!L612="YG &lt;18K",'Rolex, AP, Patek'!L612="PG 18K",'Rolex, AP, Patek'!L612="PG &lt;18K",'Rolex, AP, Patek'!L612="WG 18K",'Rolex, AP, Patek'!L612="Mixes of 18K",'Rolex, AP, Patek'!L612="Mixes &lt;18K"),1,0)</f>
        <v>0</v>
      </c>
      <c r="M612">
        <f>IF('Rolex, AP, Patek'!L612="Platinum",1,0)</f>
        <v>0</v>
      </c>
      <c r="N612">
        <f>IF(OR('Rolex, AP, Patek'!L612="PVD",'Rolex, AP, Patek'!L612="Gold Plate",'Rolex, AP, Patek'!L612="Other"),1,0)</f>
        <v>0</v>
      </c>
      <c r="O612">
        <f>IF('Rolex, AP, Patek'!P612="Stainless Steel",1,0)</f>
        <v>0</v>
      </c>
      <c r="P612">
        <f>IF('Rolex, AP, Patek'!P612="Leather",1,0)</f>
        <v>1</v>
      </c>
      <c r="Q612">
        <f>IF('Rolex, AP, Patek'!P612="Two-tone",1,0)</f>
        <v>0</v>
      </c>
      <c r="R612">
        <f>IF(OR('Rolex, AP, Patek'!P612="YG 18K",'Rolex, AP, Patek'!P612="PG 18K",'Rolex, AP, Patek'!P612="WG 18K",'Rolex, AP, Patek'!P612="Mixes of 18K"),1,0)</f>
        <v>0</v>
      </c>
      <c r="S612">
        <f>IF(OR('Rolex, AP, Patek'!AX612="Yes",'Rolex, AP, Patek'!AY612="Yes",'Rolex, AP, Patek'!AW612="Yes"),1,0)</f>
        <v>0</v>
      </c>
      <c r="T612">
        <f>IF(OR(ISTEXT('Rolex, AP, Patek'!AZ612), ISTEXT('Rolex, AP, Patek'!BA612)),1,0)</f>
        <v>0</v>
      </c>
      <c r="U612">
        <f>IF('Rolex, AP, Patek'!BB612="Yes",1,0)</f>
        <v>0</v>
      </c>
      <c r="V612">
        <f>IF('Rolex, AP, Patek'!BC612="Yes",1,0)</f>
        <v>0</v>
      </c>
      <c r="W612">
        <f>IF('Rolex, AP, Patek'!BF612="Yes",1,0)</f>
        <v>0</v>
      </c>
      <c r="X612">
        <f>IF('Rolex, AP, Patek'!BG612="A",1,0)</f>
        <v>0</v>
      </c>
      <c r="Y612">
        <f>IF('Rolex, AP, Patek'!BG612="AA",1,0)</f>
        <v>0</v>
      </c>
      <c r="Z612">
        <f>IF('Rolex, AP, Patek'!BG612="AAA",1,0)</f>
        <v>1</v>
      </c>
      <c r="AA612">
        <f>IF('Rolex, AP, Patek'!BG612="AAAA",1,0)</f>
        <v>0</v>
      </c>
      <c r="AB612">
        <f>IF('Rolex, AP, Patek'!R612="Yes",1,0)</f>
        <v>0</v>
      </c>
      <c r="AC612">
        <f>IF('Rolex, AP, Patek'!AR612="Yes",1,0)</f>
        <v>0</v>
      </c>
      <c r="AD612">
        <f>IF(OR('Rolex, AP, Patek'!X612="Yes", 'Rolex, AP, Patek'!Y612="Yes",'Rolex, AP, Patek'!Z612="Yes"),1,0)</f>
        <v>0</v>
      </c>
      <c r="AE612">
        <f>IF(OR('Rolex, AP, Patek'!AA612="Yes",'Rolex, AP, Patek'!AB612="Yes"),1,0)</f>
        <v>0</v>
      </c>
      <c r="AF612">
        <f>IF('Rolex, AP, Patek'!AD612="Yes",1,0)</f>
        <v>0</v>
      </c>
      <c r="AG612">
        <f>IF('Rolex, AP, Patek'!AC612="Yes",1,0)</f>
        <v>0</v>
      </c>
      <c r="AH612">
        <f>IF('Rolex, AP, Patek'!AE612="Yes",1,0)</f>
        <v>0</v>
      </c>
      <c r="AI612">
        <f>IF(OR('Rolex, AP, Patek'!AK612="Yes",'Rolex, AP, Patek'!AN612="Yes"),1,0)</f>
        <v>1</v>
      </c>
      <c r="AJ612">
        <f>IF('Rolex, AP, Patek'!AL612="Yes",1,0)</f>
        <v>0</v>
      </c>
      <c r="AK612">
        <f>IF('Rolex, AP, Patek'!AO612="Yes",1,0)</f>
        <v>0</v>
      </c>
      <c r="AL612">
        <f>IF('Rolex, AP, Patek'!AS612="Yes",1,0)</f>
        <v>0</v>
      </c>
      <c r="AM612" s="25">
        <f t="shared" si="55"/>
        <v>1</v>
      </c>
      <c r="AN612" s="25">
        <f t="shared" si="56"/>
        <v>0</v>
      </c>
      <c r="AO612" s="25">
        <f t="shared" si="57"/>
        <v>0</v>
      </c>
      <c r="AP612" s="25">
        <f t="shared" si="58"/>
        <v>0</v>
      </c>
      <c r="AQ612" s="25">
        <f t="shared" si="59"/>
        <v>0</v>
      </c>
    </row>
    <row r="613" spans="1:43" x14ac:dyDescent="0.2">
      <c r="A613" s="1">
        <v>609</v>
      </c>
      <c r="B613" s="27">
        <f>'Rolex, AP, Patek'!C613</f>
        <v>43415</v>
      </c>
      <c r="C613">
        <f>'Rolex, AP, Patek'!D613</f>
        <v>438</v>
      </c>
      <c r="D613" s="28">
        <f>'Rolex, AP, Patek'!E613</f>
        <v>7000</v>
      </c>
      <c r="E613" s="28">
        <f>'Rolex, AP, Patek'!F613</f>
        <v>8750</v>
      </c>
      <c r="F613" s="29">
        <f t="shared" si="54"/>
        <v>8.8536654280374503</v>
      </c>
      <c r="G613" s="28">
        <f>IF('Rolex, AP, Patek'!J613="AP",1,0)</f>
        <v>0</v>
      </c>
      <c r="H613" s="28">
        <f>IF('Rolex, AP, Patek'!J613="Patek",1,0)</f>
        <v>0</v>
      </c>
      <c r="I613" s="28">
        <f>IF('Rolex, AP, Patek'!J613="Rolex",1,0)</f>
        <v>1</v>
      </c>
      <c r="J613">
        <f>IF('Rolex, AP, Patek'!L613="Stainless Steel",1,0)</f>
        <v>1</v>
      </c>
      <c r="K613">
        <f>IF('Rolex, AP, Patek'!L613="Two-tone",1,0)</f>
        <v>0</v>
      </c>
      <c r="L613">
        <f>IF(OR('Rolex, AP, Patek'!L613="YG 18K",'Rolex, AP, Patek'!L613="YG &lt;18K",'Rolex, AP, Patek'!L613="PG 18K",'Rolex, AP, Patek'!L613="PG &lt;18K",'Rolex, AP, Patek'!L613="WG 18K",'Rolex, AP, Patek'!L613="Mixes of 18K",'Rolex, AP, Patek'!L613="Mixes &lt;18K"),1,0)</f>
        <v>0</v>
      </c>
      <c r="M613">
        <f>IF('Rolex, AP, Patek'!L613="Platinum",1,0)</f>
        <v>0</v>
      </c>
      <c r="N613">
        <f>IF(OR('Rolex, AP, Patek'!L613="PVD",'Rolex, AP, Patek'!L613="Gold Plate",'Rolex, AP, Patek'!L613="Other"),1,0)</f>
        <v>0</v>
      </c>
      <c r="O613">
        <f>IF('Rolex, AP, Patek'!P613="Stainless Steel",1,0)</f>
        <v>1</v>
      </c>
      <c r="P613">
        <f>IF('Rolex, AP, Patek'!P613="Leather",1,0)</f>
        <v>0</v>
      </c>
      <c r="Q613">
        <f>IF('Rolex, AP, Patek'!P613="Two-tone",1,0)</f>
        <v>0</v>
      </c>
      <c r="R613">
        <f>IF(OR('Rolex, AP, Patek'!P613="YG 18K",'Rolex, AP, Patek'!P613="PG 18K",'Rolex, AP, Patek'!P613="WG 18K",'Rolex, AP, Patek'!P613="Mixes of 18K"),1,0)</f>
        <v>0</v>
      </c>
      <c r="S613">
        <f>IF(OR('Rolex, AP, Patek'!AX613="Yes",'Rolex, AP, Patek'!AY613="Yes",'Rolex, AP, Patek'!AW613="Yes"),1,0)</f>
        <v>0</v>
      </c>
      <c r="T613">
        <f>IF(OR(ISTEXT('Rolex, AP, Patek'!AZ613), ISTEXT('Rolex, AP, Patek'!BA613)),1,0)</f>
        <v>0</v>
      </c>
      <c r="U613">
        <f>IF('Rolex, AP, Patek'!BB613="Yes",1,0)</f>
        <v>0</v>
      </c>
      <c r="V613">
        <f>IF('Rolex, AP, Patek'!BC613="Yes",1,0)</f>
        <v>0</v>
      </c>
      <c r="W613">
        <f>IF('Rolex, AP, Patek'!BF613="Yes",1,0)</f>
        <v>0</v>
      </c>
      <c r="X613">
        <f>IF('Rolex, AP, Patek'!BG613="A",1,0)</f>
        <v>0</v>
      </c>
      <c r="Y613">
        <f>IF('Rolex, AP, Patek'!BG613="AA",1,0)</f>
        <v>0</v>
      </c>
      <c r="Z613">
        <f>IF('Rolex, AP, Patek'!BG613="AAA",1,0)</f>
        <v>1</v>
      </c>
      <c r="AA613">
        <f>IF('Rolex, AP, Patek'!BG613="AAAA",1,0)</f>
        <v>0</v>
      </c>
      <c r="AB613">
        <f>IF('Rolex, AP, Patek'!R613="Yes",1,0)</f>
        <v>0</v>
      </c>
      <c r="AC613">
        <f>IF('Rolex, AP, Patek'!AR613="Yes",1,0)</f>
        <v>0</v>
      </c>
      <c r="AD613">
        <f>IF(OR('Rolex, AP, Patek'!X613="Yes", 'Rolex, AP, Patek'!Y613="Yes",'Rolex, AP, Patek'!Z613="Yes"),1,0)</f>
        <v>1</v>
      </c>
      <c r="AE613">
        <f>IF(OR('Rolex, AP, Patek'!AA613="Yes",'Rolex, AP, Patek'!AB613="Yes"),1,0)</f>
        <v>0</v>
      </c>
      <c r="AF613">
        <f>IF('Rolex, AP, Patek'!AD613="Yes",1,0)</f>
        <v>0</v>
      </c>
      <c r="AG613">
        <f>IF('Rolex, AP, Patek'!AC613="Yes",1,0)</f>
        <v>0</v>
      </c>
      <c r="AH613">
        <f>IF('Rolex, AP, Patek'!AE613="Yes",1,0)</f>
        <v>0</v>
      </c>
      <c r="AI613">
        <f>IF(OR('Rolex, AP, Patek'!AK613="Yes",'Rolex, AP, Patek'!AN613="Yes"),1,0)</f>
        <v>0</v>
      </c>
      <c r="AJ613">
        <f>IF('Rolex, AP, Patek'!AL613="Yes",1,0)</f>
        <v>0</v>
      </c>
      <c r="AK613">
        <f>IF('Rolex, AP, Patek'!AO613="Yes",1,0)</f>
        <v>0</v>
      </c>
      <c r="AL613">
        <f>IF('Rolex, AP, Patek'!AS613="Yes",1,0)</f>
        <v>0</v>
      </c>
      <c r="AM613" s="25">
        <f t="shared" si="55"/>
        <v>1</v>
      </c>
      <c r="AN613" s="25">
        <f t="shared" si="56"/>
        <v>0</v>
      </c>
      <c r="AO613" s="25">
        <f t="shared" si="57"/>
        <v>0</v>
      </c>
      <c r="AP613" s="25">
        <f t="shared" si="58"/>
        <v>0</v>
      </c>
      <c r="AQ613" s="25">
        <f t="shared" si="59"/>
        <v>0</v>
      </c>
    </row>
    <row r="614" spans="1:43" x14ac:dyDescent="0.2">
      <c r="A614" s="1">
        <v>610</v>
      </c>
      <c r="B614" s="27">
        <f>'Rolex, AP, Patek'!C614</f>
        <v>43415</v>
      </c>
      <c r="C614">
        <f>'Rolex, AP, Patek'!D614</f>
        <v>506</v>
      </c>
      <c r="D614" s="28">
        <f>'Rolex, AP, Patek'!E614</f>
        <v>20000</v>
      </c>
      <c r="E614" s="28">
        <f>'Rolex, AP, Patek'!F614</f>
        <v>25000</v>
      </c>
      <c r="F614" s="29">
        <f t="shared" si="54"/>
        <v>9.9034875525361272</v>
      </c>
      <c r="G614" s="28">
        <f>IF('Rolex, AP, Patek'!J614="AP",1,0)</f>
        <v>0</v>
      </c>
      <c r="H614" s="28">
        <f>IF('Rolex, AP, Patek'!J614="Patek",1,0)</f>
        <v>1</v>
      </c>
      <c r="I614" s="28">
        <f>IF('Rolex, AP, Patek'!J614="Rolex",1,0)</f>
        <v>0</v>
      </c>
      <c r="J614">
        <f>IF('Rolex, AP, Patek'!L614="Stainless Steel",1,0)</f>
        <v>0</v>
      </c>
      <c r="K614">
        <f>IF('Rolex, AP, Patek'!L614="Two-tone",1,0)</f>
        <v>0</v>
      </c>
      <c r="L614">
        <f>IF(OR('Rolex, AP, Patek'!L614="YG 18K",'Rolex, AP, Patek'!L614="YG &lt;18K",'Rolex, AP, Patek'!L614="PG 18K",'Rolex, AP, Patek'!L614="PG &lt;18K",'Rolex, AP, Patek'!L614="WG 18K",'Rolex, AP, Patek'!L614="Mixes of 18K",'Rolex, AP, Patek'!L614="Mixes &lt;18K"),1,0)</f>
        <v>1</v>
      </c>
      <c r="M614">
        <f>IF('Rolex, AP, Patek'!L614="Platinum",1,0)</f>
        <v>0</v>
      </c>
      <c r="N614">
        <f>IF(OR('Rolex, AP, Patek'!L614="PVD",'Rolex, AP, Patek'!L614="Gold Plate",'Rolex, AP, Patek'!L614="Other"),1,0)</f>
        <v>0</v>
      </c>
      <c r="O614">
        <f>IF('Rolex, AP, Patek'!P614="Stainless Steel",1,0)</f>
        <v>0</v>
      </c>
      <c r="P614">
        <f>IF('Rolex, AP, Patek'!P614="Leather",1,0)</f>
        <v>1</v>
      </c>
      <c r="Q614">
        <f>IF('Rolex, AP, Patek'!P614="Two-tone",1,0)</f>
        <v>0</v>
      </c>
      <c r="R614">
        <f>IF(OR('Rolex, AP, Patek'!P614="YG 18K",'Rolex, AP, Patek'!P614="PG 18K",'Rolex, AP, Patek'!P614="WG 18K",'Rolex, AP, Patek'!P614="Mixes of 18K"),1,0)</f>
        <v>0</v>
      </c>
      <c r="S614">
        <f>IF(OR('Rolex, AP, Patek'!AX614="Yes",'Rolex, AP, Patek'!AY614="Yes",'Rolex, AP, Patek'!AW614="Yes"),1,0)</f>
        <v>0</v>
      </c>
      <c r="T614">
        <f>IF(OR(ISTEXT('Rolex, AP, Patek'!AZ614), ISTEXT('Rolex, AP, Patek'!BA614)),1,0)</f>
        <v>0</v>
      </c>
      <c r="U614">
        <f>IF('Rolex, AP, Patek'!BB614="Yes",1,0)</f>
        <v>0</v>
      </c>
      <c r="V614">
        <f>IF('Rolex, AP, Patek'!BC614="Yes",1,0)</f>
        <v>0</v>
      </c>
      <c r="W614">
        <f>IF('Rolex, AP, Patek'!BF614="Yes",1,0)</f>
        <v>0</v>
      </c>
      <c r="X614">
        <f>IF('Rolex, AP, Patek'!BG614="A",1,0)</f>
        <v>0</v>
      </c>
      <c r="Y614">
        <f>IF('Rolex, AP, Patek'!BG614="AA",1,0)</f>
        <v>0</v>
      </c>
      <c r="Z614">
        <f>IF('Rolex, AP, Patek'!BG614="AAA",1,0)</f>
        <v>1</v>
      </c>
      <c r="AA614">
        <f>IF('Rolex, AP, Patek'!BG614="AAAA",1,0)</f>
        <v>0</v>
      </c>
      <c r="AB614">
        <f>IF('Rolex, AP, Patek'!R614="Yes",1,0)</f>
        <v>1</v>
      </c>
      <c r="AC614">
        <f>IF('Rolex, AP, Patek'!AR614="Yes",1,0)</f>
        <v>0</v>
      </c>
      <c r="AD614">
        <f>IF(OR('Rolex, AP, Patek'!X614="Yes", 'Rolex, AP, Patek'!Y614="Yes",'Rolex, AP, Patek'!Z614="Yes"),1,0)</f>
        <v>0</v>
      </c>
      <c r="AE614">
        <f>IF(OR('Rolex, AP, Patek'!AA614="Yes",'Rolex, AP, Patek'!AB614="Yes"),1,0)</f>
        <v>0</v>
      </c>
      <c r="AF614">
        <f>IF('Rolex, AP, Patek'!AD614="Yes",1,0)</f>
        <v>0</v>
      </c>
      <c r="AG614">
        <f>IF('Rolex, AP, Patek'!AC614="Yes",1,0)</f>
        <v>0</v>
      </c>
      <c r="AH614">
        <f>IF('Rolex, AP, Patek'!AE614="Yes",1,0)</f>
        <v>0</v>
      </c>
      <c r="AI614">
        <f>IF(OR('Rolex, AP, Patek'!AK614="Yes",'Rolex, AP, Patek'!AN614="Yes"),1,0)</f>
        <v>0</v>
      </c>
      <c r="AJ614">
        <f>IF('Rolex, AP, Patek'!AL614="Yes",1,0)</f>
        <v>0</v>
      </c>
      <c r="AK614">
        <f>IF('Rolex, AP, Patek'!AO614="Yes",1,0)</f>
        <v>0</v>
      </c>
      <c r="AL614">
        <f>IF('Rolex, AP, Patek'!AS614="Yes",1,0)</f>
        <v>0</v>
      </c>
      <c r="AM614" s="25">
        <f t="shared" si="55"/>
        <v>1</v>
      </c>
      <c r="AN614" s="25">
        <f t="shared" si="56"/>
        <v>0</v>
      </c>
      <c r="AO614" s="25">
        <f t="shared" si="57"/>
        <v>0</v>
      </c>
      <c r="AP614" s="25">
        <f t="shared" si="58"/>
        <v>0</v>
      </c>
      <c r="AQ614" s="25">
        <f t="shared" si="59"/>
        <v>0</v>
      </c>
    </row>
    <row r="615" spans="1:43" x14ac:dyDescent="0.2">
      <c r="A615" s="1">
        <v>611</v>
      </c>
      <c r="B615" s="27">
        <f>'Rolex, AP, Patek'!C615</f>
        <v>43415</v>
      </c>
      <c r="C615">
        <f>'Rolex, AP, Patek'!D615</f>
        <v>515</v>
      </c>
      <c r="D615" s="28">
        <f>'Rolex, AP, Patek'!E615</f>
        <v>70000</v>
      </c>
      <c r="E615" s="28">
        <f>'Rolex, AP, Patek'!F615</f>
        <v>87500</v>
      </c>
      <c r="F615" s="29">
        <f t="shared" si="54"/>
        <v>11.156250521031495</v>
      </c>
      <c r="G615" s="28">
        <f>IF('Rolex, AP, Patek'!J615="AP",1,0)</f>
        <v>0</v>
      </c>
      <c r="H615" s="28">
        <f>IF('Rolex, AP, Patek'!J615="Patek",1,0)</f>
        <v>1</v>
      </c>
      <c r="I615" s="28">
        <f>IF('Rolex, AP, Patek'!J615="Rolex",1,0)</f>
        <v>0</v>
      </c>
      <c r="J615">
        <f>IF('Rolex, AP, Patek'!L615="Stainless Steel",1,0)</f>
        <v>1</v>
      </c>
      <c r="K615">
        <f>IF('Rolex, AP, Patek'!L615="Two-tone",1,0)</f>
        <v>0</v>
      </c>
      <c r="L615">
        <f>IF(OR('Rolex, AP, Patek'!L615="YG 18K",'Rolex, AP, Patek'!L615="YG &lt;18K",'Rolex, AP, Patek'!L615="PG 18K",'Rolex, AP, Patek'!L615="PG &lt;18K",'Rolex, AP, Patek'!L615="WG 18K",'Rolex, AP, Patek'!L615="Mixes of 18K",'Rolex, AP, Patek'!L615="Mixes &lt;18K"),1,0)</f>
        <v>0</v>
      </c>
      <c r="M615">
        <f>IF('Rolex, AP, Patek'!L615="Platinum",1,0)</f>
        <v>0</v>
      </c>
      <c r="N615">
        <f>IF(OR('Rolex, AP, Patek'!L615="PVD",'Rolex, AP, Patek'!L615="Gold Plate",'Rolex, AP, Patek'!L615="Other"),1,0)</f>
        <v>0</v>
      </c>
      <c r="O615">
        <f>IF('Rolex, AP, Patek'!P615="Stainless Steel",1,0)</f>
        <v>0</v>
      </c>
      <c r="P615">
        <f>IF('Rolex, AP, Patek'!P615="Leather",1,0)</f>
        <v>1</v>
      </c>
      <c r="Q615">
        <f>IF('Rolex, AP, Patek'!P615="Two-tone",1,0)</f>
        <v>0</v>
      </c>
      <c r="R615">
        <f>IF(OR('Rolex, AP, Patek'!P615="YG 18K",'Rolex, AP, Patek'!P615="PG 18K",'Rolex, AP, Patek'!P615="WG 18K",'Rolex, AP, Patek'!P615="Mixes of 18K"),1,0)</f>
        <v>0</v>
      </c>
      <c r="S615">
        <f>IF(OR('Rolex, AP, Patek'!AX615="Yes",'Rolex, AP, Patek'!AY615="Yes",'Rolex, AP, Patek'!AW615="Yes"),1,0)</f>
        <v>0</v>
      </c>
      <c r="T615">
        <f>IF(OR(ISTEXT('Rolex, AP, Patek'!AZ615), ISTEXT('Rolex, AP, Patek'!BA615)),1,0)</f>
        <v>0</v>
      </c>
      <c r="U615">
        <f>IF('Rolex, AP, Patek'!BB615="Yes",1,0)</f>
        <v>0</v>
      </c>
      <c r="V615">
        <f>IF('Rolex, AP, Patek'!BC615="Yes",1,0)</f>
        <v>0</v>
      </c>
      <c r="W615">
        <f>IF('Rolex, AP, Patek'!BF615="Yes",1,0)</f>
        <v>0</v>
      </c>
      <c r="X615">
        <f>IF('Rolex, AP, Patek'!BG615="A",1,0)</f>
        <v>0</v>
      </c>
      <c r="Y615">
        <f>IF('Rolex, AP, Patek'!BG615="AA",1,0)</f>
        <v>0</v>
      </c>
      <c r="Z615">
        <f>IF('Rolex, AP, Patek'!BG615="AAA",1,0)</f>
        <v>0</v>
      </c>
      <c r="AA615">
        <f>IF('Rolex, AP, Patek'!BG615="AAAA",1,0)</f>
        <v>1</v>
      </c>
      <c r="AB615">
        <f>IF('Rolex, AP, Patek'!R615="Yes",1,0)</f>
        <v>0</v>
      </c>
      <c r="AC615">
        <f>IF('Rolex, AP, Patek'!AR615="Yes",1,0)</f>
        <v>0</v>
      </c>
      <c r="AD615">
        <f>IF(OR('Rolex, AP, Patek'!X615="Yes", 'Rolex, AP, Patek'!Y615="Yes",'Rolex, AP, Patek'!Z615="Yes"),1,0)</f>
        <v>0</v>
      </c>
      <c r="AE615">
        <f>IF(OR('Rolex, AP, Patek'!AA615="Yes",'Rolex, AP, Patek'!AB615="Yes"),1,0)</f>
        <v>0</v>
      </c>
      <c r="AF615">
        <f>IF('Rolex, AP, Patek'!AD615="Yes",1,0)</f>
        <v>0</v>
      </c>
      <c r="AG615">
        <f>IF('Rolex, AP, Patek'!AC615="Yes",1,0)</f>
        <v>0</v>
      </c>
      <c r="AH615">
        <f>IF('Rolex, AP, Patek'!AE615="Yes",1,0)</f>
        <v>0</v>
      </c>
      <c r="AI615">
        <f>IF(OR('Rolex, AP, Patek'!AK615="Yes",'Rolex, AP, Patek'!AN615="Yes"),1,0)</f>
        <v>1</v>
      </c>
      <c r="AJ615">
        <f>IF('Rolex, AP, Patek'!AL615="Yes",1,0)</f>
        <v>0</v>
      </c>
      <c r="AK615">
        <f>IF('Rolex, AP, Patek'!AO615="Yes",1,0)</f>
        <v>0</v>
      </c>
      <c r="AL615">
        <f>IF('Rolex, AP, Patek'!AS615="Yes",1,0)</f>
        <v>0</v>
      </c>
      <c r="AM615" s="25">
        <f t="shared" si="55"/>
        <v>1</v>
      </c>
      <c r="AN615" s="25">
        <f t="shared" si="56"/>
        <v>0</v>
      </c>
      <c r="AO615" s="25">
        <f t="shared" si="57"/>
        <v>0</v>
      </c>
      <c r="AP615" s="25">
        <f t="shared" si="58"/>
        <v>0</v>
      </c>
      <c r="AQ615" s="25">
        <f t="shared" si="59"/>
        <v>0</v>
      </c>
    </row>
    <row r="616" spans="1:43" x14ac:dyDescent="0.2">
      <c r="A616" s="1">
        <v>612</v>
      </c>
      <c r="B616" s="27">
        <f>'Rolex, AP, Patek'!C616</f>
        <v>43415</v>
      </c>
      <c r="C616">
        <f>'Rolex, AP, Patek'!D616</f>
        <v>516</v>
      </c>
      <c r="D616" s="28">
        <f>'Rolex, AP, Patek'!E616</f>
        <v>65000</v>
      </c>
      <c r="E616" s="28">
        <f>'Rolex, AP, Patek'!F616</f>
        <v>81250</v>
      </c>
      <c r="F616" s="29">
        <f t="shared" si="54"/>
        <v>11.082142548877775</v>
      </c>
      <c r="G616" s="28">
        <f>IF('Rolex, AP, Patek'!J616="AP",1,0)</f>
        <v>0</v>
      </c>
      <c r="H616" s="28">
        <f>IF('Rolex, AP, Patek'!J616="Patek",1,0)</f>
        <v>1</v>
      </c>
      <c r="I616" s="28">
        <f>IF('Rolex, AP, Patek'!J616="Rolex",1,0)</f>
        <v>0</v>
      </c>
      <c r="J616">
        <f>IF('Rolex, AP, Patek'!L616="Stainless Steel",1,0)</f>
        <v>0</v>
      </c>
      <c r="K616">
        <f>IF('Rolex, AP, Patek'!L616="Two-tone",1,0)</f>
        <v>0</v>
      </c>
      <c r="L616">
        <f>IF(OR('Rolex, AP, Patek'!L616="YG 18K",'Rolex, AP, Patek'!L616="YG &lt;18K",'Rolex, AP, Patek'!L616="PG 18K",'Rolex, AP, Patek'!L616="PG &lt;18K",'Rolex, AP, Patek'!L616="WG 18K",'Rolex, AP, Patek'!L616="Mixes of 18K",'Rolex, AP, Patek'!L616="Mixes &lt;18K"),1,0)</f>
        <v>1</v>
      </c>
      <c r="M616">
        <f>IF('Rolex, AP, Patek'!L616="Platinum",1,0)</f>
        <v>0</v>
      </c>
      <c r="N616">
        <f>IF(OR('Rolex, AP, Patek'!L616="PVD",'Rolex, AP, Patek'!L616="Gold Plate",'Rolex, AP, Patek'!L616="Other"),1,0)</f>
        <v>0</v>
      </c>
      <c r="O616">
        <f>IF('Rolex, AP, Patek'!P616="Stainless Steel",1,0)</f>
        <v>0</v>
      </c>
      <c r="P616">
        <f>IF('Rolex, AP, Patek'!P616="Leather",1,0)</f>
        <v>1</v>
      </c>
      <c r="Q616">
        <f>IF('Rolex, AP, Patek'!P616="Two-tone",1,0)</f>
        <v>0</v>
      </c>
      <c r="R616">
        <f>IF(OR('Rolex, AP, Patek'!P616="YG 18K",'Rolex, AP, Patek'!P616="PG 18K",'Rolex, AP, Patek'!P616="WG 18K",'Rolex, AP, Patek'!P616="Mixes of 18K"),1,0)</f>
        <v>0</v>
      </c>
      <c r="S616">
        <f>IF(OR('Rolex, AP, Patek'!AX616="Yes",'Rolex, AP, Patek'!AY616="Yes",'Rolex, AP, Patek'!AW616="Yes"),1,0)</f>
        <v>0</v>
      </c>
      <c r="T616">
        <f>IF(OR(ISTEXT('Rolex, AP, Patek'!AZ616), ISTEXT('Rolex, AP, Patek'!BA616)),1,0)</f>
        <v>0</v>
      </c>
      <c r="U616">
        <f>IF('Rolex, AP, Patek'!BB616="Yes",1,0)</f>
        <v>0</v>
      </c>
      <c r="V616">
        <f>IF('Rolex, AP, Patek'!BC616="Yes",1,0)</f>
        <v>0</v>
      </c>
      <c r="W616">
        <f>IF('Rolex, AP, Patek'!BF616="Yes",1,0)</f>
        <v>0</v>
      </c>
      <c r="X616">
        <f>IF('Rolex, AP, Patek'!BG616="A",1,0)</f>
        <v>0</v>
      </c>
      <c r="Y616">
        <f>IF('Rolex, AP, Patek'!BG616="AA",1,0)</f>
        <v>0</v>
      </c>
      <c r="Z616">
        <f>IF('Rolex, AP, Patek'!BG616="AAA",1,0)</f>
        <v>1</v>
      </c>
      <c r="AA616">
        <f>IF('Rolex, AP, Patek'!BG616="AAAA",1,0)</f>
        <v>0</v>
      </c>
      <c r="AB616">
        <f>IF('Rolex, AP, Patek'!R616="Yes",1,0)</f>
        <v>0</v>
      </c>
      <c r="AC616">
        <f>IF('Rolex, AP, Patek'!AR616="Yes",1,0)</f>
        <v>0</v>
      </c>
      <c r="AD616">
        <f>IF(OR('Rolex, AP, Patek'!X616="Yes", 'Rolex, AP, Patek'!Y616="Yes",'Rolex, AP, Patek'!Z616="Yes"),1,0)</f>
        <v>0</v>
      </c>
      <c r="AE616">
        <f>IF(OR('Rolex, AP, Patek'!AA616="Yes",'Rolex, AP, Patek'!AB616="Yes"),1,0)</f>
        <v>0</v>
      </c>
      <c r="AF616">
        <f>IF('Rolex, AP, Patek'!AD616="Yes",1,0)</f>
        <v>0</v>
      </c>
      <c r="AG616">
        <f>IF('Rolex, AP, Patek'!AC616="Yes",1,0)</f>
        <v>0</v>
      </c>
      <c r="AH616">
        <f>IF('Rolex, AP, Patek'!AE616="Yes",1,0)</f>
        <v>0</v>
      </c>
      <c r="AI616">
        <f>IF(OR('Rolex, AP, Patek'!AK616="Yes",'Rolex, AP, Patek'!AN616="Yes"),1,0)</f>
        <v>1</v>
      </c>
      <c r="AJ616">
        <f>IF('Rolex, AP, Patek'!AL616="Yes",1,0)</f>
        <v>0</v>
      </c>
      <c r="AK616">
        <f>IF('Rolex, AP, Patek'!AO616="Yes",1,0)</f>
        <v>0</v>
      </c>
      <c r="AL616">
        <f>IF('Rolex, AP, Patek'!AS616="Yes",1,0)</f>
        <v>0</v>
      </c>
      <c r="AM616" s="25">
        <f t="shared" si="55"/>
        <v>1</v>
      </c>
      <c r="AN616" s="25">
        <f t="shared" si="56"/>
        <v>0</v>
      </c>
      <c r="AO616" s="25">
        <f t="shared" si="57"/>
        <v>0</v>
      </c>
      <c r="AP616" s="25">
        <f t="shared" si="58"/>
        <v>0</v>
      </c>
      <c r="AQ616" s="25">
        <f t="shared" si="59"/>
        <v>0</v>
      </c>
    </row>
    <row r="617" spans="1:43" x14ac:dyDescent="0.2">
      <c r="A617" s="1">
        <v>613</v>
      </c>
      <c r="B617" s="27">
        <f>'Rolex, AP, Patek'!C617</f>
        <v>43415</v>
      </c>
      <c r="C617">
        <f>'Rolex, AP, Patek'!D617</f>
        <v>517</v>
      </c>
      <c r="D617" s="28">
        <f>'Rolex, AP, Patek'!E617</f>
        <v>6500</v>
      </c>
      <c r="E617" s="28">
        <f>'Rolex, AP, Patek'!F617</f>
        <v>8125</v>
      </c>
      <c r="F617" s="29">
        <f t="shared" si="54"/>
        <v>8.7795574558837277</v>
      </c>
      <c r="G617" s="28">
        <f>IF('Rolex, AP, Patek'!J617="AP",1,0)</f>
        <v>0</v>
      </c>
      <c r="H617" s="28">
        <f>IF('Rolex, AP, Patek'!J617="Patek",1,0)</f>
        <v>1</v>
      </c>
      <c r="I617" s="28">
        <f>IF('Rolex, AP, Patek'!J617="Rolex",1,0)</f>
        <v>0</v>
      </c>
      <c r="J617">
        <f>IF('Rolex, AP, Patek'!L617="Stainless Steel",1,0)</f>
        <v>0</v>
      </c>
      <c r="K617">
        <f>IF('Rolex, AP, Patek'!L617="Two-tone",1,0)</f>
        <v>0</v>
      </c>
      <c r="L617">
        <f>IF(OR('Rolex, AP, Patek'!L617="YG 18K",'Rolex, AP, Patek'!L617="YG &lt;18K",'Rolex, AP, Patek'!L617="PG 18K",'Rolex, AP, Patek'!L617="PG &lt;18K",'Rolex, AP, Patek'!L617="WG 18K",'Rolex, AP, Patek'!L617="Mixes of 18K",'Rolex, AP, Patek'!L617="Mixes &lt;18K"),1,0)</f>
        <v>1</v>
      </c>
      <c r="M617">
        <f>IF('Rolex, AP, Patek'!L617="Platinum",1,0)</f>
        <v>0</v>
      </c>
      <c r="N617">
        <f>IF(OR('Rolex, AP, Patek'!L617="PVD",'Rolex, AP, Patek'!L617="Gold Plate",'Rolex, AP, Patek'!L617="Other"),1,0)</f>
        <v>0</v>
      </c>
      <c r="O617">
        <f>IF('Rolex, AP, Patek'!P617="Stainless Steel",1,0)</f>
        <v>0</v>
      </c>
      <c r="P617">
        <f>IF('Rolex, AP, Patek'!P617="Leather",1,0)</f>
        <v>1</v>
      </c>
      <c r="Q617">
        <f>IF('Rolex, AP, Patek'!P617="Two-tone",1,0)</f>
        <v>0</v>
      </c>
      <c r="R617">
        <f>IF(OR('Rolex, AP, Patek'!P617="YG 18K",'Rolex, AP, Patek'!P617="PG 18K",'Rolex, AP, Patek'!P617="WG 18K",'Rolex, AP, Patek'!P617="Mixes of 18K"),1,0)</f>
        <v>0</v>
      </c>
      <c r="S617">
        <f>IF(OR('Rolex, AP, Patek'!AX617="Yes",'Rolex, AP, Patek'!AY617="Yes",'Rolex, AP, Patek'!AW617="Yes"),1,0)</f>
        <v>0</v>
      </c>
      <c r="T617">
        <f>IF(OR(ISTEXT('Rolex, AP, Patek'!AZ617), ISTEXT('Rolex, AP, Patek'!BA617)),1,0)</f>
        <v>0</v>
      </c>
      <c r="U617">
        <f>IF('Rolex, AP, Patek'!BB617="Yes",1,0)</f>
        <v>0</v>
      </c>
      <c r="V617">
        <f>IF('Rolex, AP, Patek'!BC617="Yes",1,0)</f>
        <v>0</v>
      </c>
      <c r="W617">
        <f>IF('Rolex, AP, Patek'!BF617="Yes",1,0)</f>
        <v>0</v>
      </c>
      <c r="X617">
        <f>IF('Rolex, AP, Patek'!BG617="A",1,0)</f>
        <v>0</v>
      </c>
      <c r="Y617">
        <f>IF('Rolex, AP, Patek'!BG617="AA",1,0)</f>
        <v>0</v>
      </c>
      <c r="Z617">
        <f>IF('Rolex, AP, Patek'!BG617="AAA",1,0)</f>
        <v>1</v>
      </c>
      <c r="AA617">
        <f>IF('Rolex, AP, Patek'!BG617="AAAA",1,0)</f>
        <v>0</v>
      </c>
      <c r="AB617">
        <f>IF('Rolex, AP, Patek'!R617="Yes",1,0)</f>
        <v>1</v>
      </c>
      <c r="AC617">
        <f>IF('Rolex, AP, Patek'!AR617="Yes",1,0)</f>
        <v>0</v>
      </c>
      <c r="AD617">
        <f>IF(OR('Rolex, AP, Patek'!X617="Yes", 'Rolex, AP, Patek'!Y617="Yes",'Rolex, AP, Patek'!Z617="Yes"),1,0)</f>
        <v>0</v>
      </c>
      <c r="AE617">
        <f>IF(OR('Rolex, AP, Patek'!AA617="Yes",'Rolex, AP, Patek'!AB617="Yes"),1,0)</f>
        <v>0</v>
      </c>
      <c r="AF617">
        <f>IF('Rolex, AP, Patek'!AD617="Yes",1,0)</f>
        <v>0</v>
      </c>
      <c r="AG617">
        <f>IF('Rolex, AP, Patek'!AC617="Yes",1,0)</f>
        <v>0</v>
      </c>
      <c r="AH617">
        <f>IF('Rolex, AP, Patek'!AE617="Yes",1,0)</f>
        <v>0</v>
      </c>
      <c r="AI617">
        <f>IF(OR('Rolex, AP, Patek'!AK617="Yes",'Rolex, AP, Patek'!AN617="Yes"),1,0)</f>
        <v>0</v>
      </c>
      <c r="AJ617">
        <f>IF('Rolex, AP, Patek'!AL617="Yes",1,0)</f>
        <v>0</v>
      </c>
      <c r="AK617">
        <f>IF('Rolex, AP, Patek'!AO617="Yes",1,0)</f>
        <v>0</v>
      </c>
      <c r="AL617">
        <f>IF('Rolex, AP, Patek'!AS617="Yes",1,0)</f>
        <v>0</v>
      </c>
      <c r="AM617" s="25">
        <f t="shared" si="55"/>
        <v>1</v>
      </c>
      <c r="AN617" s="25">
        <f t="shared" si="56"/>
        <v>0</v>
      </c>
      <c r="AO617" s="25">
        <f t="shared" si="57"/>
        <v>0</v>
      </c>
      <c r="AP617" s="25">
        <f t="shared" si="58"/>
        <v>0</v>
      </c>
      <c r="AQ617" s="25">
        <f t="shared" si="59"/>
        <v>0</v>
      </c>
    </row>
    <row r="618" spans="1:43" x14ac:dyDescent="0.2">
      <c r="A618" s="1">
        <v>614</v>
      </c>
      <c r="B618" s="27">
        <f>'Rolex, AP, Patek'!C618</f>
        <v>43415</v>
      </c>
      <c r="C618">
        <f>'Rolex, AP, Patek'!D618</f>
        <v>519</v>
      </c>
      <c r="D618" s="28">
        <f>'Rolex, AP, Patek'!E618</f>
        <v>70000</v>
      </c>
      <c r="E618" s="28">
        <f>'Rolex, AP, Patek'!F618</f>
        <v>87500</v>
      </c>
      <c r="F618" s="29">
        <f t="shared" si="54"/>
        <v>11.156250521031495</v>
      </c>
      <c r="G618" s="28">
        <f>IF('Rolex, AP, Patek'!J618="AP",1,0)</f>
        <v>0</v>
      </c>
      <c r="H618" s="28">
        <f>IF('Rolex, AP, Patek'!J618="Patek",1,0)</f>
        <v>1</v>
      </c>
      <c r="I618" s="28">
        <f>IF('Rolex, AP, Patek'!J618="Rolex",1,0)</f>
        <v>0</v>
      </c>
      <c r="J618">
        <f>IF('Rolex, AP, Patek'!L618="Stainless Steel",1,0)</f>
        <v>0</v>
      </c>
      <c r="K618">
        <f>IF('Rolex, AP, Patek'!L618="Two-tone",1,0)</f>
        <v>0</v>
      </c>
      <c r="L618">
        <f>IF(OR('Rolex, AP, Patek'!L618="YG 18K",'Rolex, AP, Patek'!L618="YG &lt;18K",'Rolex, AP, Patek'!L618="PG 18K",'Rolex, AP, Patek'!L618="PG &lt;18K",'Rolex, AP, Patek'!L618="WG 18K",'Rolex, AP, Patek'!L618="Mixes of 18K",'Rolex, AP, Patek'!L618="Mixes &lt;18K"),1,0)</f>
        <v>1</v>
      </c>
      <c r="M618">
        <f>IF('Rolex, AP, Patek'!L618="Platinum",1,0)</f>
        <v>0</v>
      </c>
      <c r="N618">
        <f>IF(OR('Rolex, AP, Patek'!L618="PVD",'Rolex, AP, Patek'!L618="Gold Plate",'Rolex, AP, Patek'!L618="Other"),1,0)</f>
        <v>0</v>
      </c>
      <c r="O618">
        <f>IF('Rolex, AP, Patek'!P618="Stainless Steel",1,0)</f>
        <v>0</v>
      </c>
      <c r="P618">
        <f>IF('Rolex, AP, Patek'!P618="Leather",1,0)</f>
        <v>1</v>
      </c>
      <c r="Q618">
        <f>IF('Rolex, AP, Patek'!P618="Two-tone",1,0)</f>
        <v>0</v>
      </c>
      <c r="R618">
        <f>IF(OR('Rolex, AP, Patek'!P618="YG 18K",'Rolex, AP, Patek'!P618="PG 18K",'Rolex, AP, Patek'!P618="WG 18K",'Rolex, AP, Patek'!P618="Mixes of 18K"),1,0)</f>
        <v>0</v>
      </c>
      <c r="S618">
        <f>IF(OR('Rolex, AP, Patek'!AX618="Yes",'Rolex, AP, Patek'!AY618="Yes",'Rolex, AP, Patek'!AW618="Yes"),1,0)</f>
        <v>0</v>
      </c>
      <c r="T618">
        <f>IF(OR(ISTEXT('Rolex, AP, Patek'!AZ618), ISTEXT('Rolex, AP, Patek'!BA618)),1,0)</f>
        <v>0</v>
      </c>
      <c r="U618">
        <f>IF('Rolex, AP, Patek'!BB618="Yes",1,0)</f>
        <v>0</v>
      </c>
      <c r="V618">
        <f>IF('Rolex, AP, Patek'!BC618="Yes",1,0)</f>
        <v>0</v>
      </c>
      <c r="W618">
        <f>IF('Rolex, AP, Patek'!BF618="Yes",1,0)</f>
        <v>0</v>
      </c>
      <c r="X618">
        <f>IF('Rolex, AP, Patek'!BG618="A",1,0)</f>
        <v>0</v>
      </c>
      <c r="Y618">
        <f>IF('Rolex, AP, Patek'!BG618="AA",1,0)</f>
        <v>0</v>
      </c>
      <c r="Z618">
        <f>IF('Rolex, AP, Patek'!BG618="AAA",1,0)</f>
        <v>0</v>
      </c>
      <c r="AA618">
        <f>IF('Rolex, AP, Patek'!BG618="AAAA",1,0)</f>
        <v>1</v>
      </c>
      <c r="AB618">
        <f>IF('Rolex, AP, Patek'!R618="Yes",1,0)</f>
        <v>0</v>
      </c>
      <c r="AC618">
        <f>IF('Rolex, AP, Patek'!AR618="Yes",1,0)</f>
        <v>0</v>
      </c>
      <c r="AD618">
        <f>IF(OR('Rolex, AP, Patek'!X618="Yes", 'Rolex, AP, Patek'!Y618="Yes",'Rolex, AP, Patek'!Z618="Yes"),1,0)</f>
        <v>0</v>
      </c>
      <c r="AE618">
        <f>IF(OR('Rolex, AP, Patek'!AA618="Yes",'Rolex, AP, Patek'!AB618="Yes"),1,0)</f>
        <v>0</v>
      </c>
      <c r="AF618">
        <f>IF('Rolex, AP, Patek'!AD618="Yes",1,0)</f>
        <v>0</v>
      </c>
      <c r="AG618">
        <f>IF('Rolex, AP, Patek'!AC618="Yes",1,0)</f>
        <v>0</v>
      </c>
      <c r="AH618">
        <f>IF('Rolex, AP, Patek'!AE618="Yes",1,0)</f>
        <v>0</v>
      </c>
      <c r="AI618">
        <f>IF(OR('Rolex, AP, Patek'!AK618="Yes",'Rolex, AP, Patek'!AN618="Yes"),1,0)</f>
        <v>0</v>
      </c>
      <c r="AJ618">
        <f>IF('Rolex, AP, Patek'!AL618="Yes",1,0)</f>
        <v>0</v>
      </c>
      <c r="AK618">
        <f>IF('Rolex, AP, Patek'!AO618="Yes",1,0)</f>
        <v>1</v>
      </c>
      <c r="AL618">
        <f>IF('Rolex, AP, Patek'!AS618="Yes",1,0)</f>
        <v>0</v>
      </c>
      <c r="AM618" s="25">
        <f t="shared" si="55"/>
        <v>1</v>
      </c>
      <c r="AN618" s="25">
        <f t="shared" si="56"/>
        <v>0</v>
      </c>
      <c r="AO618" s="25">
        <f t="shared" si="57"/>
        <v>0</v>
      </c>
      <c r="AP618" s="25">
        <f t="shared" si="58"/>
        <v>0</v>
      </c>
      <c r="AQ618" s="25">
        <f t="shared" si="59"/>
        <v>0</v>
      </c>
    </row>
    <row r="619" spans="1:43" x14ac:dyDescent="0.2">
      <c r="A619" s="1">
        <v>615</v>
      </c>
      <c r="B619" s="27">
        <f>'Rolex, AP, Patek'!C619</f>
        <v>43415</v>
      </c>
      <c r="C619">
        <f>'Rolex, AP, Patek'!D619</f>
        <v>521</v>
      </c>
      <c r="D619" s="28">
        <f>'Rolex, AP, Patek'!E619</f>
        <v>25000</v>
      </c>
      <c r="E619" s="28">
        <f>'Rolex, AP, Patek'!F619</f>
        <v>31250</v>
      </c>
      <c r="F619" s="29">
        <f t="shared" si="54"/>
        <v>10.126631103850338</v>
      </c>
      <c r="G619" s="28">
        <f>IF('Rolex, AP, Patek'!J619="AP",1,0)</f>
        <v>0</v>
      </c>
      <c r="H619" s="28">
        <f>IF('Rolex, AP, Patek'!J619="Patek",1,0)</f>
        <v>1</v>
      </c>
      <c r="I619" s="28">
        <f>IF('Rolex, AP, Patek'!J619="Rolex",1,0)</f>
        <v>0</v>
      </c>
      <c r="J619">
        <f>IF('Rolex, AP, Patek'!L619="Stainless Steel",1,0)</f>
        <v>0</v>
      </c>
      <c r="K619">
        <f>IF('Rolex, AP, Patek'!L619="Two-tone",1,0)</f>
        <v>0</v>
      </c>
      <c r="L619">
        <f>IF(OR('Rolex, AP, Patek'!L619="YG 18K",'Rolex, AP, Patek'!L619="YG &lt;18K",'Rolex, AP, Patek'!L619="PG 18K",'Rolex, AP, Patek'!L619="PG &lt;18K",'Rolex, AP, Patek'!L619="WG 18K",'Rolex, AP, Patek'!L619="Mixes of 18K",'Rolex, AP, Patek'!L619="Mixes &lt;18K"),1,0)</f>
        <v>1</v>
      </c>
      <c r="M619">
        <f>IF('Rolex, AP, Patek'!L619="Platinum",1,0)</f>
        <v>0</v>
      </c>
      <c r="N619">
        <f>IF(OR('Rolex, AP, Patek'!L619="PVD",'Rolex, AP, Patek'!L619="Gold Plate",'Rolex, AP, Patek'!L619="Other"),1,0)</f>
        <v>0</v>
      </c>
      <c r="O619">
        <f>IF('Rolex, AP, Patek'!P619="Stainless Steel",1,0)</f>
        <v>0</v>
      </c>
      <c r="P619">
        <f>IF('Rolex, AP, Patek'!P619="Leather",1,0)</f>
        <v>0</v>
      </c>
      <c r="Q619">
        <f>IF('Rolex, AP, Patek'!P619="Two-tone",1,0)</f>
        <v>0</v>
      </c>
      <c r="R619">
        <f>IF(OR('Rolex, AP, Patek'!P619="YG 18K",'Rolex, AP, Patek'!P619="PG 18K",'Rolex, AP, Patek'!P619="WG 18K",'Rolex, AP, Patek'!P619="Mixes of 18K"),1,0)</f>
        <v>1</v>
      </c>
      <c r="S619">
        <f>IF(OR('Rolex, AP, Patek'!AX619="Yes",'Rolex, AP, Patek'!AY619="Yes",'Rolex, AP, Patek'!AW619="Yes"),1,0)</f>
        <v>0</v>
      </c>
      <c r="T619">
        <f>IF(OR(ISTEXT('Rolex, AP, Patek'!AZ619), ISTEXT('Rolex, AP, Patek'!BA619)),1,0)</f>
        <v>0</v>
      </c>
      <c r="U619">
        <f>IF('Rolex, AP, Patek'!BB619="Yes",1,0)</f>
        <v>0</v>
      </c>
      <c r="V619">
        <f>IF('Rolex, AP, Patek'!BC619="Yes",1,0)</f>
        <v>0</v>
      </c>
      <c r="W619">
        <f>IF('Rolex, AP, Patek'!BF619="Yes",1,0)</f>
        <v>0</v>
      </c>
      <c r="X619">
        <f>IF('Rolex, AP, Patek'!BG619="A",1,0)</f>
        <v>0</v>
      </c>
      <c r="Y619">
        <f>IF('Rolex, AP, Patek'!BG619="AA",1,0)</f>
        <v>0</v>
      </c>
      <c r="Z619">
        <f>IF('Rolex, AP, Patek'!BG619="AAA",1,0)</f>
        <v>1</v>
      </c>
      <c r="AA619">
        <f>IF('Rolex, AP, Patek'!BG619="AAAA",1,0)</f>
        <v>0</v>
      </c>
      <c r="AB619">
        <f>IF('Rolex, AP, Patek'!R619="Yes",1,0)</f>
        <v>0</v>
      </c>
      <c r="AC619">
        <f>IF('Rolex, AP, Patek'!AR619="Yes",1,0)</f>
        <v>0</v>
      </c>
      <c r="AD619">
        <f>IF(OR('Rolex, AP, Patek'!X619="Yes", 'Rolex, AP, Patek'!Y619="Yes",'Rolex, AP, Patek'!Z619="Yes"),1,0)</f>
        <v>1</v>
      </c>
      <c r="AE619">
        <f>IF(OR('Rolex, AP, Patek'!AA619="Yes",'Rolex, AP, Patek'!AB619="Yes"),1,0)</f>
        <v>0</v>
      </c>
      <c r="AF619">
        <f>IF('Rolex, AP, Patek'!AD619="Yes",1,0)</f>
        <v>0</v>
      </c>
      <c r="AG619">
        <f>IF('Rolex, AP, Patek'!AC619="Yes",1,0)</f>
        <v>0</v>
      </c>
      <c r="AH619">
        <f>IF('Rolex, AP, Patek'!AE619="Yes",1,0)</f>
        <v>0</v>
      </c>
      <c r="AI619">
        <f>IF(OR('Rolex, AP, Patek'!AK619="Yes",'Rolex, AP, Patek'!AN619="Yes"),1,0)</f>
        <v>0</v>
      </c>
      <c r="AJ619">
        <f>IF('Rolex, AP, Patek'!AL619="Yes",1,0)</f>
        <v>0</v>
      </c>
      <c r="AK619">
        <f>IF('Rolex, AP, Patek'!AO619="Yes",1,0)</f>
        <v>0</v>
      </c>
      <c r="AL619">
        <f>IF('Rolex, AP, Patek'!AS619="Yes",1,0)</f>
        <v>0</v>
      </c>
      <c r="AM619" s="25">
        <f t="shared" si="55"/>
        <v>1</v>
      </c>
      <c r="AN619" s="25">
        <f t="shared" si="56"/>
        <v>0</v>
      </c>
      <c r="AO619" s="25">
        <f t="shared" si="57"/>
        <v>0</v>
      </c>
      <c r="AP619" s="25">
        <f t="shared" si="58"/>
        <v>0</v>
      </c>
      <c r="AQ619" s="25">
        <f t="shared" si="59"/>
        <v>0</v>
      </c>
    </row>
    <row r="620" spans="1:43" x14ac:dyDescent="0.2">
      <c r="A620" s="1">
        <v>616</v>
      </c>
      <c r="B620" s="27">
        <f>'Rolex, AP, Patek'!C620</f>
        <v>43415</v>
      </c>
      <c r="C620">
        <f>'Rolex, AP, Patek'!D620</f>
        <v>523</v>
      </c>
      <c r="D620" s="28">
        <f>'Rolex, AP, Patek'!E620</f>
        <v>106599</v>
      </c>
      <c r="E620" s="28">
        <f>'Rolex, AP, Patek'!F620</f>
        <v>127918</v>
      </c>
      <c r="F620" s="29">
        <f t="shared" si="54"/>
        <v>11.576829409806841</v>
      </c>
      <c r="G620" s="28">
        <f>IF('Rolex, AP, Patek'!J620="AP",1,0)</f>
        <v>0</v>
      </c>
      <c r="H620" s="28">
        <f>IF('Rolex, AP, Patek'!J620="Patek",1,0)</f>
        <v>1</v>
      </c>
      <c r="I620" s="28">
        <f>IF('Rolex, AP, Patek'!J620="Rolex",1,0)</f>
        <v>0</v>
      </c>
      <c r="J620">
        <f>IF('Rolex, AP, Patek'!L620="Stainless Steel",1,0)</f>
        <v>0</v>
      </c>
      <c r="K620">
        <f>IF('Rolex, AP, Patek'!L620="Two-tone",1,0)</f>
        <v>0</v>
      </c>
      <c r="L620">
        <f>IF(OR('Rolex, AP, Patek'!L620="YG 18K",'Rolex, AP, Patek'!L620="YG &lt;18K",'Rolex, AP, Patek'!L620="PG 18K",'Rolex, AP, Patek'!L620="PG &lt;18K",'Rolex, AP, Patek'!L620="WG 18K",'Rolex, AP, Patek'!L620="Mixes of 18K",'Rolex, AP, Patek'!L620="Mixes &lt;18K"),1,0)</f>
        <v>1</v>
      </c>
      <c r="M620">
        <f>IF('Rolex, AP, Patek'!L620="Platinum",1,0)</f>
        <v>0</v>
      </c>
      <c r="N620">
        <f>IF(OR('Rolex, AP, Patek'!L620="PVD",'Rolex, AP, Patek'!L620="Gold Plate",'Rolex, AP, Patek'!L620="Other"),1,0)</f>
        <v>0</v>
      </c>
      <c r="O620">
        <f>IF('Rolex, AP, Patek'!P620="Stainless Steel",1,0)</f>
        <v>0</v>
      </c>
      <c r="P620">
        <f>IF('Rolex, AP, Patek'!P620="Leather",1,0)</f>
        <v>0</v>
      </c>
      <c r="Q620">
        <f>IF('Rolex, AP, Patek'!P620="Two-tone",1,0)</f>
        <v>0</v>
      </c>
      <c r="R620">
        <f>IF(OR('Rolex, AP, Patek'!P620="YG 18K",'Rolex, AP, Patek'!P620="PG 18K",'Rolex, AP, Patek'!P620="WG 18K",'Rolex, AP, Patek'!P620="Mixes of 18K"),1,0)</f>
        <v>1</v>
      </c>
      <c r="S620">
        <f>IF(OR('Rolex, AP, Patek'!AX620="Yes",'Rolex, AP, Patek'!AY620="Yes",'Rolex, AP, Patek'!AW620="Yes"),1,0)</f>
        <v>1</v>
      </c>
      <c r="T620">
        <f>IF(OR(ISTEXT('Rolex, AP, Patek'!AZ620), ISTEXT('Rolex, AP, Patek'!BA620)),1,0)</f>
        <v>0</v>
      </c>
      <c r="U620">
        <f>IF('Rolex, AP, Patek'!BB620="Yes",1,0)</f>
        <v>0</v>
      </c>
      <c r="V620">
        <f>IF('Rolex, AP, Patek'!BC620="Yes",1,0)</f>
        <v>0</v>
      </c>
      <c r="W620">
        <f>IF('Rolex, AP, Patek'!BF620="Yes",1,0)</f>
        <v>0</v>
      </c>
      <c r="X620">
        <f>IF('Rolex, AP, Patek'!BG620="A",1,0)</f>
        <v>0</v>
      </c>
      <c r="Y620">
        <f>IF('Rolex, AP, Patek'!BG620="AA",1,0)</f>
        <v>0</v>
      </c>
      <c r="Z620">
        <f>IF('Rolex, AP, Patek'!BG620="AAA",1,0)</f>
        <v>0</v>
      </c>
      <c r="AA620">
        <f>IF('Rolex, AP, Patek'!BG620="AAAA",1,0)</f>
        <v>1</v>
      </c>
      <c r="AB620">
        <f>IF('Rolex, AP, Patek'!R620="Yes",1,0)</f>
        <v>0</v>
      </c>
      <c r="AC620">
        <f>IF('Rolex, AP, Patek'!AR620="Yes",1,0)</f>
        <v>0</v>
      </c>
      <c r="AD620">
        <f>IF(OR('Rolex, AP, Patek'!X620="Yes", 'Rolex, AP, Patek'!Y620="Yes",'Rolex, AP, Patek'!Z620="Yes"),1,0)</f>
        <v>1</v>
      </c>
      <c r="AE620">
        <f>IF(OR('Rolex, AP, Patek'!AA620="Yes",'Rolex, AP, Patek'!AB620="Yes"),1,0)</f>
        <v>0</v>
      </c>
      <c r="AF620">
        <f>IF('Rolex, AP, Patek'!AD620="Yes",1,0)</f>
        <v>0</v>
      </c>
      <c r="AG620">
        <f>IF('Rolex, AP, Patek'!AC620="Yes",1,0)</f>
        <v>0</v>
      </c>
      <c r="AH620">
        <f>IF('Rolex, AP, Patek'!AE620="Yes",1,0)</f>
        <v>0</v>
      </c>
      <c r="AI620">
        <f>IF(OR('Rolex, AP, Patek'!AK620="Yes",'Rolex, AP, Patek'!AN620="Yes"),1,0)</f>
        <v>0</v>
      </c>
      <c r="AJ620">
        <f>IF('Rolex, AP, Patek'!AL620="Yes",1,0)</f>
        <v>0</v>
      </c>
      <c r="AK620">
        <f>IF('Rolex, AP, Patek'!AO620="Yes",1,0)</f>
        <v>0</v>
      </c>
      <c r="AL620">
        <f>IF('Rolex, AP, Patek'!AS620="Yes",1,0)</f>
        <v>0</v>
      </c>
      <c r="AM620" s="25">
        <f t="shared" si="55"/>
        <v>1</v>
      </c>
      <c r="AN620" s="25">
        <f t="shared" si="56"/>
        <v>0</v>
      </c>
      <c r="AO620" s="25">
        <f t="shared" si="57"/>
        <v>0</v>
      </c>
      <c r="AP620" s="25">
        <f t="shared" si="58"/>
        <v>0</v>
      </c>
      <c r="AQ620" s="25">
        <f t="shared" si="59"/>
        <v>0</v>
      </c>
    </row>
    <row r="621" spans="1:43" x14ac:dyDescent="0.2">
      <c r="A621" s="1">
        <v>617</v>
      </c>
      <c r="B621" s="27">
        <f>'Rolex, AP, Patek'!C621</f>
        <v>43415</v>
      </c>
      <c r="C621">
        <f>'Rolex, AP, Patek'!D621</f>
        <v>524</v>
      </c>
      <c r="D621" s="28">
        <f>'Rolex, AP, Patek'!E621</f>
        <v>5000</v>
      </c>
      <c r="E621" s="28">
        <f>'Rolex, AP, Patek'!F621</f>
        <v>6250</v>
      </c>
      <c r="F621" s="29">
        <f t="shared" si="54"/>
        <v>8.5171931914162382</v>
      </c>
      <c r="G621" s="28">
        <f>IF('Rolex, AP, Patek'!J621="AP",1,0)</f>
        <v>0</v>
      </c>
      <c r="H621" s="28">
        <f>IF('Rolex, AP, Patek'!J621="Patek",1,0)</f>
        <v>0</v>
      </c>
      <c r="I621" s="28">
        <f>IF('Rolex, AP, Patek'!J621="Rolex",1,0)</f>
        <v>1</v>
      </c>
      <c r="J621">
        <f>IF('Rolex, AP, Patek'!L621="Stainless Steel",1,0)</f>
        <v>0</v>
      </c>
      <c r="K621">
        <f>IF('Rolex, AP, Patek'!L621="Two-tone",1,0)</f>
        <v>0</v>
      </c>
      <c r="L621">
        <f>IF(OR('Rolex, AP, Patek'!L621="YG 18K",'Rolex, AP, Patek'!L621="YG &lt;18K",'Rolex, AP, Patek'!L621="PG 18K",'Rolex, AP, Patek'!L621="PG &lt;18K",'Rolex, AP, Patek'!L621="WG 18K",'Rolex, AP, Patek'!L621="Mixes of 18K",'Rolex, AP, Patek'!L621="Mixes &lt;18K"),1,0)</f>
        <v>1</v>
      </c>
      <c r="M621">
        <f>IF('Rolex, AP, Patek'!L621="Platinum",1,0)</f>
        <v>0</v>
      </c>
      <c r="N621">
        <f>IF(OR('Rolex, AP, Patek'!L621="PVD",'Rolex, AP, Patek'!L621="Gold Plate",'Rolex, AP, Patek'!L621="Other"),1,0)</f>
        <v>0</v>
      </c>
      <c r="O621">
        <f>IF('Rolex, AP, Patek'!P621="Stainless Steel",1,0)</f>
        <v>0</v>
      </c>
      <c r="P621">
        <f>IF('Rolex, AP, Patek'!P621="Leather",1,0)</f>
        <v>0</v>
      </c>
      <c r="Q621">
        <f>IF('Rolex, AP, Patek'!P621="Two-tone",1,0)</f>
        <v>0</v>
      </c>
      <c r="R621">
        <f>IF(OR('Rolex, AP, Patek'!P621="YG 18K",'Rolex, AP, Patek'!P621="PG 18K",'Rolex, AP, Patek'!P621="WG 18K",'Rolex, AP, Patek'!P621="Mixes of 18K"),1,0)</f>
        <v>1</v>
      </c>
      <c r="S621">
        <f>IF(OR('Rolex, AP, Patek'!AX621="Yes",'Rolex, AP, Patek'!AY621="Yes",'Rolex, AP, Patek'!AW621="Yes"),1,0)</f>
        <v>0</v>
      </c>
      <c r="T621">
        <f>IF(OR(ISTEXT('Rolex, AP, Patek'!AZ621), ISTEXT('Rolex, AP, Patek'!BA621)),1,0)</f>
        <v>0</v>
      </c>
      <c r="U621">
        <f>IF('Rolex, AP, Patek'!BB621="Yes",1,0)</f>
        <v>0</v>
      </c>
      <c r="V621">
        <f>IF('Rolex, AP, Patek'!BC621="Yes",1,0)</f>
        <v>0</v>
      </c>
      <c r="W621">
        <f>IF('Rolex, AP, Patek'!BF621="Yes",1,0)</f>
        <v>0</v>
      </c>
      <c r="X621">
        <f>IF('Rolex, AP, Patek'!BG621="A",1,0)</f>
        <v>0</v>
      </c>
      <c r="Y621">
        <f>IF('Rolex, AP, Patek'!BG621="AA",1,0)</f>
        <v>0</v>
      </c>
      <c r="Z621">
        <f>IF('Rolex, AP, Patek'!BG621="AAA",1,0)</f>
        <v>1</v>
      </c>
      <c r="AA621">
        <f>IF('Rolex, AP, Patek'!BG621="AAAA",1,0)</f>
        <v>0</v>
      </c>
      <c r="AB621">
        <f>IF('Rolex, AP, Patek'!R621="Yes",1,0)</f>
        <v>1</v>
      </c>
      <c r="AC621">
        <f>IF('Rolex, AP, Patek'!AR621="Yes",1,0)</f>
        <v>0</v>
      </c>
      <c r="AD621">
        <f>IF(OR('Rolex, AP, Patek'!X621="Yes", 'Rolex, AP, Patek'!Y621="Yes",'Rolex, AP, Patek'!Z621="Yes"),1,0)</f>
        <v>0</v>
      </c>
      <c r="AE621">
        <f>IF(OR('Rolex, AP, Patek'!AA621="Yes",'Rolex, AP, Patek'!AB621="Yes"),1,0)</f>
        <v>0</v>
      </c>
      <c r="AF621">
        <f>IF('Rolex, AP, Patek'!AD621="Yes",1,0)</f>
        <v>0</v>
      </c>
      <c r="AG621">
        <f>IF('Rolex, AP, Patek'!AC621="Yes",1,0)</f>
        <v>0</v>
      </c>
      <c r="AH621">
        <f>IF('Rolex, AP, Patek'!AE621="Yes",1,0)</f>
        <v>0</v>
      </c>
      <c r="AI621">
        <f>IF(OR('Rolex, AP, Patek'!AK621="Yes",'Rolex, AP, Patek'!AN621="Yes"),1,0)</f>
        <v>0</v>
      </c>
      <c r="AJ621">
        <f>IF('Rolex, AP, Patek'!AL621="Yes",1,0)</f>
        <v>0</v>
      </c>
      <c r="AK621">
        <f>IF('Rolex, AP, Patek'!AO621="Yes",1,0)</f>
        <v>0</v>
      </c>
      <c r="AL621">
        <f>IF('Rolex, AP, Patek'!AS621="Yes",1,0)</f>
        <v>0</v>
      </c>
      <c r="AM621" s="25">
        <f t="shared" si="55"/>
        <v>1</v>
      </c>
      <c r="AN621" s="25">
        <f t="shared" si="56"/>
        <v>0</v>
      </c>
      <c r="AO621" s="25">
        <f t="shared" si="57"/>
        <v>0</v>
      </c>
      <c r="AP621" s="25">
        <f t="shared" si="58"/>
        <v>0</v>
      </c>
      <c r="AQ621" s="25">
        <f t="shared" si="59"/>
        <v>0</v>
      </c>
    </row>
    <row r="622" spans="1:43" x14ac:dyDescent="0.2">
      <c r="A622" s="1">
        <v>618</v>
      </c>
      <c r="B622" s="27">
        <f>'Rolex, AP, Patek'!C622</f>
        <v>43415</v>
      </c>
      <c r="C622">
        <f>'Rolex, AP, Patek'!D622</f>
        <v>525</v>
      </c>
      <c r="D622" s="28">
        <f>'Rolex, AP, Patek'!E622</f>
        <v>10000</v>
      </c>
      <c r="E622" s="28">
        <f>'Rolex, AP, Patek'!F622</f>
        <v>12500</v>
      </c>
      <c r="F622" s="29">
        <f t="shared" si="54"/>
        <v>9.2103403719761836</v>
      </c>
      <c r="G622" s="28">
        <f>IF('Rolex, AP, Patek'!J622="AP",1,0)</f>
        <v>0</v>
      </c>
      <c r="H622" s="28">
        <f>IF('Rolex, AP, Patek'!J622="Patek",1,0)</f>
        <v>0</v>
      </c>
      <c r="I622" s="28">
        <f>IF('Rolex, AP, Patek'!J622="Rolex",1,0)</f>
        <v>1</v>
      </c>
      <c r="J622">
        <f>IF('Rolex, AP, Patek'!L622="Stainless Steel",1,0)</f>
        <v>0</v>
      </c>
      <c r="K622">
        <f>IF('Rolex, AP, Patek'!L622="Two-tone",1,0)</f>
        <v>0</v>
      </c>
      <c r="L622">
        <f>IF(OR('Rolex, AP, Patek'!L622="YG 18K",'Rolex, AP, Patek'!L622="YG &lt;18K",'Rolex, AP, Patek'!L622="PG 18K",'Rolex, AP, Patek'!L622="PG &lt;18K",'Rolex, AP, Patek'!L622="WG 18K",'Rolex, AP, Patek'!L622="Mixes of 18K",'Rolex, AP, Patek'!L622="Mixes &lt;18K"),1,0)</f>
        <v>1</v>
      </c>
      <c r="M622">
        <f>IF('Rolex, AP, Patek'!L622="Platinum",1,0)</f>
        <v>0</v>
      </c>
      <c r="N622">
        <f>IF(OR('Rolex, AP, Patek'!L622="PVD",'Rolex, AP, Patek'!L622="Gold Plate",'Rolex, AP, Patek'!L622="Other"),1,0)</f>
        <v>0</v>
      </c>
      <c r="O622">
        <f>IF('Rolex, AP, Patek'!P622="Stainless Steel",1,0)</f>
        <v>0</v>
      </c>
      <c r="P622">
        <f>IF('Rolex, AP, Patek'!P622="Leather",1,0)</f>
        <v>0</v>
      </c>
      <c r="Q622">
        <f>IF('Rolex, AP, Patek'!P622="Two-tone",1,0)</f>
        <v>0</v>
      </c>
      <c r="R622">
        <f>IF(OR('Rolex, AP, Patek'!P622="YG 18K",'Rolex, AP, Patek'!P622="PG 18K",'Rolex, AP, Patek'!P622="WG 18K",'Rolex, AP, Patek'!P622="Mixes of 18K"),1,0)</f>
        <v>1</v>
      </c>
      <c r="S622">
        <f>IF(OR('Rolex, AP, Patek'!AX622="Yes",'Rolex, AP, Patek'!AY622="Yes",'Rolex, AP, Patek'!AW622="Yes"),1,0)</f>
        <v>0</v>
      </c>
      <c r="T622">
        <f>IF(OR(ISTEXT('Rolex, AP, Patek'!AZ622), ISTEXT('Rolex, AP, Patek'!BA622)),1,0)</f>
        <v>0</v>
      </c>
      <c r="U622">
        <f>IF('Rolex, AP, Patek'!BB622="Yes",1,0)</f>
        <v>0</v>
      </c>
      <c r="V622">
        <f>IF('Rolex, AP, Patek'!BC622="Yes",1,0)</f>
        <v>0</v>
      </c>
      <c r="W622">
        <f>IF('Rolex, AP, Patek'!BF622="Yes",1,0)</f>
        <v>0</v>
      </c>
      <c r="X622">
        <f>IF('Rolex, AP, Patek'!BG622="A",1,0)</f>
        <v>0</v>
      </c>
      <c r="Y622">
        <f>IF('Rolex, AP, Patek'!BG622="AA",1,0)</f>
        <v>0</v>
      </c>
      <c r="Z622">
        <f>IF('Rolex, AP, Patek'!BG622="AAA",1,0)</f>
        <v>1</v>
      </c>
      <c r="AA622">
        <f>IF('Rolex, AP, Patek'!BG622="AAAA",1,0)</f>
        <v>0</v>
      </c>
      <c r="AB622">
        <f>IF('Rolex, AP, Patek'!R622="Yes",1,0)</f>
        <v>1</v>
      </c>
      <c r="AC622">
        <f>IF('Rolex, AP, Patek'!AR622="Yes",1,0)</f>
        <v>0</v>
      </c>
      <c r="AD622">
        <f>IF(OR('Rolex, AP, Patek'!X622="Yes", 'Rolex, AP, Patek'!Y622="Yes",'Rolex, AP, Patek'!Z622="Yes"),1,0)</f>
        <v>0</v>
      </c>
      <c r="AE622">
        <f>IF(OR('Rolex, AP, Patek'!AA622="Yes",'Rolex, AP, Patek'!AB622="Yes"),1,0)</f>
        <v>0</v>
      </c>
      <c r="AF622">
        <f>IF('Rolex, AP, Patek'!AD622="Yes",1,0)</f>
        <v>0</v>
      </c>
      <c r="AG622">
        <f>IF('Rolex, AP, Patek'!AC622="Yes",1,0)</f>
        <v>0</v>
      </c>
      <c r="AH622">
        <f>IF('Rolex, AP, Patek'!AE622="Yes",1,0)</f>
        <v>0</v>
      </c>
      <c r="AI622">
        <f>IF(OR('Rolex, AP, Patek'!AK622="Yes",'Rolex, AP, Patek'!AN622="Yes"),1,0)</f>
        <v>0</v>
      </c>
      <c r="AJ622">
        <f>IF('Rolex, AP, Patek'!AL622="Yes",1,0)</f>
        <v>0</v>
      </c>
      <c r="AK622">
        <f>IF('Rolex, AP, Patek'!AO622="Yes",1,0)</f>
        <v>0</v>
      </c>
      <c r="AL622">
        <f>IF('Rolex, AP, Patek'!AS622="Yes",1,0)</f>
        <v>0</v>
      </c>
      <c r="AM622" s="25">
        <f t="shared" si="55"/>
        <v>1</v>
      </c>
      <c r="AN622" s="25">
        <f t="shared" si="56"/>
        <v>0</v>
      </c>
      <c r="AO622" s="25">
        <f t="shared" si="57"/>
        <v>0</v>
      </c>
      <c r="AP622" s="25">
        <f t="shared" si="58"/>
        <v>0</v>
      </c>
      <c r="AQ622" s="25">
        <f t="shared" si="59"/>
        <v>0</v>
      </c>
    </row>
    <row r="623" spans="1:43" x14ac:dyDescent="0.2">
      <c r="A623" s="1">
        <v>619</v>
      </c>
      <c r="B623" s="27">
        <f>'Rolex, AP, Patek'!C623</f>
        <v>43415</v>
      </c>
      <c r="C623">
        <f>'Rolex, AP, Patek'!D623</f>
        <v>526</v>
      </c>
      <c r="D623" s="28">
        <f>'Rolex, AP, Patek'!E623</f>
        <v>55000</v>
      </c>
      <c r="E623" s="28">
        <f>'Rolex, AP, Patek'!F623</f>
        <v>66000</v>
      </c>
      <c r="F623" s="29">
        <f t="shared" si="54"/>
        <v>10.915088464214607</v>
      </c>
      <c r="G623" s="28">
        <f>IF('Rolex, AP, Patek'!J623="AP",1,0)</f>
        <v>0</v>
      </c>
      <c r="H623" s="28">
        <f>IF('Rolex, AP, Patek'!J623="Patek",1,0)</f>
        <v>0</v>
      </c>
      <c r="I623" s="28">
        <f>IF('Rolex, AP, Patek'!J623="Rolex",1,0)</f>
        <v>1</v>
      </c>
      <c r="J623">
        <f>IF('Rolex, AP, Patek'!L623="Stainless Steel",1,0)</f>
        <v>1</v>
      </c>
      <c r="K623">
        <f>IF('Rolex, AP, Patek'!L623="Two-tone",1,0)</f>
        <v>0</v>
      </c>
      <c r="L623">
        <f>IF(OR('Rolex, AP, Patek'!L623="YG 18K",'Rolex, AP, Patek'!L623="YG &lt;18K",'Rolex, AP, Patek'!L623="PG 18K",'Rolex, AP, Patek'!L623="PG &lt;18K",'Rolex, AP, Patek'!L623="WG 18K",'Rolex, AP, Patek'!L623="Mixes of 18K",'Rolex, AP, Patek'!L623="Mixes &lt;18K"),1,0)</f>
        <v>0</v>
      </c>
      <c r="M623">
        <f>IF('Rolex, AP, Patek'!L623="Platinum",1,0)</f>
        <v>0</v>
      </c>
      <c r="N623">
        <f>IF(OR('Rolex, AP, Patek'!L623="PVD",'Rolex, AP, Patek'!L623="Gold Plate",'Rolex, AP, Patek'!L623="Other"),1,0)</f>
        <v>0</v>
      </c>
      <c r="O623">
        <f>IF('Rolex, AP, Patek'!P623="Stainless Steel",1,0)</f>
        <v>0</v>
      </c>
      <c r="P623">
        <f>IF('Rolex, AP, Patek'!P623="Leather",1,0)</f>
        <v>1</v>
      </c>
      <c r="Q623">
        <f>IF('Rolex, AP, Patek'!P623="Two-tone",1,0)</f>
        <v>0</v>
      </c>
      <c r="R623">
        <f>IF(OR('Rolex, AP, Patek'!P623="YG 18K",'Rolex, AP, Patek'!P623="PG 18K",'Rolex, AP, Patek'!P623="WG 18K",'Rolex, AP, Patek'!P623="Mixes of 18K"),1,0)</f>
        <v>0</v>
      </c>
      <c r="S623">
        <f>IF(OR('Rolex, AP, Patek'!AX623="Yes",'Rolex, AP, Patek'!AY623="Yes",'Rolex, AP, Patek'!AW623="Yes"),1,0)</f>
        <v>0</v>
      </c>
      <c r="T623">
        <f>IF(OR(ISTEXT('Rolex, AP, Patek'!AZ623), ISTEXT('Rolex, AP, Patek'!BA623)),1,0)</f>
        <v>0</v>
      </c>
      <c r="U623">
        <f>IF('Rolex, AP, Patek'!BB623="Yes",1,0)</f>
        <v>0</v>
      </c>
      <c r="V623">
        <f>IF('Rolex, AP, Patek'!BC623="Yes",1,0)</f>
        <v>0</v>
      </c>
      <c r="W623">
        <f>IF('Rolex, AP, Patek'!BF623="Yes",1,0)</f>
        <v>0</v>
      </c>
      <c r="X623">
        <f>IF('Rolex, AP, Patek'!BG623="A",1,0)</f>
        <v>0</v>
      </c>
      <c r="Y623">
        <f>IF('Rolex, AP, Patek'!BG623="AA",1,0)</f>
        <v>0</v>
      </c>
      <c r="Z623">
        <f>IF('Rolex, AP, Patek'!BG623="AAA",1,0)</f>
        <v>0</v>
      </c>
      <c r="AA623">
        <f>IF('Rolex, AP, Patek'!BG623="AAAA",1,0)</f>
        <v>1</v>
      </c>
      <c r="AB623">
        <f>IF('Rolex, AP, Patek'!R623="Yes",1,0)</f>
        <v>0</v>
      </c>
      <c r="AC623">
        <f>IF('Rolex, AP, Patek'!AR623="Yes",1,0)</f>
        <v>0</v>
      </c>
      <c r="AD623">
        <f>IF(OR('Rolex, AP, Patek'!X623="Yes", 'Rolex, AP, Patek'!Y623="Yes",'Rolex, AP, Patek'!Z623="Yes"),1,0)</f>
        <v>1</v>
      </c>
      <c r="AE623">
        <f>IF(OR('Rolex, AP, Patek'!AA623="Yes",'Rolex, AP, Patek'!AB623="Yes"),1,0)</f>
        <v>1</v>
      </c>
      <c r="AF623">
        <f>IF('Rolex, AP, Patek'!AD623="Yes",1,0)</f>
        <v>0</v>
      </c>
      <c r="AG623">
        <f>IF('Rolex, AP, Patek'!AC623="Yes",1,0)</f>
        <v>0</v>
      </c>
      <c r="AH623">
        <f>IF('Rolex, AP, Patek'!AE623="Yes",1,0)</f>
        <v>0</v>
      </c>
      <c r="AI623">
        <f>IF(OR('Rolex, AP, Patek'!AK623="Yes",'Rolex, AP, Patek'!AN623="Yes"),1,0)</f>
        <v>0</v>
      </c>
      <c r="AJ623">
        <f>IF('Rolex, AP, Patek'!AL623="Yes",1,0)</f>
        <v>0</v>
      </c>
      <c r="AK623">
        <f>IF('Rolex, AP, Patek'!AO623="Yes",1,0)</f>
        <v>0</v>
      </c>
      <c r="AL623">
        <f>IF('Rolex, AP, Patek'!AS623="Yes",1,0)</f>
        <v>0</v>
      </c>
      <c r="AM623" s="25">
        <f t="shared" si="55"/>
        <v>1</v>
      </c>
      <c r="AN623" s="25">
        <f t="shared" si="56"/>
        <v>0</v>
      </c>
      <c r="AO623" s="25">
        <f t="shared" si="57"/>
        <v>0</v>
      </c>
      <c r="AP623" s="25">
        <f t="shared" si="58"/>
        <v>0</v>
      </c>
      <c r="AQ623" s="25">
        <f t="shared" si="59"/>
        <v>0</v>
      </c>
    </row>
    <row r="624" spans="1:43" x14ac:dyDescent="0.2">
      <c r="A624" s="1">
        <v>620</v>
      </c>
      <c r="B624" s="27">
        <f>'Rolex, AP, Patek'!C624</f>
        <v>43415</v>
      </c>
      <c r="C624">
        <f>'Rolex, AP, Patek'!D624</f>
        <v>559</v>
      </c>
      <c r="D624" s="28">
        <f>'Rolex, AP, Patek'!E624</f>
        <v>150000</v>
      </c>
      <c r="E624" s="28">
        <f>'Rolex, AP, Patek'!F624</f>
        <v>185000</v>
      </c>
      <c r="F624" s="29">
        <f t="shared" si="54"/>
        <v>11.918390573078392</v>
      </c>
      <c r="G624" s="28">
        <f>IF('Rolex, AP, Patek'!J624="AP",1,0)</f>
        <v>0</v>
      </c>
      <c r="H624" s="28">
        <f>IF('Rolex, AP, Patek'!J624="Patek",1,0)</f>
        <v>1</v>
      </c>
      <c r="I624" s="28">
        <f>IF('Rolex, AP, Patek'!J624="Rolex",1,0)</f>
        <v>0</v>
      </c>
      <c r="J624">
        <f>IF('Rolex, AP, Patek'!L624="Stainless Steel",1,0)</f>
        <v>0</v>
      </c>
      <c r="K624">
        <f>IF('Rolex, AP, Patek'!L624="Two-tone",1,0)</f>
        <v>0</v>
      </c>
      <c r="L624">
        <f>IF(OR('Rolex, AP, Patek'!L624="YG 18K",'Rolex, AP, Patek'!L624="YG &lt;18K",'Rolex, AP, Patek'!L624="PG 18K",'Rolex, AP, Patek'!L624="PG &lt;18K",'Rolex, AP, Patek'!L624="WG 18K",'Rolex, AP, Patek'!L624="Mixes of 18K",'Rolex, AP, Patek'!L624="Mixes &lt;18K"),1,0)</f>
        <v>1</v>
      </c>
      <c r="M624">
        <f>IF('Rolex, AP, Patek'!L624="Platinum",1,0)</f>
        <v>0</v>
      </c>
      <c r="N624">
        <f>IF(OR('Rolex, AP, Patek'!L624="PVD",'Rolex, AP, Patek'!L624="Gold Plate",'Rolex, AP, Patek'!L624="Other"),1,0)</f>
        <v>0</v>
      </c>
      <c r="O624">
        <f>IF('Rolex, AP, Patek'!P624="Stainless Steel",1,0)</f>
        <v>0</v>
      </c>
      <c r="P624">
        <f>IF('Rolex, AP, Patek'!P624="Leather",1,0)</f>
        <v>1</v>
      </c>
      <c r="Q624">
        <f>IF('Rolex, AP, Patek'!P624="Two-tone",1,0)</f>
        <v>0</v>
      </c>
      <c r="R624">
        <f>IF(OR('Rolex, AP, Patek'!P624="YG 18K",'Rolex, AP, Patek'!P624="PG 18K",'Rolex, AP, Patek'!P624="WG 18K",'Rolex, AP, Patek'!P624="Mixes of 18K"),1,0)</f>
        <v>0</v>
      </c>
      <c r="S624">
        <f>IF(OR('Rolex, AP, Patek'!AX624="Yes",'Rolex, AP, Patek'!AY624="Yes",'Rolex, AP, Patek'!AW624="Yes"),1,0)</f>
        <v>0</v>
      </c>
      <c r="T624">
        <f>IF(OR(ISTEXT('Rolex, AP, Patek'!AZ624), ISTEXT('Rolex, AP, Patek'!BA624)),1,0)</f>
        <v>0</v>
      </c>
      <c r="U624">
        <f>IF('Rolex, AP, Patek'!BB624="Yes",1,0)</f>
        <v>0</v>
      </c>
      <c r="V624">
        <f>IF('Rolex, AP, Patek'!BC624="Yes",1,0)</f>
        <v>0</v>
      </c>
      <c r="W624">
        <f>IF('Rolex, AP, Patek'!BF624="Yes",1,0)</f>
        <v>0</v>
      </c>
      <c r="X624">
        <f>IF('Rolex, AP, Patek'!BG624="A",1,0)</f>
        <v>0</v>
      </c>
      <c r="Y624">
        <f>IF('Rolex, AP, Patek'!BG624="AA",1,0)</f>
        <v>0</v>
      </c>
      <c r="Z624">
        <f>IF('Rolex, AP, Patek'!BG624="AAA",1,0)</f>
        <v>0</v>
      </c>
      <c r="AA624">
        <f>IF('Rolex, AP, Patek'!BG624="AAAA",1,0)</f>
        <v>1</v>
      </c>
      <c r="AB624">
        <f>IF('Rolex, AP, Patek'!R624="Yes",1,0)</f>
        <v>0</v>
      </c>
      <c r="AC624">
        <f>IF('Rolex, AP, Patek'!AR624="Yes",1,0)</f>
        <v>0</v>
      </c>
      <c r="AD624">
        <f>IF(OR('Rolex, AP, Patek'!X624="Yes", 'Rolex, AP, Patek'!Y624="Yes",'Rolex, AP, Patek'!Z624="Yes"),1,0)</f>
        <v>0</v>
      </c>
      <c r="AE624">
        <f>IF(OR('Rolex, AP, Patek'!AA624="Yes",'Rolex, AP, Patek'!AB624="Yes"),1,0)</f>
        <v>0</v>
      </c>
      <c r="AF624">
        <f>IF('Rolex, AP, Patek'!AD624="Yes",1,0)</f>
        <v>0</v>
      </c>
      <c r="AG624">
        <f>IF('Rolex, AP, Patek'!AC624="Yes",1,0)</f>
        <v>0</v>
      </c>
      <c r="AH624">
        <f>IF('Rolex, AP, Patek'!AE624="Yes",1,0)</f>
        <v>0</v>
      </c>
      <c r="AI624">
        <f>IF(OR('Rolex, AP, Patek'!AK624="Yes",'Rolex, AP, Patek'!AN624="Yes"),1,0)</f>
        <v>0</v>
      </c>
      <c r="AJ624">
        <f>IF('Rolex, AP, Patek'!AL624="Yes",1,0)</f>
        <v>0</v>
      </c>
      <c r="AK624">
        <f>IF('Rolex, AP, Patek'!AO624="Yes",1,0)</f>
        <v>1</v>
      </c>
      <c r="AL624">
        <f>IF('Rolex, AP, Patek'!AS624="Yes",1,0)</f>
        <v>0</v>
      </c>
      <c r="AM624" s="25">
        <f t="shared" si="55"/>
        <v>1</v>
      </c>
      <c r="AN624" s="25">
        <f t="shared" si="56"/>
        <v>0</v>
      </c>
      <c r="AO624" s="25">
        <f t="shared" si="57"/>
        <v>0</v>
      </c>
      <c r="AP624" s="25">
        <f t="shared" si="58"/>
        <v>0</v>
      </c>
      <c r="AQ624" s="25">
        <f t="shared" si="59"/>
        <v>0</v>
      </c>
    </row>
    <row r="625" spans="1:43" x14ac:dyDescent="0.2">
      <c r="A625" s="1">
        <v>621</v>
      </c>
      <c r="B625" s="27">
        <f>'Rolex, AP, Patek'!C625</f>
        <v>43415</v>
      </c>
      <c r="C625">
        <f>'Rolex, AP, Patek'!D625</f>
        <v>560</v>
      </c>
      <c r="D625" s="28">
        <f>'Rolex, AP, Patek'!E625</f>
        <v>300000</v>
      </c>
      <c r="E625" s="28">
        <f>'Rolex, AP, Patek'!F625</f>
        <v>365000</v>
      </c>
      <c r="F625" s="29">
        <f t="shared" si="54"/>
        <v>12.611537753638338</v>
      </c>
      <c r="G625" s="28">
        <f>IF('Rolex, AP, Patek'!J625="AP",1,0)</f>
        <v>0</v>
      </c>
      <c r="H625" s="28">
        <f>IF('Rolex, AP, Patek'!J625="Patek",1,0)</f>
        <v>1</v>
      </c>
      <c r="I625" s="28">
        <f>IF('Rolex, AP, Patek'!J625="Rolex",1,0)</f>
        <v>0</v>
      </c>
      <c r="J625">
        <f>IF('Rolex, AP, Patek'!L625="Stainless Steel",1,0)</f>
        <v>0</v>
      </c>
      <c r="K625">
        <f>IF('Rolex, AP, Patek'!L625="Two-tone",1,0)</f>
        <v>0</v>
      </c>
      <c r="L625">
        <f>IF(OR('Rolex, AP, Patek'!L625="YG 18K",'Rolex, AP, Patek'!L625="YG &lt;18K",'Rolex, AP, Patek'!L625="PG 18K",'Rolex, AP, Patek'!L625="PG &lt;18K",'Rolex, AP, Patek'!L625="WG 18K",'Rolex, AP, Patek'!L625="Mixes of 18K",'Rolex, AP, Patek'!L625="Mixes &lt;18K"),1,0)</f>
        <v>1</v>
      </c>
      <c r="M625">
        <f>IF('Rolex, AP, Patek'!L625="Platinum",1,0)</f>
        <v>0</v>
      </c>
      <c r="N625">
        <f>IF(OR('Rolex, AP, Patek'!L625="PVD",'Rolex, AP, Patek'!L625="Gold Plate",'Rolex, AP, Patek'!L625="Other"),1,0)</f>
        <v>0</v>
      </c>
      <c r="O625">
        <f>IF('Rolex, AP, Patek'!P625="Stainless Steel",1,0)</f>
        <v>0</v>
      </c>
      <c r="P625">
        <f>IF('Rolex, AP, Patek'!P625="Leather",1,0)</f>
        <v>1</v>
      </c>
      <c r="Q625">
        <f>IF('Rolex, AP, Patek'!P625="Two-tone",1,0)</f>
        <v>0</v>
      </c>
      <c r="R625">
        <f>IF(OR('Rolex, AP, Patek'!P625="YG 18K",'Rolex, AP, Patek'!P625="PG 18K",'Rolex, AP, Patek'!P625="WG 18K",'Rolex, AP, Patek'!P625="Mixes of 18K"),1,0)</f>
        <v>0</v>
      </c>
      <c r="S625">
        <f>IF(OR('Rolex, AP, Patek'!AX625="Yes",'Rolex, AP, Patek'!AY625="Yes",'Rolex, AP, Patek'!AW625="Yes"),1,0)</f>
        <v>0</v>
      </c>
      <c r="T625">
        <f>IF(OR(ISTEXT('Rolex, AP, Patek'!AZ625), ISTEXT('Rolex, AP, Patek'!BA625)),1,0)</f>
        <v>0</v>
      </c>
      <c r="U625">
        <f>IF('Rolex, AP, Patek'!BB625="Yes",1,0)</f>
        <v>0</v>
      </c>
      <c r="V625">
        <f>IF('Rolex, AP, Patek'!BC625="Yes",1,0)</f>
        <v>0</v>
      </c>
      <c r="W625">
        <f>IF('Rolex, AP, Patek'!BF625="Yes",1,0)</f>
        <v>0</v>
      </c>
      <c r="X625">
        <f>IF('Rolex, AP, Patek'!BG625="A",1,0)</f>
        <v>0</v>
      </c>
      <c r="Y625">
        <f>IF('Rolex, AP, Patek'!BG625="AA",1,0)</f>
        <v>0</v>
      </c>
      <c r="Z625">
        <f>IF('Rolex, AP, Patek'!BG625="AAA",1,0)</f>
        <v>0</v>
      </c>
      <c r="AA625">
        <f>IF('Rolex, AP, Patek'!BG625="AAAA",1,0)</f>
        <v>1</v>
      </c>
      <c r="AB625">
        <f>IF('Rolex, AP, Patek'!R625="Yes",1,0)</f>
        <v>0</v>
      </c>
      <c r="AC625">
        <f>IF('Rolex, AP, Patek'!AR625="Yes",1,0)</f>
        <v>0</v>
      </c>
      <c r="AD625">
        <f>IF(OR('Rolex, AP, Patek'!X625="Yes", 'Rolex, AP, Patek'!Y625="Yes",'Rolex, AP, Patek'!Z625="Yes"),1,0)</f>
        <v>0</v>
      </c>
      <c r="AE625">
        <f>IF(OR('Rolex, AP, Patek'!AA625="Yes",'Rolex, AP, Patek'!AB625="Yes"),1,0)</f>
        <v>0</v>
      </c>
      <c r="AF625">
        <f>IF('Rolex, AP, Patek'!AD625="Yes",1,0)</f>
        <v>0</v>
      </c>
      <c r="AG625">
        <f>IF('Rolex, AP, Patek'!AC625="Yes",1,0)</f>
        <v>0</v>
      </c>
      <c r="AH625">
        <f>IF('Rolex, AP, Patek'!AE625="Yes",1,0)</f>
        <v>0</v>
      </c>
      <c r="AI625">
        <f>IF(OR('Rolex, AP, Patek'!AK625="Yes",'Rolex, AP, Patek'!AN625="Yes"),1,0)</f>
        <v>1</v>
      </c>
      <c r="AJ625">
        <f>IF('Rolex, AP, Patek'!AL625="Yes",1,0)</f>
        <v>0</v>
      </c>
      <c r="AK625">
        <f>IF('Rolex, AP, Patek'!AO625="Yes",1,0)</f>
        <v>1</v>
      </c>
      <c r="AL625">
        <f>IF('Rolex, AP, Patek'!AS625="Yes",1,0)</f>
        <v>0</v>
      </c>
      <c r="AM625" s="25">
        <f t="shared" si="55"/>
        <v>1</v>
      </c>
      <c r="AN625" s="25">
        <f t="shared" si="56"/>
        <v>0</v>
      </c>
      <c r="AO625" s="25">
        <f t="shared" si="57"/>
        <v>0</v>
      </c>
      <c r="AP625" s="25">
        <f t="shared" si="58"/>
        <v>0</v>
      </c>
      <c r="AQ625" s="25">
        <f t="shared" si="59"/>
        <v>0</v>
      </c>
    </row>
    <row r="626" spans="1:43" x14ac:dyDescent="0.2">
      <c r="A626" s="1">
        <v>622</v>
      </c>
      <c r="B626" s="27">
        <f>'Rolex, AP, Patek'!C626</f>
        <v>43415</v>
      </c>
      <c r="C626">
        <f>'Rolex, AP, Patek'!D626</f>
        <v>565</v>
      </c>
      <c r="D626" s="28">
        <f>'Rolex, AP, Patek'!E626</f>
        <v>155000</v>
      </c>
      <c r="E626" s="28">
        <f>'Rolex, AP, Patek'!F626</f>
        <v>191000</v>
      </c>
      <c r="F626" s="29">
        <f t="shared" si="54"/>
        <v>11.951180395901384</v>
      </c>
      <c r="G626" s="28">
        <f>IF('Rolex, AP, Patek'!J626="AP",1,0)</f>
        <v>0</v>
      </c>
      <c r="H626" s="28">
        <f>IF('Rolex, AP, Patek'!J626="Patek",1,0)</f>
        <v>0</v>
      </c>
      <c r="I626" s="28">
        <f>IF('Rolex, AP, Patek'!J626="Rolex",1,0)</f>
        <v>1</v>
      </c>
      <c r="J626">
        <f>IF('Rolex, AP, Patek'!L626="Stainless Steel",1,0)</f>
        <v>1</v>
      </c>
      <c r="K626">
        <f>IF('Rolex, AP, Patek'!L626="Two-tone",1,0)</f>
        <v>0</v>
      </c>
      <c r="L626">
        <f>IF(OR('Rolex, AP, Patek'!L626="YG 18K",'Rolex, AP, Patek'!L626="YG &lt;18K",'Rolex, AP, Patek'!L626="PG 18K",'Rolex, AP, Patek'!L626="PG &lt;18K",'Rolex, AP, Patek'!L626="WG 18K",'Rolex, AP, Patek'!L626="Mixes of 18K",'Rolex, AP, Patek'!L626="Mixes &lt;18K"),1,0)</f>
        <v>0</v>
      </c>
      <c r="M626">
        <f>IF('Rolex, AP, Patek'!L626="Platinum",1,0)</f>
        <v>0</v>
      </c>
      <c r="N626">
        <f>IF(OR('Rolex, AP, Patek'!L626="PVD",'Rolex, AP, Patek'!L626="Gold Plate",'Rolex, AP, Patek'!L626="Other"),1,0)</f>
        <v>0</v>
      </c>
      <c r="O626">
        <f>IF('Rolex, AP, Patek'!P626="Stainless Steel",1,0)</f>
        <v>1</v>
      </c>
      <c r="P626">
        <f>IF('Rolex, AP, Patek'!P626="Leather",1,0)</f>
        <v>0</v>
      </c>
      <c r="Q626">
        <f>IF('Rolex, AP, Patek'!P626="Two-tone",1,0)</f>
        <v>0</v>
      </c>
      <c r="R626">
        <f>IF(OR('Rolex, AP, Patek'!P626="YG 18K",'Rolex, AP, Patek'!P626="PG 18K",'Rolex, AP, Patek'!P626="WG 18K",'Rolex, AP, Patek'!P626="Mixes of 18K"),1,0)</f>
        <v>0</v>
      </c>
      <c r="S626">
        <f>IF(OR('Rolex, AP, Patek'!AX626="Yes",'Rolex, AP, Patek'!AY626="Yes",'Rolex, AP, Patek'!AW626="Yes"),1,0)</f>
        <v>0</v>
      </c>
      <c r="T626">
        <f>IF(OR(ISTEXT('Rolex, AP, Patek'!AZ626), ISTEXT('Rolex, AP, Patek'!BA626)),1,0)</f>
        <v>0</v>
      </c>
      <c r="U626">
        <f>IF('Rolex, AP, Patek'!BB626="Yes",1,0)</f>
        <v>0</v>
      </c>
      <c r="V626">
        <f>IF('Rolex, AP, Patek'!BC626="Yes",1,0)</f>
        <v>0</v>
      </c>
      <c r="W626">
        <f>IF('Rolex, AP, Patek'!BF626="Yes",1,0)</f>
        <v>0</v>
      </c>
      <c r="X626">
        <f>IF('Rolex, AP, Patek'!BG626="A",1,0)</f>
        <v>0</v>
      </c>
      <c r="Y626">
        <f>IF('Rolex, AP, Patek'!BG626="AA",1,0)</f>
        <v>0</v>
      </c>
      <c r="Z626">
        <f>IF('Rolex, AP, Patek'!BG626="AAA",1,0)</f>
        <v>0</v>
      </c>
      <c r="AA626">
        <f>IF('Rolex, AP, Patek'!BG626="AAAA",1,0)</f>
        <v>1</v>
      </c>
      <c r="AB626">
        <f>IF('Rolex, AP, Patek'!R626="Yes",1,0)</f>
        <v>0</v>
      </c>
      <c r="AC626">
        <f>IF('Rolex, AP, Patek'!AR626="Yes",1,0)</f>
        <v>0</v>
      </c>
      <c r="AD626">
        <f>IF(OR('Rolex, AP, Patek'!X626="Yes", 'Rolex, AP, Patek'!Y626="Yes",'Rolex, AP, Patek'!Z626="Yes"),1,0)</f>
        <v>0</v>
      </c>
      <c r="AE626">
        <f>IF(OR('Rolex, AP, Patek'!AA626="Yes",'Rolex, AP, Patek'!AB626="Yes"),1,0)</f>
        <v>0</v>
      </c>
      <c r="AF626">
        <f>IF('Rolex, AP, Patek'!AD626="Yes",1,0)</f>
        <v>0</v>
      </c>
      <c r="AG626">
        <f>IF('Rolex, AP, Patek'!AC626="Yes",1,0)</f>
        <v>0</v>
      </c>
      <c r="AH626">
        <f>IF('Rolex, AP, Patek'!AE626="Yes",1,0)</f>
        <v>0</v>
      </c>
      <c r="AI626">
        <f>IF(OR('Rolex, AP, Patek'!AK626="Yes",'Rolex, AP, Patek'!AN626="Yes"),1,0)</f>
        <v>1</v>
      </c>
      <c r="AJ626">
        <f>IF('Rolex, AP, Patek'!AL626="Yes",1,0)</f>
        <v>0</v>
      </c>
      <c r="AK626">
        <f>IF('Rolex, AP, Patek'!AO626="Yes",1,0)</f>
        <v>0</v>
      </c>
      <c r="AL626">
        <f>IF('Rolex, AP, Patek'!AS626="Yes",1,0)</f>
        <v>0</v>
      </c>
      <c r="AM626" s="25">
        <f t="shared" si="55"/>
        <v>1</v>
      </c>
      <c r="AN626" s="25">
        <f t="shared" si="56"/>
        <v>0</v>
      </c>
      <c r="AO626" s="25">
        <f t="shared" si="57"/>
        <v>0</v>
      </c>
      <c r="AP626" s="25">
        <f t="shared" si="58"/>
        <v>0</v>
      </c>
      <c r="AQ626" s="25">
        <f t="shared" si="59"/>
        <v>0</v>
      </c>
    </row>
    <row r="627" spans="1:43" x14ac:dyDescent="0.2">
      <c r="A627" s="1">
        <v>623</v>
      </c>
      <c r="B627" s="27">
        <f>'Rolex, AP, Patek'!C627</f>
        <v>43415</v>
      </c>
      <c r="C627">
        <f>'Rolex, AP, Patek'!D627</f>
        <v>566</v>
      </c>
      <c r="D627" s="28">
        <f>'Rolex, AP, Patek'!E627</f>
        <v>9000</v>
      </c>
      <c r="E627" s="28">
        <f>'Rolex, AP, Patek'!F627</f>
        <v>11250</v>
      </c>
      <c r="F627" s="29">
        <f t="shared" si="54"/>
        <v>9.1049798563183568</v>
      </c>
      <c r="G627" s="28">
        <f>IF('Rolex, AP, Patek'!J627="AP",1,0)</f>
        <v>0</v>
      </c>
      <c r="H627" s="28">
        <f>IF('Rolex, AP, Patek'!J627="Patek",1,0)</f>
        <v>0</v>
      </c>
      <c r="I627" s="28">
        <f>IF('Rolex, AP, Patek'!J627="Rolex",1,0)</f>
        <v>1</v>
      </c>
      <c r="J627">
        <f>IF('Rolex, AP, Patek'!L627="Stainless Steel",1,0)</f>
        <v>0</v>
      </c>
      <c r="K627">
        <f>IF('Rolex, AP, Patek'!L627="Two-tone",1,0)</f>
        <v>0</v>
      </c>
      <c r="L627">
        <f>IF(OR('Rolex, AP, Patek'!L627="YG 18K",'Rolex, AP, Patek'!L627="YG &lt;18K",'Rolex, AP, Patek'!L627="PG 18K",'Rolex, AP, Patek'!L627="PG &lt;18K",'Rolex, AP, Patek'!L627="WG 18K",'Rolex, AP, Patek'!L627="Mixes of 18K",'Rolex, AP, Patek'!L627="Mixes &lt;18K"),1,0)</f>
        <v>1</v>
      </c>
      <c r="M627">
        <f>IF('Rolex, AP, Patek'!L627="Platinum",1,0)</f>
        <v>0</v>
      </c>
      <c r="N627">
        <f>IF(OR('Rolex, AP, Patek'!L627="PVD",'Rolex, AP, Patek'!L627="Gold Plate",'Rolex, AP, Patek'!L627="Other"),1,0)</f>
        <v>0</v>
      </c>
      <c r="O627">
        <f>IF('Rolex, AP, Patek'!P627="Stainless Steel",1,0)</f>
        <v>0</v>
      </c>
      <c r="P627">
        <f>IF('Rolex, AP, Patek'!P627="Leather",1,0)</f>
        <v>1</v>
      </c>
      <c r="Q627">
        <f>IF('Rolex, AP, Patek'!P627="Two-tone",1,0)</f>
        <v>0</v>
      </c>
      <c r="R627">
        <f>IF(OR('Rolex, AP, Patek'!P627="YG 18K",'Rolex, AP, Patek'!P627="PG 18K",'Rolex, AP, Patek'!P627="WG 18K",'Rolex, AP, Patek'!P627="Mixes of 18K"),1,0)</f>
        <v>0</v>
      </c>
      <c r="S627">
        <f>IF(OR('Rolex, AP, Patek'!AX627="Yes",'Rolex, AP, Patek'!AY627="Yes",'Rolex, AP, Patek'!AW627="Yes"),1,0)</f>
        <v>0</v>
      </c>
      <c r="T627">
        <f>IF(OR(ISTEXT('Rolex, AP, Patek'!AZ627), ISTEXT('Rolex, AP, Patek'!BA627)),1,0)</f>
        <v>0</v>
      </c>
      <c r="U627">
        <f>IF('Rolex, AP, Patek'!BB627="Yes",1,0)</f>
        <v>0</v>
      </c>
      <c r="V627">
        <f>IF('Rolex, AP, Patek'!BC627="Yes",1,0)</f>
        <v>0</v>
      </c>
      <c r="W627">
        <f>IF('Rolex, AP, Patek'!BF627="Yes",1,0)</f>
        <v>0</v>
      </c>
      <c r="X627">
        <f>IF('Rolex, AP, Patek'!BG627="A",1,0)</f>
        <v>0</v>
      </c>
      <c r="Y627">
        <f>IF('Rolex, AP, Patek'!BG627="AA",1,0)</f>
        <v>1</v>
      </c>
      <c r="Z627">
        <f>IF('Rolex, AP, Patek'!BG627="AAA",1,0)</f>
        <v>0</v>
      </c>
      <c r="AA627">
        <f>IF('Rolex, AP, Patek'!BG627="AAAA",1,0)</f>
        <v>0</v>
      </c>
      <c r="AB627">
        <f>IF('Rolex, AP, Patek'!R627="Yes",1,0)</f>
        <v>1</v>
      </c>
      <c r="AC627">
        <f>IF('Rolex, AP, Patek'!AR627="Yes",1,0)</f>
        <v>0</v>
      </c>
      <c r="AD627">
        <f>IF(OR('Rolex, AP, Patek'!X627="Yes", 'Rolex, AP, Patek'!Y627="Yes",'Rolex, AP, Patek'!Z627="Yes"),1,0)</f>
        <v>0</v>
      </c>
      <c r="AE627">
        <f>IF(OR('Rolex, AP, Patek'!AA627="Yes",'Rolex, AP, Patek'!AB627="Yes"),1,0)</f>
        <v>0</v>
      </c>
      <c r="AF627">
        <f>IF('Rolex, AP, Patek'!AD627="Yes",1,0)</f>
        <v>0</v>
      </c>
      <c r="AG627">
        <f>IF('Rolex, AP, Patek'!AC627="Yes",1,0)</f>
        <v>0</v>
      </c>
      <c r="AH627">
        <f>IF('Rolex, AP, Patek'!AE627="Yes",1,0)</f>
        <v>0</v>
      </c>
      <c r="AI627">
        <f>IF(OR('Rolex, AP, Patek'!AK627="Yes",'Rolex, AP, Patek'!AN627="Yes"),1,0)</f>
        <v>0</v>
      </c>
      <c r="AJ627">
        <f>IF('Rolex, AP, Patek'!AL627="Yes",1,0)</f>
        <v>0</v>
      </c>
      <c r="AK627">
        <f>IF('Rolex, AP, Patek'!AO627="Yes",1,0)</f>
        <v>0</v>
      </c>
      <c r="AL627">
        <f>IF('Rolex, AP, Patek'!AS627="Yes",1,0)</f>
        <v>0</v>
      </c>
      <c r="AM627" s="25">
        <f t="shared" si="55"/>
        <v>1</v>
      </c>
      <c r="AN627" s="25">
        <f t="shared" si="56"/>
        <v>0</v>
      </c>
      <c r="AO627" s="25">
        <f t="shared" si="57"/>
        <v>0</v>
      </c>
      <c r="AP627" s="25">
        <f t="shared" si="58"/>
        <v>0</v>
      </c>
      <c r="AQ627" s="25">
        <f t="shared" si="59"/>
        <v>0</v>
      </c>
    </row>
    <row r="628" spans="1:43" x14ac:dyDescent="0.2">
      <c r="A628" s="1">
        <v>624</v>
      </c>
      <c r="B628" s="27">
        <f>'Rolex, AP, Patek'!C628</f>
        <v>43415</v>
      </c>
      <c r="C628">
        <f>'Rolex, AP, Patek'!D628</f>
        <v>567</v>
      </c>
      <c r="D628" s="28">
        <f>'Rolex, AP, Patek'!E628</f>
        <v>5000</v>
      </c>
      <c r="E628" s="28">
        <f>'Rolex, AP, Patek'!F628</f>
        <v>6250</v>
      </c>
      <c r="F628" s="29">
        <f t="shared" si="54"/>
        <v>8.5171931914162382</v>
      </c>
      <c r="G628" s="28">
        <f>IF('Rolex, AP, Patek'!J628="AP",1,0)</f>
        <v>0</v>
      </c>
      <c r="H628" s="28">
        <f>IF('Rolex, AP, Patek'!J628="Patek",1,0)</f>
        <v>0</v>
      </c>
      <c r="I628" s="28">
        <f>IF('Rolex, AP, Patek'!J628="Rolex",1,0)</f>
        <v>1</v>
      </c>
      <c r="J628">
        <f>IF('Rolex, AP, Patek'!L628="Stainless Steel",1,0)</f>
        <v>0</v>
      </c>
      <c r="K628">
        <f>IF('Rolex, AP, Patek'!L628="Two-tone",1,0)</f>
        <v>0</v>
      </c>
      <c r="L628">
        <f>IF(OR('Rolex, AP, Patek'!L628="YG 18K",'Rolex, AP, Patek'!L628="YG &lt;18K",'Rolex, AP, Patek'!L628="PG 18K",'Rolex, AP, Patek'!L628="PG &lt;18K",'Rolex, AP, Patek'!L628="WG 18K",'Rolex, AP, Patek'!L628="Mixes of 18K",'Rolex, AP, Patek'!L628="Mixes &lt;18K"),1,0)</f>
        <v>1</v>
      </c>
      <c r="M628">
        <f>IF('Rolex, AP, Patek'!L628="Platinum",1,0)</f>
        <v>0</v>
      </c>
      <c r="N628">
        <f>IF(OR('Rolex, AP, Patek'!L628="PVD",'Rolex, AP, Patek'!L628="Gold Plate",'Rolex, AP, Patek'!L628="Other"),1,0)</f>
        <v>0</v>
      </c>
      <c r="O628">
        <f>IF('Rolex, AP, Patek'!P628="Stainless Steel",1,0)</f>
        <v>0</v>
      </c>
      <c r="P628">
        <f>IF('Rolex, AP, Patek'!P628="Leather",1,0)</f>
        <v>1</v>
      </c>
      <c r="Q628">
        <f>IF('Rolex, AP, Patek'!P628="Two-tone",1,0)</f>
        <v>0</v>
      </c>
      <c r="R628">
        <f>IF(OR('Rolex, AP, Patek'!P628="YG 18K",'Rolex, AP, Patek'!P628="PG 18K",'Rolex, AP, Patek'!P628="WG 18K",'Rolex, AP, Patek'!P628="Mixes of 18K"),1,0)</f>
        <v>0</v>
      </c>
      <c r="S628">
        <f>IF(OR('Rolex, AP, Patek'!AX628="Yes",'Rolex, AP, Patek'!AY628="Yes",'Rolex, AP, Patek'!AW628="Yes"),1,0)</f>
        <v>0</v>
      </c>
      <c r="T628">
        <f>IF(OR(ISTEXT('Rolex, AP, Patek'!AZ628), ISTEXT('Rolex, AP, Patek'!BA628)),1,0)</f>
        <v>0</v>
      </c>
      <c r="U628">
        <f>IF('Rolex, AP, Patek'!BB628="Yes",1,0)</f>
        <v>0</v>
      </c>
      <c r="V628">
        <f>IF('Rolex, AP, Patek'!BC628="Yes",1,0)</f>
        <v>0</v>
      </c>
      <c r="W628">
        <f>IF('Rolex, AP, Patek'!BF628="Yes",1,0)</f>
        <v>0</v>
      </c>
      <c r="X628">
        <f>IF('Rolex, AP, Patek'!BG628="A",1,0)</f>
        <v>1</v>
      </c>
      <c r="Y628">
        <f>IF('Rolex, AP, Patek'!BG628="AA",1,0)</f>
        <v>0</v>
      </c>
      <c r="Z628">
        <f>IF('Rolex, AP, Patek'!BG628="AAA",1,0)</f>
        <v>0</v>
      </c>
      <c r="AA628">
        <f>IF('Rolex, AP, Patek'!BG628="AAAA",1,0)</f>
        <v>0</v>
      </c>
      <c r="AB628">
        <f>IF('Rolex, AP, Patek'!R628="Yes",1,0)</f>
        <v>0</v>
      </c>
      <c r="AC628">
        <f>IF('Rolex, AP, Patek'!AR628="Yes",1,0)</f>
        <v>0</v>
      </c>
      <c r="AD628">
        <f>IF(OR('Rolex, AP, Patek'!X628="Yes", 'Rolex, AP, Patek'!Y628="Yes",'Rolex, AP, Patek'!Z628="Yes"),1,0)</f>
        <v>0</v>
      </c>
      <c r="AE628">
        <f>IF(OR('Rolex, AP, Patek'!AA628="Yes",'Rolex, AP, Patek'!AB628="Yes"),1,0)</f>
        <v>0</v>
      </c>
      <c r="AF628">
        <f>IF('Rolex, AP, Patek'!AD628="Yes",1,0)</f>
        <v>0</v>
      </c>
      <c r="AG628">
        <f>IF('Rolex, AP, Patek'!AC628="Yes",1,0)</f>
        <v>0</v>
      </c>
      <c r="AH628">
        <f>IF('Rolex, AP, Patek'!AE628="Yes",1,0)</f>
        <v>0</v>
      </c>
      <c r="AI628">
        <f>IF(OR('Rolex, AP, Patek'!AK628="Yes",'Rolex, AP, Patek'!AN628="Yes"),1,0)</f>
        <v>1</v>
      </c>
      <c r="AJ628">
        <f>IF('Rolex, AP, Patek'!AL628="Yes",1,0)</f>
        <v>0</v>
      </c>
      <c r="AK628">
        <f>IF('Rolex, AP, Patek'!AO628="Yes",1,0)</f>
        <v>0</v>
      </c>
      <c r="AL628">
        <f>IF('Rolex, AP, Patek'!AS628="Yes",1,0)</f>
        <v>0</v>
      </c>
      <c r="AM628" s="25">
        <f t="shared" si="55"/>
        <v>1</v>
      </c>
      <c r="AN628" s="25">
        <f t="shared" si="56"/>
        <v>0</v>
      </c>
      <c r="AO628" s="25">
        <f t="shared" si="57"/>
        <v>0</v>
      </c>
      <c r="AP628" s="25">
        <f t="shared" si="58"/>
        <v>0</v>
      </c>
      <c r="AQ628" s="25">
        <f t="shared" si="59"/>
        <v>0</v>
      </c>
    </row>
    <row r="629" spans="1:43" x14ac:dyDescent="0.2">
      <c r="A629" s="1">
        <v>625</v>
      </c>
      <c r="B629" s="27">
        <f>'Rolex, AP, Patek'!C629</f>
        <v>43415</v>
      </c>
      <c r="C629">
        <f>'Rolex, AP, Patek'!D629</f>
        <v>568</v>
      </c>
      <c r="D629" s="28">
        <f>'Rolex, AP, Patek'!E629</f>
        <v>17000</v>
      </c>
      <c r="E629" s="28">
        <f>'Rolex, AP, Patek'!F629</f>
        <v>21250</v>
      </c>
      <c r="F629" s="29">
        <f t="shared" si="54"/>
        <v>9.7409686230383539</v>
      </c>
      <c r="G629" s="28">
        <f>IF('Rolex, AP, Patek'!J629="AP",1,0)</f>
        <v>0</v>
      </c>
      <c r="H629" s="28">
        <f>IF('Rolex, AP, Patek'!J629="Patek",1,0)</f>
        <v>0</v>
      </c>
      <c r="I629" s="28">
        <f>IF('Rolex, AP, Patek'!J629="Rolex",1,0)</f>
        <v>1</v>
      </c>
      <c r="J629">
        <f>IF('Rolex, AP, Patek'!L629="Stainless Steel",1,0)</f>
        <v>1</v>
      </c>
      <c r="K629">
        <f>IF('Rolex, AP, Patek'!L629="Two-tone",1,0)</f>
        <v>0</v>
      </c>
      <c r="L629">
        <f>IF(OR('Rolex, AP, Patek'!L629="YG 18K",'Rolex, AP, Patek'!L629="YG &lt;18K",'Rolex, AP, Patek'!L629="PG 18K",'Rolex, AP, Patek'!L629="PG &lt;18K",'Rolex, AP, Patek'!L629="WG 18K",'Rolex, AP, Patek'!L629="Mixes of 18K",'Rolex, AP, Patek'!L629="Mixes &lt;18K"),1,0)</f>
        <v>0</v>
      </c>
      <c r="M629">
        <f>IF('Rolex, AP, Patek'!L629="Platinum",1,0)</f>
        <v>0</v>
      </c>
      <c r="N629">
        <f>IF(OR('Rolex, AP, Patek'!L629="PVD",'Rolex, AP, Patek'!L629="Gold Plate",'Rolex, AP, Patek'!L629="Other"),1,0)</f>
        <v>0</v>
      </c>
      <c r="O629">
        <f>IF('Rolex, AP, Patek'!P629="Stainless Steel",1,0)</f>
        <v>1</v>
      </c>
      <c r="P629">
        <f>IF('Rolex, AP, Patek'!P629="Leather",1,0)</f>
        <v>0</v>
      </c>
      <c r="Q629">
        <f>IF('Rolex, AP, Patek'!P629="Two-tone",1,0)</f>
        <v>0</v>
      </c>
      <c r="R629">
        <f>IF(OR('Rolex, AP, Patek'!P629="YG 18K",'Rolex, AP, Patek'!P629="PG 18K",'Rolex, AP, Patek'!P629="WG 18K",'Rolex, AP, Patek'!P629="Mixes of 18K"),1,0)</f>
        <v>0</v>
      </c>
      <c r="S629">
        <f>IF(OR('Rolex, AP, Patek'!AX629="Yes",'Rolex, AP, Patek'!AY629="Yes",'Rolex, AP, Patek'!AW629="Yes"),1,0)</f>
        <v>0</v>
      </c>
      <c r="T629">
        <f>IF(OR(ISTEXT('Rolex, AP, Patek'!AZ629), ISTEXT('Rolex, AP, Patek'!BA629)),1,0)</f>
        <v>0</v>
      </c>
      <c r="U629">
        <f>IF('Rolex, AP, Patek'!BB629="Yes",1,0)</f>
        <v>0</v>
      </c>
      <c r="V629">
        <f>IF('Rolex, AP, Patek'!BC629="Yes",1,0)</f>
        <v>0</v>
      </c>
      <c r="W629">
        <f>IF('Rolex, AP, Patek'!BF629="Yes",1,0)</f>
        <v>0</v>
      </c>
      <c r="X629">
        <f>IF('Rolex, AP, Patek'!BG629="A",1,0)</f>
        <v>0</v>
      </c>
      <c r="Y629">
        <f>IF('Rolex, AP, Patek'!BG629="AA",1,0)</f>
        <v>0</v>
      </c>
      <c r="Z629">
        <f>IF('Rolex, AP, Patek'!BG629="AAA",1,0)</f>
        <v>1</v>
      </c>
      <c r="AA629">
        <f>IF('Rolex, AP, Patek'!BG629="AAAA",1,0)</f>
        <v>0</v>
      </c>
      <c r="AB629">
        <f>IF('Rolex, AP, Patek'!R629="Yes",1,0)</f>
        <v>1</v>
      </c>
      <c r="AC629">
        <f>IF('Rolex, AP, Patek'!AR629="Yes",1,0)</f>
        <v>0</v>
      </c>
      <c r="AD629">
        <f>IF(OR('Rolex, AP, Patek'!X629="Yes", 'Rolex, AP, Patek'!Y629="Yes",'Rolex, AP, Patek'!Z629="Yes"),1,0)</f>
        <v>0</v>
      </c>
      <c r="AE629">
        <f>IF(OR('Rolex, AP, Patek'!AA629="Yes",'Rolex, AP, Patek'!AB629="Yes"),1,0)</f>
        <v>0</v>
      </c>
      <c r="AF629">
        <f>IF('Rolex, AP, Patek'!AD629="Yes",1,0)</f>
        <v>1</v>
      </c>
      <c r="AG629">
        <f>IF('Rolex, AP, Patek'!AC629="Yes",1,0)</f>
        <v>0</v>
      </c>
      <c r="AH629">
        <f>IF('Rolex, AP, Patek'!AE629="Yes",1,0)</f>
        <v>0</v>
      </c>
      <c r="AI629">
        <f>IF(OR('Rolex, AP, Patek'!AK629="Yes",'Rolex, AP, Patek'!AN629="Yes"),1,0)</f>
        <v>0</v>
      </c>
      <c r="AJ629">
        <f>IF('Rolex, AP, Patek'!AL629="Yes",1,0)</f>
        <v>0</v>
      </c>
      <c r="AK629">
        <f>IF('Rolex, AP, Patek'!AO629="Yes",1,0)</f>
        <v>0</v>
      </c>
      <c r="AL629">
        <f>IF('Rolex, AP, Patek'!AS629="Yes",1,0)</f>
        <v>0</v>
      </c>
      <c r="AM629" s="25">
        <f t="shared" si="55"/>
        <v>1</v>
      </c>
      <c r="AN629" s="25">
        <f t="shared" si="56"/>
        <v>0</v>
      </c>
      <c r="AO629" s="25">
        <f t="shared" si="57"/>
        <v>0</v>
      </c>
      <c r="AP629" s="25">
        <f t="shared" si="58"/>
        <v>0</v>
      </c>
      <c r="AQ629" s="25">
        <f t="shared" si="59"/>
        <v>0</v>
      </c>
    </row>
    <row r="630" spans="1:43" x14ac:dyDescent="0.2">
      <c r="A630" s="1">
        <v>626</v>
      </c>
      <c r="B630" s="27">
        <f>'Rolex, AP, Patek'!C630</f>
        <v>43415</v>
      </c>
      <c r="C630">
        <f>'Rolex, AP, Patek'!D630</f>
        <v>569</v>
      </c>
      <c r="D630" s="28">
        <f>'Rolex, AP, Patek'!E630</f>
        <v>300000</v>
      </c>
      <c r="E630" s="28">
        <f>'Rolex, AP, Patek'!F630</f>
        <v>365000</v>
      </c>
      <c r="F630" s="29">
        <f t="shared" si="54"/>
        <v>12.611537753638338</v>
      </c>
      <c r="G630" s="28">
        <f>IF('Rolex, AP, Patek'!J630="AP",1,0)</f>
        <v>0</v>
      </c>
      <c r="H630" s="28">
        <f>IF('Rolex, AP, Patek'!J630="Patek",1,0)</f>
        <v>0</v>
      </c>
      <c r="I630" s="28">
        <f>IF('Rolex, AP, Patek'!J630="Rolex",1,0)</f>
        <v>1</v>
      </c>
      <c r="J630">
        <f>IF('Rolex, AP, Patek'!L630="Stainless Steel",1,0)</f>
        <v>1</v>
      </c>
      <c r="K630">
        <f>IF('Rolex, AP, Patek'!L630="Two-tone",1,0)</f>
        <v>0</v>
      </c>
      <c r="L630">
        <f>IF(OR('Rolex, AP, Patek'!L630="YG 18K",'Rolex, AP, Patek'!L630="YG &lt;18K",'Rolex, AP, Patek'!L630="PG 18K",'Rolex, AP, Patek'!L630="PG &lt;18K",'Rolex, AP, Patek'!L630="WG 18K",'Rolex, AP, Patek'!L630="Mixes of 18K",'Rolex, AP, Patek'!L630="Mixes &lt;18K"),1,0)</f>
        <v>0</v>
      </c>
      <c r="M630">
        <f>IF('Rolex, AP, Patek'!L630="Platinum",1,0)</f>
        <v>0</v>
      </c>
      <c r="N630">
        <f>IF(OR('Rolex, AP, Patek'!L630="PVD",'Rolex, AP, Patek'!L630="Gold Plate",'Rolex, AP, Patek'!L630="Other"),1,0)</f>
        <v>0</v>
      </c>
      <c r="O630">
        <f>IF('Rolex, AP, Patek'!P630="Stainless Steel",1,0)</f>
        <v>0</v>
      </c>
      <c r="P630">
        <f>IF('Rolex, AP, Patek'!P630="Leather",1,0)</f>
        <v>1</v>
      </c>
      <c r="Q630">
        <f>IF('Rolex, AP, Patek'!P630="Two-tone",1,0)</f>
        <v>0</v>
      </c>
      <c r="R630">
        <f>IF(OR('Rolex, AP, Patek'!P630="YG 18K",'Rolex, AP, Patek'!P630="PG 18K",'Rolex, AP, Patek'!P630="WG 18K",'Rolex, AP, Patek'!P630="Mixes of 18K"),1,0)</f>
        <v>0</v>
      </c>
      <c r="S630">
        <f>IF(OR('Rolex, AP, Patek'!AX630="Yes",'Rolex, AP, Patek'!AY630="Yes",'Rolex, AP, Patek'!AW630="Yes"),1,0)</f>
        <v>0</v>
      </c>
      <c r="T630">
        <f>IF(OR(ISTEXT('Rolex, AP, Patek'!AZ630), ISTEXT('Rolex, AP, Patek'!BA630)),1,0)</f>
        <v>0</v>
      </c>
      <c r="U630">
        <f>IF('Rolex, AP, Patek'!BB630="Yes",1,0)</f>
        <v>1</v>
      </c>
      <c r="V630">
        <f>IF('Rolex, AP, Patek'!BC630="Yes",1,0)</f>
        <v>0</v>
      </c>
      <c r="W630">
        <f>IF('Rolex, AP, Patek'!BF630="Yes",1,0)</f>
        <v>0</v>
      </c>
      <c r="X630">
        <f>IF('Rolex, AP, Patek'!BG630="A",1,0)</f>
        <v>0</v>
      </c>
      <c r="Y630">
        <f>IF('Rolex, AP, Patek'!BG630="AA",1,0)</f>
        <v>0</v>
      </c>
      <c r="Z630">
        <f>IF('Rolex, AP, Patek'!BG630="AAA",1,0)</f>
        <v>1</v>
      </c>
      <c r="AA630">
        <f>IF('Rolex, AP, Patek'!BG630="AAAA",1,0)</f>
        <v>0</v>
      </c>
      <c r="AB630">
        <f>IF('Rolex, AP, Patek'!R630="Yes",1,0)</f>
        <v>1</v>
      </c>
      <c r="AC630">
        <f>IF('Rolex, AP, Patek'!AR630="Yes",1,0)</f>
        <v>0</v>
      </c>
      <c r="AD630">
        <f>IF(OR('Rolex, AP, Patek'!X630="Yes", 'Rolex, AP, Patek'!Y630="Yes",'Rolex, AP, Patek'!Z630="Yes"),1,0)</f>
        <v>0</v>
      </c>
      <c r="AE630">
        <f>IF(OR('Rolex, AP, Patek'!AA630="Yes",'Rolex, AP, Patek'!AB630="Yes"),1,0)</f>
        <v>0</v>
      </c>
      <c r="AF630">
        <f>IF('Rolex, AP, Patek'!AD630="Yes",1,0)</f>
        <v>0</v>
      </c>
      <c r="AG630">
        <f>IF('Rolex, AP, Patek'!AC630="Yes",1,0)</f>
        <v>1</v>
      </c>
      <c r="AH630">
        <f>IF('Rolex, AP, Patek'!AE630="Yes",1,0)</f>
        <v>0</v>
      </c>
      <c r="AI630">
        <f>IF(OR('Rolex, AP, Patek'!AK630="Yes",'Rolex, AP, Patek'!AN630="Yes"),1,0)</f>
        <v>0</v>
      </c>
      <c r="AJ630">
        <f>IF('Rolex, AP, Patek'!AL630="Yes",1,0)</f>
        <v>0</v>
      </c>
      <c r="AK630">
        <f>IF('Rolex, AP, Patek'!AO630="Yes",1,0)</f>
        <v>0</v>
      </c>
      <c r="AL630">
        <f>IF('Rolex, AP, Patek'!AS630="Yes",1,0)</f>
        <v>0</v>
      </c>
      <c r="AM630" s="25">
        <f t="shared" si="55"/>
        <v>1</v>
      </c>
      <c r="AN630" s="25">
        <f t="shared" si="56"/>
        <v>0</v>
      </c>
      <c r="AO630" s="25">
        <f t="shared" si="57"/>
        <v>0</v>
      </c>
      <c r="AP630" s="25">
        <f t="shared" si="58"/>
        <v>0</v>
      </c>
      <c r="AQ630" s="25">
        <f t="shared" si="59"/>
        <v>0</v>
      </c>
    </row>
    <row r="631" spans="1:43" x14ac:dyDescent="0.2">
      <c r="A631" s="1">
        <v>627</v>
      </c>
      <c r="B631" s="27">
        <f>'Rolex, AP, Patek'!C631</f>
        <v>43415</v>
      </c>
      <c r="C631">
        <f>'Rolex, AP, Patek'!D631</f>
        <v>571</v>
      </c>
      <c r="D631" s="28">
        <f>'Rolex, AP, Patek'!E631</f>
        <v>67000</v>
      </c>
      <c r="E631" s="28">
        <f>'Rolex, AP, Patek'!F631</f>
        <v>83750</v>
      </c>
      <c r="F631" s="29">
        <f t="shared" si="54"/>
        <v>11.112447898373103</v>
      </c>
      <c r="G631" s="28">
        <f>IF('Rolex, AP, Patek'!J631="AP",1,0)</f>
        <v>0</v>
      </c>
      <c r="H631" s="28">
        <f>IF('Rolex, AP, Patek'!J631="Patek",1,0)</f>
        <v>0</v>
      </c>
      <c r="I631" s="28">
        <f>IF('Rolex, AP, Patek'!J631="Rolex",1,0)</f>
        <v>1</v>
      </c>
      <c r="J631">
        <f>IF('Rolex, AP, Patek'!L631="Stainless Steel",1,0)</f>
        <v>1</v>
      </c>
      <c r="K631">
        <f>IF('Rolex, AP, Patek'!L631="Two-tone",1,0)</f>
        <v>0</v>
      </c>
      <c r="L631">
        <f>IF(OR('Rolex, AP, Patek'!L631="YG 18K",'Rolex, AP, Patek'!L631="YG &lt;18K",'Rolex, AP, Patek'!L631="PG 18K",'Rolex, AP, Patek'!L631="PG &lt;18K",'Rolex, AP, Patek'!L631="WG 18K",'Rolex, AP, Patek'!L631="Mixes of 18K",'Rolex, AP, Patek'!L631="Mixes &lt;18K"),1,0)</f>
        <v>0</v>
      </c>
      <c r="M631">
        <f>IF('Rolex, AP, Patek'!L631="Platinum",1,0)</f>
        <v>0</v>
      </c>
      <c r="N631">
        <f>IF(OR('Rolex, AP, Patek'!L631="PVD",'Rolex, AP, Patek'!L631="Gold Plate",'Rolex, AP, Patek'!L631="Other"),1,0)</f>
        <v>0</v>
      </c>
      <c r="O631">
        <f>IF('Rolex, AP, Patek'!P631="Stainless Steel",1,0)</f>
        <v>1</v>
      </c>
      <c r="P631">
        <f>IF('Rolex, AP, Patek'!P631="Leather",1,0)</f>
        <v>0</v>
      </c>
      <c r="Q631">
        <f>IF('Rolex, AP, Patek'!P631="Two-tone",1,0)</f>
        <v>0</v>
      </c>
      <c r="R631">
        <f>IF(OR('Rolex, AP, Patek'!P631="YG 18K",'Rolex, AP, Patek'!P631="PG 18K",'Rolex, AP, Patek'!P631="WG 18K",'Rolex, AP, Patek'!P631="Mixes of 18K"),1,0)</f>
        <v>0</v>
      </c>
      <c r="S631">
        <f>IF(OR('Rolex, AP, Patek'!AX631="Yes",'Rolex, AP, Patek'!AY631="Yes",'Rolex, AP, Patek'!AW631="Yes"),1,0)</f>
        <v>0</v>
      </c>
      <c r="T631">
        <f>IF(OR(ISTEXT('Rolex, AP, Patek'!AZ631), ISTEXT('Rolex, AP, Patek'!BA631)),1,0)</f>
        <v>0</v>
      </c>
      <c r="U631">
        <f>IF('Rolex, AP, Patek'!BB631="Yes",1,0)</f>
        <v>0</v>
      </c>
      <c r="V631">
        <f>IF('Rolex, AP, Patek'!BC631="Yes",1,0)</f>
        <v>0</v>
      </c>
      <c r="W631">
        <f>IF('Rolex, AP, Patek'!BF631="Yes",1,0)</f>
        <v>0</v>
      </c>
      <c r="X631">
        <f>IF('Rolex, AP, Patek'!BG631="A",1,0)</f>
        <v>0</v>
      </c>
      <c r="Y631">
        <f>IF('Rolex, AP, Patek'!BG631="AA",1,0)</f>
        <v>0</v>
      </c>
      <c r="Z631">
        <f>IF('Rolex, AP, Patek'!BG631="AAA",1,0)</f>
        <v>0</v>
      </c>
      <c r="AA631">
        <f>IF('Rolex, AP, Patek'!BG631="AAAA",1,0)</f>
        <v>1</v>
      </c>
      <c r="AB631">
        <f>IF('Rolex, AP, Patek'!R631="Yes",1,0)</f>
        <v>1</v>
      </c>
      <c r="AC631">
        <f>IF('Rolex, AP, Patek'!AR631="Yes",1,0)</f>
        <v>0</v>
      </c>
      <c r="AD631">
        <f>IF(OR('Rolex, AP, Patek'!X631="Yes", 'Rolex, AP, Patek'!Y631="Yes",'Rolex, AP, Patek'!Z631="Yes"),1,0)</f>
        <v>0</v>
      </c>
      <c r="AE631">
        <f>IF(OR('Rolex, AP, Patek'!AA631="Yes",'Rolex, AP, Patek'!AB631="Yes"),1,0)</f>
        <v>0</v>
      </c>
      <c r="AF631">
        <f>IF('Rolex, AP, Patek'!AD631="Yes",1,0)</f>
        <v>0</v>
      </c>
      <c r="AG631">
        <f>IF('Rolex, AP, Patek'!AC631="Yes",1,0)</f>
        <v>1</v>
      </c>
      <c r="AH631">
        <f>IF('Rolex, AP, Patek'!AE631="Yes",1,0)</f>
        <v>0</v>
      </c>
      <c r="AI631">
        <f>IF(OR('Rolex, AP, Patek'!AK631="Yes",'Rolex, AP, Patek'!AN631="Yes"),1,0)</f>
        <v>0</v>
      </c>
      <c r="AJ631">
        <f>IF('Rolex, AP, Patek'!AL631="Yes",1,0)</f>
        <v>0</v>
      </c>
      <c r="AK631">
        <f>IF('Rolex, AP, Patek'!AO631="Yes",1,0)</f>
        <v>0</v>
      </c>
      <c r="AL631">
        <f>IF('Rolex, AP, Patek'!AS631="Yes",1,0)</f>
        <v>0</v>
      </c>
      <c r="AM631" s="25">
        <f t="shared" si="55"/>
        <v>1</v>
      </c>
      <c r="AN631" s="25">
        <f t="shared" si="56"/>
        <v>0</v>
      </c>
      <c r="AO631" s="25">
        <f t="shared" si="57"/>
        <v>0</v>
      </c>
      <c r="AP631" s="25">
        <f t="shared" si="58"/>
        <v>0</v>
      </c>
      <c r="AQ631" s="25">
        <f t="shared" si="59"/>
        <v>0</v>
      </c>
    </row>
    <row r="632" spans="1:43" x14ac:dyDescent="0.2">
      <c r="A632" s="1">
        <v>628</v>
      </c>
      <c r="B632" s="27">
        <f>'Rolex, AP, Patek'!C632</f>
        <v>43233</v>
      </c>
      <c r="C632">
        <f>'Rolex, AP, Patek'!D632</f>
        <v>123</v>
      </c>
      <c r="D632" s="28">
        <f>'Rolex, AP, Patek'!E632</f>
        <v>4400</v>
      </c>
      <c r="E632" s="28">
        <f>'Rolex, AP, Patek'!F632</f>
        <v>5500</v>
      </c>
      <c r="F632" s="29">
        <f t="shared" si="54"/>
        <v>8.3893598199063533</v>
      </c>
      <c r="G632" s="28">
        <f>IF('Rolex, AP, Patek'!J632="AP",1,0)</f>
        <v>1</v>
      </c>
      <c r="H632" s="28">
        <f>IF('Rolex, AP, Patek'!J632="Patek",1,0)</f>
        <v>0</v>
      </c>
      <c r="I632" s="28">
        <f>IF('Rolex, AP, Patek'!J632="Rolex",1,0)</f>
        <v>0</v>
      </c>
      <c r="J632">
        <f>IF('Rolex, AP, Patek'!L632="Stainless Steel",1,0)</f>
        <v>0</v>
      </c>
      <c r="K632">
        <f>IF('Rolex, AP, Patek'!L632="Two-tone",1,0)</f>
        <v>0</v>
      </c>
      <c r="L632">
        <f>IF(OR('Rolex, AP, Patek'!L632="YG 18K",'Rolex, AP, Patek'!L632="YG &lt;18K",'Rolex, AP, Patek'!L632="PG 18K",'Rolex, AP, Patek'!L632="PG &lt;18K",'Rolex, AP, Patek'!L632="WG 18K",'Rolex, AP, Patek'!L632="Mixes of 18K",'Rolex, AP, Patek'!L632="Mixes &lt;18K"),1,0)</f>
        <v>1</v>
      </c>
      <c r="M632">
        <f>IF('Rolex, AP, Patek'!L632="Platinum",1,0)</f>
        <v>0</v>
      </c>
      <c r="N632">
        <f>IF(OR('Rolex, AP, Patek'!L632="PVD",'Rolex, AP, Patek'!L632="Gold Plate",'Rolex, AP, Patek'!L632="Other"),1,0)</f>
        <v>0</v>
      </c>
      <c r="O632">
        <f>IF('Rolex, AP, Patek'!P632="Stainless Steel",1,0)</f>
        <v>0</v>
      </c>
      <c r="P632">
        <f>IF('Rolex, AP, Patek'!P632="Leather",1,0)</f>
        <v>0</v>
      </c>
      <c r="Q632">
        <f>IF('Rolex, AP, Patek'!P632="Two-tone",1,0)</f>
        <v>0</v>
      </c>
      <c r="R632">
        <f>IF(OR('Rolex, AP, Patek'!P632="YG 18K",'Rolex, AP, Patek'!P632="PG 18K",'Rolex, AP, Patek'!P632="WG 18K",'Rolex, AP, Patek'!P632="Mixes of 18K"),1,0)</f>
        <v>1</v>
      </c>
      <c r="S632">
        <f>IF(OR('Rolex, AP, Patek'!AX632="Yes",'Rolex, AP, Patek'!AY632="Yes",'Rolex, AP, Patek'!AW632="Yes"),1,0)</f>
        <v>1</v>
      </c>
      <c r="T632">
        <f>IF(OR(ISTEXT('Rolex, AP, Patek'!AZ632), ISTEXT('Rolex, AP, Patek'!BA632)),1,0)</f>
        <v>0</v>
      </c>
      <c r="U632">
        <f>IF('Rolex, AP, Patek'!BB632="Yes",1,0)</f>
        <v>0</v>
      </c>
      <c r="V632">
        <f>IF('Rolex, AP, Patek'!BC632="Yes",1,0)</f>
        <v>0</v>
      </c>
      <c r="W632">
        <f>IF('Rolex, AP, Patek'!BF632="Yes",1,0)</f>
        <v>0</v>
      </c>
      <c r="X632">
        <f>IF('Rolex, AP, Patek'!BG632="A",1,0)</f>
        <v>0</v>
      </c>
      <c r="Y632">
        <f>IF('Rolex, AP, Patek'!BG632="AA",1,0)</f>
        <v>1</v>
      </c>
      <c r="Z632">
        <f>IF('Rolex, AP, Patek'!BG632="AAA",1,0)</f>
        <v>0</v>
      </c>
      <c r="AA632">
        <f>IF('Rolex, AP, Patek'!BG632="AAAA",1,0)</f>
        <v>0</v>
      </c>
      <c r="AB632">
        <f>IF('Rolex, AP, Patek'!R632="Yes",1,0)</f>
        <v>1</v>
      </c>
      <c r="AC632">
        <f>IF('Rolex, AP, Patek'!AR632="Yes",1,0)</f>
        <v>0</v>
      </c>
      <c r="AD632">
        <f>IF(OR('Rolex, AP, Patek'!X632="Yes", 'Rolex, AP, Patek'!Y632="Yes",'Rolex, AP, Patek'!Z632="Yes"),1,0)</f>
        <v>0</v>
      </c>
      <c r="AE632">
        <f>IF(OR('Rolex, AP, Patek'!AA632="Yes",'Rolex, AP, Patek'!AB632="Yes"),1,0)</f>
        <v>0</v>
      </c>
      <c r="AF632">
        <f>IF('Rolex, AP, Patek'!AD632="Yes",1,0)</f>
        <v>0</v>
      </c>
      <c r="AG632">
        <f>IF('Rolex, AP, Patek'!AC632="Yes",1,0)</f>
        <v>0</v>
      </c>
      <c r="AH632">
        <f>IF('Rolex, AP, Patek'!AE632="Yes",1,0)</f>
        <v>0</v>
      </c>
      <c r="AI632">
        <f>IF(OR('Rolex, AP, Patek'!AK632="Yes",'Rolex, AP, Patek'!AN632="Yes"),1,0)</f>
        <v>0</v>
      </c>
      <c r="AJ632">
        <f>IF('Rolex, AP, Patek'!AL632="Yes",1,0)</f>
        <v>0</v>
      </c>
      <c r="AK632">
        <f>IF('Rolex, AP, Patek'!AO632="Yes",1,0)</f>
        <v>0</v>
      </c>
      <c r="AL632">
        <f>IF('Rolex, AP, Patek'!AS632="Yes",1,0)</f>
        <v>0</v>
      </c>
      <c r="AM632" s="25">
        <f t="shared" si="55"/>
        <v>1</v>
      </c>
      <c r="AN632" s="25">
        <f t="shared" si="56"/>
        <v>0</v>
      </c>
      <c r="AO632" s="25">
        <f t="shared" si="57"/>
        <v>0</v>
      </c>
      <c r="AP632" s="25">
        <f t="shared" si="58"/>
        <v>0</v>
      </c>
      <c r="AQ632" s="25">
        <f t="shared" si="59"/>
        <v>0</v>
      </c>
    </row>
    <row r="633" spans="1:43" x14ac:dyDescent="0.2">
      <c r="A633" s="1">
        <v>629</v>
      </c>
      <c r="B633" s="27">
        <f>'Rolex, AP, Patek'!C633</f>
        <v>43233</v>
      </c>
      <c r="C633">
        <f>'Rolex, AP, Patek'!D633</f>
        <v>131</v>
      </c>
      <c r="D633" s="28">
        <f>'Rolex, AP, Patek'!E633</f>
        <v>11000</v>
      </c>
      <c r="E633" s="28">
        <f>'Rolex, AP, Patek'!F633</f>
        <v>13750</v>
      </c>
      <c r="F633" s="29">
        <f t="shared" si="54"/>
        <v>9.3056505517805075</v>
      </c>
      <c r="G633" s="28">
        <f>IF('Rolex, AP, Patek'!J633="AP",1,0)</f>
        <v>0</v>
      </c>
      <c r="H633" s="28">
        <f>IF('Rolex, AP, Patek'!J633="Patek",1,0)</f>
        <v>0</v>
      </c>
      <c r="I633" s="28">
        <f>IF('Rolex, AP, Patek'!J633="Rolex",1,0)</f>
        <v>1</v>
      </c>
      <c r="J633">
        <f>IF('Rolex, AP, Patek'!L633="Stainless Steel",1,0)</f>
        <v>0</v>
      </c>
      <c r="K633">
        <f>IF('Rolex, AP, Patek'!L633="Two-tone",1,0)</f>
        <v>0</v>
      </c>
      <c r="L633">
        <f>IF(OR('Rolex, AP, Patek'!L633="YG 18K",'Rolex, AP, Patek'!L633="YG &lt;18K",'Rolex, AP, Patek'!L633="PG 18K",'Rolex, AP, Patek'!L633="PG &lt;18K",'Rolex, AP, Patek'!L633="WG 18K",'Rolex, AP, Patek'!L633="Mixes of 18K",'Rolex, AP, Patek'!L633="Mixes &lt;18K"),1,0)</f>
        <v>1</v>
      </c>
      <c r="M633">
        <f>IF('Rolex, AP, Patek'!L633="Platinum",1,0)</f>
        <v>0</v>
      </c>
      <c r="N633">
        <f>IF(OR('Rolex, AP, Patek'!L633="PVD",'Rolex, AP, Patek'!L633="Gold Plate",'Rolex, AP, Patek'!L633="Other"),1,0)</f>
        <v>0</v>
      </c>
      <c r="O633">
        <f>IF('Rolex, AP, Patek'!P633="Stainless Steel",1,0)</f>
        <v>0</v>
      </c>
      <c r="P633">
        <f>IF('Rolex, AP, Patek'!P633="Leather",1,0)</f>
        <v>1</v>
      </c>
      <c r="Q633">
        <f>IF('Rolex, AP, Patek'!P633="Two-tone",1,0)</f>
        <v>0</v>
      </c>
      <c r="R633">
        <f>IF(OR('Rolex, AP, Patek'!P633="YG 18K",'Rolex, AP, Patek'!P633="PG 18K",'Rolex, AP, Patek'!P633="WG 18K",'Rolex, AP, Patek'!P633="Mixes of 18K"),1,0)</f>
        <v>0</v>
      </c>
      <c r="S633">
        <f>IF(OR('Rolex, AP, Patek'!AX633="Yes",'Rolex, AP, Patek'!AY633="Yes",'Rolex, AP, Patek'!AW633="Yes"),1,0)</f>
        <v>0</v>
      </c>
      <c r="T633">
        <f>IF(OR(ISTEXT('Rolex, AP, Patek'!AZ633), ISTEXT('Rolex, AP, Patek'!BA633)),1,0)</f>
        <v>0</v>
      </c>
      <c r="U633">
        <f>IF('Rolex, AP, Patek'!BB633="Yes",1,0)</f>
        <v>0</v>
      </c>
      <c r="V633">
        <f>IF('Rolex, AP, Patek'!BC633="Yes",1,0)</f>
        <v>0</v>
      </c>
      <c r="W633">
        <f>IF('Rolex, AP, Patek'!BF633="Yes",1,0)</f>
        <v>0</v>
      </c>
      <c r="X633">
        <f>IF('Rolex, AP, Patek'!BG633="A",1,0)</f>
        <v>0</v>
      </c>
      <c r="Y633">
        <f>IF('Rolex, AP, Patek'!BG633="AA",1,0)</f>
        <v>0</v>
      </c>
      <c r="Z633">
        <f>IF('Rolex, AP, Patek'!BG633="AAA",1,0)</f>
        <v>1</v>
      </c>
      <c r="AA633">
        <f>IF('Rolex, AP, Patek'!BG633="AAAA",1,0)</f>
        <v>0</v>
      </c>
      <c r="AB633">
        <f>IF('Rolex, AP, Patek'!R633="Yes",1,0)</f>
        <v>0</v>
      </c>
      <c r="AC633">
        <f>IF('Rolex, AP, Patek'!AR633="Yes",1,0)</f>
        <v>0</v>
      </c>
      <c r="AD633">
        <f>IF(OR('Rolex, AP, Patek'!X633="Yes", 'Rolex, AP, Patek'!Y633="Yes",'Rolex, AP, Patek'!Z633="Yes"),1,0)</f>
        <v>0</v>
      </c>
      <c r="AE633">
        <f>IF(OR('Rolex, AP, Patek'!AA633="Yes",'Rolex, AP, Patek'!AB633="Yes"),1,0)</f>
        <v>0</v>
      </c>
      <c r="AF633">
        <f>IF('Rolex, AP, Patek'!AD633="Yes",1,0)</f>
        <v>0</v>
      </c>
      <c r="AG633">
        <f>IF('Rolex, AP, Patek'!AC633="Yes",1,0)</f>
        <v>0</v>
      </c>
      <c r="AH633">
        <f>IF('Rolex, AP, Patek'!AE633="Yes",1,0)</f>
        <v>0</v>
      </c>
      <c r="AI633">
        <f>IF(OR('Rolex, AP, Patek'!AK633="Yes",'Rolex, AP, Patek'!AN633="Yes"),1,0)</f>
        <v>1</v>
      </c>
      <c r="AJ633">
        <f>IF('Rolex, AP, Patek'!AL633="Yes",1,0)</f>
        <v>0</v>
      </c>
      <c r="AK633">
        <f>IF('Rolex, AP, Patek'!AO633="Yes",1,0)</f>
        <v>0</v>
      </c>
      <c r="AL633">
        <f>IF('Rolex, AP, Patek'!AS633="Yes",1,0)</f>
        <v>0</v>
      </c>
      <c r="AM633" s="25">
        <f t="shared" si="55"/>
        <v>1</v>
      </c>
      <c r="AN633" s="25">
        <f t="shared" si="56"/>
        <v>0</v>
      </c>
      <c r="AO633" s="25">
        <f t="shared" si="57"/>
        <v>0</v>
      </c>
      <c r="AP633" s="25">
        <f t="shared" si="58"/>
        <v>0</v>
      </c>
      <c r="AQ633" s="25">
        <f t="shared" si="59"/>
        <v>0</v>
      </c>
    </row>
    <row r="634" spans="1:43" x14ac:dyDescent="0.2">
      <c r="A634" s="1">
        <v>630</v>
      </c>
      <c r="B634" s="27">
        <f>'Rolex, AP, Patek'!C634</f>
        <v>43233</v>
      </c>
      <c r="C634">
        <f>'Rolex, AP, Patek'!D634</f>
        <v>132</v>
      </c>
      <c r="D634" s="28">
        <f>'Rolex, AP, Patek'!E634</f>
        <v>4000</v>
      </c>
      <c r="E634" s="28">
        <f>'Rolex, AP, Patek'!F634</f>
        <v>5000</v>
      </c>
      <c r="F634" s="29">
        <f t="shared" si="54"/>
        <v>8.2940496401020276</v>
      </c>
      <c r="G634" s="28">
        <f>IF('Rolex, AP, Patek'!J634="AP",1,0)</f>
        <v>0</v>
      </c>
      <c r="H634" s="28">
        <f>IF('Rolex, AP, Patek'!J634="Patek",1,0)</f>
        <v>0</v>
      </c>
      <c r="I634" s="28">
        <f>IF('Rolex, AP, Patek'!J634="Rolex",1,0)</f>
        <v>1</v>
      </c>
      <c r="J634">
        <f>IF('Rolex, AP, Patek'!L634="Stainless Steel",1,0)</f>
        <v>0</v>
      </c>
      <c r="K634">
        <f>IF('Rolex, AP, Patek'!L634="Two-tone",1,0)</f>
        <v>0</v>
      </c>
      <c r="L634">
        <f>IF(OR('Rolex, AP, Patek'!L634="YG 18K",'Rolex, AP, Patek'!L634="YG &lt;18K",'Rolex, AP, Patek'!L634="PG 18K",'Rolex, AP, Patek'!L634="PG &lt;18K",'Rolex, AP, Patek'!L634="WG 18K",'Rolex, AP, Patek'!L634="Mixes of 18K",'Rolex, AP, Patek'!L634="Mixes &lt;18K"),1,0)</f>
        <v>0</v>
      </c>
      <c r="M634">
        <f>IF('Rolex, AP, Patek'!L634="Platinum",1,0)</f>
        <v>0</v>
      </c>
      <c r="N634">
        <f>IF(OR('Rolex, AP, Patek'!L634="PVD",'Rolex, AP, Patek'!L634="Gold Plate",'Rolex, AP, Patek'!L634="Other"),1,0)</f>
        <v>1</v>
      </c>
      <c r="O634">
        <f>IF('Rolex, AP, Patek'!P634="Stainless Steel",1,0)</f>
        <v>0</v>
      </c>
      <c r="P634">
        <f>IF('Rolex, AP, Patek'!P634="Leather",1,0)</f>
        <v>1</v>
      </c>
      <c r="Q634">
        <f>IF('Rolex, AP, Patek'!P634="Two-tone",1,0)</f>
        <v>0</v>
      </c>
      <c r="R634">
        <f>IF(OR('Rolex, AP, Patek'!P634="YG 18K",'Rolex, AP, Patek'!P634="PG 18K",'Rolex, AP, Patek'!P634="WG 18K",'Rolex, AP, Patek'!P634="Mixes of 18K"),1,0)</f>
        <v>0</v>
      </c>
      <c r="S634">
        <f>IF(OR('Rolex, AP, Patek'!AX634="Yes",'Rolex, AP, Patek'!AY634="Yes",'Rolex, AP, Patek'!AW634="Yes"),1,0)</f>
        <v>0</v>
      </c>
      <c r="T634">
        <f>IF(OR(ISTEXT('Rolex, AP, Patek'!AZ634), ISTEXT('Rolex, AP, Patek'!BA634)),1,0)</f>
        <v>0</v>
      </c>
      <c r="U634">
        <f>IF('Rolex, AP, Patek'!BB634="Yes",1,0)</f>
        <v>0</v>
      </c>
      <c r="V634">
        <f>IF('Rolex, AP, Patek'!BC634="Yes",1,0)</f>
        <v>0</v>
      </c>
      <c r="W634">
        <f>IF('Rolex, AP, Patek'!BF634="Yes",1,0)</f>
        <v>0</v>
      </c>
      <c r="X634">
        <f>IF('Rolex, AP, Patek'!BG634="A",1,0)</f>
        <v>0</v>
      </c>
      <c r="Y634">
        <f>IF('Rolex, AP, Patek'!BG634="AA",1,0)</f>
        <v>1</v>
      </c>
      <c r="Z634">
        <f>IF('Rolex, AP, Patek'!BG634="AAA",1,0)</f>
        <v>0</v>
      </c>
      <c r="AA634">
        <f>IF('Rolex, AP, Patek'!BG634="AAAA",1,0)</f>
        <v>0</v>
      </c>
      <c r="AB634">
        <f>IF('Rolex, AP, Patek'!R634="Yes",1,0)</f>
        <v>1</v>
      </c>
      <c r="AC634">
        <f>IF('Rolex, AP, Patek'!AR634="Yes",1,0)</f>
        <v>0</v>
      </c>
      <c r="AD634">
        <f>IF(OR('Rolex, AP, Patek'!X634="Yes", 'Rolex, AP, Patek'!Y634="Yes",'Rolex, AP, Patek'!Z634="Yes"),1,0)</f>
        <v>0</v>
      </c>
      <c r="AE634">
        <f>IF(OR('Rolex, AP, Patek'!AA634="Yes",'Rolex, AP, Patek'!AB634="Yes"),1,0)</f>
        <v>0</v>
      </c>
      <c r="AF634">
        <f>IF('Rolex, AP, Patek'!AD634="Yes",1,0)</f>
        <v>0</v>
      </c>
      <c r="AG634">
        <f>IF('Rolex, AP, Patek'!AC634="Yes",1,0)</f>
        <v>0</v>
      </c>
      <c r="AH634">
        <f>IF('Rolex, AP, Patek'!AE634="Yes",1,0)</f>
        <v>0</v>
      </c>
      <c r="AI634">
        <f>IF(OR('Rolex, AP, Patek'!AK634="Yes",'Rolex, AP, Patek'!AN634="Yes"),1,0)</f>
        <v>0</v>
      </c>
      <c r="AJ634">
        <f>IF('Rolex, AP, Patek'!AL634="Yes",1,0)</f>
        <v>0</v>
      </c>
      <c r="AK634">
        <f>IF('Rolex, AP, Patek'!AO634="Yes",1,0)</f>
        <v>0</v>
      </c>
      <c r="AL634">
        <f>IF('Rolex, AP, Patek'!AS634="Yes",1,0)</f>
        <v>0</v>
      </c>
      <c r="AM634" s="25">
        <f t="shared" si="55"/>
        <v>1</v>
      </c>
      <c r="AN634" s="25">
        <f t="shared" si="56"/>
        <v>0</v>
      </c>
      <c r="AO634" s="25">
        <f t="shared" si="57"/>
        <v>0</v>
      </c>
      <c r="AP634" s="25">
        <f t="shared" si="58"/>
        <v>0</v>
      </c>
      <c r="AQ634" s="25">
        <f t="shared" si="59"/>
        <v>0</v>
      </c>
    </row>
    <row r="635" spans="1:43" x14ac:dyDescent="0.2">
      <c r="A635" s="1">
        <v>631</v>
      </c>
      <c r="B635" s="27">
        <f>'Rolex, AP, Patek'!C635</f>
        <v>43233</v>
      </c>
      <c r="C635">
        <f>'Rolex, AP, Patek'!D635</f>
        <v>135</v>
      </c>
      <c r="D635" s="28">
        <f>'Rolex, AP, Patek'!E635</f>
        <v>1000</v>
      </c>
      <c r="E635" s="28">
        <f>'Rolex, AP, Patek'!F635</f>
        <v>1250</v>
      </c>
      <c r="F635" s="29">
        <f t="shared" si="54"/>
        <v>6.9077552789821368</v>
      </c>
      <c r="G635" s="28">
        <f>IF('Rolex, AP, Patek'!J635="AP",1,0)</f>
        <v>0</v>
      </c>
      <c r="H635" s="28">
        <f>IF('Rolex, AP, Patek'!J635="Patek",1,0)</f>
        <v>0</v>
      </c>
      <c r="I635" s="28">
        <f>IF('Rolex, AP, Patek'!J635="Rolex",1,0)</f>
        <v>1</v>
      </c>
      <c r="J635">
        <f>IF('Rolex, AP, Patek'!L635="Stainless Steel",1,0)</f>
        <v>0</v>
      </c>
      <c r="K635">
        <f>IF('Rolex, AP, Patek'!L635="Two-tone",1,0)</f>
        <v>1</v>
      </c>
      <c r="L635">
        <f>IF(OR('Rolex, AP, Patek'!L635="YG 18K",'Rolex, AP, Patek'!L635="YG &lt;18K",'Rolex, AP, Patek'!L635="PG 18K",'Rolex, AP, Patek'!L635="PG &lt;18K",'Rolex, AP, Patek'!L635="WG 18K",'Rolex, AP, Patek'!L635="Mixes of 18K",'Rolex, AP, Patek'!L635="Mixes &lt;18K"),1,0)</f>
        <v>0</v>
      </c>
      <c r="M635">
        <f>IF('Rolex, AP, Patek'!L635="Platinum",1,0)</f>
        <v>0</v>
      </c>
      <c r="N635">
        <f>IF(OR('Rolex, AP, Patek'!L635="PVD",'Rolex, AP, Patek'!L635="Gold Plate",'Rolex, AP, Patek'!L635="Other"),1,0)</f>
        <v>0</v>
      </c>
      <c r="O635">
        <f>IF('Rolex, AP, Patek'!P635="Stainless Steel",1,0)</f>
        <v>0</v>
      </c>
      <c r="P635">
        <f>IF('Rolex, AP, Patek'!P635="Leather",1,0)</f>
        <v>1</v>
      </c>
      <c r="Q635">
        <f>IF('Rolex, AP, Patek'!P635="Two-tone",1,0)</f>
        <v>0</v>
      </c>
      <c r="R635">
        <f>IF(OR('Rolex, AP, Patek'!P635="YG 18K",'Rolex, AP, Patek'!P635="PG 18K",'Rolex, AP, Patek'!P635="WG 18K",'Rolex, AP, Patek'!P635="Mixes of 18K"),1,0)</f>
        <v>0</v>
      </c>
      <c r="S635">
        <f>IF(OR('Rolex, AP, Patek'!AX635="Yes",'Rolex, AP, Patek'!AY635="Yes",'Rolex, AP, Patek'!AW635="Yes"),1,0)</f>
        <v>0</v>
      </c>
      <c r="T635">
        <f>IF(OR(ISTEXT('Rolex, AP, Patek'!AZ635), ISTEXT('Rolex, AP, Patek'!BA635)),1,0)</f>
        <v>0</v>
      </c>
      <c r="U635">
        <f>IF('Rolex, AP, Patek'!BB635="Yes",1,0)</f>
        <v>0</v>
      </c>
      <c r="V635">
        <f>IF('Rolex, AP, Patek'!BC635="Yes",1,0)</f>
        <v>0</v>
      </c>
      <c r="W635">
        <f>IF('Rolex, AP, Patek'!BF635="Yes",1,0)</f>
        <v>0</v>
      </c>
      <c r="X635">
        <f>IF('Rolex, AP, Patek'!BG635="A",1,0)</f>
        <v>1</v>
      </c>
      <c r="Y635">
        <f>IF('Rolex, AP, Patek'!BG635="AA",1,0)</f>
        <v>0</v>
      </c>
      <c r="Z635">
        <f>IF('Rolex, AP, Patek'!BG635="AAA",1,0)</f>
        <v>0</v>
      </c>
      <c r="AA635">
        <f>IF('Rolex, AP, Patek'!BG635="AAAA",1,0)</f>
        <v>0</v>
      </c>
      <c r="AB635">
        <f>IF('Rolex, AP, Patek'!R635="Yes",1,0)</f>
        <v>1</v>
      </c>
      <c r="AC635">
        <f>IF('Rolex, AP, Patek'!AR635="Yes",1,0)</f>
        <v>0</v>
      </c>
      <c r="AD635">
        <f>IF(OR('Rolex, AP, Patek'!X635="Yes", 'Rolex, AP, Patek'!Y635="Yes",'Rolex, AP, Patek'!Z635="Yes"),1,0)</f>
        <v>0</v>
      </c>
      <c r="AE635">
        <f>IF(OR('Rolex, AP, Patek'!AA635="Yes",'Rolex, AP, Patek'!AB635="Yes"),1,0)</f>
        <v>0</v>
      </c>
      <c r="AF635">
        <f>IF('Rolex, AP, Patek'!AD635="Yes",1,0)</f>
        <v>0</v>
      </c>
      <c r="AG635">
        <f>IF('Rolex, AP, Patek'!AC635="Yes",1,0)</f>
        <v>0</v>
      </c>
      <c r="AH635">
        <f>IF('Rolex, AP, Patek'!AE635="Yes",1,0)</f>
        <v>0</v>
      </c>
      <c r="AI635">
        <f>IF(OR('Rolex, AP, Patek'!AK635="Yes",'Rolex, AP, Patek'!AN635="Yes"),1,0)</f>
        <v>0</v>
      </c>
      <c r="AJ635">
        <f>IF('Rolex, AP, Patek'!AL635="Yes",1,0)</f>
        <v>0</v>
      </c>
      <c r="AK635">
        <f>IF('Rolex, AP, Patek'!AO635="Yes",1,0)</f>
        <v>0</v>
      </c>
      <c r="AL635">
        <f>IF('Rolex, AP, Patek'!AS635="Yes",1,0)</f>
        <v>0</v>
      </c>
      <c r="AM635" s="25">
        <f t="shared" si="55"/>
        <v>1</v>
      </c>
      <c r="AN635" s="25">
        <f t="shared" si="56"/>
        <v>0</v>
      </c>
      <c r="AO635" s="25">
        <f t="shared" si="57"/>
        <v>0</v>
      </c>
      <c r="AP635" s="25">
        <f t="shared" si="58"/>
        <v>0</v>
      </c>
      <c r="AQ635" s="25">
        <f t="shared" si="59"/>
        <v>0</v>
      </c>
    </row>
    <row r="636" spans="1:43" x14ac:dyDescent="0.2">
      <c r="A636" s="1">
        <v>632</v>
      </c>
      <c r="B636" s="27">
        <f>'Rolex, AP, Patek'!C636</f>
        <v>43233</v>
      </c>
      <c r="C636">
        <f>'Rolex, AP, Patek'!D636</f>
        <v>136</v>
      </c>
      <c r="D636" s="28">
        <f>'Rolex, AP, Patek'!E636</f>
        <v>1300</v>
      </c>
      <c r="E636" s="28">
        <f>'Rolex, AP, Patek'!F636</f>
        <v>1625</v>
      </c>
      <c r="F636" s="29">
        <f t="shared" si="54"/>
        <v>7.1701195434496281</v>
      </c>
      <c r="G636" s="28">
        <f>IF('Rolex, AP, Patek'!J636="AP",1,0)</f>
        <v>0</v>
      </c>
      <c r="H636" s="28">
        <f>IF('Rolex, AP, Patek'!J636="Patek",1,0)</f>
        <v>0</v>
      </c>
      <c r="I636" s="28">
        <f>IF('Rolex, AP, Patek'!J636="Rolex",1,0)</f>
        <v>1</v>
      </c>
      <c r="J636">
        <f>IF('Rolex, AP, Patek'!L636="Stainless Steel",1,0)</f>
        <v>0</v>
      </c>
      <c r="K636">
        <f>IF('Rolex, AP, Patek'!L636="Two-tone",1,0)</f>
        <v>1</v>
      </c>
      <c r="L636">
        <f>IF(OR('Rolex, AP, Patek'!L636="YG 18K",'Rolex, AP, Patek'!L636="YG &lt;18K",'Rolex, AP, Patek'!L636="PG 18K",'Rolex, AP, Patek'!L636="PG &lt;18K",'Rolex, AP, Patek'!L636="WG 18K",'Rolex, AP, Patek'!L636="Mixes of 18K",'Rolex, AP, Patek'!L636="Mixes &lt;18K"),1,0)</f>
        <v>0</v>
      </c>
      <c r="M636">
        <f>IF('Rolex, AP, Patek'!L636="Platinum",1,0)</f>
        <v>0</v>
      </c>
      <c r="N636">
        <f>IF(OR('Rolex, AP, Patek'!L636="PVD",'Rolex, AP, Patek'!L636="Gold Plate",'Rolex, AP, Patek'!L636="Other"),1,0)</f>
        <v>0</v>
      </c>
      <c r="O636">
        <f>IF('Rolex, AP, Patek'!P636="Stainless Steel",1,0)</f>
        <v>0</v>
      </c>
      <c r="P636">
        <f>IF('Rolex, AP, Patek'!P636="Leather",1,0)</f>
        <v>1</v>
      </c>
      <c r="Q636">
        <f>IF('Rolex, AP, Patek'!P636="Two-tone",1,0)</f>
        <v>0</v>
      </c>
      <c r="R636">
        <f>IF(OR('Rolex, AP, Patek'!P636="YG 18K",'Rolex, AP, Patek'!P636="PG 18K",'Rolex, AP, Patek'!P636="WG 18K",'Rolex, AP, Patek'!P636="Mixes of 18K"),1,0)</f>
        <v>0</v>
      </c>
      <c r="S636">
        <f>IF(OR('Rolex, AP, Patek'!AX636="Yes",'Rolex, AP, Patek'!AY636="Yes",'Rolex, AP, Patek'!AW636="Yes"),1,0)</f>
        <v>0</v>
      </c>
      <c r="T636">
        <f>IF(OR(ISTEXT('Rolex, AP, Patek'!AZ636), ISTEXT('Rolex, AP, Patek'!BA636)),1,0)</f>
        <v>1</v>
      </c>
      <c r="U636">
        <f>IF('Rolex, AP, Patek'!BB636="Yes",1,0)</f>
        <v>0</v>
      </c>
      <c r="V636">
        <f>IF('Rolex, AP, Patek'!BC636="Yes",1,0)</f>
        <v>0</v>
      </c>
      <c r="W636">
        <f>IF('Rolex, AP, Patek'!BF636="Yes",1,0)</f>
        <v>0</v>
      </c>
      <c r="X636">
        <f>IF('Rolex, AP, Patek'!BG636="A",1,0)</f>
        <v>0</v>
      </c>
      <c r="Y636">
        <f>IF('Rolex, AP, Patek'!BG636="AA",1,0)</f>
        <v>1</v>
      </c>
      <c r="Z636">
        <f>IF('Rolex, AP, Patek'!BG636="AAA",1,0)</f>
        <v>0</v>
      </c>
      <c r="AA636">
        <f>IF('Rolex, AP, Patek'!BG636="AAAA",1,0)</f>
        <v>0</v>
      </c>
      <c r="AB636">
        <f>IF('Rolex, AP, Patek'!R636="Yes",1,0)</f>
        <v>1</v>
      </c>
      <c r="AC636">
        <f>IF('Rolex, AP, Patek'!AR636="Yes",1,0)</f>
        <v>0</v>
      </c>
      <c r="AD636">
        <f>IF(OR('Rolex, AP, Patek'!X636="Yes", 'Rolex, AP, Patek'!Y636="Yes",'Rolex, AP, Patek'!Z636="Yes"),1,0)</f>
        <v>0</v>
      </c>
      <c r="AE636">
        <f>IF(OR('Rolex, AP, Patek'!AA636="Yes",'Rolex, AP, Patek'!AB636="Yes"),1,0)</f>
        <v>0</v>
      </c>
      <c r="AF636">
        <f>IF('Rolex, AP, Patek'!AD636="Yes",1,0)</f>
        <v>0</v>
      </c>
      <c r="AG636">
        <f>IF('Rolex, AP, Patek'!AC636="Yes",1,0)</f>
        <v>0</v>
      </c>
      <c r="AH636">
        <f>IF('Rolex, AP, Patek'!AE636="Yes",1,0)</f>
        <v>0</v>
      </c>
      <c r="AI636">
        <f>IF(OR('Rolex, AP, Patek'!AK636="Yes",'Rolex, AP, Patek'!AN636="Yes"),1,0)</f>
        <v>0</v>
      </c>
      <c r="AJ636">
        <f>IF('Rolex, AP, Patek'!AL636="Yes",1,0)</f>
        <v>0</v>
      </c>
      <c r="AK636">
        <f>IF('Rolex, AP, Patek'!AO636="Yes",1,0)</f>
        <v>0</v>
      </c>
      <c r="AL636">
        <f>IF('Rolex, AP, Patek'!AS636="Yes",1,0)</f>
        <v>0</v>
      </c>
      <c r="AM636" s="25">
        <f t="shared" si="55"/>
        <v>1</v>
      </c>
      <c r="AN636" s="25">
        <f t="shared" si="56"/>
        <v>0</v>
      </c>
      <c r="AO636" s="25">
        <f t="shared" si="57"/>
        <v>0</v>
      </c>
      <c r="AP636" s="25">
        <f t="shared" si="58"/>
        <v>0</v>
      </c>
      <c r="AQ636" s="25">
        <f t="shared" si="59"/>
        <v>0</v>
      </c>
    </row>
    <row r="637" spans="1:43" x14ac:dyDescent="0.2">
      <c r="A637" s="1">
        <v>633</v>
      </c>
      <c r="B637" s="27">
        <f>'Rolex, AP, Patek'!C637</f>
        <v>43233</v>
      </c>
      <c r="C637">
        <f>'Rolex, AP, Patek'!D637</f>
        <v>137</v>
      </c>
      <c r="D637" s="28">
        <f>'Rolex, AP, Patek'!E637</f>
        <v>900</v>
      </c>
      <c r="E637" s="28">
        <f>'Rolex, AP, Patek'!F637</f>
        <v>1125</v>
      </c>
      <c r="F637" s="29">
        <f t="shared" si="54"/>
        <v>6.8023947633243109</v>
      </c>
      <c r="G637" s="28">
        <f>IF('Rolex, AP, Patek'!J637="AP",1,0)</f>
        <v>0</v>
      </c>
      <c r="H637" s="28">
        <f>IF('Rolex, AP, Patek'!J637="Patek",1,0)</f>
        <v>0</v>
      </c>
      <c r="I637" s="28">
        <f>IF('Rolex, AP, Patek'!J637="Rolex",1,0)</f>
        <v>1</v>
      </c>
      <c r="J637">
        <f>IF('Rolex, AP, Patek'!L637="Stainless Steel",1,0)</f>
        <v>1</v>
      </c>
      <c r="K637">
        <f>IF('Rolex, AP, Patek'!L637="Two-tone",1,0)</f>
        <v>0</v>
      </c>
      <c r="L637">
        <f>IF(OR('Rolex, AP, Patek'!L637="YG 18K",'Rolex, AP, Patek'!L637="YG &lt;18K",'Rolex, AP, Patek'!L637="PG 18K",'Rolex, AP, Patek'!L637="PG &lt;18K",'Rolex, AP, Patek'!L637="WG 18K",'Rolex, AP, Patek'!L637="Mixes of 18K",'Rolex, AP, Patek'!L637="Mixes &lt;18K"),1,0)</f>
        <v>0</v>
      </c>
      <c r="M637">
        <f>IF('Rolex, AP, Patek'!L637="Platinum",1,0)</f>
        <v>0</v>
      </c>
      <c r="N637">
        <f>IF(OR('Rolex, AP, Patek'!L637="PVD",'Rolex, AP, Patek'!L637="Gold Plate",'Rolex, AP, Patek'!L637="Other"),1,0)</f>
        <v>0</v>
      </c>
      <c r="O637">
        <f>IF('Rolex, AP, Patek'!P637="Stainless Steel",1,0)</f>
        <v>0</v>
      </c>
      <c r="P637">
        <f>IF('Rolex, AP, Patek'!P637="Leather",1,0)</f>
        <v>1</v>
      </c>
      <c r="Q637">
        <f>IF('Rolex, AP, Patek'!P637="Two-tone",1,0)</f>
        <v>0</v>
      </c>
      <c r="R637">
        <f>IF(OR('Rolex, AP, Patek'!P637="YG 18K",'Rolex, AP, Patek'!P637="PG 18K",'Rolex, AP, Patek'!P637="WG 18K",'Rolex, AP, Patek'!P637="Mixes of 18K"),1,0)</f>
        <v>0</v>
      </c>
      <c r="S637">
        <f>IF(OR('Rolex, AP, Patek'!AX637="Yes",'Rolex, AP, Patek'!AY637="Yes",'Rolex, AP, Patek'!AW637="Yes"),1,0)</f>
        <v>0</v>
      </c>
      <c r="T637">
        <f>IF(OR(ISTEXT('Rolex, AP, Patek'!AZ637), ISTEXT('Rolex, AP, Patek'!BA637)),1,0)</f>
        <v>0</v>
      </c>
      <c r="U637">
        <f>IF('Rolex, AP, Patek'!BB637="Yes",1,0)</f>
        <v>0</v>
      </c>
      <c r="V637">
        <f>IF('Rolex, AP, Patek'!BC637="Yes",1,0)</f>
        <v>0</v>
      </c>
      <c r="W637">
        <f>IF('Rolex, AP, Patek'!BF637="Yes",1,0)</f>
        <v>0</v>
      </c>
      <c r="X637">
        <f>IF('Rolex, AP, Patek'!BG637="A",1,0)</f>
        <v>0</v>
      </c>
      <c r="Y637">
        <f>IF('Rolex, AP, Patek'!BG637="AA",1,0)</f>
        <v>1</v>
      </c>
      <c r="Z637">
        <f>IF('Rolex, AP, Patek'!BG637="AAA",1,0)</f>
        <v>0</v>
      </c>
      <c r="AA637">
        <f>IF('Rolex, AP, Patek'!BG637="AAAA",1,0)</f>
        <v>0</v>
      </c>
      <c r="AB637">
        <f>IF('Rolex, AP, Patek'!R637="Yes",1,0)</f>
        <v>1</v>
      </c>
      <c r="AC637">
        <f>IF('Rolex, AP, Patek'!AR637="Yes",1,0)</f>
        <v>0</v>
      </c>
      <c r="AD637">
        <f>IF(OR('Rolex, AP, Patek'!X637="Yes", 'Rolex, AP, Patek'!Y637="Yes",'Rolex, AP, Patek'!Z637="Yes"),1,0)</f>
        <v>0</v>
      </c>
      <c r="AE637">
        <f>IF(OR('Rolex, AP, Patek'!AA637="Yes",'Rolex, AP, Patek'!AB637="Yes"),1,0)</f>
        <v>0</v>
      </c>
      <c r="AF637">
        <f>IF('Rolex, AP, Patek'!AD637="Yes",1,0)</f>
        <v>0</v>
      </c>
      <c r="AG637">
        <f>IF('Rolex, AP, Patek'!AC637="Yes",1,0)</f>
        <v>0</v>
      </c>
      <c r="AH637">
        <f>IF('Rolex, AP, Patek'!AE637="Yes",1,0)</f>
        <v>0</v>
      </c>
      <c r="AI637">
        <f>IF(OR('Rolex, AP, Patek'!AK637="Yes",'Rolex, AP, Patek'!AN637="Yes"),1,0)</f>
        <v>0</v>
      </c>
      <c r="AJ637">
        <f>IF('Rolex, AP, Patek'!AL637="Yes",1,0)</f>
        <v>0</v>
      </c>
      <c r="AK637">
        <f>IF('Rolex, AP, Patek'!AO637="Yes",1,0)</f>
        <v>0</v>
      </c>
      <c r="AL637">
        <f>IF('Rolex, AP, Patek'!AS637="Yes",1,0)</f>
        <v>0</v>
      </c>
      <c r="AM637" s="25">
        <f t="shared" si="55"/>
        <v>1</v>
      </c>
      <c r="AN637" s="25">
        <f t="shared" si="56"/>
        <v>0</v>
      </c>
      <c r="AO637" s="25">
        <f t="shared" si="57"/>
        <v>0</v>
      </c>
      <c r="AP637" s="25">
        <f t="shared" si="58"/>
        <v>0</v>
      </c>
      <c r="AQ637" s="25">
        <f t="shared" si="59"/>
        <v>0</v>
      </c>
    </row>
    <row r="638" spans="1:43" x14ac:dyDescent="0.2">
      <c r="A638" s="1">
        <v>634</v>
      </c>
      <c r="B638" s="27">
        <f>'Rolex, AP, Patek'!C638</f>
        <v>43233</v>
      </c>
      <c r="C638">
        <f>'Rolex, AP, Patek'!D638</f>
        <v>139</v>
      </c>
      <c r="D638" s="28">
        <f>'Rolex, AP, Patek'!E638</f>
        <v>2000</v>
      </c>
      <c r="E638" s="28">
        <f>'Rolex, AP, Patek'!F638</f>
        <v>2500</v>
      </c>
      <c r="F638" s="29">
        <f t="shared" si="54"/>
        <v>7.6009024595420822</v>
      </c>
      <c r="G638" s="28">
        <f>IF('Rolex, AP, Patek'!J638="AP",1,0)</f>
        <v>0</v>
      </c>
      <c r="H638" s="28">
        <f>IF('Rolex, AP, Patek'!J638="Patek",1,0)</f>
        <v>0</v>
      </c>
      <c r="I638" s="28">
        <f>IF('Rolex, AP, Patek'!J638="Rolex",1,0)</f>
        <v>1</v>
      </c>
      <c r="J638">
        <f>IF('Rolex, AP, Patek'!L638="Stainless Steel",1,0)</f>
        <v>0</v>
      </c>
      <c r="K638">
        <f>IF('Rolex, AP, Patek'!L638="Two-tone",1,0)</f>
        <v>0</v>
      </c>
      <c r="L638">
        <f>IF(OR('Rolex, AP, Patek'!L638="YG 18K",'Rolex, AP, Patek'!L638="YG &lt;18K",'Rolex, AP, Patek'!L638="PG 18K",'Rolex, AP, Patek'!L638="PG &lt;18K",'Rolex, AP, Patek'!L638="WG 18K",'Rolex, AP, Patek'!L638="Mixes of 18K",'Rolex, AP, Patek'!L638="Mixes &lt;18K"),1,0)</f>
        <v>1</v>
      </c>
      <c r="M638">
        <f>IF('Rolex, AP, Patek'!L638="Platinum",1,0)</f>
        <v>0</v>
      </c>
      <c r="N638">
        <f>IF(OR('Rolex, AP, Patek'!L638="PVD",'Rolex, AP, Patek'!L638="Gold Plate",'Rolex, AP, Patek'!L638="Other"),1,0)</f>
        <v>0</v>
      </c>
      <c r="O638">
        <f>IF('Rolex, AP, Patek'!P638="Stainless Steel",1,0)</f>
        <v>0</v>
      </c>
      <c r="P638">
        <f>IF('Rolex, AP, Patek'!P638="Leather",1,0)</f>
        <v>1</v>
      </c>
      <c r="Q638">
        <f>IF('Rolex, AP, Patek'!P638="Two-tone",1,0)</f>
        <v>0</v>
      </c>
      <c r="R638">
        <f>IF(OR('Rolex, AP, Patek'!P638="YG 18K",'Rolex, AP, Patek'!P638="PG 18K",'Rolex, AP, Patek'!P638="WG 18K",'Rolex, AP, Patek'!P638="Mixes of 18K"),1,0)</f>
        <v>0</v>
      </c>
      <c r="S638">
        <f>IF(OR('Rolex, AP, Patek'!AX638="Yes",'Rolex, AP, Patek'!AY638="Yes",'Rolex, AP, Patek'!AW638="Yes"),1,0)</f>
        <v>0</v>
      </c>
      <c r="T638">
        <f>IF(OR(ISTEXT('Rolex, AP, Patek'!AZ638), ISTEXT('Rolex, AP, Patek'!BA638)),1,0)</f>
        <v>0</v>
      </c>
      <c r="U638">
        <f>IF('Rolex, AP, Patek'!BB638="Yes",1,0)</f>
        <v>0</v>
      </c>
      <c r="V638">
        <f>IF('Rolex, AP, Patek'!BC638="Yes",1,0)</f>
        <v>0</v>
      </c>
      <c r="W638">
        <f>IF('Rolex, AP, Patek'!BF638="Yes",1,0)</f>
        <v>0</v>
      </c>
      <c r="X638">
        <f>IF('Rolex, AP, Patek'!BG638="A",1,0)</f>
        <v>0</v>
      </c>
      <c r="Y638">
        <f>IF('Rolex, AP, Patek'!BG638="AA",1,0)</f>
        <v>1</v>
      </c>
      <c r="Z638">
        <f>IF('Rolex, AP, Patek'!BG638="AAA",1,0)</f>
        <v>0</v>
      </c>
      <c r="AA638">
        <f>IF('Rolex, AP, Patek'!BG638="AAAA",1,0)</f>
        <v>0</v>
      </c>
      <c r="AB638">
        <f>IF('Rolex, AP, Patek'!R638="Yes",1,0)</f>
        <v>1</v>
      </c>
      <c r="AC638">
        <f>IF('Rolex, AP, Patek'!AR638="Yes",1,0)</f>
        <v>0</v>
      </c>
      <c r="AD638">
        <f>IF(OR('Rolex, AP, Patek'!X638="Yes", 'Rolex, AP, Patek'!Y638="Yes",'Rolex, AP, Patek'!Z638="Yes"),1,0)</f>
        <v>0</v>
      </c>
      <c r="AE638">
        <f>IF(OR('Rolex, AP, Patek'!AA638="Yes",'Rolex, AP, Patek'!AB638="Yes"),1,0)</f>
        <v>0</v>
      </c>
      <c r="AF638">
        <f>IF('Rolex, AP, Patek'!AD638="Yes",1,0)</f>
        <v>0</v>
      </c>
      <c r="AG638">
        <f>IF('Rolex, AP, Patek'!AC638="Yes",1,0)</f>
        <v>0</v>
      </c>
      <c r="AH638">
        <f>IF('Rolex, AP, Patek'!AE638="Yes",1,0)</f>
        <v>0</v>
      </c>
      <c r="AI638">
        <f>IF(OR('Rolex, AP, Patek'!AK638="Yes",'Rolex, AP, Patek'!AN638="Yes"),1,0)</f>
        <v>0</v>
      </c>
      <c r="AJ638">
        <f>IF('Rolex, AP, Patek'!AL638="Yes",1,0)</f>
        <v>0</v>
      </c>
      <c r="AK638">
        <f>IF('Rolex, AP, Patek'!AO638="Yes",1,0)</f>
        <v>0</v>
      </c>
      <c r="AL638">
        <f>IF('Rolex, AP, Patek'!AS638="Yes",1,0)</f>
        <v>0</v>
      </c>
      <c r="AM638" s="25">
        <f t="shared" si="55"/>
        <v>1</v>
      </c>
      <c r="AN638" s="25">
        <f t="shared" si="56"/>
        <v>0</v>
      </c>
      <c r="AO638" s="25">
        <f t="shared" si="57"/>
        <v>0</v>
      </c>
      <c r="AP638" s="25">
        <f t="shared" si="58"/>
        <v>0</v>
      </c>
      <c r="AQ638" s="25">
        <f t="shared" si="59"/>
        <v>0</v>
      </c>
    </row>
    <row r="639" spans="1:43" x14ac:dyDescent="0.2">
      <c r="A639" s="1">
        <v>635</v>
      </c>
      <c r="B639" s="27">
        <f>'Rolex, AP, Patek'!C639</f>
        <v>43233</v>
      </c>
      <c r="C639">
        <f>'Rolex, AP, Patek'!D639</f>
        <v>140</v>
      </c>
      <c r="D639" s="28">
        <f>'Rolex, AP, Patek'!E639</f>
        <v>1800</v>
      </c>
      <c r="E639" s="28">
        <f>'Rolex, AP, Patek'!F639</f>
        <v>2250</v>
      </c>
      <c r="F639" s="29">
        <f t="shared" si="54"/>
        <v>7.4955419438842563</v>
      </c>
      <c r="G639" s="28">
        <f>IF('Rolex, AP, Patek'!J639="AP",1,0)</f>
        <v>0</v>
      </c>
      <c r="H639" s="28">
        <f>IF('Rolex, AP, Patek'!J639="Patek",1,0)</f>
        <v>0</v>
      </c>
      <c r="I639" s="28">
        <f>IF('Rolex, AP, Patek'!J639="Rolex",1,0)</f>
        <v>1</v>
      </c>
      <c r="J639">
        <f>IF('Rolex, AP, Patek'!L639="Stainless Steel",1,0)</f>
        <v>0</v>
      </c>
      <c r="K639">
        <f>IF('Rolex, AP, Patek'!L639="Two-tone",1,0)</f>
        <v>0</v>
      </c>
      <c r="L639">
        <f>IF(OR('Rolex, AP, Patek'!L639="YG 18K",'Rolex, AP, Patek'!L639="YG &lt;18K",'Rolex, AP, Patek'!L639="PG 18K",'Rolex, AP, Patek'!L639="PG &lt;18K",'Rolex, AP, Patek'!L639="WG 18K",'Rolex, AP, Patek'!L639="Mixes of 18K",'Rolex, AP, Patek'!L639="Mixes &lt;18K"),1,0)</f>
        <v>1</v>
      </c>
      <c r="M639">
        <f>IF('Rolex, AP, Patek'!L639="Platinum",1,0)</f>
        <v>0</v>
      </c>
      <c r="N639">
        <f>IF(OR('Rolex, AP, Patek'!L639="PVD",'Rolex, AP, Patek'!L639="Gold Plate",'Rolex, AP, Patek'!L639="Other"),1,0)</f>
        <v>0</v>
      </c>
      <c r="O639">
        <f>IF('Rolex, AP, Patek'!P639="Stainless Steel",1,0)</f>
        <v>0</v>
      </c>
      <c r="P639">
        <f>IF('Rolex, AP, Patek'!P639="Leather",1,0)</f>
        <v>1</v>
      </c>
      <c r="Q639">
        <f>IF('Rolex, AP, Patek'!P639="Two-tone",1,0)</f>
        <v>0</v>
      </c>
      <c r="R639">
        <f>IF(OR('Rolex, AP, Patek'!P639="YG 18K",'Rolex, AP, Patek'!P639="PG 18K",'Rolex, AP, Patek'!P639="WG 18K",'Rolex, AP, Patek'!P639="Mixes of 18K"),1,0)</f>
        <v>0</v>
      </c>
      <c r="S639">
        <f>IF(OR('Rolex, AP, Patek'!AX639="Yes",'Rolex, AP, Patek'!AY639="Yes",'Rolex, AP, Patek'!AW639="Yes"),1,0)</f>
        <v>0</v>
      </c>
      <c r="T639">
        <f>IF(OR(ISTEXT('Rolex, AP, Patek'!AZ639), ISTEXT('Rolex, AP, Patek'!BA639)),1,0)</f>
        <v>0</v>
      </c>
      <c r="U639">
        <f>IF('Rolex, AP, Patek'!BB639="Yes",1,0)</f>
        <v>0</v>
      </c>
      <c r="V639">
        <f>IF('Rolex, AP, Patek'!BC639="Yes",1,0)</f>
        <v>0</v>
      </c>
      <c r="W639">
        <f>IF('Rolex, AP, Patek'!BF639="Yes",1,0)</f>
        <v>0</v>
      </c>
      <c r="X639">
        <f>IF('Rolex, AP, Patek'!BG639="A",1,0)</f>
        <v>0</v>
      </c>
      <c r="Y639">
        <f>IF('Rolex, AP, Patek'!BG639="AA",1,0)</f>
        <v>1</v>
      </c>
      <c r="Z639">
        <f>IF('Rolex, AP, Patek'!BG639="AAA",1,0)</f>
        <v>0</v>
      </c>
      <c r="AA639">
        <f>IF('Rolex, AP, Patek'!BG639="AAAA",1,0)</f>
        <v>0</v>
      </c>
      <c r="AB639">
        <f>IF('Rolex, AP, Patek'!R639="Yes",1,0)</f>
        <v>1</v>
      </c>
      <c r="AC639">
        <f>IF('Rolex, AP, Patek'!AR639="Yes",1,0)</f>
        <v>0</v>
      </c>
      <c r="AD639">
        <f>IF(OR('Rolex, AP, Patek'!X639="Yes", 'Rolex, AP, Patek'!Y639="Yes",'Rolex, AP, Patek'!Z639="Yes"),1,0)</f>
        <v>0</v>
      </c>
      <c r="AE639">
        <f>IF(OR('Rolex, AP, Patek'!AA639="Yes",'Rolex, AP, Patek'!AB639="Yes"),1,0)</f>
        <v>0</v>
      </c>
      <c r="AF639">
        <f>IF('Rolex, AP, Patek'!AD639="Yes",1,0)</f>
        <v>0</v>
      </c>
      <c r="AG639">
        <f>IF('Rolex, AP, Patek'!AC639="Yes",1,0)</f>
        <v>0</v>
      </c>
      <c r="AH639">
        <f>IF('Rolex, AP, Patek'!AE639="Yes",1,0)</f>
        <v>0</v>
      </c>
      <c r="AI639">
        <f>IF(OR('Rolex, AP, Patek'!AK639="Yes",'Rolex, AP, Patek'!AN639="Yes"),1,0)</f>
        <v>0</v>
      </c>
      <c r="AJ639">
        <f>IF('Rolex, AP, Patek'!AL639="Yes",1,0)</f>
        <v>0</v>
      </c>
      <c r="AK639">
        <f>IF('Rolex, AP, Patek'!AO639="Yes",1,0)</f>
        <v>0</v>
      </c>
      <c r="AL639">
        <f>IF('Rolex, AP, Patek'!AS639="Yes",1,0)</f>
        <v>0</v>
      </c>
      <c r="AM639" s="25">
        <f t="shared" si="55"/>
        <v>1</v>
      </c>
      <c r="AN639" s="25">
        <f t="shared" si="56"/>
        <v>0</v>
      </c>
      <c r="AO639" s="25">
        <f t="shared" si="57"/>
        <v>0</v>
      </c>
      <c r="AP639" s="25">
        <f t="shared" si="58"/>
        <v>0</v>
      </c>
      <c r="AQ639" s="25">
        <f t="shared" si="59"/>
        <v>0</v>
      </c>
    </row>
    <row r="640" spans="1:43" x14ac:dyDescent="0.2">
      <c r="A640" s="1">
        <v>636</v>
      </c>
      <c r="B640" s="27">
        <f>'Rolex, AP, Patek'!C640</f>
        <v>43233</v>
      </c>
      <c r="C640">
        <f>'Rolex, AP, Patek'!D640</f>
        <v>145</v>
      </c>
      <c r="D640" s="28">
        <f>'Rolex, AP, Patek'!E640</f>
        <v>2400</v>
      </c>
      <c r="E640" s="28">
        <f>'Rolex, AP, Patek'!F640</f>
        <v>3000</v>
      </c>
      <c r="F640" s="29">
        <f t="shared" si="54"/>
        <v>7.7832240163360371</v>
      </c>
      <c r="G640" s="28">
        <f>IF('Rolex, AP, Patek'!J640="AP",1,0)</f>
        <v>0</v>
      </c>
      <c r="H640" s="28">
        <f>IF('Rolex, AP, Patek'!J640="Patek",1,0)</f>
        <v>0</v>
      </c>
      <c r="I640" s="28">
        <f>IF('Rolex, AP, Patek'!J640="Rolex",1,0)</f>
        <v>1</v>
      </c>
      <c r="J640">
        <f>IF('Rolex, AP, Patek'!L640="Stainless Steel",1,0)</f>
        <v>0</v>
      </c>
      <c r="K640">
        <f>IF('Rolex, AP, Patek'!L640="Two-tone",1,0)</f>
        <v>1</v>
      </c>
      <c r="L640">
        <f>IF(OR('Rolex, AP, Patek'!L640="YG 18K",'Rolex, AP, Patek'!L640="YG &lt;18K",'Rolex, AP, Patek'!L640="PG 18K",'Rolex, AP, Patek'!L640="PG &lt;18K",'Rolex, AP, Patek'!L640="WG 18K",'Rolex, AP, Patek'!L640="Mixes of 18K",'Rolex, AP, Patek'!L640="Mixes &lt;18K"),1,0)</f>
        <v>0</v>
      </c>
      <c r="M640">
        <f>IF('Rolex, AP, Patek'!L640="Platinum",1,0)</f>
        <v>0</v>
      </c>
      <c r="N640">
        <f>IF(OR('Rolex, AP, Patek'!L640="PVD",'Rolex, AP, Patek'!L640="Gold Plate",'Rolex, AP, Patek'!L640="Other"),1,0)</f>
        <v>0</v>
      </c>
      <c r="O640">
        <f>IF('Rolex, AP, Patek'!P640="Stainless Steel",1,0)</f>
        <v>0</v>
      </c>
      <c r="P640">
        <f>IF('Rolex, AP, Patek'!P640="Leather",1,0)</f>
        <v>0</v>
      </c>
      <c r="Q640">
        <f>IF('Rolex, AP, Patek'!P640="Two-tone",1,0)</f>
        <v>1</v>
      </c>
      <c r="R640">
        <f>IF(OR('Rolex, AP, Patek'!P640="YG 18K",'Rolex, AP, Patek'!P640="PG 18K",'Rolex, AP, Patek'!P640="WG 18K",'Rolex, AP, Patek'!P640="Mixes of 18K"),1,0)</f>
        <v>0</v>
      </c>
      <c r="S640">
        <f>IF(OR('Rolex, AP, Patek'!AX640="Yes",'Rolex, AP, Patek'!AY640="Yes",'Rolex, AP, Patek'!AW640="Yes"),1,0)</f>
        <v>0</v>
      </c>
      <c r="T640">
        <f>IF(OR(ISTEXT('Rolex, AP, Patek'!AZ640), ISTEXT('Rolex, AP, Patek'!BA640)),1,0)</f>
        <v>0</v>
      </c>
      <c r="U640">
        <f>IF('Rolex, AP, Patek'!BB640="Yes",1,0)</f>
        <v>0</v>
      </c>
      <c r="V640">
        <f>IF('Rolex, AP, Patek'!BC640="Yes",1,0)</f>
        <v>0</v>
      </c>
      <c r="W640">
        <f>IF('Rolex, AP, Patek'!BF640="Yes",1,0)</f>
        <v>0</v>
      </c>
      <c r="X640">
        <f>IF('Rolex, AP, Patek'!BG640="A",1,0)</f>
        <v>0</v>
      </c>
      <c r="Y640">
        <f>IF('Rolex, AP, Patek'!BG640="AA",1,0)</f>
        <v>1</v>
      </c>
      <c r="Z640">
        <f>IF('Rolex, AP, Patek'!BG640="AAA",1,0)</f>
        <v>0</v>
      </c>
      <c r="AA640">
        <f>IF('Rolex, AP, Patek'!BG640="AAAA",1,0)</f>
        <v>0</v>
      </c>
      <c r="AB640">
        <f>IF('Rolex, AP, Patek'!R640="Yes",1,0)</f>
        <v>0</v>
      </c>
      <c r="AC640">
        <f>IF('Rolex, AP, Patek'!AR640="Yes",1,0)</f>
        <v>0</v>
      </c>
      <c r="AD640">
        <f>IF(OR('Rolex, AP, Patek'!X640="Yes", 'Rolex, AP, Patek'!Y640="Yes",'Rolex, AP, Patek'!Z640="Yes"),1,0)</f>
        <v>1</v>
      </c>
      <c r="AE640">
        <f>IF(OR('Rolex, AP, Patek'!AA640="Yes",'Rolex, AP, Patek'!AB640="Yes"),1,0)</f>
        <v>0</v>
      </c>
      <c r="AF640">
        <f>IF('Rolex, AP, Patek'!AD640="Yes",1,0)</f>
        <v>0</v>
      </c>
      <c r="AG640">
        <f>IF('Rolex, AP, Patek'!AC640="Yes",1,0)</f>
        <v>0</v>
      </c>
      <c r="AH640">
        <f>IF('Rolex, AP, Patek'!AE640="Yes",1,0)</f>
        <v>0</v>
      </c>
      <c r="AI640">
        <f>IF(OR('Rolex, AP, Patek'!AK640="Yes",'Rolex, AP, Patek'!AN640="Yes"),1,0)</f>
        <v>0</v>
      </c>
      <c r="AJ640">
        <f>IF('Rolex, AP, Patek'!AL640="Yes",1,0)</f>
        <v>0</v>
      </c>
      <c r="AK640">
        <f>IF('Rolex, AP, Patek'!AO640="Yes",1,0)</f>
        <v>0</v>
      </c>
      <c r="AL640">
        <f>IF('Rolex, AP, Patek'!AS640="Yes",1,0)</f>
        <v>0</v>
      </c>
      <c r="AM640" s="25">
        <f t="shared" si="55"/>
        <v>1</v>
      </c>
      <c r="AN640" s="25">
        <f t="shared" si="56"/>
        <v>0</v>
      </c>
      <c r="AO640" s="25">
        <f t="shared" si="57"/>
        <v>0</v>
      </c>
      <c r="AP640" s="25">
        <f t="shared" si="58"/>
        <v>0</v>
      </c>
      <c r="AQ640" s="25">
        <f t="shared" si="59"/>
        <v>0</v>
      </c>
    </row>
    <row r="641" spans="1:43" x14ac:dyDescent="0.2">
      <c r="A641" s="1">
        <v>637</v>
      </c>
      <c r="B641" s="27">
        <f>'Rolex, AP, Patek'!C641</f>
        <v>43233</v>
      </c>
      <c r="C641">
        <f>'Rolex, AP, Patek'!D641</f>
        <v>150</v>
      </c>
      <c r="D641" s="28">
        <f>'Rolex, AP, Patek'!E641</f>
        <v>6500</v>
      </c>
      <c r="E641" s="28">
        <f>'Rolex, AP, Patek'!F641</f>
        <v>8125</v>
      </c>
      <c r="F641" s="29">
        <f t="shared" si="54"/>
        <v>8.7795574558837277</v>
      </c>
      <c r="G641" s="28">
        <f>IF('Rolex, AP, Patek'!J641="AP",1,0)</f>
        <v>0</v>
      </c>
      <c r="H641" s="28">
        <f>IF('Rolex, AP, Patek'!J641="Patek",1,0)</f>
        <v>0</v>
      </c>
      <c r="I641" s="28">
        <f>IF('Rolex, AP, Patek'!J641="Rolex",1,0)</f>
        <v>1</v>
      </c>
      <c r="J641">
        <f>IF('Rolex, AP, Patek'!L641="Stainless Steel",1,0)</f>
        <v>0</v>
      </c>
      <c r="K641">
        <f>IF('Rolex, AP, Patek'!L641="Two-tone",1,0)</f>
        <v>0</v>
      </c>
      <c r="L641">
        <f>IF(OR('Rolex, AP, Patek'!L641="YG 18K",'Rolex, AP, Patek'!L641="YG &lt;18K",'Rolex, AP, Patek'!L641="PG 18K",'Rolex, AP, Patek'!L641="PG &lt;18K",'Rolex, AP, Patek'!L641="WG 18K",'Rolex, AP, Patek'!L641="Mixes of 18K",'Rolex, AP, Patek'!L641="Mixes &lt;18K"),1,0)</f>
        <v>1</v>
      </c>
      <c r="M641">
        <f>IF('Rolex, AP, Patek'!L641="Platinum",1,0)</f>
        <v>0</v>
      </c>
      <c r="N641">
        <f>IF(OR('Rolex, AP, Patek'!L641="PVD",'Rolex, AP, Patek'!L641="Gold Plate",'Rolex, AP, Patek'!L641="Other"),1,0)</f>
        <v>0</v>
      </c>
      <c r="O641">
        <f>IF('Rolex, AP, Patek'!P641="Stainless Steel",1,0)</f>
        <v>0</v>
      </c>
      <c r="P641">
        <f>IF('Rolex, AP, Patek'!P641="Leather",1,0)</f>
        <v>1</v>
      </c>
      <c r="Q641">
        <f>IF('Rolex, AP, Patek'!P641="Two-tone",1,0)</f>
        <v>0</v>
      </c>
      <c r="R641">
        <f>IF(OR('Rolex, AP, Patek'!P641="YG 18K",'Rolex, AP, Patek'!P641="PG 18K",'Rolex, AP, Patek'!P641="WG 18K",'Rolex, AP, Patek'!P641="Mixes of 18K"),1,0)</f>
        <v>0</v>
      </c>
      <c r="S641">
        <f>IF(OR('Rolex, AP, Patek'!AX641="Yes",'Rolex, AP, Patek'!AY641="Yes",'Rolex, AP, Patek'!AW641="Yes"),1,0)</f>
        <v>0</v>
      </c>
      <c r="T641">
        <f>IF(OR(ISTEXT('Rolex, AP, Patek'!AZ641), ISTEXT('Rolex, AP, Patek'!BA641)),1,0)</f>
        <v>0</v>
      </c>
      <c r="U641">
        <f>IF('Rolex, AP, Patek'!BB641="Yes",1,0)</f>
        <v>0</v>
      </c>
      <c r="V641">
        <f>IF('Rolex, AP, Patek'!BC641="Yes",1,0)</f>
        <v>0</v>
      </c>
      <c r="W641">
        <f>IF('Rolex, AP, Patek'!BF641="Yes",1,0)</f>
        <v>0</v>
      </c>
      <c r="X641">
        <f>IF('Rolex, AP, Patek'!BG641="A",1,0)</f>
        <v>0</v>
      </c>
      <c r="Y641">
        <f>IF('Rolex, AP, Patek'!BG641="AA",1,0)</f>
        <v>0</v>
      </c>
      <c r="Z641">
        <f>IF('Rolex, AP, Patek'!BG641="AAA",1,0)</f>
        <v>1</v>
      </c>
      <c r="AA641">
        <f>IF('Rolex, AP, Patek'!BG641="AAAA",1,0)</f>
        <v>0</v>
      </c>
      <c r="AB641">
        <f>IF('Rolex, AP, Patek'!R641="Yes",1,0)</f>
        <v>1</v>
      </c>
      <c r="AC641">
        <f>IF('Rolex, AP, Patek'!AR641="Yes",1,0)</f>
        <v>0</v>
      </c>
      <c r="AD641">
        <f>IF(OR('Rolex, AP, Patek'!X641="Yes", 'Rolex, AP, Patek'!Y641="Yes",'Rolex, AP, Patek'!Z641="Yes"),1,0)</f>
        <v>0</v>
      </c>
      <c r="AE641">
        <f>IF(OR('Rolex, AP, Patek'!AA641="Yes",'Rolex, AP, Patek'!AB641="Yes"),1,0)</f>
        <v>0</v>
      </c>
      <c r="AF641">
        <f>IF('Rolex, AP, Patek'!AD641="Yes",1,0)</f>
        <v>0</v>
      </c>
      <c r="AG641">
        <f>IF('Rolex, AP, Patek'!AC641="Yes",1,0)</f>
        <v>0</v>
      </c>
      <c r="AH641">
        <f>IF('Rolex, AP, Patek'!AE641="Yes",1,0)</f>
        <v>0</v>
      </c>
      <c r="AI641">
        <f>IF(OR('Rolex, AP, Patek'!AK641="Yes",'Rolex, AP, Patek'!AN641="Yes"),1,0)</f>
        <v>0</v>
      </c>
      <c r="AJ641">
        <f>IF('Rolex, AP, Patek'!AL641="Yes",1,0)</f>
        <v>0</v>
      </c>
      <c r="AK641">
        <f>IF('Rolex, AP, Patek'!AO641="Yes",1,0)</f>
        <v>0</v>
      </c>
      <c r="AL641">
        <f>IF('Rolex, AP, Patek'!AS641="Yes",1,0)</f>
        <v>0</v>
      </c>
      <c r="AM641" s="25">
        <f t="shared" si="55"/>
        <v>1</v>
      </c>
      <c r="AN641" s="25">
        <f t="shared" si="56"/>
        <v>0</v>
      </c>
      <c r="AO641" s="25">
        <f t="shared" si="57"/>
        <v>0</v>
      </c>
      <c r="AP641" s="25">
        <f t="shared" si="58"/>
        <v>0</v>
      </c>
      <c r="AQ641" s="25">
        <f t="shared" si="59"/>
        <v>0</v>
      </c>
    </row>
    <row r="642" spans="1:43" x14ac:dyDescent="0.2">
      <c r="A642" s="1">
        <v>638</v>
      </c>
      <c r="B642" s="27">
        <f>'Rolex, AP, Patek'!C642</f>
        <v>43233</v>
      </c>
      <c r="C642">
        <f>'Rolex, AP, Patek'!D642</f>
        <v>151</v>
      </c>
      <c r="D642" s="28">
        <f>'Rolex, AP, Patek'!E642</f>
        <v>15000</v>
      </c>
      <c r="E642" s="28">
        <f>'Rolex, AP, Patek'!F642</f>
        <v>18750</v>
      </c>
      <c r="F642" s="29">
        <f t="shared" si="54"/>
        <v>9.6158054800843473</v>
      </c>
      <c r="G642" s="28">
        <f>IF('Rolex, AP, Patek'!J642="AP",1,0)</f>
        <v>0</v>
      </c>
      <c r="H642" s="28">
        <f>IF('Rolex, AP, Patek'!J642="Patek",1,0)</f>
        <v>0</v>
      </c>
      <c r="I642" s="28">
        <f>IF('Rolex, AP, Patek'!J642="Rolex",1,0)</f>
        <v>1</v>
      </c>
      <c r="J642">
        <f>IF('Rolex, AP, Patek'!L642="Stainless Steel",1,0)</f>
        <v>0</v>
      </c>
      <c r="K642">
        <f>IF('Rolex, AP, Patek'!L642="Two-tone",1,0)</f>
        <v>0</v>
      </c>
      <c r="L642">
        <f>IF(OR('Rolex, AP, Patek'!L642="YG 18K",'Rolex, AP, Patek'!L642="YG &lt;18K",'Rolex, AP, Patek'!L642="PG 18K",'Rolex, AP, Patek'!L642="PG &lt;18K",'Rolex, AP, Patek'!L642="WG 18K",'Rolex, AP, Patek'!L642="Mixes of 18K",'Rolex, AP, Patek'!L642="Mixes &lt;18K"),1,0)</f>
        <v>1</v>
      </c>
      <c r="M642">
        <f>IF('Rolex, AP, Patek'!L642="Platinum",1,0)</f>
        <v>0</v>
      </c>
      <c r="N642">
        <f>IF(OR('Rolex, AP, Patek'!L642="PVD",'Rolex, AP, Patek'!L642="Gold Plate",'Rolex, AP, Patek'!L642="Other"),1,0)</f>
        <v>0</v>
      </c>
      <c r="O642">
        <f>IF('Rolex, AP, Patek'!P642="Stainless Steel",1,0)</f>
        <v>0</v>
      </c>
      <c r="P642">
        <f>IF('Rolex, AP, Patek'!P642="Leather",1,0)</f>
        <v>1</v>
      </c>
      <c r="Q642">
        <f>IF('Rolex, AP, Patek'!P642="Two-tone",1,0)</f>
        <v>0</v>
      </c>
      <c r="R642">
        <f>IF(OR('Rolex, AP, Patek'!P642="YG 18K",'Rolex, AP, Patek'!P642="PG 18K",'Rolex, AP, Patek'!P642="WG 18K",'Rolex, AP, Patek'!P642="Mixes of 18K"),1,0)</f>
        <v>0</v>
      </c>
      <c r="S642">
        <f>IF(OR('Rolex, AP, Patek'!AX642="Yes",'Rolex, AP, Patek'!AY642="Yes",'Rolex, AP, Patek'!AW642="Yes"),1,0)</f>
        <v>0</v>
      </c>
      <c r="T642">
        <f>IF(OR(ISTEXT('Rolex, AP, Patek'!AZ642), ISTEXT('Rolex, AP, Patek'!BA642)),1,0)</f>
        <v>0</v>
      </c>
      <c r="U642">
        <f>IF('Rolex, AP, Patek'!BB642="Yes",1,0)</f>
        <v>0</v>
      </c>
      <c r="V642">
        <f>IF('Rolex, AP, Patek'!BC642="Yes",1,0)</f>
        <v>0</v>
      </c>
      <c r="W642">
        <f>IF('Rolex, AP, Patek'!BF642="Yes",1,0)</f>
        <v>0</v>
      </c>
      <c r="X642">
        <f>IF('Rolex, AP, Patek'!BG642="A",1,0)</f>
        <v>0</v>
      </c>
      <c r="Y642">
        <f>IF('Rolex, AP, Patek'!BG642="AA",1,0)</f>
        <v>0</v>
      </c>
      <c r="Z642">
        <f>IF('Rolex, AP, Patek'!BG642="AAA",1,0)</f>
        <v>0</v>
      </c>
      <c r="AA642">
        <f>IF('Rolex, AP, Patek'!BG642="AAAA",1,0)</f>
        <v>1</v>
      </c>
      <c r="AB642">
        <f>IF('Rolex, AP, Patek'!R642="Yes",1,0)</f>
        <v>0</v>
      </c>
      <c r="AC642">
        <f>IF('Rolex, AP, Patek'!AR642="Yes",1,0)</f>
        <v>0</v>
      </c>
      <c r="AD642">
        <f>IF(OR('Rolex, AP, Patek'!X642="Yes", 'Rolex, AP, Patek'!Y642="Yes",'Rolex, AP, Patek'!Z642="Yes"),1,0)</f>
        <v>1</v>
      </c>
      <c r="AE642">
        <f>IF(OR('Rolex, AP, Patek'!AA642="Yes",'Rolex, AP, Patek'!AB642="Yes"),1,0)</f>
        <v>0</v>
      </c>
      <c r="AF642">
        <f>IF('Rolex, AP, Patek'!AD642="Yes",1,0)</f>
        <v>0</v>
      </c>
      <c r="AG642">
        <f>IF('Rolex, AP, Patek'!AC642="Yes",1,0)</f>
        <v>0</v>
      </c>
      <c r="AH642">
        <f>IF('Rolex, AP, Patek'!AE642="Yes",1,0)</f>
        <v>0</v>
      </c>
      <c r="AI642">
        <f>IF(OR('Rolex, AP, Patek'!AK642="Yes",'Rolex, AP, Patek'!AN642="Yes"),1,0)</f>
        <v>0</v>
      </c>
      <c r="AJ642">
        <f>IF('Rolex, AP, Patek'!AL642="Yes",1,0)</f>
        <v>0</v>
      </c>
      <c r="AK642">
        <f>IF('Rolex, AP, Patek'!AO642="Yes",1,0)</f>
        <v>0</v>
      </c>
      <c r="AL642">
        <f>IF('Rolex, AP, Patek'!AS642="Yes",1,0)</f>
        <v>0</v>
      </c>
      <c r="AM642" s="25">
        <f t="shared" si="55"/>
        <v>1</v>
      </c>
      <c r="AN642" s="25">
        <f t="shared" si="56"/>
        <v>0</v>
      </c>
      <c r="AO642" s="25">
        <f t="shared" si="57"/>
        <v>0</v>
      </c>
      <c r="AP642" s="25">
        <f t="shared" si="58"/>
        <v>0</v>
      </c>
      <c r="AQ642" s="25">
        <f t="shared" si="59"/>
        <v>0</v>
      </c>
    </row>
    <row r="643" spans="1:43" x14ac:dyDescent="0.2">
      <c r="A643" s="1">
        <v>639</v>
      </c>
      <c r="B643" s="27">
        <f>'Rolex, AP, Patek'!C643</f>
        <v>43233</v>
      </c>
      <c r="C643">
        <f>'Rolex, AP, Patek'!D643</f>
        <v>152</v>
      </c>
      <c r="D643" s="28">
        <f>'Rolex, AP, Patek'!E643</f>
        <v>30000</v>
      </c>
      <c r="E643" s="28">
        <f>'Rolex, AP, Patek'!F643</f>
        <v>37500</v>
      </c>
      <c r="F643" s="29">
        <f t="shared" si="54"/>
        <v>10.308952660644293</v>
      </c>
      <c r="G643" s="28">
        <f>IF('Rolex, AP, Patek'!J643="AP",1,0)</f>
        <v>0</v>
      </c>
      <c r="H643" s="28">
        <f>IF('Rolex, AP, Patek'!J643="Patek",1,0)</f>
        <v>0</v>
      </c>
      <c r="I643" s="28">
        <f>IF('Rolex, AP, Patek'!J643="Rolex",1,0)</f>
        <v>1</v>
      </c>
      <c r="J643">
        <f>IF('Rolex, AP, Patek'!L643="Stainless Steel",1,0)</f>
        <v>1</v>
      </c>
      <c r="K643">
        <f>IF('Rolex, AP, Patek'!L643="Two-tone",1,0)</f>
        <v>0</v>
      </c>
      <c r="L643">
        <f>IF(OR('Rolex, AP, Patek'!L643="YG 18K",'Rolex, AP, Patek'!L643="YG &lt;18K",'Rolex, AP, Patek'!L643="PG 18K",'Rolex, AP, Patek'!L643="PG &lt;18K",'Rolex, AP, Patek'!L643="WG 18K",'Rolex, AP, Patek'!L643="Mixes of 18K",'Rolex, AP, Patek'!L643="Mixes &lt;18K"),1,0)</f>
        <v>0</v>
      </c>
      <c r="M643">
        <f>IF('Rolex, AP, Patek'!L643="Platinum",1,0)</f>
        <v>0</v>
      </c>
      <c r="N643">
        <f>IF(OR('Rolex, AP, Patek'!L643="PVD",'Rolex, AP, Patek'!L643="Gold Plate",'Rolex, AP, Patek'!L643="Other"),1,0)</f>
        <v>0</v>
      </c>
      <c r="O643">
        <f>IF('Rolex, AP, Patek'!P643="Stainless Steel",1,0)</f>
        <v>1</v>
      </c>
      <c r="P643">
        <f>IF('Rolex, AP, Patek'!P643="Leather",1,0)</f>
        <v>0</v>
      </c>
      <c r="Q643">
        <f>IF('Rolex, AP, Patek'!P643="Two-tone",1,0)</f>
        <v>0</v>
      </c>
      <c r="R643">
        <f>IF(OR('Rolex, AP, Patek'!P643="YG 18K",'Rolex, AP, Patek'!P643="PG 18K",'Rolex, AP, Patek'!P643="WG 18K",'Rolex, AP, Patek'!P643="Mixes of 18K"),1,0)</f>
        <v>0</v>
      </c>
      <c r="S643">
        <f>IF(OR('Rolex, AP, Patek'!AX643="Yes",'Rolex, AP, Patek'!AY643="Yes",'Rolex, AP, Patek'!AW643="Yes"),1,0)</f>
        <v>0</v>
      </c>
      <c r="T643">
        <f>IF(OR(ISTEXT('Rolex, AP, Patek'!AZ643), ISTEXT('Rolex, AP, Patek'!BA643)),1,0)</f>
        <v>0</v>
      </c>
      <c r="U643">
        <f>IF('Rolex, AP, Patek'!BB643="Yes",1,0)</f>
        <v>0</v>
      </c>
      <c r="V643">
        <f>IF('Rolex, AP, Patek'!BC643="Yes",1,0)</f>
        <v>0</v>
      </c>
      <c r="W643">
        <f>IF('Rolex, AP, Patek'!BF643="Yes",1,0)</f>
        <v>0</v>
      </c>
      <c r="X643">
        <f>IF('Rolex, AP, Patek'!BG643="A",1,0)</f>
        <v>0</v>
      </c>
      <c r="Y643">
        <f>IF('Rolex, AP, Patek'!BG643="AA",1,0)</f>
        <v>0</v>
      </c>
      <c r="Z643">
        <f>IF('Rolex, AP, Patek'!BG643="AAA",1,0)</f>
        <v>0</v>
      </c>
      <c r="AA643">
        <f>IF('Rolex, AP, Patek'!BG643="AAAA",1,0)</f>
        <v>1</v>
      </c>
      <c r="AB643">
        <f>IF('Rolex, AP, Patek'!R643="Yes",1,0)</f>
        <v>0</v>
      </c>
      <c r="AC643">
        <f>IF('Rolex, AP, Patek'!AR643="Yes",1,0)</f>
        <v>0</v>
      </c>
      <c r="AD643">
        <f>IF(OR('Rolex, AP, Patek'!X643="Yes", 'Rolex, AP, Patek'!Y643="Yes",'Rolex, AP, Patek'!Z643="Yes"),1,0)</f>
        <v>0</v>
      </c>
      <c r="AE643">
        <f>IF(OR('Rolex, AP, Patek'!AA643="Yes",'Rolex, AP, Patek'!AB643="Yes"),1,0)</f>
        <v>0</v>
      </c>
      <c r="AF643">
        <f>IF('Rolex, AP, Patek'!AD643="Yes",1,0)</f>
        <v>0</v>
      </c>
      <c r="AG643">
        <f>IF('Rolex, AP, Patek'!AC643="Yes",1,0)</f>
        <v>0</v>
      </c>
      <c r="AH643">
        <f>IF('Rolex, AP, Patek'!AE643="Yes",1,0)</f>
        <v>0</v>
      </c>
      <c r="AI643">
        <f>IF(OR('Rolex, AP, Patek'!AK643="Yes",'Rolex, AP, Patek'!AN643="Yes"),1,0)</f>
        <v>1</v>
      </c>
      <c r="AJ643">
        <f>IF('Rolex, AP, Patek'!AL643="Yes",1,0)</f>
        <v>0</v>
      </c>
      <c r="AK643">
        <f>IF('Rolex, AP, Patek'!AO643="Yes",1,0)</f>
        <v>0</v>
      </c>
      <c r="AL643">
        <f>IF('Rolex, AP, Patek'!AS643="Yes",1,0)</f>
        <v>0</v>
      </c>
      <c r="AM643" s="25">
        <f t="shared" si="55"/>
        <v>1</v>
      </c>
      <c r="AN643" s="25">
        <f t="shared" si="56"/>
        <v>0</v>
      </c>
      <c r="AO643" s="25">
        <f t="shared" si="57"/>
        <v>0</v>
      </c>
      <c r="AP643" s="25">
        <f t="shared" si="58"/>
        <v>0</v>
      </c>
      <c r="AQ643" s="25">
        <f t="shared" si="59"/>
        <v>0</v>
      </c>
    </row>
    <row r="644" spans="1:43" x14ac:dyDescent="0.2">
      <c r="A644" s="1">
        <v>640</v>
      </c>
      <c r="B644" s="27">
        <f>'Rolex, AP, Patek'!C644</f>
        <v>43233</v>
      </c>
      <c r="C644">
        <f>'Rolex, AP, Patek'!D644</f>
        <v>154</v>
      </c>
      <c r="D644" s="28">
        <f>'Rolex, AP, Patek'!E644</f>
        <v>8500</v>
      </c>
      <c r="E644" s="28">
        <f>'Rolex, AP, Patek'!F644</f>
        <v>10625</v>
      </c>
      <c r="F644" s="29">
        <f t="shared" si="54"/>
        <v>9.0478214424784085</v>
      </c>
      <c r="G644" s="28">
        <f>IF('Rolex, AP, Patek'!J644="AP",1,0)</f>
        <v>0</v>
      </c>
      <c r="H644" s="28">
        <f>IF('Rolex, AP, Patek'!J644="Patek",1,0)</f>
        <v>0</v>
      </c>
      <c r="I644" s="28">
        <f>IF('Rolex, AP, Patek'!J644="Rolex",1,0)</f>
        <v>1</v>
      </c>
      <c r="J644">
        <f>IF('Rolex, AP, Patek'!L644="Stainless Steel",1,0)</f>
        <v>0</v>
      </c>
      <c r="K644">
        <f>IF('Rolex, AP, Patek'!L644="Two-tone",1,0)</f>
        <v>1</v>
      </c>
      <c r="L644">
        <f>IF(OR('Rolex, AP, Patek'!L644="YG 18K",'Rolex, AP, Patek'!L644="YG &lt;18K",'Rolex, AP, Patek'!L644="PG 18K",'Rolex, AP, Patek'!L644="PG &lt;18K",'Rolex, AP, Patek'!L644="WG 18K",'Rolex, AP, Patek'!L644="Mixes of 18K",'Rolex, AP, Patek'!L644="Mixes &lt;18K"),1,0)</f>
        <v>0</v>
      </c>
      <c r="M644">
        <f>IF('Rolex, AP, Patek'!L644="Platinum",1,0)</f>
        <v>0</v>
      </c>
      <c r="N644">
        <f>IF(OR('Rolex, AP, Patek'!L644="PVD",'Rolex, AP, Patek'!L644="Gold Plate",'Rolex, AP, Patek'!L644="Other"),1,0)</f>
        <v>0</v>
      </c>
      <c r="O644">
        <f>IF('Rolex, AP, Patek'!P644="Stainless Steel",1,0)</f>
        <v>0</v>
      </c>
      <c r="P644">
        <f>IF('Rolex, AP, Patek'!P644="Leather",1,0)</f>
        <v>1</v>
      </c>
      <c r="Q644">
        <f>IF('Rolex, AP, Patek'!P644="Two-tone",1,0)</f>
        <v>0</v>
      </c>
      <c r="R644">
        <f>IF(OR('Rolex, AP, Patek'!P644="YG 18K",'Rolex, AP, Patek'!P644="PG 18K",'Rolex, AP, Patek'!P644="WG 18K",'Rolex, AP, Patek'!P644="Mixes of 18K"),1,0)</f>
        <v>0</v>
      </c>
      <c r="S644">
        <f>IF(OR('Rolex, AP, Patek'!AX644="Yes",'Rolex, AP, Patek'!AY644="Yes",'Rolex, AP, Patek'!AW644="Yes"),1,0)</f>
        <v>0</v>
      </c>
      <c r="T644">
        <f>IF(OR(ISTEXT('Rolex, AP, Patek'!AZ644), ISTEXT('Rolex, AP, Patek'!BA644)),1,0)</f>
        <v>0</v>
      </c>
      <c r="U644">
        <f>IF('Rolex, AP, Patek'!BB644="Yes",1,0)</f>
        <v>0</v>
      </c>
      <c r="V644">
        <f>IF('Rolex, AP, Patek'!BC644="Yes",1,0)</f>
        <v>0</v>
      </c>
      <c r="W644">
        <f>IF('Rolex, AP, Patek'!BF644="Yes",1,0)</f>
        <v>0</v>
      </c>
      <c r="X644">
        <f>IF('Rolex, AP, Patek'!BG644="A",1,0)</f>
        <v>0</v>
      </c>
      <c r="Y644">
        <f>IF('Rolex, AP, Patek'!BG644="AA",1,0)</f>
        <v>1</v>
      </c>
      <c r="Z644">
        <f>IF('Rolex, AP, Patek'!BG644="AAA",1,0)</f>
        <v>0</v>
      </c>
      <c r="AA644">
        <f>IF('Rolex, AP, Patek'!BG644="AAAA",1,0)</f>
        <v>0</v>
      </c>
      <c r="AB644">
        <f>IF('Rolex, AP, Patek'!R644="Yes",1,0)</f>
        <v>0</v>
      </c>
      <c r="AC644">
        <f>IF('Rolex, AP, Patek'!AR644="Yes",1,0)</f>
        <v>0</v>
      </c>
      <c r="AD644">
        <f>IF(OR('Rolex, AP, Patek'!X644="Yes", 'Rolex, AP, Patek'!Y644="Yes",'Rolex, AP, Patek'!Z644="Yes"),1,0)</f>
        <v>0</v>
      </c>
      <c r="AE644">
        <f>IF(OR('Rolex, AP, Patek'!AA644="Yes",'Rolex, AP, Patek'!AB644="Yes"),1,0)</f>
        <v>0</v>
      </c>
      <c r="AF644">
        <f>IF('Rolex, AP, Patek'!AD644="Yes",1,0)</f>
        <v>0</v>
      </c>
      <c r="AG644">
        <f>IF('Rolex, AP, Patek'!AC644="Yes",1,0)</f>
        <v>0</v>
      </c>
      <c r="AH644">
        <f>IF('Rolex, AP, Patek'!AE644="Yes",1,0)</f>
        <v>0</v>
      </c>
      <c r="AI644">
        <f>IF(OR('Rolex, AP, Patek'!AK644="Yes",'Rolex, AP, Patek'!AN644="Yes"),1,0)</f>
        <v>1</v>
      </c>
      <c r="AJ644">
        <f>IF('Rolex, AP, Patek'!AL644="Yes",1,0)</f>
        <v>0</v>
      </c>
      <c r="AK644">
        <f>IF('Rolex, AP, Patek'!AO644="Yes",1,0)</f>
        <v>0</v>
      </c>
      <c r="AL644">
        <f>IF('Rolex, AP, Patek'!AS644="Yes",1,0)</f>
        <v>0</v>
      </c>
      <c r="AM644" s="25">
        <f t="shared" si="55"/>
        <v>1</v>
      </c>
      <c r="AN644" s="25">
        <f t="shared" si="56"/>
        <v>0</v>
      </c>
      <c r="AO644" s="25">
        <f t="shared" si="57"/>
        <v>0</v>
      </c>
      <c r="AP644" s="25">
        <f t="shared" si="58"/>
        <v>0</v>
      </c>
      <c r="AQ644" s="25">
        <f t="shared" si="59"/>
        <v>0</v>
      </c>
    </row>
    <row r="645" spans="1:43" x14ac:dyDescent="0.2">
      <c r="A645" s="1">
        <v>641</v>
      </c>
      <c r="B645" s="27">
        <f>'Rolex, AP, Patek'!C645</f>
        <v>43233</v>
      </c>
      <c r="C645">
        <f>'Rolex, AP, Patek'!D645</f>
        <v>155</v>
      </c>
      <c r="D645" s="28">
        <f>'Rolex, AP, Patek'!E645</f>
        <v>13000</v>
      </c>
      <c r="E645" s="28">
        <f>'Rolex, AP, Patek'!F645</f>
        <v>16250</v>
      </c>
      <c r="F645" s="29">
        <f t="shared" si="54"/>
        <v>9.4727046364436731</v>
      </c>
      <c r="G645" s="28">
        <f>IF('Rolex, AP, Patek'!J645="AP",1,0)</f>
        <v>0</v>
      </c>
      <c r="H645" s="28">
        <f>IF('Rolex, AP, Patek'!J645="Patek",1,0)</f>
        <v>0</v>
      </c>
      <c r="I645" s="28">
        <f>IF('Rolex, AP, Patek'!J645="Rolex",1,0)</f>
        <v>1</v>
      </c>
      <c r="J645">
        <f>IF('Rolex, AP, Patek'!L645="Stainless Steel",1,0)</f>
        <v>0</v>
      </c>
      <c r="K645">
        <f>IF('Rolex, AP, Patek'!L645="Two-tone",1,0)</f>
        <v>0</v>
      </c>
      <c r="L645">
        <f>IF(OR('Rolex, AP, Patek'!L645="YG 18K",'Rolex, AP, Patek'!L645="YG &lt;18K",'Rolex, AP, Patek'!L645="PG 18K",'Rolex, AP, Patek'!L645="PG &lt;18K",'Rolex, AP, Patek'!L645="WG 18K",'Rolex, AP, Patek'!L645="Mixes of 18K",'Rolex, AP, Patek'!L645="Mixes &lt;18K"),1,0)</f>
        <v>1</v>
      </c>
      <c r="M645">
        <f>IF('Rolex, AP, Patek'!L645="Platinum",1,0)</f>
        <v>0</v>
      </c>
      <c r="N645">
        <f>IF(OR('Rolex, AP, Patek'!L645="PVD",'Rolex, AP, Patek'!L645="Gold Plate",'Rolex, AP, Patek'!L645="Other"),1,0)</f>
        <v>0</v>
      </c>
      <c r="O645">
        <f>IF('Rolex, AP, Patek'!P645="Stainless Steel",1,0)</f>
        <v>0</v>
      </c>
      <c r="P645">
        <f>IF('Rolex, AP, Patek'!P645="Leather",1,0)</f>
        <v>0</v>
      </c>
      <c r="Q645">
        <f>IF('Rolex, AP, Patek'!P645="Two-tone",1,0)</f>
        <v>0</v>
      </c>
      <c r="R645">
        <f>IF(OR('Rolex, AP, Patek'!P645="YG 18K",'Rolex, AP, Patek'!P645="PG 18K",'Rolex, AP, Patek'!P645="WG 18K",'Rolex, AP, Patek'!P645="Mixes of 18K"),1,0)</f>
        <v>1</v>
      </c>
      <c r="S645">
        <f>IF(OR('Rolex, AP, Patek'!AX645="Yes",'Rolex, AP, Patek'!AY645="Yes",'Rolex, AP, Patek'!AW645="Yes"),1,0)</f>
        <v>0</v>
      </c>
      <c r="T645">
        <f>IF(OR(ISTEXT('Rolex, AP, Patek'!AZ645), ISTEXT('Rolex, AP, Patek'!BA645)),1,0)</f>
        <v>0</v>
      </c>
      <c r="U645">
        <f>IF('Rolex, AP, Patek'!BB645="Yes",1,0)</f>
        <v>0</v>
      </c>
      <c r="V645">
        <f>IF('Rolex, AP, Patek'!BC645="Yes",1,0)</f>
        <v>0</v>
      </c>
      <c r="W645">
        <f>IF('Rolex, AP, Patek'!BF645="Yes",1,0)</f>
        <v>0</v>
      </c>
      <c r="X645">
        <f>IF('Rolex, AP, Patek'!BG645="A",1,0)</f>
        <v>0</v>
      </c>
      <c r="Y645">
        <f>IF('Rolex, AP, Patek'!BG645="AA",1,0)</f>
        <v>0</v>
      </c>
      <c r="Z645">
        <f>IF('Rolex, AP, Patek'!BG645="AAA",1,0)</f>
        <v>1</v>
      </c>
      <c r="AA645">
        <f>IF('Rolex, AP, Patek'!BG645="AAAA",1,0)</f>
        <v>0</v>
      </c>
      <c r="AB645">
        <f>IF('Rolex, AP, Patek'!R645="Yes",1,0)</f>
        <v>0</v>
      </c>
      <c r="AC645">
        <f>IF('Rolex, AP, Patek'!AR645="Yes",1,0)</f>
        <v>0</v>
      </c>
      <c r="AD645">
        <f>IF(OR('Rolex, AP, Patek'!X645="Yes", 'Rolex, AP, Patek'!Y645="Yes",'Rolex, AP, Patek'!Z645="Yes"),1,0)</f>
        <v>1</v>
      </c>
      <c r="AE645">
        <f>IF(OR('Rolex, AP, Patek'!AA645="Yes",'Rolex, AP, Patek'!AB645="Yes"),1,0)</f>
        <v>0</v>
      </c>
      <c r="AF645">
        <f>IF('Rolex, AP, Patek'!AD645="Yes",1,0)</f>
        <v>0</v>
      </c>
      <c r="AG645">
        <f>IF('Rolex, AP, Patek'!AC645="Yes",1,0)</f>
        <v>0</v>
      </c>
      <c r="AH645">
        <f>IF('Rolex, AP, Patek'!AE645="Yes",1,0)</f>
        <v>0</v>
      </c>
      <c r="AI645">
        <f>IF(OR('Rolex, AP, Patek'!AK645="Yes",'Rolex, AP, Patek'!AN645="Yes"),1,0)</f>
        <v>1</v>
      </c>
      <c r="AJ645">
        <f>IF('Rolex, AP, Patek'!AL645="Yes",1,0)</f>
        <v>0</v>
      </c>
      <c r="AK645">
        <f>IF('Rolex, AP, Patek'!AO645="Yes",1,0)</f>
        <v>0</v>
      </c>
      <c r="AL645">
        <f>IF('Rolex, AP, Patek'!AS645="Yes",1,0)</f>
        <v>0</v>
      </c>
      <c r="AM645" s="25">
        <f t="shared" si="55"/>
        <v>1</v>
      </c>
      <c r="AN645" s="25">
        <f t="shared" si="56"/>
        <v>0</v>
      </c>
      <c r="AO645" s="25">
        <f t="shared" si="57"/>
        <v>0</v>
      </c>
      <c r="AP645" s="25">
        <f t="shared" si="58"/>
        <v>0</v>
      </c>
      <c r="AQ645" s="25">
        <f t="shared" si="59"/>
        <v>0</v>
      </c>
    </row>
    <row r="646" spans="1:43" x14ac:dyDescent="0.2">
      <c r="A646" s="1">
        <v>642</v>
      </c>
      <c r="B646" s="27">
        <f>'Rolex, AP, Patek'!C646</f>
        <v>43233</v>
      </c>
      <c r="C646">
        <f>'Rolex, AP, Patek'!D646</f>
        <v>156</v>
      </c>
      <c r="D646" s="28">
        <f>'Rolex, AP, Patek'!E646</f>
        <v>27000</v>
      </c>
      <c r="E646" s="28">
        <f>'Rolex, AP, Patek'!F646</f>
        <v>33750</v>
      </c>
      <c r="F646" s="29">
        <f t="shared" ref="F646:F709" si="60">LN(D646)</f>
        <v>10.203592144986466</v>
      </c>
      <c r="G646" s="28">
        <f>IF('Rolex, AP, Patek'!J646="AP",1,0)</f>
        <v>0</v>
      </c>
      <c r="H646" s="28">
        <f>IF('Rolex, AP, Patek'!J646="Patek",1,0)</f>
        <v>0</v>
      </c>
      <c r="I646" s="28">
        <f>IF('Rolex, AP, Patek'!J646="Rolex",1,0)</f>
        <v>1</v>
      </c>
      <c r="J646">
        <f>IF('Rolex, AP, Patek'!L646="Stainless Steel",1,0)</f>
        <v>0</v>
      </c>
      <c r="K646">
        <f>IF('Rolex, AP, Patek'!L646="Two-tone",1,0)</f>
        <v>0</v>
      </c>
      <c r="L646">
        <f>IF(OR('Rolex, AP, Patek'!L646="YG 18K",'Rolex, AP, Patek'!L646="YG &lt;18K",'Rolex, AP, Patek'!L646="PG 18K",'Rolex, AP, Patek'!L646="PG &lt;18K",'Rolex, AP, Patek'!L646="WG 18K",'Rolex, AP, Patek'!L646="Mixes of 18K",'Rolex, AP, Patek'!L646="Mixes &lt;18K"),1,0)</f>
        <v>1</v>
      </c>
      <c r="M646">
        <f>IF('Rolex, AP, Patek'!L646="Platinum",1,0)</f>
        <v>0</v>
      </c>
      <c r="N646">
        <f>IF(OR('Rolex, AP, Patek'!L646="PVD",'Rolex, AP, Patek'!L646="Gold Plate",'Rolex, AP, Patek'!L646="Other"),1,0)</f>
        <v>0</v>
      </c>
      <c r="O646">
        <f>IF('Rolex, AP, Patek'!P646="Stainless Steel",1,0)</f>
        <v>0</v>
      </c>
      <c r="P646">
        <f>IF('Rolex, AP, Patek'!P646="Leather",1,0)</f>
        <v>0</v>
      </c>
      <c r="Q646">
        <f>IF('Rolex, AP, Patek'!P646="Two-tone",1,0)</f>
        <v>0</v>
      </c>
      <c r="R646">
        <f>IF(OR('Rolex, AP, Patek'!P646="YG 18K",'Rolex, AP, Patek'!P646="PG 18K",'Rolex, AP, Patek'!P646="WG 18K",'Rolex, AP, Patek'!P646="Mixes of 18K"),1,0)</f>
        <v>1</v>
      </c>
      <c r="S646">
        <f>IF(OR('Rolex, AP, Patek'!AX646="Yes",'Rolex, AP, Patek'!AY646="Yes",'Rolex, AP, Patek'!AW646="Yes"),1,0)</f>
        <v>0</v>
      </c>
      <c r="T646">
        <f>IF(OR(ISTEXT('Rolex, AP, Patek'!AZ646), ISTEXT('Rolex, AP, Patek'!BA646)),1,0)</f>
        <v>0</v>
      </c>
      <c r="U646">
        <f>IF('Rolex, AP, Patek'!BB646="Yes",1,0)</f>
        <v>0</v>
      </c>
      <c r="V646">
        <f>IF('Rolex, AP, Patek'!BC646="Yes",1,0)</f>
        <v>0</v>
      </c>
      <c r="W646">
        <f>IF('Rolex, AP, Patek'!BF646="Yes",1,0)</f>
        <v>0</v>
      </c>
      <c r="X646">
        <f>IF('Rolex, AP, Patek'!BG646="A",1,0)</f>
        <v>0</v>
      </c>
      <c r="Y646">
        <f>IF('Rolex, AP, Patek'!BG646="AA",1,0)</f>
        <v>0</v>
      </c>
      <c r="Z646">
        <f>IF('Rolex, AP, Patek'!BG646="AAA",1,0)</f>
        <v>0</v>
      </c>
      <c r="AA646">
        <f>IF('Rolex, AP, Patek'!BG646="AAAA",1,0)</f>
        <v>1</v>
      </c>
      <c r="AB646">
        <f>IF('Rolex, AP, Patek'!R646="Yes",1,0)</f>
        <v>0</v>
      </c>
      <c r="AC646">
        <f>IF('Rolex, AP, Patek'!AR646="Yes",1,0)</f>
        <v>0</v>
      </c>
      <c r="AD646">
        <f>IF(OR('Rolex, AP, Patek'!X646="Yes", 'Rolex, AP, Patek'!Y646="Yes",'Rolex, AP, Patek'!Z646="Yes"),1,0)</f>
        <v>0</v>
      </c>
      <c r="AE646">
        <f>IF(OR('Rolex, AP, Patek'!AA646="Yes",'Rolex, AP, Patek'!AB646="Yes"),1,0)</f>
        <v>0</v>
      </c>
      <c r="AF646">
        <f>IF('Rolex, AP, Patek'!AD646="Yes",1,0)</f>
        <v>0</v>
      </c>
      <c r="AG646">
        <f>IF('Rolex, AP, Patek'!AC646="Yes",1,0)</f>
        <v>0</v>
      </c>
      <c r="AH646">
        <f>IF('Rolex, AP, Patek'!AE646="Yes",1,0)</f>
        <v>0</v>
      </c>
      <c r="AI646">
        <f>IF(OR('Rolex, AP, Patek'!AK646="Yes",'Rolex, AP, Patek'!AN646="Yes"),1,0)</f>
        <v>1</v>
      </c>
      <c r="AJ646">
        <f>IF('Rolex, AP, Patek'!AL646="Yes",1,0)</f>
        <v>0</v>
      </c>
      <c r="AK646">
        <f>IF('Rolex, AP, Patek'!AO646="Yes",1,0)</f>
        <v>0</v>
      </c>
      <c r="AL646">
        <f>IF('Rolex, AP, Patek'!AS646="Yes",1,0)</f>
        <v>0</v>
      </c>
      <c r="AM646" s="25">
        <f t="shared" ref="AM646:AM709" si="61">IF(AND($B646&gt;=DATEVALUE("1/1/2018"),$B646&lt;=DATEVALUE("12/31/2018")),1,0)</f>
        <v>1</v>
      </c>
      <c r="AN646" s="25">
        <f t="shared" ref="AN646:AN709" si="62">IF(AND($B646&gt;=DATEVALUE("1/1/2019"),$B646&lt;=DATEVALUE("12/31/2019")),1,0)</f>
        <v>0</v>
      </c>
      <c r="AO646" s="25">
        <f t="shared" ref="AO646:AO709" si="63">IF(AND($B646&gt;=DATEVALUE("1/1/2020"),$B646&lt;=DATEVALUE("12/31/2020")),1,0)</f>
        <v>0</v>
      </c>
      <c r="AP646" s="25">
        <f t="shared" ref="AP646:AP709" si="64">IF(AND($B646&gt;=DATEVALUE("1/1/2021"),$B646&lt;=DATEVALUE("12/31/2021")),1,0)</f>
        <v>0</v>
      </c>
      <c r="AQ646" s="25">
        <f t="shared" ref="AQ646:AQ709" si="65">IF(AND($B646&gt;=DATEVALUE("1/1/2022"),$B646&lt;=DATEVALUE("12/31/2022")),1,0)</f>
        <v>0</v>
      </c>
    </row>
    <row r="647" spans="1:43" x14ac:dyDescent="0.2">
      <c r="A647" s="1">
        <v>643</v>
      </c>
      <c r="B647" s="27">
        <f>'Rolex, AP, Patek'!C647</f>
        <v>43233</v>
      </c>
      <c r="C647">
        <f>'Rolex, AP, Patek'!D647</f>
        <v>158</v>
      </c>
      <c r="D647" s="28">
        <f>'Rolex, AP, Patek'!E647</f>
        <v>16000</v>
      </c>
      <c r="E647" s="28">
        <f>'Rolex, AP, Patek'!F647</f>
        <v>20000</v>
      </c>
      <c r="F647" s="29">
        <f t="shared" si="60"/>
        <v>9.6803440012219184</v>
      </c>
      <c r="G647" s="28">
        <f>IF('Rolex, AP, Patek'!J647="AP",1,0)</f>
        <v>0</v>
      </c>
      <c r="H647" s="28">
        <f>IF('Rolex, AP, Patek'!J647="Patek",1,0)</f>
        <v>0</v>
      </c>
      <c r="I647" s="28">
        <f>IF('Rolex, AP, Patek'!J647="Rolex",1,0)</f>
        <v>1</v>
      </c>
      <c r="J647">
        <f>IF('Rolex, AP, Patek'!L647="Stainless Steel",1,0)</f>
        <v>1</v>
      </c>
      <c r="K647">
        <f>IF('Rolex, AP, Patek'!L647="Two-tone",1,0)</f>
        <v>0</v>
      </c>
      <c r="L647">
        <f>IF(OR('Rolex, AP, Patek'!L647="YG 18K",'Rolex, AP, Patek'!L647="YG &lt;18K",'Rolex, AP, Patek'!L647="PG 18K",'Rolex, AP, Patek'!L647="PG &lt;18K",'Rolex, AP, Patek'!L647="WG 18K",'Rolex, AP, Patek'!L647="Mixes of 18K",'Rolex, AP, Patek'!L647="Mixes &lt;18K"),1,0)</f>
        <v>0</v>
      </c>
      <c r="M647">
        <f>IF('Rolex, AP, Patek'!L647="Platinum",1,0)</f>
        <v>0</v>
      </c>
      <c r="N647">
        <f>IF(OR('Rolex, AP, Patek'!L647="PVD",'Rolex, AP, Patek'!L647="Gold Plate",'Rolex, AP, Patek'!L647="Other"),1,0)</f>
        <v>0</v>
      </c>
      <c r="O647">
        <f>IF('Rolex, AP, Patek'!P647="Stainless Steel",1,0)</f>
        <v>0</v>
      </c>
      <c r="P647">
        <f>IF('Rolex, AP, Patek'!P647="Leather",1,0)</f>
        <v>1</v>
      </c>
      <c r="Q647">
        <f>IF('Rolex, AP, Patek'!P647="Two-tone",1,0)</f>
        <v>0</v>
      </c>
      <c r="R647">
        <f>IF(OR('Rolex, AP, Patek'!P647="YG 18K",'Rolex, AP, Patek'!P647="PG 18K",'Rolex, AP, Patek'!P647="WG 18K",'Rolex, AP, Patek'!P647="Mixes of 18K"),1,0)</f>
        <v>0</v>
      </c>
      <c r="S647">
        <f>IF(OR('Rolex, AP, Patek'!AX647="Yes",'Rolex, AP, Patek'!AY647="Yes",'Rolex, AP, Patek'!AW647="Yes"),1,0)</f>
        <v>0</v>
      </c>
      <c r="T647">
        <f>IF(OR(ISTEXT('Rolex, AP, Patek'!AZ647), ISTEXT('Rolex, AP, Patek'!BA647)),1,0)</f>
        <v>0</v>
      </c>
      <c r="U647">
        <f>IF('Rolex, AP, Patek'!BB647="Yes",1,0)</f>
        <v>0</v>
      </c>
      <c r="V647">
        <f>IF('Rolex, AP, Patek'!BC647="Yes",1,0)</f>
        <v>0</v>
      </c>
      <c r="W647">
        <f>IF('Rolex, AP, Patek'!BF647="Yes",1,0)</f>
        <v>0</v>
      </c>
      <c r="X647">
        <f>IF('Rolex, AP, Patek'!BG647="A",1,0)</f>
        <v>0</v>
      </c>
      <c r="Y647">
        <f>IF('Rolex, AP, Patek'!BG647="AA",1,0)</f>
        <v>0</v>
      </c>
      <c r="Z647">
        <f>IF('Rolex, AP, Patek'!BG647="AAA",1,0)</f>
        <v>1</v>
      </c>
      <c r="AA647">
        <f>IF('Rolex, AP, Patek'!BG647="AAAA",1,0)</f>
        <v>0</v>
      </c>
      <c r="AB647">
        <f>IF('Rolex, AP, Patek'!R647="Yes",1,0)</f>
        <v>1</v>
      </c>
      <c r="AC647">
        <f>IF('Rolex, AP, Patek'!AR647="Yes",1,0)</f>
        <v>0</v>
      </c>
      <c r="AD647">
        <f>IF(OR('Rolex, AP, Patek'!X647="Yes", 'Rolex, AP, Patek'!Y647="Yes",'Rolex, AP, Patek'!Z647="Yes"),1,0)</f>
        <v>0</v>
      </c>
      <c r="AE647">
        <f>IF(OR('Rolex, AP, Patek'!AA647="Yes",'Rolex, AP, Patek'!AB647="Yes"),1,0)</f>
        <v>0</v>
      </c>
      <c r="AF647">
        <f>IF('Rolex, AP, Patek'!AD647="Yes",1,0)</f>
        <v>0</v>
      </c>
      <c r="AG647">
        <f>IF('Rolex, AP, Patek'!AC647="Yes",1,0)</f>
        <v>1</v>
      </c>
      <c r="AH647">
        <f>IF('Rolex, AP, Patek'!AE647="Yes",1,0)</f>
        <v>0</v>
      </c>
      <c r="AI647">
        <f>IF(OR('Rolex, AP, Patek'!AK647="Yes",'Rolex, AP, Patek'!AN647="Yes"),1,0)</f>
        <v>0</v>
      </c>
      <c r="AJ647">
        <f>IF('Rolex, AP, Patek'!AL647="Yes",1,0)</f>
        <v>0</v>
      </c>
      <c r="AK647">
        <f>IF('Rolex, AP, Patek'!AO647="Yes",1,0)</f>
        <v>0</v>
      </c>
      <c r="AL647">
        <f>IF('Rolex, AP, Patek'!AS647="Yes",1,0)</f>
        <v>0</v>
      </c>
      <c r="AM647" s="25">
        <f t="shared" si="61"/>
        <v>1</v>
      </c>
      <c r="AN647" s="25">
        <f t="shared" si="62"/>
        <v>0</v>
      </c>
      <c r="AO647" s="25">
        <f t="shared" si="63"/>
        <v>0</v>
      </c>
      <c r="AP647" s="25">
        <f t="shared" si="64"/>
        <v>0</v>
      </c>
      <c r="AQ647" s="25">
        <f t="shared" si="65"/>
        <v>0</v>
      </c>
    </row>
    <row r="648" spans="1:43" x14ac:dyDescent="0.2">
      <c r="A648" s="1">
        <v>644</v>
      </c>
      <c r="B648" s="27">
        <f>'Rolex, AP, Patek'!C648</f>
        <v>43233</v>
      </c>
      <c r="C648">
        <f>'Rolex, AP, Patek'!D648</f>
        <v>159</v>
      </c>
      <c r="D648" s="28">
        <f>'Rolex, AP, Patek'!E648</f>
        <v>17000</v>
      </c>
      <c r="E648" s="28">
        <f>'Rolex, AP, Patek'!F648</f>
        <v>21250</v>
      </c>
      <c r="F648" s="29">
        <f t="shared" si="60"/>
        <v>9.7409686230383539</v>
      </c>
      <c r="G648" s="28">
        <f>IF('Rolex, AP, Patek'!J648="AP",1,0)</f>
        <v>0</v>
      </c>
      <c r="H648" s="28">
        <f>IF('Rolex, AP, Patek'!J648="Patek",1,0)</f>
        <v>0</v>
      </c>
      <c r="I648" s="28">
        <f>IF('Rolex, AP, Patek'!J648="Rolex",1,0)</f>
        <v>1</v>
      </c>
      <c r="J648">
        <f>IF('Rolex, AP, Patek'!L648="Stainless Steel",1,0)</f>
        <v>1</v>
      </c>
      <c r="K648">
        <f>IF('Rolex, AP, Patek'!L648="Two-tone",1,0)</f>
        <v>0</v>
      </c>
      <c r="L648">
        <f>IF(OR('Rolex, AP, Patek'!L648="YG 18K",'Rolex, AP, Patek'!L648="YG &lt;18K",'Rolex, AP, Patek'!L648="PG 18K",'Rolex, AP, Patek'!L648="PG &lt;18K",'Rolex, AP, Patek'!L648="WG 18K",'Rolex, AP, Patek'!L648="Mixes of 18K",'Rolex, AP, Patek'!L648="Mixes &lt;18K"),1,0)</f>
        <v>0</v>
      </c>
      <c r="M648">
        <f>IF('Rolex, AP, Patek'!L648="Platinum",1,0)</f>
        <v>0</v>
      </c>
      <c r="N648">
        <f>IF(OR('Rolex, AP, Patek'!L648="PVD",'Rolex, AP, Patek'!L648="Gold Plate",'Rolex, AP, Patek'!L648="Other"),1,0)</f>
        <v>0</v>
      </c>
      <c r="O648">
        <f>IF('Rolex, AP, Patek'!P648="Stainless Steel",1,0)</f>
        <v>0</v>
      </c>
      <c r="P648">
        <f>IF('Rolex, AP, Patek'!P648="Leather",1,0)</f>
        <v>1</v>
      </c>
      <c r="Q648">
        <f>IF('Rolex, AP, Patek'!P648="Two-tone",1,0)</f>
        <v>0</v>
      </c>
      <c r="R648">
        <f>IF(OR('Rolex, AP, Patek'!P648="YG 18K",'Rolex, AP, Patek'!P648="PG 18K",'Rolex, AP, Patek'!P648="WG 18K",'Rolex, AP, Patek'!P648="Mixes of 18K"),1,0)</f>
        <v>0</v>
      </c>
      <c r="S648">
        <f>IF(OR('Rolex, AP, Patek'!AX648="Yes",'Rolex, AP, Patek'!AY648="Yes",'Rolex, AP, Patek'!AW648="Yes"),1,0)</f>
        <v>0</v>
      </c>
      <c r="T648">
        <f>IF(OR(ISTEXT('Rolex, AP, Patek'!AZ648), ISTEXT('Rolex, AP, Patek'!BA648)),1,0)</f>
        <v>0</v>
      </c>
      <c r="U648">
        <f>IF('Rolex, AP, Patek'!BB648="Yes",1,0)</f>
        <v>0</v>
      </c>
      <c r="V648">
        <f>IF('Rolex, AP, Patek'!BC648="Yes",1,0)</f>
        <v>0</v>
      </c>
      <c r="W648">
        <f>IF('Rolex, AP, Patek'!BF648="Yes",1,0)</f>
        <v>0</v>
      </c>
      <c r="X648">
        <f>IF('Rolex, AP, Patek'!BG648="A",1,0)</f>
        <v>0</v>
      </c>
      <c r="Y648">
        <f>IF('Rolex, AP, Patek'!BG648="AA",1,0)</f>
        <v>1</v>
      </c>
      <c r="Z648">
        <f>IF('Rolex, AP, Patek'!BG648="AAA",1,0)</f>
        <v>0</v>
      </c>
      <c r="AA648">
        <f>IF('Rolex, AP, Patek'!BG648="AAAA",1,0)</f>
        <v>0</v>
      </c>
      <c r="AB648">
        <f>IF('Rolex, AP, Patek'!R648="Yes",1,0)</f>
        <v>1</v>
      </c>
      <c r="AC648">
        <f>IF('Rolex, AP, Patek'!AR648="Yes",1,0)</f>
        <v>0</v>
      </c>
      <c r="AD648">
        <f>IF(OR('Rolex, AP, Patek'!X648="Yes", 'Rolex, AP, Patek'!Y648="Yes",'Rolex, AP, Patek'!Z648="Yes"),1,0)</f>
        <v>0</v>
      </c>
      <c r="AE648">
        <f>IF(OR('Rolex, AP, Patek'!AA648="Yes",'Rolex, AP, Patek'!AB648="Yes"),1,0)</f>
        <v>0</v>
      </c>
      <c r="AF648">
        <f>IF('Rolex, AP, Patek'!AD648="Yes",1,0)</f>
        <v>0</v>
      </c>
      <c r="AG648">
        <f>IF('Rolex, AP, Patek'!AC648="Yes",1,0)</f>
        <v>1</v>
      </c>
      <c r="AH648">
        <f>IF('Rolex, AP, Patek'!AE648="Yes",1,0)</f>
        <v>0</v>
      </c>
      <c r="AI648">
        <f>IF(OR('Rolex, AP, Patek'!AK648="Yes",'Rolex, AP, Patek'!AN648="Yes"),1,0)</f>
        <v>0</v>
      </c>
      <c r="AJ648">
        <f>IF('Rolex, AP, Patek'!AL648="Yes",1,0)</f>
        <v>0</v>
      </c>
      <c r="AK648">
        <f>IF('Rolex, AP, Patek'!AO648="Yes",1,0)</f>
        <v>0</v>
      </c>
      <c r="AL648">
        <f>IF('Rolex, AP, Patek'!AS648="Yes",1,0)</f>
        <v>0</v>
      </c>
      <c r="AM648" s="25">
        <f t="shared" si="61"/>
        <v>1</v>
      </c>
      <c r="AN648" s="25">
        <f t="shared" si="62"/>
        <v>0</v>
      </c>
      <c r="AO648" s="25">
        <f t="shared" si="63"/>
        <v>0</v>
      </c>
      <c r="AP648" s="25">
        <f t="shared" si="64"/>
        <v>0</v>
      </c>
      <c r="AQ648" s="25">
        <f t="shared" si="65"/>
        <v>0</v>
      </c>
    </row>
    <row r="649" spans="1:43" x14ac:dyDescent="0.2">
      <c r="A649" s="1">
        <v>645</v>
      </c>
      <c r="B649" s="27">
        <f>'Rolex, AP, Patek'!C649</f>
        <v>43233</v>
      </c>
      <c r="C649">
        <f>'Rolex, AP, Patek'!D649</f>
        <v>160</v>
      </c>
      <c r="D649" s="28">
        <f>'Rolex, AP, Patek'!E649</f>
        <v>19000</v>
      </c>
      <c r="E649" s="28">
        <f>'Rolex, AP, Patek'!F649</f>
        <v>23750</v>
      </c>
      <c r="F649" s="29">
        <f t="shared" si="60"/>
        <v>9.8521942581485771</v>
      </c>
      <c r="G649" s="28">
        <f>IF('Rolex, AP, Patek'!J649="AP",1,0)</f>
        <v>0</v>
      </c>
      <c r="H649" s="28">
        <f>IF('Rolex, AP, Patek'!J649="Patek",1,0)</f>
        <v>0</v>
      </c>
      <c r="I649" s="28">
        <f>IF('Rolex, AP, Patek'!J649="Rolex",1,0)</f>
        <v>1</v>
      </c>
      <c r="J649">
        <f>IF('Rolex, AP, Patek'!L649="Stainless Steel",1,0)</f>
        <v>1</v>
      </c>
      <c r="K649">
        <f>IF('Rolex, AP, Patek'!L649="Two-tone",1,0)</f>
        <v>0</v>
      </c>
      <c r="L649">
        <f>IF(OR('Rolex, AP, Patek'!L649="YG 18K",'Rolex, AP, Patek'!L649="YG &lt;18K",'Rolex, AP, Patek'!L649="PG 18K",'Rolex, AP, Patek'!L649="PG &lt;18K",'Rolex, AP, Patek'!L649="WG 18K",'Rolex, AP, Patek'!L649="Mixes of 18K",'Rolex, AP, Patek'!L649="Mixes &lt;18K"),1,0)</f>
        <v>0</v>
      </c>
      <c r="M649">
        <f>IF('Rolex, AP, Patek'!L649="Platinum",1,0)</f>
        <v>0</v>
      </c>
      <c r="N649">
        <f>IF(OR('Rolex, AP, Patek'!L649="PVD",'Rolex, AP, Patek'!L649="Gold Plate",'Rolex, AP, Patek'!L649="Other"),1,0)</f>
        <v>0</v>
      </c>
      <c r="O649">
        <f>IF('Rolex, AP, Patek'!P649="Stainless Steel",1,0)</f>
        <v>1</v>
      </c>
      <c r="P649">
        <f>IF('Rolex, AP, Patek'!P649="Leather",1,0)</f>
        <v>0</v>
      </c>
      <c r="Q649">
        <f>IF('Rolex, AP, Patek'!P649="Two-tone",1,0)</f>
        <v>0</v>
      </c>
      <c r="R649">
        <f>IF(OR('Rolex, AP, Patek'!P649="YG 18K",'Rolex, AP, Patek'!P649="PG 18K",'Rolex, AP, Patek'!P649="WG 18K",'Rolex, AP, Patek'!P649="Mixes of 18K"),1,0)</f>
        <v>0</v>
      </c>
      <c r="S649">
        <f>IF(OR('Rolex, AP, Patek'!AX649="Yes",'Rolex, AP, Patek'!AY649="Yes",'Rolex, AP, Patek'!AW649="Yes"),1,0)</f>
        <v>0</v>
      </c>
      <c r="T649">
        <f>IF(OR(ISTEXT('Rolex, AP, Patek'!AZ649), ISTEXT('Rolex, AP, Patek'!BA649)),1,0)</f>
        <v>0</v>
      </c>
      <c r="U649">
        <f>IF('Rolex, AP, Patek'!BB649="Yes",1,0)</f>
        <v>0</v>
      </c>
      <c r="V649">
        <f>IF('Rolex, AP, Patek'!BC649="Yes",1,0)</f>
        <v>0</v>
      </c>
      <c r="W649">
        <f>IF('Rolex, AP, Patek'!BF649="Yes",1,0)</f>
        <v>0</v>
      </c>
      <c r="X649">
        <f>IF('Rolex, AP, Patek'!BG649="A",1,0)</f>
        <v>0</v>
      </c>
      <c r="Y649">
        <f>IF('Rolex, AP, Patek'!BG649="AA",1,0)</f>
        <v>0</v>
      </c>
      <c r="Z649">
        <f>IF('Rolex, AP, Patek'!BG649="AAA",1,0)</f>
        <v>1</v>
      </c>
      <c r="AA649">
        <f>IF('Rolex, AP, Patek'!BG649="AAAA",1,0)</f>
        <v>0</v>
      </c>
      <c r="AB649">
        <f>IF('Rolex, AP, Patek'!R649="Yes",1,0)</f>
        <v>0</v>
      </c>
      <c r="AC649">
        <f>IF('Rolex, AP, Patek'!AR649="Yes",1,0)</f>
        <v>0</v>
      </c>
      <c r="AD649">
        <f>IF(OR('Rolex, AP, Patek'!X649="Yes", 'Rolex, AP, Patek'!Y649="Yes",'Rolex, AP, Patek'!Z649="Yes"),1,0)</f>
        <v>1</v>
      </c>
      <c r="AE649">
        <f>IF(OR('Rolex, AP, Patek'!AA649="Yes",'Rolex, AP, Patek'!AB649="Yes"),1,0)</f>
        <v>0</v>
      </c>
      <c r="AF649">
        <f>IF('Rolex, AP, Patek'!AD649="Yes",1,0)</f>
        <v>0</v>
      </c>
      <c r="AG649">
        <f>IF('Rolex, AP, Patek'!AC649="Yes",1,0)</f>
        <v>1</v>
      </c>
      <c r="AH649">
        <f>IF('Rolex, AP, Patek'!AE649="Yes",1,0)</f>
        <v>0</v>
      </c>
      <c r="AI649">
        <f>IF(OR('Rolex, AP, Patek'!AK649="Yes",'Rolex, AP, Patek'!AN649="Yes"),1,0)</f>
        <v>0</v>
      </c>
      <c r="AJ649">
        <f>IF('Rolex, AP, Patek'!AL649="Yes",1,0)</f>
        <v>0</v>
      </c>
      <c r="AK649">
        <f>IF('Rolex, AP, Patek'!AO649="Yes",1,0)</f>
        <v>0</v>
      </c>
      <c r="AL649">
        <f>IF('Rolex, AP, Patek'!AS649="Yes",1,0)</f>
        <v>0</v>
      </c>
      <c r="AM649" s="25">
        <f t="shared" si="61"/>
        <v>1</v>
      </c>
      <c r="AN649" s="25">
        <f t="shared" si="62"/>
        <v>0</v>
      </c>
      <c r="AO649" s="25">
        <f t="shared" si="63"/>
        <v>0</v>
      </c>
      <c r="AP649" s="25">
        <f t="shared" si="64"/>
        <v>0</v>
      </c>
      <c r="AQ649" s="25">
        <f t="shared" si="65"/>
        <v>0</v>
      </c>
    </row>
    <row r="650" spans="1:43" x14ac:dyDescent="0.2">
      <c r="A650" s="1">
        <v>646</v>
      </c>
      <c r="B650" s="27">
        <f>'Rolex, AP, Patek'!C650</f>
        <v>43233</v>
      </c>
      <c r="C650">
        <f>'Rolex, AP, Patek'!D650</f>
        <v>161</v>
      </c>
      <c r="D650" s="28">
        <f>'Rolex, AP, Patek'!E650</f>
        <v>21000</v>
      </c>
      <c r="E650" s="28">
        <f>'Rolex, AP, Patek'!F650</f>
        <v>26250</v>
      </c>
      <c r="F650" s="29">
        <f t="shared" si="60"/>
        <v>9.9522777167055594</v>
      </c>
      <c r="G650" s="28">
        <f>IF('Rolex, AP, Patek'!J650="AP",1,0)</f>
        <v>0</v>
      </c>
      <c r="H650" s="28">
        <f>IF('Rolex, AP, Patek'!J650="Patek",1,0)</f>
        <v>0</v>
      </c>
      <c r="I650" s="28">
        <f>IF('Rolex, AP, Patek'!J650="Rolex",1,0)</f>
        <v>1</v>
      </c>
      <c r="J650">
        <f>IF('Rolex, AP, Patek'!L650="Stainless Steel",1,0)</f>
        <v>1</v>
      </c>
      <c r="K650">
        <f>IF('Rolex, AP, Patek'!L650="Two-tone",1,0)</f>
        <v>0</v>
      </c>
      <c r="L650">
        <f>IF(OR('Rolex, AP, Patek'!L650="YG 18K",'Rolex, AP, Patek'!L650="YG &lt;18K",'Rolex, AP, Patek'!L650="PG 18K",'Rolex, AP, Patek'!L650="PG &lt;18K",'Rolex, AP, Patek'!L650="WG 18K",'Rolex, AP, Patek'!L650="Mixes of 18K",'Rolex, AP, Patek'!L650="Mixes &lt;18K"),1,0)</f>
        <v>0</v>
      </c>
      <c r="M650">
        <f>IF('Rolex, AP, Patek'!L650="Platinum",1,0)</f>
        <v>0</v>
      </c>
      <c r="N650">
        <f>IF(OR('Rolex, AP, Patek'!L650="PVD",'Rolex, AP, Patek'!L650="Gold Plate",'Rolex, AP, Patek'!L650="Other"),1,0)</f>
        <v>0</v>
      </c>
      <c r="O650">
        <f>IF('Rolex, AP, Patek'!P650="Stainless Steel",1,0)</f>
        <v>0</v>
      </c>
      <c r="P650">
        <f>IF('Rolex, AP, Patek'!P650="Leather",1,0)</f>
        <v>1</v>
      </c>
      <c r="Q650">
        <f>IF('Rolex, AP, Patek'!P650="Two-tone",1,0)</f>
        <v>0</v>
      </c>
      <c r="R650">
        <f>IF(OR('Rolex, AP, Patek'!P650="YG 18K",'Rolex, AP, Patek'!P650="PG 18K",'Rolex, AP, Patek'!P650="WG 18K",'Rolex, AP, Patek'!P650="Mixes of 18K"),1,0)</f>
        <v>0</v>
      </c>
      <c r="S650">
        <f>IF(OR('Rolex, AP, Patek'!AX650="Yes",'Rolex, AP, Patek'!AY650="Yes",'Rolex, AP, Patek'!AW650="Yes"),1,0)</f>
        <v>0</v>
      </c>
      <c r="T650">
        <f>IF(OR(ISTEXT('Rolex, AP, Patek'!AZ650), ISTEXT('Rolex, AP, Patek'!BA650)),1,0)</f>
        <v>0</v>
      </c>
      <c r="U650">
        <f>IF('Rolex, AP, Patek'!BB650="Yes",1,0)</f>
        <v>0</v>
      </c>
      <c r="V650">
        <f>IF('Rolex, AP, Patek'!BC650="Yes",1,0)</f>
        <v>0</v>
      </c>
      <c r="W650">
        <f>IF('Rolex, AP, Patek'!BF650="Yes",1,0)</f>
        <v>0</v>
      </c>
      <c r="X650">
        <f>IF('Rolex, AP, Patek'!BG650="A",1,0)</f>
        <v>0</v>
      </c>
      <c r="Y650">
        <f>IF('Rolex, AP, Patek'!BG650="AA",1,0)</f>
        <v>0</v>
      </c>
      <c r="Z650">
        <f>IF('Rolex, AP, Patek'!BG650="AAA",1,0)</f>
        <v>1</v>
      </c>
      <c r="AA650">
        <f>IF('Rolex, AP, Patek'!BG650="AAAA",1,0)</f>
        <v>0</v>
      </c>
      <c r="AB650">
        <f>IF('Rolex, AP, Patek'!R650="Yes",1,0)</f>
        <v>0</v>
      </c>
      <c r="AC650">
        <f>IF('Rolex, AP, Patek'!AR650="Yes",1,0)</f>
        <v>0</v>
      </c>
      <c r="AD650">
        <f>IF(OR('Rolex, AP, Patek'!X650="Yes", 'Rolex, AP, Patek'!Y650="Yes",'Rolex, AP, Patek'!Z650="Yes"),1,0)</f>
        <v>0</v>
      </c>
      <c r="AE650">
        <f>IF(OR('Rolex, AP, Patek'!AA650="Yes",'Rolex, AP, Patek'!AB650="Yes"),1,0)</f>
        <v>0</v>
      </c>
      <c r="AF650">
        <f>IF('Rolex, AP, Patek'!AD650="Yes",1,0)</f>
        <v>0</v>
      </c>
      <c r="AG650">
        <f>IF('Rolex, AP, Patek'!AC650="Yes",1,0)</f>
        <v>0</v>
      </c>
      <c r="AH650">
        <f>IF('Rolex, AP, Patek'!AE650="Yes",1,0)</f>
        <v>0</v>
      </c>
      <c r="AI650">
        <f>IF(OR('Rolex, AP, Patek'!AK650="Yes",'Rolex, AP, Patek'!AN650="Yes"),1,0)</f>
        <v>1</v>
      </c>
      <c r="AJ650">
        <f>IF('Rolex, AP, Patek'!AL650="Yes",1,0)</f>
        <v>0</v>
      </c>
      <c r="AK650">
        <f>IF('Rolex, AP, Patek'!AO650="Yes",1,0)</f>
        <v>0</v>
      </c>
      <c r="AL650">
        <f>IF('Rolex, AP, Patek'!AS650="Yes",1,0)</f>
        <v>0</v>
      </c>
      <c r="AM650" s="25">
        <f t="shared" si="61"/>
        <v>1</v>
      </c>
      <c r="AN650" s="25">
        <f t="shared" si="62"/>
        <v>0</v>
      </c>
      <c r="AO650" s="25">
        <f t="shared" si="63"/>
        <v>0</v>
      </c>
      <c r="AP650" s="25">
        <f t="shared" si="64"/>
        <v>0</v>
      </c>
      <c r="AQ650" s="25">
        <f t="shared" si="65"/>
        <v>0</v>
      </c>
    </row>
    <row r="651" spans="1:43" x14ac:dyDescent="0.2">
      <c r="A651" s="1">
        <v>647</v>
      </c>
      <c r="B651" s="27">
        <f>'Rolex, AP, Patek'!C651</f>
        <v>43233</v>
      </c>
      <c r="C651">
        <f>'Rolex, AP, Patek'!D651</f>
        <v>163</v>
      </c>
      <c r="D651" s="28">
        <f>'Rolex, AP, Patek'!E651</f>
        <v>8500</v>
      </c>
      <c r="E651" s="28">
        <f>'Rolex, AP, Patek'!F651</f>
        <v>10625</v>
      </c>
      <c r="F651" s="29">
        <f t="shared" si="60"/>
        <v>9.0478214424784085</v>
      </c>
      <c r="G651" s="28">
        <f>IF('Rolex, AP, Patek'!J651="AP",1,0)</f>
        <v>0</v>
      </c>
      <c r="H651" s="28">
        <f>IF('Rolex, AP, Patek'!J651="Patek",1,0)</f>
        <v>0</v>
      </c>
      <c r="I651" s="28">
        <f>IF('Rolex, AP, Patek'!J651="Rolex",1,0)</f>
        <v>1</v>
      </c>
      <c r="J651">
        <f>IF('Rolex, AP, Patek'!L651="Stainless Steel",1,0)</f>
        <v>1</v>
      </c>
      <c r="K651">
        <f>IF('Rolex, AP, Patek'!L651="Two-tone",1,0)</f>
        <v>0</v>
      </c>
      <c r="L651">
        <f>IF(OR('Rolex, AP, Patek'!L651="YG 18K",'Rolex, AP, Patek'!L651="YG &lt;18K",'Rolex, AP, Patek'!L651="PG 18K",'Rolex, AP, Patek'!L651="PG &lt;18K",'Rolex, AP, Patek'!L651="WG 18K",'Rolex, AP, Patek'!L651="Mixes of 18K",'Rolex, AP, Patek'!L651="Mixes &lt;18K"),1,0)</f>
        <v>0</v>
      </c>
      <c r="M651">
        <f>IF('Rolex, AP, Patek'!L651="Platinum",1,0)</f>
        <v>0</v>
      </c>
      <c r="N651">
        <f>IF(OR('Rolex, AP, Patek'!L651="PVD",'Rolex, AP, Patek'!L651="Gold Plate",'Rolex, AP, Patek'!L651="Other"),1,0)</f>
        <v>0</v>
      </c>
      <c r="O651">
        <f>IF('Rolex, AP, Patek'!P651="Stainless Steel",1,0)</f>
        <v>1</v>
      </c>
      <c r="P651">
        <f>IF('Rolex, AP, Patek'!P651="Leather",1,0)</f>
        <v>0</v>
      </c>
      <c r="Q651">
        <f>IF('Rolex, AP, Patek'!P651="Two-tone",1,0)</f>
        <v>0</v>
      </c>
      <c r="R651">
        <f>IF(OR('Rolex, AP, Patek'!P651="YG 18K",'Rolex, AP, Patek'!P651="PG 18K",'Rolex, AP, Patek'!P651="WG 18K",'Rolex, AP, Patek'!P651="Mixes of 18K"),1,0)</f>
        <v>0</v>
      </c>
      <c r="S651">
        <f>IF(OR('Rolex, AP, Patek'!AX651="Yes",'Rolex, AP, Patek'!AY651="Yes",'Rolex, AP, Patek'!AW651="Yes"),1,0)</f>
        <v>0</v>
      </c>
      <c r="T651">
        <f>IF(OR(ISTEXT('Rolex, AP, Patek'!AZ651), ISTEXT('Rolex, AP, Patek'!BA651)),1,0)</f>
        <v>0</v>
      </c>
      <c r="U651">
        <f>IF('Rolex, AP, Patek'!BB651="Yes",1,0)</f>
        <v>0</v>
      </c>
      <c r="V651">
        <f>IF('Rolex, AP, Patek'!BC651="Yes",1,0)</f>
        <v>0</v>
      </c>
      <c r="W651">
        <f>IF('Rolex, AP, Patek'!BF651="Yes",1,0)</f>
        <v>0</v>
      </c>
      <c r="X651">
        <f>IF('Rolex, AP, Patek'!BG651="A",1,0)</f>
        <v>0</v>
      </c>
      <c r="Y651">
        <f>IF('Rolex, AP, Patek'!BG651="AA",1,0)</f>
        <v>0</v>
      </c>
      <c r="Z651">
        <f>IF('Rolex, AP, Patek'!BG651="AAA",1,0)</f>
        <v>1</v>
      </c>
      <c r="AA651">
        <f>IF('Rolex, AP, Patek'!BG651="AAAA",1,0)</f>
        <v>0</v>
      </c>
      <c r="AB651">
        <f>IF('Rolex, AP, Patek'!R651="Yes",1,0)</f>
        <v>1</v>
      </c>
      <c r="AC651">
        <f>IF('Rolex, AP, Patek'!AR651="Yes",1,0)</f>
        <v>0</v>
      </c>
      <c r="AD651">
        <f>IF(OR('Rolex, AP, Patek'!X651="Yes", 'Rolex, AP, Patek'!Y651="Yes",'Rolex, AP, Patek'!Z651="Yes"),1,0)</f>
        <v>0</v>
      </c>
      <c r="AE651">
        <f>IF(OR('Rolex, AP, Patek'!AA651="Yes",'Rolex, AP, Patek'!AB651="Yes"),1,0)</f>
        <v>0</v>
      </c>
      <c r="AF651">
        <f>IF('Rolex, AP, Patek'!AD651="Yes",1,0)</f>
        <v>0</v>
      </c>
      <c r="AG651">
        <f>IF('Rolex, AP, Patek'!AC651="Yes",1,0)</f>
        <v>1</v>
      </c>
      <c r="AH651">
        <f>IF('Rolex, AP, Patek'!AE651="Yes",1,0)</f>
        <v>0</v>
      </c>
      <c r="AI651">
        <f>IF(OR('Rolex, AP, Patek'!AK651="Yes",'Rolex, AP, Patek'!AN651="Yes"),1,0)</f>
        <v>0</v>
      </c>
      <c r="AJ651">
        <f>IF('Rolex, AP, Patek'!AL651="Yes",1,0)</f>
        <v>0</v>
      </c>
      <c r="AK651">
        <f>IF('Rolex, AP, Patek'!AO651="Yes",1,0)</f>
        <v>0</v>
      </c>
      <c r="AL651">
        <f>IF('Rolex, AP, Patek'!AS651="Yes",1,0)</f>
        <v>0</v>
      </c>
      <c r="AM651" s="25">
        <f t="shared" si="61"/>
        <v>1</v>
      </c>
      <c r="AN651" s="25">
        <f t="shared" si="62"/>
        <v>0</v>
      </c>
      <c r="AO651" s="25">
        <f t="shared" si="63"/>
        <v>0</v>
      </c>
      <c r="AP651" s="25">
        <f t="shared" si="64"/>
        <v>0</v>
      </c>
      <c r="AQ651" s="25">
        <f t="shared" si="65"/>
        <v>0</v>
      </c>
    </row>
    <row r="652" spans="1:43" x14ac:dyDescent="0.2">
      <c r="A652" s="1">
        <v>648</v>
      </c>
      <c r="B652" s="27">
        <f>'Rolex, AP, Patek'!C652</f>
        <v>43233</v>
      </c>
      <c r="C652">
        <f>'Rolex, AP, Patek'!D652</f>
        <v>169</v>
      </c>
      <c r="D652" s="28">
        <f>'Rolex, AP, Patek'!E652</f>
        <v>13000</v>
      </c>
      <c r="E652" s="28">
        <f>'Rolex, AP, Patek'!F652</f>
        <v>16250</v>
      </c>
      <c r="F652" s="29">
        <f t="shared" si="60"/>
        <v>9.4727046364436731</v>
      </c>
      <c r="G652" s="28">
        <f>IF('Rolex, AP, Patek'!J652="AP",1,0)</f>
        <v>0</v>
      </c>
      <c r="H652" s="28">
        <f>IF('Rolex, AP, Patek'!J652="Patek",1,0)</f>
        <v>0</v>
      </c>
      <c r="I652" s="28">
        <f>IF('Rolex, AP, Patek'!J652="Rolex",1,0)</f>
        <v>1</v>
      </c>
      <c r="J652">
        <f>IF('Rolex, AP, Patek'!L652="Stainless Steel",1,0)</f>
        <v>0</v>
      </c>
      <c r="K652">
        <f>IF('Rolex, AP, Patek'!L652="Two-tone",1,0)</f>
        <v>0</v>
      </c>
      <c r="L652">
        <f>IF(OR('Rolex, AP, Patek'!L652="YG 18K",'Rolex, AP, Patek'!L652="YG &lt;18K",'Rolex, AP, Patek'!L652="PG 18K",'Rolex, AP, Patek'!L652="PG &lt;18K",'Rolex, AP, Patek'!L652="WG 18K",'Rolex, AP, Patek'!L652="Mixes of 18K",'Rolex, AP, Patek'!L652="Mixes &lt;18K"),1,0)</f>
        <v>1</v>
      </c>
      <c r="M652">
        <f>IF('Rolex, AP, Patek'!L652="Platinum",1,0)</f>
        <v>0</v>
      </c>
      <c r="N652">
        <f>IF(OR('Rolex, AP, Patek'!L652="PVD",'Rolex, AP, Patek'!L652="Gold Plate",'Rolex, AP, Patek'!L652="Other"),1,0)</f>
        <v>0</v>
      </c>
      <c r="O652">
        <f>IF('Rolex, AP, Patek'!P652="Stainless Steel",1,0)</f>
        <v>0</v>
      </c>
      <c r="P652">
        <f>IF('Rolex, AP, Patek'!P652="Leather",1,0)</f>
        <v>0</v>
      </c>
      <c r="Q652">
        <f>IF('Rolex, AP, Patek'!P652="Two-tone",1,0)</f>
        <v>0</v>
      </c>
      <c r="R652">
        <f>IF(OR('Rolex, AP, Patek'!P652="YG 18K",'Rolex, AP, Patek'!P652="PG 18K",'Rolex, AP, Patek'!P652="WG 18K",'Rolex, AP, Patek'!P652="Mixes of 18K"),1,0)</f>
        <v>1</v>
      </c>
      <c r="S652">
        <f>IF(OR('Rolex, AP, Patek'!AX652="Yes",'Rolex, AP, Patek'!AY652="Yes",'Rolex, AP, Patek'!AW652="Yes"),1,0)</f>
        <v>0</v>
      </c>
      <c r="T652">
        <f>IF(OR(ISTEXT('Rolex, AP, Patek'!AZ652), ISTEXT('Rolex, AP, Patek'!BA652)),1,0)</f>
        <v>0</v>
      </c>
      <c r="U652">
        <f>IF('Rolex, AP, Patek'!BB652="Yes",1,0)</f>
        <v>0</v>
      </c>
      <c r="V652">
        <f>IF('Rolex, AP, Patek'!BC652="Yes",1,0)</f>
        <v>0</v>
      </c>
      <c r="W652">
        <f>IF('Rolex, AP, Patek'!BF652="Yes",1,0)</f>
        <v>0</v>
      </c>
      <c r="X652">
        <f>IF('Rolex, AP, Patek'!BG652="A",1,0)</f>
        <v>0</v>
      </c>
      <c r="Y652">
        <f>IF('Rolex, AP, Patek'!BG652="AA",1,0)</f>
        <v>0</v>
      </c>
      <c r="Z652">
        <f>IF('Rolex, AP, Patek'!BG652="AAA",1,0)</f>
        <v>1</v>
      </c>
      <c r="AA652">
        <f>IF('Rolex, AP, Patek'!BG652="AAAA",1,0)</f>
        <v>0</v>
      </c>
      <c r="AB652">
        <f>IF('Rolex, AP, Patek'!R652="Yes",1,0)</f>
        <v>0</v>
      </c>
      <c r="AC652">
        <f>IF('Rolex, AP, Patek'!AR652="Yes",1,0)</f>
        <v>0</v>
      </c>
      <c r="AD652">
        <f>IF(OR('Rolex, AP, Patek'!X652="Yes", 'Rolex, AP, Patek'!Y652="Yes",'Rolex, AP, Patek'!Z652="Yes"),1,0)</f>
        <v>1</v>
      </c>
      <c r="AE652">
        <f>IF(OR('Rolex, AP, Patek'!AA652="Yes",'Rolex, AP, Patek'!AB652="Yes"),1,0)</f>
        <v>0</v>
      </c>
      <c r="AF652">
        <f>IF('Rolex, AP, Patek'!AD652="Yes",1,0)</f>
        <v>0</v>
      </c>
      <c r="AG652">
        <f>IF('Rolex, AP, Patek'!AC652="Yes",1,0)</f>
        <v>1</v>
      </c>
      <c r="AH652">
        <f>IF('Rolex, AP, Patek'!AE652="Yes",1,0)</f>
        <v>0</v>
      </c>
      <c r="AI652">
        <f>IF(OR('Rolex, AP, Patek'!AK652="Yes",'Rolex, AP, Patek'!AN652="Yes"),1,0)</f>
        <v>0</v>
      </c>
      <c r="AJ652">
        <f>IF('Rolex, AP, Patek'!AL652="Yes",1,0)</f>
        <v>0</v>
      </c>
      <c r="AK652">
        <f>IF('Rolex, AP, Patek'!AO652="Yes",1,0)</f>
        <v>0</v>
      </c>
      <c r="AL652">
        <f>IF('Rolex, AP, Patek'!AS652="Yes",1,0)</f>
        <v>0</v>
      </c>
      <c r="AM652" s="25">
        <f t="shared" si="61"/>
        <v>1</v>
      </c>
      <c r="AN652" s="25">
        <f t="shared" si="62"/>
        <v>0</v>
      </c>
      <c r="AO652" s="25">
        <f t="shared" si="63"/>
        <v>0</v>
      </c>
      <c r="AP652" s="25">
        <f t="shared" si="64"/>
        <v>0</v>
      </c>
      <c r="AQ652" s="25">
        <f t="shared" si="65"/>
        <v>0</v>
      </c>
    </row>
    <row r="653" spans="1:43" x14ac:dyDescent="0.2">
      <c r="A653" s="1">
        <v>649</v>
      </c>
      <c r="B653" s="27">
        <f>'Rolex, AP, Patek'!C653</f>
        <v>43233</v>
      </c>
      <c r="C653">
        <f>'Rolex, AP, Patek'!D653</f>
        <v>327</v>
      </c>
      <c r="D653" s="28">
        <f>'Rolex, AP, Patek'!E653</f>
        <v>24000</v>
      </c>
      <c r="E653" s="28">
        <f>'Rolex, AP, Patek'!F653</f>
        <v>30000</v>
      </c>
      <c r="F653" s="29">
        <f t="shared" si="60"/>
        <v>10.085809109330082</v>
      </c>
      <c r="G653" s="28">
        <f>IF('Rolex, AP, Patek'!J653="AP",1,0)</f>
        <v>0</v>
      </c>
      <c r="H653" s="28">
        <f>IF('Rolex, AP, Patek'!J653="Patek",1,0)</f>
        <v>1</v>
      </c>
      <c r="I653" s="28">
        <f>IF('Rolex, AP, Patek'!J653="Rolex",1,0)</f>
        <v>0</v>
      </c>
      <c r="J653">
        <f>IF('Rolex, AP, Patek'!L653="Stainless Steel",1,0)</f>
        <v>0</v>
      </c>
      <c r="K653">
        <f>IF('Rolex, AP, Patek'!L653="Two-tone",1,0)</f>
        <v>0</v>
      </c>
      <c r="L653">
        <f>IF(OR('Rolex, AP, Patek'!L653="YG 18K",'Rolex, AP, Patek'!L653="YG &lt;18K",'Rolex, AP, Patek'!L653="PG 18K",'Rolex, AP, Patek'!L653="PG &lt;18K",'Rolex, AP, Patek'!L653="WG 18K",'Rolex, AP, Patek'!L653="Mixes of 18K",'Rolex, AP, Patek'!L653="Mixes &lt;18K"),1,0)</f>
        <v>1</v>
      </c>
      <c r="M653">
        <f>IF('Rolex, AP, Patek'!L653="Platinum",1,0)</f>
        <v>0</v>
      </c>
      <c r="N653">
        <f>IF(OR('Rolex, AP, Patek'!L653="PVD",'Rolex, AP, Patek'!L653="Gold Plate",'Rolex, AP, Patek'!L653="Other"),1,0)</f>
        <v>0</v>
      </c>
      <c r="O653">
        <f>IF('Rolex, AP, Patek'!P653="Stainless Steel",1,0)</f>
        <v>0</v>
      </c>
      <c r="P653">
        <f>IF('Rolex, AP, Patek'!P653="Leather",1,0)</f>
        <v>1</v>
      </c>
      <c r="Q653">
        <f>IF('Rolex, AP, Patek'!P653="Two-tone",1,0)</f>
        <v>0</v>
      </c>
      <c r="R653">
        <f>IF(OR('Rolex, AP, Patek'!P653="YG 18K",'Rolex, AP, Patek'!P653="PG 18K",'Rolex, AP, Patek'!P653="WG 18K",'Rolex, AP, Patek'!P653="Mixes of 18K"),1,0)</f>
        <v>0</v>
      </c>
      <c r="S653">
        <f>IF(OR('Rolex, AP, Patek'!AX653="Yes",'Rolex, AP, Patek'!AY653="Yes",'Rolex, AP, Patek'!AW653="Yes"),1,0)</f>
        <v>0</v>
      </c>
      <c r="T653">
        <f>IF(OR(ISTEXT('Rolex, AP, Patek'!AZ653), ISTEXT('Rolex, AP, Patek'!BA653)),1,0)</f>
        <v>0</v>
      </c>
      <c r="U653">
        <f>IF('Rolex, AP, Patek'!BB653="Yes",1,0)</f>
        <v>0</v>
      </c>
      <c r="V653">
        <f>IF('Rolex, AP, Patek'!BC653="Yes",1,0)</f>
        <v>0</v>
      </c>
      <c r="W653">
        <f>IF('Rolex, AP, Patek'!BF653="Yes",1,0)</f>
        <v>0</v>
      </c>
      <c r="X653">
        <f>IF('Rolex, AP, Patek'!BG653="A",1,0)</f>
        <v>0</v>
      </c>
      <c r="Y653">
        <f>IF('Rolex, AP, Patek'!BG653="AA",1,0)</f>
        <v>0</v>
      </c>
      <c r="Z653">
        <f>IF('Rolex, AP, Patek'!BG653="AAA",1,0)</f>
        <v>0</v>
      </c>
      <c r="AA653">
        <f>IF('Rolex, AP, Patek'!BG653="AAAA",1,0)</f>
        <v>1</v>
      </c>
      <c r="AB653">
        <f>IF('Rolex, AP, Patek'!R653="Yes",1,0)</f>
        <v>1</v>
      </c>
      <c r="AC653">
        <f>IF('Rolex, AP, Patek'!AR653="Yes",1,0)</f>
        <v>0</v>
      </c>
      <c r="AD653">
        <f>IF(OR('Rolex, AP, Patek'!X653="Yes", 'Rolex, AP, Patek'!Y653="Yes",'Rolex, AP, Patek'!Z653="Yes"),1,0)</f>
        <v>0</v>
      </c>
      <c r="AE653">
        <f>IF(OR('Rolex, AP, Patek'!AA653="Yes",'Rolex, AP, Patek'!AB653="Yes"),1,0)</f>
        <v>0</v>
      </c>
      <c r="AF653">
        <f>IF('Rolex, AP, Patek'!AD653="Yes",1,0)</f>
        <v>0</v>
      </c>
      <c r="AG653">
        <f>IF('Rolex, AP, Patek'!AC653="Yes",1,0)</f>
        <v>0</v>
      </c>
      <c r="AH653">
        <f>IF('Rolex, AP, Patek'!AE653="Yes",1,0)</f>
        <v>0</v>
      </c>
      <c r="AI653">
        <f>IF(OR('Rolex, AP, Patek'!AK653="Yes",'Rolex, AP, Patek'!AN653="Yes"),1,0)</f>
        <v>0</v>
      </c>
      <c r="AJ653">
        <f>IF('Rolex, AP, Patek'!AL653="Yes",1,0)</f>
        <v>0</v>
      </c>
      <c r="AK653">
        <f>IF('Rolex, AP, Patek'!AO653="Yes",1,0)</f>
        <v>0</v>
      </c>
      <c r="AL653">
        <f>IF('Rolex, AP, Patek'!AS653="Yes",1,0)</f>
        <v>0</v>
      </c>
      <c r="AM653" s="25">
        <f t="shared" si="61"/>
        <v>1</v>
      </c>
      <c r="AN653" s="25">
        <f t="shared" si="62"/>
        <v>0</v>
      </c>
      <c r="AO653" s="25">
        <f t="shared" si="63"/>
        <v>0</v>
      </c>
      <c r="AP653" s="25">
        <f t="shared" si="64"/>
        <v>0</v>
      </c>
      <c r="AQ653" s="25">
        <f t="shared" si="65"/>
        <v>0</v>
      </c>
    </row>
    <row r="654" spans="1:43" x14ac:dyDescent="0.2">
      <c r="A654" s="1">
        <v>650</v>
      </c>
      <c r="B654" s="27">
        <f>'Rolex, AP, Patek'!C654</f>
        <v>43233</v>
      </c>
      <c r="C654">
        <f>'Rolex, AP, Patek'!D654</f>
        <v>328</v>
      </c>
      <c r="D654" s="28">
        <f>'Rolex, AP, Patek'!E654</f>
        <v>6000</v>
      </c>
      <c r="E654" s="28">
        <f>'Rolex, AP, Patek'!F654</f>
        <v>7500</v>
      </c>
      <c r="F654" s="29">
        <f t="shared" si="60"/>
        <v>8.6995147482101913</v>
      </c>
      <c r="G654" s="28">
        <f>IF('Rolex, AP, Patek'!J654="AP",1,0)</f>
        <v>0</v>
      </c>
      <c r="H654" s="28">
        <f>IF('Rolex, AP, Patek'!J654="Patek",1,0)</f>
        <v>1</v>
      </c>
      <c r="I654" s="28">
        <f>IF('Rolex, AP, Patek'!J654="Rolex",1,0)</f>
        <v>0</v>
      </c>
      <c r="J654">
        <f>IF('Rolex, AP, Patek'!L654="Stainless Steel",1,0)</f>
        <v>0</v>
      </c>
      <c r="K654">
        <f>IF('Rolex, AP, Patek'!L654="Two-tone",1,0)</f>
        <v>0</v>
      </c>
      <c r="L654">
        <f>IF(OR('Rolex, AP, Patek'!L654="YG 18K",'Rolex, AP, Patek'!L654="YG &lt;18K",'Rolex, AP, Patek'!L654="PG 18K",'Rolex, AP, Patek'!L654="PG &lt;18K",'Rolex, AP, Patek'!L654="WG 18K",'Rolex, AP, Patek'!L654="Mixes of 18K",'Rolex, AP, Patek'!L654="Mixes &lt;18K"),1,0)</f>
        <v>1</v>
      </c>
      <c r="M654">
        <f>IF('Rolex, AP, Patek'!L654="Platinum",1,0)</f>
        <v>0</v>
      </c>
      <c r="N654">
        <f>IF(OR('Rolex, AP, Patek'!L654="PVD",'Rolex, AP, Patek'!L654="Gold Plate",'Rolex, AP, Patek'!L654="Other"),1,0)</f>
        <v>0</v>
      </c>
      <c r="O654">
        <f>IF('Rolex, AP, Patek'!P654="Stainless Steel",1,0)</f>
        <v>0</v>
      </c>
      <c r="P654">
        <f>IF('Rolex, AP, Patek'!P654="Leather",1,0)</f>
        <v>1</v>
      </c>
      <c r="Q654">
        <f>IF('Rolex, AP, Patek'!P654="Two-tone",1,0)</f>
        <v>0</v>
      </c>
      <c r="R654">
        <f>IF(OR('Rolex, AP, Patek'!P654="YG 18K",'Rolex, AP, Patek'!P654="PG 18K",'Rolex, AP, Patek'!P654="WG 18K",'Rolex, AP, Patek'!P654="Mixes of 18K"),1,0)</f>
        <v>0</v>
      </c>
      <c r="S654">
        <f>IF(OR('Rolex, AP, Patek'!AX654="Yes",'Rolex, AP, Patek'!AY654="Yes",'Rolex, AP, Patek'!AW654="Yes"),1,0)</f>
        <v>0</v>
      </c>
      <c r="T654">
        <f>IF(OR(ISTEXT('Rolex, AP, Patek'!AZ654), ISTEXT('Rolex, AP, Patek'!BA654)),1,0)</f>
        <v>0</v>
      </c>
      <c r="U654">
        <f>IF('Rolex, AP, Patek'!BB654="Yes",1,0)</f>
        <v>0</v>
      </c>
      <c r="V654">
        <f>IF('Rolex, AP, Patek'!BC654="Yes",1,0)</f>
        <v>0</v>
      </c>
      <c r="W654">
        <f>IF('Rolex, AP, Patek'!BF654="Yes",1,0)</f>
        <v>0</v>
      </c>
      <c r="X654">
        <f>IF('Rolex, AP, Patek'!BG654="A",1,0)</f>
        <v>0</v>
      </c>
      <c r="Y654">
        <f>IF('Rolex, AP, Patek'!BG654="AA",1,0)</f>
        <v>1</v>
      </c>
      <c r="Z654">
        <f>IF('Rolex, AP, Patek'!BG654="AAA",1,0)</f>
        <v>0</v>
      </c>
      <c r="AA654">
        <f>IF('Rolex, AP, Patek'!BG654="AAAA",1,0)</f>
        <v>0</v>
      </c>
      <c r="AB654">
        <f>IF('Rolex, AP, Patek'!R654="Yes",1,0)</f>
        <v>1</v>
      </c>
      <c r="AC654">
        <f>IF('Rolex, AP, Patek'!AR654="Yes",1,0)</f>
        <v>0</v>
      </c>
      <c r="AD654">
        <f>IF(OR('Rolex, AP, Patek'!X654="Yes", 'Rolex, AP, Patek'!Y654="Yes",'Rolex, AP, Patek'!Z654="Yes"),1,0)</f>
        <v>0</v>
      </c>
      <c r="AE654">
        <f>IF(OR('Rolex, AP, Patek'!AA654="Yes",'Rolex, AP, Patek'!AB654="Yes"),1,0)</f>
        <v>0</v>
      </c>
      <c r="AF654">
        <f>IF('Rolex, AP, Patek'!AD654="Yes",1,0)</f>
        <v>0</v>
      </c>
      <c r="AG654">
        <f>IF('Rolex, AP, Patek'!AC654="Yes",1,0)</f>
        <v>0</v>
      </c>
      <c r="AH654">
        <f>IF('Rolex, AP, Patek'!AE654="Yes",1,0)</f>
        <v>0</v>
      </c>
      <c r="AI654">
        <f>IF(OR('Rolex, AP, Patek'!AK654="Yes",'Rolex, AP, Patek'!AN654="Yes"),1,0)</f>
        <v>0</v>
      </c>
      <c r="AJ654">
        <f>IF('Rolex, AP, Patek'!AL654="Yes",1,0)</f>
        <v>0</v>
      </c>
      <c r="AK654">
        <f>IF('Rolex, AP, Patek'!AO654="Yes",1,0)</f>
        <v>0</v>
      </c>
      <c r="AL654">
        <f>IF('Rolex, AP, Patek'!AS654="Yes",1,0)</f>
        <v>0</v>
      </c>
      <c r="AM654" s="25">
        <f t="shared" si="61"/>
        <v>1</v>
      </c>
      <c r="AN654" s="25">
        <f t="shared" si="62"/>
        <v>0</v>
      </c>
      <c r="AO654" s="25">
        <f t="shared" si="63"/>
        <v>0</v>
      </c>
      <c r="AP654" s="25">
        <f t="shared" si="64"/>
        <v>0</v>
      </c>
      <c r="AQ654" s="25">
        <f t="shared" si="65"/>
        <v>0</v>
      </c>
    </row>
    <row r="655" spans="1:43" x14ac:dyDescent="0.2">
      <c r="A655" s="1">
        <v>651</v>
      </c>
      <c r="B655" s="27">
        <f>'Rolex, AP, Patek'!C655</f>
        <v>43233</v>
      </c>
      <c r="C655">
        <f>'Rolex, AP, Patek'!D655</f>
        <v>329</v>
      </c>
      <c r="D655" s="28">
        <f>'Rolex, AP, Patek'!E655</f>
        <v>2000</v>
      </c>
      <c r="E655" s="28">
        <f>'Rolex, AP, Patek'!F655</f>
        <v>2500</v>
      </c>
      <c r="F655" s="29">
        <f t="shared" si="60"/>
        <v>7.6009024595420822</v>
      </c>
      <c r="G655" s="28">
        <f>IF('Rolex, AP, Patek'!J655="AP",1,0)</f>
        <v>0</v>
      </c>
      <c r="H655" s="28">
        <f>IF('Rolex, AP, Patek'!J655="Patek",1,0)</f>
        <v>1</v>
      </c>
      <c r="I655" s="28">
        <f>IF('Rolex, AP, Patek'!J655="Rolex",1,0)</f>
        <v>0</v>
      </c>
      <c r="J655">
        <f>IF('Rolex, AP, Patek'!L655="Stainless Steel",1,0)</f>
        <v>1</v>
      </c>
      <c r="K655">
        <f>IF('Rolex, AP, Patek'!L655="Two-tone",1,0)</f>
        <v>0</v>
      </c>
      <c r="L655">
        <f>IF(OR('Rolex, AP, Patek'!L655="YG 18K",'Rolex, AP, Patek'!L655="YG &lt;18K",'Rolex, AP, Patek'!L655="PG 18K",'Rolex, AP, Patek'!L655="PG &lt;18K",'Rolex, AP, Patek'!L655="WG 18K",'Rolex, AP, Patek'!L655="Mixes of 18K",'Rolex, AP, Patek'!L655="Mixes &lt;18K"),1,0)</f>
        <v>0</v>
      </c>
      <c r="M655">
        <f>IF('Rolex, AP, Patek'!L655="Platinum",1,0)</f>
        <v>0</v>
      </c>
      <c r="N655">
        <f>IF(OR('Rolex, AP, Patek'!L655="PVD",'Rolex, AP, Patek'!L655="Gold Plate",'Rolex, AP, Patek'!L655="Other"),1,0)</f>
        <v>0</v>
      </c>
      <c r="O655">
        <f>IF('Rolex, AP, Patek'!P655="Stainless Steel",1,0)</f>
        <v>0</v>
      </c>
      <c r="P655">
        <f>IF('Rolex, AP, Patek'!P655="Leather",1,0)</f>
        <v>1</v>
      </c>
      <c r="Q655">
        <f>IF('Rolex, AP, Patek'!P655="Two-tone",1,0)</f>
        <v>0</v>
      </c>
      <c r="R655">
        <f>IF(OR('Rolex, AP, Patek'!P655="YG 18K",'Rolex, AP, Patek'!P655="PG 18K",'Rolex, AP, Patek'!P655="WG 18K",'Rolex, AP, Patek'!P655="Mixes of 18K"),1,0)</f>
        <v>0</v>
      </c>
      <c r="S655">
        <f>IF(OR('Rolex, AP, Patek'!AX655="Yes",'Rolex, AP, Patek'!AY655="Yes",'Rolex, AP, Patek'!AW655="Yes"),1,0)</f>
        <v>0</v>
      </c>
      <c r="T655">
        <f>IF(OR(ISTEXT('Rolex, AP, Patek'!AZ655), ISTEXT('Rolex, AP, Patek'!BA655)),1,0)</f>
        <v>0</v>
      </c>
      <c r="U655">
        <f>IF('Rolex, AP, Patek'!BB655="Yes",1,0)</f>
        <v>0</v>
      </c>
      <c r="V655">
        <f>IF('Rolex, AP, Patek'!BC655="Yes",1,0)</f>
        <v>0</v>
      </c>
      <c r="W655">
        <f>IF('Rolex, AP, Patek'!BF655="Yes",1,0)</f>
        <v>0</v>
      </c>
      <c r="X655">
        <f>IF('Rolex, AP, Patek'!BG655="A",1,0)</f>
        <v>0</v>
      </c>
      <c r="Y655">
        <f>IF('Rolex, AP, Patek'!BG655="AA",1,0)</f>
        <v>1</v>
      </c>
      <c r="Z655">
        <f>IF('Rolex, AP, Patek'!BG655="AAA",1,0)</f>
        <v>0</v>
      </c>
      <c r="AA655">
        <f>IF('Rolex, AP, Patek'!BG655="AAAA",1,0)</f>
        <v>0</v>
      </c>
      <c r="AB655">
        <f>IF('Rolex, AP, Patek'!R655="Yes",1,0)</f>
        <v>1</v>
      </c>
      <c r="AC655">
        <f>IF('Rolex, AP, Patek'!AR655="Yes",1,0)</f>
        <v>0</v>
      </c>
      <c r="AD655">
        <f>IF(OR('Rolex, AP, Patek'!X655="Yes", 'Rolex, AP, Patek'!Y655="Yes",'Rolex, AP, Patek'!Z655="Yes"),1,0)</f>
        <v>0</v>
      </c>
      <c r="AE655">
        <f>IF(OR('Rolex, AP, Patek'!AA655="Yes",'Rolex, AP, Patek'!AB655="Yes"),1,0)</f>
        <v>0</v>
      </c>
      <c r="AF655">
        <f>IF('Rolex, AP, Patek'!AD655="Yes",1,0)</f>
        <v>0</v>
      </c>
      <c r="AG655">
        <f>IF('Rolex, AP, Patek'!AC655="Yes",1,0)</f>
        <v>0</v>
      </c>
      <c r="AH655">
        <f>IF('Rolex, AP, Patek'!AE655="Yes",1,0)</f>
        <v>0</v>
      </c>
      <c r="AI655">
        <f>IF(OR('Rolex, AP, Patek'!AK655="Yes",'Rolex, AP, Patek'!AN655="Yes"),1,0)</f>
        <v>0</v>
      </c>
      <c r="AJ655">
        <f>IF('Rolex, AP, Patek'!AL655="Yes",1,0)</f>
        <v>0</v>
      </c>
      <c r="AK655">
        <f>IF('Rolex, AP, Patek'!AO655="Yes",1,0)</f>
        <v>0</v>
      </c>
      <c r="AL655">
        <f>IF('Rolex, AP, Patek'!AS655="Yes",1,0)</f>
        <v>0</v>
      </c>
      <c r="AM655" s="25">
        <f t="shared" si="61"/>
        <v>1</v>
      </c>
      <c r="AN655" s="25">
        <f t="shared" si="62"/>
        <v>0</v>
      </c>
      <c r="AO655" s="25">
        <f t="shared" si="63"/>
        <v>0</v>
      </c>
      <c r="AP655" s="25">
        <f t="shared" si="64"/>
        <v>0</v>
      </c>
      <c r="AQ655" s="25">
        <f t="shared" si="65"/>
        <v>0</v>
      </c>
    </row>
    <row r="656" spans="1:43" x14ac:dyDescent="0.2">
      <c r="A656" s="1">
        <v>652</v>
      </c>
      <c r="B656" s="27">
        <f>'Rolex, AP, Patek'!C656</f>
        <v>43233</v>
      </c>
      <c r="C656">
        <f>'Rolex, AP, Patek'!D656</f>
        <v>330</v>
      </c>
      <c r="D656" s="28">
        <f>'Rolex, AP, Patek'!E656</f>
        <v>6500</v>
      </c>
      <c r="E656" s="28">
        <f>'Rolex, AP, Patek'!F656</f>
        <v>8125</v>
      </c>
      <c r="F656" s="29">
        <f t="shared" si="60"/>
        <v>8.7795574558837277</v>
      </c>
      <c r="G656" s="28">
        <f>IF('Rolex, AP, Patek'!J656="AP",1,0)</f>
        <v>0</v>
      </c>
      <c r="H656" s="28">
        <f>IF('Rolex, AP, Patek'!J656="Patek",1,0)</f>
        <v>1</v>
      </c>
      <c r="I656" s="28">
        <f>IF('Rolex, AP, Patek'!J656="Rolex",1,0)</f>
        <v>0</v>
      </c>
      <c r="J656">
        <f>IF('Rolex, AP, Patek'!L656="Stainless Steel",1,0)</f>
        <v>0</v>
      </c>
      <c r="K656">
        <f>IF('Rolex, AP, Patek'!L656="Two-tone",1,0)</f>
        <v>0</v>
      </c>
      <c r="L656">
        <f>IF(OR('Rolex, AP, Patek'!L656="YG 18K",'Rolex, AP, Patek'!L656="YG &lt;18K",'Rolex, AP, Patek'!L656="PG 18K",'Rolex, AP, Patek'!L656="PG &lt;18K",'Rolex, AP, Patek'!L656="WG 18K",'Rolex, AP, Patek'!L656="Mixes of 18K",'Rolex, AP, Patek'!L656="Mixes &lt;18K"),1,0)</f>
        <v>1</v>
      </c>
      <c r="M656">
        <f>IF('Rolex, AP, Patek'!L656="Platinum",1,0)</f>
        <v>0</v>
      </c>
      <c r="N656">
        <f>IF(OR('Rolex, AP, Patek'!L656="PVD",'Rolex, AP, Patek'!L656="Gold Plate",'Rolex, AP, Patek'!L656="Other"),1,0)</f>
        <v>0</v>
      </c>
      <c r="O656">
        <f>IF('Rolex, AP, Patek'!P656="Stainless Steel",1,0)</f>
        <v>0</v>
      </c>
      <c r="P656">
        <f>IF('Rolex, AP, Patek'!P656="Leather",1,0)</f>
        <v>1</v>
      </c>
      <c r="Q656">
        <f>IF('Rolex, AP, Patek'!P656="Two-tone",1,0)</f>
        <v>0</v>
      </c>
      <c r="R656">
        <f>IF(OR('Rolex, AP, Patek'!P656="YG 18K",'Rolex, AP, Patek'!P656="PG 18K",'Rolex, AP, Patek'!P656="WG 18K",'Rolex, AP, Patek'!P656="Mixes of 18K"),1,0)</f>
        <v>0</v>
      </c>
      <c r="S656">
        <f>IF(OR('Rolex, AP, Patek'!AX656="Yes",'Rolex, AP, Patek'!AY656="Yes",'Rolex, AP, Patek'!AW656="Yes"),1,0)</f>
        <v>0</v>
      </c>
      <c r="T656">
        <f>IF(OR(ISTEXT('Rolex, AP, Patek'!AZ656), ISTEXT('Rolex, AP, Patek'!BA656)),1,0)</f>
        <v>0</v>
      </c>
      <c r="U656">
        <f>IF('Rolex, AP, Patek'!BB656="Yes",1,0)</f>
        <v>0</v>
      </c>
      <c r="V656">
        <f>IF('Rolex, AP, Patek'!BC656="Yes",1,0)</f>
        <v>0</v>
      </c>
      <c r="W656">
        <f>IF('Rolex, AP, Patek'!BF656="Yes",1,0)</f>
        <v>0</v>
      </c>
      <c r="X656">
        <f>IF('Rolex, AP, Patek'!BG656="A",1,0)</f>
        <v>0</v>
      </c>
      <c r="Y656">
        <f>IF('Rolex, AP, Patek'!BG656="AA",1,0)</f>
        <v>1</v>
      </c>
      <c r="Z656">
        <f>IF('Rolex, AP, Patek'!BG656="AAA",1,0)</f>
        <v>0</v>
      </c>
      <c r="AA656">
        <f>IF('Rolex, AP, Patek'!BG656="AAAA",1,0)</f>
        <v>0</v>
      </c>
      <c r="AB656">
        <f>IF('Rolex, AP, Patek'!R656="Yes",1,0)</f>
        <v>1</v>
      </c>
      <c r="AC656">
        <f>IF('Rolex, AP, Patek'!AR656="Yes",1,0)</f>
        <v>0</v>
      </c>
      <c r="AD656">
        <f>IF(OR('Rolex, AP, Patek'!X656="Yes", 'Rolex, AP, Patek'!Y656="Yes",'Rolex, AP, Patek'!Z656="Yes"),1,0)</f>
        <v>0</v>
      </c>
      <c r="AE656">
        <f>IF(OR('Rolex, AP, Patek'!AA656="Yes",'Rolex, AP, Patek'!AB656="Yes"),1,0)</f>
        <v>0</v>
      </c>
      <c r="AF656">
        <f>IF('Rolex, AP, Patek'!AD656="Yes",1,0)</f>
        <v>0</v>
      </c>
      <c r="AG656">
        <f>IF('Rolex, AP, Patek'!AC656="Yes",1,0)</f>
        <v>0</v>
      </c>
      <c r="AH656">
        <f>IF('Rolex, AP, Patek'!AE656="Yes",1,0)</f>
        <v>0</v>
      </c>
      <c r="AI656">
        <f>IF(OR('Rolex, AP, Patek'!AK656="Yes",'Rolex, AP, Patek'!AN656="Yes"),1,0)</f>
        <v>0</v>
      </c>
      <c r="AJ656">
        <f>IF('Rolex, AP, Patek'!AL656="Yes",1,0)</f>
        <v>0</v>
      </c>
      <c r="AK656">
        <f>IF('Rolex, AP, Patek'!AO656="Yes",1,0)</f>
        <v>0</v>
      </c>
      <c r="AL656">
        <f>IF('Rolex, AP, Patek'!AS656="Yes",1,0)</f>
        <v>0</v>
      </c>
      <c r="AM656" s="25">
        <f t="shared" si="61"/>
        <v>1</v>
      </c>
      <c r="AN656" s="25">
        <f t="shared" si="62"/>
        <v>0</v>
      </c>
      <c r="AO656" s="25">
        <f t="shared" si="63"/>
        <v>0</v>
      </c>
      <c r="AP656" s="25">
        <f t="shared" si="64"/>
        <v>0</v>
      </c>
      <c r="AQ656" s="25">
        <f t="shared" si="65"/>
        <v>0</v>
      </c>
    </row>
    <row r="657" spans="1:43" x14ac:dyDescent="0.2">
      <c r="A657" s="1">
        <v>653</v>
      </c>
      <c r="B657" s="27">
        <f>'Rolex, AP, Patek'!C657</f>
        <v>43233</v>
      </c>
      <c r="C657">
        <f>'Rolex, AP, Patek'!D657</f>
        <v>332</v>
      </c>
      <c r="D657" s="28">
        <f>'Rolex, AP, Patek'!E657</f>
        <v>6500</v>
      </c>
      <c r="E657" s="28">
        <f>'Rolex, AP, Patek'!F657</f>
        <v>8125</v>
      </c>
      <c r="F657" s="29">
        <f t="shared" si="60"/>
        <v>8.7795574558837277</v>
      </c>
      <c r="G657" s="28">
        <f>IF('Rolex, AP, Patek'!J657="AP",1,0)</f>
        <v>0</v>
      </c>
      <c r="H657" s="28">
        <f>IF('Rolex, AP, Patek'!J657="Patek",1,0)</f>
        <v>1</v>
      </c>
      <c r="I657" s="28">
        <f>IF('Rolex, AP, Patek'!J657="Rolex",1,0)</f>
        <v>0</v>
      </c>
      <c r="J657">
        <f>IF('Rolex, AP, Patek'!L657="Stainless Steel",1,0)</f>
        <v>0</v>
      </c>
      <c r="K657">
        <f>IF('Rolex, AP, Patek'!L657="Two-tone",1,0)</f>
        <v>0</v>
      </c>
      <c r="L657">
        <f>IF(OR('Rolex, AP, Patek'!L657="YG 18K",'Rolex, AP, Patek'!L657="YG &lt;18K",'Rolex, AP, Patek'!L657="PG 18K",'Rolex, AP, Patek'!L657="PG &lt;18K",'Rolex, AP, Patek'!L657="WG 18K",'Rolex, AP, Patek'!L657="Mixes of 18K",'Rolex, AP, Patek'!L657="Mixes &lt;18K"),1,0)</f>
        <v>1</v>
      </c>
      <c r="M657">
        <f>IF('Rolex, AP, Patek'!L657="Platinum",1,0)</f>
        <v>0</v>
      </c>
      <c r="N657">
        <f>IF(OR('Rolex, AP, Patek'!L657="PVD",'Rolex, AP, Patek'!L657="Gold Plate",'Rolex, AP, Patek'!L657="Other"),1,0)</f>
        <v>0</v>
      </c>
      <c r="O657">
        <f>IF('Rolex, AP, Patek'!P657="Stainless Steel",1,0)</f>
        <v>0</v>
      </c>
      <c r="P657">
        <f>IF('Rolex, AP, Patek'!P657="Leather",1,0)</f>
        <v>1</v>
      </c>
      <c r="Q657">
        <f>IF('Rolex, AP, Patek'!P657="Two-tone",1,0)</f>
        <v>0</v>
      </c>
      <c r="R657">
        <f>IF(OR('Rolex, AP, Patek'!P657="YG 18K",'Rolex, AP, Patek'!P657="PG 18K",'Rolex, AP, Patek'!P657="WG 18K",'Rolex, AP, Patek'!P657="Mixes of 18K"),1,0)</f>
        <v>0</v>
      </c>
      <c r="S657">
        <f>IF(OR('Rolex, AP, Patek'!AX657="Yes",'Rolex, AP, Patek'!AY657="Yes",'Rolex, AP, Patek'!AW657="Yes"),1,0)</f>
        <v>0</v>
      </c>
      <c r="T657">
        <f>IF(OR(ISTEXT('Rolex, AP, Patek'!AZ657), ISTEXT('Rolex, AP, Patek'!BA657)),1,0)</f>
        <v>1</v>
      </c>
      <c r="U657">
        <f>IF('Rolex, AP, Patek'!BB657="Yes",1,0)</f>
        <v>0</v>
      </c>
      <c r="V657">
        <f>IF('Rolex, AP, Patek'!BC657="Yes",1,0)</f>
        <v>0</v>
      </c>
      <c r="W657">
        <f>IF('Rolex, AP, Patek'!BF657="Yes",1,0)</f>
        <v>0</v>
      </c>
      <c r="X657">
        <f>IF('Rolex, AP, Patek'!BG657="A",1,0)</f>
        <v>0</v>
      </c>
      <c r="Y657">
        <f>IF('Rolex, AP, Patek'!BG657="AA",1,0)</f>
        <v>1</v>
      </c>
      <c r="Z657">
        <f>IF('Rolex, AP, Patek'!BG657="AAA",1,0)</f>
        <v>0</v>
      </c>
      <c r="AA657">
        <f>IF('Rolex, AP, Patek'!BG657="AAAA",1,0)</f>
        <v>0</v>
      </c>
      <c r="AB657">
        <f>IF('Rolex, AP, Patek'!R657="Yes",1,0)</f>
        <v>1</v>
      </c>
      <c r="AC657">
        <f>IF('Rolex, AP, Patek'!AR657="Yes",1,0)</f>
        <v>0</v>
      </c>
      <c r="AD657">
        <f>IF(OR('Rolex, AP, Patek'!X657="Yes", 'Rolex, AP, Patek'!Y657="Yes",'Rolex, AP, Patek'!Z657="Yes"),1,0)</f>
        <v>0</v>
      </c>
      <c r="AE657">
        <f>IF(OR('Rolex, AP, Patek'!AA657="Yes",'Rolex, AP, Patek'!AB657="Yes"),1,0)</f>
        <v>0</v>
      </c>
      <c r="AF657">
        <f>IF('Rolex, AP, Patek'!AD657="Yes",1,0)</f>
        <v>0</v>
      </c>
      <c r="AG657">
        <f>IF('Rolex, AP, Patek'!AC657="Yes",1,0)</f>
        <v>0</v>
      </c>
      <c r="AH657">
        <f>IF('Rolex, AP, Patek'!AE657="Yes",1,0)</f>
        <v>0</v>
      </c>
      <c r="AI657">
        <f>IF(OR('Rolex, AP, Patek'!AK657="Yes",'Rolex, AP, Patek'!AN657="Yes"),1,0)</f>
        <v>0</v>
      </c>
      <c r="AJ657">
        <f>IF('Rolex, AP, Patek'!AL657="Yes",1,0)</f>
        <v>0</v>
      </c>
      <c r="AK657">
        <f>IF('Rolex, AP, Patek'!AO657="Yes",1,0)</f>
        <v>0</v>
      </c>
      <c r="AL657">
        <f>IF('Rolex, AP, Patek'!AS657="Yes",1,0)</f>
        <v>0</v>
      </c>
      <c r="AM657" s="25">
        <f t="shared" si="61"/>
        <v>1</v>
      </c>
      <c r="AN657" s="25">
        <f t="shared" si="62"/>
        <v>0</v>
      </c>
      <c r="AO657" s="25">
        <f t="shared" si="63"/>
        <v>0</v>
      </c>
      <c r="AP657" s="25">
        <f t="shared" si="64"/>
        <v>0</v>
      </c>
      <c r="AQ657" s="25">
        <f t="shared" si="65"/>
        <v>0</v>
      </c>
    </row>
    <row r="658" spans="1:43" x14ac:dyDescent="0.2">
      <c r="A658" s="1">
        <v>654</v>
      </c>
      <c r="B658" s="27">
        <f>'Rolex, AP, Patek'!C658</f>
        <v>43233</v>
      </c>
      <c r="C658">
        <f>'Rolex, AP, Patek'!D658</f>
        <v>334</v>
      </c>
      <c r="D658" s="28">
        <f>'Rolex, AP, Patek'!E658</f>
        <v>1500</v>
      </c>
      <c r="E658" s="28">
        <f>'Rolex, AP, Patek'!F658</f>
        <v>1875</v>
      </c>
      <c r="F658" s="29">
        <f t="shared" si="60"/>
        <v>7.3132203870903014</v>
      </c>
      <c r="G658" s="28">
        <f>IF('Rolex, AP, Patek'!J658="AP",1,0)</f>
        <v>0</v>
      </c>
      <c r="H658" s="28">
        <f>IF('Rolex, AP, Patek'!J658="Patek",1,0)</f>
        <v>1</v>
      </c>
      <c r="I658" s="28">
        <f>IF('Rolex, AP, Patek'!J658="Rolex",1,0)</f>
        <v>0</v>
      </c>
      <c r="J658">
        <f>IF('Rolex, AP, Patek'!L658="Stainless Steel",1,0)</f>
        <v>0</v>
      </c>
      <c r="K658">
        <f>IF('Rolex, AP, Patek'!L658="Two-tone",1,0)</f>
        <v>0</v>
      </c>
      <c r="L658">
        <f>IF(OR('Rolex, AP, Patek'!L658="YG 18K",'Rolex, AP, Patek'!L658="YG &lt;18K",'Rolex, AP, Patek'!L658="PG 18K",'Rolex, AP, Patek'!L658="PG &lt;18K",'Rolex, AP, Patek'!L658="WG 18K",'Rolex, AP, Patek'!L658="Mixes of 18K",'Rolex, AP, Patek'!L658="Mixes &lt;18K"),1,0)</f>
        <v>1</v>
      </c>
      <c r="M658">
        <f>IF('Rolex, AP, Patek'!L658="Platinum",1,0)</f>
        <v>0</v>
      </c>
      <c r="N658">
        <f>IF(OR('Rolex, AP, Patek'!L658="PVD",'Rolex, AP, Patek'!L658="Gold Plate",'Rolex, AP, Patek'!L658="Other"),1,0)</f>
        <v>0</v>
      </c>
      <c r="O658">
        <f>IF('Rolex, AP, Patek'!P658="Stainless Steel",1,0)</f>
        <v>0</v>
      </c>
      <c r="P658">
        <f>IF('Rolex, AP, Patek'!P658="Leather",1,0)</f>
        <v>1</v>
      </c>
      <c r="Q658">
        <f>IF('Rolex, AP, Patek'!P658="Two-tone",1,0)</f>
        <v>0</v>
      </c>
      <c r="R658">
        <f>IF(OR('Rolex, AP, Patek'!P658="YG 18K",'Rolex, AP, Patek'!P658="PG 18K",'Rolex, AP, Patek'!P658="WG 18K",'Rolex, AP, Patek'!P658="Mixes of 18K"),1,0)</f>
        <v>0</v>
      </c>
      <c r="S658">
        <f>IF(OR('Rolex, AP, Patek'!AX658="Yes",'Rolex, AP, Patek'!AY658="Yes",'Rolex, AP, Patek'!AW658="Yes"),1,0)</f>
        <v>0</v>
      </c>
      <c r="T658">
        <f>IF(OR(ISTEXT('Rolex, AP, Patek'!AZ658), ISTEXT('Rolex, AP, Patek'!BA658)),1,0)</f>
        <v>0</v>
      </c>
      <c r="U658">
        <f>IF('Rolex, AP, Patek'!BB658="Yes",1,0)</f>
        <v>0</v>
      </c>
      <c r="V658">
        <f>IF('Rolex, AP, Patek'!BC658="Yes",1,0)</f>
        <v>0</v>
      </c>
      <c r="W658">
        <f>IF('Rolex, AP, Patek'!BF658="Yes",1,0)</f>
        <v>0</v>
      </c>
      <c r="X658">
        <f>IF('Rolex, AP, Patek'!BG658="A",1,0)</f>
        <v>0</v>
      </c>
      <c r="Y658">
        <f>IF('Rolex, AP, Patek'!BG658="AA",1,0)</f>
        <v>1</v>
      </c>
      <c r="Z658">
        <f>IF('Rolex, AP, Patek'!BG658="AAA",1,0)</f>
        <v>0</v>
      </c>
      <c r="AA658">
        <f>IF('Rolex, AP, Patek'!BG658="AAAA",1,0)</f>
        <v>0</v>
      </c>
      <c r="AB658">
        <f>IF('Rolex, AP, Patek'!R658="Yes",1,0)</f>
        <v>1</v>
      </c>
      <c r="AC658">
        <f>IF('Rolex, AP, Patek'!AR658="Yes",1,0)</f>
        <v>0</v>
      </c>
      <c r="AD658">
        <f>IF(OR('Rolex, AP, Patek'!X658="Yes", 'Rolex, AP, Patek'!Y658="Yes",'Rolex, AP, Patek'!Z658="Yes"),1,0)</f>
        <v>0</v>
      </c>
      <c r="AE658">
        <f>IF(OR('Rolex, AP, Patek'!AA658="Yes",'Rolex, AP, Patek'!AB658="Yes"),1,0)</f>
        <v>0</v>
      </c>
      <c r="AF658">
        <f>IF('Rolex, AP, Patek'!AD658="Yes",1,0)</f>
        <v>0</v>
      </c>
      <c r="AG658">
        <f>IF('Rolex, AP, Patek'!AC658="Yes",1,0)</f>
        <v>0</v>
      </c>
      <c r="AH658">
        <f>IF('Rolex, AP, Patek'!AE658="Yes",1,0)</f>
        <v>0</v>
      </c>
      <c r="AI658">
        <f>IF(OR('Rolex, AP, Patek'!AK658="Yes",'Rolex, AP, Patek'!AN658="Yes"),1,0)</f>
        <v>0</v>
      </c>
      <c r="AJ658">
        <f>IF('Rolex, AP, Patek'!AL658="Yes",1,0)</f>
        <v>0</v>
      </c>
      <c r="AK658">
        <f>IF('Rolex, AP, Patek'!AO658="Yes",1,0)</f>
        <v>0</v>
      </c>
      <c r="AL658">
        <f>IF('Rolex, AP, Patek'!AS658="Yes",1,0)</f>
        <v>0</v>
      </c>
      <c r="AM658" s="25">
        <f t="shared" si="61"/>
        <v>1</v>
      </c>
      <c r="AN658" s="25">
        <f t="shared" si="62"/>
        <v>0</v>
      </c>
      <c r="AO658" s="25">
        <f t="shared" si="63"/>
        <v>0</v>
      </c>
      <c r="AP658" s="25">
        <f t="shared" si="64"/>
        <v>0</v>
      </c>
      <c r="AQ658" s="25">
        <f t="shared" si="65"/>
        <v>0</v>
      </c>
    </row>
    <row r="659" spans="1:43" x14ac:dyDescent="0.2">
      <c r="A659" s="1">
        <v>655</v>
      </c>
      <c r="B659" s="27">
        <f>'Rolex, AP, Patek'!C659</f>
        <v>43233</v>
      </c>
      <c r="C659">
        <f>'Rolex, AP, Patek'!D659</f>
        <v>335</v>
      </c>
      <c r="D659" s="28">
        <f>'Rolex, AP, Patek'!E659</f>
        <v>16000</v>
      </c>
      <c r="E659" s="28">
        <f>'Rolex, AP, Patek'!F659</f>
        <v>20000</v>
      </c>
      <c r="F659" s="29">
        <f t="shared" si="60"/>
        <v>9.6803440012219184</v>
      </c>
      <c r="G659" s="28">
        <f>IF('Rolex, AP, Patek'!J659="AP",1,0)</f>
        <v>0</v>
      </c>
      <c r="H659" s="28">
        <f>IF('Rolex, AP, Patek'!J659="Patek",1,0)</f>
        <v>1</v>
      </c>
      <c r="I659" s="28">
        <f>IF('Rolex, AP, Patek'!J659="Rolex",1,0)</f>
        <v>0</v>
      </c>
      <c r="J659">
        <f>IF('Rolex, AP, Patek'!L659="Stainless Steel",1,0)</f>
        <v>1</v>
      </c>
      <c r="K659">
        <f>IF('Rolex, AP, Patek'!L659="Two-tone",1,0)</f>
        <v>0</v>
      </c>
      <c r="L659">
        <f>IF(OR('Rolex, AP, Patek'!L659="YG 18K",'Rolex, AP, Patek'!L659="YG &lt;18K",'Rolex, AP, Patek'!L659="PG 18K",'Rolex, AP, Patek'!L659="PG &lt;18K",'Rolex, AP, Patek'!L659="WG 18K",'Rolex, AP, Patek'!L659="Mixes of 18K",'Rolex, AP, Patek'!L659="Mixes &lt;18K"),1,0)</f>
        <v>0</v>
      </c>
      <c r="M659">
        <f>IF('Rolex, AP, Patek'!L659="Platinum",1,0)</f>
        <v>0</v>
      </c>
      <c r="N659">
        <f>IF(OR('Rolex, AP, Patek'!L659="PVD",'Rolex, AP, Patek'!L659="Gold Plate",'Rolex, AP, Patek'!L659="Other"),1,0)</f>
        <v>0</v>
      </c>
      <c r="O659">
        <f>IF('Rolex, AP, Patek'!P659="Stainless Steel",1,0)</f>
        <v>0</v>
      </c>
      <c r="P659">
        <f>IF('Rolex, AP, Patek'!P659="Leather",1,0)</f>
        <v>1</v>
      </c>
      <c r="Q659">
        <f>IF('Rolex, AP, Patek'!P659="Two-tone",1,0)</f>
        <v>0</v>
      </c>
      <c r="R659">
        <f>IF(OR('Rolex, AP, Patek'!P659="YG 18K",'Rolex, AP, Patek'!P659="PG 18K",'Rolex, AP, Patek'!P659="WG 18K",'Rolex, AP, Patek'!P659="Mixes of 18K"),1,0)</f>
        <v>0</v>
      </c>
      <c r="S659">
        <f>IF(OR('Rolex, AP, Patek'!AX659="Yes",'Rolex, AP, Patek'!AY659="Yes",'Rolex, AP, Patek'!AW659="Yes"),1,0)</f>
        <v>0</v>
      </c>
      <c r="T659">
        <f>IF(OR(ISTEXT('Rolex, AP, Patek'!AZ659), ISTEXT('Rolex, AP, Patek'!BA659)),1,0)</f>
        <v>0</v>
      </c>
      <c r="U659">
        <f>IF('Rolex, AP, Patek'!BB659="Yes",1,0)</f>
        <v>0</v>
      </c>
      <c r="V659">
        <f>IF('Rolex, AP, Patek'!BC659="Yes",1,0)</f>
        <v>0</v>
      </c>
      <c r="W659">
        <f>IF('Rolex, AP, Patek'!BF659="Yes",1,0)</f>
        <v>0</v>
      </c>
      <c r="X659">
        <f>IF('Rolex, AP, Patek'!BG659="A",1,0)</f>
        <v>0</v>
      </c>
      <c r="Y659">
        <f>IF('Rolex, AP, Patek'!BG659="AA",1,0)</f>
        <v>0</v>
      </c>
      <c r="Z659">
        <f>IF('Rolex, AP, Patek'!BG659="AAA",1,0)</f>
        <v>0</v>
      </c>
      <c r="AA659">
        <f>IF('Rolex, AP, Patek'!BG659="AAAA",1,0)</f>
        <v>1</v>
      </c>
      <c r="AB659">
        <f>IF('Rolex, AP, Patek'!R659="Yes",1,0)</f>
        <v>1</v>
      </c>
      <c r="AC659">
        <f>IF('Rolex, AP, Patek'!AR659="Yes",1,0)</f>
        <v>0</v>
      </c>
      <c r="AD659">
        <f>IF(OR('Rolex, AP, Patek'!X659="Yes", 'Rolex, AP, Patek'!Y659="Yes",'Rolex, AP, Patek'!Z659="Yes"),1,0)</f>
        <v>0</v>
      </c>
      <c r="AE659">
        <f>IF(OR('Rolex, AP, Patek'!AA659="Yes",'Rolex, AP, Patek'!AB659="Yes"),1,0)</f>
        <v>0</v>
      </c>
      <c r="AF659">
        <f>IF('Rolex, AP, Patek'!AD659="Yes",1,0)</f>
        <v>0</v>
      </c>
      <c r="AG659">
        <f>IF('Rolex, AP, Patek'!AC659="Yes",1,0)</f>
        <v>0</v>
      </c>
      <c r="AH659">
        <f>IF('Rolex, AP, Patek'!AE659="Yes",1,0)</f>
        <v>0</v>
      </c>
      <c r="AI659">
        <f>IF(OR('Rolex, AP, Patek'!AK659="Yes",'Rolex, AP, Patek'!AN659="Yes"),1,0)</f>
        <v>0</v>
      </c>
      <c r="AJ659">
        <f>IF('Rolex, AP, Patek'!AL659="Yes",1,0)</f>
        <v>0</v>
      </c>
      <c r="AK659">
        <f>IF('Rolex, AP, Patek'!AO659="Yes",1,0)</f>
        <v>0</v>
      </c>
      <c r="AL659">
        <f>IF('Rolex, AP, Patek'!AS659="Yes",1,0)</f>
        <v>0</v>
      </c>
      <c r="AM659" s="25">
        <f t="shared" si="61"/>
        <v>1</v>
      </c>
      <c r="AN659" s="25">
        <f t="shared" si="62"/>
        <v>0</v>
      </c>
      <c r="AO659" s="25">
        <f t="shared" si="63"/>
        <v>0</v>
      </c>
      <c r="AP659" s="25">
        <f t="shared" si="64"/>
        <v>0</v>
      </c>
      <c r="AQ659" s="25">
        <f t="shared" si="65"/>
        <v>0</v>
      </c>
    </row>
    <row r="660" spans="1:43" x14ac:dyDescent="0.2">
      <c r="A660" s="1">
        <v>656</v>
      </c>
      <c r="B660" s="27">
        <f>'Rolex, AP, Patek'!C660</f>
        <v>43233</v>
      </c>
      <c r="C660">
        <f>'Rolex, AP, Patek'!D660</f>
        <v>336</v>
      </c>
      <c r="D660" s="28">
        <f>'Rolex, AP, Patek'!E660</f>
        <v>6000</v>
      </c>
      <c r="E660" s="28">
        <f>'Rolex, AP, Patek'!F660</f>
        <v>7500</v>
      </c>
      <c r="F660" s="29">
        <f t="shared" si="60"/>
        <v>8.6995147482101913</v>
      </c>
      <c r="G660" s="28">
        <f>IF('Rolex, AP, Patek'!J660="AP",1,0)</f>
        <v>0</v>
      </c>
      <c r="H660" s="28">
        <f>IF('Rolex, AP, Patek'!J660="Patek",1,0)</f>
        <v>1</v>
      </c>
      <c r="I660" s="28">
        <f>IF('Rolex, AP, Patek'!J660="Rolex",1,0)</f>
        <v>0</v>
      </c>
      <c r="J660">
        <f>IF('Rolex, AP, Patek'!L660="Stainless Steel",1,0)</f>
        <v>0</v>
      </c>
      <c r="K660">
        <f>IF('Rolex, AP, Patek'!L660="Two-tone",1,0)</f>
        <v>0</v>
      </c>
      <c r="L660">
        <f>IF(OR('Rolex, AP, Patek'!L660="YG 18K",'Rolex, AP, Patek'!L660="YG &lt;18K",'Rolex, AP, Patek'!L660="PG 18K",'Rolex, AP, Patek'!L660="PG &lt;18K",'Rolex, AP, Patek'!L660="WG 18K",'Rolex, AP, Patek'!L660="Mixes of 18K",'Rolex, AP, Patek'!L660="Mixes &lt;18K"),1,0)</f>
        <v>1</v>
      </c>
      <c r="M660">
        <f>IF('Rolex, AP, Patek'!L660="Platinum",1,0)</f>
        <v>0</v>
      </c>
      <c r="N660">
        <f>IF(OR('Rolex, AP, Patek'!L660="PVD",'Rolex, AP, Patek'!L660="Gold Plate",'Rolex, AP, Patek'!L660="Other"),1,0)</f>
        <v>0</v>
      </c>
      <c r="O660">
        <f>IF('Rolex, AP, Patek'!P660="Stainless Steel",1,0)</f>
        <v>0</v>
      </c>
      <c r="P660">
        <f>IF('Rolex, AP, Patek'!P660="Leather",1,0)</f>
        <v>1</v>
      </c>
      <c r="Q660">
        <f>IF('Rolex, AP, Patek'!P660="Two-tone",1,0)</f>
        <v>0</v>
      </c>
      <c r="R660">
        <f>IF(OR('Rolex, AP, Patek'!P660="YG 18K",'Rolex, AP, Patek'!P660="PG 18K",'Rolex, AP, Patek'!P660="WG 18K",'Rolex, AP, Patek'!P660="Mixes of 18K"),1,0)</f>
        <v>0</v>
      </c>
      <c r="S660">
        <f>IF(OR('Rolex, AP, Patek'!AX660="Yes",'Rolex, AP, Patek'!AY660="Yes",'Rolex, AP, Patek'!AW660="Yes"),1,0)</f>
        <v>0</v>
      </c>
      <c r="T660">
        <f>IF(OR(ISTEXT('Rolex, AP, Patek'!AZ660), ISTEXT('Rolex, AP, Patek'!BA660)),1,0)</f>
        <v>0</v>
      </c>
      <c r="U660">
        <f>IF('Rolex, AP, Patek'!BB660="Yes",1,0)</f>
        <v>0</v>
      </c>
      <c r="V660">
        <f>IF('Rolex, AP, Patek'!BC660="Yes",1,0)</f>
        <v>0</v>
      </c>
      <c r="W660">
        <f>IF('Rolex, AP, Patek'!BF660="Yes",1,0)</f>
        <v>0</v>
      </c>
      <c r="X660">
        <f>IF('Rolex, AP, Patek'!BG660="A",1,0)</f>
        <v>0</v>
      </c>
      <c r="Y660">
        <f>IF('Rolex, AP, Patek'!BG660="AA",1,0)</f>
        <v>1</v>
      </c>
      <c r="Z660">
        <f>IF('Rolex, AP, Patek'!BG660="AAA",1,0)</f>
        <v>0</v>
      </c>
      <c r="AA660">
        <f>IF('Rolex, AP, Patek'!BG660="AAAA",1,0)</f>
        <v>0</v>
      </c>
      <c r="AB660">
        <f>IF('Rolex, AP, Patek'!R660="Yes",1,0)</f>
        <v>1</v>
      </c>
      <c r="AC660">
        <f>IF('Rolex, AP, Patek'!AR660="Yes",1,0)</f>
        <v>0</v>
      </c>
      <c r="AD660">
        <f>IF(OR('Rolex, AP, Patek'!X660="Yes", 'Rolex, AP, Patek'!Y660="Yes",'Rolex, AP, Patek'!Z660="Yes"),1,0)</f>
        <v>0</v>
      </c>
      <c r="AE660">
        <f>IF(OR('Rolex, AP, Patek'!AA660="Yes",'Rolex, AP, Patek'!AB660="Yes"),1,0)</f>
        <v>0</v>
      </c>
      <c r="AF660">
        <f>IF('Rolex, AP, Patek'!AD660="Yes",1,0)</f>
        <v>0</v>
      </c>
      <c r="AG660">
        <f>IF('Rolex, AP, Patek'!AC660="Yes",1,0)</f>
        <v>0</v>
      </c>
      <c r="AH660">
        <f>IF('Rolex, AP, Patek'!AE660="Yes",1,0)</f>
        <v>0</v>
      </c>
      <c r="AI660">
        <f>IF(OR('Rolex, AP, Patek'!AK660="Yes",'Rolex, AP, Patek'!AN660="Yes"),1,0)</f>
        <v>0</v>
      </c>
      <c r="AJ660">
        <f>IF('Rolex, AP, Patek'!AL660="Yes",1,0)</f>
        <v>0</v>
      </c>
      <c r="AK660">
        <f>IF('Rolex, AP, Patek'!AO660="Yes",1,0)</f>
        <v>0</v>
      </c>
      <c r="AL660">
        <f>IF('Rolex, AP, Patek'!AS660="Yes",1,0)</f>
        <v>0</v>
      </c>
      <c r="AM660" s="25">
        <f t="shared" si="61"/>
        <v>1</v>
      </c>
      <c r="AN660" s="25">
        <f t="shared" si="62"/>
        <v>0</v>
      </c>
      <c r="AO660" s="25">
        <f t="shared" si="63"/>
        <v>0</v>
      </c>
      <c r="AP660" s="25">
        <f t="shared" si="64"/>
        <v>0</v>
      </c>
      <c r="AQ660" s="25">
        <f t="shared" si="65"/>
        <v>0</v>
      </c>
    </row>
    <row r="661" spans="1:43" x14ac:dyDescent="0.2">
      <c r="A661" s="1">
        <v>657</v>
      </c>
      <c r="B661" s="27">
        <f>'Rolex, AP, Patek'!C661</f>
        <v>43233</v>
      </c>
      <c r="C661">
        <f>'Rolex, AP, Patek'!D661</f>
        <v>337</v>
      </c>
      <c r="D661" s="28">
        <f>'Rolex, AP, Patek'!E661</f>
        <v>8000</v>
      </c>
      <c r="E661" s="28">
        <f>'Rolex, AP, Patek'!F661</f>
        <v>10000</v>
      </c>
      <c r="F661" s="29">
        <f t="shared" si="60"/>
        <v>8.987196820661973</v>
      </c>
      <c r="G661" s="28">
        <f>IF('Rolex, AP, Patek'!J661="AP",1,0)</f>
        <v>0</v>
      </c>
      <c r="H661" s="28">
        <f>IF('Rolex, AP, Patek'!J661="Patek",1,0)</f>
        <v>1</v>
      </c>
      <c r="I661" s="28">
        <f>IF('Rolex, AP, Patek'!J661="Rolex",1,0)</f>
        <v>0</v>
      </c>
      <c r="J661">
        <f>IF('Rolex, AP, Patek'!L661="Stainless Steel",1,0)</f>
        <v>0</v>
      </c>
      <c r="K661">
        <f>IF('Rolex, AP, Patek'!L661="Two-tone",1,0)</f>
        <v>0</v>
      </c>
      <c r="L661">
        <f>IF(OR('Rolex, AP, Patek'!L661="YG 18K",'Rolex, AP, Patek'!L661="YG &lt;18K",'Rolex, AP, Patek'!L661="PG 18K",'Rolex, AP, Patek'!L661="PG &lt;18K",'Rolex, AP, Patek'!L661="WG 18K",'Rolex, AP, Patek'!L661="Mixes of 18K",'Rolex, AP, Patek'!L661="Mixes &lt;18K"),1,0)</f>
        <v>1</v>
      </c>
      <c r="M661">
        <f>IF('Rolex, AP, Patek'!L661="Platinum",1,0)</f>
        <v>0</v>
      </c>
      <c r="N661">
        <f>IF(OR('Rolex, AP, Patek'!L661="PVD",'Rolex, AP, Patek'!L661="Gold Plate",'Rolex, AP, Patek'!L661="Other"),1,0)</f>
        <v>0</v>
      </c>
      <c r="O661">
        <f>IF('Rolex, AP, Patek'!P661="Stainless Steel",1,0)</f>
        <v>0</v>
      </c>
      <c r="P661">
        <f>IF('Rolex, AP, Patek'!P661="Leather",1,0)</f>
        <v>0</v>
      </c>
      <c r="Q661">
        <f>IF('Rolex, AP, Patek'!P661="Two-tone",1,0)</f>
        <v>0</v>
      </c>
      <c r="R661">
        <f>IF(OR('Rolex, AP, Patek'!P661="YG 18K",'Rolex, AP, Patek'!P661="PG 18K",'Rolex, AP, Patek'!P661="WG 18K",'Rolex, AP, Patek'!P661="Mixes of 18K"),1,0)</f>
        <v>1</v>
      </c>
      <c r="S661">
        <f>IF(OR('Rolex, AP, Patek'!AX661="Yes",'Rolex, AP, Patek'!AY661="Yes",'Rolex, AP, Patek'!AW661="Yes"),1,0)</f>
        <v>0</v>
      </c>
      <c r="T661">
        <f>IF(OR(ISTEXT('Rolex, AP, Patek'!AZ661), ISTEXT('Rolex, AP, Patek'!BA661)),1,0)</f>
        <v>0</v>
      </c>
      <c r="U661">
        <f>IF('Rolex, AP, Patek'!BB661="Yes",1,0)</f>
        <v>0</v>
      </c>
      <c r="V661">
        <f>IF('Rolex, AP, Patek'!BC661="Yes",1,0)</f>
        <v>0</v>
      </c>
      <c r="W661">
        <f>IF('Rolex, AP, Patek'!BF661="Yes",1,0)</f>
        <v>0</v>
      </c>
      <c r="X661">
        <f>IF('Rolex, AP, Patek'!BG661="A",1,0)</f>
        <v>0</v>
      </c>
      <c r="Y661">
        <f>IF('Rolex, AP, Patek'!BG661="AA",1,0)</f>
        <v>0</v>
      </c>
      <c r="Z661">
        <f>IF('Rolex, AP, Patek'!BG661="AAA",1,0)</f>
        <v>1</v>
      </c>
      <c r="AA661">
        <f>IF('Rolex, AP, Patek'!BG661="AAAA",1,0)</f>
        <v>0</v>
      </c>
      <c r="AB661">
        <f>IF('Rolex, AP, Patek'!R661="Yes",1,0)</f>
        <v>1</v>
      </c>
      <c r="AC661">
        <f>IF('Rolex, AP, Patek'!AR661="Yes",1,0)</f>
        <v>0</v>
      </c>
      <c r="AD661">
        <f>IF(OR('Rolex, AP, Patek'!X661="Yes", 'Rolex, AP, Patek'!Y661="Yes",'Rolex, AP, Patek'!Z661="Yes"),1,0)</f>
        <v>0</v>
      </c>
      <c r="AE661">
        <f>IF(OR('Rolex, AP, Patek'!AA661="Yes",'Rolex, AP, Patek'!AB661="Yes"),1,0)</f>
        <v>0</v>
      </c>
      <c r="AF661">
        <f>IF('Rolex, AP, Patek'!AD661="Yes",1,0)</f>
        <v>0</v>
      </c>
      <c r="AG661">
        <f>IF('Rolex, AP, Patek'!AC661="Yes",1,0)</f>
        <v>0</v>
      </c>
      <c r="AH661">
        <f>IF('Rolex, AP, Patek'!AE661="Yes",1,0)</f>
        <v>0</v>
      </c>
      <c r="AI661">
        <f>IF(OR('Rolex, AP, Patek'!AK661="Yes",'Rolex, AP, Patek'!AN661="Yes"),1,0)</f>
        <v>0</v>
      </c>
      <c r="AJ661">
        <f>IF('Rolex, AP, Patek'!AL661="Yes",1,0)</f>
        <v>0</v>
      </c>
      <c r="AK661">
        <f>IF('Rolex, AP, Patek'!AO661="Yes",1,0)</f>
        <v>0</v>
      </c>
      <c r="AL661">
        <f>IF('Rolex, AP, Patek'!AS661="Yes",1,0)</f>
        <v>0</v>
      </c>
      <c r="AM661" s="25">
        <f t="shared" si="61"/>
        <v>1</v>
      </c>
      <c r="AN661" s="25">
        <f t="shared" si="62"/>
        <v>0</v>
      </c>
      <c r="AO661" s="25">
        <f t="shared" si="63"/>
        <v>0</v>
      </c>
      <c r="AP661" s="25">
        <f t="shared" si="64"/>
        <v>0</v>
      </c>
      <c r="AQ661" s="25">
        <f t="shared" si="65"/>
        <v>0</v>
      </c>
    </row>
    <row r="662" spans="1:43" x14ac:dyDescent="0.2">
      <c r="A662" s="1">
        <v>658</v>
      </c>
      <c r="B662" s="27">
        <f>'Rolex, AP, Patek'!C662</f>
        <v>43233</v>
      </c>
      <c r="C662">
        <f>'Rolex, AP, Patek'!D662</f>
        <v>340</v>
      </c>
      <c r="D662" s="28">
        <f>'Rolex, AP, Patek'!E662</f>
        <v>6000</v>
      </c>
      <c r="E662" s="28">
        <f>'Rolex, AP, Patek'!F662</f>
        <v>7500</v>
      </c>
      <c r="F662" s="29">
        <f t="shared" si="60"/>
        <v>8.6995147482101913</v>
      </c>
      <c r="G662" s="28">
        <f>IF('Rolex, AP, Patek'!J662="AP",1,0)</f>
        <v>0</v>
      </c>
      <c r="H662" s="28">
        <f>IF('Rolex, AP, Patek'!J662="Patek",1,0)</f>
        <v>1</v>
      </c>
      <c r="I662" s="28">
        <f>IF('Rolex, AP, Patek'!J662="Rolex",1,0)</f>
        <v>0</v>
      </c>
      <c r="J662">
        <f>IF('Rolex, AP, Patek'!L662="Stainless Steel",1,0)</f>
        <v>0</v>
      </c>
      <c r="K662">
        <f>IF('Rolex, AP, Patek'!L662="Two-tone",1,0)</f>
        <v>0</v>
      </c>
      <c r="L662">
        <f>IF(OR('Rolex, AP, Patek'!L662="YG 18K",'Rolex, AP, Patek'!L662="YG &lt;18K",'Rolex, AP, Patek'!L662="PG 18K",'Rolex, AP, Patek'!L662="PG &lt;18K",'Rolex, AP, Patek'!L662="WG 18K",'Rolex, AP, Patek'!L662="Mixes of 18K",'Rolex, AP, Patek'!L662="Mixes &lt;18K"),1,0)</f>
        <v>1</v>
      </c>
      <c r="M662">
        <f>IF('Rolex, AP, Patek'!L662="Platinum",1,0)</f>
        <v>0</v>
      </c>
      <c r="N662">
        <f>IF(OR('Rolex, AP, Patek'!L662="PVD",'Rolex, AP, Patek'!L662="Gold Plate",'Rolex, AP, Patek'!L662="Other"),1,0)</f>
        <v>0</v>
      </c>
      <c r="O662">
        <f>IF('Rolex, AP, Patek'!P662="Stainless Steel",1,0)</f>
        <v>0</v>
      </c>
      <c r="P662">
        <f>IF('Rolex, AP, Patek'!P662="Leather",1,0)</f>
        <v>1</v>
      </c>
      <c r="Q662">
        <f>IF('Rolex, AP, Patek'!P662="Two-tone",1,0)</f>
        <v>0</v>
      </c>
      <c r="R662">
        <f>IF(OR('Rolex, AP, Patek'!P662="YG 18K",'Rolex, AP, Patek'!P662="PG 18K",'Rolex, AP, Patek'!P662="WG 18K",'Rolex, AP, Patek'!P662="Mixes of 18K"),1,0)</f>
        <v>0</v>
      </c>
      <c r="S662">
        <f>IF(OR('Rolex, AP, Patek'!AX662="Yes",'Rolex, AP, Patek'!AY662="Yes",'Rolex, AP, Patek'!AW662="Yes"),1,0)</f>
        <v>0</v>
      </c>
      <c r="T662">
        <f>IF(OR(ISTEXT('Rolex, AP, Patek'!AZ662), ISTEXT('Rolex, AP, Patek'!BA662)),1,0)</f>
        <v>0</v>
      </c>
      <c r="U662">
        <f>IF('Rolex, AP, Patek'!BB662="Yes",1,0)</f>
        <v>0</v>
      </c>
      <c r="V662">
        <f>IF('Rolex, AP, Patek'!BC662="Yes",1,0)</f>
        <v>0</v>
      </c>
      <c r="W662">
        <f>IF('Rolex, AP, Patek'!BF662="Yes",1,0)</f>
        <v>0</v>
      </c>
      <c r="X662">
        <f>IF('Rolex, AP, Patek'!BG662="A",1,0)</f>
        <v>0</v>
      </c>
      <c r="Y662">
        <f>IF('Rolex, AP, Patek'!BG662="AA",1,0)</f>
        <v>1</v>
      </c>
      <c r="Z662">
        <f>IF('Rolex, AP, Patek'!BG662="AAA",1,0)</f>
        <v>0</v>
      </c>
      <c r="AA662">
        <f>IF('Rolex, AP, Patek'!BG662="AAAA",1,0)</f>
        <v>0</v>
      </c>
      <c r="AB662">
        <f>IF('Rolex, AP, Patek'!R662="Yes",1,0)</f>
        <v>1</v>
      </c>
      <c r="AC662">
        <f>IF('Rolex, AP, Patek'!AR662="Yes",1,0)</f>
        <v>0</v>
      </c>
      <c r="AD662">
        <f>IF(OR('Rolex, AP, Patek'!X662="Yes", 'Rolex, AP, Patek'!Y662="Yes",'Rolex, AP, Patek'!Z662="Yes"),1,0)</f>
        <v>0</v>
      </c>
      <c r="AE662">
        <f>IF(OR('Rolex, AP, Patek'!AA662="Yes",'Rolex, AP, Patek'!AB662="Yes"),1,0)</f>
        <v>0</v>
      </c>
      <c r="AF662">
        <f>IF('Rolex, AP, Patek'!AD662="Yes",1,0)</f>
        <v>0</v>
      </c>
      <c r="AG662">
        <f>IF('Rolex, AP, Patek'!AC662="Yes",1,0)</f>
        <v>0</v>
      </c>
      <c r="AH662">
        <f>IF('Rolex, AP, Patek'!AE662="Yes",1,0)</f>
        <v>0</v>
      </c>
      <c r="AI662">
        <f>IF(OR('Rolex, AP, Patek'!AK662="Yes",'Rolex, AP, Patek'!AN662="Yes"),1,0)</f>
        <v>0</v>
      </c>
      <c r="AJ662">
        <f>IF('Rolex, AP, Patek'!AL662="Yes",1,0)</f>
        <v>0</v>
      </c>
      <c r="AK662">
        <f>IF('Rolex, AP, Patek'!AO662="Yes",1,0)</f>
        <v>0</v>
      </c>
      <c r="AL662">
        <f>IF('Rolex, AP, Patek'!AS662="Yes",1,0)</f>
        <v>0</v>
      </c>
      <c r="AM662" s="25">
        <f t="shared" si="61"/>
        <v>1</v>
      </c>
      <c r="AN662" s="25">
        <f t="shared" si="62"/>
        <v>0</v>
      </c>
      <c r="AO662" s="25">
        <f t="shared" si="63"/>
        <v>0</v>
      </c>
      <c r="AP662" s="25">
        <f t="shared" si="64"/>
        <v>0</v>
      </c>
      <c r="AQ662" s="25">
        <f t="shared" si="65"/>
        <v>0</v>
      </c>
    </row>
    <row r="663" spans="1:43" x14ac:dyDescent="0.2">
      <c r="A663" s="1">
        <v>659</v>
      </c>
      <c r="B663" s="27">
        <f>'Rolex, AP, Patek'!C663</f>
        <v>43233</v>
      </c>
      <c r="C663">
        <f>'Rolex, AP, Patek'!D663</f>
        <v>341</v>
      </c>
      <c r="D663" s="28">
        <f>'Rolex, AP, Patek'!E663</f>
        <v>30000</v>
      </c>
      <c r="E663" s="28">
        <f>'Rolex, AP, Patek'!F663</f>
        <v>37500</v>
      </c>
      <c r="F663" s="29">
        <f t="shared" si="60"/>
        <v>10.308952660644293</v>
      </c>
      <c r="G663" s="28">
        <f>IF('Rolex, AP, Patek'!J663="AP",1,0)</f>
        <v>0</v>
      </c>
      <c r="H663" s="28">
        <f>IF('Rolex, AP, Patek'!J663="Patek",1,0)</f>
        <v>1</v>
      </c>
      <c r="I663" s="28">
        <f>IF('Rolex, AP, Patek'!J663="Rolex",1,0)</f>
        <v>0</v>
      </c>
      <c r="J663">
        <f>IF('Rolex, AP, Patek'!L663="Stainless Steel",1,0)</f>
        <v>0</v>
      </c>
      <c r="K663">
        <f>IF('Rolex, AP, Patek'!L663="Two-tone",1,0)</f>
        <v>0</v>
      </c>
      <c r="L663">
        <f>IF(OR('Rolex, AP, Patek'!L663="YG 18K",'Rolex, AP, Patek'!L663="YG &lt;18K",'Rolex, AP, Patek'!L663="PG 18K",'Rolex, AP, Patek'!L663="PG &lt;18K",'Rolex, AP, Patek'!L663="WG 18K",'Rolex, AP, Patek'!L663="Mixes of 18K",'Rolex, AP, Patek'!L663="Mixes &lt;18K"),1,0)</f>
        <v>1</v>
      </c>
      <c r="M663">
        <f>IF('Rolex, AP, Patek'!L663="Platinum",1,0)</f>
        <v>0</v>
      </c>
      <c r="N663">
        <f>IF(OR('Rolex, AP, Patek'!L663="PVD",'Rolex, AP, Patek'!L663="Gold Plate",'Rolex, AP, Patek'!L663="Other"),1,0)</f>
        <v>0</v>
      </c>
      <c r="O663">
        <f>IF('Rolex, AP, Patek'!P663="Stainless Steel",1,0)</f>
        <v>0</v>
      </c>
      <c r="P663">
        <f>IF('Rolex, AP, Patek'!P663="Leather",1,0)</f>
        <v>1</v>
      </c>
      <c r="Q663">
        <f>IF('Rolex, AP, Patek'!P663="Two-tone",1,0)</f>
        <v>0</v>
      </c>
      <c r="R663">
        <f>IF(OR('Rolex, AP, Patek'!P663="YG 18K",'Rolex, AP, Patek'!P663="PG 18K",'Rolex, AP, Patek'!P663="WG 18K",'Rolex, AP, Patek'!P663="Mixes of 18K"),1,0)</f>
        <v>0</v>
      </c>
      <c r="S663">
        <f>IF(OR('Rolex, AP, Patek'!AX663="Yes",'Rolex, AP, Patek'!AY663="Yes",'Rolex, AP, Patek'!AW663="Yes"),1,0)</f>
        <v>0</v>
      </c>
      <c r="T663">
        <f>IF(OR(ISTEXT('Rolex, AP, Patek'!AZ663), ISTEXT('Rolex, AP, Patek'!BA663)),1,0)</f>
        <v>0</v>
      </c>
      <c r="U663">
        <f>IF('Rolex, AP, Patek'!BB663="Yes",1,0)</f>
        <v>0</v>
      </c>
      <c r="V663">
        <f>IF('Rolex, AP, Patek'!BC663="Yes",1,0)</f>
        <v>0</v>
      </c>
      <c r="W663">
        <f>IF('Rolex, AP, Patek'!BF663="Yes",1,0)</f>
        <v>0</v>
      </c>
      <c r="X663">
        <f>IF('Rolex, AP, Patek'!BG663="A",1,0)</f>
        <v>0</v>
      </c>
      <c r="Y663">
        <f>IF('Rolex, AP, Patek'!BG663="AA",1,0)</f>
        <v>0</v>
      </c>
      <c r="Z663">
        <f>IF('Rolex, AP, Patek'!BG663="AAA",1,0)</f>
        <v>1</v>
      </c>
      <c r="AA663">
        <f>IF('Rolex, AP, Patek'!BG663="AAAA",1,0)</f>
        <v>0</v>
      </c>
      <c r="AB663">
        <f>IF('Rolex, AP, Patek'!R663="Yes",1,0)</f>
        <v>1</v>
      </c>
      <c r="AC663">
        <f>IF('Rolex, AP, Patek'!AR663="Yes",1,0)</f>
        <v>0</v>
      </c>
      <c r="AD663">
        <f>IF(OR('Rolex, AP, Patek'!X663="Yes", 'Rolex, AP, Patek'!Y663="Yes",'Rolex, AP, Patek'!Z663="Yes"),1,0)</f>
        <v>0</v>
      </c>
      <c r="AE663">
        <f>IF(OR('Rolex, AP, Patek'!AA663="Yes",'Rolex, AP, Patek'!AB663="Yes"),1,0)</f>
        <v>0</v>
      </c>
      <c r="AF663">
        <f>IF('Rolex, AP, Patek'!AD663="Yes",1,0)</f>
        <v>0</v>
      </c>
      <c r="AG663">
        <f>IF('Rolex, AP, Patek'!AC663="Yes",1,0)</f>
        <v>0</v>
      </c>
      <c r="AH663">
        <f>IF('Rolex, AP, Patek'!AE663="Yes",1,0)</f>
        <v>0</v>
      </c>
      <c r="AI663">
        <f>IF(OR('Rolex, AP, Patek'!AK663="Yes",'Rolex, AP, Patek'!AN663="Yes"),1,0)</f>
        <v>0</v>
      </c>
      <c r="AJ663">
        <f>IF('Rolex, AP, Patek'!AL663="Yes",1,0)</f>
        <v>0</v>
      </c>
      <c r="AK663">
        <f>IF('Rolex, AP, Patek'!AO663="Yes",1,0)</f>
        <v>0</v>
      </c>
      <c r="AL663">
        <f>IF('Rolex, AP, Patek'!AS663="Yes",1,0)</f>
        <v>0</v>
      </c>
      <c r="AM663" s="25">
        <f t="shared" si="61"/>
        <v>1</v>
      </c>
      <c r="AN663" s="25">
        <f t="shared" si="62"/>
        <v>0</v>
      </c>
      <c r="AO663" s="25">
        <f t="shared" si="63"/>
        <v>0</v>
      </c>
      <c r="AP663" s="25">
        <f t="shared" si="64"/>
        <v>0</v>
      </c>
      <c r="AQ663" s="25">
        <f t="shared" si="65"/>
        <v>0</v>
      </c>
    </row>
    <row r="664" spans="1:43" x14ac:dyDescent="0.2">
      <c r="A664" s="1">
        <v>660</v>
      </c>
      <c r="B664" s="27">
        <f>'Rolex, AP, Patek'!C664</f>
        <v>43233</v>
      </c>
      <c r="C664">
        <f>'Rolex, AP, Patek'!D664</f>
        <v>344</v>
      </c>
      <c r="D664" s="28">
        <f>'Rolex, AP, Patek'!E664</f>
        <v>13000</v>
      </c>
      <c r="E664" s="28">
        <f>'Rolex, AP, Patek'!F664</f>
        <v>16250</v>
      </c>
      <c r="F664" s="29">
        <f t="shared" si="60"/>
        <v>9.4727046364436731</v>
      </c>
      <c r="G664" s="28">
        <f>IF('Rolex, AP, Patek'!J664="AP",1,0)</f>
        <v>0</v>
      </c>
      <c r="H664" s="28">
        <f>IF('Rolex, AP, Patek'!J664="Patek",1,0)</f>
        <v>1</v>
      </c>
      <c r="I664" s="28">
        <f>IF('Rolex, AP, Patek'!J664="Rolex",1,0)</f>
        <v>0</v>
      </c>
      <c r="J664">
        <f>IF('Rolex, AP, Patek'!L664="Stainless Steel",1,0)</f>
        <v>0</v>
      </c>
      <c r="K664">
        <f>IF('Rolex, AP, Patek'!L664="Two-tone",1,0)</f>
        <v>0</v>
      </c>
      <c r="L664">
        <f>IF(OR('Rolex, AP, Patek'!L664="YG 18K",'Rolex, AP, Patek'!L664="YG &lt;18K",'Rolex, AP, Patek'!L664="PG 18K",'Rolex, AP, Patek'!L664="PG &lt;18K",'Rolex, AP, Patek'!L664="WG 18K",'Rolex, AP, Patek'!L664="Mixes of 18K",'Rolex, AP, Patek'!L664="Mixes &lt;18K"),1,0)</f>
        <v>1</v>
      </c>
      <c r="M664">
        <f>IF('Rolex, AP, Patek'!L664="Platinum",1,0)</f>
        <v>0</v>
      </c>
      <c r="N664">
        <f>IF(OR('Rolex, AP, Patek'!L664="PVD",'Rolex, AP, Patek'!L664="Gold Plate",'Rolex, AP, Patek'!L664="Other"),1,0)</f>
        <v>0</v>
      </c>
      <c r="O664">
        <f>IF('Rolex, AP, Patek'!P664="Stainless Steel",1,0)</f>
        <v>0</v>
      </c>
      <c r="P664">
        <f>IF('Rolex, AP, Patek'!P664="Leather",1,0)</f>
        <v>0</v>
      </c>
      <c r="Q664">
        <f>IF('Rolex, AP, Patek'!P664="Two-tone",1,0)</f>
        <v>0</v>
      </c>
      <c r="R664">
        <f>IF(OR('Rolex, AP, Patek'!P664="YG 18K",'Rolex, AP, Patek'!P664="PG 18K",'Rolex, AP, Patek'!P664="WG 18K",'Rolex, AP, Patek'!P664="Mixes of 18K"),1,0)</f>
        <v>1</v>
      </c>
      <c r="S664">
        <f>IF(OR('Rolex, AP, Patek'!AX664="Yes",'Rolex, AP, Patek'!AY664="Yes",'Rolex, AP, Patek'!AW664="Yes"),1,0)</f>
        <v>0</v>
      </c>
      <c r="T664">
        <f>IF(OR(ISTEXT('Rolex, AP, Patek'!AZ664), ISTEXT('Rolex, AP, Patek'!BA664)),1,0)</f>
        <v>0</v>
      </c>
      <c r="U664">
        <f>IF('Rolex, AP, Patek'!BB664="Yes",1,0)</f>
        <v>0</v>
      </c>
      <c r="V664">
        <f>IF('Rolex, AP, Patek'!BC664="Yes",1,0)</f>
        <v>0</v>
      </c>
      <c r="W664">
        <f>IF('Rolex, AP, Patek'!BF664="Yes",1,0)</f>
        <v>0</v>
      </c>
      <c r="X664">
        <f>IF('Rolex, AP, Patek'!BG664="A",1,0)</f>
        <v>0</v>
      </c>
      <c r="Y664">
        <f>IF('Rolex, AP, Patek'!BG664="AA",1,0)</f>
        <v>0</v>
      </c>
      <c r="Z664">
        <f>IF('Rolex, AP, Patek'!BG664="AAA",1,0)</f>
        <v>0</v>
      </c>
      <c r="AA664">
        <f>IF('Rolex, AP, Patek'!BG664="AAAA",1,0)</f>
        <v>1</v>
      </c>
      <c r="AB664">
        <f>IF('Rolex, AP, Patek'!R664="Yes",1,0)</f>
        <v>1</v>
      </c>
      <c r="AC664">
        <f>IF('Rolex, AP, Patek'!AR664="Yes",1,0)</f>
        <v>0</v>
      </c>
      <c r="AD664">
        <f>IF(OR('Rolex, AP, Patek'!X664="Yes", 'Rolex, AP, Patek'!Y664="Yes",'Rolex, AP, Patek'!Z664="Yes"),1,0)</f>
        <v>0</v>
      </c>
      <c r="AE664">
        <f>IF(OR('Rolex, AP, Patek'!AA664="Yes",'Rolex, AP, Patek'!AB664="Yes"),1,0)</f>
        <v>0</v>
      </c>
      <c r="AF664">
        <f>IF('Rolex, AP, Patek'!AD664="Yes",1,0)</f>
        <v>0</v>
      </c>
      <c r="AG664">
        <f>IF('Rolex, AP, Patek'!AC664="Yes",1,0)</f>
        <v>0</v>
      </c>
      <c r="AH664">
        <f>IF('Rolex, AP, Patek'!AE664="Yes",1,0)</f>
        <v>0</v>
      </c>
      <c r="AI664">
        <f>IF(OR('Rolex, AP, Patek'!AK664="Yes",'Rolex, AP, Patek'!AN664="Yes"),1,0)</f>
        <v>0</v>
      </c>
      <c r="AJ664">
        <f>IF('Rolex, AP, Patek'!AL664="Yes",1,0)</f>
        <v>0</v>
      </c>
      <c r="AK664">
        <f>IF('Rolex, AP, Patek'!AO664="Yes",1,0)</f>
        <v>0</v>
      </c>
      <c r="AL664">
        <f>IF('Rolex, AP, Patek'!AS664="Yes",1,0)</f>
        <v>0</v>
      </c>
      <c r="AM664" s="25">
        <f t="shared" si="61"/>
        <v>1</v>
      </c>
      <c r="AN664" s="25">
        <f t="shared" si="62"/>
        <v>0</v>
      </c>
      <c r="AO664" s="25">
        <f t="shared" si="63"/>
        <v>0</v>
      </c>
      <c r="AP664" s="25">
        <f t="shared" si="64"/>
        <v>0</v>
      </c>
      <c r="AQ664" s="25">
        <f t="shared" si="65"/>
        <v>0</v>
      </c>
    </row>
    <row r="665" spans="1:43" x14ac:dyDescent="0.2">
      <c r="A665" s="1">
        <v>661</v>
      </c>
      <c r="B665" s="27">
        <f>'Rolex, AP, Patek'!C665</f>
        <v>43233</v>
      </c>
      <c r="C665">
        <f>'Rolex, AP, Patek'!D665</f>
        <v>354</v>
      </c>
      <c r="D665" s="28">
        <f>'Rolex, AP, Patek'!E665</f>
        <v>17000</v>
      </c>
      <c r="E665" s="28">
        <f>'Rolex, AP, Patek'!F665</f>
        <v>21250</v>
      </c>
      <c r="F665" s="29">
        <f t="shared" si="60"/>
        <v>9.7409686230383539</v>
      </c>
      <c r="G665" s="28">
        <f>IF('Rolex, AP, Patek'!J665="AP",1,0)</f>
        <v>0</v>
      </c>
      <c r="H665" s="28">
        <f>IF('Rolex, AP, Patek'!J665="Patek",1,0)</f>
        <v>0</v>
      </c>
      <c r="I665" s="28">
        <f>IF('Rolex, AP, Patek'!J665="Rolex",1,0)</f>
        <v>1</v>
      </c>
      <c r="J665">
        <f>IF('Rolex, AP, Patek'!L665="Stainless Steel",1,0)</f>
        <v>0</v>
      </c>
      <c r="K665">
        <f>IF('Rolex, AP, Patek'!L665="Two-tone",1,0)</f>
        <v>0</v>
      </c>
      <c r="L665">
        <f>IF(OR('Rolex, AP, Patek'!L665="YG 18K",'Rolex, AP, Patek'!L665="YG &lt;18K",'Rolex, AP, Patek'!L665="PG 18K",'Rolex, AP, Patek'!L665="PG &lt;18K",'Rolex, AP, Patek'!L665="WG 18K",'Rolex, AP, Patek'!L665="Mixes of 18K",'Rolex, AP, Patek'!L665="Mixes &lt;18K"),1,0)</f>
        <v>1</v>
      </c>
      <c r="M665">
        <f>IF('Rolex, AP, Patek'!L665="Platinum",1,0)</f>
        <v>0</v>
      </c>
      <c r="N665">
        <f>IF(OR('Rolex, AP, Patek'!L665="PVD",'Rolex, AP, Patek'!L665="Gold Plate",'Rolex, AP, Patek'!L665="Other"),1,0)</f>
        <v>0</v>
      </c>
      <c r="O665">
        <f>IF('Rolex, AP, Patek'!P665="Stainless Steel",1,0)</f>
        <v>0</v>
      </c>
      <c r="P665">
        <f>IF('Rolex, AP, Patek'!P665="Leather",1,0)</f>
        <v>0</v>
      </c>
      <c r="Q665">
        <f>IF('Rolex, AP, Patek'!P665="Two-tone",1,0)</f>
        <v>0</v>
      </c>
      <c r="R665">
        <f>IF(OR('Rolex, AP, Patek'!P665="YG 18K",'Rolex, AP, Patek'!P665="PG 18K",'Rolex, AP, Patek'!P665="WG 18K",'Rolex, AP, Patek'!P665="Mixes of 18K"),1,0)</f>
        <v>1</v>
      </c>
      <c r="S665">
        <f>IF(OR('Rolex, AP, Patek'!AX665="Yes",'Rolex, AP, Patek'!AY665="Yes",'Rolex, AP, Patek'!AW665="Yes"),1,0)</f>
        <v>0</v>
      </c>
      <c r="T665">
        <f>IF(OR(ISTEXT('Rolex, AP, Patek'!AZ665), ISTEXT('Rolex, AP, Patek'!BA665)),1,0)</f>
        <v>0</v>
      </c>
      <c r="U665">
        <f>IF('Rolex, AP, Patek'!BB665="Yes",1,0)</f>
        <v>0</v>
      </c>
      <c r="V665">
        <f>IF('Rolex, AP, Patek'!BC665="Yes",1,0)</f>
        <v>0</v>
      </c>
      <c r="W665">
        <f>IF('Rolex, AP, Patek'!BF665="Yes",1,0)</f>
        <v>0</v>
      </c>
      <c r="X665">
        <f>IF('Rolex, AP, Patek'!BG665="A",1,0)</f>
        <v>0</v>
      </c>
      <c r="Y665">
        <f>IF('Rolex, AP, Patek'!BG665="AA",1,0)</f>
        <v>0</v>
      </c>
      <c r="Z665">
        <f>IF('Rolex, AP, Patek'!BG665="AAA",1,0)</f>
        <v>1</v>
      </c>
      <c r="AA665">
        <f>IF('Rolex, AP, Patek'!BG665="AAAA",1,0)</f>
        <v>0</v>
      </c>
      <c r="AB665">
        <f>IF('Rolex, AP, Patek'!R665="Yes",1,0)</f>
        <v>0</v>
      </c>
      <c r="AC665">
        <f>IF('Rolex, AP, Patek'!AR665="Yes",1,0)</f>
        <v>0</v>
      </c>
      <c r="AD665">
        <f>IF(OR('Rolex, AP, Patek'!X665="Yes", 'Rolex, AP, Patek'!Y665="Yes",'Rolex, AP, Patek'!Z665="Yes"),1,0)</f>
        <v>1</v>
      </c>
      <c r="AE665">
        <f>IF(OR('Rolex, AP, Patek'!AA665="Yes",'Rolex, AP, Patek'!AB665="Yes"),1,0)</f>
        <v>0</v>
      </c>
      <c r="AF665">
        <f>IF('Rolex, AP, Patek'!AD665="Yes",1,0)</f>
        <v>0</v>
      </c>
      <c r="AG665">
        <f>IF('Rolex, AP, Patek'!AC665="Yes",1,0)</f>
        <v>0</v>
      </c>
      <c r="AH665">
        <f>IF('Rolex, AP, Patek'!AE665="Yes",1,0)</f>
        <v>0</v>
      </c>
      <c r="AI665">
        <f>IF(OR('Rolex, AP, Patek'!AK665="Yes",'Rolex, AP, Patek'!AN665="Yes"),1,0)</f>
        <v>0</v>
      </c>
      <c r="AJ665">
        <f>IF('Rolex, AP, Patek'!AL665="Yes",1,0)</f>
        <v>0</v>
      </c>
      <c r="AK665">
        <f>IF('Rolex, AP, Patek'!AO665="Yes",1,0)</f>
        <v>0</v>
      </c>
      <c r="AL665">
        <f>IF('Rolex, AP, Patek'!AS665="Yes",1,0)</f>
        <v>0</v>
      </c>
      <c r="AM665" s="25">
        <f t="shared" si="61"/>
        <v>1</v>
      </c>
      <c r="AN665" s="25">
        <f t="shared" si="62"/>
        <v>0</v>
      </c>
      <c r="AO665" s="25">
        <f t="shared" si="63"/>
        <v>0</v>
      </c>
      <c r="AP665" s="25">
        <f t="shared" si="64"/>
        <v>0</v>
      </c>
      <c r="AQ665" s="25">
        <f t="shared" si="65"/>
        <v>0</v>
      </c>
    </row>
    <row r="666" spans="1:43" x14ac:dyDescent="0.2">
      <c r="A666" s="1">
        <v>662</v>
      </c>
      <c r="B666" s="27">
        <f>'Rolex, AP, Patek'!C666</f>
        <v>43233</v>
      </c>
      <c r="C666">
        <f>'Rolex, AP, Patek'!D666</f>
        <v>355</v>
      </c>
      <c r="D666" s="28">
        <f>'Rolex, AP, Patek'!E666</f>
        <v>5000</v>
      </c>
      <c r="E666" s="28">
        <f>'Rolex, AP, Patek'!F666</f>
        <v>6250</v>
      </c>
      <c r="F666" s="29">
        <f t="shared" si="60"/>
        <v>8.5171931914162382</v>
      </c>
      <c r="G666" s="28">
        <f>IF('Rolex, AP, Patek'!J666="AP",1,0)</f>
        <v>0</v>
      </c>
      <c r="H666" s="28">
        <f>IF('Rolex, AP, Patek'!J666="Patek",1,0)</f>
        <v>0</v>
      </c>
      <c r="I666" s="28">
        <f>IF('Rolex, AP, Patek'!J666="Rolex",1,0)</f>
        <v>1</v>
      </c>
      <c r="J666">
        <f>IF('Rolex, AP, Patek'!L666="Stainless Steel",1,0)</f>
        <v>1</v>
      </c>
      <c r="K666">
        <f>IF('Rolex, AP, Patek'!L666="Two-tone",1,0)</f>
        <v>0</v>
      </c>
      <c r="L666">
        <f>IF(OR('Rolex, AP, Patek'!L666="YG 18K",'Rolex, AP, Patek'!L666="YG &lt;18K",'Rolex, AP, Patek'!L666="PG 18K",'Rolex, AP, Patek'!L666="PG &lt;18K",'Rolex, AP, Patek'!L666="WG 18K",'Rolex, AP, Patek'!L666="Mixes of 18K",'Rolex, AP, Patek'!L666="Mixes &lt;18K"),1,0)</f>
        <v>0</v>
      </c>
      <c r="M666">
        <f>IF('Rolex, AP, Patek'!L666="Platinum",1,0)</f>
        <v>0</v>
      </c>
      <c r="N666">
        <f>IF(OR('Rolex, AP, Patek'!L666="PVD",'Rolex, AP, Patek'!L666="Gold Plate",'Rolex, AP, Patek'!L666="Other"),1,0)</f>
        <v>0</v>
      </c>
      <c r="O666">
        <f>IF('Rolex, AP, Patek'!P666="Stainless Steel",1,0)</f>
        <v>0</v>
      </c>
      <c r="P666">
        <f>IF('Rolex, AP, Patek'!P666="Leather",1,0)</f>
        <v>1</v>
      </c>
      <c r="Q666">
        <f>IF('Rolex, AP, Patek'!P666="Two-tone",1,0)</f>
        <v>0</v>
      </c>
      <c r="R666">
        <f>IF(OR('Rolex, AP, Patek'!P666="YG 18K",'Rolex, AP, Patek'!P666="PG 18K",'Rolex, AP, Patek'!P666="WG 18K",'Rolex, AP, Patek'!P666="Mixes of 18K"),1,0)</f>
        <v>0</v>
      </c>
      <c r="S666">
        <f>IF(OR('Rolex, AP, Patek'!AX666="Yes",'Rolex, AP, Patek'!AY666="Yes",'Rolex, AP, Patek'!AW666="Yes"),1,0)</f>
        <v>0</v>
      </c>
      <c r="T666">
        <f>IF(OR(ISTEXT('Rolex, AP, Patek'!AZ666), ISTEXT('Rolex, AP, Patek'!BA666)),1,0)</f>
        <v>0</v>
      </c>
      <c r="U666">
        <f>IF('Rolex, AP, Patek'!BB666="Yes",1,0)</f>
        <v>0</v>
      </c>
      <c r="V666">
        <f>IF('Rolex, AP, Patek'!BC666="Yes",1,0)</f>
        <v>0</v>
      </c>
      <c r="W666">
        <f>IF('Rolex, AP, Patek'!BF666="Yes",1,0)</f>
        <v>0</v>
      </c>
      <c r="X666">
        <f>IF('Rolex, AP, Patek'!BG666="A",1,0)</f>
        <v>0</v>
      </c>
      <c r="Y666">
        <f>IF('Rolex, AP, Patek'!BG666="AA",1,0)</f>
        <v>0</v>
      </c>
      <c r="Z666">
        <f>IF('Rolex, AP, Patek'!BG666="AAA",1,0)</f>
        <v>1</v>
      </c>
      <c r="AA666">
        <f>IF('Rolex, AP, Patek'!BG666="AAAA",1,0)</f>
        <v>0</v>
      </c>
      <c r="AB666">
        <f>IF('Rolex, AP, Patek'!R666="Yes",1,0)</f>
        <v>1</v>
      </c>
      <c r="AC666">
        <f>IF('Rolex, AP, Patek'!AR666="Yes",1,0)</f>
        <v>0</v>
      </c>
      <c r="AD666">
        <f>IF(OR('Rolex, AP, Patek'!X666="Yes", 'Rolex, AP, Patek'!Y666="Yes",'Rolex, AP, Patek'!Z666="Yes"),1,0)</f>
        <v>0</v>
      </c>
      <c r="AE666">
        <f>IF(OR('Rolex, AP, Patek'!AA666="Yes",'Rolex, AP, Patek'!AB666="Yes"),1,0)</f>
        <v>0</v>
      </c>
      <c r="AF666">
        <f>IF('Rolex, AP, Patek'!AD666="Yes",1,0)</f>
        <v>0</v>
      </c>
      <c r="AG666">
        <f>IF('Rolex, AP, Patek'!AC666="Yes",1,0)</f>
        <v>0</v>
      </c>
      <c r="AH666">
        <f>IF('Rolex, AP, Patek'!AE666="Yes",1,0)</f>
        <v>0</v>
      </c>
      <c r="AI666">
        <f>IF(OR('Rolex, AP, Patek'!AK666="Yes",'Rolex, AP, Patek'!AN666="Yes"),1,0)</f>
        <v>0</v>
      </c>
      <c r="AJ666">
        <f>IF('Rolex, AP, Patek'!AL666="Yes",1,0)</f>
        <v>0</v>
      </c>
      <c r="AK666">
        <f>IF('Rolex, AP, Patek'!AO666="Yes",1,0)</f>
        <v>0</v>
      </c>
      <c r="AL666">
        <f>IF('Rolex, AP, Patek'!AS666="Yes",1,0)</f>
        <v>0</v>
      </c>
      <c r="AM666" s="25">
        <f t="shared" si="61"/>
        <v>1</v>
      </c>
      <c r="AN666" s="25">
        <f t="shared" si="62"/>
        <v>0</v>
      </c>
      <c r="AO666" s="25">
        <f t="shared" si="63"/>
        <v>0</v>
      </c>
      <c r="AP666" s="25">
        <f t="shared" si="64"/>
        <v>0</v>
      </c>
      <c r="AQ666" s="25">
        <f t="shared" si="65"/>
        <v>0</v>
      </c>
    </row>
    <row r="667" spans="1:43" x14ac:dyDescent="0.2">
      <c r="A667" s="1">
        <v>663</v>
      </c>
      <c r="B667" s="27">
        <f>'Rolex, AP, Patek'!C667</f>
        <v>43233</v>
      </c>
      <c r="C667">
        <f>'Rolex, AP, Patek'!D667</f>
        <v>357</v>
      </c>
      <c r="D667" s="28">
        <f>'Rolex, AP, Patek'!E667</f>
        <v>2500</v>
      </c>
      <c r="E667" s="28">
        <f>'Rolex, AP, Patek'!F667</f>
        <v>3125</v>
      </c>
      <c r="F667" s="29">
        <f t="shared" si="60"/>
        <v>7.8240460108562919</v>
      </c>
      <c r="G667" s="28">
        <f>IF('Rolex, AP, Patek'!J667="AP",1,0)</f>
        <v>0</v>
      </c>
      <c r="H667" s="28">
        <f>IF('Rolex, AP, Patek'!J667="Patek",1,0)</f>
        <v>0</v>
      </c>
      <c r="I667" s="28">
        <f>IF('Rolex, AP, Patek'!J667="Rolex",1,0)</f>
        <v>1</v>
      </c>
      <c r="J667">
        <f>IF('Rolex, AP, Patek'!L667="Stainless Steel",1,0)</f>
        <v>1</v>
      </c>
      <c r="K667">
        <f>IF('Rolex, AP, Patek'!L667="Two-tone",1,0)</f>
        <v>0</v>
      </c>
      <c r="L667">
        <f>IF(OR('Rolex, AP, Patek'!L667="YG 18K",'Rolex, AP, Patek'!L667="YG &lt;18K",'Rolex, AP, Patek'!L667="PG 18K",'Rolex, AP, Patek'!L667="PG &lt;18K",'Rolex, AP, Patek'!L667="WG 18K",'Rolex, AP, Patek'!L667="Mixes of 18K",'Rolex, AP, Patek'!L667="Mixes &lt;18K"),1,0)</f>
        <v>0</v>
      </c>
      <c r="M667">
        <f>IF('Rolex, AP, Patek'!L667="Platinum",1,0)</f>
        <v>0</v>
      </c>
      <c r="N667">
        <f>IF(OR('Rolex, AP, Patek'!L667="PVD",'Rolex, AP, Patek'!L667="Gold Plate",'Rolex, AP, Patek'!L667="Other"),1,0)</f>
        <v>0</v>
      </c>
      <c r="O667">
        <f>IF('Rolex, AP, Patek'!P667="Stainless Steel",1,0)</f>
        <v>1</v>
      </c>
      <c r="P667">
        <f>IF('Rolex, AP, Patek'!P667="Leather",1,0)</f>
        <v>0</v>
      </c>
      <c r="Q667">
        <f>IF('Rolex, AP, Patek'!P667="Two-tone",1,0)</f>
        <v>0</v>
      </c>
      <c r="R667">
        <f>IF(OR('Rolex, AP, Patek'!P667="YG 18K",'Rolex, AP, Patek'!P667="PG 18K",'Rolex, AP, Patek'!P667="WG 18K",'Rolex, AP, Patek'!P667="Mixes of 18K"),1,0)</f>
        <v>0</v>
      </c>
      <c r="S667">
        <f>IF(OR('Rolex, AP, Patek'!AX667="Yes",'Rolex, AP, Patek'!AY667="Yes",'Rolex, AP, Patek'!AW667="Yes"),1,0)</f>
        <v>0</v>
      </c>
      <c r="T667">
        <f>IF(OR(ISTEXT('Rolex, AP, Patek'!AZ667), ISTEXT('Rolex, AP, Patek'!BA667)),1,0)</f>
        <v>0</v>
      </c>
      <c r="U667">
        <f>IF('Rolex, AP, Patek'!BB667="Yes",1,0)</f>
        <v>0</v>
      </c>
      <c r="V667">
        <f>IF('Rolex, AP, Patek'!BC667="Yes",1,0)</f>
        <v>0</v>
      </c>
      <c r="W667">
        <f>IF('Rolex, AP, Patek'!BF667="Yes",1,0)</f>
        <v>0</v>
      </c>
      <c r="X667">
        <f>IF('Rolex, AP, Patek'!BG667="A",1,0)</f>
        <v>0</v>
      </c>
      <c r="Y667">
        <f>IF('Rolex, AP, Patek'!BG667="AA",1,0)</f>
        <v>1</v>
      </c>
      <c r="Z667">
        <f>IF('Rolex, AP, Patek'!BG667="AAA",1,0)</f>
        <v>0</v>
      </c>
      <c r="AA667">
        <f>IF('Rolex, AP, Patek'!BG667="AAAA",1,0)</f>
        <v>0</v>
      </c>
      <c r="AB667">
        <f>IF('Rolex, AP, Patek'!R667="Yes",1,0)</f>
        <v>0</v>
      </c>
      <c r="AC667">
        <f>IF('Rolex, AP, Patek'!AR667="Yes",1,0)</f>
        <v>0</v>
      </c>
      <c r="AD667">
        <f>IF(OR('Rolex, AP, Patek'!X667="Yes", 'Rolex, AP, Patek'!Y667="Yes",'Rolex, AP, Patek'!Z667="Yes"),1,0)</f>
        <v>1</v>
      </c>
      <c r="AE667">
        <f>IF(OR('Rolex, AP, Patek'!AA667="Yes",'Rolex, AP, Patek'!AB667="Yes"),1,0)</f>
        <v>0</v>
      </c>
      <c r="AF667">
        <f>IF('Rolex, AP, Patek'!AD667="Yes",1,0)</f>
        <v>0</v>
      </c>
      <c r="AG667">
        <f>IF('Rolex, AP, Patek'!AC667="Yes",1,0)</f>
        <v>0</v>
      </c>
      <c r="AH667">
        <f>IF('Rolex, AP, Patek'!AE667="Yes",1,0)</f>
        <v>0</v>
      </c>
      <c r="AI667">
        <f>IF(OR('Rolex, AP, Patek'!AK667="Yes",'Rolex, AP, Patek'!AN667="Yes"),1,0)</f>
        <v>0</v>
      </c>
      <c r="AJ667">
        <f>IF('Rolex, AP, Patek'!AL667="Yes",1,0)</f>
        <v>0</v>
      </c>
      <c r="AK667">
        <f>IF('Rolex, AP, Patek'!AO667="Yes",1,0)</f>
        <v>0</v>
      </c>
      <c r="AL667">
        <f>IF('Rolex, AP, Patek'!AS667="Yes",1,0)</f>
        <v>0</v>
      </c>
      <c r="AM667" s="25">
        <f t="shared" si="61"/>
        <v>1</v>
      </c>
      <c r="AN667" s="25">
        <f t="shared" si="62"/>
        <v>0</v>
      </c>
      <c r="AO667" s="25">
        <f t="shared" si="63"/>
        <v>0</v>
      </c>
      <c r="AP667" s="25">
        <f t="shared" si="64"/>
        <v>0</v>
      </c>
      <c r="AQ667" s="25">
        <f t="shared" si="65"/>
        <v>0</v>
      </c>
    </row>
    <row r="668" spans="1:43" x14ac:dyDescent="0.2">
      <c r="A668" s="1">
        <v>664</v>
      </c>
      <c r="B668" s="27">
        <f>'Rolex, AP, Patek'!C668</f>
        <v>43233</v>
      </c>
      <c r="C668">
        <f>'Rolex, AP, Patek'!D668</f>
        <v>358</v>
      </c>
      <c r="D668" s="28">
        <f>'Rolex, AP, Patek'!E668</f>
        <v>5500</v>
      </c>
      <c r="E668" s="28">
        <f>'Rolex, AP, Patek'!F668</f>
        <v>6875</v>
      </c>
      <c r="F668" s="29">
        <f t="shared" si="60"/>
        <v>8.6125033712205621</v>
      </c>
      <c r="G668" s="28">
        <f>IF('Rolex, AP, Patek'!J668="AP",1,0)</f>
        <v>0</v>
      </c>
      <c r="H668" s="28">
        <f>IF('Rolex, AP, Patek'!J668="Patek",1,0)</f>
        <v>0</v>
      </c>
      <c r="I668" s="28">
        <f>IF('Rolex, AP, Patek'!J668="Rolex",1,0)</f>
        <v>1</v>
      </c>
      <c r="J668">
        <f>IF('Rolex, AP, Patek'!L668="Stainless Steel",1,0)</f>
        <v>0</v>
      </c>
      <c r="K668">
        <f>IF('Rolex, AP, Patek'!L668="Two-tone",1,0)</f>
        <v>0</v>
      </c>
      <c r="L668">
        <f>IF(OR('Rolex, AP, Patek'!L668="YG 18K",'Rolex, AP, Patek'!L668="YG &lt;18K",'Rolex, AP, Patek'!L668="PG 18K",'Rolex, AP, Patek'!L668="PG &lt;18K",'Rolex, AP, Patek'!L668="WG 18K",'Rolex, AP, Patek'!L668="Mixes of 18K",'Rolex, AP, Patek'!L668="Mixes &lt;18K"),1,0)</f>
        <v>1</v>
      </c>
      <c r="M668">
        <f>IF('Rolex, AP, Patek'!L668="Platinum",1,0)</f>
        <v>0</v>
      </c>
      <c r="N668">
        <f>IF(OR('Rolex, AP, Patek'!L668="PVD",'Rolex, AP, Patek'!L668="Gold Plate",'Rolex, AP, Patek'!L668="Other"),1,0)</f>
        <v>0</v>
      </c>
      <c r="O668">
        <f>IF('Rolex, AP, Patek'!P668="Stainless Steel",1,0)</f>
        <v>0</v>
      </c>
      <c r="P668">
        <f>IF('Rolex, AP, Patek'!P668="Leather",1,0)</f>
        <v>1</v>
      </c>
      <c r="Q668">
        <f>IF('Rolex, AP, Patek'!P668="Two-tone",1,0)</f>
        <v>0</v>
      </c>
      <c r="R668">
        <f>IF(OR('Rolex, AP, Patek'!P668="YG 18K",'Rolex, AP, Patek'!P668="PG 18K",'Rolex, AP, Patek'!P668="WG 18K",'Rolex, AP, Patek'!P668="Mixes of 18K"),1,0)</f>
        <v>0</v>
      </c>
      <c r="S668">
        <f>IF(OR('Rolex, AP, Patek'!AX668="Yes",'Rolex, AP, Patek'!AY668="Yes",'Rolex, AP, Patek'!AW668="Yes"),1,0)</f>
        <v>0</v>
      </c>
      <c r="T668">
        <f>IF(OR(ISTEXT('Rolex, AP, Patek'!AZ668), ISTEXT('Rolex, AP, Patek'!BA668)),1,0)</f>
        <v>0</v>
      </c>
      <c r="U668">
        <f>IF('Rolex, AP, Patek'!BB668="Yes",1,0)</f>
        <v>0</v>
      </c>
      <c r="V668">
        <f>IF('Rolex, AP, Patek'!BC668="Yes",1,0)</f>
        <v>0</v>
      </c>
      <c r="W668">
        <f>IF('Rolex, AP, Patek'!BF668="Yes",1,0)</f>
        <v>0</v>
      </c>
      <c r="X668">
        <f>IF('Rolex, AP, Patek'!BG668="A",1,0)</f>
        <v>0</v>
      </c>
      <c r="Y668">
        <f>IF('Rolex, AP, Patek'!BG668="AA",1,0)</f>
        <v>1</v>
      </c>
      <c r="Z668">
        <f>IF('Rolex, AP, Patek'!BG668="AAA",1,0)</f>
        <v>0</v>
      </c>
      <c r="AA668">
        <f>IF('Rolex, AP, Patek'!BG668="AAAA",1,0)</f>
        <v>0</v>
      </c>
      <c r="AB668">
        <f>IF('Rolex, AP, Patek'!R668="Yes",1,0)</f>
        <v>0</v>
      </c>
      <c r="AC668">
        <f>IF('Rolex, AP, Patek'!AR668="Yes",1,0)</f>
        <v>0</v>
      </c>
      <c r="AD668">
        <f>IF(OR('Rolex, AP, Patek'!X668="Yes", 'Rolex, AP, Patek'!Y668="Yes",'Rolex, AP, Patek'!Z668="Yes"),1,0)</f>
        <v>1</v>
      </c>
      <c r="AE668">
        <f>IF(OR('Rolex, AP, Patek'!AA668="Yes",'Rolex, AP, Patek'!AB668="Yes"),1,0)</f>
        <v>0</v>
      </c>
      <c r="AF668">
        <f>IF('Rolex, AP, Patek'!AD668="Yes",1,0)</f>
        <v>0</v>
      </c>
      <c r="AG668">
        <f>IF('Rolex, AP, Patek'!AC668="Yes",1,0)</f>
        <v>0</v>
      </c>
      <c r="AH668">
        <f>IF('Rolex, AP, Patek'!AE668="Yes",1,0)</f>
        <v>0</v>
      </c>
      <c r="AI668">
        <f>IF(OR('Rolex, AP, Patek'!AK668="Yes",'Rolex, AP, Patek'!AN668="Yes"),1,0)</f>
        <v>0</v>
      </c>
      <c r="AJ668">
        <f>IF('Rolex, AP, Patek'!AL668="Yes",1,0)</f>
        <v>0</v>
      </c>
      <c r="AK668">
        <f>IF('Rolex, AP, Patek'!AO668="Yes",1,0)</f>
        <v>0</v>
      </c>
      <c r="AL668">
        <f>IF('Rolex, AP, Patek'!AS668="Yes",1,0)</f>
        <v>0</v>
      </c>
      <c r="AM668" s="25">
        <f t="shared" si="61"/>
        <v>1</v>
      </c>
      <c r="AN668" s="25">
        <f t="shared" si="62"/>
        <v>0</v>
      </c>
      <c r="AO668" s="25">
        <f t="shared" si="63"/>
        <v>0</v>
      </c>
      <c r="AP668" s="25">
        <f t="shared" si="64"/>
        <v>0</v>
      </c>
      <c r="AQ668" s="25">
        <f t="shared" si="65"/>
        <v>0</v>
      </c>
    </row>
    <row r="669" spans="1:43" x14ac:dyDescent="0.2">
      <c r="A669" s="1">
        <v>665</v>
      </c>
      <c r="B669" s="27">
        <f>'Rolex, AP, Patek'!C669</f>
        <v>43233</v>
      </c>
      <c r="C669">
        <f>'Rolex, AP, Patek'!D669</f>
        <v>359</v>
      </c>
      <c r="D669" s="28">
        <f>'Rolex, AP, Patek'!E669</f>
        <v>3200</v>
      </c>
      <c r="E669" s="28">
        <f>'Rolex, AP, Patek'!F669</f>
        <v>4000</v>
      </c>
      <c r="F669" s="29">
        <f t="shared" si="60"/>
        <v>8.0709060887878188</v>
      </c>
      <c r="G669" s="28">
        <f>IF('Rolex, AP, Patek'!J669="AP",1,0)</f>
        <v>0</v>
      </c>
      <c r="H669" s="28">
        <f>IF('Rolex, AP, Patek'!J669="Patek",1,0)</f>
        <v>0</v>
      </c>
      <c r="I669" s="28">
        <f>IF('Rolex, AP, Patek'!J669="Rolex",1,0)</f>
        <v>1</v>
      </c>
      <c r="J669">
        <f>IF('Rolex, AP, Patek'!L669="Stainless Steel",1,0)</f>
        <v>1</v>
      </c>
      <c r="K669">
        <f>IF('Rolex, AP, Patek'!L669="Two-tone",1,0)</f>
        <v>0</v>
      </c>
      <c r="L669">
        <f>IF(OR('Rolex, AP, Patek'!L669="YG 18K",'Rolex, AP, Patek'!L669="YG &lt;18K",'Rolex, AP, Patek'!L669="PG 18K",'Rolex, AP, Patek'!L669="PG &lt;18K",'Rolex, AP, Patek'!L669="WG 18K",'Rolex, AP, Patek'!L669="Mixes of 18K",'Rolex, AP, Patek'!L669="Mixes &lt;18K"),1,0)</f>
        <v>0</v>
      </c>
      <c r="M669">
        <f>IF('Rolex, AP, Patek'!L669="Platinum",1,0)</f>
        <v>0</v>
      </c>
      <c r="N669">
        <f>IF(OR('Rolex, AP, Patek'!L669="PVD",'Rolex, AP, Patek'!L669="Gold Plate",'Rolex, AP, Patek'!L669="Other"),1,0)</f>
        <v>0</v>
      </c>
      <c r="O669">
        <f>IF('Rolex, AP, Patek'!P669="Stainless Steel",1,0)</f>
        <v>1</v>
      </c>
      <c r="P669">
        <f>IF('Rolex, AP, Patek'!P669="Leather",1,0)</f>
        <v>0</v>
      </c>
      <c r="Q669">
        <f>IF('Rolex, AP, Patek'!P669="Two-tone",1,0)</f>
        <v>0</v>
      </c>
      <c r="R669">
        <f>IF(OR('Rolex, AP, Patek'!P669="YG 18K",'Rolex, AP, Patek'!P669="PG 18K",'Rolex, AP, Patek'!P669="WG 18K",'Rolex, AP, Patek'!P669="Mixes of 18K"),1,0)</f>
        <v>0</v>
      </c>
      <c r="S669">
        <f>IF(OR('Rolex, AP, Patek'!AX669="Yes",'Rolex, AP, Patek'!AY669="Yes",'Rolex, AP, Patek'!AW669="Yes"),1,0)</f>
        <v>0</v>
      </c>
      <c r="T669">
        <f>IF(OR(ISTEXT('Rolex, AP, Patek'!AZ669), ISTEXT('Rolex, AP, Patek'!BA669)),1,0)</f>
        <v>0</v>
      </c>
      <c r="U669">
        <f>IF('Rolex, AP, Patek'!BB669="Yes",1,0)</f>
        <v>0</v>
      </c>
      <c r="V669">
        <f>IF('Rolex, AP, Patek'!BC669="Yes",1,0)</f>
        <v>0</v>
      </c>
      <c r="W669">
        <f>IF('Rolex, AP, Patek'!BF669="Yes",1,0)</f>
        <v>0</v>
      </c>
      <c r="X669">
        <f>IF('Rolex, AP, Patek'!BG669="A",1,0)</f>
        <v>1</v>
      </c>
      <c r="Y669">
        <f>IF('Rolex, AP, Patek'!BG669="AA",1,0)</f>
        <v>0</v>
      </c>
      <c r="Z669">
        <f>IF('Rolex, AP, Patek'!BG669="AAA",1,0)</f>
        <v>0</v>
      </c>
      <c r="AA669">
        <f>IF('Rolex, AP, Patek'!BG669="AAAA",1,0)</f>
        <v>0</v>
      </c>
      <c r="AB669">
        <f>IF('Rolex, AP, Patek'!R669="Yes",1,0)</f>
        <v>0</v>
      </c>
      <c r="AC669">
        <f>IF('Rolex, AP, Patek'!AR669="Yes",1,0)</f>
        <v>0</v>
      </c>
      <c r="AD669">
        <f>IF(OR('Rolex, AP, Patek'!X669="Yes", 'Rolex, AP, Patek'!Y669="Yes",'Rolex, AP, Patek'!Z669="Yes"),1,0)</f>
        <v>1</v>
      </c>
      <c r="AE669">
        <f>IF(OR('Rolex, AP, Patek'!AA669="Yes",'Rolex, AP, Patek'!AB669="Yes"),1,0)</f>
        <v>0</v>
      </c>
      <c r="AF669">
        <f>IF('Rolex, AP, Patek'!AD669="Yes",1,0)</f>
        <v>0</v>
      </c>
      <c r="AG669">
        <f>IF('Rolex, AP, Patek'!AC669="Yes",1,0)</f>
        <v>0</v>
      </c>
      <c r="AH669">
        <f>IF('Rolex, AP, Patek'!AE669="Yes",1,0)</f>
        <v>0</v>
      </c>
      <c r="AI669">
        <f>IF(OR('Rolex, AP, Patek'!AK669="Yes",'Rolex, AP, Patek'!AN669="Yes"),1,0)</f>
        <v>0</v>
      </c>
      <c r="AJ669">
        <f>IF('Rolex, AP, Patek'!AL669="Yes",1,0)</f>
        <v>0</v>
      </c>
      <c r="AK669">
        <f>IF('Rolex, AP, Patek'!AO669="Yes",1,0)</f>
        <v>0</v>
      </c>
      <c r="AL669">
        <f>IF('Rolex, AP, Patek'!AS669="Yes",1,0)</f>
        <v>0</v>
      </c>
      <c r="AM669" s="25">
        <f t="shared" si="61"/>
        <v>1</v>
      </c>
      <c r="AN669" s="25">
        <f t="shared" si="62"/>
        <v>0</v>
      </c>
      <c r="AO669" s="25">
        <f t="shared" si="63"/>
        <v>0</v>
      </c>
      <c r="AP669" s="25">
        <f t="shared" si="64"/>
        <v>0</v>
      </c>
      <c r="AQ669" s="25">
        <f t="shared" si="65"/>
        <v>0</v>
      </c>
    </row>
    <row r="670" spans="1:43" x14ac:dyDescent="0.2">
      <c r="A670" s="1">
        <v>666</v>
      </c>
      <c r="B670" s="27">
        <f>'Rolex, AP, Patek'!C670</f>
        <v>43233</v>
      </c>
      <c r="C670">
        <f>'Rolex, AP, Patek'!D670</f>
        <v>360</v>
      </c>
      <c r="D670" s="28">
        <f>'Rolex, AP, Patek'!E670</f>
        <v>7000</v>
      </c>
      <c r="E670" s="28">
        <f>'Rolex, AP, Patek'!F670</f>
        <v>8750</v>
      </c>
      <c r="F670" s="29">
        <f t="shared" si="60"/>
        <v>8.8536654280374503</v>
      </c>
      <c r="G670" s="28">
        <f>IF('Rolex, AP, Patek'!J670="AP",1,0)</f>
        <v>0</v>
      </c>
      <c r="H670" s="28">
        <f>IF('Rolex, AP, Patek'!J670="Patek",1,0)</f>
        <v>0</v>
      </c>
      <c r="I670" s="28">
        <f>IF('Rolex, AP, Patek'!J670="Rolex",1,0)</f>
        <v>1</v>
      </c>
      <c r="J670">
        <f>IF('Rolex, AP, Patek'!L670="Stainless Steel",1,0)</f>
        <v>0</v>
      </c>
      <c r="K670">
        <f>IF('Rolex, AP, Patek'!L670="Two-tone",1,0)</f>
        <v>0</v>
      </c>
      <c r="L670">
        <f>IF(OR('Rolex, AP, Patek'!L670="YG 18K",'Rolex, AP, Patek'!L670="YG &lt;18K",'Rolex, AP, Patek'!L670="PG 18K",'Rolex, AP, Patek'!L670="PG &lt;18K",'Rolex, AP, Patek'!L670="WG 18K",'Rolex, AP, Patek'!L670="Mixes of 18K",'Rolex, AP, Patek'!L670="Mixes &lt;18K"),1,0)</f>
        <v>1</v>
      </c>
      <c r="M670">
        <f>IF('Rolex, AP, Patek'!L670="Platinum",1,0)</f>
        <v>0</v>
      </c>
      <c r="N670">
        <f>IF(OR('Rolex, AP, Patek'!L670="PVD",'Rolex, AP, Patek'!L670="Gold Plate",'Rolex, AP, Patek'!L670="Other"),1,0)</f>
        <v>0</v>
      </c>
      <c r="O670">
        <f>IF('Rolex, AP, Patek'!P670="Stainless Steel",1,0)</f>
        <v>0</v>
      </c>
      <c r="P670">
        <f>IF('Rolex, AP, Patek'!P670="Leather",1,0)</f>
        <v>1</v>
      </c>
      <c r="Q670">
        <f>IF('Rolex, AP, Patek'!P670="Two-tone",1,0)</f>
        <v>0</v>
      </c>
      <c r="R670">
        <f>IF(OR('Rolex, AP, Patek'!P670="YG 18K",'Rolex, AP, Patek'!P670="PG 18K",'Rolex, AP, Patek'!P670="WG 18K",'Rolex, AP, Patek'!P670="Mixes of 18K"),1,0)</f>
        <v>0</v>
      </c>
      <c r="S670">
        <f>IF(OR('Rolex, AP, Patek'!AX670="Yes",'Rolex, AP, Patek'!AY670="Yes",'Rolex, AP, Patek'!AW670="Yes"),1,0)</f>
        <v>0</v>
      </c>
      <c r="T670">
        <f>IF(OR(ISTEXT('Rolex, AP, Patek'!AZ670), ISTEXT('Rolex, AP, Patek'!BA670)),1,0)</f>
        <v>0</v>
      </c>
      <c r="U670">
        <f>IF('Rolex, AP, Patek'!BB670="Yes",1,0)</f>
        <v>0</v>
      </c>
      <c r="V670">
        <f>IF('Rolex, AP, Patek'!BC670="Yes",1,0)</f>
        <v>0</v>
      </c>
      <c r="W670">
        <f>IF('Rolex, AP, Patek'!BF670="Yes",1,0)</f>
        <v>0</v>
      </c>
      <c r="X670">
        <f>IF('Rolex, AP, Patek'!BG670="A",1,0)</f>
        <v>0</v>
      </c>
      <c r="Y670">
        <f>IF('Rolex, AP, Patek'!BG670="AA",1,0)</f>
        <v>0</v>
      </c>
      <c r="Z670">
        <f>IF('Rolex, AP, Patek'!BG670="AAA",1,0)</f>
        <v>1</v>
      </c>
      <c r="AA670">
        <f>IF('Rolex, AP, Patek'!BG670="AAAA",1,0)</f>
        <v>0</v>
      </c>
      <c r="AB670">
        <f>IF('Rolex, AP, Patek'!R670="Yes",1,0)</f>
        <v>0</v>
      </c>
      <c r="AC670">
        <f>IF('Rolex, AP, Patek'!AR670="Yes",1,0)</f>
        <v>0</v>
      </c>
      <c r="AD670">
        <f>IF(OR('Rolex, AP, Patek'!X670="Yes", 'Rolex, AP, Patek'!Y670="Yes",'Rolex, AP, Patek'!Z670="Yes"),1,0)</f>
        <v>1</v>
      </c>
      <c r="AE670">
        <f>IF(OR('Rolex, AP, Patek'!AA670="Yes",'Rolex, AP, Patek'!AB670="Yes"),1,0)</f>
        <v>0</v>
      </c>
      <c r="AF670">
        <f>IF('Rolex, AP, Patek'!AD670="Yes",1,0)</f>
        <v>0</v>
      </c>
      <c r="AG670">
        <f>IF('Rolex, AP, Patek'!AC670="Yes",1,0)</f>
        <v>0</v>
      </c>
      <c r="AH670">
        <f>IF('Rolex, AP, Patek'!AE670="Yes",1,0)</f>
        <v>0</v>
      </c>
      <c r="AI670">
        <f>IF(OR('Rolex, AP, Patek'!AK670="Yes",'Rolex, AP, Patek'!AN670="Yes"),1,0)</f>
        <v>0</v>
      </c>
      <c r="AJ670">
        <f>IF('Rolex, AP, Patek'!AL670="Yes",1,0)</f>
        <v>0</v>
      </c>
      <c r="AK670">
        <f>IF('Rolex, AP, Patek'!AO670="Yes",1,0)</f>
        <v>0</v>
      </c>
      <c r="AL670">
        <f>IF('Rolex, AP, Patek'!AS670="Yes",1,0)</f>
        <v>0</v>
      </c>
      <c r="AM670" s="25">
        <f t="shared" si="61"/>
        <v>1</v>
      </c>
      <c r="AN670" s="25">
        <f t="shared" si="62"/>
        <v>0</v>
      </c>
      <c r="AO670" s="25">
        <f t="shared" si="63"/>
        <v>0</v>
      </c>
      <c r="AP670" s="25">
        <f t="shared" si="64"/>
        <v>0</v>
      </c>
      <c r="AQ670" s="25">
        <f t="shared" si="65"/>
        <v>0</v>
      </c>
    </row>
    <row r="671" spans="1:43" x14ac:dyDescent="0.2">
      <c r="A671" s="1">
        <v>667</v>
      </c>
      <c r="B671" s="27">
        <f>'Rolex, AP, Patek'!C671</f>
        <v>43233</v>
      </c>
      <c r="C671">
        <f>'Rolex, AP, Patek'!D671</f>
        <v>362</v>
      </c>
      <c r="D671" s="28">
        <f>'Rolex, AP, Patek'!E671</f>
        <v>3000</v>
      </c>
      <c r="E671" s="28">
        <f>'Rolex, AP, Patek'!F671</f>
        <v>3750</v>
      </c>
      <c r="F671" s="29">
        <f t="shared" si="60"/>
        <v>8.0063675676502459</v>
      </c>
      <c r="G671" s="28">
        <f>IF('Rolex, AP, Patek'!J671="AP",1,0)</f>
        <v>0</v>
      </c>
      <c r="H671" s="28">
        <f>IF('Rolex, AP, Patek'!J671="Patek",1,0)</f>
        <v>0</v>
      </c>
      <c r="I671" s="28">
        <f>IF('Rolex, AP, Patek'!J671="Rolex",1,0)</f>
        <v>1</v>
      </c>
      <c r="J671">
        <f>IF('Rolex, AP, Patek'!L671="Stainless Steel",1,0)</f>
        <v>0</v>
      </c>
      <c r="K671">
        <f>IF('Rolex, AP, Patek'!L671="Two-tone",1,0)</f>
        <v>0</v>
      </c>
      <c r="L671">
        <f>IF(OR('Rolex, AP, Patek'!L671="YG 18K",'Rolex, AP, Patek'!L671="YG &lt;18K",'Rolex, AP, Patek'!L671="PG 18K",'Rolex, AP, Patek'!L671="PG &lt;18K",'Rolex, AP, Patek'!L671="WG 18K",'Rolex, AP, Patek'!L671="Mixes of 18K",'Rolex, AP, Patek'!L671="Mixes &lt;18K"),1,0)</f>
        <v>1</v>
      </c>
      <c r="M671">
        <f>IF('Rolex, AP, Patek'!L671="Platinum",1,0)</f>
        <v>0</v>
      </c>
      <c r="N671">
        <f>IF(OR('Rolex, AP, Patek'!L671="PVD",'Rolex, AP, Patek'!L671="Gold Plate",'Rolex, AP, Patek'!L671="Other"),1,0)</f>
        <v>0</v>
      </c>
      <c r="O671">
        <f>IF('Rolex, AP, Patek'!P671="Stainless Steel",1,0)</f>
        <v>0</v>
      </c>
      <c r="P671">
        <f>IF('Rolex, AP, Patek'!P671="Leather",1,0)</f>
        <v>1</v>
      </c>
      <c r="Q671">
        <f>IF('Rolex, AP, Patek'!P671="Two-tone",1,0)</f>
        <v>0</v>
      </c>
      <c r="R671">
        <f>IF(OR('Rolex, AP, Patek'!P671="YG 18K",'Rolex, AP, Patek'!P671="PG 18K",'Rolex, AP, Patek'!P671="WG 18K",'Rolex, AP, Patek'!P671="Mixes of 18K"),1,0)</f>
        <v>0</v>
      </c>
      <c r="S671">
        <f>IF(OR('Rolex, AP, Patek'!AX671="Yes",'Rolex, AP, Patek'!AY671="Yes",'Rolex, AP, Patek'!AW671="Yes"),1,0)</f>
        <v>0</v>
      </c>
      <c r="T671">
        <f>IF(OR(ISTEXT('Rolex, AP, Patek'!AZ671), ISTEXT('Rolex, AP, Patek'!BA671)),1,0)</f>
        <v>0</v>
      </c>
      <c r="U671">
        <f>IF('Rolex, AP, Patek'!BB671="Yes",1,0)</f>
        <v>0</v>
      </c>
      <c r="V671">
        <f>IF('Rolex, AP, Patek'!BC671="Yes",1,0)</f>
        <v>0</v>
      </c>
      <c r="W671">
        <f>IF('Rolex, AP, Patek'!BF671="Yes",1,0)</f>
        <v>0</v>
      </c>
      <c r="X671">
        <f>IF('Rolex, AP, Patek'!BG671="A",1,0)</f>
        <v>0</v>
      </c>
      <c r="Y671">
        <f>IF('Rolex, AP, Patek'!BG671="AA",1,0)</f>
        <v>1</v>
      </c>
      <c r="Z671">
        <f>IF('Rolex, AP, Patek'!BG671="AAA",1,0)</f>
        <v>0</v>
      </c>
      <c r="AA671">
        <f>IF('Rolex, AP, Patek'!BG671="AAAA",1,0)</f>
        <v>0</v>
      </c>
      <c r="AB671">
        <f>IF('Rolex, AP, Patek'!R671="Yes",1,0)</f>
        <v>1</v>
      </c>
      <c r="AC671">
        <f>IF('Rolex, AP, Patek'!AR671="Yes",1,0)</f>
        <v>0</v>
      </c>
      <c r="AD671">
        <f>IF(OR('Rolex, AP, Patek'!X671="Yes", 'Rolex, AP, Patek'!Y671="Yes",'Rolex, AP, Patek'!Z671="Yes"),1,0)</f>
        <v>0</v>
      </c>
      <c r="AE671">
        <f>IF(OR('Rolex, AP, Patek'!AA671="Yes",'Rolex, AP, Patek'!AB671="Yes"),1,0)</f>
        <v>0</v>
      </c>
      <c r="AF671">
        <f>IF('Rolex, AP, Patek'!AD671="Yes",1,0)</f>
        <v>0</v>
      </c>
      <c r="AG671">
        <f>IF('Rolex, AP, Patek'!AC671="Yes",1,0)</f>
        <v>0</v>
      </c>
      <c r="AH671">
        <f>IF('Rolex, AP, Patek'!AE671="Yes",1,0)</f>
        <v>0</v>
      </c>
      <c r="AI671">
        <f>IF(OR('Rolex, AP, Patek'!AK671="Yes",'Rolex, AP, Patek'!AN671="Yes"),1,0)</f>
        <v>0</v>
      </c>
      <c r="AJ671">
        <f>IF('Rolex, AP, Patek'!AL671="Yes",1,0)</f>
        <v>0</v>
      </c>
      <c r="AK671">
        <f>IF('Rolex, AP, Patek'!AO671="Yes",1,0)</f>
        <v>0</v>
      </c>
      <c r="AL671">
        <f>IF('Rolex, AP, Patek'!AS671="Yes",1,0)</f>
        <v>0</v>
      </c>
      <c r="AM671" s="25">
        <f t="shared" si="61"/>
        <v>1</v>
      </c>
      <c r="AN671" s="25">
        <f t="shared" si="62"/>
        <v>0</v>
      </c>
      <c r="AO671" s="25">
        <f t="shared" si="63"/>
        <v>0</v>
      </c>
      <c r="AP671" s="25">
        <f t="shared" si="64"/>
        <v>0</v>
      </c>
      <c r="AQ671" s="25">
        <f t="shared" si="65"/>
        <v>0</v>
      </c>
    </row>
    <row r="672" spans="1:43" x14ac:dyDescent="0.2">
      <c r="A672" s="1">
        <v>668</v>
      </c>
      <c r="B672" s="27">
        <f>'Rolex, AP, Patek'!C672</f>
        <v>43233</v>
      </c>
      <c r="C672">
        <f>'Rolex, AP, Patek'!D672</f>
        <v>363</v>
      </c>
      <c r="D672" s="28">
        <f>'Rolex, AP, Patek'!E672</f>
        <v>6500</v>
      </c>
      <c r="E672" s="28">
        <f>'Rolex, AP, Patek'!F672</f>
        <v>8125</v>
      </c>
      <c r="F672" s="29">
        <f t="shared" si="60"/>
        <v>8.7795574558837277</v>
      </c>
      <c r="G672" s="28">
        <f>IF('Rolex, AP, Patek'!J672="AP",1,0)</f>
        <v>0</v>
      </c>
      <c r="H672" s="28">
        <f>IF('Rolex, AP, Patek'!J672="Patek",1,0)</f>
        <v>0</v>
      </c>
      <c r="I672" s="28">
        <f>IF('Rolex, AP, Patek'!J672="Rolex",1,0)</f>
        <v>1</v>
      </c>
      <c r="J672">
        <f>IF('Rolex, AP, Patek'!L672="Stainless Steel",1,0)</f>
        <v>0</v>
      </c>
      <c r="K672">
        <f>IF('Rolex, AP, Patek'!L672="Two-tone",1,0)</f>
        <v>0</v>
      </c>
      <c r="L672">
        <f>IF(OR('Rolex, AP, Patek'!L672="YG 18K",'Rolex, AP, Patek'!L672="YG &lt;18K",'Rolex, AP, Patek'!L672="PG 18K",'Rolex, AP, Patek'!L672="PG &lt;18K",'Rolex, AP, Patek'!L672="WG 18K",'Rolex, AP, Patek'!L672="Mixes of 18K",'Rolex, AP, Patek'!L672="Mixes &lt;18K"),1,0)</f>
        <v>1</v>
      </c>
      <c r="M672">
        <f>IF('Rolex, AP, Patek'!L672="Platinum",1,0)</f>
        <v>0</v>
      </c>
      <c r="N672">
        <f>IF(OR('Rolex, AP, Patek'!L672="PVD",'Rolex, AP, Patek'!L672="Gold Plate",'Rolex, AP, Patek'!L672="Other"),1,0)</f>
        <v>0</v>
      </c>
      <c r="O672">
        <f>IF('Rolex, AP, Patek'!P672="Stainless Steel",1,0)</f>
        <v>0</v>
      </c>
      <c r="P672">
        <f>IF('Rolex, AP, Patek'!P672="Leather",1,0)</f>
        <v>1</v>
      </c>
      <c r="Q672">
        <f>IF('Rolex, AP, Patek'!P672="Two-tone",1,0)</f>
        <v>0</v>
      </c>
      <c r="R672">
        <f>IF(OR('Rolex, AP, Patek'!P672="YG 18K",'Rolex, AP, Patek'!P672="PG 18K",'Rolex, AP, Patek'!P672="WG 18K",'Rolex, AP, Patek'!P672="Mixes of 18K"),1,0)</f>
        <v>0</v>
      </c>
      <c r="S672">
        <f>IF(OR('Rolex, AP, Patek'!AX672="Yes",'Rolex, AP, Patek'!AY672="Yes",'Rolex, AP, Patek'!AW672="Yes"),1,0)</f>
        <v>0</v>
      </c>
      <c r="T672">
        <f>IF(OR(ISTEXT('Rolex, AP, Patek'!AZ672), ISTEXT('Rolex, AP, Patek'!BA672)),1,0)</f>
        <v>0</v>
      </c>
      <c r="U672">
        <f>IF('Rolex, AP, Patek'!BB672="Yes",1,0)</f>
        <v>0</v>
      </c>
      <c r="V672">
        <f>IF('Rolex, AP, Patek'!BC672="Yes",1,0)</f>
        <v>0</v>
      </c>
      <c r="W672">
        <f>IF('Rolex, AP, Patek'!BF672="Yes",1,0)</f>
        <v>0</v>
      </c>
      <c r="X672">
        <f>IF('Rolex, AP, Patek'!BG672="A",1,0)</f>
        <v>0</v>
      </c>
      <c r="Y672">
        <f>IF('Rolex, AP, Patek'!BG672="AA",1,0)</f>
        <v>0</v>
      </c>
      <c r="Z672">
        <f>IF('Rolex, AP, Patek'!BG672="AAA",1,0)</f>
        <v>1</v>
      </c>
      <c r="AA672">
        <f>IF('Rolex, AP, Patek'!BG672="AAAA",1,0)</f>
        <v>0</v>
      </c>
      <c r="AB672">
        <f>IF('Rolex, AP, Patek'!R672="Yes",1,0)</f>
        <v>1</v>
      </c>
      <c r="AC672">
        <f>IF('Rolex, AP, Patek'!AR672="Yes",1,0)</f>
        <v>0</v>
      </c>
      <c r="AD672">
        <f>IF(OR('Rolex, AP, Patek'!X672="Yes", 'Rolex, AP, Patek'!Y672="Yes",'Rolex, AP, Patek'!Z672="Yes"),1,0)</f>
        <v>0</v>
      </c>
      <c r="AE672">
        <f>IF(OR('Rolex, AP, Patek'!AA672="Yes",'Rolex, AP, Patek'!AB672="Yes"),1,0)</f>
        <v>0</v>
      </c>
      <c r="AF672">
        <f>IF('Rolex, AP, Patek'!AD672="Yes",1,0)</f>
        <v>0</v>
      </c>
      <c r="AG672">
        <f>IF('Rolex, AP, Patek'!AC672="Yes",1,0)</f>
        <v>0</v>
      </c>
      <c r="AH672">
        <f>IF('Rolex, AP, Patek'!AE672="Yes",1,0)</f>
        <v>0</v>
      </c>
      <c r="AI672">
        <f>IF(OR('Rolex, AP, Patek'!AK672="Yes",'Rolex, AP, Patek'!AN672="Yes"),1,0)</f>
        <v>0</v>
      </c>
      <c r="AJ672">
        <f>IF('Rolex, AP, Patek'!AL672="Yes",1,0)</f>
        <v>0</v>
      </c>
      <c r="AK672">
        <f>IF('Rolex, AP, Patek'!AO672="Yes",1,0)</f>
        <v>0</v>
      </c>
      <c r="AL672">
        <f>IF('Rolex, AP, Patek'!AS672="Yes",1,0)</f>
        <v>0</v>
      </c>
      <c r="AM672" s="25">
        <f t="shared" si="61"/>
        <v>1</v>
      </c>
      <c r="AN672" s="25">
        <f t="shared" si="62"/>
        <v>0</v>
      </c>
      <c r="AO672" s="25">
        <f t="shared" si="63"/>
        <v>0</v>
      </c>
      <c r="AP672" s="25">
        <f t="shared" si="64"/>
        <v>0</v>
      </c>
      <c r="AQ672" s="25">
        <f t="shared" si="65"/>
        <v>0</v>
      </c>
    </row>
    <row r="673" spans="1:43" x14ac:dyDescent="0.2">
      <c r="A673" s="1">
        <v>669</v>
      </c>
      <c r="B673" s="27">
        <f>'Rolex, AP, Patek'!C673</f>
        <v>43233</v>
      </c>
      <c r="C673">
        <f>'Rolex, AP, Patek'!D673</f>
        <v>364</v>
      </c>
      <c r="D673" s="28">
        <f>'Rolex, AP, Patek'!E673</f>
        <v>2200</v>
      </c>
      <c r="E673" s="28">
        <f>'Rolex, AP, Patek'!F673</f>
        <v>2750</v>
      </c>
      <c r="F673" s="29">
        <f t="shared" si="60"/>
        <v>7.696212639346407</v>
      </c>
      <c r="G673" s="28">
        <f>IF('Rolex, AP, Patek'!J673="AP",1,0)</f>
        <v>0</v>
      </c>
      <c r="H673" s="28">
        <f>IF('Rolex, AP, Patek'!J673="Patek",1,0)</f>
        <v>0</v>
      </c>
      <c r="I673" s="28">
        <f>IF('Rolex, AP, Patek'!J673="Rolex",1,0)</f>
        <v>1</v>
      </c>
      <c r="J673">
        <f>IF('Rolex, AP, Patek'!L673="Stainless Steel",1,0)</f>
        <v>0</v>
      </c>
      <c r="K673">
        <f>IF('Rolex, AP, Patek'!L673="Two-tone",1,0)</f>
        <v>0</v>
      </c>
      <c r="L673">
        <f>IF(OR('Rolex, AP, Patek'!L673="YG 18K",'Rolex, AP, Patek'!L673="YG &lt;18K",'Rolex, AP, Patek'!L673="PG 18K",'Rolex, AP, Patek'!L673="PG &lt;18K",'Rolex, AP, Patek'!L673="WG 18K",'Rolex, AP, Patek'!L673="Mixes of 18K",'Rolex, AP, Patek'!L673="Mixes &lt;18K"),1,0)</f>
        <v>1</v>
      </c>
      <c r="M673">
        <f>IF('Rolex, AP, Patek'!L673="Platinum",1,0)</f>
        <v>0</v>
      </c>
      <c r="N673">
        <f>IF(OR('Rolex, AP, Patek'!L673="PVD",'Rolex, AP, Patek'!L673="Gold Plate",'Rolex, AP, Patek'!L673="Other"),1,0)</f>
        <v>0</v>
      </c>
      <c r="O673">
        <f>IF('Rolex, AP, Patek'!P673="Stainless Steel",1,0)</f>
        <v>0</v>
      </c>
      <c r="P673">
        <f>IF('Rolex, AP, Patek'!P673="Leather",1,0)</f>
        <v>1</v>
      </c>
      <c r="Q673">
        <f>IF('Rolex, AP, Patek'!P673="Two-tone",1,0)</f>
        <v>0</v>
      </c>
      <c r="R673">
        <f>IF(OR('Rolex, AP, Patek'!P673="YG 18K",'Rolex, AP, Patek'!P673="PG 18K",'Rolex, AP, Patek'!P673="WG 18K",'Rolex, AP, Patek'!P673="Mixes of 18K"),1,0)</f>
        <v>0</v>
      </c>
      <c r="S673">
        <f>IF(OR('Rolex, AP, Patek'!AX673="Yes",'Rolex, AP, Patek'!AY673="Yes",'Rolex, AP, Patek'!AW673="Yes"),1,0)</f>
        <v>0</v>
      </c>
      <c r="T673">
        <f>IF(OR(ISTEXT('Rolex, AP, Patek'!AZ673), ISTEXT('Rolex, AP, Patek'!BA673)),1,0)</f>
        <v>0</v>
      </c>
      <c r="U673">
        <f>IF('Rolex, AP, Patek'!BB673="Yes",1,0)</f>
        <v>0</v>
      </c>
      <c r="V673">
        <f>IF('Rolex, AP, Patek'!BC673="Yes",1,0)</f>
        <v>0</v>
      </c>
      <c r="W673">
        <f>IF('Rolex, AP, Patek'!BF673="Yes",1,0)</f>
        <v>0</v>
      </c>
      <c r="X673">
        <f>IF('Rolex, AP, Patek'!BG673="A",1,0)</f>
        <v>0</v>
      </c>
      <c r="Y673">
        <f>IF('Rolex, AP, Patek'!BG673="AA",1,0)</f>
        <v>1</v>
      </c>
      <c r="Z673">
        <f>IF('Rolex, AP, Patek'!BG673="AAA",1,0)</f>
        <v>0</v>
      </c>
      <c r="AA673">
        <f>IF('Rolex, AP, Patek'!BG673="AAAA",1,0)</f>
        <v>0</v>
      </c>
      <c r="AB673">
        <f>IF('Rolex, AP, Patek'!R673="Yes",1,0)</f>
        <v>1</v>
      </c>
      <c r="AC673">
        <f>IF('Rolex, AP, Patek'!AR673="Yes",1,0)</f>
        <v>0</v>
      </c>
      <c r="AD673">
        <f>IF(OR('Rolex, AP, Patek'!X673="Yes", 'Rolex, AP, Patek'!Y673="Yes",'Rolex, AP, Patek'!Z673="Yes"),1,0)</f>
        <v>0</v>
      </c>
      <c r="AE673">
        <f>IF(OR('Rolex, AP, Patek'!AA673="Yes",'Rolex, AP, Patek'!AB673="Yes"),1,0)</f>
        <v>0</v>
      </c>
      <c r="AF673">
        <f>IF('Rolex, AP, Patek'!AD673="Yes",1,0)</f>
        <v>0</v>
      </c>
      <c r="AG673">
        <f>IF('Rolex, AP, Patek'!AC673="Yes",1,0)</f>
        <v>0</v>
      </c>
      <c r="AH673">
        <f>IF('Rolex, AP, Patek'!AE673="Yes",1,0)</f>
        <v>0</v>
      </c>
      <c r="AI673">
        <f>IF(OR('Rolex, AP, Patek'!AK673="Yes",'Rolex, AP, Patek'!AN673="Yes"),1,0)</f>
        <v>0</v>
      </c>
      <c r="AJ673">
        <f>IF('Rolex, AP, Patek'!AL673="Yes",1,0)</f>
        <v>0</v>
      </c>
      <c r="AK673">
        <f>IF('Rolex, AP, Patek'!AO673="Yes",1,0)</f>
        <v>0</v>
      </c>
      <c r="AL673">
        <f>IF('Rolex, AP, Patek'!AS673="Yes",1,0)</f>
        <v>0</v>
      </c>
      <c r="AM673" s="25">
        <f t="shared" si="61"/>
        <v>1</v>
      </c>
      <c r="AN673" s="25">
        <f t="shared" si="62"/>
        <v>0</v>
      </c>
      <c r="AO673" s="25">
        <f t="shared" si="63"/>
        <v>0</v>
      </c>
      <c r="AP673" s="25">
        <f t="shared" si="64"/>
        <v>0</v>
      </c>
      <c r="AQ673" s="25">
        <f t="shared" si="65"/>
        <v>0</v>
      </c>
    </row>
    <row r="674" spans="1:43" x14ac:dyDescent="0.2">
      <c r="A674" s="1">
        <v>670</v>
      </c>
      <c r="B674" s="27">
        <f>'Rolex, AP, Patek'!C674</f>
        <v>43233</v>
      </c>
      <c r="C674">
        <f>'Rolex, AP, Patek'!D674</f>
        <v>365</v>
      </c>
      <c r="D674" s="28">
        <f>'Rolex, AP, Patek'!E674</f>
        <v>9500</v>
      </c>
      <c r="E674" s="28">
        <f>'Rolex, AP, Patek'!F674</f>
        <v>11875</v>
      </c>
      <c r="F674" s="29">
        <f t="shared" si="60"/>
        <v>9.1590470775886317</v>
      </c>
      <c r="G674" s="28">
        <f>IF('Rolex, AP, Patek'!J674="AP",1,0)</f>
        <v>0</v>
      </c>
      <c r="H674" s="28">
        <f>IF('Rolex, AP, Patek'!J674="Patek",1,0)</f>
        <v>0</v>
      </c>
      <c r="I674" s="28">
        <f>IF('Rolex, AP, Patek'!J674="Rolex",1,0)</f>
        <v>1</v>
      </c>
      <c r="J674">
        <f>IF('Rolex, AP, Patek'!L674="Stainless Steel",1,0)</f>
        <v>0</v>
      </c>
      <c r="K674">
        <f>IF('Rolex, AP, Patek'!L674="Two-tone",1,0)</f>
        <v>0</v>
      </c>
      <c r="L674">
        <f>IF(OR('Rolex, AP, Patek'!L674="YG 18K",'Rolex, AP, Patek'!L674="YG &lt;18K",'Rolex, AP, Patek'!L674="PG 18K",'Rolex, AP, Patek'!L674="PG &lt;18K",'Rolex, AP, Patek'!L674="WG 18K",'Rolex, AP, Patek'!L674="Mixes of 18K",'Rolex, AP, Patek'!L674="Mixes &lt;18K"),1,0)</f>
        <v>1</v>
      </c>
      <c r="M674">
        <f>IF('Rolex, AP, Patek'!L674="Platinum",1,0)</f>
        <v>0</v>
      </c>
      <c r="N674">
        <f>IF(OR('Rolex, AP, Patek'!L674="PVD",'Rolex, AP, Patek'!L674="Gold Plate",'Rolex, AP, Patek'!L674="Other"),1,0)</f>
        <v>0</v>
      </c>
      <c r="O674">
        <f>IF('Rolex, AP, Patek'!P674="Stainless Steel",1,0)</f>
        <v>0</v>
      </c>
      <c r="P674">
        <f>IF('Rolex, AP, Patek'!P674="Leather",1,0)</f>
        <v>1</v>
      </c>
      <c r="Q674">
        <f>IF('Rolex, AP, Patek'!P674="Two-tone",1,0)</f>
        <v>0</v>
      </c>
      <c r="R674">
        <f>IF(OR('Rolex, AP, Patek'!P674="YG 18K",'Rolex, AP, Patek'!P674="PG 18K",'Rolex, AP, Patek'!P674="WG 18K",'Rolex, AP, Patek'!P674="Mixes of 18K"),1,0)</f>
        <v>0</v>
      </c>
      <c r="S674">
        <f>IF(OR('Rolex, AP, Patek'!AX674="Yes",'Rolex, AP, Patek'!AY674="Yes",'Rolex, AP, Patek'!AW674="Yes"),1,0)</f>
        <v>0</v>
      </c>
      <c r="T674">
        <f>IF(OR(ISTEXT('Rolex, AP, Patek'!AZ674), ISTEXT('Rolex, AP, Patek'!BA674)),1,0)</f>
        <v>0</v>
      </c>
      <c r="U674">
        <f>IF('Rolex, AP, Patek'!BB674="Yes",1,0)</f>
        <v>0</v>
      </c>
      <c r="V674">
        <f>IF('Rolex, AP, Patek'!BC674="Yes",1,0)</f>
        <v>0</v>
      </c>
      <c r="W674">
        <f>IF('Rolex, AP, Patek'!BF674="Yes",1,0)</f>
        <v>0</v>
      </c>
      <c r="X674">
        <f>IF('Rolex, AP, Patek'!BG674="A",1,0)</f>
        <v>0</v>
      </c>
      <c r="Y674">
        <f>IF('Rolex, AP, Patek'!BG674="AA",1,0)</f>
        <v>1</v>
      </c>
      <c r="Z674">
        <f>IF('Rolex, AP, Patek'!BG674="AAA",1,0)</f>
        <v>0</v>
      </c>
      <c r="AA674">
        <f>IF('Rolex, AP, Patek'!BG674="AAAA",1,0)</f>
        <v>0</v>
      </c>
      <c r="AB674">
        <f>IF('Rolex, AP, Patek'!R674="Yes",1,0)</f>
        <v>0</v>
      </c>
      <c r="AC674">
        <f>IF('Rolex, AP, Patek'!AR674="Yes",1,0)</f>
        <v>0</v>
      </c>
      <c r="AD674">
        <f>IF(OR('Rolex, AP, Patek'!X674="Yes", 'Rolex, AP, Patek'!Y674="Yes",'Rolex, AP, Patek'!Z674="Yes"),1,0)</f>
        <v>1</v>
      </c>
      <c r="AE674">
        <f>IF(OR('Rolex, AP, Patek'!AA674="Yes",'Rolex, AP, Patek'!AB674="Yes"),1,0)</f>
        <v>0</v>
      </c>
      <c r="AF674">
        <f>IF('Rolex, AP, Patek'!AD674="Yes",1,0)</f>
        <v>0</v>
      </c>
      <c r="AG674">
        <f>IF('Rolex, AP, Patek'!AC674="Yes",1,0)</f>
        <v>0</v>
      </c>
      <c r="AH674">
        <f>IF('Rolex, AP, Patek'!AE674="Yes",1,0)</f>
        <v>0</v>
      </c>
      <c r="AI674">
        <f>IF(OR('Rolex, AP, Patek'!AK674="Yes",'Rolex, AP, Patek'!AN674="Yes"),1,0)</f>
        <v>0</v>
      </c>
      <c r="AJ674">
        <f>IF('Rolex, AP, Patek'!AL674="Yes",1,0)</f>
        <v>0</v>
      </c>
      <c r="AK674">
        <f>IF('Rolex, AP, Patek'!AO674="Yes",1,0)</f>
        <v>0</v>
      </c>
      <c r="AL674">
        <f>IF('Rolex, AP, Patek'!AS674="Yes",1,0)</f>
        <v>0</v>
      </c>
      <c r="AM674" s="25">
        <f t="shared" si="61"/>
        <v>1</v>
      </c>
      <c r="AN674" s="25">
        <f t="shared" si="62"/>
        <v>0</v>
      </c>
      <c r="AO674" s="25">
        <f t="shared" si="63"/>
        <v>0</v>
      </c>
      <c r="AP674" s="25">
        <f t="shared" si="64"/>
        <v>0</v>
      </c>
      <c r="AQ674" s="25">
        <f t="shared" si="65"/>
        <v>0</v>
      </c>
    </row>
    <row r="675" spans="1:43" x14ac:dyDescent="0.2">
      <c r="A675" s="1">
        <v>671</v>
      </c>
      <c r="B675" s="27">
        <f>'Rolex, AP, Patek'!C675</f>
        <v>43233</v>
      </c>
      <c r="C675">
        <f>'Rolex, AP, Patek'!D675</f>
        <v>368</v>
      </c>
      <c r="D675" s="28">
        <f>'Rolex, AP, Patek'!E675</f>
        <v>5800</v>
      </c>
      <c r="E675" s="28">
        <f>'Rolex, AP, Patek'!F675</f>
        <v>7250</v>
      </c>
      <c r="F675" s="29">
        <f t="shared" si="60"/>
        <v>8.66561319653451</v>
      </c>
      <c r="G675" s="28">
        <f>IF('Rolex, AP, Patek'!J675="AP",1,0)</f>
        <v>0</v>
      </c>
      <c r="H675" s="28">
        <f>IF('Rolex, AP, Patek'!J675="Patek",1,0)</f>
        <v>0</v>
      </c>
      <c r="I675" s="28">
        <f>IF('Rolex, AP, Patek'!J675="Rolex",1,0)</f>
        <v>1</v>
      </c>
      <c r="J675">
        <f>IF('Rolex, AP, Patek'!L675="Stainless Steel",1,0)</f>
        <v>0</v>
      </c>
      <c r="K675">
        <f>IF('Rolex, AP, Patek'!L675="Two-tone",1,0)</f>
        <v>0</v>
      </c>
      <c r="L675">
        <f>IF(OR('Rolex, AP, Patek'!L675="YG 18K",'Rolex, AP, Patek'!L675="YG &lt;18K",'Rolex, AP, Patek'!L675="PG 18K",'Rolex, AP, Patek'!L675="PG &lt;18K",'Rolex, AP, Patek'!L675="WG 18K",'Rolex, AP, Patek'!L675="Mixes of 18K",'Rolex, AP, Patek'!L675="Mixes &lt;18K"),1,0)</f>
        <v>1</v>
      </c>
      <c r="M675">
        <f>IF('Rolex, AP, Patek'!L675="Platinum",1,0)</f>
        <v>0</v>
      </c>
      <c r="N675">
        <f>IF(OR('Rolex, AP, Patek'!L675="PVD",'Rolex, AP, Patek'!L675="Gold Plate",'Rolex, AP, Patek'!L675="Other"),1,0)</f>
        <v>0</v>
      </c>
      <c r="O675">
        <f>IF('Rolex, AP, Patek'!P675="Stainless Steel",1,0)</f>
        <v>0</v>
      </c>
      <c r="P675">
        <f>IF('Rolex, AP, Patek'!P675="Leather",1,0)</f>
        <v>1</v>
      </c>
      <c r="Q675">
        <f>IF('Rolex, AP, Patek'!P675="Two-tone",1,0)</f>
        <v>0</v>
      </c>
      <c r="R675">
        <f>IF(OR('Rolex, AP, Patek'!P675="YG 18K",'Rolex, AP, Patek'!P675="PG 18K",'Rolex, AP, Patek'!P675="WG 18K",'Rolex, AP, Patek'!P675="Mixes of 18K"),1,0)</f>
        <v>0</v>
      </c>
      <c r="S675">
        <f>IF(OR('Rolex, AP, Patek'!AX675="Yes",'Rolex, AP, Patek'!AY675="Yes",'Rolex, AP, Patek'!AW675="Yes"),1,0)</f>
        <v>0</v>
      </c>
      <c r="T675">
        <f>IF(OR(ISTEXT('Rolex, AP, Patek'!AZ675), ISTEXT('Rolex, AP, Patek'!BA675)),1,0)</f>
        <v>0</v>
      </c>
      <c r="U675">
        <f>IF('Rolex, AP, Patek'!BB675="Yes",1,0)</f>
        <v>0</v>
      </c>
      <c r="V675">
        <f>IF('Rolex, AP, Patek'!BC675="Yes",1,0)</f>
        <v>0</v>
      </c>
      <c r="W675">
        <f>IF('Rolex, AP, Patek'!BF675="Yes",1,0)</f>
        <v>0</v>
      </c>
      <c r="X675">
        <f>IF('Rolex, AP, Patek'!BG675="A",1,0)</f>
        <v>0</v>
      </c>
      <c r="Y675">
        <f>IF('Rolex, AP, Patek'!BG675="AA",1,0)</f>
        <v>1</v>
      </c>
      <c r="Z675">
        <f>IF('Rolex, AP, Patek'!BG675="AAA",1,0)</f>
        <v>0</v>
      </c>
      <c r="AA675">
        <f>IF('Rolex, AP, Patek'!BG675="AAAA",1,0)</f>
        <v>0</v>
      </c>
      <c r="AB675">
        <f>IF('Rolex, AP, Patek'!R675="Yes",1,0)</f>
        <v>0</v>
      </c>
      <c r="AC675">
        <f>IF('Rolex, AP, Patek'!AR675="Yes",1,0)</f>
        <v>0</v>
      </c>
      <c r="AD675">
        <f>IF(OR('Rolex, AP, Patek'!X675="Yes", 'Rolex, AP, Patek'!Y675="Yes",'Rolex, AP, Patek'!Z675="Yes"),1,0)</f>
        <v>1</v>
      </c>
      <c r="AE675">
        <f>IF(OR('Rolex, AP, Patek'!AA675="Yes",'Rolex, AP, Patek'!AB675="Yes"),1,0)</f>
        <v>0</v>
      </c>
      <c r="AF675">
        <f>IF('Rolex, AP, Patek'!AD675="Yes",1,0)</f>
        <v>0</v>
      </c>
      <c r="AG675">
        <f>IF('Rolex, AP, Patek'!AC675="Yes",1,0)</f>
        <v>0</v>
      </c>
      <c r="AH675">
        <f>IF('Rolex, AP, Patek'!AE675="Yes",1,0)</f>
        <v>0</v>
      </c>
      <c r="AI675">
        <f>IF(OR('Rolex, AP, Patek'!AK675="Yes",'Rolex, AP, Patek'!AN675="Yes"),1,0)</f>
        <v>0</v>
      </c>
      <c r="AJ675">
        <f>IF('Rolex, AP, Patek'!AL675="Yes",1,0)</f>
        <v>0</v>
      </c>
      <c r="AK675">
        <f>IF('Rolex, AP, Patek'!AO675="Yes",1,0)</f>
        <v>0</v>
      </c>
      <c r="AL675">
        <f>IF('Rolex, AP, Patek'!AS675="Yes",1,0)</f>
        <v>0</v>
      </c>
      <c r="AM675" s="25">
        <f t="shared" si="61"/>
        <v>1</v>
      </c>
      <c r="AN675" s="25">
        <f t="shared" si="62"/>
        <v>0</v>
      </c>
      <c r="AO675" s="25">
        <f t="shared" si="63"/>
        <v>0</v>
      </c>
      <c r="AP675" s="25">
        <f t="shared" si="64"/>
        <v>0</v>
      </c>
      <c r="AQ675" s="25">
        <f t="shared" si="65"/>
        <v>0</v>
      </c>
    </row>
    <row r="676" spans="1:43" x14ac:dyDescent="0.2">
      <c r="A676" s="1">
        <v>672</v>
      </c>
      <c r="B676" s="27">
        <f>'Rolex, AP, Patek'!C676</f>
        <v>43233</v>
      </c>
      <c r="C676">
        <f>'Rolex, AP, Patek'!D676</f>
        <v>370</v>
      </c>
      <c r="D676" s="28">
        <f>'Rolex, AP, Patek'!E676</f>
        <v>12000</v>
      </c>
      <c r="E676" s="28">
        <f>'Rolex, AP, Patek'!F676</f>
        <v>15000</v>
      </c>
      <c r="F676" s="29">
        <f t="shared" si="60"/>
        <v>9.3926619287701367</v>
      </c>
      <c r="G676" s="28">
        <f>IF('Rolex, AP, Patek'!J676="AP",1,0)</f>
        <v>0</v>
      </c>
      <c r="H676" s="28">
        <f>IF('Rolex, AP, Patek'!J676="Patek",1,0)</f>
        <v>0</v>
      </c>
      <c r="I676" s="28">
        <f>IF('Rolex, AP, Patek'!J676="Rolex",1,0)</f>
        <v>1</v>
      </c>
      <c r="J676">
        <f>IF('Rolex, AP, Patek'!L676="Stainless Steel",1,0)</f>
        <v>0</v>
      </c>
      <c r="K676">
        <f>IF('Rolex, AP, Patek'!L676="Two-tone",1,0)</f>
        <v>0</v>
      </c>
      <c r="L676">
        <f>IF(OR('Rolex, AP, Patek'!L676="YG 18K",'Rolex, AP, Patek'!L676="YG &lt;18K",'Rolex, AP, Patek'!L676="PG 18K",'Rolex, AP, Patek'!L676="PG &lt;18K",'Rolex, AP, Patek'!L676="WG 18K",'Rolex, AP, Patek'!L676="Mixes of 18K",'Rolex, AP, Patek'!L676="Mixes &lt;18K"),1,0)</f>
        <v>1</v>
      </c>
      <c r="M676">
        <f>IF('Rolex, AP, Patek'!L676="Platinum",1,0)</f>
        <v>0</v>
      </c>
      <c r="N676">
        <f>IF(OR('Rolex, AP, Patek'!L676="PVD",'Rolex, AP, Patek'!L676="Gold Plate",'Rolex, AP, Patek'!L676="Other"),1,0)</f>
        <v>0</v>
      </c>
      <c r="O676">
        <f>IF('Rolex, AP, Patek'!P676="Stainless Steel",1,0)</f>
        <v>0</v>
      </c>
      <c r="P676">
        <f>IF('Rolex, AP, Patek'!P676="Leather",1,0)</f>
        <v>1</v>
      </c>
      <c r="Q676">
        <f>IF('Rolex, AP, Patek'!P676="Two-tone",1,0)</f>
        <v>0</v>
      </c>
      <c r="R676">
        <f>IF(OR('Rolex, AP, Patek'!P676="YG 18K",'Rolex, AP, Patek'!P676="PG 18K",'Rolex, AP, Patek'!P676="WG 18K",'Rolex, AP, Patek'!P676="Mixes of 18K"),1,0)</f>
        <v>0</v>
      </c>
      <c r="S676">
        <f>IF(OR('Rolex, AP, Patek'!AX676="Yes",'Rolex, AP, Patek'!AY676="Yes",'Rolex, AP, Patek'!AW676="Yes"),1,0)</f>
        <v>0</v>
      </c>
      <c r="T676">
        <f>IF(OR(ISTEXT('Rolex, AP, Patek'!AZ676), ISTEXT('Rolex, AP, Patek'!BA676)),1,0)</f>
        <v>0</v>
      </c>
      <c r="U676">
        <f>IF('Rolex, AP, Patek'!BB676="Yes",1,0)</f>
        <v>0</v>
      </c>
      <c r="V676">
        <f>IF('Rolex, AP, Patek'!BC676="Yes",1,0)</f>
        <v>0</v>
      </c>
      <c r="W676">
        <f>IF('Rolex, AP, Patek'!BF676="Yes",1,0)</f>
        <v>0</v>
      </c>
      <c r="X676">
        <f>IF('Rolex, AP, Patek'!BG676="A",1,0)</f>
        <v>0</v>
      </c>
      <c r="Y676">
        <f>IF('Rolex, AP, Patek'!BG676="AA",1,0)</f>
        <v>0</v>
      </c>
      <c r="Z676">
        <f>IF('Rolex, AP, Patek'!BG676="AAA",1,0)</f>
        <v>1</v>
      </c>
      <c r="AA676">
        <f>IF('Rolex, AP, Patek'!BG676="AAAA",1,0)</f>
        <v>0</v>
      </c>
      <c r="AB676">
        <f>IF('Rolex, AP, Patek'!R676="Yes",1,0)</f>
        <v>0</v>
      </c>
      <c r="AC676">
        <f>IF('Rolex, AP, Patek'!AR676="Yes",1,0)</f>
        <v>0</v>
      </c>
      <c r="AD676">
        <f>IF(OR('Rolex, AP, Patek'!X676="Yes", 'Rolex, AP, Patek'!Y676="Yes",'Rolex, AP, Patek'!Z676="Yes"),1,0)</f>
        <v>1</v>
      </c>
      <c r="AE676">
        <f>IF(OR('Rolex, AP, Patek'!AA676="Yes",'Rolex, AP, Patek'!AB676="Yes"),1,0)</f>
        <v>0</v>
      </c>
      <c r="AF676">
        <f>IF('Rolex, AP, Patek'!AD676="Yes",1,0)</f>
        <v>0</v>
      </c>
      <c r="AG676">
        <f>IF('Rolex, AP, Patek'!AC676="Yes",1,0)</f>
        <v>0</v>
      </c>
      <c r="AH676">
        <f>IF('Rolex, AP, Patek'!AE676="Yes",1,0)</f>
        <v>0</v>
      </c>
      <c r="AI676">
        <f>IF(OR('Rolex, AP, Patek'!AK676="Yes",'Rolex, AP, Patek'!AN676="Yes"),1,0)</f>
        <v>0</v>
      </c>
      <c r="AJ676">
        <f>IF('Rolex, AP, Patek'!AL676="Yes",1,0)</f>
        <v>0</v>
      </c>
      <c r="AK676">
        <f>IF('Rolex, AP, Patek'!AO676="Yes",1,0)</f>
        <v>0</v>
      </c>
      <c r="AL676">
        <f>IF('Rolex, AP, Patek'!AS676="Yes",1,0)</f>
        <v>0</v>
      </c>
      <c r="AM676" s="25">
        <f t="shared" si="61"/>
        <v>1</v>
      </c>
      <c r="AN676" s="25">
        <f t="shared" si="62"/>
        <v>0</v>
      </c>
      <c r="AO676" s="25">
        <f t="shared" si="63"/>
        <v>0</v>
      </c>
      <c r="AP676" s="25">
        <f t="shared" si="64"/>
        <v>0</v>
      </c>
      <c r="AQ676" s="25">
        <f t="shared" si="65"/>
        <v>0</v>
      </c>
    </row>
    <row r="677" spans="1:43" x14ac:dyDescent="0.2">
      <c r="A677" s="1">
        <v>673</v>
      </c>
      <c r="B677" s="27">
        <f>'Rolex, AP, Patek'!C677</f>
        <v>43233</v>
      </c>
      <c r="C677">
        <f>'Rolex, AP, Patek'!D677</f>
        <v>371</v>
      </c>
      <c r="D677" s="28">
        <f>'Rolex, AP, Patek'!E677</f>
        <v>9500</v>
      </c>
      <c r="E677" s="28">
        <f>'Rolex, AP, Patek'!F677</f>
        <v>11875</v>
      </c>
      <c r="F677" s="29">
        <f t="shared" si="60"/>
        <v>9.1590470775886317</v>
      </c>
      <c r="G677" s="28">
        <f>IF('Rolex, AP, Patek'!J677="AP",1,0)</f>
        <v>0</v>
      </c>
      <c r="H677" s="28">
        <f>IF('Rolex, AP, Patek'!J677="Patek",1,0)</f>
        <v>0</v>
      </c>
      <c r="I677" s="28">
        <f>IF('Rolex, AP, Patek'!J677="Rolex",1,0)</f>
        <v>1</v>
      </c>
      <c r="J677">
        <f>IF('Rolex, AP, Patek'!L677="Stainless Steel",1,0)</f>
        <v>0</v>
      </c>
      <c r="K677">
        <f>IF('Rolex, AP, Patek'!L677="Two-tone",1,0)</f>
        <v>0</v>
      </c>
      <c r="L677">
        <f>IF(OR('Rolex, AP, Patek'!L677="YG 18K",'Rolex, AP, Patek'!L677="YG &lt;18K",'Rolex, AP, Patek'!L677="PG 18K",'Rolex, AP, Patek'!L677="PG &lt;18K",'Rolex, AP, Patek'!L677="WG 18K",'Rolex, AP, Patek'!L677="Mixes of 18K",'Rolex, AP, Patek'!L677="Mixes &lt;18K"),1,0)</f>
        <v>1</v>
      </c>
      <c r="M677">
        <f>IF('Rolex, AP, Patek'!L677="Platinum",1,0)</f>
        <v>0</v>
      </c>
      <c r="N677">
        <f>IF(OR('Rolex, AP, Patek'!L677="PVD",'Rolex, AP, Patek'!L677="Gold Plate",'Rolex, AP, Patek'!L677="Other"),1,0)</f>
        <v>0</v>
      </c>
      <c r="O677">
        <f>IF('Rolex, AP, Patek'!P677="Stainless Steel",1,0)</f>
        <v>0</v>
      </c>
      <c r="P677">
        <f>IF('Rolex, AP, Patek'!P677="Leather",1,0)</f>
        <v>1</v>
      </c>
      <c r="Q677">
        <f>IF('Rolex, AP, Patek'!P677="Two-tone",1,0)</f>
        <v>0</v>
      </c>
      <c r="R677">
        <f>IF(OR('Rolex, AP, Patek'!P677="YG 18K",'Rolex, AP, Patek'!P677="PG 18K",'Rolex, AP, Patek'!P677="WG 18K",'Rolex, AP, Patek'!P677="Mixes of 18K"),1,0)</f>
        <v>0</v>
      </c>
      <c r="S677">
        <f>IF(OR('Rolex, AP, Patek'!AX677="Yes",'Rolex, AP, Patek'!AY677="Yes",'Rolex, AP, Patek'!AW677="Yes"),1,0)</f>
        <v>0</v>
      </c>
      <c r="T677">
        <f>IF(OR(ISTEXT('Rolex, AP, Patek'!AZ677), ISTEXT('Rolex, AP, Patek'!BA677)),1,0)</f>
        <v>0</v>
      </c>
      <c r="U677">
        <f>IF('Rolex, AP, Patek'!BB677="Yes",1,0)</f>
        <v>0</v>
      </c>
      <c r="V677">
        <f>IF('Rolex, AP, Patek'!BC677="Yes",1,0)</f>
        <v>0</v>
      </c>
      <c r="W677">
        <f>IF('Rolex, AP, Patek'!BF677="Yes",1,0)</f>
        <v>0</v>
      </c>
      <c r="X677">
        <f>IF('Rolex, AP, Patek'!BG677="A",1,0)</f>
        <v>0</v>
      </c>
      <c r="Y677">
        <f>IF('Rolex, AP, Patek'!BG677="AA",1,0)</f>
        <v>0</v>
      </c>
      <c r="Z677">
        <f>IF('Rolex, AP, Patek'!BG677="AAA",1,0)</f>
        <v>1</v>
      </c>
      <c r="AA677">
        <f>IF('Rolex, AP, Patek'!BG677="AAAA",1,0)</f>
        <v>0</v>
      </c>
      <c r="AB677">
        <f>IF('Rolex, AP, Patek'!R677="Yes",1,0)</f>
        <v>0</v>
      </c>
      <c r="AC677">
        <f>IF('Rolex, AP, Patek'!AR677="Yes",1,0)</f>
        <v>0</v>
      </c>
      <c r="AD677">
        <f>IF(OR('Rolex, AP, Patek'!X677="Yes", 'Rolex, AP, Patek'!Y677="Yes",'Rolex, AP, Patek'!Z677="Yes"),1,0)</f>
        <v>1</v>
      </c>
      <c r="AE677">
        <f>IF(OR('Rolex, AP, Patek'!AA677="Yes",'Rolex, AP, Patek'!AB677="Yes"),1,0)</f>
        <v>0</v>
      </c>
      <c r="AF677">
        <f>IF('Rolex, AP, Patek'!AD677="Yes",1,0)</f>
        <v>0</v>
      </c>
      <c r="AG677">
        <f>IF('Rolex, AP, Patek'!AC677="Yes",1,0)</f>
        <v>0</v>
      </c>
      <c r="AH677">
        <f>IF('Rolex, AP, Patek'!AE677="Yes",1,0)</f>
        <v>0</v>
      </c>
      <c r="AI677">
        <f>IF(OR('Rolex, AP, Patek'!AK677="Yes",'Rolex, AP, Patek'!AN677="Yes"),1,0)</f>
        <v>0</v>
      </c>
      <c r="AJ677">
        <f>IF('Rolex, AP, Patek'!AL677="Yes",1,0)</f>
        <v>0</v>
      </c>
      <c r="AK677">
        <f>IF('Rolex, AP, Patek'!AO677="Yes",1,0)</f>
        <v>0</v>
      </c>
      <c r="AL677">
        <f>IF('Rolex, AP, Patek'!AS677="Yes",1,0)</f>
        <v>0</v>
      </c>
      <c r="AM677" s="25">
        <f t="shared" si="61"/>
        <v>1</v>
      </c>
      <c r="AN677" s="25">
        <f t="shared" si="62"/>
        <v>0</v>
      </c>
      <c r="AO677" s="25">
        <f t="shared" si="63"/>
        <v>0</v>
      </c>
      <c r="AP677" s="25">
        <f t="shared" si="64"/>
        <v>0</v>
      </c>
      <c r="AQ677" s="25">
        <f t="shared" si="65"/>
        <v>0</v>
      </c>
    </row>
    <row r="678" spans="1:43" x14ac:dyDescent="0.2">
      <c r="A678" s="1">
        <v>674</v>
      </c>
      <c r="B678" s="27">
        <f>'Rolex, AP, Patek'!C678</f>
        <v>43233</v>
      </c>
      <c r="C678">
        <f>'Rolex, AP, Patek'!D678</f>
        <v>374</v>
      </c>
      <c r="D678" s="28">
        <f>'Rolex, AP, Patek'!E678</f>
        <v>12000</v>
      </c>
      <c r="E678" s="28">
        <f>'Rolex, AP, Patek'!F678</f>
        <v>15000</v>
      </c>
      <c r="F678" s="29">
        <f t="shared" si="60"/>
        <v>9.3926619287701367</v>
      </c>
      <c r="G678" s="28">
        <f>IF('Rolex, AP, Patek'!J678="AP",1,0)</f>
        <v>0</v>
      </c>
      <c r="H678" s="28">
        <f>IF('Rolex, AP, Patek'!J678="Patek",1,0)</f>
        <v>0</v>
      </c>
      <c r="I678" s="28">
        <f>IF('Rolex, AP, Patek'!J678="Rolex",1,0)</f>
        <v>1</v>
      </c>
      <c r="J678">
        <f>IF('Rolex, AP, Patek'!L678="Stainless Steel",1,0)</f>
        <v>0</v>
      </c>
      <c r="K678">
        <f>IF('Rolex, AP, Patek'!L678="Two-tone",1,0)</f>
        <v>0</v>
      </c>
      <c r="L678">
        <f>IF(OR('Rolex, AP, Patek'!L678="YG 18K",'Rolex, AP, Patek'!L678="YG &lt;18K",'Rolex, AP, Patek'!L678="PG 18K",'Rolex, AP, Patek'!L678="PG &lt;18K",'Rolex, AP, Patek'!L678="WG 18K",'Rolex, AP, Patek'!L678="Mixes of 18K",'Rolex, AP, Patek'!L678="Mixes &lt;18K"),1,0)</f>
        <v>1</v>
      </c>
      <c r="M678">
        <f>IF('Rolex, AP, Patek'!L678="Platinum",1,0)</f>
        <v>0</v>
      </c>
      <c r="N678">
        <f>IF(OR('Rolex, AP, Patek'!L678="PVD",'Rolex, AP, Patek'!L678="Gold Plate",'Rolex, AP, Patek'!L678="Other"),1,0)</f>
        <v>0</v>
      </c>
      <c r="O678">
        <f>IF('Rolex, AP, Patek'!P678="Stainless Steel",1,0)</f>
        <v>0</v>
      </c>
      <c r="P678">
        <f>IF('Rolex, AP, Patek'!P678="Leather",1,0)</f>
        <v>0</v>
      </c>
      <c r="Q678">
        <f>IF('Rolex, AP, Patek'!P678="Two-tone",1,0)</f>
        <v>0</v>
      </c>
      <c r="R678">
        <f>IF(OR('Rolex, AP, Patek'!P678="YG 18K",'Rolex, AP, Patek'!P678="PG 18K",'Rolex, AP, Patek'!P678="WG 18K",'Rolex, AP, Patek'!P678="Mixes of 18K"),1,0)</f>
        <v>1</v>
      </c>
      <c r="S678">
        <f>IF(OR('Rolex, AP, Patek'!AX678="Yes",'Rolex, AP, Patek'!AY678="Yes",'Rolex, AP, Patek'!AW678="Yes"),1,0)</f>
        <v>0</v>
      </c>
      <c r="T678">
        <f>IF(OR(ISTEXT('Rolex, AP, Patek'!AZ678), ISTEXT('Rolex, AP, Patek'!BA678)),1,0)</f>
        <v>0</v>
      </c>
      <c r="U678">
        <f>IF('Rolex, AP, Patek'!BB678="Yes",1,0)</f>
        <v>0</v>
      </c>
      <c r="V678">
        <f>IF('Rolex, AP, Patek'!BC678="Yes",1,0)</f>
        <v>0</v>
      </c>
      <c r="W678">
        <f>IF('Rolex, AP, Patek'!BF678="Yes",1,0)</f>
        <v>0</v>
      </c>
      <c r="X678">
        <f>IF('Rolex, AP, Patek'!BG678="A",1,0)</f>
        <v>0</v>
      </c>
      <c r="Y678">
        <f>IF('Rolex, AP, Patek'!BG678="AA",1,0)</f>
        <v>0</v>
      </c>
      <c r="Z678">
        <f>IF('Rolex, AP, Patek'!BG678="AAA",1,0)</f>
        <v>1</v>
      </c>
      <c r="AA678">
        <f>IF('Rolex, AP, Patek'!BG678="AAAA",1,0)</f>
        <v>0</v>
      </c>
      <c r="AB678">
        <f>IF('Rolex, AP, Patek'!R678="Yes",1,0)</f>
        <v>0</v>
      </c>
      <c r="AC678">
        <f>IF('Rolex, AP, Patek'!AR678="Yes",1,0)</f>
        <v>0</v>
      </c>
      <c r="AD678">
        <f>IF(OR('Rolex, AP, Patek'!X678="Yes", 'Rolex, AP, Patek'!Y678="Yes",'Rolex, AP, Patek'!Z678="Yes"),1,0)</f>
        <v>1</v>
      </c>
      <c r="AE678">
        <f>IF(OR('Rolex, AP, Patek'!AA678="Yes",'Rolex, AP, Patek'!AB678="Yes"),1,0)</f>
        <v>0</v>
      </c>
      <c r="AF678">
        <f>IF('Rolex, AP, Patek'!AD678="Yes",1,0)</f>
        <v>0</v>
      </c>
      <c r="AG678">
        <f>IF('Rolex, AP, Patek'!AC678="Yes",1,0)</f>
        <v>0</v>
      </c>
      <c r="AH678">
        <f>IF('Rolex, AP, Patek'!AE678="Yes",1,0)</f>
        <v>0</v>
      </c>
      <c r="AI678">
        <f>IF(OR('Rolex, AP, Patek'!AK678="Yes",'Rolex, AP, Patek'!AN678="Yes"),1,0)</f>
        <v>0</v>
      </c>
      <c r="AJ678">
        <f>IF('Rolex, AP, Patek'!AL678="Yes",1,0)</f>
        <v>0</v>
      </c>
      <c r="AK678">
        <f>IF('Rolex, AP, Patek'!AO678="Yes",1,0)</f>
        <v>0</v>
      </c>
      <c r="AL678">
        <f>IF('Rolex, AP, Patek'!AS678="Yes",1,0)</f>
        <v>0</v>
      </c>
      <c r="AM678" s="25">
        <f t="shared" si="61"/>
        <v>1</v>
      </c>
      <c r="AN678" s="25">
        <f t="shared" si="62"/>
        <v>0</v>
      </c>
      <c r="AO678" s="25">
        <f t="shared" si="63"/>
        <v>0</v>
      </c>
      <c r="AP678" s="25">
        <f t="shared" si="64"/>
        <v>0</v>
      </c>
      <c r="AQ678" s="25">
        <f t="shared" si="65"/>
        <v>0</v>
      </c>
    </row>
    <row r="679" spans="1:43" x14ac:dyDescent="0.2">
      <c r="A679" s="1">
        <v>675</v>
      </c>
      <c r="B679" s="27">
        <f>'Rolex, AP, Patek'!C679</f>
        <v>43233</v>
      </c>
      <c r="C679">
        <f>'Rolex, AP, Patek'!D679</f>
        <v>375</v>
      </c>
      <c r="D679" s="28">
        <f>'Rolex, AP, Patek'!E679</f>
        <v>15000</v>
      </c>
      <c r="E679" s="28">
        <f>'Rolex, AP, Patek'!F679</f>
        <v>18750</v>
      </c>
      <c r="F679" s="29">
        <f t="shared" si="60"/>
        <v>9.6158054800843473</v>
      </c>
      <c r="G679" s="28">
        <f>IF('Rolex, AP, Patek'!J679="AP",1,0)</f>
        <v>0</v>
      </c>
      <c r="H679" s="28">
        <f>IF('Rolex, AP, Patek'!J679="Patek",1,0)</f>
        <v>0</v>
      </c>
      <c r="I679" s="28">
        <f>IF('Rolex, AP, Patek'!J679="Rolex",1,0)</f>
        <v>1</v>
      </c>
      <c r="J679">
        <f>IF('Rolex, AP, Patek'!L679="Stainless Steel",1,0)</f>
        <v>0</v>
      </c>
      <c r="K679">
        <f>IF('Rolex, AP, Patek'!L679="Two-tone",1,0)</f>
        <v>0</v>
      </c>
      <c r="L679">
        <f>IF(OR('Rolex, AP, Patek'!L679="YG 18K",'Rolex, AP, Patek'!L679="YG &lt;18K",'Rolex, AP, Patek'!L679="PG 18K",'Rolex, AP, Patek'!L679="PG &lt;18K",'Rolex, AP, Patek'!L679="WG 18K",'Rolex, AP, Patek'!L679="Mixes of 18K",'Rolex, AP, Patek'!L679="Mixes &lt;18K"),1,0)</f>
        <v>1</v>
      </c>
      <c r="M679">
        <f>IF('Rolex, AP, Patek'!L679="Platinum",1,0)</f>
        <v>0</v>
      </c>
      <c r="N679">
        <f>IF(OR('Rolex, AP, Patek'!L679="PVD",'Rolex, AP, Patek'!L679="Gold Plate",'Rolex, AP, Patek'!L679="Other"),1,0)</f>
        <v>0</v>
      </c>
      <c r="O679">
        <f>IF('Rolex, AP, Patek'!P679="Stainless Steel",1,0)</f>
        <v>0</v>
      </c>
      <c r="P679">
        <f>IF('Rolex, AP, Patek'!P679="Leather",1,0)</f>
        <v>0</v>
      </c>
      <c r="Q679">
        <f>IF('Rolex, AP, Patek'!P679="Two-tone",1,0)</f>
        <v>0</v>
      </c>
      <c r="R679">
        <f>IF(OR('Rolex, AP, Patek'!P679="YG 18K",'Rolex, AP, Patek'!P679="PG 18K",'Rolex, AP, Patek'!P679="WG 18K",'Rolex, AP, Patek'!P679="Mixes of 18K"),1,0)</f>
        <v>1</v>
      </c>
      <c r="S679">
        <f>IF(OR('Rolex, AP, Patek'!AX679="Yes",'Rolex, AP, Patek'!AY679="Yes",'Rolex, AP, Patek'!AW679="Yes"),1,0)</f>
        <v>0</v>
      </c>
      <c r="T679">
        <f>IF(OR(ISTEXT('Rolex, AP, Patek'!AZ679), ISTEXT('Rolex, AP, Patek'!BA679)),1,0)</f>
        <v>0</v>
      </c>
      <c r="U679">
        <f>IF('Rolex, AP, Patek'!BB679="Yes",1,0)</f>
        <v>0</v>
      </c>
      <c r="V679">
        <f>IF('Rolex, AP, Patek'!BC679="Yes",1,0)</f>
        <v>0</v>
      </c>
      <c r="W679">
        <f>IF('Rolex, AP, Patek'!BF679="Yes",1,0)</f>
        <v>0</v>
      </c>
      <c r="X679">
        <f>IF('Rolex, AP, Patek'!BG679="A",1,0)</f>
        <v>0</v>
      </c>
      <c r="Y679">
        <f>IF('Rolex, AP, Patek'!BG679="AA",1,0)</f>
        <v>0</v>
      </c>
      <c r="Z679">
        <f>IF('Rolex, AP, Patek'!BG679="AAA",1,0)</f>
        <v>1</v>
      </c>
      <c r="AA679">
        <f>IF('Rolex, AP, Patek'!BG679="AAAA",1,0)</f>
        <v>0</v>
      </c>
      <c r="AB679">
        <f>IF('Rolex, AP, Patek'!R679="Yes",1,0)</f>
        <v>0</v>
      </c>
      <c r="AC679">
        <f>IF('Rolex, AP, Patek'!AR679="Yes",1,0)</f>
        <v>0</v>
      </c>
      <c r="AD679">
        <f>IF(OR('Rolex, AP, Patek'!X679="Yes", 'Rolex, AP, Patek'!Y679="Yes",'Rolex, AP, Patek'!Z679="Yes"),1,0)</f>
        <v>1</v>
      </c>
      <c r="AE679">
        <f>IF(OR('Rolex, AP, Patek'!AA679="Yes",'Rolex, AP, Patek'!AB679="Yes"),1,0)</f>
        <v>0</v>
      </c>
      <c r="AF679">
        <f>IF('Rolex, AP, Patek'!AD679="Yes",1,0)</f>
        <v>0</v>
      </c>
      <c r="AG679">
        <f>IF('Rolex, AP, Patek'!AC679="Yes",1,0)</f>
        <v>0</v>
      </c>
      <c r="AH679">
        <f>IF('Rolex, AP, Patek'!AE679="Yes",1,0)</f>
        <v>0</v>
      </c>
      <c r="AI679">
        <f>IF(OR('Rolex, AP, Patek'!AK679="Yes",'Rolex, AP, Patek'!AN679="Yes"),1,0)</f>
        <v>0</v>
      </c>
      <c r="AJ679">
        <f>IF('Rolex, AP, Patek'!AL679="Yes",1,0)</f>
        <v>0</v>
      </c>
      <c r="AK679">
        <f>IF('Rolex, AP, Patek'!AO679="Yes",1,0)</f>
        <v>0</v>
      </c>
      <c r="AL679">
        <f>IF('Rolex, AP, Patek'!AS679="Yes",1,0)</f>
        <v>0</v>
      </c>
      <c r="AM679" s="25">
        <f t="shared" si="61"/>
        <v>1</v>
      </c>
      <c r="AN679" s="25">
        <f t="shared" si="62"/>
        <v>0</v>
      </c>
      <c r="AO679" s="25">
        <f t="shared" si="63"/>
        <v>0</v>
      </c>
      <c r="AP679" s="25">
        <f t="shared" si="64"/>
        <v>0</v>
      </c>
      <c r="AQ679" s="25">
        <f t="shared" si="65"/>
        <v>0</v>
      </c>
    </row>
    <row r="680" spans="1:43" x14ac:dyDescent="0.2">
      <c r="A680" s="1">
        <v>676</v>
      </c>
      <c r="B680" s="27">
        <f>'Rolex, AP, Patek'!C680</f>
        <v>43233</v>
      </c>
      <c r="C680">
        <f>'Rolex, AP, Patek'!D680</f>
        <v>382</v>
      </c>
      <c r="D680" s="28">
        <f>'Rolex, AP, Patek'!E680</f>
        <v>27000</v>
      </c>
      <c r="E680" s="28">
        <f>'Rolex, AP, Patek'!F680</f>
        <v>33750</v>
      </c>
      <c r="F680" s="29">
        <f t="shared" si="60"/>
        <v>10.203592144986466</v>
      </c>
      <c r="G680" s="28">
        <f>IF('Rolex, AP, Patek'!J680="AP",1,0)</f>
        <v>0</v>
      </c>
      <c r="H680" s="28">
        <f>IF('Rolex, AP, Patek'!J680="Patek",1,0)</f>
        <v>0</v>
      </c>
      <c r="I680" s="28">
        <f>IF('Rolex, AP, Patek'!J680="Rolex",1,0)</f>
        <v>1</v>
      </c>
      <c r="J680">
        <f>IF('Rolex, AP, Patek'!L680="Stainless Steel",1,0)</f>
        <v>1</v>
      </c>
      <c r="K680">
        <f>IF('Rolex, AP, Patek'!L680="Two-tone",1,0)</f>
        <v>0</v>
      </c>
      <c r="L680">
        <f>IF(OR('Rolex, AP, Patek'!L680="YG 18K",'Rolex, AP, Patek'!L680="YG &lt;18K",'Rolex, AP, Patek'!L680="PG 18K",'Rolex, AP, Patek'!L680="PG &lt;18K",'Rolex, AP, Patek'!L680="WG 18K",'Rolex, AP, Patek'!L680="Mixes of 18K",'Rolex, AP, Patek'!L680="Mixes &lt;18K"),1,0)</f>
        <v>0</v>
      </c>
      <c r="M680">
        <f>IF('Rolex, AP, Patek'!L680="Platinum",1,0)</f>
        <v>0</v>
      </c>
      <c r="N680">
        <f>IF(OR('Rolex, AP, Patek'!L680="PVD",'Rolex, AP, Patek'!L680="Gold Plate",'Rolex, AP, Patek'!L680="Other"),1,0)</f>
        <v>0</v>
      </c>
      <c r="O680">
        <f>IF('Rolex, AP, Patek'!P680="Stainless Steel",1,0)</f>
        <v>1</v>
      </c>
      <c r="P680">
        <f>IF('Rolex, AP, Patek'!P680="Leather",1,0)</f>
        <v>0</v>
      </c>
      <c r="Q680">
        <f>IF('Rolex, AP, Patek'!P680="Two-tone",1,0)</f>
        <v>0</v>
      </c>
      <c r="R680">
        <f>IF(OR('Rolex, AP, Patek'!P680="YG 18K",'Rolex, AP, Patek'!P680="PG 18K",'Rolex, AP, Patek'!P680="WG 18K",'Rolex, AP, Patek'!P680="Mixes of 18K"),1,0)</f>
        <v>0</v>
      </c>
      <c r="S680">
        <f>IF(OR('Rolex, AP, Patek'!AX680="Yes",'Rolex, AP, Patek'!AY680="Yes",'Rolex, AP, Patek'!AW680="Yes"),1,0)</f>
        <v>0</v>
      </c>
      <c r="T680">
        <f>IF(OR(ISTEXT('Rolex, AP, Patek'!AZ680), ISTEXT('Rolex, AP, Patek'!BA680)),1,0)</f>
        <v>0</v>
      </c>
      <c r="U680">
        <f>IF('Rolex, AP, Patek'!BB680="Yes",1,0)</f>
        <v>0</v>
      </c>
      <c r="V680">
        <f>IF('Rolex, AP, Patek'!BC680="Yes",1,0)</f>
        <v>0</v>
      </c>
      <c r="W680">
        <f>IF('Rolex, AP, Patek'!BF680="Yes",1,0)</f>
        <v>0</v>
      </c>
      <c r="X680">
        <f>IF('Rolex, AP, Patek'!BG680="A",1,0)</f>
        <v>0</v>
      </c>
      <c r="Y680">
        <f>IF('Rolex, AP, Patek'!BG680="AA",1,0)</f>
        <v>0</v>
      </c>
      <c r="Z680">
        <f>IF('Rolex, AP, Patek'!BG680="AAA",1,0)</f>
        <v>0</v>
      </c>
      <c r="AA680">
        <f>IF('Rolex, AP, Patek'!BG680="AAAA",1,0)</f>
        <v>1</v>
      </c>
      <c r="AB680">
        <f>IF('Rolex, AP, Patek'!R680="Yes",1,0)</f>
        <v>0</v>
      </c>
      <c r="AC680">
        <f>IF('Rolex, AP, Patek'!AR680="Yes",1,0)</f>
        <v>0</v>
      </c>
      <c r="AD680">
        <f>IF(OR('Rolex, AP, Patek'!X680="Yes", 'Rolex, AP, Patek'!Y680="Yes",'Rolex, AP, Patek'!Z680="Yes"),1,0)</f>
        <v>0</v>
      </c>
      <c r="AE680">
        <f>IF(OR('Rolex, AP, Patek'!AA680="Yes",'Rolex, AP, Patek'!AB680="Yes"),1,0)</f>
        <v>0</v>
      </c>
      <c r="AF680">
        <f>IF('Rolex, AP, Patek'!AD680="Yes",1,0)</f>
        <v>0</v>
      </c>
      <c r="AG680">
        <f>IF('Rolex, AP, Patek'!AC680="Yes",1,0)</f>
        <v>0</v>
      </c>
      <c r="AH680">
        <f>IF('Rolex, AP, Patek'!AE680="Yes",1,0)</f>
        <v>0</v>
      </c>
      <c r="AI680">
        <f>IF(OR('Rolex, AP, Patek'!AK680="Yes",'Rolex, AP, Patek'!AN680="Yes"),1,0)</f>
        <v>1</v>
      </c>
      <c r="AJ680">
        <f>IF('Rolex, AP, Patek'!AL680="Yes",1,0)</f>
        <v>0</v>
      </c>
      <c r="AK680">
        <f>IF('Rolex, AP, Patek'!AO680="Yes",1,0)</f>
        <v>0</v>
      </c>
      <c r="AL680">
        <f>IF('Rolex, AP, Patek'!AS680="Yes",1,0)</f>
        <v>0</v>
      </c>
      <c r="AM680" s="25">
        <f t="shared" si="61"/>
        <v>1</v>
      </c>
      <c r="AN680" s="25">
        <f t="shared" si="62"/>
        <v>0</v>
      </c>
      <c r="AO680" s="25">
        <f t="shared" si="63"/>
        <v>0</v>
      </c>
      <c r="AP680" s="25">
        <f t="shared" si="64"/>
        <v>0</v>
      </c>
      <c r="AQ680" s="25">
        <f t="shared" si="65"/>
        <v>0</v>
      </c>
    </row>
    <row r="681" spans="1:43" x14ac:dyDescent="0.2">
      <c r="A681" s="1">
        <v>677</v>
      </c>
      <c r="B681" s="27">
        <f>'Rolex, AP, Patek'!C681</f>
        <v>43233</v>
      </c>
      <c r="C681">
        <f>'Rolex, AP, Patek'!D681</f>
        <v>383</v>
      </c>
      <c r="D681" s="28">
        <f>'Rolex, AP, Patek'!E681</f>
        <v>90000</v>
      </c>
      <c r="E681" s="28">
        <f>'Rolex, AP, Patek'!F681</f>
        <v>112500</v>
      </c>
      <c r="F681" s="29">
        <f t="shared" si="60"/>
        <v>11.407564949312402</v>
      </c>
      <c r="G681" s="28">
        <f>IF('Rolex, AP, Patek'!J681="AP",1,0)</f>
        <v>0</v>
      </c>
      <c r="H681" s="28">
        <f>IF('Rolex, AP, Patek'!J681="Patek",1,0)</f>
        <v>0</v>
      </c>
      <c r="I681" s="28">
        <f>IF('Rolex, AP, Patek'!J681="Rolex",1,0)</f>
        <v>1</v>
      </c>
      <c r="J681">
        <f>IF('Rolex, AP, Patek'!L681="Stainless Steel",1,0)</f>
        <v>0</v>
      </c>
      <c r="K681">
        <f>IF('Rolex, AP, Patek'!L681="Two-tone",1,0)</f>
        <v>0</v>
      </c>
      <c r="L681">
        <f>IF(OR('Rolex, AP, Patek'!L681="YG 18K",'Rolex, AP, Patek'!L681="YG &lt;18K",'Rolex, AP, Patek'!L681="PG 18K",'Rolex, AP, Patek'!L681="PG &lt;18K",'Rolex, AP, Patek'!L681="WG 18K",'Rolex, AP, Patek'!L681="Mixes of 18K",'Rolex, AP, Patek'!L681="Mixes &lt;18K"),1,0)</f>
        <v>1</v>
      </c>
      <c r="M681">
        <f>IF('Rolex, AP, Patek'!L681="Platinum",1,0)</f>
        <v>0</v>
      </c>
      <c r="N681">
        <f>IF(OR('Rolex, AP, Patek'!L681="PVD",'Rolex, AP, Patek'!L681="Gold Plate",'Rolex, AP, Patek'!L681="Other"),1,0)</f>
        <v>0</v>
      </c>
      <c r="O681">
        <f>IF('Rolex, AP, Patek'!P681="Stainless Steel",1,0)</f>
        <v>0</v>
      </c>
      <c r="P681">
        <f>IF('Rolex, AP, Patek'!P681="Leather",1,0)</f>
        <v>0</v>
      </c>
      <c r="Q681">
        <f>IF('Rolex, AP, Patek'!P681="Two-tone",1,0)</f>
        <v>0</v>
      </c>
      <c r="R681">
        <f>IF(OR('Rolex, AP, Patek'!P681="YG 18K",'Rolex, AP, Patek'!P681="PG 18K",'Rolex, AP, Patek'!P681="WG 18K",'Rolex, AP, Patek'!P681="Mixes of 18K"),1,0)</f>
        <v>1</v>
      </c>
      <c r="S681">
        <f>IF(OR('Rolex, AP, Patek'!AX681="Yes",'Rolex, AP, Patek'!AY681="Yes",'Rolex, AP, Patek'!AW681="Yes"),1,0)</f>
        <v>0</v>
      </c>
      <c r="T681">
        <f>IF(OR(ISTEXT('Rolex, AP, Patek'!AZ681), ISTEXT('Rolex, AP, Patek'!BA681)),1,0)</f>
        <v>0</v>
      </c>
      <c r="U681">
        <f>IF('Rolex, AP, Patek'!BB681="Yes",1,0)</f>
        <v>0</v>
      </c>
      <c r="V681">
        <f>IF('Rolex, AP, Patek'!BC681="Yes",1,0)</f>
        <v>0</v>
      </c>
      <c r="W681">
        <f>IF('Rolex, AP, Patek'!BF681="Yes",1,0)</f>
        <v>0</v>
      </c>
      <c r="X681">
        <f>IF('Rolex, AP, Patek'!BG681="A",1,0)</f>
        <v>0</v>
      </c>
      <c r="Y681">
        <f>IF('Rolex, AP, Patek'!BG681="AA",1,0)</f>
        <v>0</v>
      </c>
      <c r="Z681">
        <f>IF('Rolex, AP, Patek'!BG681="AAA",1,0)</f>
        <v>0</v>
      </c>
      <c r="AA681">
        <f>IF('Rolex, AP, Patek'!BG681="AAAA",1,0)</f>
        <v>1</v>
      </c>
      <c r="AB681">
        <f>IF('Rolex, AP, Patek'!R681="Yes",1,0)</f>
        <v>0</v>
      </c>
      <c r="AC681">
        <f>IF('Rolex, AP, Patek'!AR681="Yes",1,0)</f>
        <v>0</v>
      </c>
      <c r="AD681">
        <f>IF(OR('Rolex, AP, Patek'!X681="Yes", 'Rolex, AP, Patek'!Y681="Yes",'Rolex, AP, Patek'!Z681="Yes"),1,0)</f>
        <v>0</v>
      </c>
      <c r="AE681">
        <f>IF(OR('Rolex, AP, Patek'!AA681="Yes",'Rolex, AP, Patek'!AB681="Yes"),1,0)</f>
        <v>0</v>
      </c>
      <c r="AF681">
        <f>IF('Rolex, AP, Patek'!AD681="Yes",1,0)</f>
        <v>0</v>
      </c>
      <c r="AG681">
        <f>IF('Rolex, AP, Patek'!AC681="Yes",1,0)</f>
        <v>0</v>
      </c>
      <c r="AH681">
        <f>IF('Rolex, AP, Patek'!AE681="Yes",1,0)</f>
        <v>0</v>
      </c>
      <c r="AI681">
        <f>IF(OR('Rolex, AP, Patek'!AK681="Yes",'Rolex, AP, Patek'!AN681="Yes"),1,0)</f>
        <v>1</v>
      </c>
      <c r="AJ681">
        <f>IF('Rolex, AP, Patek'!AL681="Yes",1,0)</f>
        <v>0</v>
      </c>
      <c r="AK681">
        <f>IF('Rolex, AP, Patek'!AO681="Yes",1,0)</f>
        <v>0</v>
      </c>
      <c r="AL681">
        <f>IF('Rolex, AP, Patek'!AS681="Yes",1,0)</f>
        <v>0</v>
      </c>
      <c r="AM681" s="25">
        <f t="shared" si="61"/>
        <v>1</v>
      </c>
      <c r="AN681" s="25">
        <f t="shared" si="62"/>
        <v>0</v>
      </c>
      <c r="AO681" s="25">
        <f t="shared" si="63"/>
        <v>0</v>
      </c>
      <c r="AP681" s="25">
        <f t="shared" si="64"/>
        <v>0</v>
      </c>
      <c r="AQ681" s="25">
        <f t="shared" si="65"/>
        <v>0</v>
      </c>
    </row>
    <row r="682" spans="1:43" x14ac:dyDescent="0.2">
      <c r="A682" s="1">
        <v>678</v>
      </c>
      <c r="B682" s="27">
        <f>'Rolex, AP, Patek'!C682</f>
        <v>43233</v>
      </c>
      <c r="C682">
        <f>'Rolex, AP, Patek'!D682</f>
        <v>384</v>
      </c>
      <c r="D682" s="28">
        <f>'Rolex, AP, Patek'!E682</f>
        <v>100000</v>
      </c>
      <c r="E682" s="28">
        <f>'Rolex, AP, Patek'!F682</f>
        <v>125000</v>
      </c>
      <c r="F682" s="29">
        <f t="shared" si="60"/>
        <v>11.512925464970229</v>
      </c>
      <c r="G682" s="28">
        <f>IF('Rolex, AP, Patek'!J682="AP",1,0)</f>
        <v>0</v>
      </c>
      <c r="H682" s="28">
        <f>IF('Rolex, AP, Patek'!J682="Patek",1,0)</f>
        <v>0</v>
      </c>
      <c r="I682" s="28">
        <f>IF('Rolex, AP, Patek'!J682="Rolex",1,0)</f>
        <v>1</v>
      </c>
      <c r="J682">
        <f>IF('Rolex, AP, Patek'!L682="Stainless Steel",1,0)</f>
        <v>1</v>
      </c>
      <c r="K682">
        <f>IF('Rolex, AP, Patek'!L682="Two-tone",1,0)</f>
        <v>0</v>
      </c>
      <c r="L682">
        <f>IF(OR('Rolex, AP, Patek'!L682="YG 18K",'Rolex, AP, Patek'!L682="YG &lt;18K",'Rolex, AP, Patek'!L682="PG 18K",'Rolex, AP, Patek'!L682="PG &lt;18K",'Rolex, AP, Patek'!L682="WG 18K",'Rolex, AP, Patek'!L682="Mixes of 18K",'Rolex, AP, Patek'!L682="Mixes &lt;18K"),1,0)</f>
        <v>0</v>
      </c>
      <c r="M682">
        <f>IF('Rolex, AP, Patek'!L682="Platinum",1,0)</f>
        <v>0</v>
      </c>
      <c r="N682">
        <f>IF(OR('Rolex, AP, Patek'!L682="PVD",'Rolex, AP, Patek'!L682="Gold Plate",'Rolex, AP, Patek'!L682="Other"),1,0)</f>
        <v>0</v>
      </c>
      <c r="O682">
        <f>IF('Rolex, AP, Patek'!P682="Stainless Steel",1,0)</f>
        <v>0</v>
      </c>
      <c r="P682">
        <f>IF('Rolex, AP, Patek'!P682="Leather",1,0)</f>
        <v>1</v>
      </c>
      <c r="Q682">
        <f>IF('Rolex, AP, Patek'!P682="Two-tone",1,0)</f>
        <v>0</v>
      </c>
      <c r="R682">
        <f>IF(OR('Rolex, AP, Patek'!P682="YG 18K",'Rolex, AP, Patek'!P682="PG 18K",'Rolex, AP, Patek'!P682="WG 18K",'Rolex, AP, Patek'!P682="Mixes of 18K"),1,0)</f>
        <v>0</v>
      </c>
      <c r="S682">
        <f>IF(OR('Rolex, AP, Patek'!AX682="Yes",'Rolex, AP, Patek'!AY682="Yes",'Rolex, AP, Patek'!AW682="Yes"),1,0)</f>
        <v>0</v>
      </c>
      <c r="T682">
        <f>IF(OR(ISTEXT('Rolex, AP, Patek'!AZ682), ISTEXT('Rolex, AP, Patek'!BA682)),1,0)</f>
        <v>0</v>
      </c>
      <c r="U682">
        <f>IF('Rolex, AP, Patek'!BB682="Yes",1,0)</f>
        <v>0</v>
      </c>
      <c r="V682">
        <f>IF('Rolex, AP, Patek'!BC682="Yes",1,0)</f>
        <v>0</v>
      </c>
      <c r="W682">
        <f>IF('Rolex, AP, Patek'!BF682="Yes",1,0)</f>
        <v>0</v>
      </c>
      <c r="X682">
        <f>IF('Rolex, AP, Patek'!BG682="A",1,0)</f>
        <v>0</v>
      </c>
      <c r="Y682">
        <f>IF('Rolex, AP, Patek'!BG682="AA",1,0)</f>
        <v>0</v>
      </c>
      <c r="Z682">
        <f>IF('Rolex, AP, Patek'!BG682="AAA",1,0)</f>
        <v>1</v>
      </c>
      <c r="AA682">
        <f>IF('Rolex, AP, Patek'!BG682="AAAA",1,0)</f>
        <v>0</v>
      </c>
      <c r="AB682">
        <f>IF('Rolex, AP, Patek'!R682="Yes",1,0)</f>
        <v>0</v>
      </c>
      <c r="AC682">
        <f>IF('Rolex, AP, Patek'!AR682="Yes",1,0)</f>
        <v>0</v>
      </c>
      <c r="AD682">
        <f>IF(OR('Rolex, AP, Patek'!X682="Yes", 'Rolex, AP, Patek'!Y682="Yes",'Rolex, AP, Patek'!Z682="Yes"),1,0)</f>
        <v>0</v>
      </c>
      <c r="AE682">
        <f>IF(OR('Rolex, AP, Patek'!AA682="Yes",'Rolex, AP, Patek'!AB682="Yes"),1,0)</f>
        <v>0</v>
      </c>
      <c r="AF682">
        <f>IF('Rolex, AP, Patek'!AD682="Yes",1,0)</f>
        <v>0</v>
      </c>
      <c r="AG682">
        <f>IF('Rolex, AP, Patek'!AC682="Yes",1,0)</f>
        <v>0</v>
      </c>
      <c r="AH682">
        <f>IF('Rolex, AP, Patek'!AE682="Yes",1,0)</f>
        <v>0</v>
      </c>
      <c r="AI682">
        <f>IF(OR('Rolex, AP, Patek'!AK682="Yes",'Rolex, AP, Patek'!AN682="Yes"),1,0)</f>
        <v>1</v>
      </c>
      <c r="AJ682">
        <f>IF('Rolex, AP, Patek'!AL682="Yes",1,0)</f>
        <v>0</v>
      </c>
      <c r="AK682">
        <f>IF('Rolex, AP, Patek'!AO682="Yes",1,0)</f>
        <v>0</v>
      </c>
      <c r="AL682">
        <f>IF('Rolex, AP, Patek'!AS682="Yes",1,0)</f>
        <v>0</v>
      </c>
      <c r="AM682" s="25">
        <f t="shared" si="61"/>
        <v>1</v>
      </c>
      <c r="AN682" s="25">
        <f t="shared" si="62"/>
        <v>0</v>
      </c>
      <c r="AO682" s="25">
        <f t="shared" si="63"/>
        <v>0</v>
      </c>
      <c r="AP682" s="25">
        <f t="shared" si="64"/>
        <v>0</v>
      </c>
      <c r="AQ682" s="25">
        <f t="shared" si="65"/>
        <v>0</v>
      </c>
    </row>
    <row r="683" spans="1:43" x14ac:dyDescent="0.2">
      <c r="A683" s="1">
        <v>679</v>
      </c>
      <c r="B683" s="27">
        <f>'Rolex, AP, Patek'!C683</f>
        <v>43233</v>
      </c>
      <c r="C683">
        <f>'Rolex, AP, Patek'!D683</f>
        <v>385</v>
      </c>
      <c r="D683" s="28">
        <f>'Rolex, AP, Patek'!E683</f>
        <v>185000</v>
      </c>
      <c r="E683" s="28">
        <f>'Rolex, AP, Patek'!F683</f>
        <v>227000</v>
      </c>
      <c r="F683" s="29">
        <f t="shared" si="60"/>
        <v>12.128111104060462</v>
      </c>
      <c r="G683" s="28">
        <f>IF('Rolex, AP, Patek'!J683="AP",1,0)</f>
        <v>0</v>
      </c>
      <c r="H683" s="28">
        <f>IF('Rolex, AP, Patek'!J683="Patek",1,0)</f>
        <v>0</v>
      </c>
      <c r="I683" s="28">
        <f>IF('Rolex, AP, Patek'!J683="Rolex",1,0)</f>
        <v>1</v>
      </c>
      <c r="J683">
        <f>IF('Rolex, AP, Patek'!L683="Stainless Steel",1,0)</f>
        <v>1</v>
      </c>
      <c r="K683">
        <f>IF('Rolex, AP, Patek'!L683="Two-tone",1,0)</f>
        <v>0</v>
      </c>
      <c r="L683">
        <f>IF(OR('Rolex, AP, Patek'!L683="YG 18K",'Rolex, AP, Patek'!L683="YG &lt;18K",'Rolex, AP, Patek'!L683="PG 18K",'Rolex, AP, Patek'!L683="PG &lt;18K",'Rolex, AP, Patek'!L683="WG 18K",'Rolex, AP, Patek'!L683="Mixes of 18K",'Rolex, AP, Patek'!L683="Mixes &lt;18K"),1,0)</f>
        <v>0</v>
      </c>
      <c r="M683">
        <f>IF('Rolex, AP, Patek'!L683="Platinum",1,0)</f>
        <v>0</v>
      </c>
      <c r="N683">
        <f>IF(OR('Rolex, AP, Patek'!L683="PVD",'Rolex, AP, Patek'!L683="Gold Plate",'Rolex, AP, Patek'!L683="Other"),1,0)</f>
        <v>0</v>
      </c>
      <c r="O683">
        <f>IF('Rolex, AP, Patek'!P683="Stainless Steel",1,0)</f>
        <v>1</v>
      </c>
      <c r="P683">
        <f>IF('Rolex, AP, Patek'!P683="Leather",1,0)</f>
        <v>0</v>
      </c>
      <c r="Q683">
        <f>IF('Rolex, AP, Patek'!P683="Two-tone",1,0)</f>
        <v>0</v>
      </c>
      <c r="R683">
        <f>IF(OR('Rolex, AP, Patek'!P683="YG 18K",'Rolex, AP, Patek'!P683="PG 18K",'Rolex, AP, Patek'!P683="WG 18K",'Rolex, AP, Patek'!P683="Mixes of 18K"),1,0)</f>
        <v>0</v>
      </c>
      <c r="S683">
        <f>IF(OR('Rolex, AP, Patek'!AX683="Yes",'Rolex, AP, Patek'!AY683="Yes",'Rolex, AP, Patek'!AW683="Yes"),1,0)</f>
        <v>0</v>
      </c>
      <c r="T683">
        <f>IF(OR(ISTEXT('Rolex, AP, Patek'!AZ683), ISTEXT('Rolex, AP, Patek'!BA683)),1,0)</f>
        <v>0</v>
      </c>
      <c r="U683">
        <f>IF('Rolex, AP, Patek'!BB683="Yes",1,0)</f>
        <v>0</v>
      </c>
      <c r="V683">
        <f>IF('Rolex, AP, Patek'!BC683="Yes",1,0)</f>
        <v>0</v>
      </c>
      <c r="W683">
        <f>IF('Rolex, AP, Patek'!BF683="Yes",1,0)</f>
        <v>0</v>
      </c>
      <c r="X683">
        <f>IF('Rolex, AP, Patek'!BG683="A",1,0)</f>
        <v>0</v>
      </c>
      <c r="Y683">
        <f>IF('Rolex, AP, Patek'!BG683="AA",1,0)</f>
        <v>0</v>
      </c>
      <c r="Z683">
        <f>IF('Rolex, AP, Patek'!BG683="AAA",1,0)</f>
        <v>0</v>
      </c>
      <c r="AA683">
        <f>IF('Rolex, AP, Patek'!BG683="AAAA",1,0)</f>
        <v>1</v>
      </c>
      <c r="AB683">
        <f>IF('Rolex, AP, Patek'!R683="Yes",1,0)</f>
        <v>0</v>
      </c>
      <c r="AC683">
        <f>IF('Rolex, AP, Patek'!AR683="Yes",1,0)</f>
        <v>0</v>
      </c>
      <c r="AD683">
        <f>IF(OR('Rolex, AP, Patek'!X683="Yes", 'Rolex, AP, Patek'!Y683="Yes",'Rolex, AP, Patek'!Z683="Yes"),1,0)</f>
        <v>0</v>
      </c>
      <c r="AE683">
        <f>IF(OR('Rolex, AP, Patek'!AA683="Yes",'Rolex, AP, Patek'!AB683="Yes"),1,0)</f>
        <v>0</v>
      </c>
      <c r="AF683">
        <f>IF('Rolex, AP, Patek'!AD683="Yes",1,0)</f>
        <v>0</v>
      </c>
      <c r="AG683">
        <f>IF('Rolex, AP, Patek'!AC683="Yes",1,0)</f>
        <v>0</v>
      </c>
      <c r="AH683">
        <f>IF('Rolex, AP, Patek'!AE683="Yes",1,0)</f>
        <v>0</v>
      </c>
      <c r="AI683">
        <f>IF(OR('Rolex, AP, Patek'!AK683="Yes",'Rolex, AP, Patek'!AN683="Yes"),1,0)</f>
        <v>1</v>
      </c>
      <c r="AJ683">
        <f>IF('Rolex, AP, Patek'!AL683="Yes",1,0)</f>
        <v>0</v>
      </c>
      <c r="AK683">
        <f>IF('Rolex, AP, Patek'!AO683="Yes",1,0)</f>
        <v>0</v>
      </c>
      <c r="AL683">
        <f>IF('Rolex, AP, Patek'!AS683="Yes",1,0)</f>
        <v>0</v>
      </c>
      <c r="AM683" s="25">
        <f t="shared" si="61"/>
        <v>1</v>
      </c>
      <c r="AN683" s="25">
        <f t="shared" si="62"/>
        <v>0</v>
      </c>
      <c r="AO683" s="25">
        <f t="shared" si="63"/>
        <v>0</v>
      </c>
      <c r="AP683" s="25">
        <f t="shared" si="64"/>
        <v>0</v>
      </c>
      <c r="AQ683" s="25">
        <f t="shared" si="65"/>
        <v>0</v>
      </c>
    </row>
    <row r="684" spans="1:43" x14ac:dyDescent="0.2">
      <c r="A684" s="1">
        <v>680</v>
      </c>
      <c r="B684" s="27">
        <f>'Rolex, AP, Patek'!C684</f>
        <v>43233</v>
      </c>
      <c r="C684">
        <f>'Rolex, AP, Patek'!D684</f>
        <v>386</v>
      </c>
      <c r="D684" s="28">
        <f>'Rolex, AP, Patek'!E684</f>
        <v>320000</v>
      </c>
      <c r="E684" s="28">
        <f>'Rolex, AP, Patek'!F684</f>
        <v>389000</v>
      </c>
      <c r="F684" s="29">
        <f t="shared" si="60"/>
        <v>12.676076274775909</v>
      </c>
      <c r="G684" s="28">
        <f>IF('Rolex, AP, Patek'!J684="AP",1,0)</f>
        <v>0</v>
      </c>
      <c r="H684" s="28">
        <f>IF('Rolex, AP, Patek'!J684="Patek",1,0)</f>
        <v>0</v>
      </c>
      <c r="I684" s="28">
        <f>IF('Rolex, AP, Patek'!J684="Rolex",1,0)</f>
        <v>1</v>
      </c>
      <c r="J684">
        <f>IF('Rolex, AP, Patek'!L684="Stainless Steel",1,0)</f>
        <v>0</v>
      </c>
      <c r="K684">
        <f>IF('Rolex, AP, Patek'!L684="Two-tone",1,0)</f>
        <v>0</v>
      </c>
      <c r="L684">
        <f>IF(OR('Rolex, AP, Patek'!L684="YG 18K",'Rolex, AP, Patek'!L684="YG &lt;18K",'Rolex, AP, Patek'!L684="PG 18K",'Rolex, AP, Patek'!L684="PG &lt;18K",'Rolex, AP, Patek'!L684="WG 18K",'Rolex, AP, Patek'!L684="Mixes of 18K",'Rolex, AP, Patek'!L684="Mixes &lt;18K"),1,0)</f>
        <v>1</v>
      </c>
      <c r="M684">
        <f>IF('Rolex, AP, Patek'!L684="Platinum",1,0)</f>
        <v>0</v>
      </c>
      <c r="N684">
        <f>IF(OR('Rolex, AP, Patek'!L684="PVD",'Rolex, AP, Patek'!L684="Gold Plate",'Rolex, AP, Patek'!L684="Other"),1,0)</f>
        <v>0</v>
      </c>
      <c r="O684">
        <f>IF('Rolex, AP, Patek'!P684="Stainless Steel",1,0)</f>
        <v>0</v>
      </c>
      <c r="P684">
        <f>IF('Rolex, AP, Patek'!P684="Leather",1,0)</f>
        <v>0</v>
      </c>
      <c r="Q684">
        <f>IF('Rolex, AP, Patek'!P684="Two-tone",1,0)</f>
        <v>0</v>
      </c>
      <c r="R684">
        <f>IF(OR('Rolex, AP, Patek'!P684="YG 18K",'Rolex, AP, Patek'!P684="PG 18K",'Rolex, AP, Patek'!P684="WG 18K",'Rolex, AP, Patek'!P684="Mixes of 18K"),1,0)</f>
        <v>1</v>
      </c>
      <c r="S684">
        <f>IF(OR('Rolex, AP, Patek'!AX684="Yes",'Rolex, AP, Patek'!AY684="Yes",'Rolex, AP, Patek'!AW684="Yes"),1,0)</f>
        <v>0</v>
      </c>
      <c r="T684">
        <f>IF(OR(ISTEXT('Rolex, AP, Patek'!AZ684), ISTEXT('Rolex, AP, Patek'!BA684)),1,0)</f>
        <v>0</v>
      </c>
      <c r="U684">
        <f>IF('Rolex, AP, Patek'!BB684="Yes",1,0)</f>
        <v>0</v>
      </c>
      <c r="V684">
        <f>IF('Rolex, AP, Patek'!BC684="Yes",1,0)</f>
        <v>0</v>
      </c>
      <c r="W684">
        <f>IF('Rolex, AP, Patek'!BF684="Yes",1,0)</f>
        <v>0</v>
      </c>
      <c r="X684">
        <f>IF('Rolex, AP, Patek'!BG684="A",1,0)</f>
        <v>0</v>
      </c>
      <c r="Y684">
        <f>IF('Rolex, AP, Patek'!BG684="AA",1,0)</f>
        <v>0</v>
      </c>
      <c r="Z684">
        <f>IF('Rolex, AP, Patek'!BG684="AAA",1,0)</f>
        <v>0</v>
      </c>
      <c r="AA684">
        <f>IF('Rolex, AP, Patek'!BG684="AAAA",1,0)</f>
        <v>1</v>
      </c>
      <c r="AB684">
        <f>IF('Rolex, AP, Patek'!R684="Yes",1,0)</f>
        <v>0</v>
      </c>
      <c r="AC684">
        <f>IF('Rolex, AP, Patek'!AR684="Yes",1,0)</f>
        <v>0</v>
      </c>
      <c r="AD684">
        <f>IF(OR('Rolex, AP, Patek'!X684="Yes", 'Rolex, AP, Patek'!Y684="Yes",'Rolex, AP, Patek'!Z684="Yes"),1,0)</f>
        <v>0</v>
      </c>
      <c r="AE684">
        <f>IF(OR('Rolex, AP, Patek'!AA684="Yes",'Rolex, AP, Patek'!AB684="Yes"),1,0)</f>
        <v>0</v>
      </c>
      <c r="AF684">
        <f>IF('Rolex, AP, Patek'!AD684="Yes",1,0)</f>
        <v>0</v>
      </c>
      <c r="AG684">
        <f>IF('Rolex, AP, Patek'!AC684="Yes",1,0)</f>
        <v>0</v>
      </c>
      <c r="AH684">
        <f>IF('Rolex, AP, Patek'!AE684="Yes",1,0)</f>
        <v>0</v>
      </c>
      <c r="AI684">
        <f>IF(OR('Rolex, AP, Patek'!AK684="Yes",'Rolex, AP, Patek'!AN684="Yes"),1,0)</f>
        <v>1</v>
      </c>
      <c r="AJ684">
        <f>IF('Rolex, AP, Patek'!AL684="Yes",1,0)</f>
        <v>0</v>
      </c>
      <c r="AK684">
        <f>IF('Rolex, AP, Patek'!AO684="Yes",1,0)</f>
        <v>0</v>
      </c>
      <c r="AL684">
        <f>IF('Rolex, AP, Patek'!AS684="Yes",1,0)</f>
        <v>0</v>
      </c>
      <c r="AM684" s="25">
        <f t="shared" si="61"/>
        <v>1</v>
      </c>
      <c r="AN684" s="25">
        <f t="shared" si="62"/>
        <v>0</v>
      </c>
      <c r="AO684" s="25">
        <f t="shared" si="63"/>
        <v>0</v>
      </c>
      <c r="AP684" s="25">
        <f t="shared" si="64"/>
        <v>0</v>
      </c>
      <c r="AQ684" s="25">
        <f t="shared" si="65"/>
        <v>0</v>
      </c>
    </row>
    <row r="685" spans="1:43" x14ac:dyDescent="0.2">
      <c r="A685" s="1">
        <v>681</v>
      </c>
      <c r="B685" s="27">
        <f>'Rolex, AP, Patek'!C685</f>
        <v>43233</v>
      </c>
      <c r="C685">
        <f>'Rolex, AP, Patek'!D685</f>
        <v>387</v>
      </c>
      <c r="D685" s="28">
        <f>'Rolex, AP, Patek'!E685</f>
        <v>170000</v>
      </c>
      <c r="E685" s="28">
        <f>'Rolex, AP, Patek'!F685</f>
        <v>209000</v>
      </c>
      <c r="F685" s="29">
        <f t="shared" si="60"/>
        <v>12.043553716032399</v>
      </c>
      <c r="G685" s="28">
        <f>IF('Rolex, AP, Patek'!J685="AP",1,0)</f>
        <v>0</v>
      </c>
      <c r="H685" s="28">
        <f>IF('Rolex, AP, Patek'!J685="Patek",1,0)</f>
        <v>0</v>
      </c>
      <c r="I685" s="28">
        <f>IF('Rolex, AP, Patek'!J685="Rolex",1,0)</f>
        <v>1</v>
      </c>
      <c r="J685">
        <f>IF('Rolex, AP, Patek'!L685="Stainless Steel",1,0)</f>
        <v>1</v>
      </c>
      <c r="K685">
        <f>IF('Rolex, AP, Patek'!L685="Two-tone",1,0)</f>
        <v>0</v>
      </c>
      <c r="L685">
        <f>IF(OR('Rolex, AP, Patek'!L685="YG 18K",'Rolex, AP, Patek'!L685="YG &lt;18K",'Rolex, AP, Patek'!L685="PG 18K",'Rolex, AP, Patek'!L685="PG &lt;18K",'Rolex, AP, Patek'!L685="WG 18K",'Rolex, AP, Patek'!L685="Mixes of 18K",'Rolex, AP, Patek'!L685="Mixes &lt;18K"),1,0)</f>
        <v>0</v>
      </c>
      <c r="M685">
        <f>IF('Rolex, AP, Patek'!L685="Platinum",1,0)</f>
        <v>0</v>
      </c>
      <c r="N685">
        <f>IF(OR('Rolex, AP, Patek'!L685="PVD",'Rolex, AP, Patek'!L685="Gold Plate",'Rolex, AP, Patek'!L685="Other"),1,0)</f>
        <v>0</v>
      </c>
      <c r="O685">
        <f>IF('Rolex, AP, Patek'!P685="Stainless Steel",1,0)</f>
        <v>1</v>
      </c>
      <c r="P685">
        <f>IF('Rolex, AP, Patek'!P685="Leather",1,0)</f>
        <v>0</v>
      </c>
      <c r="Q685">
        <f>IF('Rolex, AP, Patek'!P685="Two-tone",1,0)</f>
        <v>0</v>
      </c>
      <c r="R685">
        <f>IF(OR('Rolex, AP, Patek'!P685="YG 18K",'Rolex, AP, Patek'!P685="PG 18K",'Rolex, AP, Patek'!P685="WG 18K",'Rolex, AP, Patek'!P685="Mixes of 18K"),1,0)</f>
        <v>0</v>
      </c>
      <c r="S685">
        <f>IF(OR('Rolex, AP, Patek'!AX685="Yes",'Rolex, AP, Patek'!AY685="Yes",'Rolex, AP, Patek'!AW685="Yes"),1,0)</f>
        <v>0</v>
      </c>
      <c r="T685">
        <f>IF(OR(ISTEXT('Rolex, AP, Patek'!AZ685), ISTEXT('Rolex, AP, Patek'!BA685)),1,0)</f>
        <v>0</v>
      </c>
      <c r="U685">
        <f>IF('Rolex, AP, Patek'!BB685="Yes",1,0)</f>
        <v>0</v>
      </c>
      <c r="V685">
        <f>IF('Rolex, AP, Patek'!BC685="Yes",1,0)</f>
        <v>0</v>
      </c>
      <c r="W685">
        <f>IF('Rolex, AP, Patek'!BF685="Yes",1,0)</f>
        <v>0</v>
      </c>
      <c r="X685">
        <f>IF('Rolex, AP, Patek'!BG685="A",1,0)</f>
        <v>0</v>
      </c>
      <c r="Y685">
        <f>IF('Rolex, AP, Patek'!BG685="AA",1,0)</f>
        <v>0</v>
      </c>
      <c r="Z685">
        <f>IF('Rolex, AP, Patek'!BG685="AAA",1,0)</f>
        <v>0</v>
      </c>
      <c r="AA685">
        <f>IF('Rolex, AP, Patek'!BG685="AAAA",1,0)</f>
        <v>1</v>
      </c>
      <c r="AB685">
        <f>IF('Rolex, AP, Patek'!R685="Yes",1,0)</f>
        <v>0</v>
      </c>
      <c r="AC685">
        <f>IF('Rolex, AP, Patek'!AR685="Yes",1,0)</f>
        <v>0</v>
      </c>
      <c r="AD685">
        <f>IF(OR('Rolex, AP, Patek'!X685="Yes", 'Rolex, AP, Patek'!Y685="Yes",'Rolex, AP, Patek'!Z685="Yes"),1,0)</f>
        <v>0</v>
      </c>
      <c r="AE685">
        <f>IF(OR('Rolex, AP, Patek'!AA685="Yes",'Rolex, AP, Patek'!AB685="Yes"),1,0)</f>
        <v>0</v>
      </c>
      <c r="AF685">
        <f>IF('Rolex, AP, Patek'!AD685="Yes",1,0)</f>
        <v>0</v>
      </c>
      <c r="AG685">
        <f>IF('Rolex, AP, Patek'!AC685="Yes",1,0)</f>
        <v>0</v>
      </c>
      <c r="AH685">
        <f>IF('Rolex, AP, Patek'!AE685="Yes",1,0)</f>
        <v>0</v>
      </c>
      <c r="AI685">
        <f>IF(OR('Rolex, AP, Patek'!AK685="Yes",'Rolex, AP, Patek'!AN685="Yes"),1,0)</f>
        <v>1</v>
      </c>
      <c r="AJ685">
        <f>IF('Rolex, AP, Patek'!AL685="Yes",1,0)</f>
        <v>0</v>
      </c>
      <c r="AK685">
        <f>IF('Rolex, AP, Patek'!AO685="Yes",1,0)</f>
        <v>0</v>
      </c>
      <c r="AL685">
        <f>IF('Rolex, AP, Patek'!AS685="Yes",1,0)</f>
        <v>0</v>
      </c>
      <c r="AM685" s="25">
        <f t="shared" si="61"/>
        <v>1</v>
      </c>
      <c r="AN685" s="25">
        <f t="shared" si="62"/>
        <v>0</v>
      </c>
      <c r="AO685" s="25">
        <f t="shared" si="63"/>
        <v>0</v>
      </c>
      <c r="AP685" s="25">
        <f t="shared" si="64"/>
        <v>0</v>
      </c>
      <c r="AQ685" s="25">
        <f t="shared" si="65"/>
        <v>0</v>
      </c>
    </row>
    <row r="686" spans="1:43" x14ac:dyDescent="0.2">
      <c r="A686" s="1">
        <v>682</v>
      </c>
      <c r="B686" s="27">
        <f>'Rolex, AP, Patek'!C686</f>
        <v>43233</v>
      </c>
      <c r="C686">
        <f>'Rolex, AP, Patek'!D686</f>
        <v>388</v>
      </c>
      <c r="D686" s="28">
        <f>'Rolex, AP, Patek'!E686</f>
        <v>470000</v>
      </c>
      <c r="E686" s="28">
        <f>'Rolex, AP, Patek'!F686</f>
        <v>569000</v>
      </c>
      <c r="F686" s="29">
        <f t="shared" si="60"/>
        <v>13.060487973686241</v>
      </c>
      <c r="G686" s="28">
        <f>IF('Rolex, AP, Patek'!J686="AP",1,0)</f>
        <v>0</v>
      </c>
      <c r="H686" s="28">
        <f>IF('Rolex, AP, Patek'!J686="Patek",1,0)</f>
        <v>0</v>
      </c>
      <c r="I686" s="28">
        <f>IF('Rolex, AP, Patek'!J686="Rolex",1,0)</f>
        <v>1</v>
      </c>
      <c r="J686">
        <f>IF('Rolex, AP, Patek'!L686="Stainless Steel",1,0)</f>
        <v>0</v>
      </c>
      <c r="K686">
        <f>IF('Rolex, AP, Patek'!L686="Two-tone",1,0)</f>
        <v>0</v>
      </c>
      <c r="L686">
        <f>IF(OR('Rolex, AP, Patek'!L686="YG 18K",'Rolex, AP, Patek'!L686="YG &lt;18K",'Rolex, AP, Patek'!L686="PG 18K",'Rolex, AP, Patek'!L686="PG &lt;18K",'Rolex, AP, Patek'!L686="WG 18K",'Rolex, AP, Patek'!L686="Mixes of 18K",'Rolex, AP, Patek'!L686="Mixes &lt;18K"),1,0)</f>
        <v>1</v>
      </c>
      <c r="M686">
        <f>IF('Rolex, AP, Patek'!L686="Platinum",1,0)</f>
        <v>0</v>
      </c>
      <c r="N686">
        <f>IF(OR('Rolex, AP, Patek'!L686="PVD",'Rolex, AP, Patek'!L686="Gold Plate",'Rolex, AP, Patek'!L686="Other"),1,0)</f>
        <v>0</v>
      </c>
      <c r="O686">
        <f>IF('Rolex, AP, Patek'!P686="Stainless Steel",1,0)</f>
        <v>0</v>
      </c>
      <c r="P686">
        <f>IF('Rolex, AP, Patek'!P686="Leather",1,0)</f>
        <v>0</v>
      </c>
      <c r="Q686">
        <f>IF('Rolex, AP, Patek'!P686="Two-tone",1,0)</f>
        <v>0</v>
      </c>
      <c r="R686">
        <f>IF(OR('Rolex, AP, Patek'!P686="YG 18K",'Rolex, AP, Patek'!P686="PG 18K",'Rolex, AP, Patek'!P686="WG 18K",'Rolex, AP, Patek'!P686="Mixes of 18K"),1,0)</f>
        <v>1</v>
      </c>
      <c r="S686">
        <f>IF(OR('Rolex, AP, Patek'!AX686="Yes",'Rolex, AP, Patek'!AY686="Yes",'Rolex, AP, Patek'!AW686="Yes"),1,0)</f>
        <v>0</v>
      </c>
      <c r="T686">
        <f>IF(OR(ISTEXT('Rolex, AP, Patek'!AZ686), ISTEXT('Rolex, AP, Patek'!BA686)),1,0)</f>
        <v>0</v>
      </c>
      <c r="U686">
        <f>IF('Rolex, AP, Patek'!BB686="Yes",1,0)</f>
        <v>0</v>
      </c>
      <c r="V686">
        <f>IF('Rolex, AP, Patek'!BC686="Yes",1,0)</f>
        <v>0</v>
      </c>
      <c r="W686">
        <f>IF('Rolex, AP, Patek'!BF686="Yes",1,0)</f>
        <v>0</v>
      </c>
      <c r="X686">
        <f>IF('Rolex, AP, Patek'!BG686="A",1,0)</f>
        <v>0</v>
      </c>
      <c r="Y686">
        <f>IF('Rolex, AP, Patek'!BG686="AA",1,0)</f>
        <v>0</v>
      </c>
      <c r="Z686">
        <f>IF('Rolex, AP, Patek'!BG686="AAA",1,0)</f>
        <v>0</v>
      </c>
      <c r="AA686">
        <f>IF('Rolex, AP, Patek'!BG686="AAAA",1,0)</f>
        <v>1</v>
      </c>
      <c r="AB686">
        <f>IF('Rolex, AP, Patek'!R686="Yes",1,0)</f>
        <v>0</v>
      </c>
      <c r="AC686">
        <f>IF('Rolex, AP, Patek'!AR686="Yes",1,0)</f>
        <v>0</v>
      </c>
      <c r="AD686">
        <f>IF(OR('Rolex, AP, Patek'!X686="Yes", 'Rolex, AP, Patek'!Y686="Yes",'Rolex, AP, Patek'!Z686="Yes"),1,0)</f>
        <v>0</v>
      </c>
      <c r="AE686">
        <f>IF(OR('Rolex, AP, Patek'!AA686="Yes",'Rolex, AP, Patek'!AB686="Yes"),1,0)</f>
        <v>0</v>
      </c>
      <c r="AF686">
        <f>IF('Rolex, AP, Patek'!AD686="Yes",1,0)</f>
        <v>0</v>
      </c>
      <c r="AG686">
        <f>IF('Rolex, AP, Patek'!AC686="Yes",1,0)</f>
        <v>0</v>
      </c>
      <c r="AH686">
        <f>IF('Rolex, AP, Patek'!AE686="Yes",1,0)</f>
        <v>0</v>
      </c>
      <c r="AI686">
        <f>IF(OR('Rolex, AP, Patek'!AK686="Yes",'Rolex, AP, Patek'!AN686="Yes"),1,0)</f>
        <v>1</v>
      </c>
      <c r="AJ686">
        <f>IF('Rolex, AP, Patek'!AL686="Yes",1,0)</f>
        <v>0</v>
      </c>
      <c r="AK686">
        <f>IF('Rolex, AP, Patek'!AO686="Yes",1,0)</f>
        <v>0</v>
      </c>
      <c r="AL686">
        <f>IF('Rolex, AP, Patek'!AS686="Yes",1,0)</f>
        <v>0</v>
      </c>
      <c r="AM686" s="25">
        <f t="shared" si="61"/>
        <v>1</v>
      </c>
      <c r="AN686" s="25">
        <f t="shared" si="62"/>
        <v>0</v>
      </c>
      <c r="AO686" s="25">
        <f t="shared" si="63"/>
        <v>0</v>
      </c>
      <c r="AP686" s="25">
        <f t="shared" si="64"/>
        <v>0</v>
      </c>
      <c r="AQ686" s="25">
        <f t="shared" si="65"/>
        <v>0</v>
      </c>
    </row>
    <row r="687" spans="1:43" x14ac:dyDescent="0.2">
      <c r="A687" s="1">
        <v>683</v>
      </c>
      <c r="B687" s="27">
        <f>'Rolex, AP, Patek'!C687</f>
        <v>43233</v>
      </c>
      <c r="C687">
        <f>'Rolex, AP, Patek'!D687</f>
        <v>389</v>
      </c>
      <c r="D687" s="28">
        <f>'Rolex, AP, Patek'!E687</f>
        <v>100000</v>
      </c>
      <c r="E687" s="28">
        <f>'Rolex, AP, Patek'!F687</f>
        <v>125000</v>
      </c>
      <c r="F687" s="29">
        <f t="shared" si="60"/>
        <v>11.512925464970229</v>
      </c>
      <c r="G687" s="28">
        <f>IF('Rolex, AP, Patek'!J687="AP",1,0)</f>
        <v>0</v>
      </c>
      <c r="H687" s="28">
        <f>IF('Rolex, AP, Patek'!J687="Patek",1,0)</f>
        <v>0</v>
      </c>
      <c r="I687" s="28">
        <f>IF('Rolex, AP, Patek'!J687="Rolex",1,0)</f>
        <v>1</v>
      </c>
      <c r="J687">
        <f>IF('Rolex, AP, Patek'!L687="Stainless Steel",1,0)</f>
        <v>1</v>
      </c>
      <c r="K687">
        <f>IF('Rolex, AP, Patek'!L687="Two-tone",1,0)</f>
        <v>0</v>
      </c>
      <c r="L687">
        <f>IF(OR('Rolex, AP, Patek'!L687="YG 18K",'Rolex, AP, Patek'!L687="YG &lt;18K",'Rolex, AP, Patek'!L687="PG 18K",'Rolex, AP, Patek'!L687="PG &lt;18K",'Rolex, AP, Patek'!L687="WG 18K",'Rolex, AP, Patek'!L687="Mixes of 18K",'Rolex, AP, Patek'!L687="Mixes &lt;18K"),1,0)</f>
        <v>0</v>
      </c>
      <c r="M687">
        <f>IF('Rolex, AP, Patek'!L687="Platinum",1,0)</f>
        <v>0</v>
      </c>
      <c r="N687">
        <f>IF(OR('Rolex, AP, Patek'!L687="PVD",'Rolex, AP, Patek'!L687="Gold Plate",'Rolex, AP, Patek'!L687="Other"),1,0)</f>
        <v>0</v>
      </c>
      <c r="O687">
        <f>IF('Rolex, AP, Patek'!P687="Stainless Steel",1,0)</f>
        <v>1</v>
      </c>
      <c r="P687">
        <f>IF('Rolex, AP, Patek'!P687="Leather",1,0)</f>
        <v>0</v>
      </c>
      <c r="Q687">
        <f>IF('Rolex, AP, Patek'!P687="Two-tone",1,0)</f>
        <v>0</v>
      </c>
      <c r="R687">
        <f>IF(OR('Rolex, AP, Patek'!P687="YG 18K",'Rolex, AP, Patek'!P687="PG 18K",'Rolex, AP, Patek'!P687="WG 18K",'Rolex, AP, Patek'!P687="Mixes of 18K"),1,0)</f>
        <v>0</v>
      </c>
      <c r="S687">
        <f>IF(OR('Rolex, AP, Patek'!AX687="Yes",'Rolex, AP, Patek'!AY687="Yes",'Rolex, AP, Patek'!AW687="Yes"),1,0)</f>
        <v>0</v>
      </c>
      <c r="T687">
        <f>IF(OR(ISTEXT('Rolex, AP, Patek'!AZ687), ISTEXT('Rolex, AP, Patek'!BA687)),1,0)</f>
        <v>0</v>
      </c>
      <c r="U687">
        <f>IF('Rolex, AP, Patek'!BB687="Yes",1,0)</f>
        <v>1</v>
      </c>
      <c r="V687">
        <f>IF('Rolex, AP, Patek'!BC687="Yes",1,0)</f>
        <v>0</v>
      </c>
      <c r="W687">
        <f>IF('Rolex, AP, Patek'!BF687="Yes",1,0)</f>
        <v>0</v>
      </c>
      <c r="X687">
        <f>IF('Rolex, AP, Patek'!BG687="A",1,0)</f>
        <v>0</v>
      </c>
      <c r="Y687">
        <f>IF('Rolex, AP, Patek'!BG687="AA",1,0)</f>
        <v>0</v>
      </c>
      <c r="Z687">
        <f>IF('Rolex, AP, Patek'!BG687="AAA",1,0)</f>
        <v>0</v>
      </c>
      <c r="AA687">
        <f>IF('Rolex, AP, Patek'!BG687="AAAA",1,0)</f>
        <v>1</v>
      </c>
      <c r="AB687">
        <f>IF('Rolex, AP, Patek'!R687="Yes",1,0)</f>
        <v>0</v>
      </c>
      <c r="AC687">
        <f>IF('Rolex, AP, Patek'!AR687="Yes",1,0)</f>
        <v>0</v>
      </c>
      <c r="AD687">
        <f>IF(OR('Rolex, AP, Patek'!X687="Yes", 'Rolex, AP, Patek'!Y687="Yes",'Rolex, AP, Patek'!Z687="Yes"),1,0)</f>
        <v>0</v>
      </c>
      <c r="AE687">
        <f>IF(OR('Rolex, AP, Patek'!AA687="Yes",'Rolex, AP, Patek'!AB687="Yes"),1,0)</f>
        <v>0</v>
      </c>
      <c r="AF687">
        <f>IF('Rolex, AP, Patek'!AD687="Yes",1,0)</f>
        <v>0</v>
      </c>
      <c r="AG687">
        <f>IF('Rolex, AP, Patek'!AC687="Yes",1,0)</f>
        <v>0</v>
      </c>
      <c r="AH687">
        <f>IF('Rolex, AP, Patek'!AE687="Yes",1,0)</f>
        <v>0</v>
      </c>
      <c r="AI687">
        <f>IF(OR('Rolex, AP, Patek'!AK687="Yes",'Rolex, AP, Patek'!AN687="Yes"),1,0)</f>
        <v>1</v>
      </c>
      <c r="AJ687">
        <f>IF('Rolex, AP, Patek'!AL687="Yes",1,0)</f>
        <v>0</v>
      </c>
      <c r="AK687">
        <f>IF('Rolex, AP, Patek'!AO687="Yes",1,0)</f>
        <v>0</v>
      </c>
      <c r="AL687">
        <f>IF('Rolex, AP, Patek'!AS687="Yes",1,0)</f>
        <v>0</v>
      </c>
      <c r="AM687" s="25">
        <f t="shared" si="61"/>
        <v>1</v>
      </c>
      <c r="AN687" s="25">
        <f t="shared" si="62"/>
        <v>0</v>
      </c>
      <c r="AO687" s="25">
        <f t="shared" si="63"/>
        <v>0</v>
      </c>
      <c r="AP687" s="25">
        <f t="shared" si="64"/>
        <v>0</v>
      </c>
      <c r="AQ687" s="25">
        <f t="shared" si="65"/>
        <v>0</v>
      </c>
    </row>
    <row r="688" spans="1:43" x14ac:dyDescent="0.2">
      <c r="A688" s="1">
        <v>684</v>
      </c>
      <c r="B688" s="27">
        <f>'Rolex, AP, Patek'!C688</f>
        <v>43233</v>
      </c>
      <c r="C688">
        <f>'Rolex, AP, Patek'!D688</f>
        <v>390</v>
      </c>
      <c r="D688" s="28">
        <f>'Rolex, AP, Patek'!E688</f>
        <v>37000</v>
      </c>
      <c r="E688" s="28">
        <f>'Rolex, AP, Patek'!F688</f>
        <v>46250</v>
      </c>
      <c r="F688" s="29">
        <f t="shared" si="60"/>
        <v>10.518673191626361</v>
      </c>
      <c r="G688" s="28">
        <f>IF('Rolex, AP, Patek'!J688="AP",1,0)</f>
        <v>0</v>
      </c>
      <c r="H688" s="28">
        <f>IF('Rolex, AP, Patek'!J688="Patek",1,0)</f>
        <v>0</v>
      </c>
      <c r="I688" s="28">
        <f>IF('Rolex, AP, Patek'!J688="Rolex",1,0)</f>
        <v>1</v>
      </c>
      <c r="J688">
        <f>IF('Rolex, AP, Patek'!L688="Stainless Steel",1,0)</f>
        <v>1</v>
      </c>
      <c r="K688">
        <f>IF('Rolex, AP, Patek'!L688="Two-tone",1,0)</f>
        <v>0</v>
      </c>
      <c r="L688">
        <f>IF(OR('Rolex, AP, Patek'!L688="YG 18K",'Rolex, AP, Patek'!L688="YG &lt;18K",'Rolex, AP, Patek'!L688="PG 18K",'Rolex, AP, Patek'!L688="PG &lt;18K",'Rolex, AP, Patek'!L688="WG 18K",'Rolex, AP, Patek'!L688="Mixes of 18K",'Rolex, AP, Patek'!L688="Mixes &lt;18K"),1,0)</f>
        <v>0</v>
      </c>
      <c r="M688">
        <f>IF('Rolex, AP, Patek'!L688="Platinum",1,0)</f>
        <v>0</v>
      </c>
      <c r="N688">
        <f>IF(OR('Rolex, AP, Patek'!L688="PVD",'Rolex, AP, Patek'!L688="Gold Plate",'Rolex, AP, Patek'!L688="Other"),1,0)</f>
        <v>0</v>
      </c>
      <c r="O688">
        <f>IF('Rolex, AP, Patek'!P688="Stainless Steel",1,0)</f>
        <v>1</v>
      </c>
      <c r="P688">
        <f>IF('Rolex, AP, Patek'!P688="Leather",1,0)</f>
        <v>0</v>
      </c>
      <c r="Q688">
        <f>IF('Rolex, AP, Patek'!P688="Two-tone",1,0)</f>
        <v>0</v>
      </c>
      <c r="R688">
        <f>IF(OR('Rolex, AP, Patek'!P688="YG 18K",'Rolex, AP, Patek'!P688="PG 18K",'Rolex, AP, Patek'!P688="WG 18K",'Rolex, AP, Patek'!P688="Mixes of 18K"),1,0)</f>
        <v>0</v>
      </c>
      <c r="S688">
        <f>IF(OR('Rolex, AP, Patek'!AX688="Yes",'Rolex, AP, Patek'!AY688="Yes",'Rolex, AP, Patek'!AW688="Yes"),1,0)</f>
        <v>0</v>
      </c>
      <c r="T688">
        <f>IF(OR(ISTEXT('Rolex, AP, Patek'!AZ688), ISTEXT('Rolex, AP, Patek'!BA688)),1,0)</f>
        <v>0</v>
      </c>
      <c r="U688">
        <f>IF('Rolex, AP, Patek'!BB688="Yes",1,0)</f>
        <v>0</v>
      </c>
      <c r="V688">
        <f>IF('Rolex, AP, Patek'!BC688="Yes",1,0)</f>
        <v>0</v>
      </c>
      <c r="W688">
        <f>IF('Rolex, AP, Patek'!BF688="Yes",1,0)</f>
        <v>0</v>
      </c>
      <c r="X688">
        <f>IF('Rolex, AP, Patek'!BG688="A",1,0)</f>
        <v>0</v>
      </c>
      <c r="Y688">
        <f>IF('Rolex, AP, Patek'!BG688="AA",1,0)</f>
        <v>0</v>
      </c>
      <c r="Z688">
        <f>IF('Rolex, AP, Patek'!BG688="AAA",1,0)</f>
        <v>0</v>
      </c>
      <c r="AA688">
        <f>IF('Rolex, AP, Patek'!BG688="AAAA",1,0)</f>
        <v>1</v>
      </c>
      <c r="AB688">
        <f>IF('Rolex, AP, Patek'!R688="Yes",1,0)</f>
        <v>0</v>
      </c>
      <c r="AC688">
        <f>IF('Rolex, AP, Patek'!AR688="Yes",1,0)</f>
        <v>0</v>
      </c>
      <c r="AD688">
        <f>IF(OR('Rolex, AP, Patek'!X688="Yes", 'Rolex, AP, Patek'!Y688="Yes",'Rolex, AP, Patek'!Z688="Yes"),1,0)</f>
        <v>0</v>
      </c>
      <c r="AE688">
        <f>IF(OR('Rolex, AP, Patek'!AA688="Yes",'Rolex, AP, Patek'!AB688="Yes"),1,0)</f>
        <v>0</v>
      </c>
      <c r="AF688">
        <f>IF('Rolex, AP, Patek'!AD688="Yes",1,0)</f>
        <v>0</v>
      </c>
      <c r="AG688">
        <f>IF('Rolex, AP, Patek'!AC688="Yes",1,0)</f>
        <v>0</v>
      </c>
      <c r="AH688">
        <f>IF('Rolex, AP, Patek'!AE688="Yes",1,0)</f>
        <v>0</v>
      </c>
      <c r="AI688">
        <f>IF(OR('Rolex, AP, Patek'!AK688="Yes",'Rolex, AP, Patek'!AN688="Yes"),1,0)</f>
        <v>1</v>
      </c>
      <c r="AJ688">
        <f>IF('Rolex, AP, Patek'!AL688="Yes",1,0)</f>
        <v>0</v>
      </c>
      <c r="AK688">
        <f>IF('Rolex, AP, Patek'!AO688="Yes",1,0)</f>
        <v>0</v>
      </c>
      <c r="AL688">
        <f>IF('Rolex, AP, Patek'!AS688="Yes",1,0)</f>
        <v>0</v>
      </c>
      <c r="AM688" s="25">
        <f t="shared" si="61"/>
        <v>1</v>
      </c>
      <c r="AN688" s="25">
        <f t="shared" si="62"/>
        <v>0</v>
      </c>
      <c r="AO688" s="25">
        <f t="shared" si="63"/>
        <v>0</v>
      </c>
      <c r="AP688" s="25">
        <f t="shared" si="64"/>
        <v>0</v>
      </c>
      <c r="AQ688" s="25">
        <f t="shared" si="65"/>
        <v>0</v>
      </c>
    </row>
    <row r="689" spans="1:43" x14ac:dyDescent="0.2">
      <c r="A689" s="1">
        <v>685</v>
      </c>
      <c r="B689" s="27">
        <f>'Rolex, AP, Patek'!C689</f>
        <v>43233</v>
      </c>
      <c r="C689">
        <f>'Rolex, AP, Patek'!D689</f>
        <v>391</v>
      </c>
      <c r="D689" s="28">
        <f>'Rolex, AP, Patek'!E689</f>
        <v>73000</v>
      </c>
      <c r="E689" s="28">
        <f>'Rolex, AP, Patek'!F689</f>
        <v>91250</v>
      </c>
      <c r="F689" s="29">
        <f t="shared" si="60"/>
        <v>11.198214720130528</v>
      </c>
      <c r="G689" s="28">
        <f>IF('Rolex, AP, Patek'!J689="AP",1,0)</f>
        <v>0</v>
      </c>
      <c r="H689" s="28">
        <f>IF('Rolex, AP, Patek'!J689="Patek",1,0)</f>
        <v>0</v>
      </c>
      <c r="I689" s="28">
        <f>IF('Rolex, AP, Patek'!J689="Rolex",1,0)</f>
        <v>1</v>
      </c>
      <c r="J689">
        <f>IF('Rolex, AP, Patek'!L689="Stainless Steel",1,0)</f>
        <v>1</v>
      </c>
      <c r="K689">
        <f>IF('Rolex, AP, Patek'!L689="Two-tone",1,0)</f>
        <v>0</v>
      </c>
      <c r="L689">
        <f>IF(OR('Rolex, AP, Patek'!L689="YG 18K",'Rolex, AP, Patek'!L689="YG &lt;18K",'Rolex, AP, Patek'!L689="PG 18K",'Rolex, AP, Patek'!L689="PG &lt;18K",'Rolex, AP, Patek'!L689="WG 18K",'Rolex, AP, Patek'!L689="Mixes of 18K",'Rolex, AP, Patek'!L689="Mixes &lt;18K"),1,0)</f>
        <v>0</v>
      </c>
      <c r="M689">
        <f>IF('Rolex, AP, Patek'!L689="Platinum",1,0)</f>
        <v>0</v>
      </c>
      <c r="N689">
        <f>IF(OR('Rolex, AP, Patek'!L689="PVD",'Rolex, AP, Patek'!L689="Gold Plate",'Rolex, AP, Patek'!L689="Other"),1,0)</f>
        <v>0</v>
      </c>
      <c r="O689">
        <f>IF('Rolex, AP, Patek'!P689="Stainless Steel",1,0)</f>
        <v>1</v>
      </c>
      <c r="P689">
        <f>IF('Rolex, AP, Patek'!P689="Leather",1,0)</f>
        <v>0</v>
      </c>
      <c r="Q689">
        <f>IF('Rolex, AP, Patek'!P689="Two-tone",1,0)</f>
        <v>0</v>
      </c>
      <c r="R689">
        <f>IF(OR('Rolex, AP, Patek'!P689="YG 18K",'Rolex, AP, Patek'!P689="PG 18K",'Rolex, AP, Patek'!P689="WG 18K",'Rolex, AP, Patek'!P689="Mixes of 18K"),1,0)</f>
        <v>0</v>
      </c>
      <c r="S689">
        <f>IF(OR('Rolex, AP, Patek'!AX689="Yes",'Rolex, AP, Patek'!AY689="Yes",'Rolex, AP, Patek'!AW689="Yes"),1,0)</f>
        <v>0</v>
      </c>
      <c r="T689">
        <f>IF(OR(ISTEXT('Rolex, AP, Patek'!AZ689), ISTEXT('Rolex, AP, Patek'!BA689)),1,0)</f>
        <v>0</v>
      </c>
      <c r="U689">
        <f>IF('Rolex, AP, Patek'!BB689="Yes",1,0)</f>
        <v>0</v>
      </c>
      <c r="V689">
        <f>IF('Rolex, AP, Patek'!BC689="Yes",1,0)</f>
        <v>0</v>
      </c>
      <c r="W689">
        <f>IF('Rolex, AP, Patek'!BF689="Yes",1,0)</f>
        <v>0</v>
      </c>
      <c r="X689">
        <f>IF('Rolex, AP, Patek'!BG689="A",1,0)</f>
        <v>0</v>
      </c>
      <c r="Y689">
        <f>IF('Rolex, AP, Patek'!BG689="AA",1,0)</f>
        <v>0</v>
      </c>
      <c r="Z689">
        <f>IF('Rolex, AP, Patek'!BG689="AAA",1,0)</f>
        <v>0</v>
      </c>
      <c r="AA689">
        <f>IF('Rolex, AP, Patek'!BG689="AAAA",1,0)</f>
        <v>1</v>
      </c>
      <c r="AB689">
        <f>IF('Rolex, AP, Patek'!R689="Yes",1,0)</f>
        <v>0</v>
      </c>
      <c r="AC689">
        <f>IF('Rolex, AP, Patek'!AR689="Yes",1,0)</f>
        <v>0</v>
      </c>
      <c r="AD689">
        <f>IF(OR('Rolex, AP, Patek'!X689="Yes", 'Rolex, AP, Patek'!Y689="Yes",'Rolex, AP, Patek'!Z689="Yes"),1,0)</f>
        <v>0</v>
      </c>
      <c r="AE689">
        <f>IF(OR('Rolex, AP, Patek'!AA689="Yes",'Rolex, AP, Patek'!AB689="Yes"),1,0)</f>
        <v>0</v>
      </c>
      <c r="AF689">
        <f>IF('Rolex, AP, Patek'!AD689="Yes",1,0)</f>
        <v>0</v>
      </c>
      <c r="AG689">
        <f>IF('Rolex, AP, Patek'!AC689="Yes",1,0)</f>
        <v>0</v>
      </c>
      <c r="AH689">
        <f>IF('Rolex, AP, Patek'!AE689="Yes",1,0)</f>
        <v>0</v>
      </c>
      <c r="AI689">
        <f>IF(OR('Rolex, AP, Patek'!AK689="Yes",'Rolex, AP, Patek'!AN689="Yes"),1,0)</f>
        <v>1</v>
      </c>
      <c r="AJ689">
        <f>IF('Rolex, AP, Patek'!AL689="Yes",1,0)</f>
        <v>0</v>
      </c>
      <c r="AK689">
        <f>IF('Rolex, AP, Patek'!AO689="Yes",1,0)</f>
        <v>0</v>
      </c>
      <c r="AL689">
        <f>IF('Rolex, AP, Patek'!AS689="Yes",1,0)</f>
        <v>0</v>
      </c>
      <c r="AM689" s="25">
        <f t="shared" si="61"/>
        <v>1</v>
      </c>
      <c r="AN689" s="25">
        <f t="shared" si="62"/>
        <v>0</v>
      </c>
      <c r="AO689" s="25">
        <f t="shared" si="63"/>
        <v>0</v>
      </c>
      <c r="AP689" s="25">
        <f t="shared" si="64"/>
        <v>0</v>
      </c>
      <c r="AQ689" s="25">
        <f t="shared" si="65"/>
        <v>0</v>
      </c>
    </row>
    <row r="690" spans="1:43" x14ac:dyDescent="0.2">
      <c r="A690" s="1">
        <v>686</v>
      </c>
      <c r="B690" s="27">
        <f>'Rolex, AP, Patek'!C690</f>
        <v>43233</v>
      </c>
      <c r="C690">
        <f>'Rolex, AP, Patek'!D690</f>
        <v>392</v>
      </c>
      <c r="D690" s="28">
        <f>'Rolex, AP, Patek'!E690</f>
        <v>75000</v>
      </c>
      <c r="E690" s="28">
        <f>'Rolex, AP, Patek'!F690</f>
        <v>93750</v>
      </c>
      <c r="F690" s="29">
        <f t="shared" si="60"/>
        <v>11.225243392518447</v>
      </c>
      <c r="G690" s="28">
        <f>IF('Rolex, AP, Patek'!J690="AP",1,0)</f>
        <v>0</v>
      </c>
      <c r="H690" s="28">
        <f>IF('Rolex, AP, Patek'!J690="Patek",1,0)</f>
        <v>0</v>
      </c>
      <c r="I690" s="28">
        <f>IF('Rolex, AP, Patek'!J690="Rolex",1,0)</f>
        <v>1</v>
      </c>
      <c r="J690">
        <f>IF('Rolex, AP, Patek'!L690="Stainless Steel",1,0)</f>
        <v>0</v>
      </c>
      <c r="K690">
        <f>IF('Rolex, AP, Patek'!L690="Two-tone",1,0)</f>
        <v>0</v>
      </c>
      <c r="L690">
        <f>IF(OR('Rolex, AP, Patek'!L690="YG 18K",'Rolex, AP, Patek'!L690="YG &lt;18K",'Rolex, AP, Patek'!L690="PG 18K",'Rolex, AP, Patek'!L690="PG &lt;18K",'Rolex, AP, Patek'!L690="WG 18K",'Rolex, AP, Patek'!L690="Mixes of 18K",'Rolex, AP, Patek'!L690="Mixes &lt;18K"),1,0)</f>
        <v>1</v>
      </c>
      <c r="M690">
        <f>IF('Rolex, AP, Patek'!L690="Platinum",1,0)</f>
        <v>0</v>
      </c>
      <c r="N690">
        <f>IF(OR('Rolex, AP, Patek'!L690="PVD",'Rolex, AP, Patek'!L690="Gold Plate",'Rolex, AP, Patek'!L690="Other"),1,0)</f>
        <v>0</v>
      </c>
      <c r="O690">
        <f>IF('Rolex, AP, Patek'!P690="Stainless Steel",1,0)</f>
        <v>0</v>
      </c>
      <c r="P690">
        <f>IF('Rolex, AP, Patek'!P690="Leather",1,0)</f>
        <v>0</v>
      </c>
      <c r="Q690">
        <f>IF('Rolex, AP, Patek'!P690="Two-tone",1,0)</f>
        <v>0</v>
      </c>
      <c r="R690">
        <f>IF(OR('Rolex, AP, Patek'!P690="YG 18K",'Rolex, AP, Patek'!P690="PG 18K",'Rolex, AP, Patek'!P690="WG 18K",'Rolex, AP, Patek'!P690="Mixes of 18K"),1,0)</f>
        <v>1</v>
      </c>
      <c r="S690">
        <f>IF(OR('Rolex, AP, Patek'!AX690="Yes",'Rolex, AP, Patek'!AY690="Yes",'Rolex, AP, Patek'!AW690="Yes"),1,0)</f>
        <v>0</v>
      </c>
      <c r="T690">
        <f>IF(OR(ISTEXT('Rolex, AP, Patek'!AZ690), ISTEXT('Rolex, AP, Patek'!BA690)),1,0)</f>
        <v>0</v>
      </c>
      <c r="U690">
        <f>IF('Rolex, AP, Patek'!BB690="Yes",1,0)</f>
        <v>0</v>
      </c>
      <c r="V690">
        <f>IF('Rolex, AP, Patek'!BC690="Yes",1,0)</f>
        <v>0</v>
      </c>
      <c r="W690">
        <f>IF('Rolex, AP, Patek'!BF690="Yes",1,0)</f>
        <v>0</v>
      </c>
      <c r="X690">
        <f>IF('Rolex, AP, Patek'!BG690="A",1,0)</f>
        <v>0</v>
      </c>
      <c r="Y690">
        <f>IF('Rolex, AP, Patek'!BG690="AA",1,0)</f>
        <v>0</v>
      </c>
      <c r="Z690">
        <f>IF('Rolex, AP, Patek'!BG690="AAA",1,0)</f>
        <v>0</v>
      </c>
      <c r="AA690">
        <f>IF('Rolex, AP, Patek'!BG690="AAAA",1,0)</f>
        <v>1</v>
      </c>
      <c r="AB690">
        <f>IF('Rolex, AP, Patek'!R690="Yes",1,0)</f>
        <v>0</v>
      </c>
      <c r="AC690">
        <f>IF('Rolex, AP, Patek'!AR690="Yes",1,0)</f>
        <v>0</v>
      </c>
      <c r="AD690">
        <f>IF(OR('Rolex, AP, Patek'!X690="Yes", 'Rolex, AP, Patek'!Y690="Yes",'Rolex, AP, Patek'!Z690="Yes"),1,0)</f>
        <v>0</v>
      </c>
      <c r="AE690">
        <f>IF(OR('Rolex, AP, Patek'!AA690="Yes",'Rolex, AP, Patek'!AB690="Yes"),1,0)</f>
        <v>0</v>
      </c>
      <c r="AF690">
        <f>IF('Rolex, AP, Patek'!AD690="Yes",1,0)</f>
        <v>0</v>
      </c>
      <c r="AG690">
        <f>IF('Rolex, AP, Patek'!AC690="Yes",1,0)</f>
        <v>0</v>
      </c>
      <c r="AH690">
        <f>IF('Rolex, AP, Patek'!AE690="Yes",1,0)</f>
        <v>0</v>
      </c>
      <c r="AI690">
        <f>IF(OR('Rolex, AP, Patek'!AK690="Yes",'Rolex, AP, Patek'!AN690="Yes"),1,0)</f>
        <v>1</v>
      </c>
      <c r="AJ690">
        <f>IF('Rolex, AP, Patek'!AL690="Yes",1,0)</f>
        <v>0</v>
      </c>
      <c r="AK690">
        <f>IF('Rolex, AP, Patek'!AO690="Yes",1,0)</f>
        <v>0</v>
      </c>
      <c r="AL690">
        <f>IF('Rolex, AP, Patek'!AS690="Yes",1,0)</f>
        <v>0</v>
      </c>
      <c r="AM690" s="25">
        <f t="shared" si="61"/>
        <v>1</v>
      </c>
      <c r="AN690" s="25">
        <f t="shared" si="62"/>
        <v>0</v>
      </c>
      <c r="AO690" s="25">
        <f t="shared" si="63"/>
        <v>0</v>
      </c>
      <c r="AP690" s="25">
        <f t="shared" si="64"/>
        <v>0</v>
      </c>
      <c r="AQ690" s="25">
        <f t="shared" si="65"/>
        <v>0</v>
      </c>
    </row>
    <row r="691" spans="1:43" x14ac:dyDescent="0.2">
      <c r="A691" s="1">
        <v>687</v>
      </c>
      <c r="B691" s="27">
        <f>'Rolex, AP, Patek'!C691</f>
        <v>43233</v>
      </c>
      <c r="C691">
        <f>'Rolex, AP, Patek'!D691</f>
        <v>393</v>
      </c>
      <c r="D691" s="28">
        <f>'Rolex, AP, Patek'!E691</f>
        <v>48000</v>
      </c>
      <c r="E691" s="28">
        <f>'Rolex, AP, Patek'!F691</f>
        <v>60000</v>
      </c>
      <c r="F691" s="29">
        <f t="shared" si="60"/>
        <v>10.778956289890028</v>
      </c>
      <c r="G691" s="28">
        <f>IF('Rolex, AP, Patek'!J691="AP",1,0)</f>
        <v>0</v>
      </c>
      <c r="H691" s="28">
        <f>IF('Rolex, AP, Patek'!J691="Patek",1,0)</f>
        <v>0</v>
      </c>
      <c r="I691" s="28">
        <f>IF('Rolex, AP, Patek'!J691="Rolex",1,0)</f>
        <v>1</v>
      </c>
      <c r="J691">
        <f>IF('Rolex, AP, Patek'!L691="Stainless Steel",1,0)</f>
        <v>1</v>
      </c>
      <c r="K691">
        <f>IF('Rolex, AP, Patek'!L691="Two-tone",1,0)</f>
        <v>0</v>
      </c>
      <c r="L691">
        <f>IF(OR('Rolex, AP, Patek'!L691="YG 18K",'Rolex, AP, Patek'!L691="YG &lt;18K",'Rolex, AP, Patek'!L691="PG 18K",'Rolex, AP, Patek'!L691="PG &lt;18K",'Rolex, AP, Patek'!L691="WG 18K",'Rolex, AP, Patek'!L691="Mixes of 18K",'Rolex, AP, Patek'!L691="Mixes &lt;18K"),1,0)</f>
        <v>0</v>
      </c>
      <c r="M691">
        <f>IF('Rolex, AP, Patek'!L691="Platinum",1,0)</f>
        <v>0</v>
      </c>
      <c r="N691">
        <f>IF(OR('Rolex, AP, Patek'!L691="PVD",'Rolex, AP, Patek'!L691="Gold Plate",'Rolex, AP, Patek'!L691="Other"),1,0)</f>
        <v>0</v>
      </c>
      <c r="O691">
        <f>IF('Rolex, AP, Patek'!P691="Stainless Steel",1,0)</f>
        <v>1</v>
      </c>
      <c r="P691">
        <f>IF('Rolex, AP, Patek'!P691="Leather",1,0)</f>
        <v>0</v>
      </c>
      <c r="Q691">
        <f>IF('Rolex, AP, Patek'!P691="Two-tone",1,0)</f>
        <v>0</v>
      </c>
      <c r="R691">
        <f>IF(OR('Rolex, AP, Patek'!P691="YG 18K",'Rolex, AP, Patek'!P691="PG 18K",'Rolex, AP, Patek'!P691="WG 18K",'Rolex, AP, Patek'!P691="Mixes of 18K"),1,0)</f>
        <v>0</v>
      </c>
      <c r="S691">
        <f>IF(OR('Rolex, AP, Patek'!AX691="Yes",'Rolex, AP, Patek'!AY691="Yes",'Rolex, AP, Patek'!AW691="Yes"),1,0)</f>
        <v>0</v>
      </c>
      <c r="T691">
        <f>IF(OR(ISTEXT('Rolex, AP, Patek'!AZ691), ISTEXT('Rolex, AP, Patek'!BA691)),1,0)</f>
        <v>0</v>
      </c>
      <c r="U691">
        <f>IF('Rolex, AP, Patek'!BB691="Yes",1,0)</f>
        <v>0</v>
      </c>
      <c r="V691">
        <f>IF('Rolex, AP, Patek'!BC691="Yes",1,0)</f>
        <v>0</v>
      </c>
      <c r="W691">
        <f>IF('Rolex, AP, Patek'!BF691="Yes",1,0)</f>
        <v>0</v>
      </c>
      <c r="X691">
        <f>IF('Rolex, AP, Patek'!BG691="A",1,0)</f>
        <v>0</v>
      </c>
      <c r="Y691">
        <f>IF('Rolex, AP, Patek'!BG691="AA",1,0)</f>
        <v>0</v>
      </c>
      <c r="Z691">
        <f>IF('Rolex, AP, Patek'!BG691="AAA",1,0)</f>
        <v>1</v>
      </c>
      <c r="AA691">
        <f>IF('Rolex, AP, Patek'!BG691="AAAA",1,0)</f>
        <v>0</v>
      </c>
      <c r="AB691">
        <f>IF('Rolex, AP, Patek'!R691="Yes",1,0)</f>
        <v>0</v>
      </c>
      <c r="AC691">
        <f>IF('Rolex, AP, Patek'!AR691="Yes",1,0)</f>
        <v>0</v>
      </c>
      <c r="AD691">
        <f>IF(OR('Rolex, AP, Patek'!X691="Yes", 'Rolex, AP, Patek'!Y691="Yes",'Rolex, AP, Patek'!Z691="Yes"),1,0)</f>
        <v>0</v>
      </c>
      <c r="AE691">
        <f>IF(OR('Rolex, AP, Patek'!AA691="Yes",'Rolex, AP, Patek'!AB691="Yes"),1,0)</f>
        <v>0</v>
      </c>
      <c r="AF691">
        <f>IF('Rolex, AP, Patek'!AD691="Yes",1,0)</f>
        <v>0</v>
      </c>
      <c r="AG691">
        <f>IF('Rolex, AP, Patek'!AC691="Yes",1,0)</f>
        <v>0</v>
      </c>
      <c r="AH691">
        <f>IF('Rolex, AP, Patek'!AE691="Yes",1,0)</f>
        <v>0</v>
      </c>
      <c r="AI691">
        <f>IF(OR('Rolex, AP, Patek'!AK691="Yes",'Rolex, AP, Patek'!AN691="Yes"),1,0)</f>
        <v>1</v>
      </c>
      <c r="AJ691">
        <f>IF('Rolex, AP, Patek'!AL691="Yes",1,0)</f>
        <v>0</v>
      </c>
      <c r="AK691">
        <f>IF('Rolex, AP, Patek'!AO691="Yes",1,0)</f>
        <v>0</v>
      </c>
      <c r="AL691">
        <f>IF('Rolex, AP, Patek'!AS691="Yes",1,0)</f>
        <v>0</v>
      </c>
      <c r="AM691" s="25">
        <f t="shared" si="61"/>
        <v>1</v>
      </c>
      <c r="AN691" s="25">
        <f t="shared" si="62"/>
        <v>0</v>
      </c>
      <c r="AO691" s="25">
        <f t="shared" si="63"/>
        <v>0</v>
      </c>
      <c r="AP691" s="25">
        <f t="shared" si="64"/>
        <v>0</v>
      </c>
      <c r="AQ691" s="25">
        <f t="shared" si="65"/>
        <v>0</v>
      </c>
    </row>
    <row r="692" spans="1:43" x14ac:dyDescent="0.2">
      <c r="A692" s="1">
        <v>688</v>
      </c>
      <c r="B692" s="27">
        <f>'Rolex, AP, Patek'!C692</f>
        <v>43233</v>
      </c>
      <c r="C692">
        <f>'Rolex, AP, Patek'!D692</f>
        <v>394</v>
      </c>
      <c r="D692" s="28">
        <f>'Rolex, AP, Patek'!E692</f>
        <v>105000</v>
      </c>
      <c r="E692" s="28">
        <f>'Rolex, AP, Patek'!F692</f>
        <v>131000</v>
      </c>
      <c r="F692" s="29">
        <f t="shared" si="60"/>
        <v>11.561715629139661</v>
      </c>
      <c r="G692" s="28">
        <f>IF('Rolex, AP, Patek'!J692="AP",1,0)</f>
        <v>0</v>
      </c>
      <c r="H692" s="28">
        <f>IF('Rolex, AP, Patek'!J692="Patek",1,0)</f>
        <v>0</v>
      </c>
      <c r="I692" s="28">
        <f>IF('Rolex, AP, Patek'!J692="Rolex",1,0)</f>
        <v>1</v>
      </c>
      <c r="J692">
        <f>IF('Rolex, AP, Patek'!L692="Stainless Steel",1,0)</f>
        <v>0</v>
      </c>
      <c r="K692">
        <f>IF('Rolex, AP, Patek'!L692="Two-tone",1,0)</f>
        <v>0</v>
      </c>
      <c r="L692">
        <f>IF(OR('Rolex, AP, Patek'!L692="YG 18K",'Rolex, AP, Patek'!L692="YG &lt;18K",'Rolex, AP, Patek'!L692="PG 18K",'Rolex, AP, Patek'!L692="PG &lt;18K",'Rolex, AP, Patek'!L692="WG 18K",'Rolex, AP, Patek'!L692="Mixes of 18K",'Rolex, AP, Patek'!L692="Mixes &lt;18K"),1,0)</f>
        <v>1</v>
      </c>
      <c r="M692">
        <f>IF('Rolex, AP, Patek'!L692="Platinum",1,0)</f>
        <v>0</v>
      </c>
      <c r="N692">
        <f>IF(OR('Rolex, AP, Patek'!L692="PVD",'Rolex, AP, Patek'!L692="Gold Plate",'Rolex, AP, Patek'!L692="Other"),1,0)</f>
        <v>0</v>
      </c>
      <c r="O692">
        <f>IF('Rolex, AP, Patek'!P692="Stainless Steel",1,0)</f>
        <v>0</v>
      </c>
      <c r="P692">
        <f>IF('Rolex, AP, Patek'!P692="Leather",1,0)</f>
        <v>1</v>
      </c>
      <c r="Q692">
        <f>IF('Rolex, AP, Patek'!P692="Two-tone",1,0)</f>
        <v>0</v>
      </c>
      <c r="R692">
        <f>IF(OR('Rolex, AP, Patek'!P692="YG 18K",'Rolex, AP, Patek'!P692="PG 18K",'Rolex, AP, Patek'!P692="WG 18K",'Rolex, AP, Patek'!P692="Mixes of 18K"),1,0)</f>
        <v>0</v>
      </c>
      <c r="S692">
        <f>IF(OR('Rolex, AP, Patek'!AX692="Yes",'Rolex, AP, Patek'!AY692="Yes",'Rolex, AP, Patek'!AW692="Yes"),1,0)</f>
        <v>0</v>
      </c>
      <c r="T692">
        <f>IF(OR(ISTEXT('Rolex, AP, Patek'!AZ692), ISTEXT('Rolex, AP, Patek'!BA692)),1,0)</f>
        <v>0</v>
      </c>
      <c r="U692">
        <f>IF('Rolex, AP, Patek'!BB692="Yes",1,0)</f>
        <v>0</v>
      </c>
      <c r="V692">
        <f>IF('Rolex, AP, Patek'!BC692="Yes",1,0)</f>
        <v>0</v>
      </c>
      <c r="W692">
        <f>IF('Rolex, AP, Patek'!BF692="Yes",1,0)</f>
        <v>0</v>
      </c>
      <c r="X692">
        <f>IF('Rolex, AP, Patek'!BG692="A",1,0)</f>
        <v>0</v>
      </c>
      <c r="Y692">
        <f>IF('Rolex, AP, Patek'!BG692="AA",1,0)</f>
        <v>0</v>
      </c>
      <c r="Z692">
        <f>IF('Rolex, AP, Patek'!BG692="AAA",1,0)</f>
        <v>1</v>
      </c>
      <c r="AA692">
        <f>IF('Rolex, AP, Patek'!BG692="AAAA",1,0)</f>
        <v>0</v>
      </c>
      <c r="AB692">
        <f>IF('Rolex, AP, Patek'!R692="Yes",1,0)</f>
        <v>0</v>
      </c>
      <c r="AC692">
        <f>IF('Rolex, AP, Patek'!AR692="Yes",1,0)</f>
        <v>0</v>
      </c>
      <c r="AD692">
        <f>IF(OR('Rolex, AP, Patek'!X692="Yes", 'Rolex, AP, Patek'!Y692="Yes",'Rolex, AP, Patek'!Z692="Yes"),1,0)</f>
        <v>0</v>
      </c>
      <c r="AE692">
        <f>IF(OR('Rolex, AP, Patek'!AA692="Yes",'Rolex, AP, Patek'!AB692="Yes"),1,0)</f>
        <v>0</v>
      </c>
      <c r="AF692">
        <f>IF('Rolex, AP, Patek'!AD692="Yes",1,0)</f>
        <v>0</v>
      </c>
      <c r="AG692">
        <f>IF('Rolex, AP, Patek'!AC692="Yes",1,0)</f>
        <v>0</v>
      </c>
      <c r="AH692">
        <f>IF('Rolex, AP, Patek'!AE692="Yes",1,0)</f>
        <v>0</v>
      </c>
      <c r="AI692">
        <f>IF(OR('Rolex, AP, Patek'!AK692="Yes",'Rolex, AP, Patek'!AN692="Yes"),1,0)</f>
        <v>1</v>
      </c>
      <c r="AJ692">
        <f>IF('Rolex, AP, Patek'!AL692="Yes",1,0)</f>
        <v>0</v>
      </c>
      <c r="AK692">
        <f>IF('Rolex, AP, Patek'!AO692="Yes",1,0)</f>
        <v>0</v>
      </c>
      <c r="AL692">
        <f>IF('Rolex, AP, Patek'!AS692="Yes",1,0)</f>
        <v>0</v>
      </c>
      <c r="AM692" s="25">
        <f t="shared" si="61"/>
        <v>1</v>
      </c>
      <c r="AN692" s="25">
        <f t="shared" si="62"/>
        <v>0</v>
      </c>
      <c r="AO692" s="25">
        <f t="shared" si="63"/>
        <v>0</v>
      </c>
      <c r="AP692" s="25">
        <f t="shared" si="64"/>
        <v>0</v>
      </c>
      <c r="AQ692" s="25">
        <f t="shared" si="65"/>
        <v>0</v>
      </c>
    </row>
    <row r="693" spans="1:43" x14ac:dyDescent="0.2">
      <c r="A693" s="1">
        <v>689</v>
      </c>
      <c r="B693" s="27">
        <f>'Rolex, AP, Patek'!C693</f>
        <v>43233</v>
      </c>
      <c r="C693">
        <f>'Rolex, AP, Patek'!D693</f>
        <v>419</v>
      </c>
      <c r="D693" s="28">
        <f>'Rolex, AP, Patek'!E693</f>
        <v>2400</v>
      </c>
      <c r="E693" s="28">
        <f>'Rolex, AP, Patek'!F693</f>
        <v>3000</v>
      </c>
      <c r="F693" s="29">
        <f t="shared" si="60"/>
        <v>7.7832240163360371</v>
      </c>
      <c r="G693" s="28">
        <f>IF('Rolex, AP, Patek'!J693="AP",1,0)</f>
        <v>1</v>
      </c>
      <c r="H693" s="28">
        <f>IF('Rolex, AP, Patek'!J693="Patek",1,0)</f>
        <v>0</v>
      </c>
      <c r="I693" s="28">
        <f>IF('Rolex, AP, Patek'!J693="Rolex",1,0)</f>
        <v>0</v>
      </c>
      <c r="J693">
        <f>IF('Rolex, AP, Patek'!L693="Stainless Steel",1,0)</f>
        <v>0</v>
      </c>
      <c r="K693">
        <f>IF('Rolex, AP, Patek'!L693="Two-tone",1,0)</f>
        <v>0</v>
      </c>
      <c r="L693">
        <f>IF(OR('Rolex, AP, Patek'!L693="YG 18K",'Rolex, AP, Patek'!L693="YG &lt;18K",'Rolex, AP, Patek'!L693="PG 18K",'Rolex, AP, Patek'!L693="PG &lt;18K",'Rolex, AP, Patek'!L693="WG 18K",'Rolex, AP, Patek'!L693="Mixes of 18K",'Rolex, AP, Patek'!L693="Mixes &lt;18K"),1,0)</f>
        <v>1</v>
      </c>
      <c r="M693">
        <f>IF('Rolex, AP, Patek'!L693="Platinum",1,0)</f>
        <v>0</v>
      </c>
      <c r="N693">
        <f>IF(OR('Rolex, AP, Patek'!L693="PVD",'Rolex, AP, Patek'!L693="Gold Plate",'Rolex, AP, Patek'!L693="Other"),1,0)</f>
        <v>0</v>
      </c>
      <c r="O693">
        <f>IF('Rolex, AP, Patek'!P693="Stainless Steel",1,0)</f>
        <v>0</v>
      </c>
      <c r="P693">
        <f>IF('Rolex, AP, Patek'!P693="Leather",1,0)</f>
        <v>1</v>
      </c>
      <c r="Q693">
        <f>IF('Rolex, AP, Patek'!P693="Two-tone",1,0)</f>
        <v>0</v>
      </c>
      <c r="R693">
        <f>IF(OR('Rolex, AP, Patek'!P693="YG 18K",'Rolex, AP, Patek'!P693="PG 18K",'Rolex, AP, Patek'!P693="WG 18K",'Rolex, AP, Patek'!P693="Mixes of 18K"),1,0)</f>
        <v>0</v>
      </c>
      <c r="S693">
        <f>IF(OR('Rolex, AP, Patek'!AX693="Yes",'Rolex, AP, Patek'!AY693="Yes",'Rolex, AP, Patek'!AW693="Yes"),1,0)</f>
        <v>0</v>
      </c>
      <c r="T693">
        <f>IF(OR(ISTEXT('Rolex, AP, Patek'!AZ693), ISTEXT('Rolex, AP, Patek'!BA693)),1,0)</f>
        <v>0</v>
      </c>
      <c r="U693">
        <f>IF('Rolex, AP, Patek'!BB693="Yes",1,0)</f>
        <v>0</v>
      </c>
      <c r="V693">
        <f>IF('Rolex, AP, Patek'!BC693="Yes",1,0)</f>
        <v>0</v>
      </c>
      <c r="W693">
        <f>IF('Rolex, AP, Patek'!BF693="Yes",1,0)</f>
        <v>0</v>
      </c>
      <c r="X693">
        <f>IF('Rolex, AP, Patek'!BG693="A",1,0)</f>
        <v>0</v>
      </c>
      <c r="Y693">
        <f>IF('Rolex, AP, Patek'!BG693="AA",1,0)</f>
        <v>1</v>
      </c>
      <c r="Z693">
        <f>IF('Rolex, AP, Patek'!BG693="AAA",1,0)</f>
        <v>0</v>
      </c>
      <c r="AA693">
        <f>IF('Rolex, AP, Patek'!BG693="AAAA",1,0)</f>
        <v>0</v>
      </c>
      <c r="AB693">
        <f>IF('Rolex, AP, Patek'!R693="Yes",1,0)</f>
        <v>1</v>
      </c>
      <c r="AC693">
        <f>IF('Rolex, AP, Patek'!AR693="Yes",1,0)</f>
        <v>0</v>
      </c>
      <c r="AD693">
        <f>IF(OR('Rolex, AP, Patek'!X693="Yes", 'Rolex, AP, Patek'!Y693="Yes",'Rolex, AP, Patek'!Z693="Yes"),1,0)</f>
        <v>0</v>
      </c>
      <c r="AE693">
        <f>IF(OR('Rolex, AP, Patek'!AA693="Yes",'Rolex, AP, Patek'!AB693="Yes"),1,0)</f>
        <v>0</v>
      </c>
      <c r="AF693">
        <f>IF('Rolex, AP, Patek'!AD693="Yes",1,0)</f>
        <v>0</v>
      </c>
      <c r="AG693">
        <f>IF('Rolex, AP, Patek'!AC693="Yes",1,0)</f>
        <v>0</v>
      </c>
      <c r="AH693">
        <f>IF('Rolex, AP, Patek'!AE693="Yes",1,0)</f>
        <v>0</v>
      </c>
      <c r="AI693">
        <f>IF(OR('Rolex, AP, Patek'!AK693="Yes",'Rolex, AP, Patek'!AN693="Yes"),1,0)</f>
        <v>0</v>
      </c>
      <c r="AJ693">
        <f>IF('Rolex, AP, Patek'!AL693="Yes",1,0)</f>
        <v>0</v>
      </c>
      <c r="AK693">
        <f>IF('Rolex, AP, Patek'!AO693="Yes",1,0)</f>
        <v>0</v>
      </c>
      <c r="AL693">
        <f>IF('Rolex, AP, Patek'!AS693="Yes",1,0)</f>
        <v>0</v>
      </c>
      <c r="AM693" s="25">
        <f t="shared" si="61"/>
        <v>1</v>
      </c>
      <c r="AN693" s="25">
        <f t="shared" si="62"/>
        <v>0</v>
      </c>
      <c r="AO693" s="25">
        <f t="shared" si="63"/>
        <v>0</v>
      </c>
      <c r="AP693" s="25">
        <f t="shared" si="64"/>
        <v>0</v>
      </c>
      <c r="AQ693" s="25">
        <f t="shared" si="65"/>
        <v>0</v>
      </c>
    </row>
    <row r="694" spans="1:43" x14ac:dyDescent="0.2">
      <c r="A694" s="1">
        <v>690</v>
      </c>
      <c r="B694" s="27">
        <f>'Rolex, AP, Patek'!C694</f>
        <v>43233</v>
      </c>
      <c r="C694">
        <f>'Rolex, AP, Patek'!D694</f>
        <v>482</v>
      </c>
      <c r="D694" s="28">
        <f>'Rolex, AP, Patek'!E694</f>
        <v>4200</v>
      </c>
      <c r="E694" s="28">
        <f>'Rolex, AP, Patek'!F694</f>
        <v>5250</v>
      </c>
      <c r="F694" s="29">
        <f t="shared" si="60"/>
        <v>8.3428398042714598</v>
      </c>
      <c r="G694" s="28">
        <f>IF('Rolex, AP, Patek'!J694="AP",1,0)</f>
        <v>1</v>
      </c>
      <c r="H694" s="28">
        <f>IF('Rolex, AP, Patek'!J694="Patek",1,0)</f>
        <v>0</v>
      </c>
      <c r="I694" s="28">
        <f>IF('Rolex, AP, Patek'!J694="Rolex",1,0)</f>
        <v>0</v>
      </c>
      <c r="J694">
        <f>IF('Rolex, AP, Patek'!L694="Stainless Steel",1,0)</f>
        <v>0</v>
      </c>
      <c r="K694">
        <f>IF('Rolex, AP, Patek'!L694="Two-tone",1,0)</f>
        <v>0</v>
      </c>
      <c r="L694">
        <f>IF(OR('Rolex, AP, Patek'!L694="YG 18K",'Rolex, AP, Patek'!L694="YG &lt;18K",'Rolex, AP, Patek'!L694="PG 18K",'Rolex, AP, Patek'!L694="PG &lt;18K",'Rolex, AP, Patek'!L694="WG 18K",'Rolex, AP, Patek'!L694="Mixes of 18K",'Rolex, AP, Patek'!L694="Mixes &lt;18K"),1,0)</f>
        <v>1</v>
      </c>
      <c r="M694">
        <f>IF('Rolex, AP, Patek'!L694="Platinum",1,0)</f>
        <v>0</v>
      </c>
      <c r="N694">
        <f>IF(OR('Rolex, AP, Patek'!L694="PVD",'Rolex, AP, Patek'!L694="Gold Plate",'Rolex, AP, Patek'!L694="Other"),1,0)</f>
        <v>0</v>
      </c>
      <c r="O694">
        <f>IF('Rolex, AP, Patek'!P694="Stainless Steel",1,0)</f>
        <v>0</v>
      </c>
      <c r="P694">
        <f>IF('Rolex, AP, Patek'!P694="Leather",1,0)</f>
        <v>1</v>
      </c>
      <c r="Q694">
        <f>IF('Rolex, AP, Patek'!P694="Two-tone",1,0)</f>
        <v>0</v>
      </c>
      <c r="R694">
        <f>IF(OR('Rolex, AP, Patek'!P694="YG 18K",'Rolex, AP, Patek'!P694="PG 18K",'Rolex, AP, Patek'!P694="WG 18K",'Rolex, AP, Patek'!P694="Mixes of 18K"),1,0)</f>
        <v>0</v>
      </c>
      <c r="S694">
        <f>IF(OR('Rolex, AP, Patek'!AX694="Yes",'Rolex, AP, Patek'!AY694="Yes",'Rolex, AP, Patek'!AW694="Yes"),1,0)</f>
        <v>0</v>
      </c>
      <c r="T694">
        <f>IF(OR(ISTEXT('Rolex, AP, Patek'!AZ694), ISTEXT('Rolex, AP, Patek'!BA694)),1,0)</f>
        <v>0</v>
      </c>
      <c r="U694">
        <f>IF('Rolex, AP, Patek'!BB694="Yes",1,0)</f>
        <v>0</v>
      </c>
      <c r="V694">
        <f>IF('Rolex, AP, Patek'!BC694="Yes",1,0)</f>
        <v>0</v>
      </c>
      <c r="W694">
        <f>IF('Rolex, AP, Patek'!BF694="Yes",1,0)</f>
        <v>0</v>
      </c>
      <c r="X694">
        <f>IF('Rolex, AP, Patek'!BG694="A",1,0)</f>
        <v>0</v>
      </c>
      <c r="Y694">
        <f>IF('Rolex, AP, Patek'!BG694="AA",1,0)</f>
        <v>1</v>
      </c>
      <c r="Z694">
        <f>IF('Rolex, AP, Patek'!BG694="AAA",1,0)</f>
        <v>0</v>
      </c>
      <c r="AA694">
        <f>IF('Rolex, AP, Patek'!BG694="AAAA",1,0)</f>
        <v>0</v>
      </c>
      <c r="AB694">
        <f>IF('Rolex, AP, Patek'!R694="Yes",1,0)</f>
        <v>0</v>
      </c>
      <c r="AC694">
        <f>IF('Rolex, AP, Patek'!AR694="Yes",1,0)</f>
        <v>0</v>
      </c>
      <c r="AD694">
        <f>IF(OR('Rolex, AP, Patek'!X694="Yes", 'Rolex, AP, Patek'!Y694="Yes",'Rolex, AP, Patek'!Z694="Yes"),1,0)</f>
        <v>1</v>
      </c>
      <c r="AE694">
        <f>IF(OR('Rolex, AP, Patek'!AA694="Yes",'Rolex, AP, Patek'!AB694="Yes"),1,0)</f>
        <v>1</v>
      </c>
      <c r="AF694">
        <f>IF('Rolex, AP, Patek'!AD694="Yes",1,0)</f>
        <v>0</v>
      </c>
      <c r="AG694">
        <f>IF('Rolex, AP, Patek'!AC694="Yes",1,0)</f>
        <v>0</v>
      </c>
      <c r="AH694">
        <f>IF('Rolex, AP, Patek'!AE694="Yes",1,0)</f>
        <v>0</v>
      </c>
      <c r="AI694">
        <f>IF(OR('Rolex, AP, Patek'!AK694="Yes",'Rolex, AP, Patek'!AN694="Yes"),1,0)</f>
        <v>0</v>
      </c>
      <c r="AJ694">
        <f>IF('Rolex, AP, Patek'!AL694="Yes",1,0)</f>
        <v>0</v>
      </c>
      <c r="AK694">
        <f>IF('Rolex, AP, Patek'!AO694="Yes",1,0)</f>
        <v>0</v>
      </c>
      <c r="AL694">
        <f>IF('Rolex, AP, Patek'!AS694="Yes",1,0)</f>
        <v>0</v>
      </c>
      <c r="AM694" s="25">
        <f t="shared" si="61"/>
        <v>1</v>
      </c>
      <c r="AN694" s="25">
        <f t="shared" si="62"/>
        <v>0</v>
      </c>
      <c r="AO694" s="25">
        <f t="shared" si="63"/>
        <v>0</v>
      </c>
      <c r="AP694" s="25">
        <f t="shared" si="64"/>
        <v>0</v>
      </c>
      <c r="AQ694" s="25">
        <f t="shared" si="65"/>
        <v>0</v>
      </c>
    </row>
    <row r="695" spans="1:43" x14ac:dyDescent="0.2">
      <c r="A695" s="1">
        <v>691</v>
      </c>
      <c r="B695" s="27">
        <f>'Rolex, AP, Patek'!C695</f>
        <v>43233</v>
      </c>
      <c r="C695">
        <f>'Rolex, AP, Patek'!D695</f>
        <v>490</v>
      </c>
      <c r="D695" s="28">
        <f>'Rolex, AP, Patek'!E695</f>
        <v>9000</v>
      </c>
      <c r="E695" s="28">
        <f>'Rolex, AP, Patek'!F695</f>
        <v>11250</v>
      </c>
      <c r="F695" s="29">
        <f t="shared" si="60"/>
        <v>9.1049798563183568</v>
      </c>
      <c r="G695" s="28">
        <f>IF('Rolex, AP, Patek'!J695="AP",1,0)</f>
        <v>0</v>
      </c>
      <c r="H695" s="28">
        <f>IF('Rolex, AP, Patek'!J695="Patek",1,0)</f>
        <v>0</v>
      </c>
      <c r="I695" s="28">
        <f>IF('Rolex, AP, Patek'!J695="Rolex",1,0)</f>
        <v>1</v>
      </c>
      <c r="J695">
        <f>IF('Rolex, AP, Patek'!L695="Stainless Steel",1,0)</f>
        <v>0</v>
      </c>
      <c r="K695">
        <f>IF('Rolex, AP, Patek'!L695="Two-tone",1,0)</f>
        <v>0</v>
      </c>
      <c r="L695">
        <f>IF(OR('Rolex, AP, Patek'!L695="YG 18K",'Rolex, AP, Patek'!L695="YG &lt;18K",'Rolex, AP, Patek'!L695="PG 18K",'Rolex, AP, Patek'!L695="PG &lt;18K",'Rolex, AP, Patek'!L695="WG 18K",'Rolex, AP, Patek'!L695="Mixes of 18K",'Rolex, AP, Patek'!L695="Mixes &lt;18K"),1,0)</f>
        <v>1</v>
      </c>
      <c r="M695">
        <f>IF('Rolex, AP, Patek'!L695="Platinum",1,0)</f>
        <v>0</v>
      </c>
      <c r="N695">
        <f>IF(OR('Rolex, AP, Patek'!L695="PVD",'Rolex, AP, Patek'!L695="Gold Plate",'Rolex, AP, Patek'!L695="Other"),1,0)</f>
        <v>0</v>
      </c>
      <c r="O695">
        <f>IF('Rolex, AP, Patek'!P695="Stainless Steel",1,0)</f>
        <v>0</v>
      </c>
      <c r="P695">
        <f>IF('Rolex, AP, Patek'!P695="Leather",1,0)</f>
        <v>1</v>
      </c>
      <c r="Q695">
        <f>IF('Rolex, AP, Patek'!P695="Two-tone",1,0)</f>
        <v>0</v>
      </c>
      <c r="R695">
        <f>IF(OR('Rolex, AP, Patek'!P695="YG 18K",'Rolex, AP, Patek'!P695="PG 18K",'Rolex, AP, Patek'!P695="WG 18K",'Rolex, AP, Patek'!P695="Mixes of 18K"),1,0)</f>
        <v>0</v>
      </c>
      <c r="S695">
        <f>IF(OR('Rolex, AP, Patek'!AX695="Yes",'Rolex, AP, Patek'!AY695="Yes",'Rolex, AP, Patek'!AW695="Yes"),1,0)</f>
        <v>0</v>
      </c>
      <c r="T695">
        <f>IF(OR(ISTEXT('Rolex, AP, Patek'!AZ695), ISTEXT('Rolex, AP, Patek'!BA695)),1,0)</f>
        <v>0</v>
      </c>
      <c r="U695">
        <f>IF('Rolex, AP, Patek'!BB695="Yes",1,0)</f>
        <v>0</v>
      </c>
      <c r="V695">
        <f>IF('Rolex, AP, Patek'!BC695="Yes",1,0)</f>
        <v>0</v>
      </c>
      <c r="W695">
        <f>IF('Rolex, AP, Patek'!BF695="Yes",1,0)</f>
        <v>0</v>
      </c>
      <c r="X695">
        <f>IF('Rolex, AP, Patek'!BG695="A",1,0)</f>
        <v>0</v>
      </c>
      <c r="Y695">
        <f>IF('Rolex, AP, Patek'!BG695="AA",1,0)</f>
        <v>1</v>
      </c>
      <c r="Z695">
        <f>IF('Rolex, AP, Patek'!BG695="AAA",1,0)</f>
        <v>0</v>
      </c>
      <c r="AA695">
        <f>IF('Rolex, AP, Patek'!BG695="AAAA",1,0)</f>
        <v>0</v>
      </c>
      <c r="AB695">
        <f>IF('Rolex, AP, Patek'!R695="Yes",1,0)</f>
        <v>0</v>
      </c>
      <c r="AC695">
        <f>IF('Rolex, AP, Patek'!AR695="Yes",1,0)</f>
        <v>0</v>
      </c>
      <c r="AD695">
        <f>IF(OR('Rolex, AP, Patek'!X695="Yes", 'Rolex, AP, Patek'!Y695="Yes",'Rolex, AP, Patek'!Z695="Yes"),1,0)</f>
        <v>1</v>
      </c>
      <c r="AE695">
        <f>IF(OR('Rolex, AP, Patek'!AA695="Yes",'Rolex, AP, Patek'!AB695="Yes"),1,0)</f>
        <v>0</v>
      </c>
      <c r="AF695">
        <f>IF('Rolex, AP, Patek'!AD695="Yes",1,0)</f>
        <v>0</v>
      </c>
      <c r="AG695">
        <f>IF('Rolex, AP, Patek'!AC695="Yes",1,0)</f>
        <v>0</v>
      </c>
      <c r="AH695">
        <f>IF('Rolex, AP, Patek'!AE695="Yes",1,0)</f>
        <v>0</v>
      </c>
      <c r="AI695">
        <f>IF(OR('Rolex, AP, Patek'!AK695="Yes",'Rolex, AP, Patek'!AN695="Yes"),1,0)</f>
        <v>0</v>
      </c>
      <c r="AJ695">
        <f>IF('Rolex, AP, Patek'!AL695="Yes",1,0)</f>
        <v>0</v>
      </c>
      <c r="AK695">
        <f>IF('Rolex, AP, Patek'!AO695="Yes",1,0)</f>
        <v>0</v>
      </c>
      <c r="AL695">
        <f>IF('Rolex, AP, Patek'!AS695="Yes",1,0)</f>
        <v>0</v>
      </c>
      <c r="AM695" s="25">
        <f t="shared" si="61"/>
        <v>1</v>
      </c>
      <c r="AN695" s="25">
        <f t="shared" si="62"/>
        <v>0</v>
      </c>
      <c r="AO695" s="25">
        <f t="shared" si="63"/>
        <v>0</v>
      </c>
      <c r="AP695" s="25">
        <f t="shared" si="64"/>
        <v>0</v>
      </c>
      <c r="AQ695" s="25">
        <f t="shared" si="65"/>
        <v>0</v>
      </c>
    </row>
    <row r="696" spans="1:43" x14ac:dyDescent="0.2">
      <c r="A696" s="1">
        <v>692</v>
      </c>
      <c r="B696" s="27">
        <f>'Rolex, AP, Patek'!C696</f>
        <v>43233</v>
      </c>
      <c r="C696">
        <f>'Rolex, AP, Patek'!D696</f>
        <v>499</v>
      </c>
      <c r="D696" s="28">
        <f>'Rolex, AP, Patek'!E696</f>
        <v>8500</v>
      </c>
      <c r="E696" s="28">
        <f>'Rolex, AP, Patek'!F696</f>
        <v>10625</v>
      </c>
      <c r="F696" s="29">
        <f t="shared" si="60"/>
        <v>9.0478214424784085</v>
      </c>
      <c r="G696" s="28">
        <f>IF('Rolex, AP, Patek'!J696="AP",1,0)</f>
        <v>0</v>
      </c>
      <c r="H696" s="28">
        <f>IF('Rolex, AP, Patek'!J696="Patek",1,0)</f>
        <v>0</v>
      </c>
      <c r="I696" s="28">
        <f>IF('Rolex, AP, Patek'!J696="Rolex",1,0)</f>
        <v>1</v>
      </c>
      <c r="J696">
        <f>IF('Rolex, AP, Patek'!L696="Stainless Steel",1,0)</f>
        <v>1</v>
      </c>
      <c r="K696">
        <f>IF('Rolex, AP, Patek'!L696="Two-tone",1,0)</f>
        <v>0</v>
      </c>
      <c r="L696">
        <f>IF(OR('Rolex, AP, Patek'!L696="YG 18K",'Rolex, AP, Patek'!L696="YG &lt;18K",'Rolex, AP, Patek'!L696="PG 18K",'Rolex, AP, Patek'!L696="PG &lt;18K",'Rolex, AP, Patek'!L696="WG 18K",'Rolex, AP, Patek'!L696="Mixes of 18K",'Rolex, AP, Patek'!L696="Mixes &lt;18K"),1,0)</f>
        <v>0</v>
      </c>
      <c r="M696">
        <f>IF('Rolex, AP, Patek'!L696="Platinum",1,0)</f>
        <v>0</v>
      </c>
      <c r="N696">
        <f>IF(OR('Rolex, AP, Patek'!L696="PVD",'Rolex, AP, Patek'!L696="Gold Plate",'Rolex, AP, Patek'!L696="Other"),1,0)</f>
        <v>0</v>
      </c>
      <c r="O696">
        <f>IF('Rolex, AP, Patek'!P696="Stainless Steel",1,0)</f>
        <v>1</v>
      </c>
      <c r="P696">
        <f>IF('Rolex, AP, Patek'!P696="Leather",1,0)</f>
        <v>0</v>
      </c>
      <c r="Q696">
        <f>IF('Rolex, AP, Patek'!P696="Two-tone",1,0)</f>
        <v>0</v>
      </c>
      <c r="R696">
        <f>IF(OR('Rolex, AP, Patek'!P696="YG 18K",'Rolex, AP, Patek'!P696="PG 18K",'Rolex, AP, Patek'!P696="WG 18K",'Rolex, AP, Patek'!P696="Mixes of 18K"),1,0)</f>
        <v>0</v>
      </c>
      <c r="S696">
        <f>IF(OR('Rolex, AP, Patek'!AX696="Yes",'Rolex, AP, Patek'!AY696="Yes",'Rolex, AP, Patek'!AW696="Yes"),1,0)</f>
        <v>0</v>
      </c>
      <c r="T696">
        <f>IF(OR(ISTEXT('Rolex, AP, Patek'!AZ696), ISTEXT('Rolex, AP, Patek'!BA696)),1,0)</f>
        <v>0</v>
      </c>
      <c r="U696">
        <f>IF('Rolex, AP, Patek'!BB696="Yes",1,0)</f>
        <v>0</v>
      </c>
      <c r="V696">
        <f>IF('Rolex, AP, Patek'!BC696="Yes",1,0)</f>
        <v>0</v>
      </c>
      <c r="W696">
        <f>IF('Rolex, AP, Patek'!BF696="Yes",1,0)</f>
        <v>0</v>
      </c>
      <c r="X696">
        <f>IF('Rolex, AP, Patek'!BG696="A",1,0)</f>
        <v>0</v>
      </c>
      <c r="Y696">
        <f>IF('Rolex, AP, Patek'!BG696="AA",1,0)</f>
        <v>0</v>
      </c>
      <c r="Z696">
        <f>IF('Rolex, AP, Patek'!BG696="AAA",1,0)</f>
        <v>1</v>
      </c>
      <c r="AA696">
        <f>IF('Rolex, AP, Patek'!BG696="AAAA",1,0)</f>
        <v>0</v>
      </c>
      <c r="AB696">
        <f>IF('Rolex, AP, Patek'!R696="Yes",1,0)</f>
        <v>1</v>
      </c>
      <c r="AC696">
        <f>IF('Rolex, AP, Patek'!AR696="Yes",1,0)</f>
        <v>0</v>
      </c>
      <c r="AD696">
        <f>IF(OR('Rolex, AP, Patek'!X696="Yes", 'Rolex, AP, Patek'!Y696="Yes",'Rolex, AP, Patek'!Z696="Yes"),1,0)</f>
        <v>0</v>
      </c>
      <c r="AE696">
        <f>IF(OR('Rolex, AP, Patek'!AA696="Yes",'Rolex, AP, Patek'!AB696="Yes"),1,0)</f>
        <v>0</v>
      </c>
      <c r="AF696">
        <f>IF('Rolex, AP, Patek'!AD696="Yes",1,0)</f>
        <v>0</v>
      </c>
      <c r="AG696">
        <f>IF('Rolex, AP, Patek'!AC696="Yes",1,0)</f>
        <v>0</v>
      </c>
      <c r="AH696">
        <f>IF('Rolex, AP, Patek'!AE696="Yes",1,0)</f>
        <v>0</v>
      </c>
      <c r="AI696">
        <f>IF(OR('Rolex, AP, Patek'!AK696="Yes",'Rolex, AP, Patek'!AN696="Yes"),1,0)</f>
        <v>0</v>
      </c>
      <c r="AJ696">
        <f>IF('Rolex, AP, Patek'!AL696="Yes",1,0)</f>
        <v>0</v>
      </c>
      <c r="AK696">
        <f>IF('Rolex, AP, Patek'!AO696="Yes",1,0)</f>
        <v>0</v>
      </c>
      <c r="AL696">
        <f>IF('Rolex, AP, Patek'!AS696="Yes",1,0)</f>
        <v>0</v>
      </c>
      <c r="AM696" s="25">
        <f t="shared" si="61"/>
        <v>1</v>
      </c>
      <c r="AN696" s="25">
        <f t="shared" si="62"/>
        <v>0</v>
      </c>
      <c r="AO696" s="25">
        <f t="shared" si="63"/>
        <v>0</v>
      </c>
      <c r="AP696" s="25">
        <f t="shared" si="64"/>
        <v>0</v>
      </c>
      <c r="AQ696" s="25">
        <f t="shared" si="65"/>
        <v>0</v>
      </c>
    </row>
    <row r="697" spans="1:43" x14ac:dyDescent="0.2">
      <c r="A697" s="1">
        <v>693</v>
      </c>
      <c r="B697" s="27">
        <f>'Rolex, AP, Patek'!C697</f>
        <v>43233</v>
      </c>
      <c r="C697">
        <f>'Rolex, AP, Patek'!D697</f>
        <v>500</v>
      </c>
      <c r="D697" s="28">
        <f>'Rolex, AP, Patek'!E697</f>
        <v>33000</v>
      </c>
      <c r="E697" s="28">
        <f>'Rolex, AP, Patek'!F697</f>
        <v>41250</v>
      </c>
      <c r="F697" s="29">
        <f t="shared" si="60"/>
        <v>10.404262840448617</v>
      </c>
      <c r="G697" s="28">
        <f>IF('Rolex, AP, Patek'!J697="AP",1,0)</f>
        <v>0</v>
      </c>
      <c r="H697" s="28">
        <f>IF('Rolex, AP, Patek'!J697="Patek",1,0)</f>
        <v>0</v>
      </c>
      <c r="I697" s="28">
        <f>IF('Rolex, AP, Patek'!J697="Rolex",1,0)</f>
        <v>1</v>
      </c>
      <c r="J697">
        <f>IF('Rolex, AP, Patek'!L697="Stainless Steel",1,0)</f>
        <v>1</v>
      </c>
      <c r="K697">
        <f>IF('Rolex, AP, Patek'!L697="Two-tone",1,0)</f>
        <v>0</v>
      </c>
      <c r="L697">
        <f>IF(OR('Rolex, AP, Patek'!L697="YG 18K",'Rolex, AP, Patek'!L697="YG &lt;18K",'Rolex, AP, Patek'!L697="PG 18K",'Rolex, AP, Patek'!L697="PG &lt;18K",'Rolex, AP, Patek'!L697="WG 18K",'Rolex, AP, Patek'!L697="Mixes of 18K",'Rolex, AP, Patek'!L697="Mixes &lt;18K"),1,0)</f>
        <v>0</v>
      </c>
      <c r="M697">
        <f>IF('Rolex, AP, Patek'!L697="Platinum",1,0)</f>
        <v>0</v>
      </c>
      <c r="N697">
        <f>IF(OR('Rolex, AP, Patek'!L697="PVD",'Rolex, AP, Patek'!L697="Gold Plate",'Rolex, AP, Patek'!L697="Other"),1,0)</f>
        <v>0</v>
      </c>
      <c r="O697">
        <f>IF('Rolex, AP, Patek'!P697="Stainless Steel",1,0)</f>
        <v>1</v>
      </c>
      <c r="P697">
        <f>IF('Rolex, AP, Patek'!P697="Leather",1,0)</f>
        <v>0</v>
      </c>
      <c r="Q697">
        <f>IF('Rolex, AP, Patek'!P697="Two-tone",1,0)</f>
        <v>0</v>
      </c>
      <c r="R697">
        <f>IF(OR('Rolex, AP, Patek'!P697="YG 18K",'Rolex, AP, Patek'!P697="PG 18K",'Rolex, AP, Patek'!P697="WG 18K",'Rolex, AP, Patek'!P697="Mixes of 18K"),1,0)</f>
        <v>0</v>
      </c>
      <c r="S697">
        <f>IF(OR('Rolex, AP, Patek'!AX697="Yes",'Rolex, AP, Patek'!AY697="Yes",'Rolex, AP, Patek'!AW697="Yes"),1,0)</f>
        <v>0</v>
      </c>
      <c r="T697">
        <f>IF(OR(ISTEXT('Rolex, AP, Patek'!AZ697), ISTEXT('Rolex, AP, Patek'!BA697)),1,0)</f>
        <v>0</v>
      </c>
      <c r="U697">
        <f>IF('Rolex, AP, Patek'!BB697="Yes",1,0)</f>
        <v>0</v>
      </c>
      <c r="V697">
        <f>IF('Rolex, AP, Patek'!BC697="Yes",1,0)</f>
        <v>1</v>
      </c>
      <c r="W697">
        <f>IF('Rolex, AP, Patek'!BF697="Yes",1,0)</f>
        <v>0</v>
      </c>
      <c r="X697">
        <f>IF('Rolex, AP, Patek'!BG697="A",1,0)</f>
        <v>0</v>
      </c>
      <c r="Y697">
        <f>IF('Rolex, AP, Patek'!BG697="AA",1,0)</f>
        <v>0</v>
      </c>
      <c r="Z697">
        <f>IF('Rolex, AP, Patek'!BG697="AAA",1,0)</f>
        <v>1</v>
      </c>
      <c r="AA697">
        <f>IF('Rolex, AP, Patek'!BG697="AAAA",1,0)</f>
        <v>0</v>
      </c>
      <c r="AB697">
        <f>IF('Rolex, AP, Patek'!R697="Yes",1,0)</f>
        <v>0</v>
      </c>
      <c r="AC697">
        <f>IF('Rolex, AP, Patek'!AR697="Yes",1,0)</f>
        <v>0</v>
      </c>
      <c r="AD697">
        <f>IF(OR('Rolex, AP, Patek'!X697="Yes", 'Rolex, AP, Patek'!Y697="Yes",'Rolex, AP, Patek'!Z697="Yes"),1,0)</f>
        <v>0</v>
      </c>
      <c r="AE697">
        <f>IF(OR('Rolex, AP, Patek'!AA697="Yes",'Rolex, AP, Patek'!AB697="Yes"),1,0)</f>
        <v>0</v>
      </c>
      <c r="AF697">
        <f>IF('Rolex, AP, Patek'!AD697="Yes",1,0)</f>
        <v>0</v>
      </c>
      <c r="AG697">
        <f>IF('Rolex, AP, Patek'!AC697="Yes",1,0)</f>
        <v>0</v>
      </c>
      <c r="AH697">
        <f>IF('Rolex, AP, Patek'!AE697="Yes",1,0)</f>
        <v>0</v>
      </c>
      <c r="AI697">
        <f>IF(OR('Rolex, AP, Patek'!AK697="Yes",'Rolex, AP, Patek'!AN697="Yes"),1,0)</f>
        <v>1</v>
      </c>
      <c r="AJ697">
        <f>IF('Rolex, AP, Patek'!AL697="Yes",1,0)</f>
        <v>0</v>
      </c>
      <c r="AK697">
        <f>IF('Rolex, AP, Patek'!AO697="Yes",1,0)</f>
        <v>0</v>
      </c>
      <c r="AL697">
        <f>IF('Rolex, AP, Patek'!AS697="Yes",1,0)</f>
        <v>0</v>
      </c>
      <c r="AM697" s="25">
        <f t="shared" si="61"/>
        <v>1</v>
      </c>
      <c r="AN697" s="25">
        <f t="shared" si="62"/>
        <v>0</v>
      </c>
      <c r="AO697" s="25">
        <f t="shared" si="63"/>
        <v>0</v>
      </c>
      <c r="AP697" s="25">
        <f t="shared" si="64"/>
        <v>0</v>
      </c>
      <c r="AQ697" s="25">
        <f t="shared" si="65"/>
        <v>0</v>
      </c>
    </row>
    <row r="698" spans="1:43" x14ac:dyDescent="0.2">
      <c r="A698" s="1">
        <v>694</v>
      </c>
      <c r="B698" s="27">
        <f>'Rolex, AP, Patek'!C698</f>
        <v>43233</v>
      </c>
      <c r="C698">
        <f>'Rolex, AP, Patek'!D698</f>
        <v>528</v>
      </c>
      <c r="D698" s="28">
        <f>'Rolex, AP, Patek'!E698</f>
        <v>4000</v>
      </c>
      <c r="E698" s="28">
        <f>'Rolex, AP, Patek'!F698</f>
        <v>5000</v>
      </c>
      <c r="F698" s="29">
        <f t="shared" si="60"/>
        <v>8.2940496401020276</v>
      </c>
      <c r="G698" s="28">
        <f>IF('Rolex, AP, Patek'!J698="AP",1,0)</f>
        <v>0</v>
      </c>
      <c r="H698" s="28">
        <f>IF('Rolex, AP, Patek'!J698="Patek",1,0)</f>
        <v>1</v>
      </c>
      <c r="I698" s="28">
        <f>IF('Rolex, AP, Patek'!J698="Rolex",1,0)</f>
        <v>0</v>
      </c>
      <c r="J698">
        <f>IF('Rolex, AP, Patek'!L698="Stainless Steel",1,0)</f>
        <v>0</v>
      </c>
      <c r="K698">
        <f>IF('Rolex, AP, Patek'!L698="Two-tone",1,0)</f>
        <v>0</v>
      </c>
      <c r="L698">
        <f>IF(OR('Rolex, AP, Patek'!L698="YG 18K",'Rolex, AP, Patek'!L698="YG &lt;18K",'Rolex, AP, Patek'!L698="PG 18K",'Rolex, AP, Patek'!L698="PG &lt;18K",'Rolex, AP, Patek'!L698="WG 18K",'Rolex, AP, Patek'!L698="Mixes of 18K",'Rolex, AP, Patek'!L698="Mixes &lt;18K"),1,0)</f>
        <v>1</v>
      </c>
      <c r="M698">
        <f>IF('Rolex, AP, Patek'!L698="Platinum",1,0)</f>
        <v>0</v>
      </c>
      <c r="N698">
        <f>IF(OR('Rolex, AP, Patek'!L698="PVD",'Rolex, AP, Patek'!L698="Gold Plate",'Rolex, AP, Patek'!L698="Other"),1,0)</f>
        <v>0</v>
      </c>
      <c r="O698">
        <f>IF('Rolex, AP, Patek'!P698="Stainless Steel",1,0)</f>
        <v>0</v>
      </c>
      <c r="P698">
        <f>IF('Rolex, AP, Patek'!P698="Leather",1,0)</f>
        <v>0</v>
      </c>
      <c r="Q698">
        <f>IF('Rolex, AP, Patek'!P698="Two-tone",1,0)</f>
        <v>0</v>
      </c>
      <c r="R698">
        <f>IF(OR('Rolex, AP, Patek'!P698="YG 18K",'Rolex, AP, Patek'!P698="PG 18K",'Rolex, AP, Patek'!P698="WG 18K",'Rolex, AP, Patek'!P698="Mixes of 18K"),1,0)</f>
        <v>1</v>
      </c>
      <c r="S698">
        <f>IF(OR('Rolex, AP, Patek'!AX698="Yes",'Rolex, AP, Patek'!AY698="Yes",'Rolex, AP, Patek'!AW698="Yes"),1,0)</f>
        <v>0</v>
      </c>
      <c r="T698">
        <f>IF(OR(ISTEXT('Rolex, AP, Patek'!AZ698), ISTEXT('Rolex, AP, Patek'!BA698)),1,0)</f>
        <v>0</v>
      </c>
      <c r="U698">
        <f>IF('Rolex, AP, Patek'!BB698="Yes",1,0)</f>
        <v>0</v>
      </c>
      <c r="V698">
        <f>IF('Rolex, AP, Patek'!BC698="Yes",1,0)</f>
        <v>0</v>
      </c>
      <c r="W698">
        <f>IF('Rolex, AP, Patek'!BF698="Yes",1,0)</f>
        <v>0</v>
      </c>
      <c r="X698">
        <f>IF('Rolex, AP, Patek'!BG698="A",1,0)</f>
        <v>0</v>
      </c>
      <c r="Y698">
        <f>IF('Rolex, AP, Patek'!BG698="AA",1,0)</f>
        <v>1</v>
      </c>
      <c r="Z698">
        <f>IF('Rolex, AP, Patek'!BG698="AAA",1,0)</f>
        <v>0</v>
      </c>
      <c r="AA698">
        <f>IF('Rolex, AP, Patek'!BG698="AAAA",1,0)</f>
        <v>0</v>
      </c>
      <c r="AB698">
        <f>IF('Rolex, AP, Patek'!R698="Yes",1,0)</f>
        <v>1</v>
      </c>
      <c r="AC698">
        <f>IF('Rolex, AP, Patek'!AR698="Yes",1,0)</f>
        <v>0</v>
      </c>
      <c r="AD698">
        <f>IF(OR('Rolex, AP, Patek'!X698="Yes", 'Rolex, AP, Patek'!Y698="Yes",'Rolex, AP, Patek'!Z698="Yes"),1,0)</f>
        <v>0</v>
      </c>
      <c r="AE698">
        <f>IF(OR('Rolex, AP, Patek'!AA698="Yes",'Rolex, AP, Patek'!AB698="Yes"),1,0)</f>
        <v>0</v>
      </c>
      <c r="AF698">
        <f>IF('Rolex, AP, Patek'!AD698="Yes",1,0)</f>
        <v>0</v>
      </c>
      <c r="AG698">
        <f>IF('Rolex, AP, Patek'!AC698="Yes",1,0)</f>
        <v>0</v>
      </c>
      <c r="AH698">
        <f>IF('Rolex, AP, Patek'!AE698="Yes",1,0)</f>
        <v>0</v>
      </c>
      <c r="AI698">
        <f>IF(OR('Rolex, AP, Patek'!AK698="Yes",'Rolex, AP, Patek'!AN698="Yes"),1,0)</f>
        <v>0</v>
      </c>
      <c r="AJ698">
        <f>IF('Rolex, AP, Patek'!AL698="Yes",1,0)</f>
        <v>0</v>
      </c>
      <c r="AK698">
        <f>IF('Rolex, AP, Patek'!AO698="Yes",1,0)</f>
        <v>0</v>
      </c>
      <c r="AL698">
        <f>IF('Rolex, AP, Patek'!AS698="Yes",1,0)</f>
        <v>0</v>
      </c>
      <c r="AM698" s="25">
        <f t="shared" si="61"/>
        <v>1</v>
      </c>
      <c r="AN698" s="25">
        <f t="shared" si="62"/>
        <v>0</v>
      </c>
      <c r="AO698" s="25">
        <f t="shared" si="63"/>
        <v>0</v>
      </c>
      <c r="AP698" s="25">
        <f t="shared" si="64"/>
        <v>0</v>
      </c>
      <c r="AQ698" s="25">
        <f t="shared" si="65"/>
        <v>0</v>
      </c>
    </row>
    <row r="699" spans="1:43" x14ac:dyDescent="0.2">
      <c r="A699" s="1">
        <v>695</v>
      </c>
      <c r="B699" s="27">
        <f>'Rolex, AP, Patek'!C699</f>
        <v>43233</v>
      </c>
      <c r="C699">
        <f>'Rolex, AP, Patek'!D699</f>
        <v>534</v>
      </c>
      <c r="D699" s="28">
        <f>'Rolex, AP, Patek'!E699</f>
        <v>4000</v>
      </c>
      <c r="E699" s="28">
        <f>'Rolex, AP, Patek'!F699</f>
        <v>5000</v>
      </c>
      <c r="F699" s="29">
        <f t="shared" si="60"/>
        <v>8.2940496401020276</v>
      </c>
      <c r="G699" s="28">
        <f>IF('Rolex, AP, Patek'!J699="AP",1,0)</f>
        <v>0</v>
      </c>
      <c r="H699" s="28">
        <f>IF('Rolex, AP, Patek'!J699="Patek",1,0)</f>
        <v>1</v>
      </c>
      <c r="I699" s="28">
        <f>IF('Rolex, AP, Patek'!J699="Rolex",1,0)</f>
        <v>0</v>
      </c>
      <c r="J699">
        <f>IF('Rolex, AP, Patek'!L699="Stainless Steel",1,0)</f>
        <v>0</v>
      </c>
      <c r="K699">
        <f>IF('Rolex, AP, Patek'!L699="Two-tone",1,0)</f>
        <v>0</v>
      </c>
      <c r="L699">
        <f>IF(OR('Rolex, AP, Patek'!L699="YG 18K",'Rolex, AP, Patek'!L699="YG &lt;18K",'Rolex, AP, Patek'!L699="PG 18K",'Rolex, AP, Patek'!L699="PG &lt;18K",'Rolex, AP, Patek'!L699="WG 18K",'Rolex, AP, Patek'!L699="Mixes of 18K",'Rolex, AP, Patek'!L699="Mixes &lt;18K"),1,0)</f>
        <v>1</v>
      </c>
      <c r="M699">
        <f>IF('Rolex, AP, Patek'!L699="Platinum",1,0)</f>
        <v>0</v>
      </c>
      <c r="N699">
        <f>IF(OR('Rolex, AP, Patek'!L699="PVD",'Rolex, AP, Patek'!L699="Gold Plate",'Rolex, AP, Patek'!L699="Other"),1,0)</f>
        <v>0</v>
      </c>
      <c r="O699">
        <f>IF('Rolex, AP, Patek'!P699="Stainless Steel",1,0)</f>
        <v>0</v>
      </c>
      <c r="P699">
        <f>IF('Rolex, AP, Patek'!P699="Leather",1,0)</f>
        <v>1</v>
      </c>
      <c r="Q699">
        <f>IF('Rolex, AP, Patek'!P699="Two-tone",1,0)</f>
        <v>0</v>
      </c>
      <c r="R699">
        <f>IF(OR('Rolex, AP, Patek'!P699="YG 18K",'Rolex, AP, Patek'!P699="PG 18K",'Rolex, AP, Patek'!P699="WG 18K",'Rolex, AP, Patek'!P699="Mixes of 18K"),1,0)</f>
        <v>0</v>
      </c>
      <c r="S699">
        <f>IF(OR('Rolex, AP, Patek'!AX699="Yes",'Rolex, AP, Patek'!AY699="Yes",'Rolex, AP, Patek'!AW699="Yes"),1,0)</f>
        <v>0</v>
      </c>
      <c r="T699">
        <f>IF(OR(ISTEXT('Rolex, AP, Patek'!AZ699), ISTEXT('Rolex, AP, Patek'!BA699)),1,0)</f>
        <v>0</v>
      </c>
      <c r="U699">
        <f>IF('Rolex, AP, Patek'!BB699="Yes",1,0)</f>
        <v>0</v>
      </c>
      <c r="V699">
        <f>IF('Rolex, AP, Patek'!BC699="Yes",1,0)</f>
        <v>0</v>
      </c>
      <c r="W699">
        <f>IF('Rolex, AP, Patek'!BF699="Yes",1,0)</f>
        <v>0</v>
      </c>
      <c r="X699">
        <f>IF('Rolex, AP, Patek'!BG699="A",1,0)</f>
        <v>0</v>
      </c>
      <c r="Y699">
        <f>IF('Rolex, AP, Patek'!BG699="AA",1,0)</f>
        <v>1</v>
      </c>
      <c r="Z699">
        <f>IF('Rolex, AP, Patek'!BG699="AAA",1,0)</f>
        <v>0</v>
      </c>
      <c r="AA699">
        <f>IF('Rolex, AP, Patek'!BG699="AAAA",1,0)</f>
        <v>0</v>
      </c>
      <c r="AB699">
        <f>IF('Rolex, AP, Patek'!R699="Yes",1,0)</f>
        <v>1</v>
      </c>
      <c r="AC699">
        <f>IF('Rolex, AP, Patek'!AR699="Yes",1,0)</f>
        <v>0</v>
      </c>
      <c r="AD699">
        <f>IF(OR('Rolex, AP, Patek'!X699="Yes", 'Rolex, AP, Patek'!Y699="Yes",'Rolex, AP, Patek'!Z699="Yes"),1,0)</f>
        <v>0</v>
      </c>
      <c r="AE699">
        <f>IF(OR('Rolex, AP, Patek'!AA699="Yes",'Rolex, AP, Patek'!AB699="Yes"),1,0)</f>
        <v>0</v>
      </c>
      <c r="AF699">
        <f>IF('Rolex, AP, Patek'!AD699="Yes",1,0)</f>
        <v>0</v>
      </c>
      <c r="AG699">
        <f>IF('Rolex, AP, Patek'!AC699="Yes",1,0)</f>
        <v>0</v>
      </c>
      <c r="AH699">
        <f>IF('Rolex, AP, Patek'!AE699="Yes",1,0)</f>
        <v>0</v>
      </c>
      <c r="AI699">
        <f>IF(OR('Rolex, AP, Patek'!AK699="Yes",'Rolex, AP, Patek'!AN699="Yes"),1,0)</f>
        <v>0</v>
      </c>
      <c r="AJ699">
        <f>IF('Rolex, AP, Patek'!AL699="Yes",1,0)</f>
        <v>0</v>
      </c>
      <c r="AK699">
        <f>IF('Rolex, AP, Patek'!AO699="Yes",1,0)</f>
        <v>0</v>
      </c>
      <c r="AL699">
        <f>IF('Rolex, AP, Patek'!AS699="Yes",1,0)</f>
        <v>0</v>
      </c>
      <c r="AM699" s="25">
        <f t="shared" si="61"/>
        <v>1</v>
      </c>
      <c r="AN699" s="25">
        <f t="shared" si="62"/>
        <v>0</v>
      </c>
      <c r="AO699" s="25">
        <f t="shared" si="63"/>
        <v>0</v>
      </c>
      <c r="AP699" s="25">
        <f t="shared" si="64"/>
        <v>0</v>
      </c>
      <c r="AQ699" s="25">
        <f t="shared" si="65"/>
        <v>0</v>
      </c>
    </row>
    <row r="700" spans="1:43" x14ac:dyDescent="0.2">
      <c r="A700" s="1">
        <v>696</v>
      </c>
      <c r="B700" s="27">
        <f>'Rolex, AP, Patek'!C700</f>
        <v>43233</v>
      </c>
      <c r="C700">
        <f>'Rolex, AP, Patek'!D700</f>
        <v>537</v>
      </c>
      <c r="D700" s="28">
        <f>'Rolex, AP, Patek'!E700</f>
        <v>20000</v>
      </c>
      <c r="E700" s="28">
        <f>'Rolex, AP, Patek'!F700</f>
        <v>25000</v>
      </c>
      <c r="F700" s="29">
        <f t="shared" si="60"/>
        <v>9.9034875525361272</v>
      </c>
      <c r="G700" s="28">
        <f>IF('Rolex, AP, Patek'!J700="AP",1,0)</f>
        <v>0</v>
      </c>
      <c r="H700" s="28">
        <f>IF('Rolex, AP, Patek'!J700="Patek",1,0)</f>
        <v>1</v>
      </c>
      <c r="I700" s="28">
        <f>IF('Rolex, AP, Patek'!J700="Rolex",1,0)</f>
        <v>0</v>
      </c>
      <c r="J700">
        <f>IF('Rolex, AP, Patek'!L700="Stainless Steel",1,0)</f>
        <v>0</v>
      </c>
      <c r="K700">
        <f>IF('Rolex, AP, Patek'!L700="Two-tone",1,0)</f>
        <v>0</v>
      </c>
      <c r="L700">
        <f>IF(OR('Rolex, AP, Patek'!L700="YG 18K",'Rolex, AP, Patek'!L700="YG &lt;18K",'Rolex, AP, Patek'!L700="PG 18K",'Rolex, AP, Patek'!L700="PG &lt;18K",'Rolex, AP, Patek'!L700="WG 18K",'Rolex, AP, Patek'!L700="Mixes of 18K",'Rolex, AP, Patek'!L700="Mixes &lt;18K"),1,0)</f>
        <v>1</v>
      </c>
      <c r="M700">
        <f>IF('Rolex, AP, Patek'!L700="Platinum",1,0)</f>
        <v>0</v>
      </c>
      <c r="N700">
        <f>IF(OR('Rolex, AP, Patek'!L700="PVD",'Rolex, AP, Patek'!L700="Gold Plate",'Rolex, AP, Patek'!L700="Other"),1,0)</f>
        <v>0</v>
      </c>
      <c r="O700">
        <f>IF('Rolex, AP, Patek'!P700="Stainless Steel",1,0)</f>
        <v>0</v>
      </c>
      <c r="P700">
        <f>IF('Rolex, AP, Patek'!P700="Leather",1,0)</f>
        <v>1</v>
      </c>
      <c r="Q700">
        <f>IF('Rolex, AP, Patek'!P700="Two-tone",1,0)</f>
        <v>0</v>
      </c>
      <c r="R700">
        <f>IF(OR('Rolex, AP, Patek'!P700="YG 18K",'Rolex, AP, Patek'!P700="PG 18K",'Rolex, AP, Patek'!P700="WG 18K",'Rolex, AP, Patek'!P700="Mixes of 18K"),1,0)</f>
        <v>0</v>
      </c>
      <c r="S700">
        <f>IF(OR('Rolex, AP, Patek'!AX700="Yes",'Rolex, AP, Patek'!AY700="Yes",'Rolex, AP, Patek'!AW700="Yes"),1,0)</f>
        <v>0</v>
      </c>
      <c r="T700">
        <f>IF(OR(ISTEXT('Rolex, AP, Patek'!AZ700), ISTEXT('Rolex, AP, Patek'!BA700)),1,0)</f>
        <v>0</v>
      </c>
      <c r="U700">
        <f>IF('Rolex, AP, Patek'!BB700="Yes",1,0)</f>
        <v>0</v>
      </c>
      <c r="V700">
        <f>IF('Rolex, AP, Patek'!BC700="Yes",1,0)</f>
        <v>0</v>
      </c>
      <c r="W700">
        <f>IF('Rolex, AP, Patek'!BF700="Yes",1,0)</f>
        <v>0</v>
      </c>
      <c r="X700">
        <f>IF('Rolex, AP, Patek'!BG700="A",1,0)</f>
        <v>0</v>
      </c>
      <c r="Y700">
        <f>IF('Rolex, AP, Patek'!BG700="AA",1,0)</f>
        <v>0</v>
      </c>
      <c r="Z700">
        <f>IF('Rolex, AP, Patek'!BG700="AAA",1,0)</f>
        <v>1</v>
      </c>
      <c r="AA700">
        <f>IF('Rolex, AP, Patek'!BG700="AAAA",1,0)</f>
        <v>0</v>
      </c>
      <c r="AB700">
        <f>IF('Rolex, AP, Patek'!R700="Yes",1,0)</f>
        <v>1</v>
      </c>
      <c r="AC700">
        <f>IF('Rolex, AP, Patek'!AR700="Yes",1,0)</f>
        <v>0</v>
      </c>
      <c r="AD700">
        <f>IF(OR('Rolex, AP, Patek'!X700="Yes", 'Rolex, AP, Patek'!Y700="Yes",'Rolex, AP, Patek'!Z700="Yes"),1,0)</f>
        <v>0</v>
      </c>
      <c r="AE700">
        <f>IF(OR('Rolex, AP, Patek'!AA700="Yes",'Rolex, AP, Patek'!AB700="Yes"),1,0)</f>
        <v>0</v>
      </c>
      <c r="AF700">
        <f>IF('Rolex, AP, Patek'!AD700="Yes",1,0)</f>
        <v>0</v>
      </c>
      <c r="AG700">
        <f>IF('Rolex, AP, Patek'!AC700="Yes",1,0)</f>
        <v>0</v>
      </c>
      <c r="AH700">
        <f>IF('Rolex, AP, Patek'!AE700="Yes",1,0)</f>
        <v>0</v>
      </c>
      <c r="AI700">
        <f>IF(OR('Rolex, AP, Patek'!AK700="Yes",'Rolex, AP, Patek'!AN700="Yes"),1,0)</f>
        <v>0</v>
      </c>
      <c r="AJ700">
        <f>IF('Rolex, AP, Patek'!AL700="Yes",1,0)</f>
        <v>0</v>
      </c>
      <c r="AK700">
        <f>IF('Rolex, AP, Patek'!AO700="Yes",1,0)</f>
        <v>0</v>
      </c>
      <c r="AL700">
        <f>IF('Rolex, AP, Patek'!AS700="Yes",1,0)</f>
        <v>0</v>
      </c>
      <c r="AM700" s="25">
        <f t="shared" si="61"/>
        <v>1</v>
      </c>
      <c r="AN700" s="25">
        <f t="shared" si="62"/>
        <v>0</v>
      </c>
      <c r="AO700" s="25">
        <f t="shared" si="63"/>
        <v>0</v>
      </c>
      <c r="AP700" s="25">
        <f t="shared" si="64"/>
        <v>0</v>
      </c>
      <c r="AQ700" s="25">
        <f t="shared" si="65"/>
        <v>0</v>
      </c>
    </row>
    <row r="701" spans="1:43" x14ac:dyDescent="0.2">
      <c r="A701" s="1">
        <v>697</v>
      </c>
      <c r="B701" s="27">
        <f>'Rolex, AP, Patek'!C701</f>
        <v>43233</v>
      </c>
      <c r="C701">
        <f>'Rolex, AP, Patek'!D701</f>
        <v>550</v>
      </c>
      <c r="D701" s="28">
        <f>'Rolex, AP, Patek'!E701</f>
        <v>14000</v>
      </c>
      <c r="E701" s="28">
        <f>'Rolex, AP, Patek'!F701</f>
        <v>17500</v>
      </c>
      <c r="F701" s="29">
        <f t="shared" si="60"/>
        <v>9.5468126085973957</v>
      </c>
      <c r="G701" s="28">
        <f>IF('Rolex, AP, Patek'!J701="AP",1,0)</f>
        <v>0</v>
      </c>
      <c r="H701" s="28">
        <f>IF('Rolex, AP, Patek'!J701="Patek",1,0)</f>
        <v>0</v>
      </c>
      <c r="I701" s="28">
        <f>IF('Rolex, AP, Patek'!J701="Rolex",1,0)</f>
        <v>1</v>
      </c>
      <c r="J701">
        <f>IF('Rolex, AP, Patek'!L701="Stainless Steel",1,0)</f>
        <v>1</v>
      </c>
      <c r="K701">
        <f>IF('Rolex, AP, Patek'!L701="Two-tone",1,0)</f>
        <v>0</v>
      </c>
      <c r="L701">
        <f>IF(OR('Rolex, AP, Patek'!L701="YG 18K",'Rolex, AP, Patek'!L701="YG &lt;18K",'Rolex, AP, Patek'!L701="PG 18K",'Rolex, AP, Patek'!L701="PG &lt;18K",'Rolex, AP, Patek'!L701="WG 18K",'Rolex, AP, Patek'!L701="Mixes of 18K",'Rolex, AP, Patek'!L701="Mixes &lt;18K"),1,0)</f>
        <v>0</v>
      </c>
      <c r="M701">
        <f>IF('Rolex, AP, Patek'!L701="Platinum",1,0)</f>
        <v>0</v>
      </c>
      <c r="N701">
        <f>IF(OR('Rolex, AP, Patek'!L701="PVD",'Rolex, AP, Patek'!L701="Gold Plate",'Rolex, AP, Patek'!L701="Other"),1,0)</f>
        <v>0</v>
      </c>
      <c r="O701">
        <f>IF('Rolex, AP, Patek'!P701="Stainless Steel",1,0)</f>
        <v>1</v>
      </c>
      <c r="P701">
        <f>IF('Rolex, AP, Patek'!P701="Leather",1,0)</f>
        <v>0</v>
      </c>
      <c r="Q701">
        <f>IF('Rolex, AP, Patek'!P701="Two-tone",1,0)</f>
        <v>0</v>
      </c>
      <c r="R701">
        <f>IF(OR('Rolex, AP, Patek'!P701="YG 18K",'Rolex, AP, Patek'!P701="PG 18K",'Rolex, AP, Patek'!P701="WG 18K",'Rolex, AP, Patek'!P701="Mixes of 18K"),1,0)</f>
        <v>0</v>
      </c>
      <c r="S701">
        <f>IF(OR('Rolex, AP, Patek'!AX701="Yes",'Rolex, AP, Patek'!AY701="Yes",'Rolex, AP, Patek'!AW701="Yes"),1,0)</f>
        <v>0</v>
      </c>
      <c r="T701">
        <f>IF(OR(ISTEXT('Rolex, AP, Patek'!AZ701), ISTEXT('Rolex, AP, Patek'!BA701)),1,0)</f>
        <v>0</v>
      </c>
      <c r="U701">
        <f>IF('Rolex, AP, Patek'!BB701="Yes",1,0)</f>
        <v>0</v>
      </c>
      <c r="V701">
        <f>IF('Rolex, AP, Patek'!BC701="Yes",1,0)</f>
        <v>0</v>
      </c>
      <c r="W701">
        <f>IF('Rolex, AP, Patek'!BF701="Yes",1,0)</f>
        <v>0</v>
      </c>
      <c r="X701">
        <f>IF('Rolex, AP, Patek'!BG701="A",1,0)</f>
        <v>0</v>
      </c>
      <c r="Y701">
        <f>IF('Rolex, AP, Patek'!BG701="AA",1,0)</f>
        <v>0</v>
      </c>
      <c r="Z701">
        <f>IF('Rolex, AP, Patek'!BG701="AAA",1,0)</f>
        <v>1</v>
      </c>
      <c r="AA701">
        <f>IF('Rolex, AP, Patek'!BG701="AAAA",1,0)</f>
        <v>0</v>
      </c>
      <c r="AB701">
        <f>IF('Rolex, AP, Patek'!R701="Yes",1,0)</f>
        <v>0</v>
      </c>
      <c r="AC701">
        <f>IF('Rolex, AP, Patek'!AR701="Yes",1,0)</f>
        <v>0</v>
      </c>
      <c r="AD701">
        <f>IF(OR('Rolex, AP, Patek'!X701="Yes", 'Rolex, AP, Patek'!Y701="Yes",'Rolex, AP, Patek'!Z701="Yes"),1,0)</f>
        <v>1</v>
      </c>
      <c r="AE701">
        <f>IF(OR('Rolex, AP, Patek'!AA701="Yes",'Rolex, AP, Patek'!AB701="Yes"),1,0)</f>
        <v>0</v>
      </c>
      <c r="AF701">
        <f>IF('Rolex, AP, Patek'!AD701="Yes",1,0)</f>
        <v>0</v>
      </c>
      <c r="AG701">
        <f>IF('Rolex, AP, Patek'!AC701="Yes",1,0)</f>
        <v>0</v>
      </c>
      <c r="AH701">
        <f>IF('Rolex, AP, Patek'!AE701="Yes",1,0)</f>
        <v>1</v>
      </c>
      <c r="AI701">
        <f>IF(OR('Rolex, AP, Patek'!AK701="Yes",'Rolex, AP, Patek'!AN701="Yes"),1,0)</f>
        <v>0</v>
      </c>
      <c r="AJ701">
        <f>IF('Rolex, AP, Patek'!AL701="Yes",1,0)</f>
        <v>0</v>
      </c>
      <c r="AK701">
        <f>IF('Rolex, AP, Patek'!AO701="Yes",1,0)</f>
        <v>0</v>
      </c>
      <c r="AL701">
        <f>IF('Rolex, AP, Patek'!AS701="Yes",1,0)</f>
        <v>0</v>
      </c>
      <c r="AM701" s="25">
        <f t="shared" si="61"/>
        <v>1</v>
      </c>
      <c r="AN701" s="25">
        <f t="shared" si="62"/>
        <v>0</v>
      </c>
      <c r="AO701" s="25">
        <f t="shared" si="63"/>
        <v>0</v>
      </c>
      <c r="AP701" s="25">
        <f t="shared" si="64"/>
        <v>0</v>
      </c>
      <c r="AQ701" s="25">
        <f t="shared" si="65"/>
        <v>0</v>
      </c>
    </row>
    <row r="702" spans="1:43" x14ac:dyDescent="0.2">
      <c r="A702" s="1">
        <v>698</v>
      </c>
      <c r="B702" s="27">
        <f>'Rolex, AP, Patek'!C702</f>
        <v>43233</v>
      </c>
      <c r="C702">
        <f>'Rolex, AP, Patek'!D702</f>
        <v>551</v>
      </c>
      <c r="D702" s="28">
        <f>'Rolex, AP, Patek'!E702</f>
        <v>20000</v>
      </c>
      <c r="E702" s="28">
        <f>'Rolex, AP, Patek'!F702</f>
        <v>25000</v>
      </c>
      <c r="F702" s="29">
        <f t="shared" si="60"/>
        <v>9.9034875525361272</v>
      </c>
      <c r="G702" s="28">
        <f>IF('Rolex, AP, Patek'!J702="AP",1,0)</f>
        <v>0</v>
      </c>
      <c r="H702" s="28">
        <f>IF('Rolex, AP, Patek'!J702="Patek",1,0)</f>
        <v>0</v>
      </c>
      <c r="I702" s="28">
        <f>IF('Rolex, AP, Patek'!J702="Rolex",1,0)</f>
        <v>1</v>
      </c>
      <c r="J702">
        <f>IF('Rolex, AP, Patek'!L702="Stainless Steel",1,0)</f>
        <v>1</v>
      </c>
      <c r="K702">
        <f>IF('Rolex, AP, Patek'!L702="Two-tone",1,0)</f>
        <v>0</v>
      </c>
      <c r="L702">
        <f>IF(OR('Rolex, AP, Patek'!L702="YG 18K",'Rolex, AP, Patek'!L702="YG &lt;18K",'Rolex, AP, Patek'!L702="PG 18K",'Rolex, AP, Patek'!L702="PG &lt;18K",'Rolex, AP, Patek'!L702="WG 18K",'Rolex, AP, Patek'!L702="Mixes of 18K",'Rolex, AP, Patek'!L702="Mixes &lt;18K"),1,0)</f>
        <v>0</v>
      </c>
      <c r="M702">
        <f>IF('Rolex, AP, Patek'!L702="Platinum",1,0)</f>
        <v>0</v>
      </c>
      <c r="N702">
        <f>IF(OR('Rolex, AP, Patek'!L702="PVD",'Rolex, AP, Patek'!L702="Gold Plate",'Rolex, AP, Patek'!L702="Other"),1,0)</f>
        <v>0</v>
      </c>
      <c r="O702">
        <f>IF('Rolex, AP, Patek'!P702="Stainless Steel",1,0)</f>
        <v>1</v>
      </c>
      <c r="P702">
        <f>IF('Rolex, AP, Patek'!P702="Leather",1,0)</f>
        <v>0</v>
      </c>
      <c r="Q702">
        <f>IF('Rolex, AP, Patek'!P702="Two-tone",1,0)</f>
        <v>0</v>
      </c>
      <c r="R702">
        <f>IF(OR('Rolex, AP, Patek'!P702="YG 18K",'Rolex, AP, Patek'!P702="PG 18K",'Rolex, AP, Patek'!P702="WG 18K",'Rolex, AP, Patek'!P702="Mixes of 18K"),1,0)</f>
        <v>0</v>
      </c>
      <c r="S702">
        <f>IF(OR('Rolex, AP, Patek'!AX702="Yes",'Rolex, AP, Patek'!AY702="Yes",'Rolex, AP, Patek'!AW702="Yes"),1,0)</f>
        <v>0</v>
      </c>
      <c r="T702">
        <f>IF(OR(ISTEXT('Rolex, AP, Patek'!AZ702), ISTEXT('Rolex, AP, Patek'!BA702)),1,0)</f>
        <v>0</v>
      </c>
      <c r="U702">
        <f>IF('Rolex, AP, Patek'!BB702="Yes",1,0)</f>
        <v>0</v>
      </c>
      <c r="V702">
        <f>IF('Rolex, AP, Patek'!BC702="Yes",1,0)</f>
        <v>0</v>
      </c>
      <c r="W702">
        <f>IF('Rolex, AP, Patek'!BF702="Yes",1,0)</f>
        <v>0</v>
      </c>
      <c r="X702">
        <f>IF('Rolex, AP, Patek'!BG702="A",1,0)</f>
        <v>0</v>
      </c>
      <c r="Y702">
        <f>IF('Rolex, AP, Patek'!BG702="AA",1,0)</f>
        <v>0</v>
      </c>
      <c r="Z702">
        <f>IF('Rolex, AP, Patek'!BG702="AAA",1,0)</f>
        <v>1</v>
      </c>
      <c r="AA702">
        <f>IF('Rolex, AP, Patek'!BG702="AAAA",1,0)</f>
        <v>0</v>
      </c>
      <c r="AB702">
        <f>IF('Rolex, AP, Patek'!R702="Yes",1,0)</f>
        <v>1</v>
      </c>
      <c r="AC702">
        <f>IF('Rolex, AP, Patek'!AR702="Yes",1,0)</f>
        <v>0</v>
      </c>
      <c r="AD702">
        <f>IF(OR('Rolex, AP, Patek'!X702="Yes", 'Rolex, AP, Patek'!Y702="Yes",'Rolex, AP, Patek'!Z702="Yes"),1,0)</f>
        <v>0</v>
      </c>
      <c r="AE702">
        <f>IF(OR('Rolex, AP, Patek'!AA702="Yes",'Rolex, AP, Patek'!AB702="Yes"),1,0)</f>
        <v>0</v>
      </c>
      <c r="AF702">
        <f>IF('Rolex, AP, Patek'!AD702="Yes",1,0)</f>
        <v>1</v>
      </c>
      <c r="AG702">
        <f>IF('Rolex, AP, Patek'!AC702="Yes",1,0)</f>
        <v>0</v>
      </c>
      <c r="AH702">
        <f>IF('Rolex, AP, Patek'!AE702="Yes",1,0)</f>
        <v>0</v>
      </c>
      <c r="AI702">
        <f>IF(OR('Rolex, AP, Patek'!AK702="Yes",'Rolex, AP, Patek'!AN702="Yes"),1,0)</f>
        <v>0</v>
      </c>
      <c r="AJ702">
        <f>IF('Rolex, AP, Patek'!AL702="Yes",1,0)</f>
        <v>0</v>
      </c>
      <c r="AK702">
        <f>IF('Rolex, AP, Patek'!AO702="Yes",1,0)</f>
        <v>0</v>
      </c>
      <c r="AL702">
        <f>IF('Rolex, AP, Patek'!AS702="Yes",1,0)</f>
        <v>0</v>
      </c>
      <c r="AM702" s="25">
        <f t="shared" si="61"/>
        <v>1</v>
      </c>
      <c r="AN702" s="25">
        <f t="shared" si="62"/>
        <v>0</v>
      </c>
      <c r="AO702" s="25">
        <f t="shared" si="63"/>
        <v>0</v>
      </c>
      <c r="AP702" s="25">
        <f t="shared" si="64"/>
        <v>0</v>
      </c>
      <c r="AQ702" s="25">
        <f t="shared" si="65"/>
        <v>0</v>
      </c>
    </row>
    <row r="703" spans="1:43" x14ac:dyDescent="0.2">
      <c r="A703" s="1">
        <v>699</v>
      </c>
      <c r="B703" s="27">
        <f>'Rolex, AP, Patek'!C703</f>
        <v>43233</v>
      </c>
      <c r="C703">
        <f>'Rolex, AP, Patek'!D703</f>
        <v>553</v>
      </c>
      <c r="D703" s="28">
        <f>'Rolex, AP, Patek'!E703</f>
        <v>5500</v>
      </c>
      <c r="E703" s="28">
        <f>'Rolex, AP, Patek'!F703</f>
        <v>6875</v>
      </c>
      <c r="F703" s="29">
        <f t="shared" si="60"/>
        <v>8.6125033712205621</v>
      </c>
      <c r="G703" s="28">
        <f>IF('Rolex, AP, Patek'!J703="AP",1,0)</f>
        <v>0</v>
      </c>
      <c r="H703" s="28">
        <f>IF('Rolex, AP, Patek'!J703="Patek",1,0)</f>
        <v>0</v>
      </c>
      <c r="I703" s="28">
        <f>IF('Rolex, AP, Patek'!J703="Rolex",1,0)</f>
        <v>1</v>
      </c>
      <c r="J703">
        <f>IF('Rolex, AP, Patek'!L703="Stainless Steel",1,0)</f>
        <v>0</v>
      </c>
      <c r="K703">
        <f>IF('Rolex, AP, Patek'!L703="Two-tone",1,0)</f>
        <v>1</v>
      </c>
      <c r="L703">
        <f>IF(OR('Rolex, AP, Patek'!L703="YG 18K",'Rolex, AP, Patek'!L703="YG &lt;18K",'Rolex, AP, Patek'!L703="PG 18K",'Rolex, AP, Patek'!L703="PG &lt;18K",'Rolex, AP, Patek'!L703="WG 18K",'Rolex, AP, Patek'!L703="Mixes of 18K",'Rolex, AP, Patek'!L703="Mixes &lt;18K"),1,0)</f>
        <v>0</v>
      </c>
      <c r="M703">
        <f>IF('Rolex, AP, Patek'!L703="Platinum",1,0)</f>
        <v>0</v>
      </c>
      <c r="N703">
        <f>IF(OR('Rolex, AP, Patek'!L703="PVD",'Rolex, AP, Patek'!L703="Gold Plate",'Rolex, AP, Patek'!L703="Other"),1,0)</f>
        <v>0</v>
      </c>
      <c r="O703">
        <f>IF('Rolex, AP, Patek'!P703="Stainless Steel",1,0)</f>
        <v>0</v>
      </c>
      <c r="P703">
        <f>IF('Rolex, AP, Patek'!P703="Leather",1,0)</f>
        <v>0</v>
      </c>
      <c r="Q703">
        <f>IF('Rolex, AP, Patek'!P703="Two-tone",1,0)</f>
        <v>1</v>
      </c>
      <c r="R703">
        <f>IF(OR('Rolex, AP, Patek'!P703="YG 18K",'Rolex, AP, Patek'!P703="PG 18K",'Rolex, AP, Patek'!P703="WG 18K",'Rolex, AP, Patek'!P703="Mixes of 18K"),1,0)</f>
        <v>0</v>
      </c>
      <c r="S703">
        <f>IF(OR('Rolex, AP, Patek'!AX703="Yes",'Rolex, AP, Patek'!AY703="Yes",'Rolex, AP, Patek'!AW703="Yes"),1,0)</f>
        <v>0</v>
      </c>
      <c r="T703">
        <f>IF(OR(ISTEXT('Rolex, AP, Patek'!AZ703), ISTEXT('Rolex, AP, Patek'!BA703)),1,0)</f>
        <v>0</v>
      </c>
      <c r="U703">
        <f>IF('Rolex, AP, Patek'!BB703="Yes",1,0)</f>
        <v>0</v>
      </c>
      <c r="V703">
        <f>IF('Rolex, AP, Patek'!BC703="Yes",1,0)</f>
        <v>0</v>
      </c>
      <c r="W703">
        <f>IF('Rolex, AP, Patek'!BF703="Yes",1,0)</f>
        <v>0</v>
      </c>
      <c r="X703">
        <f>IF('Rolex, AP, Patek'!BG703="A",1,0)</f>
        <v>0</v>
      </c>
      <c r="Y703">
        <f>IF('Rolex, AP, Patek'!BG703="AA",1,0)</f>
        <v>1</v>
      </c>
      <c r="Z703">
        <f>IF('Rolex, AP, Patek'!BG703="AAA",1,0)</f>
        <v>0</v>
      </c>
      <c r="AA703">
        <f>IF('Rolex, AP, Patek'!BG703="AAAA",1,0)</f>
        <v>0</v>
      </c>
      <c r="AB703">
        <f>IF('Rolex, AP, Patek'!R703="Yes",1,0)</f>
        <v>0</v>
      </c>
      <c r="AC703">
        <f>IF('Rolex, AP, Patek'!AR703="Yes",1,0)</f>
        <v>0</v>
      </c>
      <c r="AD703">
        <f>IF(OR('Rolex, AP, Patek'!X703="Yes", 'Rolex, AP, Patek'!Y703="Yes",'Rolex, AP, Patek'!Z703="Yes"),1,0)</f>
        <v>1</v>
      </c>
      <c r="AE703">
        <f>IF(OR('Rolex, AP, Patek'!AA703="Yes",'Rolex, AP, Patek'!AB703="Yes"),1,0)</f>
        <v>0</v>
      </c>
      <c r="AF703">
        <f>IF('Rolex, AP, Patek'!AD703="Yes",1,0)</f>
        <v>0</v>
      </c>
      <c r="AG703">
        <f>IF('Rolex, AP, Patek'!AC703="Yes",1,0)</f>
        <v>0</v>
      </c>
      <c r="AH703">
        <f>IF('Rolex, AP, Patek'!AE703="Yes",1,0)</f>
        <v>1</v>
      </c>
      <c r="AI703">
        <f>IF(OR('Rolex, AP, Patek'!AK703="Yes",'Rolex, AP, Patek'!AN703="Yes"),1,0)</f>
        <v>0</v>
      </c>
      <c r="AJ703">
        <f>IF('Rolex, AP, Patek'!AL703="Yes",1,0)</f>
        <v>0</v>
      </c>
      <c r="AK703">
        <f>IF('Rolex, AP, Patek'!AO703="Yes",1,0)</f>
        <v>0</v>
      </c>
      <c r="AL703">
        <f>IF('Rolex, AP, Patek'!AS703="Yes",1,0)</f>
        <v>0</v>
      </c>
      <c r="AM703" s="25">
        <f t="shared" si="61"/>
        <v>1</v>
      </c>
      <c r="AN703" s="25">
        <f t="shared" si="62"/>
        <v>0</v>
      </c>
      <c r="AO703" s="25">
        <f t="shared" si="63"/>
        <v>0</v>
      </c>
      <c r="AP703" s="25">
        <f t="shared" si="64"/>
        <v>0</v>
      </c>
      <c r="AQ703" s="25">
        <f t="shared" si="65"/>
        <v>0</v>
      </c>
    </row>
    <row r="704" spans="1:43" x14ac:dyDescent="0.2">
      <c r="A704" s="1">
        <v>700</v>
      </c>
      <c r="B704" s="27">
        <f>'Rolex, AP, Patek'!C704</f>
        <v>43233</v>
      </c>
      <c r="C704">
        <f>'Rolex, AP, Patek'!D704</f>
        <v>554</v>
      </c>
      <c r="D704" s="28">
        <f>'Rolex, AP, Patek'!E704</f>
        <v>9000</v>
      </c>
      <c r="E704" s="28">
        <f>'Rolex, AP, Patek'!F704</f>
        <v>11250</v>
      </c>
      <c r="F704" s="29">
        <f t="shared" si="60"/>
        <v>9.1049798563183568</v>
      </c>
      <c r="G704" s="28">
        <f>IF('Rolex, AP, Patek'!J704="AP",1,0)</f>
        <v>0</v>
      </c>
      <c r="H704" s="28">
        <f>IF('Rolex, AP, Patek'!J704="Patek",1,0)</f>
        <v>0</v>
      </c>
      <c r="I704" s="28">
        <f>IF('Rolex, AP, Patek'!J704="Rolex",1,0)</f>
        <v>1</v>
      </c>
      <c r="J704">
        <f>IF('Rolex, AP, Patek'!L704="Stainless Steel",1,0)</f>
        <v>1</v>
      </c>
      <c r="K704">
        <f>IF('Rolex, AP, Patek'!L704="Two-tone",1,0)</f>
        <v>0</v>
      </c>
      <c r="L704">
        <f>IF(OR('Rolex, AP, Patek'!L704="YG 18K",'Rolex, AP, Patek'!L704="YG &lt;18K",'Rolex, AP, Patek'!L704="PG 18K",'Rolex, AP, Patek'!L704="PG &lt;18K",'Rolex, AP, Patek'!L704="WG 18K",'Rolex, AP, Patek'!L704="Mixes of 18K",'Rolex, AP, Patek'!L704="Mixes &lt;18K"),1,0)</f>
        <v>0</v>
      </c>
      <c r="M704">
        <f>IF('Rolex, AP, Patek'!L704="Platinum",1,0)</f>
        <v>0</v>
      </c>
      <c r="N704">
        <f>IF(OR('Rolex, AP, Patek'!L704="PVD",'Rolex, AP, Patek'!L704="Gold Plate",'Rolex, AP, Patek'!L704="Other"),1,0)</f>
        <v>0</v>
      </c>
      <c r="O704">
        <f>IF('Rolex, AP, Patek'!P704="Stainless Steel",1,0)</f>
        <v>1</v>
      </c>
      <c r="P704">
        <f>IF('Rolex, AP, Patek'!P704="Leather",1,0)</f>
        <v>0</v>
      </c>
      <c r="Q704">
        <f>IF('Rolex, AP, Patek'!P704="Two-tone",1,0)</f>
        <v>0</v>
      </c>
      <c r="R704">
        <f>IF(OR('Rolex, AP, Patek'!P704="YG 18K",'Rolex, AP, Patek'!P704="PG 18K",'Rolex, AP, Patek'!P704="WG 18K",'Rolex, AP, Patek'!P704="Mixes of 18K"),1,0)</f>
        <v>0</v>
      </c>
      <c r="S704">
        <f>IF(OR('Rolex, AP, Patek'!AX704="Yes",'Rolex, AP, Patek'!AY704="Yes",'Rolex, AP, Patek'!AW704="Yes"),1,0)</f>
        <v>0</v>
      </c>
      <c r="T704">
        <f>IF(OR(ISTEXT('Rolex, AP, Patek'!AZ704), ISTEXT('Rolex, AP, Patek'!BA704)),1,0)</f>
        <v>0</v>
      </c>
      <c r="U704">
        <f>IF('Rolex, AP, Patek'!BB704="Yes",1,0)</f>
        <v>0</v>
      </c>
      <c r="V704">
        <f>IF('Rolex, AP, Patek'!BC704="Yes",1,0)</f>
        <v>0</v>
      </c>
      <c r="W704">
        <f>IF('Rolex, AP, Patek'!BF704="Yes",1,0)</f>
        <v>0</v>
      </c>
      <c r="X704">
        <f>IF('Rolex, AP, Patek'!BG704="A",1,0)</f>
        <v>0</v>
      </c>
      <c r="Y704">
        <f>IF('Rolex, AP, Patek'!BG704="AA",1,0)</f>
        <v>1</v>
      </c>
      <c r="Z704">
        <f>IF('Rolex, AP, Patek'!BG704="AAA",1,0)</f>
        <v>0</v>
      </c>
      <c r="AA704">
        <f>IF('Rolex, AP, Patek'!BG704="AAAA",1,0)</f>
        <v>0</v>
      </c>
      <c r="AB704">
        <f>IF('Rolex, AP, Patek'!R704="Yes",1,0)</f>
        <v>0</v>
      </c>
      <c r="AC704">
        <f>IF('Rolex, AP, Patek'!AR704="Yes",1,0)</f>
        <v>0</v>
      </c>
      <c r="AD704">
        <f>IF(OR('Rolex, AP, Patek'!X704="Yes", 'Rolex, AP, Patek'!Y704="Yes",'Rolex, AP, Patek'!Z704="Yes"),1,0)</f>
        <v>1</v>
      </c>
      <c r="AE704">
        <f>IF(OR('Rolex, AP, Patek'!AA704="Yes",'Rolex, AP, Patek'!AB704="Yes"),1,0)</f>
        <v>0</v>
      </c>
      <c r="AF704">
        <f>IF('Rolex, AP, Patek'!AD704="Yes",1,0)</f>
        <v>0</v>
      </c>
      <c r="AG704">
        <f>IF('Rolex, AP, Patek'!AC704="Yes",1,0)</f>
        <v>1</v>
      </c>
      <c r="AH704">
        <f>IF('Rolex, AP, Patek'!AE704="Yes",1,0)</f>
        <v>0</v>
      </c>
      <c r="AI704">
        <f>IF(OR('Rolex, AP, Patek'!AK704="Yes",'Rolex, AP, Patek'!AN704="Yes"),1,0)</f>
        <v>0</v>
      </c>
      <c r="AJ704">
        <f>IF('Rolex, AP, Patek'!AL704="Yes",1,0)</f>
        <v>0</v>
      </c>
      <c r="AK704">
        <f>IF('Rolex, AP, Patek'!AO704="Yes",1,0)</f>
        <v>0</v>
      </c>
      <c r="AL704">
        <f>IF('Rolex, AP, Patek'!AS704="Yes",1,0)</f>
        <v>0</v>
      </c>
      <c r="AM704" s="25">
        <f t="shared" si="61"/>
        <v>1</v>
      </c>
      <c r="AN704" s="25">
        <f t="shared" si="62"/>
        <v>0</v>
      </c>
      <c r="AO704" s="25">
        <f t="shared" si="63"/>
        <v>0</v>
      </c>
      <c r="AP704" s="25">
        <f t="shared" si="64"/>
        <v>0</v>
      </c>
      <c r="AQ704" s="25">
        <f t="shared" si="65"/>
        <v>0</v>
      </c>
    </row>
    <row r="705" spans="1:43" x14ac:dyDescent="0.2">
      <c r="A705" s="1">
        <v>701</v>
      </c>
      <c r="B705" s="27">
        <f>'Rolex, AP, Patek'!C705</f>
        <v>43233</v>
      </c>
      <c r="C705">
        <f>'Rolex, AP, Patek'!D705</f>
        <v>555</v>
      </c>
      <c r="D705" s="28">
        <f>'Rolex, AP, Patek'!E705</f>
        <v>6500</v>
      </c>
      <c r="E705" s="28">
        <f>'Rolex, AP, Patek'!F705</f>
        <v>8125</v>
      </c>
      <c r="F705" s="29">
        <f t="shared" si="60"/>
        <v>8.7795574558837277</v>
      </c>
      <c r="G705" s="28">
        <f>IF('Rolex, AP, Patek'!J705="AP",1,0)</f>
        <v>0</v>
      </c>
      <c r="H705" s="28">
        <f>IF('Rolex, AP, Patek'!J705="Patek",1,0)</f>
        <v>0</v>
      </c>
      <c r="I705" s="28">
        <f>IF('Rolex, AP, Patek'!J705="Rolex",1,0)</f>
        <v>1</v>
      </c>
      <c r="J705">
        <f>IF('Rolex, AP, Patek'!L705="Stainless Steel",1,0)</f>
        <v>1</v>
      </c>
      <c r="K705">
        <f>IF('Rolex, AP, Patek'!L705="Two-tone",1,0)</f>
        <v>0</v>
      </c>
      <c r="L705">
        <f>IF(OR('Rolex, AP, Patek'!L705="YG 18K",'Rolex, AP, Patek'!L705="YG &lt;18K",'Rolex, AP, Patek'!L705="PG 18K",'Rolex, AP, Patek'!L705="PG &lt;18K",'Rolex, AP, Patek'!L705="WG 18K",'Rolex, AP, Patek'!L705="Mixes of 18K",'Rolex, AP, Patek'!L705="Mixes &lt;18K"),1,0)</f>
        <v>0</v>
      </c>
      <c r="M705">
        <f>IF('Rolex, AP, Patek'!L705="Platinum",1,0)</f>
        <v>0</v>
      </c>
      <c r="N705">
        <f>IF(OR('Rolex, AP, Patek'!L705="PVD",'Rolex, AP, Patek'!L705="Gold Plate",'Rolex, AP, Patek'!L705="Other"),1,0)</f>
        <v>0</v>
      </c>
      <c r="O705">
        <f>IF('Rolex, AP, Patek'!P705="Stainless Steel",1,0)</f>
        <v>1</v>
      </c>
      <c r="P705">
        <f>IF('Rolex, AP, Patek'!P705="Leather",1,0)</f>
        <v>0</v>
      </c>
      <c r="Q705">
        <f>IF('Rolex, AP, Patek'!P705="Two-tone",1,0)</f>
        <v>0</v>
      </c>
      <c r="R705">
        <f>IF(OR('Rolex, AP, Patek'!P705="YG 18K",'Rolex, AP, Patek'!P705="PG 18K",'Rolex, AP, Patek'!P705="WG 18K",'Rolex, AP, Patek'!P705="Mixes of 18K"),1,0)</f>
        <v>0</v>
      </c>
      <c r="S705">
        <f>IF(OR('Rolex, AP, Patek'!AX705="Yes",'Rolex, AP, Patek'!AY705="Yes",'Rolex, AP, Patek'!AW705="Yes"),1,0)</f>
        <v>0</v>
      </c>
      <c r="T705">
        <f>IF(OR(ISTEXT('Rolex, AP, Patek'!AZ705), ISTEXT('Rolex, AP, Patek'!BA705)),1,0)</f>
        <v>0</v>
      </c>
      <c r="U705">
        <f>IF('Rolex, AP, Patek'!BB705="Yes",1,0)</f>
        <v>0</v>
      </c>
      <c r="V705">
        <f>IF('Rolex, AP, Patek'!BC705="Yes",1,0)</f>
        <v>0</v>
      </c>
      <c r="W705">
        <f>IF('Rolex, AP, Patek'!BF705="Yes",1,0)</f>
        <v>0</v>
      </c>
      <c r="X705">
        <f>IF('Rolex, AP, Patek'!BG705="A",1,0)</f>
        <v>0</v>
      </c>
      <c r="Y705">
        <f>IF('Rolex, AP, Patek'!BG705="AA",1,0)</f>
        <v>1</v>
      </c>
      <c r="Z705">
        <f>IF('Rolex, AP, Patek'!BG705="AAA",1,0)</f>
        <v>0</v>
      </c>
      <c r="AA705">
        <f>IF('Rolex, AP, Patek'!BG705="AAAA",1,0)</f>
        <v>0</v>
      </c>
      <c r="AB705">
        <f>IF('Rolex, AP, Patek'!R705="Yes",1,0)</f>
        <v>0</v>
      </c>
      <c r="AC705">
        <f>IF('Rolex, AP, Patek'!AR705="Yes",1,0)</f>
        <v>0</v>
      </c>
      <c r="AD705">
        <f>IF(OR('Rolex, AP, Patek'!X705="Yes", 'Rolex, AP, Patek'!Y705="Yes",'Rolex, AP, Patek'!Z705="Yes"),1,0)</f>
        <v>1</v>
      </c>
      <c r="AE705">
        <f>IF(OR('Rolex, AP, Patek'!AA705="Yes",'Rolex, AP, Patek'!AB705="Yes"),1,0)</f>
        <v>0</v>
      </c>
      <c r="AF705">
        <f>IF('Rolex, AP, Patek'!AD705="Yes",1,0)</f>
        <v>0</v>
      </c>
      <c r="AG705">
        <f>IF('Rolex, AP, Patek'!AC705="Yes",1,0)</f>
        <v>1</v>
      </c>
      <c r="AH705">
        <f>IF('Rolex, AP, Patek'!AE705="Yes",1,0)</f>
        <v>0</v>
      </c>
      <c r="AI705">
        <f>IF(OR('Rolex, AP, Patek'!AK705="Yes",'Rolex, AP, Patek'!AN705="Yes"),1,0)</f>
        <v>0</v>
      </c>
      <c r="AJ705">
        <f>IF('Rolex, AP, Patek'!AL705="Yes",1,0)</f>
        <v>0</v>
      </c>
      <c r="AK705">
        <f>IF('Rolex, AP, Patek'!AO705="Yes",1,0)</f>
        <v>0</v>
      </c>
      <c r="AL705">
        <f>IF('Rolex, AP, Patek'!AS705="Yes",1,0)</f>
        <v>0</v>
      </c>
      <c r="AM705" s="25">
        <f t="shared" si="61"/>
        <v>1</v>
      </c>
      <c r="AN705" s="25">
        <f t="shared" si="62"/>
        <v>0</v>
      </c>
      <c r="AO705" s="25">
        <f t="shared" si="63"/>
        <v>0</v>
      </c>
      <c r="AP705" s="25">
        <f t="shared" si="64"/>
        <v>0</v>
      </c>
      <c r="AQ705" s="25">
        <f t="shared" si="65"/>
        <v>0</v>
      </c>
    </row>
    <row r="706" spans="1:43" x14ac:dyDescent="0.2">
      <c r="A706" s="1">
        <v>702</v>
      </c>
      <c r="B706" s="27">
        <f>'Rolex, AP, Patek'!C706</f>
        <v>43233</v>
      </c>
      <c r="C706">
        <f>'Rolex, AP, Patek'!D706</f>
        <v>568</v>
      </c>
      <c r="D706" s="28">
        <f>'Rolex, AP, Patek'!E706</f>
        <v>30000</v>
      </c>
      <c r="E706" s="28">
        <f>'Rolex, AP, Patek'!F706</f>
        <v>37500</v>
      </c>
      <c r="F706" s="29">
        <f t="shared" si="60"/>
        <v>10.308952660644293</v>
      </c>
      <c r="G706" s="28">
        <f>IF('Rolex, AP, Patek'!J706="AP",1,0)</f>
        <v>1</v>
      </c>
      <c r="H706" s="28">
        <f>IF('Rolex, AP, Patek'!J706="Patek",1,0)</f>
        <v>0</v>
      </c>
      <c r="I706" s="28">
        <f>IF('Rolex, AP, Patek'!J706="Rolex",1,0)</f>
        <v>0</v>
      </c>
      <c r="J706">
        <f>IF('Rolex, AP, Patek'!L706="Stainless Steel",1,0)</f>
        <v>1</v>
      </c>
      <c r="K706">
        <f>IF('Rolex, AP, Patek'!L706="Two-tone",1,0)</f>
        <v>0</v>
      </c>
      <c r="L706">
        <f>IF(OR('Rolex, AP, Patek'!L706="YG 18K",'Rolex, AP, Patek'!L706="YG &lt;18K",'Rolex, AP, Patek'!L706="PG 18K",'Rolex, AP, Patek'!L706="PG &lt;18K",'Rolex, AP, Patek'!L706="WG 18K",'Rolex, AP, Patek'!L706="Mixes of 18K",'Rolex, AP, Patek'!L706="Mixes &lt;18K"),1,0)</f>
        <v>0</v>
      </c>
      <c r="M706">
        <f>IF('Rolex, AP, Patek'!L706="Platinum",1,0)</f>
        <v>0</v>
      </c>
      <c r="N706">
        <f>IF(OR('Rolex, AP, Patek'!L706="PVD",'Rolex, AP, Patek'!L706="Gold Plate",'Rolex, AP, Patek'!L706="Other"),1,0)</f>
        <v>0</v>
      </c>
      <c r="O706">
        <f>IF('Rolex, AP, Patek'!P706="Stainless Steel",1,0)</f>
        <v>1</v>
      </c>
      <c r="P706">
        <f>IF('Rolex, AP, Patek'!P706="Leather",1,0)</f>
        <v>0</v>
      </c>
      <c r="Q706">
        <f>IF('Rolex, AP, Patek'!P706="Two-tone",1,0)</f>
        <v>0</v>
      </c>
      <c r="R706">
        <f>IF(OR('Rolex, AP, Patek'!P706="YG 18K",'Rolex, AP, Patek'!P706="PG 18K",'Rolex, AP, Patek'!P706="WG 18K",'Rolex, AP, Patek'!P706="Mixes of 18K"),1,0)</f>
        <v>0</v>
      </c>
      <c r="S706">
        <f>IF(OR('Rolex, AP, Patek'!AX706="Yes",'Rolex, AP, Patek'!AY706="Yes",'Rolex, AP, Patek'!AW706="Yes"),1,0)</f>
        <v>1</v>
      </c>
      <c r="T706">
        <f>IF(OR(ISTEXT('Rolex, AP, Patek'!AZ706), ISTEXT('Rolex, AP, Patek'!BA706)),1,0)</f>
        <v>0</v>
      </c>
      <c r="U706">
        <f>IF('Rolex, AP, Patek'!BB706="Yes",1,0)</f>
        <v>0</v>
      </c>
      <c r="V706">
        <f>IF('Rolex, AP, Patek'!BC706="Yes",1,0)</f>
        <v>0</v>
      </c>
      <c r="W706">
        <f>IF('Rolex, AP, Patek'!BF706="Yes",1,0)</f>
        <v>0</v>
      </c>
      <c r="X706">
        <f>IF('Rolex, AP, Patek'!BG706="A",1,0)</f>
        <v>0</v>
      </c>
      <c r="Y706">
        <f>IF('Rolex, AP, Patek'!BG706="AA",1,0)</f>
        <v>0</v>
      </c>
      <c r="Z706">
        <f>IF('Rolex, AP, Patek'!BG706="AAA",1,0)</f>
        <v>1</v>
      </c>
      <c r="AA706">
        <f>IF('Rolex, AP, Patek'!BG706="AAAA",1,0)</f>
        <v>0</v>
      </c>
      <c r="AB706">
        <f>IF('Rolex, AP, Patek'!R706="Yes",1,0)</f>
        <v>0</v>
      </c>
      <c r="AC706">
        <f>IF('Rolex, AP, Patek'!AR706="Yes",1,0)</f>
        <v>0</v>
      </c>
      <c r="AD706">
        <f>IF(OR('Rolex, AP, Patek'!X706="Yes", 'Rolex, AP, Patek'!Y706="Yes",'Rolex, AP, Patek'!Z706="Yes"),1,0)</f>
        <v>1</v>
      </c>
      <c r="AE706">
        <f>IF(OR('Rolex, AP, Patek'!AA706="Yes",'Rolex, AP, Patek'!AB706="Yes"),1,0)</f>
        <v>0</v>
      </c>
      <c r="AF706">
        <f>IF('Rolex, AP, Patek'!AD706="Yes",1,0)</f>
        <v>0</v>
      </c>
      <c r="AG706">
        <f>IF('Rolex, AP, Patek'!AC706="Yes",1,0)</f>
        <v>0</v>
      </c>
      <c r="AH706">
        <f>IF('Rolex, AP, Patek'!AE706="Yes",1,0)</f>
        <v>0</v>
      </c>
      <c r="AI706">
        <f>IF(OR('Rolex, AP, Patek'!AK706="Yes",'Rolex, AP, Patek'!AN706="Yes"),1,0)</f>
        <v>0</v>
      </c>
      <c r="AJ706">
        <f>IF('Rolex, AP, Patek'!AL706="Yes",1,0)</f>
        <v>0</v>
      </c>
      <c r="AK706">
        <f>IF('Rolex, AP, Patek'!AO706="Yes",1,0)</f>
        <v>0</v>
      </c>
      <c r="AL706">
        <f>IF('Rolex, AP, Patek'!AS706="Yes",1,0)</f>
        <v>0</v>
      </c>
      <c r="AM706" s="25">
        <f t="shared" si="61"/>
        <v>1</v>
      </c>
      <c r="AN706" s="25">
        <f t="shared" si="62"/>
        <v>0</v>
      </c>
      <c r="AO706" s="25">
        <f t="shared" si="63"/>
        <v>0</v>
      </c>
      <c r="AP706" s="25">
        <f t="shared" si="64"/>
        <v>0</v>
      </c>
      <c r="AQ706" s="25">
        <f t="shared" si="65"/>
        <v>0</v>
      </c>
    </row>
    <row r="707" spans="1:43" x14ac:dyDescent="0.2">
      <c r="A707" s="1">
        <v>703</v>
      </c>
      <c r="B707" s="27">
        <f>'Rolex, AP, Patek'!C707</f>
        <v>43233</v>
      </c>
      <c r="C707">
        <f>'Rolex, AP, Patek'!D707</f>
        <v>569</v>
      </c>
      <c r="D707" s="28">
        <f>'Rolex, AP, Patek'!E707</f>
        <v>32000</v>
      </c>
      <c r="E707" s="28">
        <f>'Rolex, AP, Patek'!F707</f>
        <v>40000</v>
      </c>
      <c r="F707" s="29">
        <f t="shared" si="60"/>
        <v>10.373491181781864</v>
      </c>
      <c r="G707" s="28">
        <f>IF('Rolex, AP, Patek'!J707="AP",1,0)</f>
        <v>1</v>
      </c>
      <c r="H707" s="28">
        <f>IF('Rolex, AP, Patek'!J707="Patek",1,0)</f>
        <v>0</v>
      </c>
      <c r="I707" s="28">
        <f>IF('Rolex, AP, Patek'!J707="Rolex",1,0)</f>
        <v>0</v>
      </c>
      <c r="J707">
        <f>IF('Rolex, AP, Patek'!L707="Stainless Steel",1,0)</f>
        <v>1</v>
      </c>
      <c r="K707">
        <f>IF('Rolex, AP, Patek'!L707="Two-tone",1,0)</f>
        <v>0</v>
      </c>
      <c r="L707">
        <f>IF(OR('Rolex, AP, Patek'!L707="YG 18K",'Rolex, AP, Patek'!L707="YG &lt;18K",'Rolex, AP, Patek'!L707="PG 18K",'Rolex, AP, Patek'!L707="PG &lt;18K",'Rolex, AP, Patek'!L707="WG 18K",'Rolex, AP, Patek'!L707="Mixes of 18K",'Rolex, AP, Patek'!L707="Mixes &lt;18K"),1,0)</f>
        <v>0</v>
      </c>
      <c r="M707">
        <f>IF('Rolex, AP, Patek'!L707="Platinum",1,0)</f>
        <v>0</v>
      </c>
      <c r="N707">
        <f>IF(OR('Rolex, AP, Patek'!L707="PVD",'Rolex, AP, Patek'!L707="Gold Plate",'Rolex, AP, Patek'!L707="Other"),1,0)</f>
        <v>0</v>
      </c>
      <c r="O707">
        <f>IF('Rolex, AP, Patek'!P707="Stainless Steel",1,0)</f>
        <v>1</v>
      </c>
      <c r="P707">
        <f>IF('Rolex, AP, Patek'!P707="Leather",1,0)</f>
        <v>0</v>
      </c>
      <c r="Q707">
        <f>IF('Rolex, AP, Patek'!P707="Two-tone",1,0)</f>
        <v>0</v>
      </c>
      <c r="R707">
        <f>IF(OR('Rolex, AP, Patek'!P707="YG 18K",'Rolex, AP, Patek'!P707="PG 18K",'Rolex, AP, Patek'!P707="WG 18K",'Rolex, AP, Patek'!P707="Mixes of 18K"),1,0)</f>
        <v>0</v>
      </c>
      <c r="S707">
        <f>IF(OR('Rolex, AP, Patek'!AX707="Yes",'Rolex, AP, Patek'!AY707="Yes",'Rolex, AP, Patek'!AW707="Yes"),1,0)</f>
        <v>0</v>
      </c>
      <c r="T707">
        <f>IF(OR(ISTEXT('Rolex, AP, Patek'!AZ707), ISTEXT('Rolex, AP, Patek'!BA707)),1,0)</f>
        <v>0</v>
      </c>
      <c r="U707">
        <f>IF('Rolex, AP, Patek'!BB707="Yes",1,0)</f>
        <v>0</v>
      </c>
      <c r="V707">
        <f>IF('Rolex, AP, Patek'!BC707="Yes",1,0)</f>
        <v>0</v>
      </c>
      <c r="W707">
        <f>IF('Rolex, AP, Patek'!BF707="Yes",1,0)</f>
        <v>0</v>
      </c>
      <c r="X707">
        <f>IF('Rolex, AP, Patek'!BG707="A",1,0)</f>
        <v>0</v>
      </c>
      <c r="Y707">
        <f>IF('Rolex, AP, Patek'!BG707="AA",1,0)</f>
        <v>0</v>
      </c>
      <c r="Z707">
        <f>IF('Rolex, AP, Patek'!BG707="AAA",1,0)</f>
        <v>0</v>
      </c>
      <c r="AA707">
        <f>IF('Rolex, AP, Patek'!BG707="AAAA",1,0)</f>
        <v>1</v>
      </c>
      <c r="AB707">
        <f>IF('Rolex, AP, Patek'!R707="Yes",1,0)</f>
        <v>0</v>
      </c>
      <c r="AC707">
        <f>IF('Rolex, AP, Patek'!AR707="Yes",1,0)</f>
        <v>0</v>
      </c>
      <c r="AD707">
        <f>IF(OR('Rolex, AP, Patek'!X707="Yes", 'Rolex, AP, Patek'!Y707="Yes",'Rolex, AP, Patek'!Z707="Yes"),1,0)</f>
        <v>1</v>
      </c>
      <c r="AE707">
        <f>IF(OR('Rolex, AP, Patek'!AA707="Yes",'Rolex, AP, Patek'!AB707="Yes"),1,0)</f>
        <v>0</v>
      </c>
      <c r="AF707">
        <f>IF('Rolex, AP, Patek'!AD707="Yes",1,0)</f>
        <v>0</v>
      </c>
      <c r="AG707">
        <f>IF('Rolex, AP, Patek'!AC707="Yes",1,0)</f>
        <v>0</v>
      </c>
      <c r="AH707">
        <f>IF('Rolex, AP, Patek'!AE707="Yes",1,0)</f>
        <v>0</v>
      </c>
      <c r="AI707">
        <f>IF(OR('Rolex, AP, Patek'!AK707="Yes",'Rolex, AP, Patek'!AN707="Yes"),1,0)</f>
        <v>0</v>
      </c>
      <c r="AJ707">
        <f>IF('Rolex, AP, Patek'!AL707="Yes",1,0)</f>
        <v>0</v>
      </c>
      <c r="AK707">
        <f>IF('Rolex, AP, Patek'!AO707="Yes",1,0)</f>
        <v>0</v>
      </c>
      <c r="AL707">
        <f>IF('Rolex, AP, Patek'!AS707="Yes",1,0)</f>
        <v>0</v>
      </c>
      <c r="AM707" s="25">
        <f t="shared" si="61"/>
        <v>1</v>
      </c>
      <c r="AN707" s="25">
        <f t="shared" si="62"/>
        <v>0</v>
      </c>
      <c r="AO707" s="25">
        <f t="shared" si="63"/>
        <v>0</v>
      </c>
      <c r="AP707" s="25">
        <f t="shared" si="64"/>
        <v>0</v>
      </c>
      <c r="AQ707" s="25">
        <f t="shared" si="65"/>
        <v>0</v>
      </c>
    </row>
    <row r="708" spans="1:43" x14ac:dyDescent="0.2">
      <c r="A708" s="1">
        <v>704</v>
      </c>
      <c r="B708" s="27">
        <f>'Rolex, AP, Patek'!C708</f>
        <v>43233</v>
      </c>
      <c r="C708">
        <f>'Rolex, AP, Patek'!D708</f>
        <v>604</v>
      </c>
      <c r="D708" s="28">
        <f>'Rolex, AP, Patek'!E708</f>
        <v>10000</v>
      </c>
      <c r="E708" s="28">
        <f>'Rolex, AP, Patek'!F708</f>
        <v>12500</v>
      </c>
      <c r="F708" s="29">
        <f t="shared" si="60"/>
        <v>9.2103403719761836</v>
      </c>
      <c r="G708" s="28">
        <f>IF('Rolex, AP, Patek'!J708="AP",1,0)</f>
        <v>0</v>
      </c>
      <c r="H708" s="28">
        <f>IF('Rolex, AP, Patek'!J708="Patek",1,0)</f>
        <v>0</v>
      </c>
      <c r="I708" s="28">
        <f>IF('Rolex, AP, Patek'!J708="Rolex",1,0)</f>
        <v>1</v>
      </c>
      <c r="J708">
        <f>IF('Rolex, AP, Patek'!L708="Stainless Steel",1,0)</f>
        <v>1</v>
      </c>
      <c r="K708">
        <f>IF('Rolex, AP, Patek'!L708="Two-tone",1,0)</f>
        <v>0</v>
      </c>
      <c r="L708">
        <f>IF(OR('Rolex, AP, Patek'!L708="YG 18K",'Rolex, AP, Patek'!L708="YG &lt;18K",'Rolex, AP, Patek'!L708="PG 18K",'Rolex, AP, Patek'!L708="PG &lt;18K",'Rolex, AP, Patek'!L708="WG 18K",'Rolex, AP, Patek'!L708="Mixes of 18K",'Rolex, AP, Patek'!L708="Mixes &lt;18K"),1,0)</f>
        <v>0</v>
      </c>
      <c r="M708">
        <f>IF('Rolex, AP, Patek'!L708="Platinum",1,0)</f>
        <v>0</v>
      </c>
      <c r="N708">
        <f>IF(OR('Rolex, AP, Patek'!L708="PVD",'Rolex, AP, Patek'!L708="Gold Plate",'Rolex, AP, Patek'!L708="Other"),1,0)</f>
        <v>0</v>
      </c>
      <c r="O708">
        <f>IF('Rolex, AP, Patek'!P708="Stainless Steel",1,0)</f>
        <v>1</v>
      </c>
      <c r="P708">
        <f>IF('Rolex, AP, Patek'!P708="Leather",1,0)</f>
        <v>0</v>
      </c>
      <c r="Q708">
        <f>IF('Rolex, AP, Patek'!P708="Two-tone",1,0)</f>
        <v>0</v>
      </c>
      <c r="R708">
        <f>IF(OR('Rolex, AP, Patek'!P708="YG 18K",'Rolex, AP, Patek'!P708="PG 18K",'Rolex, AP, Patek'!P708="WG 18K",'Rolex, AP, Patek'!P708="Mixes of 18K"),1,0)</f>
        <v>0</v>
      </c>
      <c r="S708">
        <f>IF(OR('Rolex, AP, Patek'!AX708="Yes",'Rolex, AP, Patek'!AY708="Yes",'Rolex, AP, Patek'!AW708="Yes"),1,0)</f>
        <v>0</v>
      </c>
      <c r="T708">
        <f>IF(OR(ISTEXT('Rolex, AP, Patek'!AZ708), ISTEXT('Rolex, AP, Patek'!BA708)),1,0)</f>
        <v>0</v>
      </c>
      <c r="U708">
        <f>IF('Rolex, AP, Patek'!BB708="Yes",1,0)</f>
        <v>0</v>
      </c>
      <c r="V708">
        <f>IF('Rolex, AP, Patek'!BC708="Yes",1,0)</f>
        <v>0</v>
      </c>
      <c r="W708">
        <f>IF('Rolex, AP, Patek'!BF708="Yes",1,0)</f>
        <v>0</v>
      </c>
      <c r="X708">
        <f>IF('Rolex, AP, Patek'!BG708="A",1,0)</f>
        <v>0</v>
      </c>
      <c r="Y708">
        <f>IF('Rolex, AP, Patek'!BG708="AA",1,0)</f>
        <v>1</v>
      </c>
      <c r="Z708">
        <f>IF('Rolex, AP, Patek'!BG708="AAA",1,0)</f>
        <v>0</v>
      </c>
      <c r="AA708">
        <f>IF('Rolex, AP, Patek'!BG708="AAAA",1,0)</f>
        <v>0</v>
      </c>
      <c r="AB708">
        <f>IF('Rolex, AP, Patek'!R708="Yes",1,0)</f>
        <v>0</v>
      </c>
      <c r="AC708">
        <f>IF('Rolex, AP, Patek'!AR708="Yes",1,0)</f>
        <v>0</v>
      </c>
      <c r="AD708">
        <f>IF(OR('Rolex, AP, Patek'!X708="Yes", 'Rolex, AP, Patek'!Y708="Yes",'Rolex, AP, Patek'!Z708="Yes"),1,0)</f>
        <v>1</v>
      </c>
      <c r="AE708">
        <f>IF(OR('Rolex, AP, Patek'!AA708="Yes",'Rolex, AP, Patek'!AB708="Yes"),1,0)</f>
        <v>0</v>
      </c>
      <c r="AF708">
        <f>IF('Rolex, AP, Patek'!AD708="Yes",1,0)</f>
        <v>0</v>
      </c>
      <c r="AG708">
        <f>IF('Rolex, AP, Patek'!AC708="Yes",1,0)</f>
        <v>0</v>
      </c>
      <c r="AH708">
        <f>IF('Rolex, AP, Patek'!AE708="Yes",1,0)</f>
        <v>1</v>
      </c>
      <c r="AI708">
        <f>IF(OR('Rolex, AP, Patek'!AK708="Yes",'Rolex, AP, Patek'!AN708="Yes"),1,0)</f>
        <v>0</v>
      </c>
      <c r="AJ708">
        <f>IF('Rolex, AP, Patek'!AL708="Yes",1,0)</f>
        <v>0</v>
      </c>
      <c r="AK708">
        <f>IF('Rolex, AP, Patek'!AO708="Yes",1,0)</f>
        <v>0</v>
      </c>
      <c r="AL708">
        <f>IF('Rolex, AP, Patek'!AS708="Yes",1,0)</f>
        <v>0</v>
      </c>
      <c r="AM708" s="25">
        <f t="shared" si="61"/>
        <v>1</v>
      </c>
      <c r="AN708" s="25">
        <f t="shared" si="62"/>
        <v>0</v>
      </c>
      <c r="AO708" s="25">
        <f t="shared" si="63"/>
        <v>0</v>
      </c>
      <c r="AP708" s="25">
        <f t="shared" si="64"/>
        <v>0</v>
      </c>
      <c r="AQ708" s="25">
        <f t="shared" si="65"/>
        <v>0</v>
      </c>
    </row>
    <row r="709" spans="1:43" x14ac:dyDescent="0.2">
      <c r="A709" s="1">
        <v>705</v>
      </c>
      <c r="B709" s="27">
        <f>'Rolex, AP, Patek'!C709</f>
        <v>43233</v>
      </c>
      <c r="C709">
        <f>'Rolex, AP, Patek'!D709</f>
        <v>608</v>
      </c>
      <c r="D709" s="28">
        <f>'Rolex, AP, Patek'!E709</f>
        <v>32000</v>
      </c>
      <c r="E709" s="28">
        <f>'Rolex, AP, Patek'!F709</f>
        <v>40000</v>
      </c>
      <c r="F709" s="29">
        <f t="shared" si="60"/>
        <v>10.373491181781864</v>
      </c>
      <c r="G709" s="28">
        <f>IF('Rolex, AP, Patek'!J709="AP",1,0)</f>
        <v>0</v>
      </c>
      <c r="H709" s="28">
        <f>IF('Rolex, AP, Patek'!J709="Patek",1,0)</f>
        <v>0</v>
      </c>
      <c r="I709" s="28">
        <f>IF('Rolex, AP, Patek'!J709="Rolex",1,0)</f>
        <v>1</v>
      </c>
      <c r="J709">
        <f>IF('Rolex, AP, Patek'!L709="Stainless Steel",1,0)</f>
        <v>0</v>
      </c>
      <c r="K709">
        <f>IF('Rolex, AP, Patek'!L709="Two-tone",1,0)</f>
        <v>0</v>
      </c>
      <c r="L709">
        <f>IF(OR('Rolex, AP, Patek'!L709="YG 18K",'Rolex, AP, Patek'!L709="YG &lt;18K",'Rolex, AP, Patek'!L709="PG 18K",'Rolex, AP, Patek'!L709="PG &lt;18K",'Rolex, AP, Patek'!L709="WG 18K",'Rolex, AP, Patek'!L709="Mixes of 18K",'Rolex, AP, Patek'!L709="Mixes &lt;18K"),1,0)</f>
        <v>1</v>
      </c>
      <c r="M709">
        <f>IF('Rolex, AP, Patek'!L709="Platinum",1,0)</f>
        <v>0</v>
      </c>
      <c r="N709">
        <f>IF(OR('Rolex, AP, Patek'!L709="PVD",'Rolex, AP, Patek'!L709="Gold Plate",'Rolex, AP, Patek'!L709="Other"),1,0)</f>
        <v>0</v>
      </c>
      <c r="O709">
        <f>IF('Rolex, AP, Patek'!P709="Stainless Steel",1,0)</f>
        <v>0</v>
      </c>
      <c r="P709">
        <f>IF('Rolex, AP, Patek'!P709="Leather",1,0)</f>
        <v>1</v>
      </c>
      <c r="Q709">
        <f>IF('Rolex, AP, Patek'!P709="Two-tone",1,0)</f>
        <v>0</v>
      </c>
      <c r="R709">
        <f>IF(OR('Rolex, AP, Patek'!P709="YG 18K",'Rolex, AP, Patek'!P709="PG 18K",'Rolex, AP, Patek'!P709="WG 18K",'Rolex, AP, Patek'!P709="Mixes of 18K"),1,0)</f>
        <v>0</v>
      </c>
      <c r="S709">
        <f>IF(OR('Rolex, AP, Patek'!AX709="Yes",'Rolex, AP, Patek'!AY709="Yes",'Rolex, AP, Patek'!AW709="Yes"),1,0)</f>
        <v>0</v>
      </c>
      <c r="T709">
        <f>IF(OR(ISTEXT('Rolex, AP, Patek'!AZ709), ISTEXT('Rolex, AP, Patek'!BA709)),1,0)</f>
        <v>0</v>
      </c>
      <c r="U709">
        <f>IF('Rolex, AP, Patek'!BB709="Yes",1,0)</f>
        <v>0</v>
      </c>
      <c r="V709">
        <f>IF('Rolex, AP, Patek'!BC709="Yes",1,0)</f>
        <v>0</v>
      </c>
      <c r="W709">
        <f>IF('Rolex, AP, Patek'!BF709="Yes",1,0)</f>
        <v>0</v>
      </c>
      <c r="X709">
        <f>IF('Rolex, AP, Patek'!BG709="A",1,0)</f>
        <v>0</v>
      </c>
      <c r="Y709">
        <f>IF('Rolex, AP, Patek'!BG709="AA",1,0)</f>
        <v>0</v>
      </c>
      <c r="Z709">
        <f>IF('Rolex, AP, Patek'!BG709="AAA",1,0)</f>
        <v>1</v>
      </c>
      <c r="AA709">
        <f>IF('Rolex, AP, Patek'!BG709="AAAA",1,0)</f>
        <v>0</v>
      </c>
      <c r="AB709">
        <f>IF('Rolex, AP, Patek'!R709="Yes",1,0)</f>
        <v>0</v>
      </c>
      <c r="AC709">
        <f>IF('Rolex, AP, Patek'!AR709="Yes",1,0)</f>
        <v>0</v>
      </c>
      <c r="AD709">
        <f>IF(OR('Rolex, AP, Patek'!X709="Yes", 'Rolex, AP, Patek'!Y709="Yes",'Rolex, AP, Patek'!Z709="Yes"),1,0)</f>
        <v>1</v>
      </c>
      <c r="AE709">
        <f>IF(OR('Rolex, AP, Patek'!AA709="Yes",'Rolex, AP, Patek'!AB709="Yes"),1,0)</f>
        <v>0</v>
      </c>
      <c r="AF709">
        <f>IF('Rolex, AP, Patek'!AD709="Yes",1,0)</f>
        <v>0</v>
      </c>
      <c r="AG709">
        <f>IF('Rolex, AP, Patek'!AC709="Yes",1,0)</f>
        <v>0</v>
      </c>
      <c r="AH709">
        <f>IF('Rolex, AP, Patek'!AE709="Yes",1,0)</f>
        <v>1</v>
      </c>
      <c r="AI709">
        <f>IF(OR('Rolex, AP, Patek'!AK709="Yes",'Rolex, AP, Patek'!AN709="Yes"),1,0)</f>
        <v>0</v>
      </c>
      <c r="AJ709">
        <f>IF('Rolex, AP, Patek'!AL709="Yes",1,0)</f>
        <v>0</v>
      </c>
      <c r="AK709">
        <f>IF('Rolex, AP, Patek'!AO709="Yes",1,0)</f>
        <v>0</v>
      </c>
      <c r="AL709">
        <f>IF('Rolex, AP, Patek'!AS709="Yes",1,0)</f>
        <v>0</v>
      </c>
      <c r="AM709" s="25">
        <f t="shared" si="61"/>
        <v>1</v>
      </c>
      <c r="AN709" s="25">
        <f t="shared" si="62"/>
        <v>0</v>
      </c>
      <c r="AO709" s="25">
        <f t="shared" si="63"/>
        <v>0</v>
      </c>
      <c r="AP709" s="25">
        <f t="shared" si="64"/>
        <v>0</v>
      </c>
      <c r="AQ709" s="25">
        <f t="shared" si="65"/>
        <v>0</v>
      </c>
    </row>
    <row r="710" spans="1:43" x14ac:dyDescent="0.2">
      <c r="A710" s="1">
        <v>706</v>
      </c>
      <c r="B710" s="27">
        <f>'Rolex, AP, Patek'!C710</f>
        <v>43233</v>
      </c>
      <c r="C710">
        <f>'Rolex, AP, Patek'!D710</f>
        <v>610</v>
      </c>
      <c r="D710" s="28">
        <f>'Rolex, AP, Patek'!E710</f>
        <v>15000</v>
      </c>
      <c r="E710" s="28">
        <f>'Rolex, AP, Patek'!F710</f>
        <v>18750</v>
      </c>
      <c r="F710" s="29">
        <f t="shared" ref="F710:F716" si="66">LN(D710)</f>
        <v>9.6158054800843473</v>
      </c>
      <c r="G710" s="28">
        <f>IF('Rolex, AP, Patek'!J710="AP",1,0)</f>
        <v>0</v>
      </c>
      <c r="H710" s="28">
        <f>IF('Rolex, AP, Patek'!J710="Patek",1,0)</f>
        <v>0</v>
      </c>
      <c r="I710" s="28">
        <f>IF('Rolex, AP, Patek'!J710="Rolex",1,0)</f>
        <v>1</v>
      </c>
      <c r="J710">
        <f>IF('Rolex, AP, Patek'!L710="Stainless Steel",1,0)</f>
        <v>1</v>
      </c>
      <c r="K710">
        <f>IF('Rolex, AP, Patek'!L710="Two-tone",1,0)</f>
        <v>0</v>
      </c>
      <c r="L710">
        <f>IF(OR('Rolex, AP, Patek'!L710="YG 18K",'Rolex, AP, Patek'!L710="YG &lt;18K",'Rolex, AP, Patek'!L710="PG 18K",'Rolex, AP, Patek'!L710="PG &lt;18K",'Rolex, AP, Patek'!L710="WG 18K",'Rolex, AP, Patek'!L710="Mixes of 18K",'Rolex, AP, Patek'!L710="Mixes &lt;18K"),1,0)</f>
        <v>0</v>
      </c>
      <c r="M710">
        <f>IF('Rolex, AP, Patek'!L710="Platinum",1,0)</f>
        <v>0</v>
      </c>
      <c r="N710">
        <f>IF(OR('Rolex, AP, Patek'!L710="PVD",'Rolex, AP, Patek'!L710="Gold Plate",'Rolex, AP, Patek'!L710="Other"),1,0)</f>
        <v>0</v>
      </c>
      <c r="O710">
        <f>IF('Rolex, AP, Patek'!P710="Stainless Steel",1,0)</f>
        <v>1</v>
      </c>
      <c r="P710">
        <f>IF('Rolex, AP, Patek'!P710="Leather",1,0)</f>
        <v>0</v>
      </c>
      <c r="Q710">
        <f>IF('Rolex, AP, Patek'!P710="Two-tone",1,0)</f>
        <v>0</v>
      </c>
      <c r="R710">
        <f>IF(OR('Rolex, AP, Patek'!P710="YG 18K",'Rolex, AP, Patek'!P710="PG 18K",'Rolex, AP, Patek'!P710="WG 18K",'Rolex, AP, Patek'!P710="Mixes of 18K"),1,0)</f>
        <v>0</v>
      </c>
      <c r="S710">
        <f>IF(OR('Rolex, AP, Patek'!AX710="Yes",'Rolex, AP, Patek'!AY710="Yes",'Rolex, AP, Patek'!AW710="Yes"),1,0)</f>
        <v>0</v>
      </c>
      <c r="T710">
        <f>IF(OR(ISTEXT('Rolex, AP, Patek'!AZ710), ISTEXT('Rolex, AP, Patek'!BA710)),1,0)</f>
        <v>0</v>
      </c>
      <c r="U710">
        <f>IF('Rolex, AP, Patek'!BB710="Yes",1,0)</f>
        <v>0</v>
      </c>
      <c r="V710">
        <f>IF('Rolex, AP, Patek'!BC710="Yes",1,0)</f>
        <v>0</v>
      </c>
      <c r="W710">
        <f>IF('Rolex, AP, Patek'!BF710="Yes",1,0)</f>
        <v>0</v>
      </c>
      <c r="X710">
        <f>IF('Rolex, AP, Patek'!BG710="A",1,0)</f>
        <v>0</v>
      </c>
      <c r="Y710">
        <f>IF('Rolex, AP, Patek'!BG710="AA",1,0)</f>
        <v>0</v>
      </c>
      <c r="Z710">
        <f>IF('Rolex, AP, Patek'!BG710="AAA",1,0)</f>
        <v>1</v>
      </c>
      <c r="AA710">
        <f>IF('Rolex, AP, Patek'!BG710="AAAA",1,0)</f>
        <v>0</v>
      </c>
      <c r="AB710">
        <f>IF('Rolex, AP, Patek'!R710="Yes",1,0)</f>
        <v>0</v>
      </c>
      <c r="AC710">
        <f>IF('Rolex, AP, Patek'!AR710="Yes",1,0)</f>
        <v>0</v>
      </c>
      <c r="AD710">
        <f>IF(OR('Rolex, AP, Patek'!X710="Yes", 'Rolex, AP, Patek'!Y710="Yes",'Rolex, AP, Patek'!Z710="Yes"),1,0)</f>
        <v>1</v>
      </c>
      <c r="AE710">
        <f>IF(OR('Rolex, AP, Patek'!AA710="Yes",'Rolex, AP, Patek'!AB710="Yes"),1,0)</f>
        <v>0</v>
      </c>
      <c r="AF710">
        <f>IF('Rolex, AP, Patek'!AD710="Yes",1,0)</f>
        <v>0</v>
      </c>
      <c r="AG710">
        <f>IF('Rolex, AP, Patek'!AC710="Yes",1,0)</f>
        <v>0</v>
      </c>
      <c r="AH710">
        <f>IF('Rolex, AP, Patek'!AE710="Yes",1,0)</f>
        <v>1</v>
      </c>
      <c r="AI710">
        <f>IF(OR('Rolex, AP, Patek'!AK710="Yes",'Rolex, AP, Patek'!AN710="Yes"),1,0)</f>
        <v>0</v>
      </c>
      <c r="AJ710">
        <f>IF('Rolex, AP, Patek'!AL710="Yes",1,0)</f>
        <v>0</v>
      </c>
      <c r="AK710">
        <f>IF('Rolex, AP, Patek'!AO710="Yes",1,0)</f>
        <v>0</v>
      </c>
      <c r="AL710">
        <f>IF('Rolex, AP, Patek'!AS710="Yes",1,0)</f>
        <v>0</v>
      </c>
      <c r="AM710" s="25">
        <f t="shared" ref="AM710:AM716" si="67">IF(AND($B710&gt;=DATEVALUE("1/1/2018"),$B710&lt;=DATEVALUE("12/31/2018")),1,0)</f>
        <v>1</v>
      </c>
      <c r="AN710" s="25">
        <f t="shared" ref="AN710:AN716" si="68">IF(AND($B710&gt;=DATEVALUE("1/1/2019"),$B710&lt;=DATEVALUE("12/31/2019")),1,0)</f>
        <v>0</v>
      </c>
      <c r="AO710" s="25">
        <f t="shared" ref="AO710:AO716" si="69">IF(AND($B710&gt;=DATEVALUE("1/1/2020"),$B710&lt;=DATEVALUE("12/31/2020")),1,0)</f>
        <v>0</v>
      </c>
      <c r="AP710" s="25">
        <f t="shared" ref="AP710:AP716" si="70">IF(AND($B710&gt;=DATEVALUE("1/1/2021"),$B710&lt;=DATEVALUE("12/31/2021")),1,0)</f>
        <v>0</v>
      </c>
      <c r="AQ710" s="25">
        <f t="shared" ref="AQ710:AQ716" si="71">IF(AND($B710&gt;=DATEVALUE("1/1/2022"),$B710&lt;=DATEVALUE("12/31/2022")),1,0)</f>
        <v>0</v>
      </c>
    </row>
    <row r="711" spans="1:43" x14ac:dyDescent="0.2">
      <c r="A711" s="1">
        <v>707</v>
      </c>
      <c r="B711" s="27">
        <f>'Rolex, AP, Patek'!C711</f>
        <v>44688</v>
      </c>
      <c r="C711">
        <f>'Rolex, AP, Patek'!D711</f>
        <v>112</v>
      </c>
      <c r="D711" s="28">
        <f>'Rolex, AP, Patek'!E711</f>
        <v>150000</v>
      </c>
      <c r="E711" s="28">
        <f>'Rolex, AP, Patek'!F711</f>
        <v>187500</v>
      </c>
      <c r="F711" s="29">
        <f t="shared" si="66"/>
        <v>11.918390573078392</v>
      </c>
      <c r="G711" s="28">
        <f>IF('Rolex, AP, Patek'!J711="AP",1,0)</f>
        <v>0</v>
      </c>
      <c r="H711" s="28">
        <f>IF('Rolex, AP, Patek'!J711="Patek",1,0)</f>
        <v>0</v>
      </c>
      <c r="I711" s="28">
        <f>IF('Rolex, AP, Patek'!J711="Rolex",1,0)</f>
        <v>1</v>
      </c>
      <c r="J711">
        <f>IF('Rolex, AP, Patek'!L711="Stainless Steel",1,0)</f>
        <v>1</v>
      </c>
      <c r="K711">
        <f>IF('Rolex, AP, Patek'!L711="Two-tone",1,0)</f>
        <v>0</v>
      </c>
      <c r="L711">
        <f>IF(OR('Rolex, AP, Patek'!L711="YG 18K",'Rolex, AP, Patek'!L711="YG &lt;18K",'Rolex, AP, Patek'!L711="PG 18K",'Rolex, AP, Patek'!L711="PG &lt;18K",'Rolex, AP, Patek'!L711="WG 18K",'Rolex, AP, Patek'!L711="Mixes of 18K",'Rolex, AP, Patek'!L711="Mixes &lt;18K"),1,0)</f>
        <v>0</v>
      </c>
      <c r="M711">
        <f>IF('Rolex, AP, Patek'!L711="Platinum",1,0)</f>
        <v>0</v>
      </c>
      <c r="N711">
        <f>IF(OR('Rolex, AP, Patek'!L711="PVD",'Rolex, AP, Patek'!L711="Gold Plate",'Rolex, AP, Patek'!L711="Other"),1,0)</f>
        <v>0</v>
      </c>
      <c r="O711">
        <f>IF('Rolex, AP, Patek'!P711="Stainless Steel",1,0)</f>
        <v>1</v>
      </c>
      <c r="P711">
        <f>IF('Rolex, AP, Patek'!P711="Leather",1,0)</f>
        <v>0</v>
      </c>
      <c r="Q711">
        <f>IF('Rolex, AP, Patek'!P711="Two-tone",1,0)</f>
        <v>0</v>
      </c>
      <c r="R711">
        <f>IF(OR('Rolex, AP, Patek'!P711="YG 18K",'Rolex, AP, Patek'!P711="PG 18K",'Rolex, AP, Patek'!P711="WG 18K",'Rolex, AP, Patek'!P711="Mixes of 18K"),1,0)</f>
        <v>0</v>
      </c>
      <c r="S711">
        <f>IF(OR('Rolex, AP, Patek'!AX711="Yes",'Rolex, AP, Patek'!AY711="Yes",'Rolex, AP, Patek'!AW711="Yes"),1,0)</f>
        <v>0</v>
      </c>
      <c r="T711">
        <f>IF(OR(ISTEXT('Rolex, AP, Patek'!AZ711), ISTEXT('Rolex, AP, Patek'!BA711)),1,0)</f>
        <v>1</v>
      </c>
      <c r="U711">
        <f>IF('Rolex, AP, Patek'!BB711="Yes",1,0)</f>
        <v>0</v>
      </c>
      <c r="V711">
        <f>IF('Rolex, AP, Patek'!BC711="Yes",1,0)</f>
        <v>0</v>
      </c>
      <c r="W711">
        <f>IF('Rolex, AP, Patek'!BF711="Yes",1,0)</f>
        <v>1</v>
      </c>
      <c r="X711">
        <f>IF('Rolex, AP, Patek'!BG711="A",1,0)</f>
        <v>0</v>
      </c>
      <c r="Y711">
        <f>IF('Rolex, AP, Patek'!BG711="AA",1,0)</f>
        <v>0</v>
      </c>
      <c r="Z711">
        <f>IF('Rolex, AP, Patek'!BG711="AAA",1,0)</f>
        <v>0</v>
      </c>
      <c r="AA711">
        <f>IF('Rolex, AP, Patek'!BG711="AAAA",1,0)</f>
        <v>1</v>
      </c>
      <c r="AB711">
        <f>IF('Rolex, AP, Patek'!R711="Yes",1,0)</f>
        <v>0</v>
      </c>
      <c r="AC711">
        <f>IF('Rolex, AP, Patek'!AR711="Yes",1,0)</f>
        <v>0</v>
      </c>
      <c r="AD711">
        <f>IF(OR('Rolex, AP, Patek'!X711="Yes", 'Rolex, AP, Patek'!Y711="Yes",'Rolex, AP, Patek'!Z711="Yes"),1,0)</f>
        <v>1</v>
      </c>
      <c r="AE711">
        <f>IF(OR('Rolex, AP, Patek'!AA711="Yes",'Rolex, AP, Patek'!AB711="Yes"),1,0)</f>
        <v>0</v>
      </c>
      <c r="AF711">
        <f>IF('Rolex, AP, Patek'!AD711="Yes",1,0)</f>
        <v>0</v>
      </c>
      <c r="AG711">
        <f>IF('Rolex, AP, Patek'!AC711="Yes",1,0)</f>
        <v>1</v>
      </c>
      <c r="AH711">
        <f>IF('Rolex, AP, Patek'!AE711="Yes",1,0)</f>
        <v>0</v>
      </c>
      <c r="AI711">
        <f>IF(OR('Rolex, AP, Patek'!AK711="Yes",'Rolex, AP, Patek'!AN711="Yes"),1,0)</f>
        <v>0</v>
      </c>
      <c r="AJ711">
        <f>IF('Rolex, AP, Patek'!AL711="Yes",1,0)</f>
        <v>0</v>
      </c>
      <c r="AK711">
        <f>IF('Rolex, AP, Patek'!AO711="Yes",1,0)</f>
        <v>0</v>
      </c>
      <c r="AL711">
        <f>IF('Rolex, AP, Patek'!AS711="Yes",1,0)</f>
        <v>0</v>
      </c>
      <c r="AM711" s="25">
        <f t="shared" si="67"/>
        <v>0</v>
      </c>
      <c r="AN711" s="25">
        <f t="shared" si="68"/>
        <v>0</v>
      </c>
      <c r="AO711" s="25">
        <f t="shared" si="69"/>
        <v>0</v>
      </c>
      <c r="AP711" s="25">
        <f t="shared" si="70"/>
        <v>0</v>
      </c>
      <c r="AQ711" s="25">
        <f t="shared" si="71"/>
        <v>1</v>
      </c>
    </row>
    <row r="712" spans="1:43" x14ac:dyDescent="0.2">
      <c r="A712" s="1">
        <v>708</v>
      </c>
      <c r="B712" s="27">
        <f>'Rolex, AP, Patek'!C712</f>
        <v>44506</v>
      </c>
      <c r="C712">
        <f>'Rolex, AP, Patek'!D712</f>
        <v>144</v>
      </c>
      <c r="D712" s="28">
        <f>'Rolex, AP, Patek'!E712</f>
        <v>500000</v>
      </c>
      <c r="E712" s="28">
        <f>'Rolex, AP, Patek'!F712</f>
        <v>625000</v>
      </c>
      <c r="F712" s="29">
        <f t="shared" si="66"/>
        <v>13.122363377404328</v>
      </c>
      <c r="G712" s="28">
        <f>IF('Rolex, AP, Patek'!J712="AP",1,0)</f>
        <v>0</v>
      </c>
      <c r="H712" s="28">
        <f>IF('Rolex, AP, Patek'!J712="Patek",1,0)</f>
        <v>1</v>
      </c>
      <c r="I712" s="28">
        <f>IF('Rolex, AP, Patek'!J712="Rolex",1,0)</f>
        <v>0</v>
      </c>
      <c r="J712">
        <f>IF('Rolex, AP, Patek'!L712="Stainless Steel",1,0)</f>
        <v>0</v>
      </c>
      <c r="K712">
        <f>IF('Rolex, AP, Patek'!L712="Two-tone",1,0)</f>
        <v>0</v>
      </c>
      <c r="L712">
        <f>IF(OR('Rolex, AP, Patek'!L712="YG 18K",'Rolex, AP, Patek'!L712="YG &lt;18K",'Rolex, AP, Patek'!L712="PG 18K",'Rolex, AP, Patek'!L712="PG &lt;18K",'Rolex, AP, Patek'!L712="WG 18K",'Rolex, AP, Patek'!L712="Mixes of 18K",'Rolex, AP, Patek'!L712="Mixes &lt;18K"),1,0)</f>
        <v>1</v>
      </c>
      <c r="M712">
        <f>IF('Rolex, AP, Patek'!L712="Platinum",1,0)</f>
        <v>0</v>
      </c>
      <c r="N712">
        <f>IF(OR('Rolex, AP, Patek'!L712="PVD",'Rolex, AP, Patek'!L712="Gold Plate",'Rolex, AP, Patek'!L712="Other"),1,0)</f>
        <v>0</v>
      </c>
      <c r="O712">
        <f>IF('Rolex, AP, Patek'!P712="Stainless Steel",1,0)</f>
        <v>0</v>
      </c>
      <c r="P712">
        <f>IF('Rolex, AP, Patek'!P712="Leather",1,0)</f>
        <v>1</v>
      </c>
      <c r="Q712">
        <f>IF('Rolex, AP, Patek'!P712="Two-tone",1,0)</f>
        <v>0</v>
      </c>
      <c r="R712">
        <f>IF(OR('Rolex, AP, Patek'!P712="YG 18K",'Rolex, AP, Patek'!P712="PG 18K",'Rolex, AP, Patek'!P712="WG 18K",'Rolex, AP, Patek'!P712="Mixes of 18K"),1,0)</f>
        <v>0</v>
      </c>
      <c r="S712">
        <f>IF(OR('Rolex, AP, Patek'!AX712="Yes",'Rolex, AP, Patek'!AY712="Yes",'Rolex, AP, Patek'!AW712="Yes"),1,0)</f>
        <v>0</v>
      </c>
      <c r="T712">
        <f>IF(OR(ISTEXT('Rolex, AP, Patek'!AZ712), ISTEXT('Rolex, AP, Patek'!BA712)),1,0)</f>
        <v>0</v>
      </c>
      <c r="U712">
        <f>IF('Rolex, AP, Patek'!BB712="Yes",1,0)</f>
        <v>0</v>
      </c>
      <c r="V712">
        <f>IF('Rolex, AP, Patek'!BC712="Yes",1,0)</f>
        <v>0</v>
      </c>
      <c r="W712">
        <f>IF('Rolex, AP, Patek'!BF712="Yes",1,0)</f>
        <v>1</v>
      </c>
      <c r="X712">
        <f>IF('Rolex, AP, Patek'!BG712="A",1,0)</f>
        <v>0</v>
      </c>
      <c r="Y712">
        <f>IF('Rolex, AP, Patek'!BG712="AA",1,0)</f>
        <v>0</v>
      </c>
      <c r="Z712">
        <f>IF('Rolex, AP, Patek'!BG712="AAA",1,0)</f>
        <v>0</v>
      </c>
      <c r="AA712">
        <f>IF('Rolex, AP, Patek'!BG712="AAAA",1,0)</f>
        <v>1</v>
      </c>
      <c r="AB712">
        <f>IF('Rolex, AP, Patek'!R712="Yes",1,0)</f>
        <v>0</v>
      </c>
      <c r="AC712">
        <f>IF('Rolex, AP, Patek'!AR712="Yes",1,0)</f>
        <v>0</v>
      </c>
      <c r="AD712">
        <f>IF(OR('Rolex, AP, Patek'!X712="Yes", 'Rolex, AP, Patek'!Y712="Yes",'Rolex, AP, Patek'!Z712="Yes"),1,0)</f>
        <v>0</v>
      </c>
      <c r="AE712">
        <f>IF(OR('Rolex, AP, Patek'!AA712="Yes",'Rolex, AP, Patek'!AB712="Yes"),1,0)</f>
        <v>0</v>
      </c>
      <c r="AF712">
        <f>IF('Rolex, AP, Patek'!AD712="Yes",1,0)</f>
        <v>0</v>
      </c>
      <c r="AG712">
        <f>IF('Rolex, AP, Patek'!AC712="Yes",1,0)</f>
        <v>0</v>
      </c>
      <c r="AH712">
        <f>IF('Rolex, AP, Patek'!AE712="Yes",1,0)</f>
        <v>0</v>
      </c>
      <c r="AI712">
        <f>IF(OR('Rolex, AP, Patek'!AK712="Yes",'Rolex, AP, Patek'!AN712="Yes"),1,0)</f>
        <v>1</v>
      </c>
      <c r="AJ712">
        <f>IF('Rolex, AP, Patek'!AL712="Yes",1,0)</f>
        <v>0</v>
      </c>
      <c r="AK712">
        <f>IF('Rolex, AP, Patek'!AO712="Yes",1,0)</f>
        <v>1</v>
      </c>
      <c r="AL712">
        <f>IF('Rolex, AP, Patek'!AS712="Yes",1,0)</f>
        <v>0</v>
      </c>
      <c r="AM712" s="25">
        <f t="shared" si="67"/>
        <v>0</v>
      </c>
      <c r="AN712" s="25">
        <f t="shared" si="68"/>
        <v>0</v>
      </c>
      <c r="AO712" s="25">
        <f t="shared" si="69"/>
        <v>0</v>
      </c>
      <c r="AP712" s="25">
        <f t="shared" si="70"/>
        <v>1</v>
      </c>
      <c r="AQ712" s="25">
        <f t="shared" si="71"/>
        <v>0</v>
      </c>
    </row>
    <row r="713" spans="1:43" x14ac:dyDescent="0.2">
      <c r="A713" s="1">
        <v>709</v>
      </c>
      <c r="B713" s="27">
        <f>'Rolex, AP, Patek'!C713</f>
        <v>43779</v>
      </c>
      <c r="C713">
        <f>'Rolex, AP, Patek'!D713</f>
        <v>191</v>
      </c>
      <c r="D713" s="28">
        <f>'Rolex, AP, Patek'!E713</f>
        <v>14000</v>
      </c>
      <c r="E713" s="28">
        <f>'Rolex, AP, Patek'!F713</f>
        <v>17500</v>
      </c>
      <c r="F713" s="29">
        <f t="shared" si="66"/>
        <v>9.5468126085973957</v>
      </c>
      <c r="G713" s="28">
        <f>IF('Rolex, AP, Patek'!J713="AP",1,0)</f>
        <v>0</v>
      </c>
      <c r="H713" s="28">
        <f>IF('Rolex, AP, Patek'!J713="Patek",1,0)</f>
        <v>1</v>
      </c>
      <c r="I713" s="28">
        <f>IF('Rolex, AP, Patek'!J713="Rolex",1,0)</f>
        <v>0</v>
      </c>
      <c r="J713">
        <f>IF('Rolex, AP, Patek'!L713="Stainless Steel",1,0)</f>
        <v>0</v>
      </c>
      <c r="K713">
        <f>IF('Rolex, AP, Patek'!L713="Two-tone",1,0)</f>
        <v>0</v>
      </c>
      <c r="L713">
        <f>IF(OR('Rolex, AP, Patek'!L713="YG 18K",'Rolex, AP, Patek'!L713="YG &lt;18K",'Rolex, AP, Patek'!L713="PG 18K",'Rolex, AP, Patek'!L713="PG &lt;18K",'Rolex, AP, Patek'!L713="WG 18K",'Rolex, AP, Patek'!L713="Mixes of 18K",'Rolex, AP, Patek'!L713="Mixes &lt;18K"),1,0)</f>
        <v>1</v>
      </c>
      <c r="M713">
        <f>IF('Rolex, AP, Patek'!L713="Platinum",1,0)</f>
        <v>0</v>
      </c>
      <c r="N713">
        <f>IF(OR('Rolex, AP, Patek'!L713="PVD",'Rolex, AP, Patek'!L713="Gold Plate",'Rolex, AP, Patek'!L713="Other"),1,0)</f>
        <v>0</v>
      </c>
      <c r="O713">
        <f>IF('Rolex, AP, Patek'!P713="Stainless Steel",1,0)</f>
        <v>0</v>
      </c>
      <c r="P713">
        <f>IF('Rolex, AP, Patek'!P713="Leather",1,0)</f>
        <v>1</v>
      </c>
      <c r="Q713">
        <f>IF('Rolex, AP, Patek'!P713="Two-tone",1,0)</f>
        <v>0</v>
      </c>
      <c r="R713">
        <f>IF(OR('Rolex, AP, Patek'!P713="YG 18K",'Rolex, AP, Patek'!P713="PG 18K",'Rolex, AP, Patek'!P713="WG 18K",'Rolex, AP, Patek'!P713="Mixes of 18K"),1,0)</f>
        <v>0</v>
      </c>
      <c r="S713">
        <f>IF(OR('Rolex, AP, Patek'!AX713="Yes",'Rolex, AP, Patek'!AY713="Yes",'Rolex, AP, Patek'!AW713="Yes"),1,0)</f>
        <v>0</v>
      </c>
      <c r="T713">
        <f>IF(OR(ISTEXT('Rolex, AP, Patek'!AZ713), ISTEXT('Rolex, AP, Patek'!BA713)),1,0)</f>
        <v>0</v>
      </c>
      <c r="U713">
        <f>IF('Rolex, AP, Patek'!BB713="Yes",1,0)</f>
        <v>0</v>
      </c>
      <c r="V713">
        <f>IF('Rolex, AP, Patek'!BC713="Yes",1,0)</f>
        <v>0</v>
      </c>
      <c r="W713">
        <f>IF('Rolex, AP, Patek'!BF713="Yes",1,0)</f>
        <v>1</v>
      </c>
      <c r="X713">
        <f>IF('Rolex, AP, Patek'!BG713="A",1,0)</f>
        <v>0</v>
      </c>
      <c r="Y713">
        <f>IF('Rolex, AP, Patek'!BG713="AA",1,0)</f>
        <v>0</v>
      </c>
      <c r="Z713">
        <f>IF('Rolex, AP, Patek'!BG713="AAA",1,0)</f>
        <v>0</v>
      </c>
      <c r="AA713">
        <f>IF('Rolex, AP, Patek'!BG713="AAAA",1,0)</f>
        <v>1</v>
      </c>
      <c r="AB713">
        <f>IF('Rolex, AP, Patek'!R713="Yes",1,0)</f>
        <v>1</v>
      </c>
      <c r="AC713">
        <f>IF('Rolex, AP, Patek'!AR713="Yes",1,0)</f>
        <v>0</v>
      </c>
      <c r="AD713">
        <f>IF(OR('Rolex, AP, Patek'!X713="Yes", 'Rolex, AP, Patek'!Y713="Yes",'Rolex, AP, Patek'!Z713="Yes"),1,0)</f>
        <v>0</v>
      </c>
      <c r="AE713">
        <f>IF(OR('Rolex, AP, Patek'!AA713="Yes",'Rolex, AP, Patek'!AB713="Yes"),1,0)</f>
        <v>0</v>
      </c>
      <c r="AF713">
        <f>IF('Rolex, AP, Patek'!AD713="Yes",1,0)</f>
        <v>0</v>
      </c>
      <c r="AG713">
        <f>IF('Rolex, AP, Patek'!AC713="Yes",1,0)</f>
        <v>0</v>
      </c>
      <c r="AH713">
        <f>IF('Rolex, AP, Patek'!AE713="Yes",1,0)</f>
        <v>0</v>
      </c>
      <c r="AI713">
        <f>IF(OR('Rolex, AP, Patek'!AK713="Yes",'Rolex, AP, Patek'!AN713="Yes"),1,0)</f>
        <v>0</v>
      </c>
      <c r="AJ713">
        <f>IF('Rolex, AP, Patek'!AL713="Yes",1,0)</f>
        <v>0</v>
      </c>
      <c r="AK713">
        <f>IF('Rolex, AP, Patek'!AO713="Yes",1,0)</f>
        <v>0</v>
      </c>
      <c r="AL713">
        <f>IF('Rolex, AP, Patek'!AS713="Yes",1,0)</f>
        <v>0</v>
      </c>
      <c r="AM713" s="25">
        <f t="shared" si="67"/>
        <v>0</v>
      </c>
      <c r="AN713" s="25">
        <f t="shared" si="68"/>
        <v>1</v>
      </c>
      <c r="AO713" s="25">
        <f t="shared" si="69"/>
        <v>0</v>
      </c>
      <c r="AP713" s="25">
        <f t="shared" si="70"/>
        <v>0</v>
      </c>
      <c r="AQ713" s="25">
        <f t="shared" si="71"/>
        <v>0</v>
      </c>
    </row>
    <row r="714" spans="1:43" x14ac:dyDescent="0.2">
      <c r="A714" s="1">
        <v>710</v>
      </c>
      <c r="B714" s="27">
        <f>'Rolex, AP, Patek'!C714</f>
        <v>43779</v>
      </c>
      <c r="C714">
        <f>'Rolex, AP, Patek'!D714</f>
        <v>247</v>
      </c>
      <c r="D714" s="28">
        <f>'Rolex, AP, Patek'!E714</f>
        <v>90000</v>
      </c>
      <c r="E714" s="28">
        <f>'Rolex, AP, Patek'!F714</f>
        <v>112500</v>
      </c>
      <c r="F714" s="29">
        <f t="shared" si="66"/>
        <v>11.407564949312402</v>
      </c>
      <c r="G714" s="28">
        <f>IF('Rolex, AP, Patek'!J714="AP",1,0)</f>
        <v>0</v>
      </c>
      <c r="H714" s="28">
        <f>IF('Rolex, AP, Patek'!J714="Patek",1,0)</f>
        <v>0</v>
      </c>
      <c r="I714" s="28">
        <f>IF('Rolex, AP, Patek'!J714="Rolex",1,0)</f>
        <v>1</v>
      </c>
      <c r="J714">
        <f>IF('Rolex, AP, Patek'!L714="Stainless Steel",1,0)</f>
        <v>1</v>
      </c>
      <c r="K714">
        <f>IF('Rolex, AP, Patek'!L714="Two-tone",1,0)</f>
        <v>0</v>
      </c>
      <c r="L714">
        <f>IF(OR('Rolex, AP, Patek'!L714="YG 18K",'Rolex, AP, Patek'!L714="YG &lt;18K",'Rolex, AP, Patek'!L714="PG 18K",'Rolex, AP, Patek'!L714="PG &lt;18K",'Rolex, AP, Patek'!L714="WG 18K",'Rolex, AP, Patek'!L714="Mixes of 18K",'Rolex, AP, Patek'!L714="Mixes &lt;18K"),1,0)</f>
        <v>0</v>
      </c>
      <c r="M714">
        <f>IF('Rolex, AP, Patek'!L714="Platinum",1,0)</f>
        <v>0</v>
      </c>
      <c r="N714">
        <f>IF(OR('Rolex, AP, Patek'!L714="PVD",'Rolex, AP, Patek'!L714="Gold Plate",'Rolex, AP, Patek'!L714="Other"),1,0)</f>
        <v>0</v>
      </c>
      <c r="O714">
        <f>IF('Rolex, AP, Patek'!P714="Stainless Steel",1,0)</f>
        <v>1</v>
      </c>
      <c r="P714">
        <f>IF('Rolex, AP, Patek'!P714="Leather",1,0)</f>
        <v>0</v>
      </c>
      <c r="Q714">
        <f>IF('Rolex, AP, Patek'!P714="Two-tone",1,0)</f>
        <v>0</v>
      </c>
      <c r="R714">
        <f>IF(OR('Rolex, AP, Patek'!P714="YG 18K",'Rolex, AP, Patek'!P714="PG 18K",'Rolex, AP, Patek'!P714="WG 18K",'Rolex, AP, Patek'!P714="Mixes of 18K"),1,0)</f>
        <v>0</v>
      </c>
      <c r="S714">
        <f>IF(OR('Rolex, AP, Patek'!AX714="Yes",'Rolex, AP, Patek'!AY714="Yes",'Rolex, AP, Patek'!AW714="Yes"),1,0)</f>
        <v>0</v>
      </c>
      <c r="T714">
        <f>IF(OR(ISTEXT('Rolex, AP, Patek'!AZ714), ISTEXT('Rolex, AP, Patek'!BA714)),1,0)</f>
        <v>0</v>
      </c>
      <c r="U714">
        <f>IF('Rolex, AP, Patek'!BB714="Yes",1,0)</f>
        <v>0</v>
      </c>
      <c r="V714">
        <f>IF('Rolex, AP, Patek'!BC714="Yes",1,0)</f>
        <v>0</v>
      </c>
      <c r="W714">
        <f>IF('Rolex, AP, Patek'!BF714="Yes",1,0)</f>
        <v>1</v>
      </c>
      <c r="X714">
        <f>IF('Rolex, AP, Patek'!BG714="A",1,0)</f>
        <v>0</v>
      </c>
      <c r="Y714">
        <f>IF('Rolex, AP, Patek'!BG714="AA",1,0)</f>
        <v>0</v>
      </c>
      <c r="Z714">
        <f>IF('Rolex, AP, Patek'!BG714="AAA",1,0)</f>
        <v>0</v>
      </c>
      <c r="AA714">
        <f>IF('Rolex, AP, Patek'!BG714="AAAA",1,0)</f>
        <v>1</v>
      </c>
      <c r="AB714">
        <f>IF('Rolex, AP, Patek'!R714="Yes",1,0)</f>
        <v>0</v>
      </c>
      <c r="AC714">
        <f>IF('Rolex, AP, Patek'!AR714="Yes",1,0)</f>
        <v>0</v>
      </c>
      <c r="AD714">
        <f>IF(OR('Rolex, AP, Patek'!X714="Yes", 'Rolex, AP, Patek'!Y714="Yes",'Rolex, AP, Patek'!Z714="Yes"),1,0)</f>
        <v>1</v>
      </c>
      <c r="AE714">
        <f>IF(OR('Rolex, AP, Patek'!AA714="Yes",'Rolex, AP, Patek'!AB714="Yes"),1,0)</f>
        <v>0</v>
      </c>
      <c r="AF714">
        <f>IF('Rolex, AP, Patek'!AD714="Yes",1,0)</f>
        <v>0</v>
      </c>
      <c r="AG714">
        <f>IF('Rolex, AP, Patek'!AC714="Yes",1,0)</f>
        <v>0</v>
      </c>
      <c r="AH714">
        <f>IF('Rolex, AP, Patek'!AE714="Yes",1,0)</f>
        <v>1</v>
      </c>
      <c r="AI714">
        <f>IF(OR('Rolex, AP, Patek'!AK714="Yes",'Rolex, AP, Patek'!AN714="Yes"),1,0)</f>
        <v>0</v>
      </c>
      <c r="AJ714">
        <f>IF('Rolex, AP, Patek'!AL714="Yes",1,0)</f>
        <v>0</v>
      </c>
      <c r="AK714">
        <f>IF('Rolex, AP, Patek'!AO714="Yes",1,0)</f>
        <v>0</v>
      </c>
      <c r="AL714">
        <f>IF('Rolex, AP, Patek'!AS714="Yes",1,0)</f>
        <v>0</v>
      </c>
      <c r="AM714" s="25">
        <f t="shared" si="67"/>
        <v>0</v>
      </c>
      <c r="AN714" s="25">
        <f t="shared" si="68"/>
        <v>1</v>
      </c>
      <c r="AO714" s="25">
        <f t="shared" si="69"/>
        <v>0</v>
      </c>
      <c r="AP714" s="25">
        <f t="shared" si="70"/>
        <v>0</v>
      </c>
      <c r="AQ714" s="25">
        <f t="shared" si="71"/>
        <v>0</v>
      </c>
    </row>
    <row r="715" spans="1:43" x14ac:dyDescent="0.2">
      <c r="A715" s="1">
        <v>711</v>
      </c>
      <c r="B715" s="27">
        <f>'Rolex, AP, Patek'!C715</f>
        <v>43415</v>
      </c>
      <c r="C715">
        <f>'Rolex, AP, Patek'!D715</f>
        <v>570</v>
      </c>
      <c r="D715" s="28">
        <f>'Rolex, AP, Patek'!E715</f>
        <v>50000</v>
      </c>
      <c r="E715" s="28">
        <f>'Rolex, AP, Patek'!F715</f>
        <v>62500</v>
      </c>
      <c r="F715" s="29">
        <f t="shared" si="66"/>
        <v>10.819778284410283</v>
      </c>
      <c r="G715" s="28">
        <f>IF('Rolex, AP, Patek'!J715="AP",1,0)</f>
        <v>0</v>
      </c>
      <c r="H715" s="28">
        <f>IF('Rolex, AP, Patek'!J715="Patek",1,0)</f>
        <v>0</v>
      </c>
      <c r="I715" s="28">
        <f>IF('Rolex, AP, Patek'!J715="Rolex",1,0)</f>
        <v>1</v>
      </c>
      <c r="J715">
        <f>IF('Rolex, AP, Patek'!L715="Stainless Steel",1,0)</f>
        <v>1</v>
      </c>
      <c r="K715">
        <f>IF('Rolex, AP, Patek'!L715="Two-tone",1,0)</f>
        <v>0</v>
      </c>
      <c r="L715">
        <f>IF(OR('Rolex, AP, Patek'!L715="YG 18K",'Rolex, AP, Patek'!L715="YG &lt;18K",'Rolex, AP, Patek'!L715="PG 18K",'Rolex, AP, Patek'!L715="PG &lt;18K",'Rolex, AP, Patek'!L715="WG 18K",'Rolex, AP, Patek'!L715="Mixes of 18K",'Rolex, AP, Patek'!L715="Mixes &lt;18K"),1,0)</f>
        <v>0</v>
      </c>
      <c r="M715">
        <f>IF('Rolex, AP, Patek'!L715="Platinum",1,0)</f>
        <v>0</v>
      </c>
      <c r="N715">
        <f>IF(OR('Rolex, AP, Patek'!L715="PVD",'Rolex, AP, Patek'!L715="Gold Plate",'Rolex, AP, Patek'!L715="Other"),1,0)</f>
        <v>0</v>
      </c>
      <c r="O715">
        <f>IF('Rolex, AP, Patek'!P715="Stainless Steel",1,0)</f>
        <v>0</v>
      </c>
      <c r="P715">
        <f>IF('Rolex, AP, Patek'!P715="Leather",1,0)</f>
        <v>1</v>
      </c>
      <c r="Q715">
        <f>IF('Rolex, AP, Patek'!P715="Two-tone",1,0)</f>
        <v>0</v>
      </c>
      <c r="R715">
        <f>IF(OR('Rolex, AP, Patek'!P715="YG 18K",'Rolex, AP, Patek'!P715="PG 18K",'Rolex, AP, Patek'!P715="WG 18K",'Rolex, AP, Patek'!P715="Mixes of 18K"),1,0)</f>
        <v>0</v>
      </c>
      <c r="S715">
        <f>IF(OR('Rolex, AP, Patek'!AX715="Yes",'Rolex, AP, Patek'!AY715="Yes",'Rolex, AP, Patek'!AW715="Yes"),1,0)</f>
        <v>0</v>
      </c>
      <c r="T715">
        <f>IF(OR(ISTEXT('Rolex, AP, Patek'!AZ715), ISTEXT('Rolex, AP, Patek'!BA715)),1,0)</f>
        <v>0</v>
      </c>
      <c r="U715">
        <f>IF('Rolex, AP, Patek'!BB715="Yes",1,0)</f>
        <v>0</v>
      </c>
      <c r="V715">
        <f>IF('Rolex, AP, Patek'!BC715="Yes",1,0)</f>
        <v>0</v>
      </c>
      <c r="W715">
        <f>IF('Rolex, AP, Patek'!BF715="Yes",1,0)</f>
        <v>1</v>
      </c>
      <c r="X715">
        <f>IF('Rolex, AP, Patek'!BG715="A",1,0)</f>
        <v>0</v>
      </c>
      <c r="Y715">
        <f>IF('Rolex, AP, Patek'!BG715="AA",1,0)</f>
        <v>0</v>
      </c>
      <c r="Z715">
        <f>IF('Rolex, AP, Patek'!BG715="AAA",1,0)</f>
        <v>0</v>
      </c>
      <c r="AA715">
        <f>IF('Rolex, AP, Patek'!BG715="AAAA",1,0)</f>
        <v>1</v>
      </c>
      <c r="AB715">
        <f>IF('Rolex, AP, Patek'!R715="Yes",1,0)</f>
        <v>1</v>
      </c>
      <c r="AC715">
        <f>IF('Rolex, AP, Patek'!AR715="Yes",1,0)</f>
        <v>0</v>
      </c>
      <c r="AD715">
        <f>IF(OR('Rolex, AP, Patek'!X715="Yes", 'Rolex, AP, Patek'!Y715="Yes",'Rolex, AP, Patek'!Z715="Yes"),1,0)</f>
        <v>0</v>
      </c>
      <c r="AE715">
        <f>IF(OR('Rolex, AP, Patek'!AA715="Yes",'Rolex, AP, Patek'!AB715="Yes"),1,0)</f>
        <v>0</v>
      </c>
      <c r="AF715">
        <f>IF('Rolex, AP, Patek'!AD715="Yes",1,0)</f>
        <v>0</v>
      </c>
      <c r="AG715">
        <f>IF('Rolex, AP, Patek'!AC715="Yes",1,0)</f>
        <v>0</v>
      </c>
      <c r="AH715">
        <f>IF('Rolex, AP, Patek'!AE715="Yes",1,0)</f>
        <v>0</v>
      </c>
      <c r="AI715">
        <f>IF(OR('Rolex, AP, Patek'!AK715="Yes",'Rolex, AP, Patek'!AN715="Yes"),1,0)</f>
        <v>0</v>
      </c>
      <c r="AJ715">
        <f>IF('Rolex, AP, Patek'!AL715="Yes",1,0)</f>
        <v>0</v>
      </c>
      <c r="AK715">
        <f>IF('Rolex, AP, Patek'!AO715="Yes",1,0)</f>
        <v>0</v>
      </c>
      <c r="AL715">
        <f>IF('Rolex, AP, Patek'!AS715="Yes",1,0)</f>
        <v>0</v>
      </c>
      <c r="AM715" s="25">
        <f t="shared" si="67"/>
        <v>1</v>
      </c>
      <c r="AN715" s="25">
        <f t="shared" si="68"/>
        <v>0</v>
      </c>
      <c r="AO715" s="25">
        <f t="shared" si="69"/>
        <v>0</v>
      </c>
      <c r="AP715" s="25">
        <f t="shared" si="70"/>
        <v>0</v>
      </c>
      <c r="AQ715" s="25">
        <f t="shared" si="71"/>
        <v>0</v>
      </c>
    </row>
    <row r="716" spans="1:43" x14ac:dyDescent="0.2">
      <c r="A716" s="1">
        <v>712</v>
      </c>
      <c r="B716" s="27">
        <f>'Rolex, AP, Patek'!C716</f>
        <v>43233</v>
      </c>
      <c r="C716">
        <f>'Rolex, AP, Patek'!D716</f>
        <v>607</v>
      </c>
      <c r="D716" s="28">
        <f>'Rolex, AP, Patek'!E716</f>
        <v>270000</v>
      </c>
      <c r="E716" s="28">
        <f>'Rolex, AP, Patek'!F716</f>
        <v>329000</v>
      </c>
      <c r="F716" s="29">
        <f t="shared" si="66"/>
        <v>12.506177237980511</v>
      </c>
      <c r="G716" s="28">
        <f>IF('Rolex, AP, Patek'!J716="AP",1,0)</f>
        <v>0</v>
      </c>
      <c r="H716" s="28">
        <f>IF('Rolex, AP, Patek'!J716="Patek",1,0)</f>
        <v>0</v>
      </c>
      <c r="I716" s="28">
        <f>IF('Rolex, AP, Patek'!J716="Rolex",1,0)</f>
        <v>1</v>
      </c>
      <c r="J716">
        <f>IF('Rolex, AP, Patek'!L716="Stainless Steel",1,0)</f>
        <v>0</v>
      </c>
      <c r="K716">
        <f>IF('Rolex, AP, Patek'!L716="Two-tone",1,0)</f>
        <v>0</v>
      </c>
      <c r="L716">
        <f>IF(OR('Rolex, AP, Patek'!L716="YG 18K",'Rolex, AP, Patek'!L716="YG &lt;18K",'Rolex, AP, Patek'!L716="PG 18K",'Rolex, AP, Patek'!L716="PG &lt;18K",'Rolex, AP, Patek'!L716="WG 18K",'Rolex, AP, Patek'!L716="Mixes of 18K",'Rolex, AP, Patek'!L716="Mixes &lt;18K"),1,0)</f>
        <v>1</v>
      </c>
      <c r="M716">
        <f>IF('Rolex, AP, Patek'!L716="Platinum",1,0)</f>
        <v>0</v>
      </c>
      <c r="N716">
        <f>IF(OR('Rolex, AP, Patek'!L716="PVD",'Rolex, AP, Patek'!L716="Gold Plate",'Rolex, AP, Patek'!L716="Other"),1,0)</f>
        <v>0</v>
      </c>
      <c r="O716">
        <f>IF('Rolex, AP, Patek'!P716="Stainless Steel",1,0)</f>
        <v>0</v>
      </c>
      <c r="P716">
        <f>IF('Rolex, AP, Patek'!P716="Leather",1,0)</f>
        <v>0</v>
      </c>
      <c r="Q716">
        <f>IF('Rolex, AP, Patek'!P716="Two-tone",1,0)</f>
        <v>0</v>
      </c>
      <c r="R716">
        <f>IF(OR('Rolex, AP, Patek'!P716="YG 18K",'Rolex, AP, Patek'!P716="PG 18K",'Rolex, AP, Patek'!P716="WG 18K",'Rolex, AP, Patek'!P716="Mixes of 18K"),1,0)</f>
        <v>1</v>
      </c>
      <c r="S716">
        <f>IF(OR('Rolex, AP, Patek'!AX716="Yes",'Rolex, AP, Patek'!AY716="Yes",'Rolex, AP, Patek'!AW716="Yes"),1,0)</f>
        <v>0</v>
      </c>
      <c r="T716">
        <f>IF(OR(ISTEXT('Rolex, AP, Patek'!AZ716), ISTEXT('Rolex, AP, Patek'!BA716)),1,0)</f>
        <v>0</v>
      </c>
      <c r="U716">
        <f>IF('Rolex, AP, Patek'!BB716="Yes",1,0)</f>
        <v>0</v>
      </c>
      <c r="V716">
        <f>IF('Rolex, AP, Patek'!BC716="Yes",1,0)</f>
        <v>0</v>
      </c>
      <c r="W716">
        <f>IF('Rolex, AP, Patek'!BF716="Yes",1,0)</f>
        <v>1</v>
      </c>
      <c r="X716">
        <f>IF('Rolex, AP, Patek'!BG716="A",1,0)</f>
        <v>0</v>
      </c>
      <c r="Y716">
        <f>IF('Rolex, AP, Patek'!BG716="AA",1,0)</f>
        <v>0</v>
      </c>
      <c r="Z716">
        <f>IF('Rolex, AP, Patek'!BG716="AAA",1,0)</f>
        <v>0</v>
      </c>
      <c r="AA716">
        <f>IF('Rolex, AP, Patek'!BG716="AAAA",1,0)</f>
        <v>1</v>
      </c>
      <c r="AB716">
        <f>IF('Rolex, AP, Patek'!R716="Yes",1,0)</f>
        <v>0</v>
      </c>
      <c r="AC716">
        <f>IF('Rolex, AP, Patek'!AR716="Yes",1,0)</f>
        <v>0</v>
      </c>
      <c r="AD716">
        <f>IF(OR('Rolex, AP, Patek'!X716="Yes", 'Rolex, AP, Patek'!Y716="Yes",'Rolex, AP, Patek'!Z716="Yes"),1,0)</f>
        <v>1</v>
      </c>
      <c r="AE716">
        <f>IF(OR('Rolex, AP, Patek'!AA716="Yes",'Rolex, AP, Patek'!AB716="Yes"),1,0)</f>
        <v>0</v>
      </c>
      <c r="AF716">
        <f>IF('Rolex, AP, Patek'!AD716="Yes",1,0)</f>
        <v>0</v>
      </c>
      <c r="AG716">
        <f>IF('Rolex, AP, Patek'!AC716="Yes",1,0)</f>
        <v>0</v>
      </c>
      <c r="AH716">
        <f>IF('Rolex, AP, Patek'!AE716="Yes",1,0)</f>
        <v>1</v>
      </c>
      <c r="AI716">
        <f>IF(OR('Rolex, AP, Patek'!AK716="Yes",'Rolex, AP, Patek'!AN716="Yes"),1,0)</f>
        <v>0</v>
      </c>
      <c r="AJ716">
        <f>IF('Rolex, AP, Patek'!AL716="Yes",1,0)</f>
        <v>0</v>
      </c>
      <c r="AK716">
        <f>IF('Rolex, AP, Patek'!AO716="Yes",1,0)</f>
        <v>0</v>
      </c>
      <c r="AL716">
        <f>IF('Rolex, AP, Patek'!AS716="Yes",1,0)</f>
        <v>0</v>
      </c>
      <c r="AM716" s="25">
        <f t="shared" si="67"/>
        <v>1</v>
      </c>
      <c r="AN716" s="25">
        <f t="shared" si="68"/>
        <v>0</v>
      </c>
      <c r="AO716" s="25">
        <f t="shared" si="69"/>
        <v>0</v>
      </c>
      <c r="AP716" s="25">
        <f t="shared" si="70"/>
        <v>0</v>
      </c>
      <c r="AQ716" s="25">
        <f t="shared" si="71"/>
        <v>0</v>
      </c>
    </row>
  </sheetData>
  <autoFilter ref="B4:AQ716" xr:uid="{EB7C67D5-7AAB-D348-BAAD-BE5067376DCC}"/>
  <conditionalFormatting sqref="G5:I716">
    <cfRule type="colorScale" priority="1">
      <colorScale>
        <cfvo type="min"/>
        <cfvo type="max"/>
        <color theme="0"/>
        <color rgb="FF00B050"/>
      </colorScale>
    </cfRule>
  </conditionalFormatting>
  <conditionalFormatting sqref="J5:AQ716">
    <cfRule type="colorScale" priority="2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8BA2-BF36-114D-9718-02FF770FA2B7}">
  <dimension ref="A2:AA62"/>
  <sheetViews>
    <sheetView tabSelected="1" workbookViewId="0">
      <selection activeCell="I16" sqref="I16"/>
    </sheetView>
  </sheetViews>
  <sheetFormatPr baseColWidth="10" defaultRowHeight="16" x14ac:dyDescent="0.2"/>
  <cols>
    <col min="1" max="1" width="10.83203125" style="38"/>
    <col min="2" max="3" width="20.83203125" style="38" customWidth="1"/>
    <col min="4" max="6" width="15.83203125" style="38" customWidth="1"/>
    <col min="7" max="7" width="15.83203125" style="46" customWidth="1"/>
    <col min="8" max="8" width="3.83203125" style="38" customWidth="1"/>
    <col min="9" max="10" width="10.83203125" style="38"/>
    <col min="11" max="11" width="10.33203125" style="59" customWidth="1"/>
    <col min="12" max="12" width="24" style="38" customWidth="1"/>
    <col min="13" max="13" width="9.1640625" style="38" bestFit="1" customWidth="1"/>
    <col min="14" max="15" width="12.1640625" style="38" bestFit="1" customWidth="1"/>
    <col min="16" max="16" width="14" style="38" bestFit="1" customWidth="1"/>
    <col min="17" max="17" width="7.83203125" style="38" bestFit="1" customWidth="1"/>
    <col min="18" max="21" width="10.83203125" style="38"/>
    <col min="22" max="22" width="14.83203125" style="38" customWidth="1"/>
    <col min="23" max="27" width="10.83203125" style="38"/>
    <col min="28" max="16384" width="10.83203125" style="30"/>
  </cols>
  <sheetData>
    <row r="2" spans="2:23" x14ac:dyDescent="0.2">
      <c r="B2" s="39"/>
      <c r="C2" s="40" t="s">
        <v>121</v>
      </c>
      <c r="D2" s="41" t="s">
        <v>122</v>
      </c>
      <c r="E2" s="41" t="s">
        <v>123</v>
      </c>
      <c r="F2" s="41" t="s">
        <v>124</v>
      </c>
      <c r="G2" s="41" t="s">
        <v>125</v>
      </c>
      <c r="H2" s="42"/>
      <c r="K2" s="58" t="s">
        <v>126</v>
      </c>
      <c r="L2" s="41" t="s">
        <v>127</v>
      </c>
      <c r="M2" s="41" t="s">
        <v>123</v>
      </c>
      <c r="N2" s="41" t="s">
        <v>128</v>
      </c>
      <c r="O2" s="41" t="s">
        <v>129</v>
      </c>
      <c r="P2" s="41" t="s">
        <v>130</v>
      </c>
      <c r="Q2" s="41" t="s">
        <v>129</v>
      </c>
      <c r="T2" s="43" t="s">
        <v>126</v>
      </c>
      <c r="U2" s="41" t="s">
        <v>127</v>
      </c>
      <c r="V2" s="41" t="s">
        <v>130</v>
      </c>
      <c r="W2" s="41" t="s">
        <v>129</v>
      </c>
    </row>
    <row r="3" spans="2:23" x14ac:dyDescent="0.2">
      <c r="B3" s="44" t="s">
        <v>247</v>
      </c>
      <c r="C3" s="38" t="s">
        <v>248</v>
      </c>
      <c r="D3" s="46" t="s">
        <v>133</v>
      </c>
      <c r="F3" s="49"/>
      <c r="K3" s="59">
        <v>2018</v>
      </c>
      <c r="L3" s="46">
        <v>0</v>
      </c>
      <c r="M3" s="46">
        <v>0</v>
      </c>
      <c r="N3" s="46">
        <v>1</v>
      </c>
      <c r="O3" s="46">
        <v>100</v>
      </c>
      <c r="P3" s="46">
        <v>100</v>
      </c>
      <c r="T3" s="45">
        <v>2018</v>
      </c>
      <c r="U3" s="47">
        <v>0</v>
      </c>
      <c r="V3" s="48">
        <v>100</v>
      </c>
    </row>
    <row r="4" spans="2:23" x14ac:dyDescent="0.2">
      <c r="B4" s="44"/>
      <c r="C4" s="38" t="s">
        <v>244</v>
      </c>
      <c r="D4" s="49">
        <v>0.33475100000000002</v>
      </c>
      <c r="E4" s="49">
        <v>0.12690499999999999</v>
      </c>
      <c r="F4" s="49">
        <v>2.6377999999999999</v>
      </c>
      <c r="G4" s="46">
        <v>8.5351999999999997E-3</v>
      </c>
      <c r="H4" s="38" t="s">
        <v>132</v>
      </c>
      <c r="K4" s="59">
        <v>2019</v>
      </c>
      <c r="L4" s="46">
        <v>0.187916</v>
      </c>
      <c r="M4" s="46">
        <v>0.20597399999999999</v>
      </c>
      <c r="N4" s="46">
        <f>EXP(L4)</f>
        <v>1.2067321455919053</v>
      </c>
      <c r="O4" s="46">
        <f>N4*100</f>
        <v>120.67321455919054</v>
      </c>
      <c r="P4" s="46">
        <f>O4*EXP(M4^2/2)</f>
        <v>123.2603555799741</v>
      </c>
      <c r="Q4" s="51">
        <f>(P4-P3)/P3</f>
        <v>0.23260355579974104</v>
      </c>
      <c r="T4" s="45">
        <v>2019</v>
      </c>
      <c r="U4" s="47">
        <v>-7.4679999999999996E-2</v>
      </c>
      <c r="V4" s="48">
        <v>93.104177165328721</v>
      </c>
      <c r="W4" s="52">
        <v>-6.895822834671278E-2</v>
      </c>
    </row>
    <row r="5" spans="2:23" x14ac:dyDescent="0.2">
      <c r="C5" s="38" t="s">
        <v>163</v>
      </c>
      <c r="D5" s="49">
        <v>-0.25907799999999997</v>
      </c>
      <c r="E5" s="49">
        <v>0.126556</v>
      </c>
      <c r="F5" s="49">
        <v>-2.0470999999999999</v>
      </c>
      <c r="G5" s="46">
        <v>4.1027500000000001E-2</v>
      </c>
      <c r="H5" s="38" t="s">
        <v>245</v>
      </c>
      <c r="K5" s="59">
        <v>2020</v>
      </c>
      <c r="L5" s="46">
        <v>6.1728999999999999E-2</v>
      </c>
      <c r="M5" s="46">
        <v>0.18534100000000001</v>
      </c>
      <c r="N5" s="46">
        <f>EXP(L5)</f>
        <v>1.0636740499983126</v>
      </c>
      <c r="O5" s="46">
        <f t="shared" ref="O5:O7" si="0">N5*100</f>
        <v>106.36740499983127</v>
      </c>
      <c r="P5" s="46">
        <f>O5*EXP(M5^2/2)</f>
        <v>108.21011313848729</v>
      </c>
      <c r="Q5" s="51">
        <f>(P5-P4)/P4</f>
        <v>-0.12210124147923522</v>
      </c>
      <c r="T5" s="45">
        <v>2020</v>
      </c>
      <c r="U5" s="47">
        <v>0.27464499999999997</v>
      </c>
      <c r="V5" s="48">
        <v>132.02146305050783</v>
      </c>
      <c r="W5" s="52">
        <v>0.41799720560412845</v>
      </c>
    </row>
    <row r="6" spans="2:23" x14ac:dyDescent="0.2">
      <c r="B6" s="44" t="s">
        <v>31</v>
      </c>
      <c r="D6" s="49"/>
      <c r="E6" s="49"/>
      <c r="F6" s="49"/>
      <c r="K6" s="59">
        <v>2021</v>
      </c>
      <c r="L6" s="46">
        <v>9.4947000000000004E-2</v>
      </c>
      <c r="M6" s="46">
        <v>0.16968900000000001</v>
      </c>
      <c r="N6" s="46">
        <f>EXP(L6)</f>
        <v>1.0996005747512247</v>
      </c>
      <c r="O6" s="46">
        <f t="shared" si="0"/>
        <v>109.96005747512247</v>
      </c>
      <c r="P6" s="46">
        <f>O6*EXP(M6^2/2)</f>
        <v>111.55462311488235</v>
      </c>
      <c r="Q6" s="51">
        <f>(P6-P5)/P5</f>
        <v>3.0907554565761854E-2</v>
      </c>
      <c r="T6" s="45">
        <v>2021</v>
      </c>
      <c r="U6" s="47">
        <v>0.12031799999999999</v>
      </c>
      <c r="V6" s="48">
        <v>113.15025763390955</v>
      </c>
      <c r="W6" s="52">
        <v>-0.1429404354455508</v>
      </c>
    </row>
    <row r="7" spans="2:23" x14ac:dyDescent="0.2">
      <c r="C7" s="38" t="s">
        <v>138</v>
      </c>
      <c r="D7" s="49"/>
      <c r="E7" s="49"/>
      <c r="F7" s="49"/>
      <c r="K7" s="59">
        <v>2022</v>
      </c>
      <c r="L7" s="46">
        <v>0.148094</v>
      </c>
      <c r="M7" s="46">
        <v>0.19450999999999999</v>
      </c>
      <c r="N7" s="46">
        <f>EXP(L7)</f>
        <v>1.1596218956981206</v>
      </c>
      <c r="O7" s="46">
        <f t="shared" si="0"/>
        <v>115.96218956981205</v>
      </c>
      <c r="P7" s="46">
        <f>O7*EXP(M7^2/2)</f>
        <v>118.17673474595762</v>
      </c>
      <c r="Q7" s="51">
        <f>(P7-P6)/P6</f>
        <v>5.9362054625522943E-2</v>
      </c>
      <c r="T7" s="45">
        <v>2022</v>
      </c>
      <c r="U7" s="47">
        <v>0.12826899999999999</v>
      </c>
      <c r="V7" s="48">
        <v>114.06720034548115</v>
      </c>
      <c r="W7" s="52">
        <v>8.1037615887567596E-3</v>
      </c>
    </row>
    <row r="8" spans="2:23" x14ac:dyDescent="0.2">
      <c r="C8" s="38" t="s">
        <v>95</v>
      </c>
      <c r="D8" s="49">
        <v>-0.84143800000000002</v>
      </c>
      <c r="E8" s="49">
        <v>0.18626300000000001</v>
      </c>
      <c r="F8" s="49">
        <v>-4.5175000000000001</v>
      </c>
      <c r="G8" s="82">
        <v>7.3780000000000003E-6</v>
      </c>
      <c r="H8" s="38" t="s">
        <v>131</v>
      </c>
    </row>
    <row r="9" spans="2:23" x14ac:dyDescent="0.2">
      <c r="B9" s="44"/>
      <c r="C9" s="38" t="s">
        <v>96</v>
      </c>
      <c r="D9" s="49">
        <v>-0.17684800000000001</v>
      </c>
      <c r="E9" s="49">
        <v>9.9904000000000007E-2</v>
      </c>
      <c r="F9" s="49">
        <v>-1.7702</v>
      </c>
      <c r="G9" s="46">
        <v>7.7144799999999999E-2</v>
      </c>
      <c r="H9" s="38" t="s">
        <v>134</v>
      </c>
    </row>
    <row r="10" spans="2:23" x14ac:dyDescent="0.2">
      <c r="C10" s="38" t="s">
        <v>97</v>
      </c>
      <c r="D10" s="49">
        <v>-7.2327000000000002E-2</v>
      </c>
      <c r="E10" s="49">
        <v>0.39364500000000002</v>
      </c>
      <c r="F10" s="49">
        <v>-0.1837</v>
      </c>
      <c r="G10" s="46">
        <v>0.85427419999999998</v>
      </c>
    </row>
    <row r="11" spans="2:23" x14ac:dyDescent="0.2">
      <c r="C11" s="38" t="s">
        <v>98</v>
      </c>
      <c r="D11" s="49">
        <v>0.203153</v>
      </c>
      <c r="E11" s="49">
        <v>0.29597200000000001</v>
      </c>
      <c r="F11" s="49">
        <v>0.68640000000000001</v>
      </c>
      <c r="G11" s="46">
        <v>0.49269960000000002</v>
      </c>
    </row>
    <row r="12" spans="2:23" x14ac:dyDescent="0.2">
      <c r="B12" s="44" t="s">
        <v>35</v>
      </c>
      <c r="E12" s="49"/>
      <c r="F12" s="49"/>
      <c r="G12" s="50"/>
      <c r="K12" s="58" t="s">
        <v>126</v>
      </c>
      <c r="L12" s="41" t="s">
        <v>251</v>
      </c>
      <c r="M12" s="41" t="s">
        <v>129</v>
      </c>
      <c r="O12" s="57"/>
      <c r="P12" s="57"/>
    </row>
    <row r="13" spans="2:23" x14ac:dyDescent="0.2">
      <c r="C13" s="38" t="s">
        <v>139</v>
      </c>
      <c r="D13" s="46" t="s">
        <v>133</v>
      </c>
      <c r="E13" s="49"/>
      <c r="F13" s="49"/>
      <c r="G13" s="53"/>
      <c r="K13" s="59">
        <v>2018</v>
      </c>
      <c r="L13" s="46">
        <v>100</v>
      </c>
    </row>
    <row r="14" spans="2:23" x14ac:dyDescent="0.2">
      <c r="C14" s="38" t="s">
        <v>99</v>
      </c>
      <c r="D14" s="49">
        <v>0.13165099999999999</v>
      </c>
      <c r="E14" s="49">
        <v>0.102813</v>
      </c>
      <c r="F14" s="49">
        <v>1.2805</v>
      </c>
      <c r="G14" s="46">
        <v>0.20081060000000001</v>
      </c>
      <c r="K14" s="59">
        <v>2019</v>
      </c>
      <c r="L14" s="46">
        <v>123.2603555799741</v>
      </c>
      <c r="M14" s="52">
        <v>0.23260355579974104</v>
      </c>
    </row>
    <row r="15" spans="2:23" x14ac:dyDescent="0.2">
      <c r="C15" s="38" t="s">
        <v>101</v>
      </c>
      <c r="D15" s="49">
        <v>0.56091000000000002</v>
      </c>
      <c r="E15" s="49">
        <v>0.206343</v>
      </c>
      <c r="F15" s="49">
        <v>2.7183000000000002</v>
      </c>
      <c r="G15" s="46">
        <v>6.7283000000000004E-3</v>
      </c>
      <c r="H15" s="38" t="s">
        <v>132</v>
      </c>
      <c r="K15" s="59">
        <v>2020</v>
      </c>
      <c r="L15" s="46">
        <v>108.21011313848729</v>
      </c>
      <c r="M15" s="52">
        <v>-0.12210124147923522</v>
      </c>
    </row>
    <row r="16" spans="2:23" x14ac:dyDescent="0.2">
      <c r="C16" s="38" t="s">
        <v>102</v>
      </c>
      <c r="D16" s="49">
        <v>0.36136299999999999</v>
      </c>
      <c r="E16" s="49">
        <v>7.7277999999999999E-2</v>
      </c>
      <c r="F16" s="49">
        <v>4.6760999999999999</v>
      </c>
      <c r="G16" s="50">
        <v>3.5269999999999999E-6</v>
      </c>
      <c r="H16" s="38" t="s">
        <v>131</v>
      </c>
      <c r="K16" s="59">
        <v>2021</v>
      </c>
      <c r="L16" s="46">
        <v>111.55462311488235</v>
      </c>
      <c r="M16" s="52">
        <v>3.0907554565761854E-2</v>
      </c>
    </row>
    <row r="17" spans="2:13" x14ac:dyDescent="0.2">
      <c r="B17" s="44" t="s">
        <v>140</v>
      </c>
      <c r="K17" s="60">
        <v>2022</v>
      </c>
      <c r="L17" s="39">
        <v>118.17673474595762</v>
      </c>
      <c r="M17" s="54">
        <v>5.9362054625522943E-2</v>
      </c>
    </row>
    <row r="18" spans="2:13" x14ac:dyDescent="0.2">
      <c r="C18" s="38" t="s">
        <v>103</v>
      </c>
      <c r="D18" s="49">
        <v>0.24967400000000001</v>
      </c>
      <c r="E18" s="49">
        <v>0.149422</v>
      </c>
      <c r="F18" s="49">
        <v>1.6709000000000001</v>
      </c>
      <c r="G18" s="53">
        <v>9.5195699999999994E-2</v>
      </c>
      <c r="H18" s="38" t="s">
        <v>134</v>
      </c>
      <c r="K18" s="61" t="s">
        <v>135</v>
      </c>
      <c r="L18" s="62"/>
      <c r="M18" s="63">
        <f>AVERAGE(M14:M17)</f>
        <v>5.019298087794765E-2</v>
      </c>
    </row>
    <row r="19" spans="2:13" x14ac:dyDescent="0.2">
      <c r="C19" s="38" t="s">
        <v>104</v>
      </c>
      <c r="D19" s="49">
        <v>0.15437000000000001</v>
      </c>
      <c r="E19" s="49">
        <v>8.7314000000000003E-2</v>
      </c>
      <c r="F19" s="49">
        <v>1.768</v>
      </c>
      <c r="G19" s="46">
        <v>7.7511800000000006E-2</v>
      </c>
      <c r="H19" s="38" t="s">
        <v>134</v>
      </c>
      <c r="K19" s="68" t="s">
        <v>137</v>
      </c>
      <c r="M19" s="64">
        <f>STDEV(M14:M17)</f>
        <v>0.14539018362369677</v>
      </c>
    </row>
    <row r="20" spans="2:13" ht="17" thickBot="1" x14ac:dyDescent="0.25">
      <c r="C20" s="38" t="s">
        <v>105</v>
      </c>
      <c r="D20" s="49">
        <v>0.45240900000000001</v>
      </c>
      <c r="E20" s="49">
        <v>0.15800600000000001</v>
      </c>
      <c r="F20" s="49">
        <v>2.8632</v>
      </c>
      <c r="G20" s="50">
        <v>4.3223999999999997E-3</v>
      </c>
      <c r="H20" s="38" t="s">
        <v>132</v>
      </c>
      <c r="K20" s="65" t="s">
        <v>154</v>
      </c>
      <c r="L20" s="66"/>
      <c r="M20" s="67">
        <f>(L17-L13)/L13</f>
        <v>0.18176734745957618</v>
      </c>
    </row>
    <row r="21" spans="2:13" ht="17" thickTop="1" x14ac:dyDescent="0.2">
      <c r="C21" s="38" t="s">
        <v>73</v>
      </c>
      <c r="D21" s="49">
        <v>0.114163</v>
      </c>
      <c r="E21" s="49">
        <v>0.56688000000000005</v>
      </c>
      <c r="F21" s="49">
        <v>0.2014</v>
      </c>
      <c r="G21" s="50">
        <v>0.84045579999999998</v>
      </c>
    </row>
    <row r="22" spans="2:13" x14ac:dyDescent="0.2">
      <c r="C22" s="38" t="s">
        <v>76</v>
      </c>
      <c r="D22" s="49">
        <v>0.63155099999999997</v>
      </c>
      <c r="E22" s="49">
        <v>0.33957900000000002</v>
      </c>
      <c r="F22" s="49">
        <v>1.8597999999999999</v>
      </c>
      <c r="G22" s="46">
        <v>6.3344700000000004E-2</v>
      </c>
      <c r="H22" s="38" t="s">
        <v>134</v>
      </c>
    </row>
    <row r="23" spans="2:13" x14ac:dyDescent="0.2">
      <c r="B23" s="44" t="s">
        <v>77</v>
      </c>
    </row>
    <row r="24" spans="2:13" x14ac:dyDescent="0.2">
      <c r="C24" s="38" t="s">
        <v>141</v>
      </c>
      <c r="D24" s="46" t="s">
        <v>133</v>
      </c>
    </row>
    <row r="25" spans="2:13" x14ac:dyDescent="0.2">
      <c r="C25" s="38" t="s">
        <v>80</v>
      </c>
      <c r="D25" s="49">
        <v>0.51460499999999998</v>
      </c>
      <c r="E25" s="49">
        <v>0.15862299999999999</v>
      </c>
      <c r="F25" s="49">
        <v>3.2442000000000002</v>
      </c>
      <c r="G25" s="50">
        <v>1.2355000000000001E-3</v>
      </c>
      <c r="H25" s="38" t="s">
        <v>132</v>
      </c>
    </row>
    <row r="26" spans="2:13" x14ac:dyDescent="0.2">
      <c r="C26" s="38" t="s">
        <v>79</v>
      </c>
      <c r="D26" s="49">
        <v>1.235344</v>
      </c>
      <c r="E26" s="49">
        <v>0.160471</v>
      </c>
      <c r="F26" s="49">
        <v>7.6981999999999999</v>
      </c>
      <c r="G26" s="50">
        <v>4.8750000000000001E-14</v>
      </c>
      <c r="H26" s="38" t="s">
        <v>131</v>
      </c>
    </row>
    <row r="27" spans="2:13" x14ac:dyDescent="0.2">
      <c r="C27" s="38" t="s">
        <v>81</v>
      </c>
      <c r="D27" s="49">
        <v>2.2181839999999999</v>
      </c>
      <c r="E27" s="49">
        <v>0.169603</v>
      </c>
      <c r="F27" s="49">
        <v>13.0787</v>
      </c>
      <c r="G27" s="50" t="s">
        <v>246</v>
      </c>
      <c r="H27" s="38" t="s">
        <v>131</v>
      </c>
    </row>
    <row r="28" spans="2:13" x14ac:dyDescent="0.2">
      <c r="B28" s="44" t="s">
        <v>142</v>
      </c>
      <c r="F28" s="49"/>
    </row>
    <row r="29" spans="2:13" x14ac:dyDescent="0.2">
      <c r="C29" s="38" t="s">
        <v>143</v>
      </c>
      <c r="D29" s="46" t="s">
        <v>133</v>
      </c>
      <c r="E29" s="49"/>
      <c r="F29" s="49"/>
    </row>
    <row r="30" spans="2:13" x14ac:dyDescent="0.2">
      <c r="C30" s="38" t="s">
        <v>107</v>
      </c>
      <c r="D30" s="49">
        <v>-0.13610900000000001</v>
      </c>
      <c r="E30" s="49">
        <v>0.54760799999999998</v>
      </c>
      <c r="F30" s="49">
        <v>-0.24859999999999999</v>
      </c>
      <c r="G30" s="50">
        <v>0.80378269999999996</v>
      </c>
    </row>
    <row r="31" spans="2:13" x14ac:dyDescent="0.2">
      <c r="C31" s="38" t="s">
        <v>108</v>
      </c>
      <c r="D31" s="49">
        <v>0.42647000000000002</v>
      </c>
      <c r="E31" s="49">
        <v>7.1136000000000005E-2</v>
      </c>
      <c r="F31" s="49">
        <v>5.9951999999999996</v>
      </c>
      <c r="G31" s="50">
        <v>3.2989999999999999E-9</v>
      </c>
      <c r="H31" s="38" t="s">
        <v>131</v>
      </c>
    </row>
    <row r="32" spans="2:13" x14ac:dyDescent="0.2">
      <c r="C32" s="38" t="s">
        <v>109</v>
      </c>
      <c r="D32" s="49">
        <v>0.37257699999999999</v>
      </c>
      <c r="E32" s="49">
        <v>0.227913</v>
      </c>
      <c r="F32" s="49">
        <v>1.6347</v>
      </c>
      <c r="G32" s="46">
        <v>0.10256759999999999</v>
      </c>
    </row>
    <row r="33" spans="2:8" x14ac:dyDescent="0.2">
      <c r="B33" s="44"/>
      <c r="C33" s="38" t="s">
        <v>110</v>
      </c>
      <c r="D33" s="49">
        <v>0.57687500000000003</v>
      </c>
      <c r="E33" s="49">
        <v>0.246702</v>
      </c>
      <c r="F33" s="49">
        <v>2.3382999999999998</v>
      </c>
      <c r="G33" s="46">
        <v>1.9658100000000001E-2</v>
      </c>
      <c r="H33" s="38" t="s">
        <v>245</v>
      </c>
    </row>
    <row r="34" spans="2:8" x14ac:dyDescent="0.2">
      <c r="C34" s="38" t="s">
        <v>47</v>
      </c>
      <c r="D34" s="49">
        <v>0.67175700000000005</v>
      </c>
      <c r="E34" s="49">
        <v>9.8414000000000001E-2</v>
      </c>
      <c r="F34" s="49">
        <v>6.8258000000000001</v>
      </c>
      <c r="G34" s="50">
        <v>1.9379999999999999E-11</v>
      </c>
      <c r="H34" s="38" t="s">
        <v>131</v>
      </c>
    </row>
    <row r="35" spans="2:8" x14ac:dyDescent="0.2">
      <c r="C35" s="38" t="s">
        <v>111</v>
      </c>
      <c r="D35" s="49">
        <v>0.55727000000000004</v>
      </c>
      <c r="E35" s="49">
        <v>9.3020000000000005E-2</v>
      </c>
      <c r="F35" s="49">
        <v>5.9908999999999999</v>
      </c>
      <c r="G35" s="50">
        <v>3.383E-9</v>
      </c>
      <c r="H35" s="38" t="s">
        <v>131</v>
      </c>
    </row>
    <row r="36" spans="2:8" x14ac:dyDescent="0.2">
      <c r="C36" s="38" t="s">
        <v>112</v>
      </c>
      <c r="D36" s="49">
        <v>1.526848</v>
      </c>
      <c r="E36" s="49">
        <v>0.103395</v>
      </c>
      <c r="F36" s="49">
        <v>14.767099999999999</v>
      </c>
      <c r="G36" s="50" t="s">
        <v>246</v>
      </c>
      <c r="H36" s="38" t="s">
        <v>131</v>
      </c>
    </row>
    <row r="37" spans="2:8" x14ac:dyDescent="0.2">
      <c r="C37" s="38" t="s">
        <v>113</v>
      </c>
      <c r="D37" s="49">
        <v>2.463676</v>
      </c>
      <c r="E37" s="49">
        <v>0.54455500000000001</v>
      </c>
      <c r="F37" s="49">
        <v>4.5242000000000004</v>
      </c>
      <c r="G37" s="50">
        <v>7.1539999999999996E-6</v>
      </c>
      <c r="H37" s="38" t="s">
        <v>131</v>
      </c>
    </row>
    <row r="38" spans="2:8" x14ac:dyDescent="0.2">
      <c r="C38" s="38" t="s">
        <v>114</v>
      </c>
      <c r="D38" s="49">
        <v>1.0369360000000001</v>
      </c>
      <c r="E38" s="49">
        <v>0.19748299999999999</v>
      </c>
      <c r="F38" s="49">
        <v>5.2507999999999999</v>
      </c>
      <c r="G38" s="50">
        <v>2.0279999999999999E-7</v>
      </c>
      <c r="H38" s="38" t="s">
        <v>131</v>
      </c>
    </row>
    <row r="39" spans="2:8" x14ac:dyDescent="0.2">
      <c r="C39" s="38" t="s">
        <v>115</v>
      </c>
      <c r="D39" s="49">
        <v>2.241072</v>
      </c>
      <c r="E39" s="49">
        <v>1.1118189999999999</v>
      </c>
      <c r="F39" s="49">
        <v>2.0156999999999998</v>
      </c>
      <c r="G39" s="46">
        <v>4.4226300000000003E-2</v>
      </c>
      <c r="H39" s="38" t="s">
        <v>245</v>
      </c>
    </row>
    <row r="40" spans="2:8" x14ac:dyDescent="0.2">
      <c r="B40" s="44" t="s">
        <v>144</v>
      </c>
      <c r="D40" s="49"/>
      <c r="E40" s="49"/>
      <c r="F40" s="55"/>
      <c r="G40" s="50"/>
    </row>
    <row r="41" spans="2:8" x14ac:dyDescent="0.2">
      <c r="B41" s="44"/>
      <c r="C41" s="38" t="s">
        <v>145</v>
      </c>
      <c r="D41" s="46" t="s">
        <v>133</v>
      </c>
      <c r="E41" s="49"/>
      <c r="F41" s="55"/>
      <c r="G41" s="50"/>
    </row>
    <row r="42" spans="2:8" x14ac:dyDescent="0.2">
      <c r="C42" s="38" t="s">
        <v>117</v>
      </c>
      <c r="D42" s="49">
        <v>-7.4679999999999996E-2</v>
      </c>
      <c r="E42" s="49">
        <v>8.0360000000000001E-2</v>
      </c>
      <c r="F42" s="49">
        <v>-0.92930000000000001</v>
      </c>
      <c r="G42" s="46">
        <v>0.35305760000000003</v>
      </c>
    </row>
    <row r="43" spans="2:8" x14ac:dyDescent="0.2">
      <c r="C43" s="38" t="s">
        <v>118</v>
      </c>
      <c r="D43" s="49">
        <v>0.27464499999999997</v>
      </c>
      <c r="E43" s="49">
        <v>7.9364000000000004E-2</v>
      </c>
      <c r="F43" s="49">
        <v>3.4605999999999999</v>
      </c>
      <c r="G43" s="46">
        <v>5.7280000000000005E-4</v>
      </c>
      <c r="H43" s="38" t="s">
        <v>131</v>
      </c>
    </row>
    <row r="44" spans="2:8" x14ac:dyDescent="0.2">
      <c r="C44" s="38" t="s">
        <v>119</v>
      </c>
      <c r="D44" s="49">
        <v>0.12031799999999999</v>
      </c>
      <c r="E44" s="49">
        <v>8.0354999999999996E-2</v>
      </c>
      <c r="F44" s="49">
        <v>1.4973000000000001</v>
      </c>
      <c r="G44" s="46">
        <v>0.13477030000000001</v>
      </c>
    </row>
    <row r="45" spans="2:8" x14ac:dyDescent="0.2">
      <c r="B45" s="42"/>
      <c r="C45" s="42" t="s">
        <v>120</v>
      </c>
      <c r="D45" s="56">
        <v>0.12826899999999999</v>
      </c>
      <c r="E45" s="56">
        <v>8.1836000000000006E-2</v>
      </c>
      <c r="F45" s="56">
        <v>1.5673999999999999</v>
      </c>
      <c r="G45" s="39">
        <v>0.1174881</v>
      </c>
      <c r="H45" s="42"/>
    </row>
    <row r="46" spans="2:8" x14ac:dyDescent="0.2">
      <c r="B46" s="38" t="s">
        <v>146</v>
      </c>
      <c r="D46" s="49">
        <v>7.768713</v>
      </c>
      <c r="E46" s="49">
        <v>0.21374000000000001</v>
      </c>
      <c r="F46" s="49">
        <v>36.346499999999999</v>
      </c>
      <c r="G46" s="46" t="s">
        <v>136</v>
      </c>
      <c r="H46" s="38" t="s">
        <v>131</v>
      </c>
    </row>
    <row r="47" spans="2:8" x14ac:dyDescent="0.2">
      <c r="B47" s="38" t="s">
        <v>147</v>
      </c>
      <c r="D47" s="38">
        <v>712</v>
      </c>
    </row>
    <row r="48" spans="2:8" x14ac:dyDescent="0.2">
      <c r="B48" s="38" t="s">
        <v>148</v>
      </c>
      <c r="D48" s="38">
        <v>0.76080000000000003</v>
      </c>
    </row>
    <row r="49" spans="2:8" x14ac:dyDescent="0.2">
      <c r="B49" s="38" t="s">
        <v>149</v>
      </c>
      <c r="D49" s="38">
        <v>0.74990000000000001</v>
      </c>
    </row>
    <row r="50" spans="2:8" x14ac:dyDescent="0.2">
      <c r="B50" s="38" t="s">
        <v>150</v>
      </c>
      <c r="D50" s="38">
        <v>0.64270000000000005</v>
      </c>
      <c r="E50" s="38" t="s">
        <v>249</v>
      </c>
    </row>
    <row r="51" spans="2:8" x14ac:dyDescent="0.2">
      <c r="B51" s="38" t="s">
        <v>151</v>
      </c>
      <c r="D51" s="38">
        <v>69.75</v>
      </c>
      <c r="E51" s="38" t="s">
        <v>250</v>
      </c>
    </row>
    <row r="52" spans="2:8" x14ac:dyDescent="0.2">
      <c r="B52" s="38" t="s">
        <v>152</v>
      </c>
      <c r="D52" s="46" t="s">
        <v>153</v>
      </c>
    </row>
    <row r="59" spans="2:8" x14ac:dyDescent="0.2">
      <c r="C59" s="38" t="s">
        <v>117</v>
      </c>
      <c r="D59" s="38">
        <v>0.187916</v>
      </c>
      <c r="E59" s="38">
        <v>0.20597399999999999</v>
      </c>
      <c r="F59" s="38">
        <v>0.9123</v>
      </c>
      <c r="G59" s="46">
        <v>0.36277140000000002</v>
      </c>
    </row>
    <row r="60" spans="2:8" x14ac:dyDescent="0.2">
      <c r="C60" s="38" t="s">
        <v>118</v>
      </c>
      <c r="D60" s="38">
        <v>6.1728999999999999E-2</v>
      </c>
      <c r="E60" s="38">
        <v>0.18534100000000001</v>
      </c>
      <c r="F60" s="38">
        <v>0.33310000000000001</v>
      </c>
      <c r="G60" s="46">
        <v>0.73946630000000002</v>
      </c>
    </row>
    <row r="61" spans="2:8" x14ac:dyDescent="0.2">
      <c r="C61" s="38" t="s">
        <v>119</v>
      </c>
      <c r="D61" s="38">
        <v>9.4947000000000004E-2</v>
      </c>
      <c r="E61" s="38">
        <v>0.16968900000000001</v>
      </c>
      <c r="F61" s="38">
        <v>0.5595</v>
      </c>
      <c r="G61" s="46">
        <v>0.57646569999999997</v>
      </c>
    </row>
    <row r="62" spans="2:8" x14ac:dyDescent="0.2">
      <c r="C62" s="38" t="s">
        <v>120</v>
      </c>
      <c r="D62" s="49">
        <v>0.148094</v>
      </c>
      <c r="E62" s="49">
        <v>0.19450999999999999</v>
      </c>
      <c r="F62" s="49">
        <v>0.76139999999999997</v>
      </c>
      <c r="G62" s="46">
        <v>0.44739590000000001</v>
      </c>
      <c r="H62" s="8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Rolex, AP, Patek</vt:lpstr>
      <vt:lpstr>STANDARD</vt:lpstr>
      <vt:lpstr>Big Three RESULTS AND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2023-11-09T17:41:02Z</dcterms:created>
  <dcterms:modified xsi:type="dcterms:W3CDTF">2023-11-14T16:53:21Z</dcterms:modified>
</cp:coreProperties>
</file>