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oscarbruderer/Desktop/Cleaning Data Folders/Subindicies/Rolex Subindex/"/>
    </mc:Choice>
  </mc:AlternateContent>
  <xr:revisionPtr revIDLastSave="0" documentId="13_ncr:1_{6EDDBA35-7A77-9649-BAC6-8E2CDA5A970D}" xr6:coauthVersionLast="47" xr6:coauthVersionMax="47" xr10:uidLastSave="{00000000-0000-0000-0000-000000000000}"/>
  <bookViews>
    <workbookView xWindow="400" yWindow="860" windowWidth="28340" windowHeight="17680" activeTab="2" xr2:uid="{FFDB289A-371F-204C-9FB2-BAA7B41EAC17}"/>
  </bookViews>
  <sheets>
    <sheet name="Rolex Data" sheetId="1" r:id="rId1"/>
    <sheet name="Rolex" sheetId="2" r:id="rId2"/>
    <sheet name="Rolex RESULTS AND INDEX" sheetId="3" r:id="rId3"/>
  </sheets>
  <definedNames>
    <definedName name="_xlnm._FilterDatabase" localSheetId="1" hidden="1">Rolex!$B$4:$AI$4</definedName>
    <definedName name="_xlnm._FilterDatabase" localSheetId="0" hidden="1">'Rolex Data'!$C$4:$BH$4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0" i="3" l="1"/>
  <c r="M19" i="3"/>
  <c r="M18" i="3"/>
  <c r="O7" i="3"/>
  <c r="P7" i="3" s="1"/>
  <c r="N7" i="3"/>
  <c r="O6" i="3"/>
  <c r="P6" i="3" s="1"/>
  <c r="N6" i="3"/>
  <c r="N5" i="3"/>
  <c r="O5" i="3" s="1"/>
  <c r="P5" i="3" s="1"/>
  <c r="N4" i="3"/>
  <c r="O4" i="3" s="1"/>
  <c r="P4" i="3" s="1"/>
  <c r="Q4" i="3" s="1"/>
  <c r="B6" i="2"/>
  <c r="AG6" i="2" s="1"/>
  <c r="C6" i="2"/>
  <c r="D6" i="2"/>
  <c r="F6" i="2" s="1"/>
  <c r="E6" i="2"/>
  <c r="G6" i="2"/>
  <c r="H6" i="2"/>
  <c r="I6" i="2"/>
  <c r="J6" i="2"/>
  <c r="K6" i="2"/>
  <c r="L6" i="2"/>
  <c r="M6" i="2"/>
  <c r="N6" i="2"/>
  <c r="O6" i="2"/>
  <c r="P6" i="2"/>
  <c r="Q6" i="2"/>
  <c r="R6" i="2"/>
  <c r="S6" i="2"/>
  <c r="T6" i="2"/>
  <c r="U6" i="2"/>
  <c r="V6" i="2"/>
  <c r="W6" i="2"/>
  <c r="X6" i="2"/>
  <c r="Y6" i="2"/>
  <c r="Z6" i="2"/>
  <c r="AA6" i="2"/>
  <c r="AB6" i="2"/>
  <c r="AC6" i="2"/>
  <c r="AD6" i="2"/>
  <c r="AE6" i="2"/>
  <c r="AF6" i="2"/>
  <c r="AH6" i="2"/>
  <c r="B7" i="2"/>
  <c r="AF7" i="2" s="1"/>
  <c r="C7" i="2"/>
  <c r="D7" i="2"/>
  <c r="F7" i="2" s="1"/>
  <c r="E7" i="2"/>
  <c r="G7" i="2"/>
  <c r="H7" i="2"/>
  <c r="I7" i="2"/>
  <c r="J7" i="2"/>
  <c r="K7" i="2"/>
  <c r="L7" i="2"/>
  <c r="M7" i="2"/>
  <c r="N7" i="2"/>
  <c r="O7" i="2"/>
  <c r="P7" i="2"/>
  <c r="Q7" i="2"/>
  <c r="R7" i="2"/>
  <c r="S7" i="2"/>
  <c r="T7" i="2"/>
  <c r="U7" i="2"/>
  <c r="V7" i="2"/>
  <c r="W7" i="2"/>
  <c r="X7" i="2"/>
  <c r="Y7" i="2"/>
  <c r="Z7" i="2"/>
  <c r="AA7" i="2"/>
  <c r="AB7" i="2"/>
  <c r="AC7" i="2"/>
  <c r="AD7" i="2"/>
  <c r="B8" i="2"/>
  <c r="AG8" i="2" s="1"/>
  <c r="C8" i="2"/>
  <c r="D8" i="2"/>
  <c r="F8" i="2" s="1"/>
  <c r="E8" i="2"/>
  <c r="G8" i="2"/>
  <c r="H8" i="2"/>
  <c r="I8" i="2"/>
  <c r="J8" i="2"/>
  <c r="K8" i="2"/>
  <c r="L8" i="2"/>
  <c r="M8" i="2"/>
  <c r="N8" i="2"/>
  <c r="O8" i="2"/>
  <c r="P8" i="2"/>
  <c r="Q8" i="2"/>
  <c r="R8" i="2"/>
  <c r="S8" i="2"/>
  <c r="T8" i="2"/>
  <c r="U8" i="2"/>
  <c r="V8" i="2"/>
  <c r="W8" i="2"/>
  <c r="X8" i="2"/>
  <c r="Y8" i="2"/>
  <c r="Z8" i="2"/>
  <c r="AA8" i="2"/>
  <c r="AB8" i="2"/>
  <c r="AC8" i="2"/>
  <c r="AD8" i="2"/>
  <c r="B9" i="2"/>
  <c r="AF9" i="2" s="1"/>
  <c r="C9" i="2"/>
  <c r="D9" i="2"/>
  <c r="F9" i="2" s="1"/>
  <c r="E9" i="2"/>
  <c r="G9" i="2"/>
  <c r="H9" i="2"/>
  <c r="I9" i="2"/>
  <c r="J9" i="2"/>
  <c r="K9" i="2"/>
  <c r="L9" i="2"/>
  <c r="M9" i="2"/>
  <c r="N9" i="2"/>
  <c r="O9" i="2"/>
  <c r="P9" i="2"/>
  <c r="Q9" i="2"/>
  <c r="R9" i="2"/>
  <c r="S9" i="2"/>
  <c r="T9" i="2"/>
  <c r="U9" i="2"/>
  <c r="V9" i="2"/>
  <c r="W9" i="2"/>
  <c r="X9" i="2"/>
  <c r="Y9" i="2"/>
  <c r="Z9" i="2"/>
  <c r="AA9" i="2"/>
  <c r="AB9" i="2"/>
  <c r="AC9" i="2"/>
  <c r="AD9" i="2"/>
  <c r="B10" i="2"/>
  <c r="AG10" i="2" s="1"/>
  <c r="C10" i="2"/>
  <c r="D10" i="2"/>
  <c r="F10" i="2" s="1"/>
  <c r="E10" i="2"/>
  <c r="G10" i="2"/>
  <c r="H10" i="2"/>
  <c r="I10" i="2"/>
  <c r="J10" i="2"/>
  <c r="K10" i="2"/>
  <c r="L10" i="2"/>
  <c r="M10" i="2"/>
  <c r="N10" i="2"/>
  <c r="O10" i="2"/>
  <c r="P10" i="2"/>
  <c r="Q10" i="2"/>
  <c r="R10" i="2"/>
  <c r="S10" i="2"/>
  <c r="T10" i="2"/>
  <c r="U10" i="2"/>
  <c r="V10" i="2"/>
  <c r="W10" i="2"/>
  <c r="X10" i="2"/>
  <c r="Y10" i="2"/>
  <c r="Z10" i="2"/>
  <c r="AA10" i="2"/>
  <c r="AB10" i="2"/>
  <c r="AC10" i="2"/>
  <c r="AD10" i="2"/>
  <c r="B11" i="2"/>
  <c r="AF11" i="2" s="1"/>
  <c r="C11" i="2"/>
  <c r="D11" i="2"/>
  <c r="F11" i="2" s="1"/>
  <c r="E11" i="2"/>
  <c r="G11" i="2"/>
  <c r="H11" i="2"/>
  <c r="I11" i="2"/>
  <c r="J11" i="2"/>
  <c r="K11" i="2"/>
  <c r="L11" i="2"/>
  <c r="M11" i="2"/>
  <c r="N11" i="2"/>
  <c r="O11" i="2"/>
  <c r="P11" i="2"/>
  <c r="Q11" i="2"/>
  <c r="R11" i="2"/>
  <c r="S11" i="2"/>
  <c r="T11" i="2"/>
  <c r="U11" i="2"/>
  <c r="V11" i="2"/>
  <c r="W11" i="2"/>
  <c r="X11" i="2"/>
  <c r="Y11" i="2"/>
  <c r="Z11" i="2"/>
  <c r="AA11" i="2"/>
  <c r="AB11" i="2"/>
  <c r="AC11" i="2"/>
  <c r="AD11" i="2"/>
  <c r="B12" i="2"/>
  <c r="AG12" i="2" s="1"/>
  <c r="C12" i="2"/>
  <c r="D12" i="2"/>
  <c r="F12" i="2" s="1"/>
  <c r="E12" i="2"/>
  <c r="G12" i="2"/>
  <c r="H12" i="2"/>
  <c r="I12" i="2"/>
  <c r="J12" i="2"/>
  <c r="K12" i="2"/>
  <c r="L12" i="2"/>
  <c r="M12" i="2"/>
  <c r="N12" i="2"/>
  <c r="O12" i="2"/>
  <c r="P12" i="2"/>
  <c r="Q12" i="2"/>
  <c r="R12" i="2"/>
  <c r="S12" i="2"/>
  <c r="T12" i="2"/>
  <c r="U12" i="2"/>
  <c r="V12" i="2"/>
  <c r="W12" i="2"/>
  <c r="X12" i="2"/>
  <c r="Y12" i="2"/>
  <c r="Z12" i="2"/>
  <c r="AA12" i="2"/>
  <c r="AB12" i="2"/>
  <c r="AC12" i="2"/>
  <c r="AD12" i="2"/>
  <c r="B13" i="2"/>
  <c r="AF13" i="2" s="1"/>
  <c r="C13" i="2"/>
  <c r="D13" i="2"/>
  <c r="F13" i="2" s="1"/>
  <c r="E13" i="2"/>
  <c r="G13" i="2"/>
  <c r="H13" i="2"/>
  <c r="I13" i="2"/>
  <c r="J13" i="2"/>
  <c r="K13" i="2"/>
  <c r="L13" i="2"/>
  <c r="M13" i="2"/>
  <c r="N13" i="2"/>
  <c r="O13" i="2"/>
  <c r="P13" i="2"/>
  <c r="Q13" i="2"/>
  <c r="R13" i="2"/>
  <c r="S13" i="2"/>
  <c r="T13" i="2"/>
  <c r="U13" i="2"/>
  <c r="V13" i="2"/>
  <c r="W13" i="2"/>
  <c r="X13" i="2"/>
  <c r="Y13" i="2"/>
  <c r="Z13" i="2"/>
  <c r="AA13" i="2"/>
  <c r="AB13" i="2"/>
  <c r="AC13" i="2"/>
  <c r="AD13" i="2"/>
  <c r="B14" i="2"/>
  <c r="AG14" i="2" s="1"/>
  <c r="C14" i="2"/>
  <c r="D14" i="2"/>
  <c r="F14" i="2" s="1"/>
  <c r="E14" i="2"/>
  <c r="G14" i="2"/>
  <c r="H14" i="2"/>
  <c r="I14" i="2"/>
  <c r="J14" i="2"/>
  <c r="K14" i="2"/>
  <c r="L14" i="2"/>
  <c r="M14" i="2"/>
  <c r="N14" i="2"/>
  <c r="O14" i="2"/>
  <c r="P14" i="2"/>
  <c r="Q14" i="2"/>
  <c r="R14" i="2"/>
  <c r="S14" i="2"/>
  <c r="T14" i="2"/>
  <c r="U14" i="2"/>
  <c r="V14" i="2"/>
  <c r="W14" i="2"/>
  <c r="X14" i="2"/>
  <c r="Y14" i="2"/>
  <c r="Z14" i="2"/>
  <c r="AA14" i="2"/>
  <c r="AB14" i="2"/>
  <c r="AC14" i="2"/>
  <c r="AD14" i="2"/>
  <c r="B15" i="2"/>
  <c r="AF15" i="2" s="1"/>
  <c r="C15" i="2"/>
  <c r="D15" i="2"/>
  <c r="F15" i="2" s="1"/>
  <c r="E15" i="2"/>
  <c r="G15" i="2"/>
  <c r="H15" i="2"/>
  <c r="I15" i="2"/>
  <c r="J15" i="2"/>
  <c r="K15" i="2"/>
  <c r="L15" i="2"/>
  <c r="M15" i="2"/>
  <c r="N15" i="2"/>
  <c r="O15" i="2"/>
  <c r="P15" i="2"/>
  <c r="Q15" i="2"/>
  <c r="R15" i="2"/>
  <c r="S15" i="2"/>
  <c r="T15" i="2"/>
  <c r="U15" i="2"/>
  <c r="V15" i="2"/>
  <c r="W15" i="2"/>
  <c r="X15" i="2"/>
  <c r="Y15" i="2"/>
  <c r="Z15" i="2"/>
  <c r="AA15" i="2"/>
  <c r="AB15" i="2"/>
  <c r="AC15" i="2"/>
  <c r="AD15" i="2"/>
  <c r="B16" i="2"/>
  <c r="AG16" i="2" s="1"/>
  <c r="C16" i="2"/>
  <c r="D16" i="2"/>
  <c r="F16" i="2" s="1"/>
  <c r="E16" i="2"/>
  <c r="G16" i="2"/>
  <c r="H16" i="2"/>
  <c r="I16" i="2"/>
  <c r="J16" i="2"/>
  <c r="K16" i="2"/>
  <c r="L16" i="2"/>
  <c r="M16" i="2"/>
  <c r="N16" i="2"/>
  <c r="O16" i="2"/>
  <c r="P16" i="2"/>
  <c r="Q16" i="2"/>
  <c r="R16" i="2"/>
  <c r="S16" i="2"/>
  <c r="T16" i="2"/>
  <c r="U16" i="2"/>
  <c r="V16" i="2"/>
  <c r="W16" i="2"/>
  <c r="X16" i="2"/>
  <c r="Y16" i="2"/>
  <c r="Z16" i="2"/>
  <c r="AA16" i="2"/>
  <c r="AB16" i="2"/>
  <c r="AC16" i="2"/>
  <c r="AD16" i="2"/>
  <c r="B17" i="2"/>
  <c r="AF17" i="2" s="1"/>
  <c r="C17" i="2"/>
  <c r="D17" i="2"/>
  <c r="F17" i="2" s="1"/>
  <c r="E17" i="2"/>
  <c r="G17" i="2"/>
  <c r="H17" i="2"/>
  <c r="I17" i="2"/>
  <c r="J17" i="2"/>
  <c r="K17" i="2"/>
  <c r="L17" i="2"/>
  <c r="M17" i="2"/>
  <c r="N17" i="2"/>
  <c r="O17" i="2"/>
  <c r="P17" i="2"/>
  <c r="Q17" i="2"/>
  <c r="R17" i="2"/>
  <c r="S17" i="2"/>
  <c r="T17" i="2"/>
  <c r="U17" i="2"/>
  <c r="V17" i="2"/>
  <c r="W17" i="2"/>
  <c r="X17" i="2"/>
  <c r="Y17" i="2"/>
  <c r="Z17" i="2"/>
  <c r="AA17" i="2"/>
  <c r="AB17" i="2"/>
  <c r="AC17" i="2"/>
  <c r="AD17" i="2"/>
  <c r="AI17" i="2"/>
  <c r="B18" i="2"/>
  <c r="AG18" i="2" s="1"/>
  <c r="C18" i="2"/>
  <c r="D18" i="2"/>
  <c r="F18" i="2" s="1"/>
  <c r="E18" i="2"/>
  <c r="G18" i="2"/>
  <c r="H18" i="2"/>
  <c r="I18" i="2"/>
  <c r="J18" i="2"/>
  <c r="K18" i="2"/>
  <c r="L18" i="2"/>
  <c r="M18" i="2"/>
  <c r="N18" i="2"/>
  <c r="O18" i="2"/>
  <c r="P18" i="2"/>
  <c r="Q18" i="2"/>
  <c r="R18" i="2"/>
  <c r="S18" i="2"/>
  <c r="T18" i="2"/>
  <c r="U18" i="2"/>
  <c r="V18" i="2"/>
  <c r="W18" i="2"/>
  <c r="X18" i="2"/>
  <c r="Y18" i="2"/>
  <c r="Z18" i="2"/>
  <c r="AA18" i="2"/>
  <c r="AB18" i="2"/>
  <c r="AC18" i="2"/>
  <c r="AD18" i="2"/>
  <c r="B19" i="2"/>
  <c r="AF19" i="2" s="1"/>
  <c r="C19" i="2"/>
  <c r="D19" i="2"/>
  <c r="F19" i="2" s="1"/>
  <c r="E19" i="2"/>
  <c r="G19" i="2"/>
  <c r="H19" i="2"/>
  <c r="I19" i="2"/>
  <c r="J19" i="2"/>
  <c r="K19" i="2"/>
  <c r="L19" i="2"/>
  <c r="M19" i="2"/>
  <c r="N19" i="2"/>
  <c r="O19" i="2"/>
  <c r="P19" i="2"/>
  <c r="Q19" i="2"/>
  <c r="R19" i="2"/>
  <c r="S19" i="2"/>
  <c r="T19" i="2"/>
  <c r="U19" i="2"/>
  <c r="V19" i="2"/>
  <c r="W19" i="2"/>
  <c r="X19" i="2"/>
  <c r="Y19" i="2"/>
  <c r="Z19" i="2"/>
  <c r="AA19" i="2"/>
  <c r="AB19" i="2"/>
  <c r="AC19" i="2"/>
  <c r="AD19" i="2"/>
  <c r="B20" i="2"/>
  <c r="AG20" i="2" s="1"/>
  <c r="C20" i="2"/>
  <c r="D20" i="2"/>
  <c r="F20" i="2" s="1"/>
  <c r="E20" i="2"/>
  <c r="G20" i="2"/>
  <c r="H20" i="2"/>
  <c r="I20" i="2"/>
  <c r="J20" i="2"/>
  <c r="K20" i="2"/>
  <c r="L20" i="2"/>
  <c r="M20" i="2"/>
  <c r="N20" i="2"/>
  <c r="O20" i="2"/>
  <c r="P20" i="2"/>
  <c r="Q20" i="2"/>
  <c r="R20" i="2"/>
  <c r="S20" i="2"/>
  <c r="T20" i="2"/>
  <c r="U20" i="2"/>
  <c r="V20" i="2"/>
  <c r="W20" i="2"/>
  <c r="X20" i="2"/>
  <c r="Y20" i="2"/>
  <c r="Z20" i="2"/>
  <c r="AA20" i="2"/>
  <c r="AB20" i="2"/>
  <c r="AC20" i="2"/>
  <c r="AD20" i="2"/>
  <c r="B21" i="2"/>
  <c r="AF21" i="2" s="1"/>
  <c r="C21" i="2"/>
  <c r="D21" i="2"/>
  <c r="F21" i="2" s="1"/>
  <c r="E21" i="2"/>
  <c r="G21" i="2"/>
  <c r="H21" i="2"/>
  <c r="I21" i="2"/>
  <c r="J21" i="2"/>
  <c r="K21" i="2"/>
  <c r="L21" i="2"/>
  <c r="M21" i="2"/>
  <c r="N21" i="2"/>
  <c r="O21" i="2"/>
  <c r="P21" i="2"/>
  <c r="Q21" i="2"/>
  <c r="R21" i="2"/>
  <c r="S21" i="2"/>
  <c r="T21" i="2"/>
  <c r="U21" i="2"/>
  <c r="V21" i="2"/>
  <c r="W21" i="2"/>
  <c r="X21" i="2"/>
  <c r="Y21" i="2"/>
  <c r="Z21" i="2"/>
  <c r="AA21" i="2"/>
  <c r="AB21" i="2"/>
  <c r="AC21" i="2"/>
  <c r="AD21" i="2"/>
  <c r="B22" i="2"/>
  <c r="AG22" i="2" s="1"/>
  <c r="C22" i="2"/>
  <c r="D22" i="2"/>
  <c r="F22" i="2" s="1"/>
  <c r="E22" i="2"/>
  <c r="G22" i="2"/>
  <c r="H22" i="2"/>
  <c r="I22" i="2"/>
  <c r="J22" i="2"/>
  <c r="K22" i="2"/>
  <c r="L22" i="2"/>
  <c r="M22" i="2"/>
  <c r="N22" i="2"/>
  <c r="O22" i="2"/>
  <c r="P22" i="2"/>
  <c r="Q22" i="2"/>
  <c r="R22" i="2"/>
  <c r="S22" i="2"/>
  <c r="T22" i="2"/>
  <c r="U22" i="2"/>
  <c r="V22" i="2"/>
  <c r="W22" i="2"/>
  <c r="X22" i="2"/>
  <c r="Y22" i="2"/>
  <c r="Z22" i="2"/>
  <c r="AA22" i="2"/>
  <c r="AB22" i="2"/>
  <c r="AC22" i="2"/>
  <c r="AD22" i="2"/>
  <c r="B23" i="2"/>
  <c r="AF23" i="2" s="1"/>
  <c r="C23" i="2"/>
  <c r="D23" i="2"/>
  <c r="F23" i="2" s="1"/>
  <c r="E23" i="2"/>
  <c r="G23" i="2"/>
  <c r="H23" i="2"/>
  <c r="I23" i="2"/>
  <c r="J23" i="2"/>
  <c r="K23" i="2"/>
  <c r="L23" i="2"/>
  <c r="M23" i="2"/>
  <c r="N23" i="2"/>
  <c r="O23" i="2"/>
  <c r="P23" i="2"/>
  <c r="Q23" i="2"/>
  <c r="R23" i="2"/>
  <c r="S23" i="2"/>
  <c r="T23" i="2"/>
  <c r="U23" i="2"/>
  <c r="V23" i="2"/>
  <c r="W23" i="2"/>
  <c r="X23" i="2"/>
  <c r="Y23" i="2"/>
  <c r="Z23" i="2"/>
  <c r="AA23" i="2"/>
  <c r="AB23" i="2"/>
  <c r="AC23" i="2"/>
  <c r="AD23" i="2"/>
  <c r="B24" i="2"/>
  <c r="AG24" i="2" s="1"/>
  <c r="C24" i="2"/>
  <c r="D24" i="2"/>
  <c r="F24" i="2" s="1"/>
  <c r="E24" i="2"/>
  <c r="G24" i="2"/>
  <c r="H24" i="2"/>
  <c r="I24" i="2"/>
  <c r="J24" i="2"/>
  <c r="K24" i="2"/>
  <c r="L24" i="2"/>
  <c r="M24" i="2"/>
  <c r="N24" i="2"/>
  <c r="O24" i="2"/>
  <c r="P24" i="2"/>
  <c r="Q24" i="2"/>
  <c r="R24" i="2"/>
  <c r="S24" i="2"/>
  <c r="T24" i="2"/>
  <c r="U24" i="2"/>
  <c r="V24" i="2"/>
  <c r="W24" i="2"/>
  <c r="X24" i="2"/>
  <c r="Y24" i="2"/>
  <c r="Z24" i="2"/>
  <c r="AA24" i="2"/>
  <c r="AB24" i="2"/>
  <c r="AC24" i="2"/>
  <c r="AD24" i="2"/>
  <c r="B25" i="2"/>
  <c r="AF25" i="2" s="1"/>
  <c r="C25" i="2"/>
  <c r="D25" i="2"/>
  <c r="F25" i="2" s="1"/>
  <c r="E25" i="2"/>
  <c r="G25" i="2"/>
  <c r="H25" i="2"/>
  <c r="I25" i="2"/>
  <c r="J25" i="2"/>
  <c r="K25" i="2"/>
  <c r="L25" i="2"/>
  <c r="M25" i="2"/>
  <c r="N25" i="2"/>
  <c r="O25" i="2"/>
  <c r="P25" i="2"/>
  <c r="Q25" i="2"/>
  <c r="R25" i="2"/>
  <c r="S25" i="2"/>
  <c r="T25" i="2"/>
  <c r="U25" i="2"/>
  <c r="V25" i="2"/>
  <c r="W25" i="2"/>
  <c r="X25" i="2"/>
  <c r="Y25" i="2"/>
  <c r="Z25" i="2"/>
  <c r="AA25" i="2"/>
  <c r="AB25" i="2"/>
  <c r="AC25" i="2"/>
  <c r="AD25" i="2"/>
  <c r="B26" i="2"/>
  <c r="AG26" i="2" s="1"/>
  <c r="C26" i="2"/>
  <c r="D26" i="2"/>
  <c r="F26" i="2" s="1"/>
  <c r="E26" i="2"/>
  <c r="G26" i="2"/>
  <c r="H26" i="2"/>
  <c r="I26" i="2"/>
  <c r="J26" i="2"/>
  <c r="K26" i="2"/>
  <c r="L26" i="2"/>
  <c r="M26" i="2"/>
  <c r="N26" i="2"/>
  <c r="O26" i="2"/>
  <c r="P26" i="2"/>
  <c r="Q26" i="2"/>
  <c r="R26" i="2"/>
  <c r="S26" i="2"/>
  <c r="T26" i="2"/>
  <c r="U26" i="2"/>
  <c r="V26" i="2"/>
  <c r="W26" i="2"/>
  <c r="X26" i="2"/>
  <c r="Y26" i="2"/>
  <c r="Z26" i="2"/>
  <c r="AA26" i="2"/>
  <c r="AB26" i="2"/>
  <c r="AC26" i="2"/>
  <c r="AD26" i="2"/>
  <c r="B27" i="2"/>
  <c r="AF27" i="2" s="1"/>
  <c r="C27" i="2"/>
  <c r="D27" i="2"/>
  <c r="F27" i="2" s="1"/>
  <c r="E27" i="2"/>
  <c r="G27" i="2"/>
  <c r="H27" i="2"/>
  <c r="I27" i="2"/>
  <c r="J27" i="2"/>
  <c r="K27" i="2"/>
  <c r="L27" i="2"/>
  <c r="M27" i="2"/>
  <c r="N27" i="2"/>
  <c r="O27" i="2"/>
  <c r="P27" i="2"/>
  <c r="Q27" i="2"/>
  <c r="R27" i="2"/>
  <c r="S27" i="2"/>
  <c r="T27" i="2"/>
  <c r="U27" i="2"/>
  <c r="V27" i="2"/>
  <c r="W27" i="2"/>
  <c r="X27" i="2"/>
  <c r="Y27" i="2"/>
  <c r="Z27" i="2"/>
  <c r="AA27" i="2"/>
  <c r="AB27" i="2"/>
  <c r="AC27" i="2"/>
  <c r="AD27" i="2"/>
  <c r="B28" i="2"/>
  <c r="AG28" i="2" s="1"/>
  <c r="C28" i="2"/>
  <c r="D28" i="2"/>
  <c r="F28" i="2" s="1"/>
  <c r="E28" i="2"/>
  <c r="G28" i="2"/>
  <c r="H28" i="2"/>
  <c r="I28" i="2"/>
  <c r="J28" i="2"/>
  <c r="K28" i="2"/>
  <c r="L28" i="2"/>
  <c r="M28" i="2"/>
  <c r="N28" i="2"/>
  <c r="O28" i="2"/>
  <c r="P28" i="2"/>
  <c r="Q28" i="2"/>
  <c r="R28" i="2"/>
  <c r="S28" i="2"/>
  <c r="T28" i="2"/>
  <c r="U28" i="2"/>
  <c r="V28" i="2"/>
  <c r="W28" i="2"/>
  <c r="X28" i="2"/>
  <c r="Y28" i="2"/>
  <c r="Z28" i="2"/>
  <c r="AA28" i="2"/>
  <c r="AB28" i="2"/>
  <c r="AC28" i="2"/>
  <c r="AD28" i="2"/>
  <c r="B29" i="2"/>
  <c r="AF29" i="2" s="1"/>
  <c r="C29" i="2"/>
  <c r="D29" i="2"/>
  <c r="F29" i="2" s="1"/>
  <c r="E29" i="2"/>
  <c r="G29" i="2"/>
  <c r="H29" i="2"/>
  <c r="I29" i="2"/>
  <c r="J29" i="2"/>
  <c r="K29" i="2"/>
  <c r="L29" i="2"/>
  <c r="M29" i="2"/>
  <c r="N29" i="2"/>
  <c r="O29" i="2"/>
  <c r="P29" i="2"/>
  <c r="Q29" i="2"/>
  <c r="R29" i="2"/>
  <c r="S29" i="2"/>
  <c r="T29" i="2"/>
  <c r="U29" i="2"/>
  <c r="V29" i="2"/>
  <c r="W29" i="2"/>
  <c r="X29" i="2"/>
  <c r="Y29" i="2"/>
  <c r="Z29" i="2"/>
  <c r="AA29" i="2"/>
  <c r="AB29" i="2"/>
  <c r="AC29" i="2"/>
  <c r="AD29" i="2"/>
  <c r="B30" i="2"/>
  <c r="AG30" i="2" s="1"/>
  <c r="C30" i="2"/>
  <c r="D30" i="2"/>
  <c r="F30" i="2" s="1"/>
  <c r="E30" i="2"/>
  <c r="G30" i="2"/>
  <c r="H30" i="2"/>
  <c r="I30" i="2"/>
  <c r="J30" i="2"/>
  <c r="K30" i="2"/>
  <c r="L30" i="2"/>
  <c r="M30" i="2"/>
  <c r="N30" i="2"/>
  <c r="O30" i="2"/>
  <c r="P30" i="2"/>
  <c r="Q30" i="2"/>
  <c r="R30" i="2"/>
  <c r="S30" i="2"/>
  <c r="T30" i="2"/>
  <c r="U30" i="2"/>
  <c r="V30" i="2"/>
  <c r="W30" i="2"/>
  <c r="X30" i="2"/>
  <c r="Y30" i="2"/>
  <c r="Z30" i="2"/>
  <c r="AA30" i="2"/>
  <c r="AB30" i="2"/>
  <c r="AC30" i="2"/>
  <c r="AD30" i="2"/>
  <c r="B31" i="2"/>
  <c r="AF31" i="2" s="1"/>
  <c r="C31" i="2"/>
  <c r="D31" i="2"/>
  <c r="F31" i="2" s="1"/>
  <c r="E31" i="2"/>
  <c r="G31" i="2"/>
  <c r="H31" i="2"/>
  <c r="I31" i="2"/>
  <c r="J31" i="2"/>
  <c r="K31" i="2"/>
  <c r="L31" i="2"/>
  <c r="M31" i="2"/>
  <c r="N31" i="2"/>
  <c r="O31" i="2"/>
  <c r="P31" i="2"/>
  <c r="Q31" i="2"/>
  <c r="R31" i="2"/>
  <c r="S31" i="2"/>
  <c r="T31" i="2"/>
  <c r="U31" i="2"/>
  <c r="V31" i="2"/>
  <c r="W31" i="2"/>
  <c r="X31" i="2"/>
  <c r="Y31" i="2"/>
  <c r="Z31" i="2"/>
  <c r="AA31" i="2"/>
  <c r="AB31" i="2"/>
  <c r="AC31" i="2"/>
  <c r="AD31" i="2"/>
  <c r="B32" i="2"/>
  <c r="AG32" i="2" s="1"/>
  <c r="C32" i="2"/>
  <c r="D32" i="2"/>
  <c r="F32" i="2" s="1"/>
  <c r="E32" i="2"/>
  <c r="G32" i="2"/>
  <c r="H32" i="2"/>
  <c r="I32" i="2"/>
  <c r="J32" i="2"/>
  <c r="K32" i="2"/>
  <c r="L32" i="2"/>
  <c r="M32" i="2"/>
  <c r="N32" i="2"/>
  <c r="O32" i="2"/>
  <c r="P32" i="2"/>
  <c r="Q32" i="2"/>
  <c r="R32" i="2"/>
  <c r="S32" i="2"/>
  <c r="T32" i="2"/>
  <c r="U32" i="2"/>
  <c r="V32" i="2"/>
  <c r="W32" i="2"/>
  <c r="X32" i="2"/>
  <c r="Y32" i="2"/>
  <c r="Z32" i="2"/>
  <c r="AA32" i="2"/>
  <c r="AB32" i="2"/>
  <c r="AC32" i="2"/>
  <c r="AD32" i="2"/>
  <c r="B33" i="2"/>
  <c r="AF33" i="2" s="1"/>
  <c r="C33" i="2"/>
  <c r="D33" i="2"/>
  <c r="F33" i="2" s="1"/>
  <c r="E33" i="2"/>
  <c r="G33" i="2"/>
  <c r="H33" i="2"/>
  <c r="I33" i="2"/>
  <c r="J33" i="2"/>
  <c r="K33" i="2"/>
  <c r="L33" i="2"/>
  <c r="M33" i="2"/>
  <c r="N33" i="2"/>
  <c r="O33" i="2"/>
  <c r="P33" i="2"/>
  <c r="Q33" i="2"/>
  <c r="R33" i="2"/>
  <c r="S33" i="2"/>
  <c r="T33" i="2"/>
  <c r="U33" i="2"/>
  <c r="V33" i="2"/>
  <c r="W33" i="2"/>
  <c r="X33" i="2"/>
  <c r="Y33" i="2"/>
  <c r="Z33" i="2"/>
  <c r="AA33" i="2"/>
  <c r="AB33" i="2"/>
  <c r="AC33" i="2"/>
  <c r="AD33" i="2"/>
  <c r="B34" i="2"/>
  <c r="AG34" i="2" s="1"/>
  <c r="C34" i="2"/>
  <c r="D34" i="2"/>
  <c r="F34" i="2" s="1"/>
  <c r="E34" i="2"/>
  <c r="G34" i="2"/>
  <c r="H34" i="2"/>
  <c r="I34" i="2"/>
  <c r="J34" i="2"/>
  <c r="K34" i="2"/>
  <c r="L34" i="2"/>
  <c r="M34" i="2"/>
  <c r="N34" i="2"/>
  <c r="O34" i="2"/>
  <c r="P34" i="2"/>
  <c r="Q34" i="2"/>
  <c r="R34" i="2"/>
  <c r="S34" i="2"/>
  <c r="T34" i="2"/>
  <c r="U34" i="2"/>
  <c r="V34" i="2"/>
  <c r="W34" i="2"/>
  <c r="X34" i="2"/>
  <c r="Y34" i="2"/>
  <c r="Z34" i="2"/>
  <c r="AA34" i="2"/>
  <c r="AB34" i="2"/>
  <c r="AC34" i="2"/>
  <c r="AD34" i="2"/>
  <c r="B35" i="2"/>
  <c r="AE35" i="2" s="1"/>
  <c r="C35" i="2"/>
  <c r="D35" i="2"/>
  <c r="F35" i="2" s="1"/>
  <c r="E35" i="2"/>
  <c r="G35" i="2"/>
  <c r="H35" i="2"/>
  <c r="I35" i="2"/>
  <c r="J35" i="2"/>
  <c r="K35" i="2"/>
  <c r="L35" i="2"/>
  <c r="M35" i="2"/>
  <c r="N35" i="2"/>
  <c r="O35" i="2"/>
  <c r="P35" i="2"/>
  <c r="Q35" i="2"/>
  <c r="R35" i="2"/>
  <c r="S35" i="2"/>
  <c r="T35" i="2"/>
  <c r="U35" i="2"/>
  <c r="V35" i="2"/>
  <c r="W35" i="2"/>
  <c r="X35" i="2"/>
  <c r="Y35" i="2"/>
  <c r="Z35" i="2"/>
  <c r="AA35" i="2"/>
  <c r="AB35" i="2"/>
  <c r="AC35" i="2"/>
  <c r="AD35" i="2"/>
  <c r="B36" i="2"/>
  <c r="AG36" i="2" s="1"/>
  <c r="C36" i="2"/>
  <c r="D36" i="2"/>
  <c r="F36" i="2" s="1"/>
  <c r="E36" i="2"/>
  <c r="G36" i="2"/>
  <c r="H36" i="2"/>
  <c r="I36" i="2"/>
  <c r="J36" i="2"/>
  <c r="K36" i="2"/>
  <c r="L36" i="2"/>
  <c r="M36" i="2"/>
  <c r="N36" i="2"/>
  <c r="O36" i="2"/>
  <c r="P36" i="2"/>
  <c r="Q36" i="2"/>
  <c r="R36" i="2"/>
  <c r="S36" i="2"/>
  <c r="T36" i="2"/>
  <c r="U36" i="2"/>
  <c r="V36" i="2"/>
  <c r="W36" i="2"/>
  <c r="X36" i="2"/>
  <c r="Y36" i="2"/>
  <c r="Z36" i="2"/>
  <c r="AA36" i="2"/>
  <c r="AB36" i="2"/>
  <c r="AC36" i="2"/>
  <c r="AD36" i="2"/>
  <c r="B37" i="2"/>
  <c r="AF37" i="2" s="1"/>
  <c r="C37" i="2"/>
  <c r="D37" i="2"/>
  <c r="F37" i="2" s="1"/>
  <c r="E37" i="2"/>
  <c r="G37" i="2"/>
  <c r="H37" i="2"/>
  <c r="I37" i="2"/>
  <c r="J37" i="2"/>
  <c r="K37" i="2"/>
  <c r="L37" i="2"/>
  <c r="M37" i="2"/>
  <c r="N37" i="2"/>
  <c r="O37" i="2"/>
  <c r="P37" i="2"/>
  <c r="Q37" i="2"/>
  <c r="R37" i="2"/>
  <c r="S37" i="2"/>
  <c r="T37" i="2"/>
  <c r="U37" i="2"/>
  <c r="V37" i="2"/>
  <c r="W37" i="2"/>
  <c r="X37" i="2"/>
  <c r="Y37" i="2"/>
  <c r="Z37" i="2"/>
  <c r="AA37" i="2"/>
  <c r="AB37" i="2"/>
  <c r="AC37" i="2"/>
  <c r="AD37" i="2"/>
  <c r="B38" i="2"/>
  <c r="AH38" i="2" s="1"/>
  <c r="C38" i="2"/>
  <c r="D38" i="2"/>
  <c r="F38" i="2" s="1"/>
  <c r="E38" i="2"/>
  <c r="G38" i="2"/>
  <c r="H38" i="2"/>
  <c r="I38" i="2"/>
  <c r="J38" i="2"/>
  <c r="K38" i="2"/>
  <c r="L38" i="2"/>
  <c r="M38" i="2"/>
  <c r="N38" i="2"/>
  <c r="O38" i="2"/>
  <c r="P38" i="2"/>
  <c r="Q38" i="2"/>
  <c r="R38" i="2"/>
  <c r="S38" i="2"/>
  <c r="T38" i="2"/>
  <c r="U38" i="2"/>
  <c r="V38" i="2"/>
  <c r="W38" i="2"/>
  <c r="X38" i="2"/>
  <c r="Y38" i="2"/>
  <c r="Z38" i="2"/>
  <c r="AA38" i="2"/>
  <c r="AB38" i="2"/>
  <c r="AC38" i="2"/>
  <c r="AD38" i="2"/>
  <c r="B39" i="2"/>
  <c r="AF39" i="2" s="1"/>
  <c r="C39" i="2"/>
  <c r="D39" i="2"/>
  <c r="F39" i="2" s="1"/>
  <c r="E39" i="2"/>
  <c r="G39" i="2"/>
  <c r="H39" i="2"/>
  <c r="I39" i="2"/>
  <c r="J39" i="2"/>
  <c r="K39" i="2"/>
  <c r="L39" i="2"/>
  <c r="M39" i="2"/>
  <c r="N39" i="2"/>
  <c r="O39" i="2"/>
  <c r="P39" i="2"/>
  <c r="Q39" i="2"/>
  <c r="R39" i="2"/>
  <c r="S39" i="2"/>
  <c r="T39" i="2"/>
  <c r="U39" i="2"/>
  <c r="V39" i="2"/>
  <c r="W39" i="2"/>
  <c r="X39" i="2"/>
  <c r="Y39" i="2"/>
  <c r="Z39" i="2"/>
  <c r="AA39" i="2"/>
  <c r="AB39" i="2"/>
  <c r="AC39" i="2"/>
  <c r="AD39" i="2"/>
  <c r="B40" i="2"/>
  <c r="AG40" i="2" s="1"/>
  <c r="C40" i="2"/>
  <c r="D40" i="2"/>
  <c r="F40" i="2" s="1"/>
  <c r="E40" i="2"/>
  <c r="G40" i="2"/>
  <c r="H40" i="2"/>
  <c r="I40" i="2"/>
  <c r="J40" i="2"/>
  <c r="K40" i="2"/>
  <c r="L40" i="2"/>
  <c r="M40" i="2"/>
  <c r="N40" i="2"/>
  <c r="O40" i="2"/>
  <c r="P40" i="2"/>
  <c r="Q40" i="2"/>
  <c r="R40" i="2"/>
  <c r="S40" i="2"/>
  <c r="T40" i="2"/>
  <c r="U40" i="2"/>
  <c r="V40" i="2"/>
  <c r="W40" i="2"/>
  <c r="X40" i="2"/>
  <c r="Y40" i="2"/>
  <c r="Z40" i="2"/>
  <c r="AA40" i="2"/>
  <c r="AB40" i="2"/>
  <c r="AC40" i="2"/>
  <c r="AD40" i="2"/>
  <c r="B41" i="2"/>
  <c r="AF41" i="2" s="1"/>
  <c r="C41" i="2"/>
  <c r="D41" i="2"/>
  <c r="F41" i="2" s="1"/>
  <c r="E41" i="2"/>
  <c r="G41" i="2"/>
  <c r="H41" i="2"/>
  <c r="I41" i="2"/>
  <c r="J41" i="2"/>
  <c r="K41" i="2"/>
  <c r="L41" i="2"/>
  <c r="M41" i="2"/>
  <c r="N41" i="2"/>
  <c r="O41" i="2"/>
  <c r="P41" i="2"/>
  <c r="Q41" i="2"/>
  <c r="R41" i="2"/>
  <c r="S41" i="2"/>
  <c r="T41" i="2"/>
  <c r="U41" i="2"/>
  <c r="V41" i="2"/>
  <c r="W41" i="2"/>
  <c r="X41" i="2"/>
  <c r="Y41" i="2"/>
  <c r="Z41" i="2"/>
  <c r="AA41" i="2"/>
  <c r="AB41" i="2"/>
  <c r="AC41" i="2"/>
  <c r="AD41" i="2"/>
  <c r="B42" i="2"/>
  <c r="AF42" i="2" s="1"/>
  <c r="C42" i="2"/>
  <c r="D42" i="2"/>
  <c r="F42" i="2" s="1"/>
  <c r="E42" i="2"/>
  <c r="G42" i="2"/>
  <c r="H42" i="2"/>
  <c r="I42" i="2"/>
  <c r="J42" i="2"/>
  <c r="K42" i="2"/>
  <c r="L42" i="2"/>
  <c r="M42" i="2"/>
  <c r="N42" i="2"/>
  <c r="O42" i="2"/>
  <c r="P42" i="2"/>
  <c r="Q42" i="2"/>
  <c r="R42" i="2"/>
  <c r="S42" i="2"/>
  <c r="T42" i="2"/>
  <c r="U42" i="2"/>
  <c r="V42" i="2"/>
  <c r="W42" i="2"/>
  <c r="X42" i="2"/>
  <c r="Y42" i="2"/>
  <c r="Z42" i="2"/>
  <c r="AA42" i="2"/>
  <c r="AB42" i="2"/>
  <c r="AC42" i="2"/>
  <c r="AD42" i="2"/>
  <c r="B43" i="2"/>
  <c r="AF43" i="2" s="1"/>
  <c r="C43" i="2"/>
  <c r="D43" i="2"/>
  <c r="F43" i="2" s="1"/>
  <c r="E43" i="2"/>
  <c r="G43" i="2"/>
  <c r="H43" i="2"/>
  <c r="I43" i="2"/>
  <c r="J43" i="2"/>
  <c r="K43" i="2"/>
  <c r="L43" i="2"/>
  <c r="M43" i="2"/>
  <c r="N43" i="2"/>
  <c r="O43" i="2"/>
  <c r="P43" i="2"/>
  <c r="Q43" i="2"/>
  <c r="R43" i="2"/>
  <c r="S43" i="2"/>
  <c r="T43" i="2"/>
  <c r="U43" i="2"/>
  <c r="V43" i="2"/>
  <c r="W43" i="2"/>
  <c r="X43" i="2"/>
  <c r="Y43" i="2"/>
  <c r="Z43" i="2"/>
  <c r="AA43" i="2"/>
  <c r="AB43" i="2"/>
  <c r="AC43" i="2"/>
  <c r="AD43" i="2"/>
  <c r="B44" i="2"/>
  <c r="C44" i="2"/>
  <c r="D44" i="2"/>
  <c r="F44" i="2" s="1"/>
  <c r="E44" i="2"/>
  <c r="G44" i="2"/>
  <c r="H44" i="2"/>
  <c r="I44" i="2"/>
  <c r="J44" i="2"/>
  <c r="K44" i="2"/>
  <c r="L44" i="2"/>
  <c r="M44" i="2"/>
  <c r="N44" i="2"/>
  <c r="O44" i="2"/>
  <c r="P44" i="2"/>
  <c r="Q44" i="2"/>
  <c r="R44" i="2"/>
  <c r="S44" i="2"/>
  <c r="T44" i="2"/>
  <c r="U44" i="2"/>
  <c r="V44" i="2"/>
  <c r="W44" i="2"/>
  <c r="X44" i="2"/>
  <c r="Y44" i="2"/>
  <c r="Z44" i="2"/>
  <c r="AA44" i="2"/>
  <c r="AB44" i="2"/>
  <c r="AC44" i="2"/>
  <c r="AD44" i="2"/>
  <c r="B45" i="2"/>
  <c r="AF45" i="2" s="1"/>
  <c r="C45" i="2"/>
  <c r="D45" i="2"/>
  <c r="F45" i="2" s="1"/>
  <c r="E45" i="2"/>
  <c r="G45" i="2"/>
  <c r="H45" i="2"/>
  <c r="I45" i="2"/>
  <c r="J45" i="2"/>
  <c r="K45" i="2"/>
  <c r="L45" i="2"/>
  <c r="M45" i="2"/>
  <c r="N45" i="2"/>
  <c r="O45" i="2"/>
  <c r="P45" i="2"/>
  <c r="Q45" i="2"/>
  <c r="R45" i="2"/>
  <c r="S45" i="2"/>
  <c r="T45" i="2"/>
  <c r="U45" i="2"/>
  <c r="V45" i="2"/>
  <c r="W45" i="2"/>
  <c r="X45" i="2"/>
  <c r="Y45" i="2"/>
  <c r="Z45" i="2"/>
  <c r="AA45" i="2"/>
  <c r="AB45" i="2"/>
  <c r="AC45" i="2"/>
  <c r="AD45" i="2"/>
  <c r="B46" i="2"/>
  <c r="AG46" i="2" s="1"/>
  <c r="C46" i="2"/>
  <c r="D46" i="2"/>
  <c r="F46" i="2" s="1"/>
  <c r="E46" i="2"/>
  <c r="G46" i="2"/>
  <c r="H46" i="2"/>
  <c r="I46" i="2"/>
  <c r="J46" i="2"/>
  <c r="K46" i="2"/>
  <c r="L46" i="2"/>
  <c r="M46" i="2"/>
  <c r="N46" i="2"/>
  <c r="O46" i="2"/>
  <c r="P46" i="2"/>
  <c r="Q46" i="2"/>
  <c r="R46" i="2"/>
  <c r="S46" i="2"/>
  <c r="T46" i="2"/>
  <c r="U46" i="2"/>
  <c r="V46" i="2"/>
  <c r="W46" i="2"/>
  <c r="X46" i="2"/>
  <c r="Y46" i="2"/>
  <c r="Z46" i="2"/>
  <c r="AA46" i="2"/>
  <c r="AB46" i="2"/>
  <c r="AC46" i="2"/>
  <c r="AD46" i="2"/>
  <c r="B47" i="2"/>
  <c r="AF47" i="2" s="1"/>
  <c r="C47" i="2"/>
  <c r="D47" i="2"/>
  <c r="F47" i="2" s="1"/>
  <c r="E47" i="2"/>
  <c r="G47" i="2"/>
  <c r="H47" i="2"/>
  <c r="I47" i="2"/>
  <c r="J47" i="2"/>
  <c r="K47" i="2"/>
  <c r="L47" i="2"/>
  <c r="M47" i="2"/>
  <c r="N47" i="2"/>
  <c r="O47" i="2"/>
  <c r="P47" i="2"/>
  <c r="Q47" i="2"/>
  <c r="R47" i="2"/>
  <c r="S47" i="2"/>
  <c r="T47" i="2"/>
  <c r="U47" i="2"/>
  <c r="V47" i="2"/>
  <c r="W47" i="2"/>
  <c r="X47" i="2"/>
  <c r="Y47" i="2"/>
  <c r="Z47" i="2"/>
  <c r="AA47" i="2"/>
  <c r="AB47" i="2"/>
  <c r="AC47" i="2"/>
  <c r="AD47" i="2"/>
  <c r="B48" i="2"/>
  <c r="AG48" i="2" s="1"/>
  <c r="C48" i="2"/>
  <c r="D48" i="2"/>
  <c r="F48" i="2" s="1"/>
  <c r="E48" i="2"/>
  <c r="G48" i="2"/>
  <c r="H48" i="2"/>
  <c r="I48" i="2"/>
  <c r="J48" i="2"/>
  <c r="K48" i="2"/>
  <c r="L48" i="2"/>
  <c r="M48" i="2"/>
  <c r="N48" i="2"/>
  <c r="O48" i="2"/>
  <c r="P48" i="2"/>
  <c r="Q48" i="2"/>
  <c r="R48" i="2"/>
  <c r="S48" i="2"/>
  <c r="T48" i="2"/>
  <c r="U48" i="2"/>
  <c r="V48" i="2"/>
  <c r="W48" i="2"/>
  <c r="X48" i="2"/>
  <c r="Y48" i="2"/>
  <c r="Z48" i="2"/>
  <c r="AA48" i="2"/>
  <c r="AB48" i="2"/>
  <c r="AC48" i="2"/>
  <c r="AD48" i="2"/>
  <c r="B49" i="2"/>
  <c r="AF49" i="2" s="1"/>
  <c r="C49" i="2"/>
  <c r="D49" i="2"/>
  <c r="F49" i="2" s="1"/>
  <c r="E49" i="2"/>
  <c r="G49" i="2"/>
  <c r="H49" i="2"/>
  <c r="I49" i="2"/>
  <c r="J49" i="2"/>
  <c r="K49" i="2"/>
  <c r="L49" i="2"/>
  <c r="M49" i="2"/>
  <c r="N49" i="2"/>
  <c r="O49" i="2"/>
  <c r="P49" i="2"/>
  <c r="Q49" i="2"/>
  <c r="R49" i="2"/>
  <c r="S49" i="2"/>
  <c r="T49" i="2"/>
  <c r="U49" i="2"/>
  <c r="V49" i="2"/>
  <c r="W49" i="2"/>
  <c r="X49" i="2"/>
  <c r="Y49" i="2"/>
  <c r="Z49" i="2"/>
  <c r="AA49" i="2"/>
  <c r="AB49" i="2"/>
  <c r="AC49" i="2"/>
  <c r="AD49" i="2"/>
  <c r="B50" i="2"/>
  <c r="C50" i="2"/>
  <c r="D50" i="2"/>
  <c r="F50" i="2" s="1"/>
  <c r="E50" i="2"/>
  <c r="G50" i="2"/>
  <c r="H50" i="2"/>
  <c r="I50" i="2"/>
  <c r="J50" i="2"/>
  <c r="K50" i="2"/>
  <c r="L50" i="2"/>
  <c r="M50" i="2"/>
  <c r="N50" i="2"/>
  <c r="O50" i="2"/>
  <c r="P50" i="2"/>
  <c r="Q50" i="2"/>
  <c r="R50" i="2"/>
  <c r="S50" i="2"/>
  <c r="T50" i="2"/>
  <c r="U50" i="2"/>
  <c r="V50" i="2"/>
  <c r="W50" i="2"/>
  <c r="X50" i="2"/>
  <c r="Y50" i="2"/>
  <c r="Z50" i="2"/>
  <c r="AA50" i="2"/>
  <c r="AB50" i="2"/>
  <c r="AC50" i="2"/>
  <c r="AD50" i="2"/>
  <c r="B51" i="2"/>
  <c r="AF51" i="2" s="1"/>
  <c r="C51" i="2"/>
  <c r="D51" i="2"/>
  <c r="F51" i="2" s="1"/>
  <c r="E51" i="2"/>
  <c r="G51" i="2"/>
  <c r="H51" i="2"/>
  <c r="I51" i="2"/>
  <c r="J51" i="2"/>
  <c r="K51" i="2"/>
  <c r="L51" i="2"/>
  <c r="M51" i="2"/>
  <c r="N51" i="2"/>
  <c r="O51" i="2"/>
  <c r="P51" i="2"/>
  <c r="Q51" i="2"/>
  <c r="R51" i="2"/>
  <c r="S51" i="2"/>
  <c r="T51" i="2"/>
  <c r="U51" i="2"/>
  <c r="V51" i="2"/>
  <c r="W51" i="2"/>
  <c r="X51" i="2"/>
  <c r="Y51" i="2"/>
  <c r="Z51" i="2"/>
  <c r="AA51" i="2"/>
  <c r="AB51" i="2"/>
  <c r="AC51" i="2"/>
  <c r="AD51" i="2"/>
  <c r="B52" i="2"/>
  <c r="AG52" i="2" s="1"/>
  <c r="C52" i="2"/>
  <c r="D52" i="2"/>
  <c r="F52" i="2" s="1"/>
  <c r="E52" i="2"/>
  <c r="G52" i="2"/>
  <c r="H52" i="2"/>
  <c r="I52" i="2"/>
  <c r="J52" i="2"/>
  <c r="K52" i="2"/>
  <c r="L52" i="2"/>
  <c r="M52" i="2"/>
  <c r="N52" i="2"/>
  <c r="O52" i="2"/>
  <c r="P52" i="2"/>
  <c r="Q52" i="2"/>
  <c r="R52" i="2"/>
  <c r="S52" i="2"/>
  <c r="T52" i="2"/>
  <c r="U52" i="2"/>
  <c r="V52" i="2"/>
  <c r="W52" i="2"/>
  <c r="X52" i="2"/>
  <c r="Y52" i="2"/>
  <c r="Z52" i="2"/>
  <c r="AA52" i="2"/>
  <c r="AB52" i="2"/>
  <c r="AC52" i="2"/>
  <c r="AD52" i="2"/>
  <c r="B53" i="2"/>
  <c r="AE53" i="2" s="1"/>
  <c r="C53" i="2"/>
  <c r="D53" i="2"/>
  <c r="F53" i="2" s="1"/>
  <c r="E53" i="2"/>
  <c r="G53" i="2"/>
  <c r="H53" i="2"/>
  <c r="I53" i="2"/>
  <c r="J53" i="2"/>
  <c r="K53" i="2"/>
  <c r="L53" i="2"/>
  <c r="M53" i="2"/>
  <c r="N53" i="2"/>
  <c r="O53" i="2"/>
  <c r="P53" i="2"/>
  <c r="Q53" i="2"/>
  <c r="R53" i="2"/>
  <c r="S53" i="2"/>
  <c r="T53" i="2"/>
  <c r="U53" i="2"/>
  <c r="V53" i="2"/>
  <c r="W53" i="2"/>
  <c r="X53" i="2"/>
  <c r="Y53" i="2"/>
  <c r="Z53" i="2"/>
  <c r="AA53" i="2"/>
  <c r="AB53" i="2"/>
  <c r="AC53" i="2"/>
  <c r="AD53" i="2"/>
  <c r="B54" i="2"/>
  <c r="AG54" i="2" s="1"/>
  <c r="C54" i="2"/>
  <c r="D54" i="2"/>
  <c r="F54" i="2" s="1"/>
  <c r="E54" i="2"/>
  <c r="G54" i="2"/>
  <c r="H54" i="2"/>
  <c r="I54" i="2"/>
  <c r="J54" i="2"/>
  <c r="K54" i="2"/>
  <c r="L54" i="2"/>
  <c r="M54" i="2"/>
  <c r="N54" i="2"/>
  <c r="O54" i="2"/>
  <c r="P54" i="2"/>
  <c r="Q54" i="2"/>
  <c r="R54" i="2"/>
  <c r="S54" i="2"/>
  <c r="T54" i="2"/>
  <c r="U54" i="2"/>
  <c r="V54" i="2"/>
  <c r="W54" i="2"/>
  <c r="X54" i="2"/>
  <c r="Y54" i="2"/>
  <c r="Z54" i="2"/>
  <c r="AA54" i="2"/>
  <c r="AB54" i="2"/>
  <c r="AC54" i="2"/>
  <c r="AD54" i="2"/>
  <c r="B55" i="2"/>
  <c r="AF55" i="2" s="1"/>
  <c r="C55" i="2"/>
  <c r="D55" i="2"/>
  <c r="F55" i="2" s="1"/>
  <c r="E55" i="2"/>
  <c r="G55" i="2"/>
  <c r="H55" i="2"/>
  <c r="I55" i="2"/>
  <c r="J55" i="2"/>
  <c r="K55" i="2"/>
  <c r="L55" i="2"/>
  <c r="M55" i="2"/>
  <c r="N55" i="2"/>
  <c r="O55" i="2"/>
  <c r="P55" i="2"/>
  <c r="Q55" i="2"/>
  <c r="R55" i="2"/>
  <c r="S55" i="2"/>
  <c r="T55" i="2"/>
  <c r="U55" i="2"/>
  <c r="V55" i="2"/>
  <c r="W55" i="2"/>
  <c r="X55" i="2"/>
  <c r="Y55" i="2"/>
  <c r="Z55" i="2"/>
  <c r="AA55" i="2"/>
  <c r="AB55" i="2"/>
  <c r="AC55" i="2"/>
  <c r="AD55" i="2"/>
  <c r="B56" i="2"/>
  <c r="AH56" i="2" s="1"/>
  <c r="C56" i="2"/>
  <c r="D56" i="2"/>
  <c r="F56" i="2" s="1"/>
  <c r="E56" i="2"/>
  <c r="G56" i="2"/>
  <c r="H56" i="2"/>
  <c r="I56" i="2"/>
  <c r="J56" i="2"/>
  <c r="K56" i="2"/>
  <c r="L56" i="2"/>
  <c r="M56" i="2"/>
  <c r="N56" i="2"/>
  <c r="O56" i="2"/>
  <c r="P56" i="2"/>
  <c r="Q56" i="2"/>
  <c r="R56" i="2"/>
  <c r="S56" i="2"/>
  <c r="T56" i="2"/>
  <c r="U56" i="2"/>
  <c r="V56" i="2"/>
  <c r="W56" i="2"/>
  <c r="X56" i="2"/>
  <c r="Y56" i="2"/>
  <c r="Z56" i="2"/>
  <c r="AA56" i="2"/>
  <c r="AB56" i="2"/>
  <c r="AC56" i="2"/>
  <c r="AD56" i="2"/>
  <c r="B57" i="2"/>
  <c r="AF57" i="2" s="1"/>
  <c r="C57" i="2"/>
  <c r="D57" i="2"/>
  <c r="F57" i="2" s="1"/>
  <c r="E57" i="2"/>
  <c r="G57" i="2"/>
  <c r="H57" i="2"/>
  <c r="I57" i="2"/>
  <c r="J57" i="2"/>
  <c r="K57" i="2"/>
  <c r="L57" i="2"/>
  <c r="M57" i="2"/>
  <c r="N57" i="2"/>
  <c r="O57" i="2"/>
  <c r="P57" i="2"/>
  <c r="Q57" i="2"/>
  <c r="R57" i="2"/>
  <c r="S57" i="2"/>
  <c r="T57" i="2"/>
  <c r="U57" i="2"/>
  <c r="V57" i="2"/>
  <c r="W57" i="2"/>
  <c r="X57" i="2"/>
  <c r="Y57" i="2"/>
  <c r="Z57" i="2"/>
  <c r="AA57" i="2"/>
  <c r="AB57" i="2"/>
  <c r="AC57" i="2"/>
  <c r="AD57" i="2"/>
  <c r="B58" i="2"/>
  <c r="AH58" i="2" s="1"/>
  <c r="C58" i="2"/>
  <c r="D58" i="2"/>
  <c r="F58" i="2" s="1"/>
  <c r="E58" i="2"/>
  <c r="G58" i="2"/>
  <c r="H58" i="2"/>
  <c r="I58" i="2"/>
  <c r="J58" i="2"/>
  <c r="K58" i="2"/>
  <c r="L58" i="2"/>
  <c r="M58" i="2"/>
  <c r="N58" i="2"/>
  <c r="O58" i="2"/>
  <c r="P58" i="2"/>
  <c r="Q58" i="2"/>
  <c r="R58" i="2"/>
  <c r="S58" i="2"/>
  <c r="T58" i="2"/>
  <c r="U58" i="2"/>
  <c r="V58" i="2"/>
  <c r="W58" i="2"/>
  <c r="X58" i="2"/>
  <c r="Y58" i="2"/>
  <c r="Z58" i="2"/>
  <c r="AA58" i="2"/>
  <c r="AB58" i="2"/>
  <c r="AC58" i="2"/>
  <c r="AD58" i="2"/>
  <c r="B59" i="2"/>
  <c r="AF59" i="2" s="1"/>
  <c r="C59" i="2"/>
  <c r="D59" i="2"/>
  <c r="F59" i="2" s="1"/>
  <c r="E59" i="2"/>
  <c r="G59" i="2"/>
  <c r="H59" i="2"/>
  <c r="I59" i="2"/>
  <c r="J59" i="2"/>
  <c r="K59" i="2"/>
  <c r="L59" i="2"/>
  <c r="M59" i="2"/>
  <c r="N59" i="2"/>
  <c r="O59" i="2"/>
  <c r="P59" i="2"/>
  <c r="Q59" i="2"/>
  <c r="R59" i="2"/>
  <c r="S59" i="2"/>
  <c r="T59" i="2"/>
  <c r="U59" i="2"/>
  <c r="V59" i="2"/>
  <c r="W59" i="2"/>
  <c r="X59" i="2"/>
  <c r="Y59" i="2"/>
  <c r="Z59" i="2"/>
  <c r="AA59" i="2"/>
  <c r="AB59" i="2"/>
  <c r="AC59" i="2"/>
  <c r="AD59" i="2"/>
  <c r="B60" i="2"/>
  <c r="AH60" i="2" s="1"/>
  <c r="C60" i="2"/>
  <c r="D60" i="2"/>
  <c r="F60" i="2" s="1"/>
  <c r="E60" i="2"/>
  <c r="G60" i="2"/>
  <c r="H60" i="2"/>
  <c r="I60" i="2"/>
  <c r="J60" i="2"/>
  <c r="K60" i="2"/>
  <c r="L60" i="2"/>
  <c r="M60" i="2"/>
  <c r="N60" i="2"/>
  <c r="O60" i="2"/>
  <c r="P60" i="2"/>
  <c r="Q60" i="2"/>
  <c r="R60" i="2"/>
  <c r="S60" i="2"/>
  <c r="T60" i="2"/>
  <c r="U60" i="2"/>
  <c r="V60" i="2"/>
  <c r="W60" i="2"/>
  <c r="X60" i="2"/>
  <c r="Y60" i="2"/>
  <c r="Z60" i="2"/>
  <c r="AA60" i="2"/>
  <c r="AB60" i="2"/>
  <c r="AC60" i="2"/>
  <c r="AD60" i="2"/>
  <c r="B61" i="2"/>
  <c r="AF61" i="2" s="1"/>
  <c r="C61" i="2"/>
  <c r="D61" i="2"/>
  <c r="F61" i="2" s="1"/>
  <c r="E61" i="2"/>
  <c r="G61" i="2"/>
  <c r="H61" i="2"/>
  <c r="I61" i="2"/>
  <c r="J61" i="2"/>
  <c r="K61" i="2"/>
  <c r="L61" i="2"/>
  <c r="M61" i="2"/>
  <c r="N61" i="2"/>
  <c r="O61" i="2"/>
  <c r="P61" i="2"/>
  <c r="Q61" i="2"/>
  <c r="R61" i="2"/>
  <c r="S61" i="2"/>
  <c r="T61" i="2"/>
  <c r="U61" i="2"/>
  <c r="V61" i="2"/>
  <c r="W61" i="2"/>
  <c r="X61" i="2"/>
  <c r="Y61" i="2"/>
  <c r="Z61" i="2"/>
  <c r="AA61" i="2"/>
  <c r="AB61" i="2"/>
  <c r="AC61" i="2"/>
  <c r="AD61" i="2"/>
  <c r="B62" i="2"/>
  <c r="AE62" i="2" s="1"/>
  <c r="C62" i="2"/>
  <c r="D62" i="2"/>
  <c r="F62" i="2" s="1"/>
  <c r="E62" i="2"/>
  <c r="G62" i="2"/>
  <c r="H62" i="2"/>
  <c r="I62" i="2"/>
  <c r="J62" i="2"/>
  <c r="K62" i="2"/>
  <c r="L62" i="2"/>
  <c r="M62" i="2"/>
  <c r="N62" i="2"/>
  <c r="O62" i="2"/>
  <c r="P62" i="2"/>
  <c r="Q62" i="2"/>
  <c r="R62" i="2"/>
  <c r="S62" i="2"/>
  <c r="T62" i="2"/>
  <c r="U62" i="2"/>
  <c r="V62" i="2"/>
  <c r="W62" i="2"/>
  <c r="X62" i="2"/>
  <c r="Y62" i="2"/>
  <c r="Z62" i="2"/>
  <c r="AA62" i="2"/>
  <c r="AB62" i="2"/>
  <c r="AC62" i="2"/>
  <c r="AD62" i="2"/>
  <c r="B63" i="2"/>
  <c r="AF63" i="2" s="1"/>
  <c r="C63" i="2"/>
  <c r="D63" i="2"/>
  <c r="F63" i="2" s="1"/>
  <c r="E63" i="2"/>
  <c r="G63" i="2"/>
  <c r="H63" i="2"/>
  <c r="I63" i="2"/>
  <c r="J63" i="2"/>
  <c r="K63" i="2"/>
  <c r="L63" i="2"/>
  <c r="M63" i="2"/>
  <c r="N63" i="2"/>
  <c r="O63" i="2"/>
  <c r="P63" i="2"/>
  <c r="Q63" i="2"/>
  <c r="R63" i="2"/>
  <c r="S63" i="2"/>
  <c r="T63" i="2"/>
  <c r="U63" i="2"/>
  <c r="V63" i="2"/>
  <c r="W63" i="2"/>
  <c r="X63" i="2"/>
  <c r="Y63" i="2"/>
  <c r="Z63" i="2"/>
  <c r="AA63" i="2"/>
  <c r="AB63" i="2"/>
  <c r="AC63" i="2"/>
  <c r="AD63" i="2"/>
  <c r="B64" i="2"/>
  <c r="AF64" i="2" s="1"/>
  <c r="C64" i="2"/>
  <c r="D64" i="2"/>
  <c r="F64" i="2" s="1"/>
  <c r="E64" i="2"/>
  <c r="G64" i="2"/>
  <c r="H64" i="2"/>
  <c r="I64" i="2"/>
  <c r="J64" i="2"/>
  <c r="K64" i="2"/>
  <c r="L64" i="2"/>
  <c r="M64" i="2"/>
  <c r="N64" i="2"/>
  <c r="O64" i="2"/>
  <c r="P64" i="2"/>
  <c r="Q64" i="2"/>
  <c r="R64" i="2"/>
  <c r="S64" i="2"/>
  <c r="T64" i="2"/>
  <c r="U64" i="2"/>
  <c r="V64" i="2"/>
  <c r="W64" i="2"/>
  <c r="X64" i="2"/>
  <c r="Y64" i="2"/>
  <c r="Z64" i="2"/>
  <c r="AA64" i="2"/>
  <c r="AB64" i="2"/>
  <c r="AC64" i="2"/>
  <c r="AD64" i="2"/>
  <c r="B65" i="2"/>
  <c r="C65" i="2"/>
  <c r="D65" i="2"/>
  <c r="F65" i="2" s="1"/>
  <c r="E65" i="2"/>
  <c r="G65" i="2"/>
  <c r="H65" i="2"/>
  <c r="I65" i="2"/>
  <c r="J65" i="2"/>
  <c r="K65" i="2"/>
  <c r="L65" i="2"/>
  <c r="M65" i="2"/>
  <c r="N65" i="2"/>
  <c r="O65" i="2"/>
  <c r="P65" i="2"/>
  <c r="Q65" i="2"/>
  <c r="R65" i="2"/>
  <c r="S65" i="2"/>
  <c r="T65" i="2"/>
  <c r="U65" i="2"/>
  <c r="V65" i="2"/>
  <c r="W65" i="2"/>
  <c r="X65" i="2"/>
  <c r="Y65" i="2"/>
  <c r="Z65" i="2"/>
  <c r="AA65" i="2"/>
  <c r="AB65" i="2"/>
  <c r="AC65" i="2"/>
  <c r="AD65" i="2"/>
  <c r="B66" i="2"/>
  <c r="AE66" i="2" s="1"/>
  <c r="C66" i="2"/>
  <c r="D66" i="2"/>
  <c r="F66" i="2" s="1"/>
  <c r="E66" i="2"/>
  <c r="G66" i="2"/>
  <c r="H66" i="2"/>
  <c r="I66" i="2"/>
  <c r="J66" i="2"/>
  <c r="K66" i="2"/>
  <c r="L66" i="2"/>
  <c r="M66" i="2"/>
  <c r="N66" i="2"/>
  <c r="O66" i="2"/>
  <c r="P66" i="2"/>
  <c r="Q66" i="2"/>
  <c r="R66" i="2"/>
  <c r="S66" i="2"/>
  <c r="T66" i="2"/>
  <c r="U66" i="2"/>
  <c r="V66" i="2"/>
  <c r="W66" i="2"/>
  <c r="X66" i="2"/>
  <c r="Y66" i="2"/>
  <c r="Z66" i="2"/>
  <c r="AA66" i="2"/>
  <c r="AB66" i="2"/>
  <c r="AC66" i="2"/>
  <c r="AD66" i="2"/>
  <c r="B67" i="2"/>
  <c r="AF67" i="2" s="1"/>
  <c r="C67" i="2"/>
  <c r="D67" i="2"/>
  <c r="F67" i="2" s="1"/>
  <c r="E67" i="2"/>
  <c r="G67" i="2"/>
  <c r="H67" i="2"/>
  <c r="I67" i="2"/>
  <c r="J67" i="2"/>
  <c r="K67" i="2"/>
  <c r="L67" i="2"/>
  <c r="M67" i="2"/>
  <c r="N67" i="2"/>
  <c r="O67" i="2"/>
  <c r="P67" i="2"/>
  <c r="Q67" i="2"/>
  <c r="R67" i="2"/>
  <c r="S67" i="2"/>
  <c r="T67" i="2"/>
  <c r="U67" i="2"/>
  <c r="V67" i="2"/>
  <c r="W67" i="2"/>
  <c r="X67" i="2"/>
  <c r="Y67" i="2"/>
  <c r="Z67" i="2"/>
  <c r="AA67" i="2"/>
  <c r="AB67" i="2"/>
  <c r="AC67" i="2"/>
  <c r="AD67" i="2"/>
  <c r="B68" i="2"/>
  <c r="AE68" i="2" s="1"/>
  <c r="C68" i="2"/>
  <c r="D68" i="2"/>
  <c r="F68" i="2" s="1"/>
  <c r="E68" i="2"/>
  <c r="G68" i="2"/>
  <c r="H68" i="2"/>
  <c r="I68" i="2"/>
  <c r="J68" i="2"/>
  <c r="K68" i="2"/>
  <c r="L68" i="2"/>
  <c r="M68" i="2"/>
  <c r="N68" i="2"/>
  <c r="O68" i="2"/>
  <c r="P68" i="2"/>
  <c r="Q68" i="2"/>
  <c r="R68" i="2"/>
  <c r="S68" i="2"/>
  <c r="T68" i="2"/>
  <c r="U68" i="2"/>
  <c r="V68" i="2"/>
  <c r="W68" i="2"/>
  <c r="X68" i="2"/>
  <c r="Y68" i="2"/>
  <c r="Z68" i="2"/>
  <c r="AA68" i="2"/>
  <c r="AB68" i="2"/>
  <c r="AC68" i="2"/>
  <c r="AD68" i="2"/>
  <c r="B69" i="2"/>
  <c r="AF69" i="2" s="1"/>
  <c r="C69" i="2"/>
  <c r="D69" i="2"/>
  <c r="F69" i="2" s="1"/>
  <c r="E69" i="2"/>
  <c r="G69" i="2"/>
  <c r="H69" i="2"/>
  <c r="I69" i="2"/>
  <c r="J69" i="2"/>
  <c r="K69" i="2"/>
  <c r="L69" i="2"/>
  <c r="M69" i="2"/>
  <c r="N69" i="2"/>
  <c r="O69" i="2"/>
  <c r="P69" i="2"/>
  <c r="Q69" i="2"/>
  <c r="R69" i="2"/>
  <c r="S69" i="2"/>
  <c r="T69" i="2"/>
  <c r="U69" i="2"/>
  <c r="V69" i="2"/>
  <c r="W69" i="2"/>
  <c r="X69" i="2"/>
  <c r="Y69" i="2"/>
  <c r="Z69" i="2"/>
  <c r="AA69" i="2"/>
  <c r="AB69" i="2"/>
  <c r="AC69" i="2"/>
  <c r="AD69" i="2"/>
  <c r="B70" i="2"/>
  <c r="AE70" i="2" s="1"/>
  <c r="C70" i="2"/>
  <c r="D70" i="2"/>
  <c r="F70" i="2" s="1"/>
  <c r="E70" i="2"/>
  <c r="G70" i="2"/>
  <c r="H70" i="2"/>
  <c r="I70" i="2"/>
  <c r="J70" i="2"/>
  <c r="K70" i="2"/>
  <c r="L70" i="2"/>
  <c r="M70" i="2"/>
  <c r="N70" i="2"/>
  <c r="O70" i="2"/>
  <c r="P70" i="2"/>
  <c r="Q70" i="2"/>
  <c r="R70" i="2"/>
  <c r="S70" i="2"/>
  <c r="T70" i="2"/>
  <c r="U70" i="2"/>
  <c r="V70" i="2"/>
  <c r="W70" i="2"/>
  <c r="X70" i="2"/>
  <c r="Y70" i="2"/>
  <c r="Z70" i="2"/>
  <c r="AA70" i="2"/>
  <c r="AB70" i="2"/>
  <c r="AC70" i="2"/>
  <c r="AD70" i="2"/>
  <c r="B71" i="2"/>
  <c r="AF71" i="2" s="1"/>
  <c r="C71" i="2"/>
  <c r="D71" i="2"/>
  <c r="F71" i="2" s="1"/>
  <c r="E71" i="2"/>
  <c r="G71" i="2"/>
  <c r="H71" i="2"/>
  <c r="I71" i="2"/>
  <c r="J71" i="2"/>
  <c r="K71" i="2"/>
  <c r="L71" i="2"/>
  <c r="M71" i="2"/>
  <c r="N71" i="2"/>
  <c r="O71" i="2"/>
  <c r="P71" i="2"/>
  <c r="Q71" i="2"/>
  <c r="R71" i="2"/>
  <c r="S71" i="2"/>
  <c r="T71" i="2"/>
  <c r="U71" i="2"/>
  <c r="V71" i="2"/>
  <c r="W71" i="2"/>
  <c r="X71" i="2"/>
  <c r="Y71" i="2"/>
  <c r="Z71" i="2"/>
  <c r="AA71" i="2"/>
  <c r="AB71" i="2"/>
  <c r="AC71" i="2"/>
  <c r="AD71" i="2"/>
  <c r="B72" i="2"/>
  <c r="AE72" i="2" s="1"/>
  <c r="C72" i="2"/>
  <c r="D72" i="2"/>
  <c r="F72" i="2" s="1"/>
  <c r="E72" i="2"/>
  <c r="G72" i="2"/>
  <c r="H72" i="2"/>
  <c r="I72" i="2"/>
  <c r="J72" i="2"/>
  <c r="K72" i="2"/>
  <c r="L72" i="2"/>
  <c r="M72" i="2"/>
  <c r="N72" i="2"/>
  <c r="O72" i="2"/>
  <c r="P72" i="2"/>
  <c r="Q72" i="2"/>
  <c r="R72" i="2"/>
  <c r="S72" i="2"/>
  <c r="T72" i="2"/>
  <c r="U72" i="2"/>
  <c r="V72" i="2"/>
  <c r="W72" i="2"/>
  <c r="X72" i="2"/>
  <c r="Y72" i="2"/>
  <c r="Z72" i="2"/>
  <c r="AA72" i="2"/>
  <c r="AB72" i="2"/>
  <c r="AC72" i="2"/>
  <c r="AD72" i="2"/>
  <c r="B73" i="2"/>
  <c r="AE73" i="2" s="1"/>
  <c r="C73" i="2"/>
  <c r="D73" i="2"/>
  <c r="F73" i="2" s="1"/>
  <c r="E73" i="2"/>
  <c r="G73" i="2"/>
  <c r="H73" i="2"/>
  <c r="I73" i="2"/>
  <c r="J73" i="2"/>
  <c r="K73" i="2"/>
  <c r="L73" i="2"/>
  <c r="M73" i="2"/>
  <c r="N73" i="2"/>
  <c r="O73" i="2"/>
  <c r="P73" i="2"/>
  <c r="Q73" i="2"/>
  <c r="R73" i="2"/>
  <c r="S73" i="2"/>
  <c r="T73" i="2"/>
  <c r="U73" i="2"/>
  <c r="V73" i="2"/>
  <c r="W73" i="2"/>
  <c r="X73" i="2"/>
  <c r="Y73" i="2"/>
  <c r="Z73" i="2"/>
  <c r="AA73" i="2"/>
  <c r="AB73" i="2"/>
  <c r="AC73" i="2"/>
  <c r="AD73" i="2"/>
  <c r="B74" i="2"/>
  <c r="AF74" i="2" s="1"/>
  <c r="C74" i="2"/>
  <c r="D74" i="2"/>
  <c r="F74" i="2" s="1"/>
  <c r="E74" i="2"/>
  <c r="G74" i="2"/>
  <c r="H74" i="2"/>
  <c r="I74" i="2"/>
  <c r="J74" i="2"/>
  <c r="K74" i="2"/>
  <c r="L74" i="2"/>
  <c r="M74" i="2"/>
  <c r="N74" i="2"/>
  <c r="O74" i="2"/>
  <c r="P74" i="2"/>
  <c r="Q74" i="2"/>
  <c r="R74" i="2"/>
  <c r="S74" i="2"/>
  <c r="T74" i="2"/>
  <c r="U74" i="2"/>
  <c r="V74" i="2"/>
  <c r="W74" i="2"/>
  <c r="X74" i="2"/>
  <c r="Y74" i="2"/>
  <c r="Z74" i="2"/>
  <c r="AA74" i="2"/>
  <c r="AB74" i="2"/>
  <c r="AC74" i="2"/>
  <c r="AD74" i="2"/>
  <c r="B75" i="2"/>
  <c r="AE75" i="2" s="1"/>
  <c r="C75" i="2"/>
  <c r="D75" i="2"/>
  <c r="F75" i="2" s="1"/>
  <c r="E75" i="2"/>
  <c r="G75" i="2"/>
  <c r="H75" i="2"/>
  <c r="I75" i="2"/>
  <c r="J75" i="2"/>
  <c r="K75" i="2"/>
  <c r="L75" i="2"/>
  <c r="M75" i="2"/>
  <c r="N75" i="2"/>
  <c r="O75" i="2"/>
  <c r="P75" i="2"/>
  <c r="Q75" i="2"/>
  <c r="R75" i="2"/>
  <c r="S75" i="2"/>
  <c r="T75" i="2"/>
  <c r="U75" i="2"/>
  <c r="V75" i="2"/>
  <c r="W75" i="2"/>
  <c r="X75" i="2"/>
  <c r="Y75" i="2"/>
  <c r="Z75" i="2"/>
  <c r="AA75" i="2"/>
  <c r="AB75" i="2"/>
  <c r="AC75" i="2"/>
  <c r="AD75" i="2"/>
  <c r="B76" i="2"/>
  <c r="AE76" i="2" s="1"/>
  <c r="C76" i="2"/>
  <c r="D76" i="2"/>
  <c r="F76" i="2" s="1"/>
  <c r="E76" i="2"/>
  <c r="G76" i="2"/>
  <c r="H76" i="2"/>
  <c r="I76" i="2"/>
  <c r="J76" i="2"/>
  <c r="K76" i="2"/>
  <c r="L76" i="2"/>
  <c r="M76" i="2"/>
  <c r="N76" i="2"/>
  <c r="O76" i="2"/>
  <c r="P76" i="2"/>
  <c r="Q76" i="2"/>
  <c r="R76" i="2"/>
  <c r="S76" i="2"/>
  <c r="T76" i="2"/>
  <c r="U76" i="2"/>
  <c r="V76" i="2"/>
  <c r="W76" i="2"/>
  <c r="X76" i="2"/>
  <c r="Y76" i="2"/>
  <c r="Z76" i="2"/>
  <c r="AA76" i="2"/>
  <c r="AB76" i="2"/>
  <c r="AC76" i="2"/>
  <c r="AD76" i="2"/>
  <c r="B77" i="2"/>
  <c r="AF77" i="2" s="1"/>
  <c r="C77" i="2"/>
  <c r="D77" i="2"/>
  <c r="F77" i="2" s="1"/>
  <c r="E77" i="2"/>
  <c r="G77" i="2"/>
  <c r="H77" i="2"/>
  <c r="I77" i="2"/>
  <c r="J77" i="2"/>
  <c r="K77" i="2"/>
  <c r="L77" i="2"/>
  <c r="M77" i="2"/>
  <c r="N77" i="2"/>
  <c r="O77" i="2"/>
  <c r="P77" i="2"/>
  <c r="Q77" i="2"/>
  <c r="R77" i="2"/>
  <c r="S77" i="2"/>
  <c r="T77" i="2"/>
  <c r="U77" i="2"/>
  <c r="V77" i="2"/>
  <c r="W77" i="2"/>
  <c r="X77" i="2"/>
  <c r="Y77" i="2"/>
  <c r="Z77" i="2"/>
  <c r="AA77" i="2"/>
  <c r="AB77" i="2"/>
  <c r="AC77" i="2"/>
  <c r="AD77" i="2"/>
  <c r="B78" i="2"/>
  <c r="AF78" i="2" s="1"/>
  <c r="C78" i="2"/>
  <c r="D78" i="2"/>
  <c r="F78" i="2" s="1"/>
  <c r="E78" i="2"/>
  <c r="G78" i="2"/>
  <c r="H78" i="2"/>
  <c r="I78" i="2"/>
  <c r="J78" i="2"/>
  <c r="K78" i="2"/>
  <c r="L78" i="2"/>
  <c r="M78" i="2"/>
  <c r="N78" i="2"/>
  <c r="O78" i="2"/>
  <c r="P78" i="2"/>
  <c r="Q78" i="2"/>
  <c r="R78" i="2"/>
  <c r="S78" i="2"/>
  <c r="T78" i="2"/>
  <c r="U78" i="2"/>
  <c r="V78" i="2"/>
  <c r="W78" i="2"/>
  <c r="X78" i="2"/>
  <c r="Y78" i="2"/>
  <c r="Z78" i="2"/>
  <c r="AA78" i="2"/>
  <c r="AB78" i="2"/>
  <c r="AC78" i="2"/>
  <c r="AD78" i="2"/>
  <c r="B79" i="2"/>
  <c r="AF79" i="2" s="1"/>
  <c r="C79" i="2"/>
  <c r="D79" i="2"/>
  <c r="F79" i="2" s="1"/>
  <c r="E79" i="2"/>
  <c r="G79" i="2"/>
  <c r="H79" i="2"/>
  <c r="I79" i="2"/>
  <c r="J79" i="2"/>
  <c r="K79" i="2"/>
  <c r="L79" i="2"/>
  <c r="M79" i="2"/>
  <c r="N79" i="2"/>
  <c r="O79" i="2"/>
  <c r="P79" i="2"/>
  <c r="Q79" i="2"/>
  <c r="R79" i="2"/>
  <c r="S79" i="2"/>
  <c r="T79" i="2"/>
  <c r="U79" i="2"/>
  <c r="V79" i="2"/>
  <c r="W79" i="2"/>
  <c r="X79" i="2"/>
  <c r="Y79" i="2"/>
  <c r="Z79" i="2"/>
  <c r="AA79" i="2"/>
  <c r="AB79" i="2"/>
  <c r="AC79" i="2"/>
  <c r="AD79" i="2"/>
  <c r="B80" i="2"/>
  <c r="AH80" i="2" s="1"/>
  <c r="C80" i="2"/>
  <c r="D80" i="2"/>
  <c r="F80" i="2" s="1"/>
  <c r="E80" i="2"/>
  <c r="G80" i="2"/>
  <c r="H80" i="2"/>
  <c r="I80" i="2"/>
  <c r="J80" i="2"/>
  <c r="K80" i="2"/>
  <c r="L80" i="2"/>
  <c r="M80" i="2"/>
  <c r="N80" i="2"/>
  <c r="O80" i="2"/>
  <c r="P80" i="2"/>
  <c r="Q80" i="2"/>
  <c r="R80" i="2"/>
  <c r="S80" i="2"/>
  <c r="T80" i="2"/>
  <c r="U80" i="2"/>
  <c r="V80" i="2"/>
  <c r="W80" i="2"/>
  <c r="X80" i="2"/>
  <c r="Y80" i="2"/>
  <c r="Z80" i="2"/>
  <c r="AA80" i="2"/>
  <c r="AB80" i="2"/>
  <c r="AC80" i="2"/>
  <c r="AD80" i="2"/>
  <c r="B81" i="2"/>
  <c r="AF81" i="2" s="1"/>
  <c r="C81" i="2"/>
  <c r="D81" i="2"/>
  <c r="F81" i="2" s="1"/>
  <c r="E81" i="2"/>
  <c r="G81" i="2"/>
  <c r="H81" i="2"/>
  <c r="I81" i="2"/>
  <c r="J81" i="2"/>
  <c r="K81" i="2"/>
  <c r="L81" i="2"/>
  <c r="M81" i="2"/>
  <c r="N81" i="2"/>
  <c r="O81" i="2"/>
  <c r="P81" i="2"/>
  <c r="Q81" i="2"/>
  <c r="R81" i="2"/>
  <c r="S81" i="2"/>
  <c r="T81" i="2"/>
  <c r="U81" i="2"/>
  <c r="V81" i="2"/>
  <c r="W81" i="2"/>
  <c r="X81" i="2"/>
  <c r="Y81" i="2"/>
  <c r="Z81" i="2"/>
  <c r="AA81" i="2"/>
  <c r="AB81" i="2"/>
  <c r="AC81" i="2"/>
  <c r="AD81" i="2"/>
  <c r="B82" i="2"/>
  <c r="AE82" i="2" s="1"/>
  <c r="C82" i="2"/>
  <c r="D82" i="2"/>
  <c r="F82" i="2" s="1"/>
  <c r="E82" i="2"/>
  <c r="G82" i="2"/>
  <c r="H82" i="2"/>
  <c r="I82" i="2"/>
  <c r="J82" i="2"/>
  <c r="K82" i="2"/>
  <c r="L82" i="2"/>
  <c r="M82" i="2"/>
  <c r="N82" i="2"/>
  <c r="O82" i="2"/>
  <c r="P82" i="2"/>
  <c r="Q82" i="2"/>
  <c r="R82" i="2"/>
  <c r="S82" i="2"/>
  <c r="T82" i="2"/>
  <c r="U82" i="2"/>
  <c r="V82" i="2"/>
  <c r="W82" i="2"/>
  <c r="X82" i="2"/>
  <c r="Y82" i="2"/>
  <c r="Z82" i="2"/>
  <c r="AA82" i="2"/>
  <c r="AB82" i="2"/>
  <c r="AC82" i="2"/>
  <c r="AD82" i="2"/>
  <c r="B83" i="2"/>
  <c r="AF83" i="2" s="1"/>
  <c r="C83" i="2"/>
  <c r="D83" i="2"/>
  <c r="F83" i="2" s="1"/>
  <c r="E83" i="2"/>
  <c r="G83" i="2"/>
  <c r="H83" i="2"/>
  <c r="I83" i="2"/>
  <c r="J83" i="2"/>
  <c r="K83" i="2"/>
  <c r="L83" i="2"/>
  <c r="M83" i="2"/>
  <c r="N83" i="2"/>
  <c r="O83" i="2"/>
  <c r="P83" i="2"/>
  <c r="Q83" i="2"/>
  <c r="R83" i="2"/>
  <c r="S83" i="2"/>
  <c r="T83" i="2"/>
  <c r="U83" i="2"/>
  <c r="V83" i="2"/>
  <c r="W83" i="2"/>
  <c r="X83" i="2"/>
  <c r="Y83" i="2"/>
  <c r="Z83" i="2"/>
  <c r="AA83" i="2"/>
  <c r="AB83" i="2"/>
  <c r="AC83" i="2"/>
  <c r="AD83" i="2"/>
  <c r="B84" i="2"/>
  <c r="AE84" i="2" s="1"/>
  <c r="C84" i="2"/>
  <c r="D84" i="2"/>
  <c r="F84" i="2" s="1"/>
  <c r="E84" i="2"/>
  <c r="G84" i="2"/>
  <c r="H84" i="2"/>
  <c r="I84" i="2"/>
  <c r="J84" i="2"/>
  <c r="K84" i="2"/>
  <c r="L84" i="2"/>
  <c r="M84" i="2"/>
  <c r="N84" i="2"/>
  <c r="O84" i="2"/>
  <c r="P84" i="2"/>
  <c r="Q84" i="2"/>
  <c r="R84" i="2"/>
  <c r="S84" i="2"/>
  <c r="T84" i="2"/>
  <c r="U84" i="2"/>
  <c r="V84" i="2"/>
  <c r="W84" i="2"/>
  <c r="X84" i="2"/>
  <c r="Y84" i="2"/>
  <c r="Z84" i="2"/>
  <c r="AA84" i="2"/>
  <c r="AB84" i="2"/>
  <c r="AC84" i="2"/>
  <c r="AD84" i="2"/>
  <c r="B85" i="2"/>
  <c r="AF85" i="2" s="1"/>
  <c r="C85" i="2"/>
  <c r="D85" i="2"/>
  <c r="F85" i="2" s="1"/>
  <c r="E85" i="2"/>
  <c r="G85" i="2"/>
  <c r="H85" i="2"/>
  <c r="I85" i="2"/>
  <c r="J85" i="2"/>
  <c r="K85" i="2"/>
  <c r="L85" i="2"/>
  <c r="M85" i="2"/>
  <c r="N85" i="2"/>
  <c r="O85" i="2"/>
  <c r="P85" i="2"/>
  <c r="Q85" i="2"/>
  <c r="R85" i="2"/>
  <c r="S85" i="2"/>
  <c r="T85" i="2"/>
  <c r="U85" i="2"/>
  <c r="V85" i="2"/>
  <c r="W85" i="2"/>
  <c r="X85" i="2"/>
  <c r="Y85" i="2"/>
  <c r="Z85" i="2"/>
  <c r="AA85" i="2"/>
  <c r="AB85" i="2"/>
  <c r="AC85" i="2"/>
  <c r="AD85" i="2"/>
  <c r="B86" i="2"/>
  <c r="AF86" i="2" s="1"/>
  <c r="C86" i="2"/>
  <c r="D86" i="2"/>
  <c r="F86" i="2" s="1"/>
  <c r="E86" i="2"/>
  <c r="G86" i="2"/>
  <c r="H86" i="2"/>
  <c r="I86" i="2"/>
  <c r="J86" i="2"/>
  <c r="K86" i="2"/>
  <c r="L86" i="2"/>
  <c r="M86" i="2"/>
  <c r="N86" i="2"/>
  <c r="O86" i="2"/>
  <c r="P86" i="2"/>
  <c r="Q86" i="2"/>
  <c r="R86" i="2"/>
  <c r="S86" i="2"/>
  <c r="T86" i="2"/>
  <c r="U86" i="2"/>
  <c r="V86" i="2"/>
  <c r="W86" i="2"/>
  <c r="X86" i="2"/>
  <c r="Y86" i="2"/>
  <c r="Z86" i="2"/>
  <c r="AA86" i="2"/>
  <c r="AB86" i="2"/>
  <c r="AC86" i="2"/>
  <c r="AD86" i="2"/>
  <c r="B87" i="2"/>
  <c r="AF87" i="2" s="1"/>
  <c r="C87" i="2"/>
  <c r="D87" i="2"/>
  <c r="F87" i="2" s="1"/>
  <c r="E87" i="2"/>
  <c r="G87" i="2"/>
  <c r="H87" i="2"/>
  <c r="I87" i="2"/>
  <c r="J87" i="2"/>
  <c r="K87" i="2"/>
  <c r="L87" i="2"/>
  <c r="M87" i="2"/>
  <c r="N87" i="2"/>
  <c r="O87" i="2"/>
  <c r="P87" i="2"/>
  <c r="Q87" i="2"/>
  <c r="R87" i="2"/>
  <c r="S87" i="2"/>
  <c r="T87" i="2"/>
  <c r="U87" i="2"/>
  <c r="V87" i="2"/>
  <c r="W87" i="2"/>
  <c r="X87" i="2"/>
  <c r="Y87" i="2"/>
  <c r="Z87" i="2"/>
  <c r="AA87" i="2"/>
  <c r="AB87" i="2"/>
  <c r="AC87" i="2"/>
  <c r="AD87" i="2"/>
  <c r="B88" i="2"/>
  <c r="AH88" i="2" s="1"/>
  <c r="C88" i="2"/>
  <c r="D88" i="2"/>
  <c r="F88" i="2" s="1"/>
  <c r="E88" i="2"/>
  <c r="G88" i="2"/>
  <c r="H88" i="2"/>
  <c r="I88" i="2"/>
  <c r="J88" i="2"/>
  <c r="K88" i="2"/>
  <c r="L88" i="2"/>
  <c r="M88" i="2"/>
  <c r="N88" i="2"/>
  <c r="O88" i="2"/>
  <c r="P88" i="2"/>
  <c r="Q88" i="2"/>
  <c r="R88" i="2"/>
  <c r="S88" i="2"/>
  <c r="T88" i="2"/>
  <c r="U88" i="2"/>
  <c r="V88" i="2"/>
  <c r="W88" i="2"/>
  <c r="X88" i="2"/>
  <c r="Y88" i="2"/>
  <c r="Z88" i="2"/>
  <c r="AA88" i="2"/>
  <c r="AB88" i="2"/>
  <c r="AC88" i="2"/>
  <c r="AD88" i="2"/>
  <c r="B89" i="2"/>
  <c r="AF89" i="2" s="1"/>
  <c r="C89" i="2"/>
  <c r="D89" i="2"/>
  <c r="F89" i="2" s="1"/>
  <c r="E89" i="2"/>
  <c r="G89" i="2"/>
  <c r="H89" i="2"/>
  <c r="I89" i="2"/>
  <c r="J89" i="2"/>
  <c r="K89" i="2"/>
  <c r="L89" i="2"/>
  <c r="M89" i="2"/>
  <c r="N89" i="2"/>
  <c r="O89" i="2"/>
  <c r="P89" i="2"/>
  <c r="Q89" i="2"/>
  <c r="R89" i="2"/>
  <c r="S89" i="2"/>
  <c r="T89" i="2"/>
  <c r="U89" i="2"/>
  <c r="V89" i="2"/>
  <c r="W89" i="2"/>
  <c r="X89" i="2"/>
  <c r="Y89" i="2"/>
  <c r="Z89" i="2"/>
  <c r="AA89" i="2"/>
  <c r="AB89" i="2"/>
  <c r="AC89" i="2"/>
  <c r="AD89" i="2"/>
  <c r="B90" i="2"/>
  <c r="AE90" i="2" s="1"/>
  <c r="C90" i="2"/>
  <c r="D90" i="2"/>
  <c r="F90" i="2" s="1"/>
  <c r="E90" i="2"/>
  <c r="G90" i="2"/>
  <c r="H90" i="2"/>
  <c r="I90" i="2"/>
  <c r="J90" i="2"/>
  <c r="K90" i="2"/>
  <c r="L90" i="2"/>
  <c r="M90" i="2"/>
  <c r="N90" i="2"/>
  <c r="O90" i="2"/>
  <c r="P90" i="2"/>
  <c r="Q90" i="2"/>
  <c r="R90" i="2"/>
  <c r="S90" i="2"/>
  <c r="T90" i="2"/>
  <c r="U90" i="2"/>
  <c r="V90" i="2"/>
  <c r="W90" i="2"/>
  <c r="X90" i="2"/>
  <c r="Y90" i="2"/>
  <c r="Z90" i="2"/>
  <c r="AA90" i="2"/>
  <c r="AB90" i="2"/>
  <c r="AC90" i="2"/>
  <c r="AD90" i="2"/>
  <c r="B91" i="2"/>
  <c r="C91" i="2"/>
  <c r="D91" i="2"/>
  <c r="F91" i="2" s="1"/>
  <c r="E91" i="2"/>
  <c r="G91" i="2"/>
  <c r="H91" i="2"/>
  <c r="I91" i="2"/>
  <c r="J91" i="2"/>
  <c r="K91" i="2"/>
  <c r="L91" i="2"/>
  <c r="M91" i="2"/>
  <c r="N91" i="2"/>
  <c r="O91" i="2"/>
  <c r="P91" i="2"/>
  <c r="Q91" i="2"/>
  <c r="R91" i="2"/>
  <c r="S91" i="2"/>
  <c r="T91" i="2"/>
  <c r="U91" i="2"/>
  <c r="V91" i="2"/>
  <c r="W91" i="2"/>
  <c r="X91" i="2"/>
  <c r="Y91" i="2"/>
  <c r="Z91" i="2"/>
  <c r="AA91" i="2"/>
  <c r="AB91" i="2"/>
  <c r="AC91" i="2"/>
  <c r="AD91" i="2"/>
  <c r="B92" i="2"/>
  <c r="AF92" i="2" s="1"/>
  <c r="C92" i="2"/>
  <c r="D92" i="2"/>
  <c r="F92" i="2" s="1"/>
  <c r="E92" i="2"/>
  <c r="G92" i="2"/>
  <c r="H92" i="2"/>
  <c r="I92" i="2"/>
  <c r="J92" i="2"/>
  <c r="K92" i="2"/>
  <c r="L92" i="2"/>
  <c r="M92" i="2"/>
  <c r="N92" i="2"/>
  <c r="O92" i="2"/>
  <c r="P92" i="2"/>
  <c r="Q92" i="2"/>
  <c r="R92" i="2"/>
  <c r="S92" i="2"/>
  <c r="T92" i="2"/>
  <c r="U92" i="2"/>
  <c r="V92" i="2"/>
  <c r="W92" i="2"/>
  <c r="X92" i="2"/>
  <c r="Y92" i="2"/>
  <c r="Z92" i="2"/>
  <c r="AA92" i="2"/>
  <c r="AB92" i="2"/>
  <c r="AC92" i="2"/>
  <c r="AD92" i="2"/>
  <c r="B93" i="2"/>
  <c r="AG93" i="2" s="1"/>
  <c r="C93" i="2"/>
  <c r="D93" i="2"/>
  <c r="F93" i="2" s="1"/>
  <c r="E93" i="2"/>
  <c r="G93" i="2"/>
  <c r="H93" i="2"/>
  <c r="I93" i="2"/>
  <c r="J93" i="2"/>
  <c r="K93" i="2"/>
  <c r="L93" i="2"/>
  <c r="M93" i="2"/>
  <c r="N93" i="2"/>
  <c r="O93" i="2"/>
  <c r="P93" i="2"/>
  <c r="Q93" i="2"/>
  <c r="R93" i="2"/>
  <c r="S93" i="2"/>
  <c r="T93" i="2"/>
  <c r="U93" i="2"/>
  <c r="V93" i="2"/>
  <c r="W93" i="2"/>
  <c r="X93" i="2"/>
  <c r="Y93" i="2"/>
  <c r="Z93" i="2"/>
  <c r="AA93" i="2"/>
  <c r="AB93" i="2"/>
  <c r="AC93" i="2"/>
  <c r="AD93" i="2"/>
  <c r="B94" i="2"/>
  <c r="AF94" i="2" s="1"/>
  <c r="C94" i="2"/>
  <c r="D94" i="2"/>
  <c r="F94" i="2" s="1"/>
  <c r="E94" i="2"/>
  <c r="G94" i="2"/>
  <c r="H94" i="2"/>
  <c r="I94" i="2"/>
  <c r="J94" i="2"/>
  <c r="K94" i="2"/>
  <c r="L94" i="2"/>
  <c r="M94" i="2"/>
  <c r="N94" i="2"/>
  <c r="O94" i="2"/>
  <c r="P94" i="2"/>
  <c r="Q94" i="2"/>
  <c r="R94" i="2"/>
  <c r="S94" i="2"/>
  <c r="T94" i="2"/>
  <c r="U94" i="2"/>
  <c r="V94" i="2"/>
  <c r="W94" i="2"/>
  <c r="X94" i="2"/>
  <c r="Y94" i="2"/>
  <c r="Z94" i="2"/>
  <c r="AA94" i="2"/>
  <c r="AB94" i="2"/>
  <c r="AC94" i="2"/>
  <c r="AD94" i="2"/>
  <c r="B95" i="2"/>
  <c r="C95" i="2"/>
  <c r="D95" i="2"/>
  <c r="F95" i="2" s="1"/>
  <c r="E95" i="2"/>
  <c r="G95" i="2"/>
  <c r="H95" i="2"/>
  <c r="I95" i="2"/>
  <c r="J95" i="2"/>
  <c r="K95" i="2"/>
  <c r="L95" i="2"/>
  <c r="M95" i="2"/>
  <c r="N95" i="2"/>
  <c r="O95" i="2"/>
  <c r="P95" i="2"/>
  <c r="Q95" i="2"/>
  <c r="R95" i="2"/>
  <c r="S95" i="2"/>
  <c r="T95" i="2"/>
  <c r="U95" i="2"/>
  <c r="V95" i="2"/>
  <c r="W95" i="2"/>
  <c r="X95" i="2"/>
  <c r="Y95" i="2"/>
  <c r="Z95" i="2"/>
  <c r="AA95" i="2"/>
  <c r="AB95" i="2"/>
  <c r="AC95" i="2"/>
  <c r="AD95" i="2"/>
  <c r="B96" i="2"/>
  <c r="AE96" i="2" s="1"/>
  <c r="C96" i="2"/>
  <c r="D96" i="2"/>
  <c r="F96" i="2" s="1"/>
  <c r="E96" i="2"/>
  <c r="G96" i="2"/>
  <c r="H96" i="2"/>
  <c r="I96" i="2"/>
  <c r="J96" i="2"/>
  <c r="K96" i="2"/>
  <c r="L96" i="2"/>
  <c r="M96" i="2"/>
  <c r="N96" i="2"/>
  <c r="O96" i="2"/>
  <c r="P96" i="2"/>
  <c r="Q96" i="2"/>
  <c r="R96" i="2"/>
  <c r="S96" i="2"/>
  <c r="T96" i="2"/>
  <c r="U96" i="2"/>
  <c r="V96" i="2"/>
  <c r="W96" i="2"/>
  <c r="X96" i="2"/>
  <c r="Y96" i="2"/>
  <c r="Z96" i="2"/>
  <c r="AA96" i="2"/>
  <c r="AB96" i="2"/>
  <c r="AC96" i="2"/>
  <c r="AD96" i="2"/>
  <c r="B97" i="2"/>
  <c r="C97" i="2"/>
  <c r="D97" i="2"/>
  <c r="F97" i="2" s="1"/>
  <c r="E97" i="2"/>
  <c r="G97" i="2"/>
  <c r="H97" i="2"/>
  <c r="I97" i="2"/>
  <c r="J97" i="2"/>
  <c r="K97" i="2"/>
  <c r="L97" i="2"/>
  <c r="M97" i="2"/>
  <c r="N97" i="2"/>
  <c r="O97" i="2"/>
  <c r="P97" i="2"/>
  <c r="Q97" i="2"/>
  <c r="R97" i="2"/>
  <c r="S97" i="2"/>
  <c r="T97" i="2"/>
  <c r="U97" i="2"/>
  <c r="V97" i="2"/>
  <c r="W97" i="2"/>
  <c r="X97" i="2"/>
  <c r="Y97" i="2"/>
  <c r="Z97" i="2"/>
  <c r="AA97" i="2"/>
  <c r="AB97" i="2"/>
  <c r="AC97" i="2"/>
  <c r="AD97" i="2"/>
  <c r="B98" i="2"/>
  <c r="AE98" i="2" s="1"/>
  <c r="C98" i="2"/>
  <c r="D98" i="2"/>
  <c r="F98" i="2" s="1"/>
  <c r="E98" i="2"/>
  <c r="G98" i="2"/>
  <c r="H98" i="2"/>
  <c r="I98" i="2"/>
  <c r="J98" i="2"/>
  <c r="K98" i="2"/>
  <c r="L98" i="2"/>
  <c r="M98" i="2"/>
  <c r="N98" i="2"/>
  <c r="O98" i="2"/>
  <c r="P98" i="2"/>
  <c r="Q98" i="2"/>
  <c r="R98" i="2"/>
  <c r="S98" i="2"/>
  <c r="T98" i="2"/>
  <c r="U98" i="2"/>
  <c r="V98" i="2"/>
  <c r="W98" i="2"/>
  <c r="X98" i="2"/>
  <c r="Y98" i="2"/>
  <c r="Z98" i="2"/>
  <c r="AA98" i="2"/>
  <c r="AB98" i="2"/>
  <c r="AC98" i="2"/>
  <c r="AD98" i="2"/>
  <c r="B99" i="2"/>
  <c r="AE99" i="2" s="1"/>
  <c r="C99" i="2"/>
  <c r="D99" i="2"/>
  <c r="F99" i="2" s="1"/>
  <c r="E99" i="2"/>
  <c r="G99" i="2"/>
  <c r="H99" i="2"/>
  <c r="I99" i="2"/>
  <c r="J99" i="2"/>
  <c r="K99" i="2"/>
  <c r="L99" i="2"/>
  <c r="M99" i="2"/>
  <c r="N99" i="2"/>
  <c r="O99" i="2"/>
  <c r="P99" i="2"/>
  <c r="Q99" i="2"/>
  <c r="R99" i="2"/>
  <c r="S99" i="2"/>
  <c r="T99" i="2"/>
  <c r="U99" i="2"/>
  <c r="V99" i="2"/>
  <c r="W99" i="2"/>
  <c r="X99" i="2"/>
  <c r="Y99" i="2"/>
  <c r="Z99" i="2"/>
  <c r="AA99" i="2"/>
  <c r="AB99" i="2"/>
  <c r="AC99" i="2"/>
  <c r="AD99" i="2"/>
  <c r="B100" i="2"/>
  <c r="AH100" i="2" s="1"/>
  <c r="C100" i="2"/>
  <c r="D100" i="2"/>
  <c r="F100" i="2" s="1"/>
  <c r="E100" i="2"/>
  <c r="G100" i="2"/>
  <c r="H100" i="2"/>
  <c r="I100" i="2"/>
  <c r="J100" i="2"/>
  <c r="K100" i="2"/>
  <c r="L100" i="2"/>
  <c r="M100" i="2"/>
  <c r="N100" i="2"/>
  <c r="O100" i="2"/>
  <c r="P100" i="2"/>
  <c r="Q100" i="2"/>
  <c r="R100" i="2"/>
  <c r="S100" i="2"/>
  <c r="T100" i="2"/>
  <c r="U100" i="2"/>
  <c r="V100" i="2"/>
  <c r="W100" i="2"/>
  <c r="X100" i="2"/>
  <c r="Y100" i="2"/>
  <c r="Z100" i="2"/>
  <c r="AA100" i="2"/>
  <c r="AB100" i="2"/>
  <c r="AC100" i="2"/>
  <c r="AD100" i="2"/>
  <c r="B101" i="2"/>
  <c r="AF101" i="2" s="1"/>
  <c r="C101" i="2"/>
  <c r="D101" i="2"/>
  <c r="F101" i="2" s="1"/>
  <c r="E101" i="2"/>
  <c r="G101" i="2"/>
  <c r="H101" i="2"/>
  <c r="I101" i="2"/>
  <c r="J101" i="2"/>
  <c r="K101" i="2"/>
  <c r="L101" i="2"/>
  <c r="M101" i="2"/>
  <c r="N101" i="2"/>
  <c r="O101" i="2"/>
  <c r="P101" i="2"/>
  <c r="Q101" i="2"/>
  <c r="R101" i="2"/>
  <c r="S101" i="2"/>
  <c r="T101" i="2"/>
  <c r="U101" i="2"/>
  <c r="V101" i="2"/>
  <c r="W101" i="2"/>
  <c r="X101" i="2"/>
  <c r="Y101" i="2"/>
  <c r="Z101" i="2"/>
  <c r="AA101" i="2"/>
  <c r="AB101" i="2"/>
  <c r="AC101" i="2"/>
  <c r="AD101" i="2"/>
  <c r="B102" i="2"/>
  <c r="AF102" i="2" s="1"/>
  <c r="C102" i="2"/>
  <c r="D102" i="2"/>
  <c r="F102" i="2" s="1"/>
  <c r="E102" i="2"/>
  <c r="G102" i="2"/>
  <c r="H102" i="2"/>
  <c r="I102" i="2"/>
  <c r="J102" i="2"/>
  <c r="K102" i="2"/>
  <c r="L102" i="2"/>
  <c r="M102" i="2"/>
  <c r="N102" i="2"/>
  <c r="O102" i="2"/>
  <c r="P102" i="2"/>
  <c r="Q102" i="2"/>
  <c r="R102" i="2"/>
  <c r="S102" i="2"/>
  <c r="T102" i="2"/>
  <c r="U102" i="2"/>
  <c r="V102" i="2"/>
  <c r="W102" i="2"/>
  <c r="X102" i="2"/>
  <c r="Y102" i="2"/>
  <c r="Z102" i="2"/>
  <c r="AA102" i="2"/>
  <c r="AB102" i="2"/>
  <c r="AC102" i="2"/>
  <c r="AD102" i="2"/>
  <c r="B103" i="2"/>
  <c r="AE103" i="2" s="1"/>
  <c r="C103" i="2"/>
  <c r="D103" i="2"/>
  <c r="F103" i="2" s="1"/>
  <c r="E103" i="2"/>
  <c r="G103" i="2"/>
  <c r="H103" i="2"/>
  <c r="I103" i="2"/>
  <c r="J103" i="2"/>
  <c r="K103" i="2"/>
  <c r="L103" i="2"/>
  <c r="M103" i="2"/>
  <c r="N103" i="2"/>
  <c r="O103" i="2"/>
  <c r="P103" i="2"/>
  <c r="Q103" i="2"/>
  <c r="R103" i="2"/>
  <c r="S103" i="2"/>
  <c r="T103" i="2"/>
  <c r="U103" i="2"/>
  <c r="V103" i="2"/>
  <c r="W103" i="2"/>
  <c r="X103" i="2"/>
  <c r="Y103" i="2"/>
  <c r="Z103" i="2"/>
  <c r="AA103" i="2"/>
  <c r="AB103" i="2"/>
  <c r="AC103" i="2"/>
  <c r="AD103" i="2"/>
  <c r="B104" i="2"/>
  <c r="AE104" i="2" s="1"/>
  <c r="C104" i="2"/>
  <c r="D104" i="2"/>
  <c r="F104" i="2" s="1"/>
  <c r="E104" i="2"/>
  <c r="G104" i="2"/>
  <c r="H104" i="2"/>
  <c r="I104" i="2"/>
  <c r="J104" i="2"/>
  <c r="K104" i="2"/>
  <c r="L104" i="2"/>
  <c r="M104" i="2"/>
  <c r="N104" i="2"/>
  <c r="O104" i="2"/>
  <c r="P104" i="2"/>
  <c r="Q104" i="2"/>
  <c r="R104" i="2"/>
  <c r="S104" i="2"/>
  <c r="T104" i="2"/>
  <c r="U104" i="2"/>
  <c r="V104" i="2"/>
  <c r="W104" i="2"/>
  <c r="X104" i="2"/>
  <c r="Y104" i="2"/>
  <c r="Z104" i="2"/>
  <c r="AA104" i="2"/>
  <c r="AB104" i="2"/>
  <c r="AC104" i="2"/>
  <c r="AD104" i="2"/>
  <c r="B105" i="2"/>
  <c r="AF105" i="2" s="1"/>
  <c r="C105" i="2"/>
  <c r="D105" i="2"/>
  <c r="F105" i="2" s="1"/>
  <c r="E105" i="2"/>
  <c r="G105" i="2"/>
  <c r="H105" i="2"/>
  <c r="I105" i="2"/>
  <c r="J105" i="2"/>
  <c r="K105" i="2"/>
  <c r="L105" i="2"/>
  <c r="M105" i="2"/>
  <c r="N105" i="2"/>
  <c r="O105" i="2"/>
  <c r="P105" i="2"/>
  <c r="Q105" i="2"/>
  <c r="R105" i="2"/>
  <c r="S105" i="2"/>
  <c r="T105" i="2"/>
  <c r="U105" i="2"/>
  <c r="V105" i="2"/>
  <c r="W105" i="2"/>
  <c r="X105" i="2"/>
  <c r="Y105" i="2"/>
  <c r="Z105" i="2"/>
  <c r="AA105" i="2"/>
  <c r="AB105" i="2"/>
  <c r="AC105" i="2"/>
  <c r="AD105" i="2"/>
  <c r="B106" i="2"/>
  <c r="AF106" i="2" s="1"/>
  <c r="C106" i="2"/>
  <c r="D106" i="2"/>
  <c r="F106" i="2" s="1"/>
  <c r="E106" i="2"/>
  <c r="G106" i="2"/>
  <c r="H106" i="2"/>
  <c r="I106" i="2"/>
  <c r="J106" i="2"/>
  <c r="K106" i="2"/>
  <c r="L106" i="2"/>
  <c r="M106" i="2"/>
  <c r="N106" i="2"/>
  <c r="O106" i="2"/>
  <c r="P106" i="2"/>
  <c r="Q106" i="2"/>
  <c r="R106" i="2"/>
  <c r="S106" i="2"/>
  <c r="T106" i="2"/>
  <c r="U106" i="2"/>
  <c r="V106" i="2"/>
  <c r="W106" i="2"/>
  <c r="X106" i="2"/>
  <c r="Y106" i="2"/>
  <c r="Z106" i="2"/>
  <c r="AA106" i="2"/>
  <c r="AB106" i="2"/>
  <c r="AC106" i="2"/>
  <c r="AD106" i="2"/>
  <c r="B107" i="2"/>
  <c r="AG107" i="2" s="1"/>
  <c r="C107" i="2"/>
  <c r="D107" i="2"/>
  <c r="F107" i="2" s="1"/>
  <c r="E107" i="2"/>
  <c r="G107" i="2"/>
  <c r="H107" i="2"/>
  <c r="I107" i="2"/>
  <c r="J107" i="2"/>
  <c r="K107" i="2"/>
  <c r="L107" i="2"/>
  <c r="M107" i="2"/>
  <c r="N107" i="2"/>
  <c r="O107" i="2"/>
  <c r="P107" i="2"/>
  <c r="Q107" i="2"/>
  <c r="R107" i="2"/>
  <c r="S107" i="2"/>
  <c r="T107" i="2"/>
  <c r="U107" i="2"/>
  <c r="V107" i="2"/>
  <c r="W107" i="2"/>
  <c r="X107" i="2"/>
  <c r="Y107" i="2"/>
  <c r="Z107" i="2"/>
  <c r="AA107" i="2"/>
  <c r="AB107" i="2"/>
  <c r="AC107" i="2"/>
  <c r="AD107" i="2"/>
  <c r="B108" i="2"/>
  <c r="AF108" i="2" s="1"/>
  <c r="C108" i="2"/>
  <c r="D108" i="2"/>
  <c r="F108" i="2" s="1"/>
  <c r="E108" i="2"/>
  <c r="G108" i="2"/>
  <c r="H108" i="2"/>
  <c r="I108" i="2"/>
  <c r="J108" i="2"/>
  <c r="K108" i="2"/>
  <c r="L108" i="2"/>
  <c r="M108" i="2"/>
  <c r="N108" i="2"/>
  <c r="O108" i="2"/>
  <c r="P108" i="2"/>
  <c r="Q108" i="2"/>
  <c r="R108" i="2"/>
  <c r="S108" i="2"/>
  <c r="T108" i="2"/>
  <c r="U108" i="2"/>
  <c r="V108" i="2"/>
  <c r="W108" i="2"/>
  <c r="X108" i="2"/>
  <c r="Y108" i="2"/>
  <c r="Z108" i="2"/>
  <c r="AA108" i="2"/>
  <c r="AB108" i="2"/>
  <c r="AC108" i="2"/>
  <c r="AD108" i="2"/>
  <c r="B109" i="2"/>
  <c r="AF109" i="2" s="1"/>
  <c r="C109" i="2"/>
  <c r="D109" i="2"/>
  <c r="F109" i="2" s="1"/>
  <c r="E109" i="2"/>
  <c r="G109" i="2"/>
  <c r="H109" i="2"/>
  <c r="I109" i="2"/>
  <c r="J109" i="2"/>
  <c r="K109" i="2"/>
  <c r="L109" i="2"/>
  <c r="M109" i="2"/>
  <c r="N109" i="2"/>
  <c r="O109" i="2"/>
  <c r="P109" i="2"/>
  <c r="Q109" i="2"/>
  <c r="R109" i="2"/>
  <c r="S109" i="2"/>
  <c r="T109" i="2"/>
  <c r="U109" i="2"/>
  <c r="V109" i="2"/>
  <c r="W109" i="2"/>
  <c r="X109" i="2"/>
  <c r="Y109" i="2"/>
  <c r="Z109" i="2"/>
  <c r="AA109" i="2"/>
  <c r="AB109" i="2"/>
  <c r="AC109" i="2"/>
  <c r="AD109" i="2"/>
  <c r="B110" i="2"/>
  <c r="AE110" i="2" s="1"/>
  <c r="C110" i="2"/>
  <c r="D110" i="2"/>
  <c r="F110" i="2" s="1"/>
  <c r="E110" i="2"/>
  <c r="G110" i="2"/>
  <c r="H110" i="2"/>
  <c r="I110" i="2"/>
  <c r="J110" i="2"/>
  <c r="K110" i="2"/>
  <c r="L110" i="2"/>
  <c r="M110" i="2"/>
  <c r="N110" i="2"/>
  <c r="O110" i="2"/>
  <c r="P110" i="2"/>
  <c r="Q110" i="2"/>
  <c r="R110" i="2"/>
  <c r="S110" i="2"/>
  <c r="T110" i="2"/>
  <c r="U110" i="2"/>
  <c r="V110" i="2"/>
  <c r="W110" i="2"/>
  <c r="X110" i="2"/>
  <c r="Y110" i="2"/>
  <c r="Z110" i="2"/>
  <c r="AA110" i="2"/>
  <c r="AB110" i="2"/>
  <c r="AC110" i="2"/>
  <c r="AD110" i="2"/>
  <c r="B111" i="2"/>
  <c r="AG111" i="2" s="1"/>
  <c r="C111" i="2"/>
  <c r="D111" i="2"/>
  <c r="F111" i="2" s="1"/>
  <c r="E111" i="2"/>
  <c r="G111" i="2"/>
  <c r="H111" i="2"/>
  <c r="I111" i="2"/>
  <c r="J111" i="2"/>
  <c r="K111" i="2"/>
  <c r="L111" i="2"/>
  <c r="M111" i="2"/>
  <c r="N111" i="2"/>
  <c r="O111" i="2"/>
  <c r="P111" i="2"/>
  <c r="Q111" i="2"/>
  <c r="R111" i="2"/>
  <c r="S111" i="2"/>
  <c r="T111" i="2"/>
  <c r="U111" i="2"/>
  <c r="V111" i="2"/>
  <c r="W111" i="2"/>
  <c r="X111" i="2"/>
  <c r="Y111" i="2"/>
  <c r="Z111" i="2"/>
  <c r="AA111" i="2"/>
  <c r="AB111" i="2"/>
  <c r="AC111" i="2"/>
  <c r="AD111" i="2"/>
  <c r="B112" i="2"/>
  <c r="AE112" i="2" s="1"/>
  <c r="C112" i="2"/>
  <c r="D112" i="2"/>
  <c r="F112" i="2" s="1"/>
  <c r="E112" i="2"/>
  <c r="G112" i="2"/>
  <c r="H112" i="2"/>
  <c r="I112" i="2"/>
  <c r="J112" i="2"/>
  <c r="K112" i="2"/>
  <c r="L112" i="2"/>
  <c r="M112" i="2"/>
  <c r="N112" i="2"/>
  <c r="O112" i="2"/>
  <c r="P112" i="2"/>
  <c r="Q112" i="2"/>
  <c r="R112" i="2"/>
  <c r="S112" i="2"/>
  <c r="T112" i="2"/>
  <c r="U112" i="2"/>
  <c r="V112" i="2"/>
  <c r="W112" i="2"/>
  <c r="X112" i="2"/>
  <c r="Y112" i="2"/>
  <c r="Z112" i="2"/>
  <c r="AA112" i="2"/>
  <c r="AB112" i="2"/>
  <c r="AC112" i="2"/>
  <c r="AD112" i="2"/>
  <c r="B113" i="2"/>
  <c r="AG113" i="2" s="1"/>
  <c r="C113" i="2"/>
  <c r="D113" i="2"/>
  <c r="F113" i="2" s="1"/>
  <c r="E113" i="2"/>
  <c r="G113" i="2"/>
  <c r="H113" i="2"/>
  <c r="I113" i="2"/>
  <c r="J113" i="2"/>
  <c r="K113" i="2"/>
  <c r="L113" i="2"/>
  <c r="M113" i="2"/>
  <c r="N113" i="2"/>
  <c r="O113" i="2"/>
  <c r="P113" i="2"/>
  <c r="Q113" i="2"/>
  <c r="R113" i="2"/>
  <c r="S113" i="2"/>
  <c r="T113" i="2"/>
  <c r="U113" i="2"/>
  <c r="V113" i="2"/>
  <c r="W113" i="2"/>
  <c r="X113" i="2"/>
  <c r="Y113" i="2"/>
  <c r="Z113" i="2"/>
  <c r="AA113" i="2"/>
  <c r="AB113" i="2"/>
  <c r="AC113" i="2"/>
  <c r="AD113" i="2"/>
  <c r="B114" i="2"/>
  <c r="AF114" i="2" s="1"/>
  <c r="C114" i="2"/>
  <c r="D114" i="2"/>
  <c r="F114" i="2" s="1"/>
  <c r="E114" i="2"/>
  <c r="G114" i="2"/>
  <c r="H114" i="2"/>
  <c r="I114" i="2"/>
  <c r="J114" i="2"/>
  <c r="K114" i="2"/>
  <c r="L114" i="2"/>
  <c r="M114" i="2"/>
  <c r="N114" i="2"/>
  <c r="O114" i="2"/>
  <c r="P114" i="2"/>
  <c r="Q114" i="2"/>
  <c r="R114" i="2"/>
  <c r="S114" i="2"/>
  <c r="T114" i="2"/>
  <c r="U114" i="2"/>
  <c r="V114" i="2"/>
  <c r="W114" i="2"/>
  <c r="X114" i="2"/>
  <c r="Y114" i="2"/>
  <c r="Z114" i="2"/>
  <c r="AA114" i="2"/>
  <c r="AB114" i="2"/>
  <c r="AC114" i="2"/>
  <c r="AD114" i="2"/>
  <c r="B115" i="2"/>
  <c r="AE115" i="2" s="1"/>
  <c r="C115" i="2"/>
  <c r="D115" i="2"/>
  <c r="F115" i="2" s="1"/>
  <c r="E115" i="2"/>
  <c r="G115" i="2"/>
  <c r="H115" i="2"/>
  <c r="I115" i="2"/>
  <c r="J115" i="2"/>
  <c r="K115" i="2"/>
  <c r="L115" i="2"/>
  <c r="M115" i="2"/>
  <c r="N115" i="2"/>
  <c r="O115" i="2"/>
  <c r="P115" i="2"/>
  <c r="Q115" i="2"/>
  <c r="R115" i="2"/>
  <c r="S115" i="2"/>
  <c r="T115" i="2"/>
  <c r="U115" i="2"/>
  <c r="V115" i="2"/>
  <c r="W115" i="2"/>
  <c r="X115" i="2"/>
  <c r="Y115" i="2"/>
  <c r="Z115" i="2"/>
  <c r="AA115" i="2"/>
  <c r="AB115" i="2"/>
  <c r="AC115" i="2"/>
  <c r="AD115" i="2"/>
  <c r="B116" i="2"/>
  <c r="AE116" i="2" s="1"/>
  <c r="C116" i="2"/>
  <c r="D116" i="2"/>
  <c r="F116" i="2" s="1"/>
  <c r="E116" i="2"/>
  <c r="G116" i="2"/>
  <c r="H116" i="2"/>
  <c r="I116" i="2"/>
  <c r="J116" i="2"/>
  <c r="K116" i="2"/>
  <c r="L116" i="2"/>
  <c r="M116" i="2"/>
  <c r="N116" i="2"/>
  <c r="O116" i="2"/>
  <c r="P116" i="2"/>
  <c r="Q116" i="2"/>
  <c r="R116" i="2"/>
  <c r="S116" i="2"/>
  <c r="T116" i="2"/>
  <c r="U116" i="2"/>
  <c r="V116" i="2"/>
  <c r="W116" i="2"/>
  <c r="X116" i="2"/>
  <c r="Y116" i="2"/>
  <c r="Z116" i="2"/>
  <c r="AA116" i="2"/>
  <c r="AB116" i="2"/>
  <c r="AC116" i="2"/>
  <c r="AD116" i="2"/>
  <c r="B117" i="2"/>
  <c r="AF117" i="2" s="1"/>
  <c r="C117" i="2"/>
  <c r="D117" i="2"/>
  <c r="F117" i="2" s="1"/>
  <c r="E117" i="2"/>
  <c r="G117" i="2"/>
  <c r="H117" i="2"/>
  <c r="I117" i="2"/>
  <c r="J117" i="2"/>
  <c r="K117" i="2"/>
  <c r="L117" i="2"/>
  <c r="M117" i="2"/>
  <c r="N117" i="2"/>
  <c r="O117" i="2"/>
  <c r="P117" i="2"/>
  <c r="Q117" i="2"/>
  <c r="R117" i="2"/>
  <c r="S117" i="2"/>
  <c r="T117" i="2"/>
  <c r="U117" i="2"/>
  <c r="V117" i="2"/>
  <c r="W117" i="2"/>
  <c r="X117" i="2"/>
  <c r="Y117" i="2"/>
  <c r="Z117" i="2"/>
  <c r="AA117" i="2"/>
  <c r="AB117" i="2"/>
  <c r="AC117" i="2"/>
  <c r="AD117" i="2"/>
  <c r="B118" i="2"/>
  <c r="AF118" i="2" s="1"/>
  <c r="C118" i="2"/>
  <c r="D118" i="2"/>
  <c r="F118" i="2" s="1"/>
  <c r="E118" i="2"/>
  <c r="G118" i="2"/>
  <c r="H118" i="2"/>
  <c r="I118" i="2"/>
  <c r="J118" i="2"/>
  <c r="K118" i="2"/>
  <c r="L118" i="2"/>
  <c r="M118" i="2"/>
  <c r="N118" i="2"/>
  <c r="O118" i="2"/>
  <c r="P118" i="2"/>
  <c r="Q118" i="2"/>
  <c r="R118" i="2"/>
  <c r="S118" i="2"/>
  <c r="T118" i="2"/>
  <c r="U118" i="2"/>
  <c r="V118" i="2"/>
  <c r="W118" i="2"/>
  <c r="X118" i="2"/>
  <c r="Y118" i="2"/>
  <c r="Z118" i="2"/>
  <c r="AA118" i="2"/>
  <c r="AB118" i="2"/>
  <c r="AC118" i="2"/>
  <c r="AD118" i="2"/>
  <c r="B119" i="2"/>
  <c r="AE119" i="2" s="1"/>
  <c r="C119" i="2"/>
  <c r="D119" i="2"/>
  <c r="F119" i="2" s="1"/>
  <c r="E119" i="2"/>
  <c r="G119" i="2"/>
  <c r="H119" i="2"/>
  <c r="I119" i="2"/>
  <c r="J119" i="2"/>
  <c r="K119" i="2"/>
  <c r="L119" i="2"/>
  <c r="M119" i="2"/>
  <c r="N119" i="2"/>
  <c r="O119" i="2"/>
  <c r="P119" i="2"/>
  <c r="Q119" i="2"/>
  <c r="R119" i="2"/>
  <c r="S119" i="2"/>
  <c r="T119" i="2"/>
  <c r="U119" i="2"/>
  <c r="V119" i="2"/>
  <c r="W119" i="2"/>
  <c r="X119" i="2"/>
  <c r="Y119" i="2"/>
  <c r="Z119" i="2"/>
  <c r="AA119" i="2"/>
  <c r="AB119" i="2"/>
  <c r="AC119" i="2"/>
  <c r="AD119" i="2"/>
  <c r="B120" i="2"/>
  <c r="AH120" i="2" s="1"/>
  <c r="C120" i="2"/>
  <c r="D120" i="2"/>
  <c r="F120" i="2" s="1"/>
  <c r="E120" i="2"/>
  <c r="G120" i="2"/>
  <c r="H120" i="2"/>
  <c r="I120" i="2"/>
  <c r="J120" i="2"/>
  <c r="K120" i="2"/>
  <c r="L120" i="2"/>
  <c r="M120" i="2"/>
  <c r="N120" i="2"/>
  <c r="O120" i="2"/>
  <c r="P120" i="2"/>
  <c r="Q120" i="2"/>
  <c r="R120" i="2"/>
  <c r="S120" i="2"/>
  <c r="T120" i="2"/>
  <c r="U120" i="2"/>
  <c r="V120" i="2"/>
  <c r="W120" i="2"/>
  <c r="X120" i="2"/>
  <c r="Y120" i="2"/>
  <c r="Z120" i="2"/>
  <c r="AA120" i="2"/>
  <c r="AB120" i="2"/>
  <c r="AC120" i="2"/>
  <c r="AD120" i="2"/>
  <c r="B121" i="2"/>
  <c r="AF121" i="2" s="1"/>
  <c r="C121" i="2"/>
  <c r="D121" i="2"/>
  <c r="F121" i="2" s="1"/>
  <c r="E121" i="2"/>
  <c r="G121" i="2"/>
  <c r="H121" i="2"/>
  <c r="I121" i="2"/>
  <c r="J121" i="2"/>
  <c r="K121" i="2"/>
  <c r="L121" i="2"/>
  <c r="M121" i="2"/>
  <c r="N121" i="2"/>
  <c r="O121" i="2"/>
  <c r="P121" i="2"/>
  <c r="Q121" i="2"/>
  <c r="R121" i="2"/>
  <c r="S121" i="2"/>
  <c r="T121" i="2"/>
  <c r="U121" i="2"/>
  <c r="V121" i="2"/>
  <c r="W121" i="2"/>
  <c r="X121" i="2"/>
  <c r="Y121" i="2"/>
  <c r="Z121" i="2"/>
  <c r="AA121" i="2"/>
  <c r="AB121" i="2"/>
  <c r="AC121" i="2"/>
  <c r="AD121" i="2"/>
  <c r="B122" i="2"/>
  <c r="AE122" i="2" s="1"/>
  <c r="C122" i="2"/>
  <c r="D122" i="2"/>
  <c r="F122" i="2" s="1"/>
  <c r="E122" i="2"/>
  <c r="G122" i="2"/>
  <c r="H122" i="2"/>
  <c r="I122" i="2"/>
  <c r="J122" i="2"/>
  <c r="K122" i="2"/>
  <c r="L122" i="2"/>
  <c r="M122" i="2"/>
  <c r="N122" i="2"/>
  <c r="O122" i="2"/>
  <c r="P122" i="2"/>
  <c r="Q122" i="2"/>
  <c r="R122" i="2"/>
  <c r="S122" i="2"/>
  <c r="T122" i="2"/>
  <c r="U122" i="2"/>
  <c r="V122" i="2"/>
  <c r="W122" i="2"/>
  <c r="X122" i="2"/>
  <c r="Y122" i="2"/>
  <c r="Z122" i="2"/>
  <c r="AA122" i="2"/>
  <c r="AB122" i="2"/>
  <c r="AC122" i="2"/>
  <c r="AD122" i="2"/>
  <c r="B123" i="2"/>
  <c r="C123" i="2"/>
  <c r="D123" i="2"/>
  <c r="F123" i="2" s="1"/>
  <c r="E123" i="2"/>
  <c r="G123" i="2"/>
  <c r="H123" i="2"/>
  <c r="I123" i="2"/>
  <c r="J123" i="2"/>
  <c r="K123" i="2"/>
  <c r="L123" i="2"/>
  <c r="M123" i="2"/>
  <c r="N123" i="2"/>
  <c r="O123" i="2"/>
  <c r="P123" i="2"/>
  <c r="Q123" i="2"/>
  <c r="R123" i="2"/>
  <c r="S123" i="2"/>
  <c r="T123" i="2"/>
  <c r="U123" i="2"/>
  <c r="V123" i="2"/>
  <c r="W123" i="2"/>
  <c r="X123" i="2"/>
  <c r="Y123" i="2"/>
  <c r="Z123" i="2"/>
  <c r="AA123" i="2"/>
  <c r="AB123" i="2"/>
  <c r="AC123" i="2"/>
  <c r="AD123" i="2"/>
  <c r="B124" i="2"/>
  <c r="AF124" i="2" s="1"/>
  <c r="C124" i="2"/>
  <c r="D124" i="2"/>
  <c r="F124" i="2" s="1"/>
  <c r="E124" i="2"/>
  <c r="G124" i="2"/>
  <c r="H124" i="2"/>
  <c r="I124" i="2"/>
  <c r="J124" i="2"/>
  <c r="K124" i="2"/>
  <c r="L124" i="2"/>
  <c r="M124" i="2"/>
  <c r="N124" i="2"/>
  <c r="O124" i="2"/>
  <c r="P124" i="2"/>
  <c r="Q124" i="2"/>
  <c r="R124" i="2"/>
  <c r="S124" i="2"/>
  <c r="T124" i="2"/>
  <c r="U124" i="2"/>
  <c r="V124" i="2"/>
  <c r="W124" i="2"/>
  <c r="X124" i="2"/>
  <c r="Y124" i="2"/>
  <c r="Z124" i="2"/>
  <c r="AA124" i="2"/>
  <c r="AB124" i="2"/>
  <c r="AC124" i="2"/>
  <c r="AD124" i="2"/>
  <c r="B125" i="2"/>
  <c r="C125" i="2"/>
  <c r="D125" i="2"/>
  <c r="F125" i="2" s="1"/>
  <c r="E125" i="2"/>
  <c r="G125" i="2"/>
  <c r="H125" i="2"/>
  <c r="I125" i="2"/>
  <c r="J125" i="2"/>
  <c r="K125" i="2"/>
  <c r="L125" i="2"/>
  <c r="M125" i="2"/>
  <c r="N125" i="2"/>
  <c r="O125" i="2"/>
  <c r="P125" i="2"/>
  <c r="Q125" i="2"/>
  <c r="R125" i="2"/>
  <c r="S125" i="2"/>
  <c r="T125" i="2"/>
  <c r="U125" i="2"/>
  <c r="V125" i="2"/>
  <c r="W125" i="2"/>
  <c r="X125" i="2"/>
  <c r="Y125" i="2"/>
  <c r="Z125" i="2"/>
  <c r="AA125" i="2"/>
  <c r="AB125" i="2"/>
  <c r="AC125" i="2"/>
  <c r="AD125" i="2"/>
  <c r="B126" i="2"/>
  <c r="C126" i="2"/>
  <c r="D126" i="2"/>
  <c r="F126" i="2" s="1"/>
  <c r="E126" i="2"/>
  <c r="G126" i="2"/>
  <c r="H126" i="2"/>
  <c r="I126" i="2"/>
  <c r="J126" i="2"/>
  <c r="K126" i="2"/>
  <c r="L126" i="2"/>
  <c r="M126" i="2"/>
  <c r="N126" i="2"/>
  <c r="O126" i="2"/>
  <c r="P126" i="2"/>
  <c r="Q126" i="2"/>
  <c r="R126" i="2"/>
  <c r="S126" i="2"/>
  <c r="T126" i="2"/>
  <c r="U126" i="2"/>
  <c r="V126" i="2"/>
  <c r="W126" i="2"/>
  <c r="X126" i="2"/>
  <c r="Y126" i="2"/>
  <c r="Z126" i="2"/>
  <c r="AA126" i="2"/>
  <c r="AB126" i="2"/>
  <c r="AC126" i="2"/>
  <c r="AD126" i="2"/>
  <c r="B127" i="2"/>
  <c r="AF127" i="2" s="1"/>
  <c r="C127" i="2"/>
  <c r="D127" i="2"/>
  <c r="F127" i="2" s="1"/>
  <c r="E127" i="2"/>
  <c r="G127" i="2"/>
  <c r="H127" i="2"/>
  <c r="I127" i="2"/>
  <c r="J127" i="2"/>
  <c r="K127" i="2"/>
  <c r="L127" i="2"/>
  <c r="M127" i="2"/>
  <c r="N127" i="2"/>
  <c r="O127" i="2"/>
  <c r="P127" i="2"/>
  <c r="Q127" i="2"/>
  <c r="R127" i="2"/>
  <c r="S127" i="2"/>
  <c r="T127" i="2"/>
  <c r="U127" i="2"/>
  <c r="V127" i="2"/>
  <c r="W127" i="2"/>
  <c r="X127" i="2"/>
  <c r="Y127" i="2"/>
  <c r="Z127" i="2"/>
  <c r="AA127" i="2"/>
  <c r="AB127" i="2"/>
  <c r="AC127" i="2"/>
  <c r="AD127" i="2"/>
  <c r="B128" i="2"/>
  <c r="AI128" i="2" s="1"/>
  <c r="C128" i="2"/>
  <c r="D128" i="2"/>
  <c r="F128" i="2" s="1"/>
  <c r="E128" i="2"/>
  <c r="G128" i="2"/>
  <c r="H128" i="2"/>
  <c r="I128" i="2"/>
  <c r="J128" i="2"/>
  <c r="K128" i="2"/>
  <c r="L128" i="2"/>
  <c r="M128" i="2"/>
  <c r="N128" i="2"/>
  <c r="O128" i="2"/>
  <c r="P128" i="2"/>
  <c r="Q128" i="2"/>
  <c r="R128" i="2"/>
  <c r="S128" i="2"/>
  <c r="T128" i="2"/>
  <c r="U128" i="2"/>
  <c r="V128" i="2"/>
  <c r="W128" i="2"/>
  <c r="X128" i="2"/>
  <c r="Y128" i="2"/>
  <c r="Z128" i="2"/>
  <c r="AA128" i="2"/>
  <c r="AB128" i="2"/>
  <c r="AC128" i="2"/>
  <c r="AD128" i="2"/>
  <c r="B129" i="2"/>
  <c r="AF129" i="2" s="1"/>
  <c r="C129" i="2"/>
  <c r="D129" i="2"/>
  <c r="F129" i="2" s="1"/>
  <c r="E129" i="2"/>
  <c r="G129" i="2"/>
  <c r="H129" i="2"/>
  <c r="I129" i="2"/>
  <c r="J129" i="2"/>
  <c r="K129" i="2"/>
  <c r="L129" i="2"/>
  <c r="M129" i="2"/>
  <c r="N129" i="2"/>
  <c r="O129" i="2"/>
  <c r="P129" i="2"/>
  <c r="Q129" i="2"/>
  <c r="R129" i="2"/>
  <c r="S129" i="2"/>
  <c r="T129" i="2"/>
  <c r="U129" i="2"/>
  <c r="V129" i="2"/>
  <c r="W129" i="2"/>
  <c r="X129" i="2"/>
  <c r="Y129" i="2"/>
  <c r="Z129" i="2"/>
  <c r="AA129" i="2"/>
  <c r="AB129" i="2"/>
  <c r="AC129" i="2"/>
  <c r="AD129" i="2"/>
  <c r="B130" i="2"/>
  <c r="C130" i="2"/>
  <c r="D130" i="2"/>
  <c r="F130" i="2" s="1"/>
  <c r="E130" i="2"/>
  <c r="G130" i="2"/>
  <c r="H130" i="2"/>
  <c r="I130" i="2"/>
  <c r="J130" i="2"/>
  <c r="K130" i="2"/>
  <c r="L130" i="2"/>
  <c r="M130" i="2"/>
  <c r="N130" i="2"/>
  <c r="O130" i="2"/>
  <c r="P130" i="2"/>
  <c r="Q130" i="2"/>
  <c r="R130" i="2"/>
  <c r="S130" i="2"/>
  <c r="T130" i="2"/>
  <c r="U130" i="2"/>
  <c r="V130" i="2"/>
  <c r="W130" i="2"/>
  <c r="X130" i="2"/>
  <c r="Y130" i="2"/>
  <c r="Z130" i="2"/>
  <c r="AA130" i="2"/>
  <c r="AB130" i="2"/>
  <c r="AC130" i="2"/>
  <c r="AD130" i="2"/>
  <c r="B131" i="2"/>
  <c r="AE131" i="2" s="1"/>
  <c r="C131" i="2"/>
  <c r="D131" i="2"/>
  <c r="F131" i="2" s="1"/>
  <c r="E131" i="2"/>
  <c r="G131" i="2"/>
  <c r="H131" i="2"/>
  <c r="I131" i="2"/>
  <c r="J131" i="2"/>
  <c r="K131" i="2"/>
  <c r="L131" i="2"/>
  <c r="M131" i="2"/>
  <c r="N131" i="2"/>
  <c r="O131" i="2"/>
  <c r="P131" i="2"/>
  <c r="Q131" i="2"/>
  <c r="R131" i="2"/>
  <c r="S131" i="2"/>
  <c r="T131" i="2"/>
  <c r="U131" i="2"/>
  <c r="V131" i="2"/>
  <c r="W131" i="2"/>
  <c r="X131" i="2"/>
  <c r="Y131" i="2"/>
  <c r="Z131" i="2"/>
  <c r="AA131" i="2"/>
  <c r="AB131" i="2"/>
  <c r="AC131" i="2"/>
  <c r="AD131" i="2"/>
  <c r="B132" i="2"/>
  <c r="C132" i="2"/>
  <c r="D132" i="2"/>
  <c r="F132" i="2" s="1"/>
  <c r="E132" i="2"/>
  <c r="G132" i="2"/>
  <c r="H132" i="2"/>
  <c r="I132" i="2"/>
  <c r="J132" i="2"/>
  <c r="K132" i="2"/>
  <c r="L132" i="2"/>
  <c r="M132" i="2"/>
  <c r="N132" i="2"/>
  <c r="O132" i="2"/>
  <c r="P132" i="2"/>
  <c r="Q132" i="2"/>
  <c r="R132" i="2"/>
  <c r="S132" i="2"/>
  <c r="T132" i="2"/>
  <c r="U132" i="2"/>
  <c r="V132" i="2"/>
  <c r="W132" i="2"/>
  <c r="X132" i="2"/>
  <c r="Y132" i="2"/>
  <c r="Z132" i="2"/>
  <c r="AA132" i="2"/>
  <c r="AB132" i="2"/>
  <c r="AC132" i="2"/>
  <c r="AD132" i="2"/>
  <c r="B133" i="2"/>
  <c r="C133" i="2"/>
  <c r="D133" i="2"/>
  <c r="F133" i="2" s="1"/>
  <c r="E133" i="2"/>
  <c r="G133" i="2"/>
  <c r="H133" i="2"/>
  <c r="I133" i="2"/>
  <c r="J133" i="2"/>
  <c r="K133" i="2"/>
  <c r="L133" i="2"/>
  <c r="M133" i="2"/>
  <c r="N133" i="2"/>
  <c r="O133" i="2"/>
  <c r="P133" i="2"/>
  <c r="Q133" i="2"/>
  <c r="R133" i="2"/>
  <c r="S133" i="2"/>
  <c r="T133" i="2"/>
  <c r="U133" i="2"/>
  <c r="V133" i="2"/>
  <c r="W133" i="2"/>
  <c r="X133" i="2"/>
  <c r="Y133" i="2"/>
  <c r="Z133" i="2"/>
  <c r="AA133" i="2"/>
  <c r="AB133" i="2"/>
  <c r="AC133" i="2"/>
  <c r="AD133" i="2"/>
  <c r="B134" i="2"/>
  <c r="C134" i="2"/>
  <c r="D134" i="2"/>
  <c r="F134" i="2" s="1"/>
  <c r="E134" i="2"/>
  <c r="G134" i="2"/>
  <c r="H134" i="2"/>
  <c r="I134" i="2"/>
  <c r="J134" i="2"/>
  <c r="K134" i="2"/>
  <c r="L134" i="2"/>
  <c r="M134" i="2"/>
  <c r="N134" i="2"/>
  <c r="O134" i="2"/>
  <c r="P134" i="2"/>
  <c r="Q134" i="2"/>
  <c r="R134" i="2"/>
  <c r="S134" i="2"/>
  <c r="T134" i="2"/>
  <c r="U134" i="2"/>
  <c r="V134" i="2"/>
  <c r="W134" i="2"/>
  <c r="X134" i="2"/>
  <c r="Y134" i="2"/>
  <c r="Z134" i="2"/>
  <c r="AA134" i="2"/>
  <c r="AB134" i="2"/>
  <c r="AC134" i="2"/>
  <c r="AD134" i="2"/>
  <c r="B135" i="2"/>
  <c r="AF135" i="2" s="1"/>
  <c r="C135" i="2"/>
  <c r="D135" i="2"/>
  <c r="F135" i="2" s="1"/>
  <c r="E135" i="2"/>
  <c r="G135" i="2"/>
  <c r="H135" i="2"/>
  <c r="I135" i="2"/>
  <c r="J135" i="2"/>
  <c r="K135" i="2"/>
  <c r="L135" i="2"/>
  <c r="M135" i="2"/>
  <c r="N135" i="2"/>
  <c r="O135" i="2"/>
  <c r="P135" i="2"/>
  <c r="Q135" i="2"/>
  <c r="R135" i="2"/>
  <c r="S135" i="2"/>
  <c r="T135" i="2"/>
  <c r="U135" i="2"/>
  <c r="V135" i="2"/>
  <c r="W135" i="2"/>
  <c r="X135" i="2"/>
  <c r="Y135" i="2"/>
  <c r="Z135" i="2"/>
  <c r="AA135" i="2"/>
  <c r="AB135" i="2"/>
  <c r="AC135" i="2"/>
  <c r="AD135" i="2"/>
  <c r="B136" i="2"/>
  <c r="C136" i="2"/>
  <c r="D136" i="2"/>
  <c r="F136" i="2" s="1"/>
  <c r="E136" i="2"/>
  <c r="G136" i="2"/>
  <c r="H136" i="2"/>
  <c r="I136" i="2"/>
  <c r="J136" i="2"/>
  <c r="K136" i="2"/>
  <c r="L136" i="2"/>
  <c r="M136" i="2"/>
  <c r="N136" i="2"/>
  <c r="O136" i="2"/>
  <c r="P136" i="2"/>
  <c r="Q136" i="2"/>
  <c r="R136" i="2"/>
  <c r="S136" i="2"/>
  <c r="T136" i="2"/>
  <c r="U136" i="2"/>
  <c r="V136" i="2"/>
  <c r="W136" i="2"/>
  <c r="X136" i="2"/>
  <c r="Y136" i="2"/>
  <c r="Z136" i="2"/>
  <c r="AA136" i="2"/>
  <c r="AB136" i="2"/>
  <c r="AC136" i="2"/>
  <c r="AD136" i="2"/>
  <c r="B137" i="2"/>
  <c r="AF137" i="2" s="1"/>
  <c r="C137" i="2"/>
  <c r="D137" i="2"/>
  <c r="F137" i="2" s="1"/>
  <c r="E137" i="2"/>
  <c r="G137" i="2"/>
  <c r="H137" i="2"/>
  <c r="I137" i="2"/>
  <c r="J137" i="2"/>
  <c r="K137" i="2"/>
  <c r="L137" i="2"/>
  <c r="M137" i="2"/>
  <c r="N137" i="2"/>
  <c r="O137" i="2"/>
  <c r="P137" i="2"/>
  <c r="Q137" i="2"/>
  <c r="R137" i="2"/>
  <c r="S137" i="2"/>
  <c r="T137" i="2"/>
  <c r="U137" i="2"/>
  <c r="V137" i="2"/>
  <c r="W137" i="2"/>
  <c r="X137" i="2"/>
  <c r="Y137" i="2"/>
  <c r="Z137" i="2"/>
  <c r="AA137" i="2"/>
  <c r="AB137" i="2"/>
  <c r="AC137" i="2"/>
  <c r="AD137" i="2"/>
  <c r="B138" i="2"/>
  <c r="AF138" i="2" s="1"/>
  <c r="C138" i="2"/>
  <c r="D138" i="2"/>
  <c r="F138" i="2" s="1"/>
  <c r="E138" i="2"/>
  <c r="G138" i="2"/>
  <c r="H138" i="2"/>
  <c r="I138" i="2"/>
  <c r="J138" i="2"/>
  <c r="K138" i="2"/>
  <c r="L138" i="2"/>
  <c r="M138" i="2"/>
  <c r="N138" i="2"/>
  <c r="O138" i="2"/>
  <c r="P138" i="2"/>
  <c r="Q138" i="2"/>
  <c r="R138" i="2"/>
  <c r="S138" i="2"/>
  <c r="T138" i="2"/>
  <c r="U138" i="2"/>
  <c r="V138" i="2"/>
  <c r="W138" i="2"/>
  <c r="X138" i="2"/>
  <c r="Y138" i="2"/>
  <c r="Z138" i="2"/>
  <c r="AA138" i="2"/>
  <c r="AB138" i="2"/>
  <c r="AC138" i="2"/>
  <c r="AD138" i="2"/>
  <c r="B139" i="2"/>
  <c r="AE139" i="2" s="1"/>
  <c r="C139" i="2"/>
  <c r="D139" i="2"/>
  <c r="F139" i="2" s="1"/>
  <c r="E139" i="2"/>
  <c r="G139" i="2"/>
  <c r="H139" i="2"/>
  <c r="I139" i="2"/>
  <c r="J139" i="2"/>
  <c r="K139" i="2"/>
  <c r="L139" i="2"/>
  <c r="M139" i="2"/>
  <c r="N139" i="2"/>
  <c r="O139" i="2"/>
  <c r="P139" i="2"/>
  <c r="Q139" i="2"/>
  <c r="R139" i="2"/>
  <c r="S139" i="2"/>
  <c r="T139" i="2"/>
  <c r="U139" i="2"/>
  <c r="V139" i="2"/>
  <c r="W139" i="2"/>
  <c r="X139" i="2"/>
  <c r="Y139" i="2"/>
  <c r="Z139" i="2"/>
  <c r="AA139" i="2"/>
  <c r="AB139" i="2"/>
  <c r="AC139" i="2"/>
  <c r="AD139" i="2"/>
  <c r="B140" i="2"/>
  <c r="AE140" i="2" s="1"/>
  <c r="C140" i="2"/>
  <c r="D140" i="2"/>
  <c r="F140" i="2" s="1"/>
  <c r="E140" i="2"/>
  <c r="G140" i="2"/>
  <c r="H140" i="2"/>
  <c r="I140" i="2"/>
  <c r="J140" i="2"/>
  <c r="K140" i="2"/>
  <c r="L140" i="2"/>
  <c r="M140" i="2"/>
  <c r="N140" i="2"/>
  <c r="O140" i="2"/>
  <c r="P140" i="2"/>
  <c r="Q140" i="2"/>
  <c r="R140" i="2"/>
  <c r="S140" i="2"/>
  <c r="T140" i="2"/>
  <c r="U140" i="2"/>
  <c r="V140" i="2"/>
  <c r="W140" i="2"/>
  <c r="X140" i="2"/>
  <c r="Y140" i="2"/>
  <c r="Z140" i="2"/>
  <c r="AA140" i="2"/>
  <c r="AB140" i="2"/>
  <c r="AC140" i="2"/>
  <c r="AD140" i="2"/>
  <c r="B141" i="2"/>
  <c r="AF141" i="2" s="1"/>
  <c r="C141" i="2"/>
  <c r="D141" i="2"/>
  <c r="F141" i="2" s="1"/>
  <c r="E141" i="2"/>
  <c r="G141" i="2"/>
  <c r="H141" i="2"/>
  <c r="I141" i="2"/>
  <c r="J141" i="2"/>
  <c r="K141" i="2"/>
  <c r="L141" i="2"/>
  <c r="M141" i="2"/>
  <c r="N141" i="2"/>
  <c r="O141" i="2"/>
  <c r="P141" i="2"/>
  <c r="Q141" i="2"/>
  <c r="R141" i="2"/>
  <c r="S141" i="2"/>
  <c r="T141" i="2"/>
  <c r="U141" i="2"/>
  <c r="V141" i="2"/>
  <c r="W141" i="2"/>
  <c r="X141" i="2"/>
  <c r="Y141" i="2"/>
  <c r="Z141" i="2"/>
  <c r="AA141" i="2"/>
  <c r="AB141" i="2"/>
  <c r="AC141" i="2"/>
  <c r="AD141" i="2"/>
  <c r="B142" i="2"/>
  <c r="AF142" i="2" s="1"/>
  <c r="C142" i="2"/>
  <c r="D142" i="2"/>
  <c r="F142" i="2" s="1"/>
  <c r="E142" i="2"/>
  <c r="G142" i="2"/>
  <c r="H142" i="2"/>
  <c r="I142" i="2"/>
  <c r="J142" i="2"/>
  <c r="K142" i="2"/>
  <c r="L142" i="2"/>
  <c r="M142" i="2"/>
  <c r="N142" i="2"/>
  <c r="O142" i="2"/>
  <c r="P142" i="2"/>
  <c r="Q142" i="2"/>
  <c r="R142" i="2"/>
  <c r="S142" i="2"/>
  <c r="T142" i="2"/>
  <c r="U142" i="2"/>
  <c r="V142" i="2"/>
  <c r="W142" i="2"/>
  <c r="X142" i="2"/>
  <c r="Y142" i="2"/>
  <c r="Z142" i="2"/>
  <c r="AA142" i="2"/>
  <c r="AB142" i="2"/>
  <c r="AC142" i="2"/>
  <c r="AD142" i="2"/>
  <c r="B143" i="2"/>
  <c r="AF143" i="2" s="1"/>
  <c r="C143" i="2"/>
  <c r="D143" i="2"/>
  <c r="F143" i="2" s="1"/>
  <c r="E143" i="2"/>
  <c r="G143" i="2"/>
  <c r="H143" i="2"/>
  <c r="I143" i="2"/>
  <c r="J143" i="2"/>
  <c r="K143" i="2"/>
  <c r="L143" i="2"/>
  <c r="M143" i="2"/>
  <c r="N143" i="2"/>
  <c r="O143" i="2"/>
  <c r="P143" i="2"/>
  <c r="Q143" i="2"/>
  <c r="R143" i="2"/>
  <c r="S143" i="2"/>
  <c r="T143" i="2"/>
  <c r="U143" i="2"/>
  <c r="V143" i="2"/>
  <c r="W143" i="2"/>
  <c r="X143" i="2"/>
  <c r="Y143" i="2"/>
  <c r="Z143" i="2"/>
  <c r="AA143" i="2"/>
  <c r="AB143" i="2"/>
  <c r="AC143" i="2"/>
  <c r="AD143" i="2"/>
  <c r="B144" i="2"/>
  <c r="AH144" i="2" s="1"/>
  <c r="C144" i="2"/>
  <c r="D144" i="2"/>
  <c r="F144" i="2" s="1"/>
  <c r="E144" i="2"/>
  <c r="G144" i="2"/>
  <c r="H144" i="2"/>
  <c r="I144" i="2"/>
  <c r="J144" i="2"/>
  <c r="K144" i="2"/>
  <c r="L144" i="2"/>
  <c r="M144" i="2"/>
  <c r="N144" i="2"/>
  <c r="O144" i="2"/>
  <c r="P144" i="2"/>
  <c r="Q144" i="2"/>
  <c r="R144" i="2"/>
  <c r="S144" i="2"/>
  <c r="T144" i="2"/>
  <c r="U144" i="2"/>
  <c r="V144" i="2"/>
  <c r="W144" i="2"/>
  <c r="X144" i="2"/>
  <c r="Y144" i="2"/>
  <c r="Z144" i="2"/>
  <c r="AA144" i="2"/>
  <c r="AB144" i="2"/>
  <c r="AC144" i="2"/>
  <c r="AD144" i="2"/>
  <c r="B145" i="2"/>
  <c r="AH145" i="2" s="1"/>
  <c r="C145" i="2"/>
  <c r="D145" i="2"/>
  <c r="F145" i="2" s="1"/>
  <c r="E145" i="2"/>
  <c r="G145" i="2"/>
  <c r="H145" i="2"/>
  <c r="I145" i="2"/>
  <c r="J145" i="2"/>
  <c r="K145" i="2"/>
  <c r="L145" i="2"/>
  <c r="M145" i="2"/>
  <c r="N145" i="2"/>
  <c r="O145" i="2"/>
  <c r="P145" i="2"/>
  <c r="Q145" i="2"/>
  <c r="R145" i="2"/>
  <c r="S145" i="2"/>
  <c r="T145" i="2"/>
  <c r="U145" i="2"/>
  <c r="V145" i="2"/>
  <c r="W145" i="2"/>
  <c r="X145" i="2"/>
  <c r="Y145" i="2"/>
  <c r="Z145" i="2"/>
  <c r="AA145" i="2"/>
  <c r="AB145" i="2"/>
  <c r="AC145" i="2"/>
  <c r="AD145" i="2"/>
  <c r="B146" i="2"/>
  <c r="AI146" i="2" s="1"/>
  <c r="C146" i="2"/>
  <c r="D146" i="2"/>
  <c r="F146" i="2" s="1"/>
  <c r="E146" i="2"/>
  <c r="G146" i="2"/>
  <c r="H146" i="2"/>
  <c r="I146" i="2"/>
  <c r="J146" i="2"/>
  <c r="K146" i="2"/>
  <c r="L146" i="2"/>
  <c r="M146" i="2"/>
  <c r="N146" i="2"/>
  <c r="O146" i="2"/>
  <c r="P146" i="2"/>
  <c r="Q146" i="2"/>
  <c r="R146" i="2"/>
  <c r="S146" i="2"/>
  <c r="T146" i="2"/>
  <c r="U146" i="2"/>
  <c r="V146" i="2"/>
  <c r="W146" i="2"/>
  <c r="X146" i="2"/>
  <c r="Y146" i="2"/>
  <c r="Z146" i="2"/>
  <c r="AA146" i="2"/>
  <c r="AB146" i="2"/>
  <c r="AC146" i="2"/>
  <c r="AD146" i="2"/>
  <c r="B147" i="2"/>
  <c r="AI147" i="2" s="1"/>
  <c r="C147" i="2"/>
  <c r="D147" i="2"/>
  <c r="F147" i="2" s="1"/>
  <c r="E147" i="2"/>
  <c r="G147" i="2"/>
  <c r="H147" i="2"/>
  <c r="I147" i="2"/>
  <c r="J147" i="2"/>
  <c r="K147" i="2"/>
  <c r="L147" i="2"/>
  <c r="M147" i="2"/>
  <c r="N147" i="2"/>
  <c r="O147" i="2"/>
  <c r="P147" i="2"/>
  <c r="Q147" i="2"/>
  <c r="R147" i="2"/>
  <c r="S147" i="2"/>
  <c r="T147" i="2"/>
  <c r="U147" i="2"/>
  <c r="V147" i="2"/>
  <c r="W147" i="2"/>
  <c r="X147" i="2"/>
  <c r="Y147" i="2"/>
  <c r="Z147" i="2"/>
  <c r="AA147" i="2"/>
  <c r="AB147" i="2"/>
  <c r="AC147" i="2"/>
  <c r="AD147" i="2"/>
  <c r="B148" i="2"/>
  <c r="AI148" i="2" s="1"/>
  <c r="C148" i="2"/>
  <c r="D148" i="2"/>
  <c r="F148" i="2" s="1"/>
  <c r="E148" i="2"/>
  <c r="G148" i="2"/>
  <c r="H148" i="2"/>
  <c r="I148" i="2"/>
  <c r="J148" i="2"/>
  <c r="K148" i="2"/>
  <c r="L148" i="2"/>
  <c r="M148" i="2"/>
  <c r="N148" i="2"/>
  <c r="O148" i="2"/>
  <c r="P148" i="2"/>
  <c r="Q148" i="2"/>
  <c r="R148" i="2"/>
  <c r="S148" i="2"/>
  <c r="T148" i="2"/>
  <c r="U148" i="2"/>
  <c r="V148" i="2"/>
  <c r="W148" i="2"/>
  <c r="X148" i="2"/>
  <c r="Y148" i="2"/>
  <c r="Z148" i="2"/>
  <c r="AA148" i="2"/>
  <c r="AB148" i="2"/>
  <c r="AC148" i="2"/>
  <c r="AD148" i="2"/>
  <c r="B149" i="2"/>
  <c r="AE149" i="2" s="1"/>
  <c r="C149" i="2"/>
  <c r="D149" i="2"/>
  <c r="F149" i="2" s="1"/>
  <c r="E149" i="2"/>
  <c r="G149" i="2"/>
  <c r="H149" i="2"/>
  <c r="I149" i="2"/>
  <c r="J149" i="2"/>
  <c r="K149" i="2"/>
  <c r="L149" i="2"/>
  <c r="M149" i="2"/>
  <c r="N149" i="2"/>
  <c r="O149" i="2"/>
  <c r="P149" i="2"/>
  <c r="Q149" i="2"/>
  <c r="R149" i="2"/>
  <c r="S149" i="2"/>
  <c r="T149" i="2"/>
  <c r="U149" i="2"/>
  <c r="V149" i="2"/>
  <c r="W149" i="2"/>
  <c r="X149" i="2"/>
  <c r="Y149" i="2"/>
  <c r="Z149" i="2"/>
  <c r="AA149" i="2"/>
  <c r="AB149" i="2"/>
  <c r="AC149" i="2"/>
  <c r="AD149" i="2"/>
  <c r="B150" i="2"/>
  <c r="AG150" i="2" s="1"/>
  <c r="C150" i="2"/>
  <c r="D150" i="2"/>
  <c r="F150" i="2" s="1"/>
  <c r="E150" i="2"/>
  <c r="G150" i="2"/>
  <c r="H150" i="2"/>
  <c r="I150" i="2"/>
  <c r="J150" i="2"/>
  <c r="K150" i="2"/>
  <c r="L150" i="2"/>
  <c r="M150" i="2"/>
  <c r="N150" i="2"/>
  <c r="O150" i="2"/>
  <c r="P150" i="2"/>
  <c r="Q150" i="2"/>
  <c r="R150" i="2"/>
  <c r="S150" i="2"/>
  <c r="T150" i="2"/>
  <c r="U150" i="2"/>
  <c r="V150" i="2"/>
  <c r="W150" i="2"/>
  <c r="X150" i="2"/>
  <c r="Y150" i="2"/>
  <c r="Z150" i="2"/>
  <c r="AA150" i="2"/>
  <c r="AB150" i="2"/>
  <c r="AC150" i="2"/>
  <c r="AD150" i="2"/>
  <c r="B151" i="2"/>
  <c r="AE151" i="2" s="1"/>
  <c r="C151" i="2"/>
  <c r="D151" i="2"/>
  <c r="F151" i="2" s="1"/>
  <c r="E151" i="2"/>
  <c r="G151" i="2"/>
  <c r="H151" i="2"/>
  <c r="I151" i="2"/>
  <c r="J151" i="2"/>
  <c r="K151" i="2"/>
  <c r="L151" i="2"/>
  <c r="M151" i="2"/>
  <c r="N151" i="2"/>
  <c r="O151" i="2"/>
  <c r="P151" i="2"/>
  <c r="Q151" i="2"/>
  <c r="R151" i="2"/>
  <c r="S151" i="2"/>
  <c r="T151" i="2"/>
  <c r="U151" i="2"/>
  <c r="V151" i="2"/>
  <c r="W151" i="2"/>
  <c r="X151" i="2"/>
  <c r="Y151" i="2"/>
  <c r="Z151" i="2"/>
  <c r="AA151" i="2"/>
  <c r="AB151" i="2"/>
  <c r="AC151" i="2"/>
  <c r="AD151" i="2"/>
  <c r="B152" i="2"/>
  <c r="AI152" i="2" s="1"/>
  <c r="C152" i="2"/>
  <c r="D152" i="2"/>
  <c r="F152" i="2" s="1"/>
  <c r="E152" i="2"/>
  <c r="G152" i="2"/>
  <c r="H152" i="2"/>
  <c r="I152" i="2"/>
  <c r="J152" i="2"/>
  <c r="K152" i="2"/>
  <c r="L152" i="2"/>
  <c r="M152" i="2"/>
  <c r="N152" i="2"/>
  <c r="O152" i="2"/>
  <c r="P152" i="2"/>
  <c r="Q152" i="2"/>
  <c r="R152" i="2"/>
  <c r="S152" i="2"/>
  <c r="T152" i="2"/>
  <c r="U152" i="2"/>
  <c r="V152" i="2"/>
  <c r="W152" i="2"/>
  <c r="X152" i="2"/>
  <c r="Y152" i="2"/>
  <c r="Z152" i="2"/>
  <c r="AA152" i="2"/>
  <c r="AB152" i="2"/>
  <c r="AC152" i="2"/>
  <c r="AD152" i="2"/>
  <c r="B153" i="2"/>
  <c r="AF153" i="2" s="1"/>
  <c r="C153" i="2"/>
  <c r="D153" i="2"/>
  <c r="F153" i="2" s="1"/>
  <c r="E153" i="2"/>
  <c r="G153" i="2"/>
  <c r="H153" i="2"/>
  <c r="I153" i="2"/>
  <c r="J153" i="2"/>
  <c r="K153" i="2"/>
  <c r="L153" i="2"/>
  <c r="M153" i="2"/>
  <c r="N153" i="2"/>
  <c r="O153" i="2"/>
  <c r="P153" i="2"/>
  <c r="Q153" i="2"/>
  <c r="R153" i="2"/>
  <c r="S153" i="2"/>
  <c r="T153" i="2"/>
  <c r="U153" i="2"/>
  <c r="V153" i="2"/>
  <c r="W153" i="2"/>
  <c r="X153" i="2"/>
  <c r="Y153" i="2"/>
  <c r="Z153" i="2"/>
  <c r="AA153" i="2"/>
  <c r="AB153" i="2"/>
  <c r="AC153" i="2"/>
  <c r="AD153" i="2"/>
  <c r="B154" i="2"/>
  <c r="C154" i="2"/>
  <c r="D154" i="2"/>
  <c r="F154" i="2" s="1"/>
  <c r="E154" i="2"/>
  <c r="G154" i="2"/>
  <c r="H154" i="2"/>
  <c r="I154" i="2"/>
  <c r="J154" i="2"/>
  <c r="K154" i="2"/>
  <c r="L154" i="2"/>
  <c r="M154" i="2"/>
  <c r="N154" i="2"/>
  <c r="O154" i="2"/>
  <c r="P154" i="2"/>
  <c r="Q154" i="2"/>
  <c r="R154" i="2"/>
  <c r="S154" i="2"/>
  <c r="T154" i="2"/>
  <c r="U154" i="2"/>
  <c r="V154" i="2"/>
  <c r="W154" i="2"/>
  <c r="X154" i="2"/>
  <c r="Y154" i="2"/>
  <c r="Z154" i="2"/>
  <c r="AA154" i="2"/>
  <c r="AB154" i="2"/>
  <c r="AC154" i="2"/>
  <c r="AD154" i="2"/>
  <c r="B155" i="2"/>
  <c r="AH155" i="2" s="1"/>
  <c r="C155" i="2"/>
  <c r="D155" i="2"/>
  <c r="F155" i="2" s="1"/>
  <c r="E155" i="2"/>
  <c r="G155" i="2"/>
  <c r="H155" i="2"/>
  <c r="I155" i="2"/>
  <c r="J155" i="2"/>
  <c r="K155" i="2"/>
  <c r="L155" i="2"/>
  <c r="M155" i="2"/>
  <c r="N155" i="2"/>
  <c r="O155" i="2"/>
  <c r="P155" i="2"/>
  <c r="Q155" i="2"/>
  <c r="R155" i="2"/>
  <c r="S155" i="2"/>
  <c r="T155" i="2"/>
  <c r="U155" i="2"/>
  <c r="V155" i="2"/>
  <c r="W155" i="2"/>
  <c r="X155" i="2"/>
  <c r="Y155" i="2"/>
  <c r="Z155" i="2"/>
  <c r="AA155" i="2"/>
  <c r="AB155" i="2"/>
  <c r="AC155" i="2"/>
  <c r="AD155" i="2"/>
  <c r="B156" i="2"/>
  <c r="AI156" i="2" s="1"/>
  <c r="C156" i="2"/>
  <c r="D156" i="2"/>
  <c r="F156" i="2" s="1"/>
  <c r="E156" i="2"/>
  <c r="G156" i="2"/>
  <c r="H156" i="2"/>
  <c r="I156" i="2"/>
  <c r="J156" i="2"/>
  <c r="K156" i="2"/>
  <c r="L156" i="2"/>
  <c r="M156" i="2"/>
  <c r="N156" i="2"/>
  <c r="O156" i="2"/>
  <c r="P156" i="2"/>
  <c r="Q156" i="2"/>
  <c r="R156" i="2"/>
  <c r="S156" i="2"/>
  <c r="T156" i="2"/>
  <c r="U156" i="2"/>
  <c r="V156" i="2"/>
  <c r="W156" i="2"/>
  <c r="X156" i="2"/>
  <c r="Y156" i="2"/>
  <c r="Z156" i="2"/>
  <c r="AA156" i="2"/>
  <c r="AB156" i="2"/>
  <c r="AC156" i="2"/>
  <c r="AD156" i="2"/>
  <c r="B157" i="2"/>
  <c r="AG157" i="2" s="1"/>
  <c r="C157" i="2"/>
  <c r="D157" i="2"/>
  <c r="F157" i="2" s="1"/>
  <c r="E157" i="2"/>
  <c r="G157" i="2"/>
  <c r="H157" i="2"/>
  <c r="I157" i="2"/>
  <c r="J157" i="2"/>
  <c r="K157" i="2"/>
  <c r="L157" i="2"/>
  <c r="M157" i="2"/>
  <c r="N157" i="2"/>
  <c r="O157" i="2"/>
  <c r="P157" i="2"/>
  <c r="Q157" i="2"/>
  <c r="R157" i="2"/>
  <c r="S157" i="2"/>
  <c r="T157" i="2"/>
  <c r="U157" i="2"/>
  <c r="V157" i="2"/>
  <c r="W157" i="2"/>
  <c r="X157" i="2"/>
  <c r="Y157" i="2"/>
  <c r="Z157" i="2"/>
  <c r="AA157" i="2"/>
  <c r="AB157" i="2"/>
  <c r="AC157" i="2"/>
  <c r="AD157" i="2"/>
  <c r="B158" i="2"/>
  <c r="AI158" i="2" s="1"/>
  <c r="C158" i="2"/>
  <c r="D158" i="2"/>
  <c r="F158" i="2" s="1"/>
  <c r="E158" i="2"/>
  <c r="G158" i="2"/>
  <c r="H158" i="2"/>
  <c r="I158" i="2"/>
  <c r="J158" i="2"/>
  <c r="K158" i="2"/>
  <c r="L158" i="2"/>
  <c r="M158" i="2"/>
  <c r="N158" i="2"/>
  <c r="O158" i="2"/>
  <c r="P158" i="2"/>
  <c r="Q158" i="2"/>
  <c r="R158" i="2"/>
  <c r="S158" i="2"/>
  <c r="T158" i="2"/>
  <c r="U158" i="2"/>
  <c r="V158" i="2"/>
  <c r="W158" i="2"/>
  <c r="X158" i="2"/>
  <c r="Y158" i="2"/>
  <c r="Z158" i="2"/>
  <c r="AA158" i="2"/>
  <c r="AB158" i="2"/>
  <c r="AC158" i="2"/>
  <c r="AD158" i="2"/>
  <c r="B159" i="2"/>
  <c r="AH159" i="2" s="1"/>
  <c r="C159" i="2"/>
  <c r="D159" i="2"/>
  <c r="F159" i="2" s="1"/>
  <c r="E159" i="2"/>
  <c r="G159" i="2"/>
  <c r="H159" i="2"/>
  <c r="I159" i="2"/>
  <c r="J159" i="2"/>
  <c r="K159" i="2"/>
  <c r="L159" i="2"/>
  <c r="M159" i="2"/>
  <c r="N159" i="2"/>
  <c r="O159" i="2"/>
  <c r="P159" i="2"/>
  <c r="Q159" i="2"/>
  <c r="R159" i="2"/>
  <c r="S159" i="2"/>
  <c r="T159" i="2"/>
  <c r="U159" i="2"/>
  <c r="V159" i="2"/>
  <c r="W159" i="2"/>
  <c r="X159" i="2"/>
  <c r="Y159" i="2"/>
  <c r="Z159" i="2"/>
  <c r="AA159" i="2"/>
  <c r="AB159" i="2"/>
  <c r="AC159" i="2"/>
  <c r="AD159" i="2"/>
  <c r="B160" i="2"/>
  <c r="AH160" i="2" s="1"/>
  <c r="C160" i="2"/>
  <c r="D160" i="2"/>
  <c r="F160" i="2" s="1"/>
  <c r="E160" i="2"/>
  <c r="G160" i="2"/>
  <c r="H160" i="2"/>
  <c r="I160" i="2"/>
  <c r="J160" i="2"/>
  <c r="K160" i="2"/>
  <c r="L160" i="2"/>
  <c r="M160" i="2"/>
  <c r="N160" i="2"/>
  <c r="O160" i="2"/>
  <c r="P160" i="2"/>
  <c r="Q160" i="2"/>
  <c r="R160" i="2"/>
  <c r="S160" i="2"/>
  <c r="T160" i="2"/>
  <c r="U160" i="2"/>
  <c r="V160" i="2"/>
  <c r="W160" i="2"/>
  <c r="X160" i="2"/>
  <c r="Y160" i="2"/>
  <c r="Z160" i="2"/>
  <c r="AA160" i="2"/>
  <c r="AB160" i="2"/>
  <c r="AC160" i="2"/>
  <c r="AD160" i="2"/>
  <c r="B161" i="2"/>
  <c r="AF161" i="2" s="1"/>
  <c r="C161" i="2"/>
  <c r="D161" i="2"/>
  <c r="F161" i="2" s="1"/>
  <c r="E161" i="2"/>
  <c r="G161" i="2"/>
  <c r="H161" i="2"/>
  <c r="I161" i="2"/>
  <c r="J161" i="2"/>
  <c r="K161" i="2"/>
  <c r="L161" i="2"/>
  <c r="M161" i="2"/>
  <c r="N161" i="2"/>
  <c r="O161" i="2"/>
  <c r="P161" i="2"/>
  <c r="Q161" i="2"/>
  <c r="R161" i="2"/>
  <c r="S161" i="2"/>
  <c r="T161" i="2"/>
  <c r="U161" i="2"/>
  <c r="V161" i="2"/>
  <c r="W161" i="2"/>
  <c r="X161" i="2"/>
  <c r="Y161" i="2"/>
  <c r="Z161" i="2"/>
  <c r="AA161" i="2"/>
  <c r="AB161" i="2"/>
  <c r="AC161" i="2"/>
  <c r="AD161" i="2"/>
  <c r="B162" i="2"/>
  <c r="C162" i="2"/>
  <c r="D162" i="2"/>
  <c r="F162" i="2" s="1"/>
  <c r="E162" i="2"/>
  <c r="G162" i="2"/>
  <c r="H162" i="2"/>
  <c r="I162" i="2"/>
  <c r="J162" i="2"/>
  <c r="K162" i="2"/>
  <c r="L162" i="2"/>
  <c r="M162" i="2"/>
  <c r="N162" i="2"/>
  <c r="O162" i="2"/>
  <c r="P162" i="2"/>
  <c r="Q162" i="2"/>
  <c r="R162" i="2"/>
  <c r="S162" i="2"/>
  <c r="T162" i="2"/>
  <c r="U162" i="2"/>
  <c r="V162" i="2"/>
  <c r="W162" i="2"/>
  <c r="X162" i="2"/>
  <c r="Y162" i="2"/>
  <c r="Z162" i="2"/>
  <c r="AA162" i="2"/>
  <c r="AB162" i="2"/>
  <c r="AC162" i="2"/>
  <c r="AD162" i="2"/>
  <c r="B163" i="2"/>
  <c r="AH163" i="2" s="1"/>
  <c r="C163" i="2"/>
  <c r="D163" i="2"/>
  <c r="F163" i="2" s="1"/>
  <c r="E163" i="2"/>
  <c r="G163" i="2"/>
  <c r="H163" i="2"/>
  <c r="I163" i="2"/>
  <c r="J163" i="2"/>
  <c r="K163" i="2"/>
  <c r="L163" i="2"/>
  <c r="M163" i="2"/>
  <c r="N163" i="2"/>
  <c r="O163" i="2"/>
  <c r="P163" i="2"/>
  <c r="Q163" i="2"/>
  <c r="R163" i="2"/>
  <c r="S163" i="2"/>
  <c r="T163" i="2"/>
  <c r="U163" i="2"/>
  <c r="V163" i="2"/>
  <c r="W163" i="2"/>
  <c r="X163" i="2"/>
  <c r="Y163" i="2"/>
  <c r="Z163" i="2"/>
  <c r="AA163" i="2"/>
  <c r="AB163" i="2"/>
  <c r="AC163" i="2"/>
  <c r="AD163" i="2"/>
  <c r="B164" i="2"/>
  <c r="AI164" i="2" s="1"/>
  <c r="C164" i="2"/>
  <c r="D164" i="2"/>
  <c r="F164" i="2" s="1"/>
  <c r="E164" i="2"/>
  <c r="G164" i="2"/>
  <c r="H164" i="2"/>
  <c r="I164" i="2"/>
  <c r="J164" i="2"/>
  <c r="K164" i="2"/>
  <c r="L164" i="2"/>
  <c r="M164" i="2"/>
  <c r="N164" i="2"/>
  <c r="O164" i="2"/>
  <c r="P164" i="2"/>
  <c r="Q164" i="2"/>
  <c r="R164" i="2"/>
  <c r="S164" i="2"/>
  <c r="T164" i="2"/>
  <c r="U164" i="2"/>
  <c r="V164" i="2"/>
  <c r="W164" i="2"/>
  <c r="X164" i="2"/>
  <c r="Y164" i="2"/>
  <c r="Z164" i="2"/>
  <c r="AA164" i="2"/>
  <c r="AB164" i="2"/>
  <c r="AC164" i="2"/>
  <c r="AD164" i="2"/>
  <c r="B165" i="2"/>
  <c r="AF165" i="2" s="1"/>
  <c r="C165" i="2"/>
  <c r="D165" i="2"/>
  <c r="F165" i="2" s="1"/>
  <c r="E165" i="2"/>
  <c r="G165" i="2"/>
  <c r="H165" i="2"/>
  <c r="I165" i="2"/>
  <c r="J165" i="2"/>
  <c r="K165" i="2"/>
  <c r="L165" i="2"/>
  <c r="M165" i="2"/>
  <c r="N165" i="2"/>
  <c r="O165" i="2"/>
  <c r="P165" i="2"/>
  <c r="Q165" i="2"/>
  <c r="R165" i="2"/>
  <c r="S165" i="2"/>
  <c r="T165" i="2"/>
  <c r="U165" i="2"/>
  <c r="V165" i="2"/>
  <c r="W165" i="2"/>
  <c r="X165" i="2"/>
  <c r="Y165" i="2"/>
  <c r="Z165" i="2"/>
  <c r="AA165" i="2"/>
  <c r="AB165" i="2"/>
  <c r="AC165" i="2"/>
  <c r="AD165" i="2"/>
  <c r="B166" i="2"/>
  <c r="AI166" i="2" s="1"/>
  <c r="C166" i="2"/>
  <c r="D166" i="2"/>
  <c r="F166" i="2" s="1"/>
  <c r="E166" i="2"/>
  <c r="G166" i="2"/>
  <c r="H166" i="2"/>
  <c r="I166" i="2"/>
  <c r="J166" i="2"/>
  <c r="K166" i="2"/>
  <c r="L166" i="2"/>
  <c r="M166" i="2"/>
  <c r="N166" i="2"/>
  <c r="O166" i="2"/>
  <c r="P166" i="2"/>
  <c r="Q166" i="2"/>
  <c r="R166" i="2"/>
  <c r="S166" i="2"/>
  <c r="T166" i="2"/>
  <c r="U166" i="2"/>
  <c r="V166" i="2"/>
  <c r="W166" i="2"/>
  <c r="X166" i="2"/>
  <c r="Y166" i="2"/>
  <c r="Z166" i="2"/>
  <c r="AA166" i="2"/>
  <c r="AB166" i="2"/>
  <c r="AC166" i="2"/>
  <c r="AD166" i="2"/>
  <c r="B167" i="2"/>
  <c r="AG167" i="2" s="1"/>
  <c r="C167" i="2"/>
  <c r="D167" i="2"/>
  <c r="F167" i="2" s="1"/>
  <c r="E167" i="2"/>
  <c r="G167" i="2"/>
  <c r="H167" i="2"/>
  <c r="I167" i="2"/>
  <c r="J167" i="2"/>
  <c r="K167" i="2"/>
  <c r="L167" i="2"/>
  <c r="M167" i="2"/>
  <c r="N167" i="2"/>
  <c r="O167" i="2"/>
  <c r="P167" i="2"/>
  <c r="Q167" i="2"/>
  <c r="R167" i="2"/>
  <c r="S167" i="2"/>
  <c r="T167" i="2"/>
  <c r="U167" i="2"/>
  <c r="V167" i="2"/>
  <c r="W167" i="2"/>
  <c r="X167" i="2"/>
  <c r="Y167" i="2"/>
  <c r="Z167" i="2"/>
  <c r="AA167" i="2"/>
  <c r="AB167" i="2"/>
  <c r="AC167" i="2"/>
  <c r="AD167" i="2"/>
  <c r="B168" i="2"/>
  <c r="AI168" i="2" s="1"/>
  <c r="C168" i="2"/>
  <c r="D168" i="2"/>
  <c r="F168" i="2" s="1"/>
  <c r="E168" i="2"/>
  <c r="G168" i="2"/>
  <c r="H168" i="2"/>
  <c r="I168" i="2"/>
  <c r="J168" i="2"/>
  <c r="K168" i="2"/>
  <c r="L168" i="2"/>
  <c r="M168" i="2"/>
  <c r="N168" i="2"/>
  <c r="O168" i="2"/>
  <c r="P168" i="2"/>
  <c r="Q168" i="2"/>
  <c r="R168" i="2"/>
  <c r="S168" i="2"/>
  <c r="T168" i="2"/>
  <c r="U168" i="2"/>
  <c r="V168" i="2"/>
  <c r="W168" i="2"/>
  <c r="X168" i="2"/>
  <c r="Y168" i="2"/>
  <c r="Z168" i="2"/>
  <c r="AA168" i="2"/>
  <c r="AB168" i="2"/>
  <c r="AC168" i="2"/>
  <c r="AD168" i="2"/>
  <c r="B169" i="2"/>
  <c r="AH169" i="2" s="1"/>
  <c r="C169" i="2"/>
  <c r="D169" i="2"/>
  <c r="F169" i="2" s="1"/>
  <c r="E169" i="2"/>
  <c r="G169" i="2"/>
  <c r="H169" i="2"/>
  <c r="I169" i="2"/>
  <c r="J169" i="2"/>
  <c r="K169" i="2"/>
  <c r="L169" i="2"/>
  <c r="M169" i="2"/>
  <c r="N169" i="2"/>
  <c r="O169" i="2"/>
  <c r="P169" i="2"/>
  <c r="Q169" i="2"/>
  <c r="R169" i="2"/>
  <c r="S169" i="2"/>
  <c r="T169" i="2"/>
  <c r="U169" i="2"/>
  <c r="V169" i="2"/>
  <c r="W169" i="2"/>
  <c r="X169" i="2"/>
  <c r="Y169" i="2"/>
  <c r="Z169" i="2"/>
  <c r="AA169" i="2"/>
  <c r="AB169" i="2"/>
  <c r="AC169" i="2"/>
  <c r="AD169" i="2"/>
  <c r="B170" i="2"/>
  <c r="AG170" i="2" s="1"/>
  <c r="C170" i="2"/>
  <c r="D170" i="2"/>
  <c r="F170" i="2" s="1"/>
  <c r="E170" i="2"/>
  <c r="G170" i="2"/>
  <c r="H170" i="2"/>
  <c r="I170" i="2"/>
  <c r="J170" i="2"/>
  <c r="K170" i="2"/>
  <c r="L170" i="2"/>
  <c r="M170" i="2"/>
  <c r="N170" i="2"/>
  <c r="O170" i="2"/>
  <c r="P170" i="2"/>
  <c r="Q170" i="2"/>
  <c r="R170" i="2"/>
  <c r="S170" i="2"/>
  <c r="T170" i="2"/>
  <c r="U170" i="2"/>
  <c r="V170" i="2"/>
  <c r="W170" i="2"/>
  <c r="X170" i="2"/>
  <c r="Y170" i="2"/>
  <c r="Z170" i="2"/>
  <c r="AA170" i="2"/>
  <c r="AB170" i="2"/>
  <c r="AC170" i="2"/>
  <c r="AD170" i="2"/>
  <c r="B171" i="2"/>
  <c r="AH171" i="2" s="1"/>
  <c r="C171" i="2"/>
  <c r="D171" i="2"/>
  <c r="F171" i="2" s="1"/>
  <c r="E171" i="2"/>
  <c r="G171" i="2"/>
  <c r="H171" i="2"/>
  <c r="I171" i="2"/>
  <c r="J171" i="2"/>
  <c r="K171" i="2"/>
  <c r="L171" i="2"/>
  <c r="M171" i="2"/>
  <c r="N171" i="2"/>
  <c r="O171" i="2"/>
  <c r="P171" i="2"/>
  <c r="Q171" i="2"/>
  <c r="R171" i="2"/>
  <c r="S171" i="2"/>
  <c r="T171" i="2"/>
  <c r="U171" i="2"/>
  <c r="V171" i="2"/>
  <c r="W171" i="2"/>
  <c r="X171" i="2"/>
  <c r="Y171" i="2"/>
  <c r="Z171" i="2"/>
  <c r="AA171" i="2"/>
  <c r="AB171" i="2"/>
  <c r="AC171" i="2"/>
  <c r="AD171" i="2"/>
  <c r="B172" i="2"/>
  <c r="AI172" i="2" s="1"/>
  <c r="C172" i="2"/>
  <c r="D172" i="2"/>
  <c r="F172" i="2" s="1"/>
  <c r="E172" i="2"/>
  <c r="G172" i="2"/>
  <c r="H172" i="2"/>
  <c r="I172" i="2"/>
  <c r="J172" i="2"/>
  <c r="K172" i="2"/>
  <c r="L172" i="2"/>
  <c r="M172" i="2"/>
  <c r="N172" i="2"/>
  <c r="O172" i="2"/>
  <c r="P172" i="2"/>
  <c r="Q172" i="2"/>
  <c r="R172" i="2"/>
  <c r="S172" i="2"/>
  <c r="T172" i="2"/>
  <c r="U172" i="2"/>
  <c r="V172" i="2"/>
  <c r="W172" i="2"/>
  <c r="X172" i="2"/>
  <c r="Y172" i="2"/>
  <c r="Z172" i="2"/>
  <c r="AA172" i="2"/>
  <c r="AB172" i="2"/>
  <c r="AC172" i="2"/>
  <c r="AD172" i="2"/>
  <c r="B173" i="2"/>
  <c r="AF173" i="2" s="1"/>
  <c r="C173" i="2"/>
  <c r="D173" i="2"/>
  <c r="F173" i="2" s="1"/>
  <c r="E173" i="2"/>
  <c r="G173" i="2"/>
  <c r="H173" i="2"/>
  <c r="I173" i="2"/>
  <c r="J173" i="2"/>
  <c r="K173" i="2"/>
  <c r="L173" i="2"/>
  <c r="M173" i="2"/>
  <c r="N173" i="2"/>
  <c r="O173" i="2"/>
  <c r="P173" i="2"/>
  <c r="Q173" i="2"/>
  <c r="R173" i="2"/>
  <c r="S173" i="2"/>
  <c r="T173" i="2"/>
  <c r="U173" i="2"/>
  <c r="V173" i="2"/>
  <c r="W173" i="2"/>
  <c r="X173" i="2"/>
  <c r="Y173" i="2"/>
  <c r="Z173" i="2"/>
  <c r="AA173" i="2"/>
  <c r="AB173" i="2"/>
  <c r="AC173" i="2"/>
  <c r="AD173" i="2"/>
  <c r="B174" i="2"/>
  <c r="AI174" i="2" s="1"/>
  <c r="C174" i="2"/>
  <c r="D174" i="2"/>
  <c r="F174" i="2" s="1"/>
  <c r="E174" i="2"/>
  <c r="G174" i="2"/>
  <c r="H174" i="2"/>
  <c r="I174" i="2"/>
  <c r="J174" i="2"/>
  <c r="K174" i="2"/>
  <c r="L174" i="2"/>
  <c r="M174" i="2"/>
  <c r="N174" i="2"/>
  <c r="O174" i="2"/>
  <c r="P174" i="2"/>
  <c r="Q174" i="2"/>
  <c r="R174" i="2"/>
  <c r="S174" i="2"/>
  <c r="T174" i="2"/>
  <c r="U174" i="2"/>
  <c r="V174" i="2"/>
  <c r="W174" i="2"/>
  <c r="X174" i="2"/>
  <c r="Y174" i="2"/>
  <c r="Z174" i="2"/>
  <c r="AA174" i="2"/>
  <c r="AB174" i="2"/>
  <c r="AC174" i="2"/>
  <c r="AD174" i="2"/>
  <c r="B175" i="2"/>
  <c r="AI175" i="2" s="1"/>
  <c r="C175" i="2"/>
  <c r="D175" i="2"/>
  <c r="F175" i="2" s="1"/>
  <c r="E175" i="2"/>
  <c r="G175" i="2"/>
  <c r="H175" i="2"/>
  <c r="I175" i="2"/>
  <c r="J175" i="2"/>
  <c r="K175" i="2"/>
  <c r="L175" i="2"/>
  <c r="M175" i="2"/>
  <c r="N175" i="2"/>
  <c r="O175" i="2"/>
  <c r="P175" i="2"/>
  <c r="Q175" i="2"/>
  <c r="R175" i="2"/>
  <c r="S175" i="2"/>
  <c r="T175" i="2"/>
  <c r="U175" i="2"/>
  <c r="V175" i="2"/>
  <c r="W175" i="2"/>
  <c r="X175" i="2"/>
  <c r="Y175" i="2"/>
  <c r="Z175" i="2"/>
  <c r="AA175" i="2"/>
  <c r="AB175" i="2"/>
  <c r="AC175" i="2"/>
  <c r="AD175" i="2"/>
  <c r="B176" i="2"/>
  <c r="AI176" i="2" s="1"/>
  <c r="C176" i="2"/>
  <c r="D176" i="2"/>
  <c r="F176" i="2" s="1"/>
  <c r="E176" i="2"/>
  <c r="G176" i="2"/>
  <c r="H176" i="2"/>
  <c r="I176" i="2"/>
  <c r="J176" i="2"/>
  <c r="K176" i="2"/>
  <c r="L176" i="2"/>
  <c r="M176" i="2"/>
  <c r="N176" i="2"/>
  <c r="O176" i="2"/>
  <c r="P176" i="2"/>
  <c r="Q176" i="2"/>
  <c r="R176" i="2"/>
  <c r="S176" i="2"/>
  <c r="T176" i="2"/>
  <c r="U176" i="2"/>
  <c r="V176" i="2"/>
  <c r="W176" i="2"/>
  <c r="X176" i="2"/>
  <c r="Y176" i="2"/>
  <c r="Z176" i="2"/>
  <c r="AA176" i="2"/>
  <c r="AB176" i="2"/>
  <c r="AC176" i="2"/>
  <c r="AD176" i="2"/>
  <c r="B177" i="2"/>
  <c r="AG177" i="2" s="1"/>
  <c r="C177" i="2"/>
  <c r="D177" i="2"/>
  <c r="F177" i="2" s="1"/>
  <c r="E177" i="2"/>
  <c r="G177" i="2"/>
  <c r="H177" i="2"/>
  <c r="I177" i="2"/>
  <c r="J177" i="2"/>
  <c r="K177" i="2"/>
  <c r="L177" i="2"/>
  <c r="M177" i="2"/>
  <c r="N177" i="2"/>
  <c r="O177" i="2"/>
  <c r="P177" i="2"/>
  <c r="Q177" i="2"/>
  <c r="R177" i="2"/>
  <c r="S177" i="2"/>
  <c r="T177" i="2"/>
  <c r="U177" i="2"/>
  <c r="V177" i="2"/>
  <c r="W177" i="2"/>
  <c r="X177" i="2"/>
  <c r="Y177" i="2"/>
  <c r="Z177" i="2"/>
  <c r="AA177" i="2"/>
  <c r="AB177" i="2"/>
  <c r="AC177" i="2"/>
  <c r="AD177" i="2"/>
  <c r="B178" i="2"/>
  <c r="AI178" i="2" s="1"/>
  <c r="C178" i="2"/>
  <c r="D178" i="2"/>
  <c r="F178" i="2" s="1"/>
  <c r="E178" i="2"/>
  <c r="G178" i="2"/>
  <c r="H178" i="2"/>
  <c r="I178" i="2"/>
  <c r="J178" i="2"/>
  <c r="K178" i="2"/>
  <c r="L178" i="2"/>
  <c r="M178" i="2"/>
  <c r="N178" i="2"/>
  <c r="O178" i="2"/>
  <c r="P178" i="2"/>
  <c r="Q178" i="2"/>
  <c r="R178" i="2"/>
  <c r="S178" i="2"/>
  <c r="T178" i="2"/>
  <c r="U178" i="2"/>
  <c r="V178" i="2"/>
  <c r="W178" i="2"/>
  <c r="X178" i="2"/>
  <c r="Y178" i="2"/>
  <c r="Z178" i="2"/>
  <c r="AA178" i="2"/>
  <c r="AB178" i="2"/>
  <c r="AC178" i="2"/>
  <c r="AD178" i="2"/>
  <c r="B179" i="2"/>
  <c r="AH179" i="2" s="1"/>
  <c r="C179" i="2"/>
  <c r="D179" i="2"/>
  <c r="F179" i="2" s="1"/>
  <c r="E179" i="2"/>
  <c r="G179" i="2"/>
  <c r="H179" i="2"/>
  <c r="I179" i="2"/>
  <c r="J179" i="2"/>
  <c r="K179" i="2"/>
  <c r="L179" i="2"/>
  <c r="M179" i="2"/>
  <c r="N179" i="2"/>
  <c r="O179" i="2"/>
  <c r="P179" i="2"/>
  <c r="Q179" i="2"/>
  <c r="R179" i="2"/>
  <c r="S179" i="2"/>
  <c r="T179" i="2"/>
  <c r="U179" i="2"/>
  <c r="V179" i="2"/>
  <c r="W179" i="2"/>
  <c r="X179" i="2"/>
  <c r="Y179" i="2"/>
  <c r="Z179" i="2"/>
  <c r="AA179" i="2"/>
  <c r="AB179" i="2"/>
  <c r="AC179" i="2"/>
  <c r="AD179" i="2"/>
  <c r="B180" i="2"/>
  <c r="AH180" i="2" s="1"/>
  <c r="C180" i="2"/>
  <c r="D180" i="2"/>
  <c r="F180" i="2" s="1"/>
  <c r="E180" i="2"/>
  <c r="G180" i="2"/>
  <c r="H180" i="2"/>
  <c r="I180" i="2"/>
  <c r="J180" i="2"/>
  <c r="K180" i="2"/>
  <c r="L180" i="2"/>
  <c r="M180" i="2"/>
  <c r="N180" i="2"/>
  <c r="O180" i="2"/>
  <c r="P180" i="2"/>
  <c r="Q180" i="2"/>
  <c r="R180" i="2"/>
  <c r="S180" i="2"/>
  <c r="T180" i="2"/>
  <c r="U180" i="2"/>
  <c r="V180" i="2"/>
  <c r="W180" i="2"/>
  <c r="X180" i="2"/>
  <c r="Y180" i="2"/>
  <c r="Z180" i="2"/>
  <c r="AA180" i="2"/>
  <c r="AB180" i="2"/>
  <c r="AC180" i="2"/>
  <c r="AD180" i="2"/>
  <c r="B181" i="2"/>
  <c r="AF181" i="2" s="1"/>
  <c r="C181" i="2"/>
  <c r="D181" i="2"/>
  <c r="F181" i="2" s="1"/>
  <c r="E181" i="2"/>
  <c r="G181" i="2"/>
  <c r="H181" i="2"/>
  <c r="I181" i="2"/>
  <c r="J181" i="2"/>
  <c r="K181" i="2"/>
  <c r="L181" i="2"/>
  <c r="M181" i="2"/>
  <c r="N181" i="2"/>
  <c r="O181" i="2"/>
  <c r="P181" i="2"/>
  <c r="Q181" i="2"/>
  <c r="R181" i="2"/>
  <c r="S181" i="2"/>
  <c r="T181" i="2"/>
  <c r="U181" i="2"/>
  <c r="V181" i="2"/>
  <c r="W181" i="2"/>
  <c r="X181" i="2"/>
  <c r="Y181" i="2"/>
  <c r="Z181" i="2"/>
  <c r="AA181" i="2"/>
  <c r="AB181" i="2"/>
  <c r="AC181" i="2"/>
  <c r="AD181" i="2"/>
  <c r="B182" i="2"/>
  <c r="AH182" i="2" s="1"/>
  <c r="C182" i="2"/>
  <c r="D182" i="2"/>
  <c r="F182" i="2" s="1"/>
  <c r="E182" i="2"/>
  <c r="G182" i="2"/>
  <c r="H182" i="2"/>
  <c r="I182" i="2"/>
  <c r="J182" i="2"/>
  <c r="K182" i="2"/>
  <c r="L182" i="2"/>
  <c r="M182" i="2"/>
  <c r="N182" i="2"/>
  <c r="O182" i="2"/>
  <c r="P182" i="2"/>
  <c r="Q182" i="2"/>
  <c r="R182" i="2"/>
  <c r="S182" i="2"/>
  <c r="T182" i="2"/>
  <c r="U182" i="2"/>
  <c r="V182" i="2"/>
  <c r="W182" i="2"/>
  <c r="X182" i="2"/>
  <c r="Y182" i="2"/>
  <c r="Z182" i="2"/>
  <c r="AA182" i="2"/>
  <c r="AB182" i="2"/>
  <c r="AC182" i="2"/>
  <c r="AD182" i="2"/>
  <c r="B183" i="2"/>
  <c r="AH183" i="2" s="1"/>
  <c r="C183" i="2"/>
  <c r="D183" i="2"/>
  <c r="F183" i="2" s="1"/>
  <c r="E183" i="2"/>
  <c r="G183" i="2"/>
  <c r="H183" i="2"/>
  <c r="I183" i="2"/>
  <c r="J183" i="2"/>
  <c r="K183" i="2"/>
  <c r="L183" i="2"/>
  <c r="M183" i="2"/>
  <c r="N183" i="2"/>
  <c r="O183" i="2"/>
  <c r="P183" i="2"/>
  <c r="Q183" i="2"/>
  <c r="R183" i="2"/>
  <c r="S183" i="2"/>
  <c r="T183" i="2"/>
  <c r="U183" i="2"/>
  <c r="V183" i="2"/>
  <c r="W183" i="2"/>
  <c r="X183" i="2"/>
  <c r="Y183" i="2"/>
  <c r="Z183" i="2"/>
  <c r="AA183" i="2"/>
  <c r="AB183" i="2"/>
  <c r="AC183" i="2"/>
  <c r="AD183" i="2"/>
  <c r="B184" i="2"/>
  <c r="C184" i="2"/>
  <c r="D184" i="2"/>
  <c r="F184" i="2" s="1"/>
  <c r="E184" i="2"/>
  <c r="G184" i="2"/>
  <c r="H184" i="2"/>
  <c r="I184" i="2"/>
  <c r="J184" i="2"/>
  <c r="K184" i="2"/>
  <c r="L184" i="2"/>
  <c r="M184" i="2"/>
  <c r="N184" i="2"/>
  <c r="O184" i="2"/>
  <c r="P184" i="2"/>
  <c r="Q184" i="2"/>
  <c r="R184" i="2"/>
  <c r="S184" i="2"/>
  <c r="T184" i="2"/>
  <c r="U184" i="2"/>
  <c r="V184" i="2"/>
  <c r="W184" i="2"/>
  <c r="X184" i="2"/>
  <c r="Y184" i="2"/>
  <c r="Z184" i="2"/>
  <c r="AA184" i="2"/>
  <c r="AB184" i="2"/>
  <c r="AC184" i="2"/>
  <c r="AD184" i="2"/>
  <c r="B185" i="2"/>
  <c r="AE185" i="2" s="1"/>
  <c r="C185" i="2"/>
  <c r="D185" i="2"/>
  <c r="F185" i="2" s="1"/>
  <c r="E185" i="2"/>
  <c r="G185" i="2"/>
  <c r="H185" i="2"/>
  <c r="I185" i="2"/>
  <c r="J185" i="2"/>
  <c r="K185" i="2"/>
  <c r="L185" i="2"/>
  <c r="M185" i="2"/>
  <c r="N185" i="2"/>
  <c r="O185" i="2"/>
  <c r="P185" i="2"/>
  <c r="Q185" i="2"/>
  <c r="R185" i="2"/>
  <c r="S185" i="2"/>
  <c r="T185" i="2"/>
  <c r="U185" i="2"/>
  <c r="V185" i="2"/>
  <c r="W185" i="2"/>
  <c r="X185" i="2"/>
  <c r="Y185" i="2"/>
  <c r="Z185" i="2"/>
  <c r="AA185" i="2"/>
  <c r="AB185" i="2"/>
  <c r="AC185" i="2"/>
  <c r="AD185" i="2"/>
  <c r="B186" i="2"/>
  <c r="C186" i="2"/>
  <c r="D186" i="2"/>
  <c r="F186" i="2" s="1"/>
  <c r="E186" i="2"/>
  <c r="G186" i="2"/>
  <c r="H186" i="2"/>
  <c r="I186" i="2"/>
  <c r="J186" i="2"/>
  <c r="K186" i="2"/>
  <c r="L186" i="2"/>
  <c r="M186" i="2"/>
  <c r="N186" i="2"/>
  <c r="O186" i="2"/>
  <c r="P186" i="2"/>
  <c r="Q186" i="2"/>
  <c r="R186" i="2"/>
  <c r="S186" i="2"/>
  <c r="T186" i="2"/>
  <c r="U186" i="2"/>
  <c r="V186" i="2"/>
  <c r="W186" i="2"/>
  <c r="X186" i="2"/>
  <c r="Y186" i="2"/>
  <c r="Z186" i="2"/>
  <c r="AA186" i="2"/>
  <c r="AB186" i="2"/>
  <c r="AC186" i="2"/>
  <c r="AD186" i="2"/>
  <c r="B187" i="2"/>
  <c r="AG187" i="2" s="1"/>
  <c r="C187" i="2"/>
  <c r="D187" i="2"/>
  <c r="F187" i="2" s="1"/>
  <c r="E187" i="2"/>
  <c r="G187" i="2"/>
  <c r="H187" i="2"/>
  <c r="I187" i="2"/>
  <c r="J187" i="2"/>
  <c r="K187" i="2"/>
  <c r="L187" i="2"/>
  <c r="M187" i="2"/>
  <c r="N187" i="2"/>
  <c r="O187" i="2"/>
  <c r="P187" i="2"/>
  <c r="Q187" i="2"/>
  <c r="R187" i="2"/>
  <c r="S187" i="2"/>
  <c r="T187" i="2"/>
  <c r="U187" i="2"/>
  <c r="V187" i="2"/>
  <c r="W187" i="2"/>
  <c r="X187" i="2"/>
  <c r="Y187" i="2"/>
  <c r="Z187" i="2"/>
  <c r="AA187" i="2"/>
  <c r="AB187" i="2"/>
  <c r="AC187" i="2"/>
  <c r="AD187" i="2"/>
  <c r="B188" i="2"/>
  <c r="AH188" i="2" s="1"/>
  <c r="C188" i="2"/>
  <c r="D188" i="2"/>
  <c r="F188" i="2" s="1"/>
  <c r="E188" i="2"/>
  <c r="G188" i="2"/>
  <c r="H188" i="2"/>
  <c r="I188" i="2"/>
  <c r="J188" i="2"/>
  <c r="K188" i="2"/>
  <c r="L188" i="2"/>
  <c r="M188" i="2"/>
  <c r="N188" i="2"/>
  <c r="O188" i="2"/>
  <c r="P188" i="2"/>
  <c r="Q188" i="2"/>
  <c r="R188" i="2"/>
  <c r="S188" i="2"/>
  <c r="T188" i="2"/>
  <c r="U188" i="2"/>
  <c r="V188" i="2"/>
  <c r="W188" i="2"/>
  <c r="X188" i="2"/>
  <c r="Y188" i="2"/>
  <c r="Z188" i="2"/>
  <c r="AA188" i="2"/>
  <c r="AB188" i="2"/>
  <c r="AC188" i="2"/>
  <c r="AD188" i="2"/>
  <c r="B189" i="2"/>
  <c r="AI189" i="2" s="1"/>
  <c r="C189" i="2"/>
  <c r="D189" i="2"/>
  <c r="F189" i="2" s="1"/>
  <c r="E189" i="2"/>
  <c r="G189" i="2"/>
  <c r="H189" i="2"/>
  <c r="I189" i="2"/>
  <c r="J189" i="2"/>
  <c r="K189" i="2"/>
  <c r="L189" i="2"/>
  <c r="M189" i="2"/>
  <c r="N189" i="2"/>
  <c r="O189" i="2"/>
  <c r="P189" i="2"/>
  <c r="Q189" i="2"/>
  <c r="R189" i="2"/>
  <c r="S189" i="2"/>
  <c r="T189" i="2"/>
  <c r="U189" i="2"/>
  <c r="V189" i="2"/>
  <c r="W189" i="2"/>
  <c r="X189" i="2"/>
  <c r="Y189" i="2"/>
  <c r="Z189" i="2"/>
  <c r="AA189" i="2"/>
  <c r="AB189" i="2"/>
  <c r="AC189" i="2"/>
  <c r="AD189" i="2"/>
  <c r="B190" i="2"/>
  <c r="C190" i="2"/>
  <c r="D190" i="2"/>
  <c r="F190" i="2" s="1"/>
  <c r="E190" i="2"/>
  <c r="G190" i="2"/>
  <c r="H190" i="2"/>
  <c r="I190" i="2"/>
  <c r="J190" i="2"/>
  <c r="K190" i="2"/>
  <c r="L190" i="2"/>
  <c r="M190" i="2"/>
  <c r="N190" i="2"/>
  <c r="O190" i="2"/>
  <c r="P190" i="2"/>
  <c r="Q190" i="2"/>
  <c r="R190" i="2"/>
  <c r="S190" i="2"/>
  <c r="T190" i="2"/>
  <c r="U190" i="2"/>
  <c r="V190" i="2"/>
  <c r="W190" i="2"/>
  <c r="X190" i="2"/>
  <c r="Y190" i="2"/>
  <c r="Z190" i="2"/>
  <c r="AA190" i="2"/>
  <c r="AB190" i="2"/>
  <c r="AC190" i="2"/>
  <c r="AD190" i="2"/>
  <c r="B191" i="2"/>
  <c r="AF191" i="2" s="1"/>
  <c r="C191" i="2"/>
  <c r="D191" i="2"/>
  <c r="F191" i="2" s="1"/>
  <c r="E191" i="2"/>
  <c r="G191" i="2"/>
  <c r="H191" i="2"/>
  <c r="I191" i="2"/>
  <c r="J191" i="2"/>
  <c r="K191" i="2"/>
  <c r="L191" i="2"/>
  <c r="M191" i="2"/>
  <c r="N191" i="2"/>
  <c r="O191" i="2"/>
  <c r="P191" i="2"/>
  <c r="Q191" i="2"/>
  <c r="R191" i="2"/>
  <c r="S191" i="2"/>
  <c r="T191" i="2"/>
  <c r="U191" i="2"/>
  <c r="V191" i="2"/>
  <c r="W191" i="2"/>
  <c r="X191" i="2"/>
  <c r="Y191" i="2"/>
  <c r="Z191" i="2"/>
  <c r="AA191" i="2"/>
  <c r="AB191" i="2"/>
  <c r="AC191" i="2"/>
  <c r="AD191" i="2"/>
  <c r="B192" i="2"/>
  <c r="AE192" i="2" s="1"/>
  <c r="C192" i="2"/>
  <c r="D192" i="2"/>
  <c r="F192" i="2" s="1"/>
  <c r="E192" i="2"/>
  <c r="G192" i="2"/>
  <c r="H192" i="2"/>
  <c r="I192" i="2"/>
  <c r="J192" i="2"/>
  <c r="K192" i="2"/>
  <c r="L192" i="2"/>
  <c r="M192" i="2"/>
  <c r="N192" i="2"/>
  <c r="O192" i="2"/>
  <c r="P192" i="2"/>
  <c r="Q192" i="2"/>
  <c r="R192" i="2"/>
  <c r="S192" i="2"/>
  <c r="T192" i="2"/>
  <c r="U192" i="2"/>
  <c r="V192" i="2"/>
  <c r="W192" i="2"/>
  <c r="X192" i="2"/>
  <c r="Y192" i="2"/>
  <c r="Z192" i="2"/>
  <c r="AA192" i="2"/>
  <c r="AB192" i="2"/>
  <c r="AC192" i="2"/>
  <c r="AD192" i="2"/>
  <c r="B193" i="2"/>
  <c r="AI193" i="2" s="1"/>
  <c r="C193" i="2"/>
  <c r="D193" i="2"/>
  <c r="F193" i="2" s="1"/>
  <c r="E193" i="2"/>
  <c r="G193" i="2"/>
  <c r="H193" i="2"/>
  <c r="I193" i="2"/>
  <c r="J193" i="2"/>
  <c r="K193" i="2"/>
  <c r="L193" i="2"/>
  <c r="M193" i="2"/>
  <c r="N193" i="2"/>
  <c r="O193" i="2"/>
  <c r="P193" i="2"/>
  <c r="Q193" i="2"/>
  <c r="R193" i="2"/>
  <c r="S193" i="2"/>
  <c r="T193" i="2"/>
  <c r="U193" i="2"/>
  <c r="V193" i="2"/>
  <c r="W193" i="2"/>
  <c r="X193" i="2"/>
  <c r="Y193" i="2"/>
  <c r="Z193" i="2"/>
  <c r="AA193" i="2"/>
  <c r="AB193" i="2"/>
  <c r="AC193" i="2"/>
  <c r="AD193" i="2"/>
  <c r="B194" i="2"/>
  <c r="AG194" i="2" s="1"/>
  <c r="C194" i="2"/>
  <c r="D194" i="2"/>
  <c r="F194" i="2" s="1"/>
  <c r="E194" i="2"/>
  <c r="G194" i="2"/>
  <c r="H194" i="2"/>
  <c r="I194" i="2"/>
  <c r="J194" i="2"/>
  <c r="K194" i="2"/>
  <c r="L194" i="2"/>
  <c r="M194" i="2"/>
  <c r="N194" i="2"/>
  <c r="O194" i="2"/>
  <c r="P194" i="2"/>
  <c r="Q194" i="2"/>
  <c r="R194" i="2"/>
  <c r="S194" i="2"/>
  <c r="T194" i="2"/>
  <c r="U194" i="2"/>
  <c r="V194" i="2"/>
  <c r="W194" i="2"/>
  <c r="X194" i="2"/>
  <c r="Y194" i="2"/>
  <c r="Z194" i="2"/>
  <c r="AA194" i="2"/>
  <c r="AB194" i="2"/>
  <c r="AC194" i="2"/>
  <c r="AD194" i="2"/>
  <c r="B195" i="2"/>
  <c r="AE195" i="2" s="1"/>
  <c r="C195" i="2"/>
  <c r="D195" i="2"/>
  <c r="F195" i="2" s="1"/>
  <c r="E195" i="2"/>
  <c r="G195" i="2"/>
  <c r="H195" i="2"/>
  <c r="I195" i="2"/>
  <c r="J195" i="2"/>
  <c r="K195" i="2"/>
  <c r="L195" i="2"/>
  <c r="M195" i="2"/>
  <c r="N195" i="2"/>
  <c r="O195" i="2"/>
  <c r="P195" i="2"/>
  <c r="Q195" i="2"/>
  <c r="R195" i="2"/>
  <c r="S195" i="2"/>
  <c r="T195" i="2"/>
  <c r="U195" i="2"/>
  <c r="V195" i="2"/>
  <c r="W195" i="2"/>
  <c r="X195" i="2"/>
  <c r="Y195" i="2"/>
  <c r="Z195" i="2"/>
  <c r="AA195" i="2"/>
  <c r="AB195" i="2"/>
  <c r="AC195" i="2"/>
  <c r="AD195" i="2"/>
  <c r="B196" i="2"/>
  <c r="AH196" i="2" s="1"/>
  <c r="C196" i="2"/>
  <c r="D196" i="2"/>
  <c r="F196" i="2" s="1"/>
  <c r="E196" i="2"/>
  <c r="G196" i="2"/>
  <c r="H196" i="2"/>
  <c r="I196" i="2"/>
  <c r="J196" i="2"/>
  <c r="K196" i="2"/>
  <c r="L196" i="2"/>
  <c r="M196" i="2"/>
  <c r="N196" i="2"/>
  <c r="O196" i="2"/>
  <c r="P196" i="2"/>
  <c r="Q196" i="2"/>
  <c r="R196" i="2"/>
  <c r="S196" i="2"/>
  <c r="T196" i="2"/>
  <c r="U196" i="2"/>
  <c r="V196" i="2"/>
  <c r="W196" i="2"/>
  <c r="X196" i="2"/>
  <c r="Y196" i="2"/>
  <c r="Z196" i="2"/>
  <c r="AA196" i="2"/>
  <c r="AB196" i="2"/>
  <c r="AC196" i="2"/>
  <c r="AD196" i="2"/>
  <c r="B197" i="2"/>
  <c r="AI197" i="2" s="1"/>
  <c r="C197" i="2"/>
  <c r="D197" i="2"/>
  <c r="F197" i="2" s="1"/>
  <c r="E197" i="2"/>
  <c r="G197" i="2"/>
  <c r="H197" i="2"/>
  <c r="I197" i="2"/>
  <c r="J197" i="2"/>
  <c r="K197" i="2"/>
  <c r="L197" i="2"/>
  <c r="M197" i="2"/>
  <c r="N197" i="2"/>
  <c r="O197" i="2"/>
  <c r="P197" i="2"/>
  <c r="Q197" i="2"/>
  <c r="R197" i="2"/>
  <c r="S197" i="2"/>
  <c r="T197" i="2"/>
  <c r="U197" i="2"/>
  <c r="V197" i="2"/>
  <c r="W197" i="2"/>
  <c r="X197" i="2"/>
  <c r="Y197" i="2"/>
  <c r="Z197" i="2"/>
  <c r="AA197" i="2"/>
  <c r="AB197" i="2"/>
  <c r="AC197" i="2"/>
  <c r="AD197" i="2"/>
  <c r="B198" i="2"/>
  <c r="AE198" i="2" s="1"/>
  <c r="C198" i="2"/>
  <c r="D198" i="2"/>
  <c r="F198" i="2" s="1"/>
  <c r="E198" i="2"/>
  <c r="G198" i="2"/>
  <c r="H198" i="2"/>
  <c r="I198" i="2"/>
  <c r="J198" i="2"/>
  <c r="K198" i="2"/>
  <c r="L198" i="2"/>
  <c r="M198" i="2"/>
  <c r="N198" i="2"/>
  <c r="O198" i="2"/>
  <c r="P198" i="2"/>
  <c r="Q198" i="2"/>
  <c r="R198" i="2"/>
  <c r="S198" i="2"/>
  <c r="T198" i="2"/>
  <c r="U198" i="2"/>
  <c r="V198" i="2"/>
  <c r="W198" i="2"/>
  <c r="X198" i="2"/>
  <c r="Y198" i="2"/>
  <c r="Z198" i="2"/>
  <c r="AA198" i="2"/>
  <c r="AB198" i="2"/>
  <c r="AC198" i="2"/>
  <c r="AD198" i="2"/>
  <c r="B199" i="2"/>
  <c r="AH199" i="2" s="1"/>
  <c r="C199" i="2"/>
  <c r="D199" i="2"/>
  <c r="F199" i="2" s="1"/>
  <c r="E199" i="2"/>
  <c r="G199" i="2"/>
  <c r="H199" i="2"/>
  <c r="I199" i="2"/>
  <c r="J199" i="2"/>
  <c r="K199" i="2"/>
  <c r="L199" i="2"/>
  <c r="M199" i="2"/>
  <c r="N199" i="2"/>
  <c r="O199" i="2"/>
  <c r="P199" i="2"/>
  <c r="Q199" i="2"/>
  <c r="R199" i="2"/>
  <c r="S199" i="2"/>
  <c r="T199" i="2"/>
  <c r="U199" i="2"/>
  <c r="V199" i="2"/>
  <c r="W199" i="2"/>
  <c r="X199" i="2"/>
  <c r="Y199" i="2"/>
  <c r="Z199" i="2"/>
  <c r="AA199" i="2"/>
  <c r="AB199" i="2"/>
  <c r="AC199" i="2"/>
  <c r="AD199" i="2"/>
  <c r="B200" i="2"/>
  <c r="AG200" i="2" s="1"/>
  <c r="C200" i="2"/>
  <c r="D200" i="2"/>
  <c r="F200" i="2" s="1"/>
  <c r="E200" i="2"/>
  <c r="G200" i="2"/>
  <c r="H200" i="2"/>
  <c r="I200" i="2"/>
  <c r="J200" i="2"/>
  <c r="K200" i="2"/>
  <c r="L200" i="2"/>
  <c r="M200" i="2"/>
  <c r="N200" i="2"/>
  <c r="O200" i="2"/>
  <c r="P200" i="2"/>
  <c r="Q200" i="2"/>
  <c r="R200" i="2"/>
  <c r="S200" i="2"/>
  <c r="T200" i="2"/>
  <c r="U200" i="2"/>
  <c r="V200" i="2"/>
  <c r="W200" i="2"/>
  <c r="X200" i="2"/>
  <c r="Y200" i="2"/>
  <c r="Z200" i="2"/>
  <c r="AA200" i="2"/>
  <c r="AB200" i="2"/>
  <c r="AC200" i="2"/>
  <c r="AD200" i="2"/>
  <c r="B201" i="2"/>
  <c r="AF201" i="2" s="1"/>
  <c r="C201" i="2"/>
  <c r="D201" i="2"/>
  <c r="F201" i="2" s="1"/>
  <c r="E201" i="2"/>
  <c r="G201" i="2"/>
  <c r="H201" i="2"/>
  <c r="I201" i="2"/>
  <c r="J201" i="2"/>
  <c r="K201" i="2"/>
  <c r="L201" i="2"/>
  <c r="M201" i="2"/>
  <c r="N201" i="2"/>
  <c r="O201" i="2"/>
  <c r="P201" i="2"/>
  <c r="Q201" i="2"/>
  <c r="R201" i="2"/>
  <c r="S201" i="2"/>
  <c r="T201" i="2"/>
  <c r="U201" i="2"/>
  <c r="V201" i="2"/>
  <c r="W201" i="2"/>
  <c r="X201" i="2"/>
  <c r="Y201" i="2"/>
  <c r="Z201" i="2"/>
  <c r="AA201" i="2"/>
  <c r="AB201" i="2"/>
  <c r="AC201" i="2"/>
  <c r="AD201" i="2"/>
  <c r="B202" i="2"/>
  <c r="AF202" i="2" s="1"/>
  <c r="C202" i="2"/>
  <c r="D202" i="2"/>
  <c r="F202" i="2" s="1"/>
  <c r="E202" i="2"/>
  <c r="G202" i="2"/>
  <c r="H202" i="2"/>
  <c r="I202" i="2"/>
  <c r="J202" i="2"/>
  <c r="K202" i="2"/>
  <c r="L202" i="2"/>
  <c r="M202" i="2"/>
  <c r="N202" i="2"/>
  <c r="O202" i="2"/>
  <c r="P202" i="2"/>
  <c r="Q202" i="2"/>
  <c r="R202" i="2"/>
  <c r="S202" i="2"/>
  <c r="T202" i="2"/>
  <c r="U202" i="2"/>
  <c r="V202" i="2"/>
  <c r="W202" i="2"/>
  <c r="X202" i="2"/>
  <c r="Y202" i="2"/>
  <c r="Z202" i="2"/>
  <c r="AA202" i="2"/>
  <c r="AB202" i="2"/>
  <c r="AC202" i="2"/>
  <c r="AD202" i="2"/>
  <c r="B203" i="2"/>
  <c r="AF203" i="2" s="1"/>
  <c r="C203" i="2"/>
  <c r="D203" i="2"/>
  <c r="F203" i="2" s="1"/>
  <c r="E203" i="2"/>
  <c r="G203" i="2"/>
  <c r="H203" i="2"/>
  <c r="I203" i="2"/>
  <c r="J203" i="2"/>
  <c r="K203" i="2"/>
  <c r="L203" i="2"/>
  <c r="M203" i="2"/>
  <c r="N203" i="2"/>
  <c r="O203" i="2"/>
  <c r="P203" i="2"/>
  <c r="Q203" i="2"/>
  <c r="R203" i="2"/>
  <c r="S203" i="2"/>
  <c r="T203" i="2"/>
  <c r="U203" i="2"/>
  <c r="V203" i="2"/>
  <c r="W203" i="2"/>
  <c r="X203" i="2"/>
  <c r="Y203" i="2"/>
  <c r="Z203" i="2"/>
  <c r="AA203" i="2"/>
  <c r="AB203" i="2"/>
  <c r="AC203" i="2"/>
  <c r="AD203" i="2"/>
  <c r="B204" i="2"/>
  <c r="AF204" i="2" s="1"/>
  <c r="C204" i="2"/>
  <c r="D204" i="2"/>
  <c r="F204" i="2" s="1"/>
  <c r="E204" i="2"/>
  <c r="G204" i="2"/>
  <c r="H204" i="2"/>
  <c r="I204" i="2"/>
  <c r="J204" i="2"/>
  <c r="K204" i="2"/>
  <c r="L204" i="2"/>
  <c r="M204" i="2"/>
  <c r="N204" i="2"/>
  <c r="O204" i="2"/>
  <c r="P204" i="2"/>
  <c r="Q204" i="2"/>
  <c r="R204" i="2"/>
  <c r="S204" i="2"/>
  <c r="T204" i="2"/>
  <c r="U204" i="2"/>
  <c r="V204" i="2"/>
  <c r="W204" i="2"/>
  <c r="X204" i="2"/>
  <c r="Y204" i="2"/>
  <c r="Z204" i="2"/>
  <c r="AA204" i="2"/>
  <c r="AB204" i="2"/>
  <c r="AC204" i="2"/>
  <c r="AD204" i="2"/>
  <c r="B205" i="2"/>
  <c r="AF205" i="2" s="1"/>
  <c r="C205" i="2"/>
  <c r="D205" i="2"/>
  <c r="F205" i="2" s="1"/>
  <c r="E205" i="2"/>
  <c r="G205" i="2"/>
  <c r="H205" i="2"/>
  <c r="I205" i="2"/>
  <c r="J205" i="2"/>
  <c r="K205" i="2"/>
  <c r="L205" i="2"/>
  <c r="M205" i="2"/>
  <c r="N205" i="2"/>
  <c r="O205" i="2"/>
  <c r="P205" i="2"/>
  <c r="Q205" i="2"/>
  <c r="R205" i="2"/>
  <c r="S205" i="2"/>
  <c r="T205" i="2"/>
  <c r="U205" i="2"/>
  <c r="V205" i="2"/>
  <c r="W205" i="2"/>
  <c r="X205" i="2"/>
  <c r="Y205" i="2"/>
  <c r="Z205" i="2"/>
  <c r="AA205" i="2"/>
  <c r="AB205" i="2"/>
  <c r="AC205" i="2"/>
  <c r="AD205" i="2"/>
  <c r="B206" i="2"/>
  <c r="AE206" i="2" s="1"/>
  <c r="C206" i="2"/>
  <c r="D206" i="2"/>
  <c r="F206" i="2" s="1"/>
  <c r="E206" i="2"/>
  <c r="G206" i="2"/>
  <c r="H206" i="2"/>
  <c r="I206" i="2"/>
  <c r="J206" i="2"/>
  <c r="K206" i="2"/>
  <c r="L206" i="2"/>
  <c r="M206" i="2"/>
  <c r="N206" i="2"/>
  <c r="O206" i="2"/>
  <c r="P206" i="2"/>
  <c r="Q206" i="2"/>
  <c r="R206" i="2"/>
  <c r="S206" i="2"/>
  <c r="T206" i="2"/>
  <c r="U206" i="2"/>
  <c r="V206" i="2"/>
  <c r="W206" i="2"/>
  <c r="X206" i="2"/>
  <c r="Y206" i="2"/>
  <c r="Z206" i="2"/>
  <c r="AA206" i="2"/>
  <c r="AB206" i="2"/>
  <c r="AC206" i="2"/>
  <c r="AD206" i="2"/>
  <c r="B207" i="2"/>
  <c r="AH207" i="2" s="1"/>
  <c r="C207" i="2"/>
  <c r="D207" i="2"/>
  <c r="F207" i="2" s="1"/>
  <c r="E207" i="2"/>
  <c r="G207" i="2"/>
  <c r="H207" i="2"/>
  <c r="I207" i="2"/>
  <c r="J207" i="2"/>
  <c r="K207" i="2"/>
  <c r="L207" i="2"/>
  <c r="M207" i="2"/>
  <c r="N207" i="2"/>
  <c r="O207" i="2"/>
  <c r="P207" i="2"/>
  <c r="Q207" i="2"/>
  <c r="R207" i="2"/>
  <c r="S207" i="2"/>
  <c r="T207" i="2"/>
  <c r="U207" i="2"/>
  <c r="V207" i="2"/>
  <c r="W207" i="2"/>
  <c r="X207" i="2"/>
  <c r="Y207" i="2"/>
  <c r="Z207" i="2"/>
  <c r="AA207" i="2"/>
  <c r="AB207" i="2"/>
  <c r="AC207" i="2"/>
  <c r="AD207" i="2"/>
  <c r="B208" i="2"/>
  <c r="AE208" i="2" s="1"/>
  <c r="C208" i="2"/>
  <c r="D208" i="2"/>
  <c r="F208" i="2" s="1"/>
  <c r="E208" i="2"/>
  <c r="G208" i="2"/>
  <c r="H208" i="2"/>
  <c r="I208" i="2"/>
  <c r="J208" i="2"/>
  <c r="K208" i="2"/>
  <c r="L208" i="2"/>
  <c r="M208" i="2"/>
  <c r="N208" i="2"/>
  <c r="O208" i="2"/>
  <c r="P208" i="2"/>
  <c r="Q208" i="2"/>
  <c r="R208" i="2"/>
  <c r="S208" i="2"/>
  <c r="T208" i="2"/>
  <c r="U208" i="2"/>
  <c r="V208" i="2"/>
  <c r="W208" i="2"/>
  <c r="X208" i="2"/>
  <c r="Y208" i="2"/>
  <c r="Z208" i="2"/>
  <c r="AA208" i="2"/>
  <c r="AB208" i="2"/>
  <c r="AC208" i="2"/>
  <c r="AD208" i="2"/>
  <c r="B209" i="2"/>
  <c r="AI209" i="2" s="1"/>
  <c r="C209" i="2"/>
  <c r="D209" i="2"/>
  <c r="F209" i="2" s="1"/>
  <c r="E209" i="2"/>
  <c r="G209" i="2"/>
  <c r="H209" i="2"/>
  <c r="I209" i="2"/>
  <c r="J209" i="2"/>
  <c r="K209" i="2"/>
  <c r="L209" i="2"/>
  <c r="M209" i="2"/>
  <c r="N209" i="2"/>
  <c r="O209" i="2"/>
  <c r="P209" i="2"/>
  <c r="Q209" i="2"/>
  <c r="R209" i="2"/>
  <c r="S209" i="2"/>
  <c r="T209" i="2"/>
  <c r="U209" i="2"/>
  <c r="V209" i="2"/>
  <c r="W209" i="2"/>
  <c r="X209" i="2"/>
  <c r="Y209" i="2"/>
  <c r="Z209" i="2"/>
  <c r="AA209" i="2"/>
  <c r="AB209" i="2"/>
  <c r="AC209" i="2"/>
  <c r="AD209" i="2"/>
  <c r="B210" i="2"/>
  <c r="AF210" i="2" s="1"/>
  <c r="C210" i="2"/>
  <c r="D210" i="2"/>
  <c r="F210" i="2" s="1"/>
  <c r="E210" i="2"/>
  <c r="G210" i="2"/>
  <c r="H210" i="2"/>
  <c r="I210" i="2"/>
  <c r="J210" i="2"/>
  <c r="K210" i="2"/>
  <c r="L210" i="2"/>
  <c r="M210" i="2"/>
  <c r="N210" i="2"/>
  <c r="O210" i="2"/>
  <c r="P210" i="2"/>
  <c r="Q210" i="2"/>
  <c r="R210" i="2"/>
  <c r="S210" i="2"/>
  <c r="T210" i="2"/>
  <c r="U210" i="2"/>
  <c r="V210" i="2"/>
  <c r="W210" i="2"/>
  <c r="X210" i="2"/>
  <c r="Y210" i="2"/>
  <c r="Z210" i="2"/>
  <c r="AA210" i="2"/>
  <c r="AB210" i="2"/>
  <c r="AC210" i="2"/>
  <c r="AD210" i="2"/>
  <c r="B211" i="2"/>
  <c r="AI211" i="2" s="1"/>
  <c r="C211" i="2"/>
  <c r="D211" i="2"/>
  <c r="F211" i="2" s="1"/>
  <c r="E211" i="2"/>
  <c r="G211" i="2"/>
  <c r="H211" i="2"/>
  <c r="I211" i="2"/>
  <c r="J211" i="2"/>
  <c r="K211" i="2"/>
  <c r="L211" i="2"/>
  <c r="M211" i="2"/>
  <c r="N211" i="2"/>
  <c r="O211" i="2"/>
  <c r="P211" i="2"/>
  <c r="Q211" i="2"/>
  <c r="R211" i="2"/>
  <c r="S211" i="2"/>
  <c r="T211" i="2"/>
  <c r="U211" i="2"/>
  <c r="V211" i="2"/>
  <c r="W211" i="2"/>
  <c r="X211" i="2"/>
  <c r="Y211" i="2"/>
  <c r="Z211" i="2"/>
  <c r="AA211" i="2"/>
  <c r="AB211" i="2"/>
  <c r="AC211" i="2"/>
  <c r="AD211" i="2"/>
  <c r="B212" i="2"/>
  <c r="AF212" i="2" s="1"/>
  <c r="C212" i="2"/>
  <c r="D212" i="2"/>
  <c r="F212" i="2" s="1"/>
  <c r="E212" i="2"/>
  <c r="G212" i="2"/>
  <c r="H212" i="2"/>
  <c r="I212" i="2"/>
  <c r="J212" i="2"/>
  <c r="K212" i="2"/>
  <c r="L212" i="2"/>
  <c r="M212" i="2"/>
  <c r="N212" i="2"/>
  <c r="O212" i="2"/>
  <c r="P212" i="2"/>
  <c r="Q212" i="2"/>
  <c r="R212" i="2"/>
  <c r="S212" i="2"/>
  <c r="T212" i="2"/>
  <c r="U212" i="2"/>
  <c r="V212" i="2"/>
  <c r="W212" i="2"/>
  <c r="X212" i="2"/>
  <c r="Y212" i="2"/>
  <c r="Z212" i="2"/>
  <c r="AA212" i="2"/>
  <c r="AB212" i="2"/>
  <c r="AC212" i="2"/>
  <c r="AD212" i="2"/>
  <c r="B213" i="2"/>
  <c r="C213" i="2"/>
  <c r="D213" i="2"/>
  <c r="F213" i="2" s="1"/>
  <c r="E213" i="2"/>
  <c r="G213" i="2"/>
  <c r="H213" i="2"/>
  <c r="I213" i="2"/>
  <c r="J213" i="2"/>
  <c r="K213" i="2"/>
  <c r="L213" i="2"/>
  <c r="M213" i="2"/>
  <c r="N213" i="2"/>
  <c r="O213" i="2"/>
  <c r="P213" i="2"/>
  <c r="Q213" i="2"/>
  <c r="R213" i="2"/>
  <c r="S213" i="2"/>
  <c r="T213" i="2"/>
  <c r="U213" i="2"/>
  <c r="V213" i="2"/>
  <c r="W213" i="2"/>
  <c r="X213" i="2"/>
  <c r="Y213" i="2"/>
  <c r="Z213" i="2"/>
  <c r="AA213" i="2"/>
  <c r="AB213" i="2"/>
  <c r="AC213" i="2"/>
  <c r="AD213" i="2"/>
  <c r="B214" i="2"/>
  <c r="AF214" i="2" s="1"/>
  <c r="C214" i="2"/>
  <c r="D214" i="2"/>
  <c r="F214" i="2" s="1"/>
  <c r="E214" i="2"/>
  <c r="G214" i="2"/>
  <c r="H214" i="2"/>
  <c r="I214" i="2"/>
  <c r="J214" i="2"/>
  <c r="K214" i="2"/>
  <c r="L214" i="2"/>
  <c r="M214" i="2"/>
  <c r="N214" i="2"/>
  <c r="O214" i="2"/>
  <c r="P214" i="2"/>
  <c r="Q214" i="2"/>
  <c r="R214" i="2"/>
  <c r="S214" i="2"/>
  <c r="T214" i="2"/>
  <c r="U214" i="2"/>
  <c r="V214" i="2"/>
  <c r="W214" i="2"/>
  <c r="X214" i="2"/>
  <c r="Y214" i="2"/>
  <c r="Z214" i="2"/>
  <c r="AA214" i="2"/>
  <c r="AB214" i="2"/>
  <c r="AC214" i="2"/>
  <c r="AD214" i="2"/>
  <c r="B215" i="2"/>
  <c r="AE215" i="2" s="1"/>
  <c r="C215" i="2"/>
  <c r="D215" i="2"/>
  <c r="F215" i="2" s="1"/>
  <c r="E215" i="2"/>
  <c r="G215" i="2"/>
  <c r="H215" i="2"/>
  <c r="I215" i="2"/>
  <c r="J215" i="2"/>
  <c r="K215" i="2"/>
  <c r="L215" i="2"/>
  <c r="M215" i="2"/>
  <c r="N215" i="2"/>
  <c r="O215" i="2"/>
  <c r="P215" i="2"/>
  <c r="Q215" i="2"/>
  <c r="R215" i="2"/>
  <c r="S215" i="2"/>
  <c r="T215" i="2"/>
  <c r="U215" i="2"/>
  <c r="V215" i="2"/>
  <c r="W215" i="2"/>
  <c r="X215" i="2"/>
  <c r="Y215" i="2"/>
  <c r="Z215" i="2"/>
  <c r="AA215" i="2"/>
  <c r="AB215" i="2"/>
  <c r="AC215" i="2"/>
  <c r="AD215" i="2"/>
  <c r="B216" i="2"/>
  <c r="AF216" i="2" s="1"/>
  <c r="C216" i="2"/>
  <c r="D216" i="2"/>
  <c r="F216" i="2" s="1"/>
  <c r="E216" i="2"/>
  <c r="G216" i="2"/>
  <c r="H216" i="2"/>
  <c r="I216" i="2"/>
  <c r="J216" i="2"/>
  <c r="K216" i="2"/>
  <c r="L216" i="2"/>
  <c r="M216" i="2"/>
  <c r="N216" i="2"/>
  <c r="O216" i="2"/>
  <c r="P216" i="2"/>
  <c r="Q216" i="2"/>
  <c r="R216" i="2"/>
  <c r="S216" i="2"/>
  <c r="T216" i="2"/>
  <c r="U216" i="2"/>
  <c r="V216" i="2"/>
  <c r="W216" i="2"/>
  <c r="X216" i="2"/>
  <c r="Y216" i="2"/>
  <c r="Z216" i="2"/>
  <c r="AA216" i="2"/>
  <c r="AB216" i="2"/>
  <c r="AC216" i="2"/>
  <c r="AD216" i="2"/>
  <c r="B217" i="2"/>
  <c r="AH217" i="2" s="1"/>
  <c r="C217" i="2"/>
  <c r="D217" i="2"/>
  <c r="F217" i="2" s="1"/>
  <c r="E217" i="2"/>
  <c r="G217" i="2"/>
  <c r="H217" i="2"/>
  <c r="I217" i="2"/>
  <c r="J217" i="2"/>
  <c r="K217" i="2"/>
  <c r="L217" i="2"/>
  <c r="M217" i="2"/>
  <c r="N217" i="2"/>
  <c r="O217" i="2"/>
  <c r="P217" i="2"/>
  <c r="Q217" i="2"/>
  <c r="R217" i="2"/>
  <c r="S217" i="2"/>
  <c r="T217" i="2"/>
  <c r="U217" i="2"/>
  <c r="V217" i="2"/>
  <c r="W217" i="2"/>
  <c r="X217" i="2"/>
  <c r="Y217" i="2"/>
  <c r="Z217" i="2"/>
  <c r="AA217" i="2"/>
  <c r="AB217" i="2"/>
  <c r="AC217" i="2"/>
  <c r="AD217" i="2"/>
  <c r="B218" i="2"/>
  <c r="AF218" i="2" s="1"/>
  <c r="C218" i="2"/>
  <c r="D218" i="2"/>
  <c r="F218" i="2" s="1"/>
  <c r="E218" i="2"/>
  <c r="G218" i="2"/>
  <c r="H218" i="2"/>
  <c r="I218" i="2"/>
  <c r="J218" i="2"/>
  <c r="K218" i="2"/>
  <c r="L218" i="2"/>
  <c r="M218" i="2"/>
  <c r="N218" i="2"/>
  <c r="O218" i="2"/>
  <c r="P218" i="2"/>
  <c r="Q218" i="2"/>
  <c r="R218" i="2"/>
  <c r="S218" i="2"/>
  <c r="T218" i="2"/>
  <c r="U218" i="2"/>
  <c r="V218" i="2"/>
  <c r="W218" i="2"/>
  <c r="X218" i="2"/>
  <c r="Y218" i="2"/>
  <c r="Z218" i="2"/>
  <c r="AA218" i="2"/>
  <c r="AB218" i="2"/>
  <c r="AC218" i="2"/>
  <c r="AD218" i="2"/>
  <c r="B219" i="2"/>
  <c r="AE219" i="2" s="1"/>
  <c r="C219" i="2"/>
  <c r="D219" i="2"/>
  <c r="F219" i="2" s="1"/>
  <c r="E219" i="2"/>
  <c r="G219" i="2"/>
  <c r="H219" i="2"/>
  <c r="I219" i="2"/>
  <c r="J219" i="2"/>
  <c r="K219" i="2"/>
  <c r="L219" i="2"/>
  <c r="M219" i="2"/>
  <c r="N219" i="2"/>
  <c r="O219" i="2"/>
  <c r="P219" i="2"/>
  <c r="Q219" i="2"/>
  <c r="R219" i="2"/>
  <c r="S219" i="2"/>
  <c r="T219" i="2"/>
  <c r="U219" i="2"/>
  <c r="V219" i="2"/>
  <c r="W219" i="2"/>
  <c r="X219" i="2"/>
  <c r="Y219" i="2"/>
  <c r="Z219" i="2"/>
  <c r="AA219" i="2"/>
  <c r="AB219" i="2"/>
  <c r="AC219" i="2"/>
  <c r="AD219" i="2"/>
  <c r="B220" i="2"/>
  <c r="AE220" i="2" s="1"/>
  <c r="C220" i="2"/>
  <c r="D220" i="2"/>
  <c r="F220" i="2" s="1"/>
  <c r="E220" i="2"/>
  <c r="G220" i="2"/>
  <c r="H220" i="2"/>
  <c r="I220" i="2"/>
  <c r="J220" i="2"/>
  <c r="K220" i="2"/>
  <c r="L220" i="2"/>
  <c r="M220" i="2"/>
  <c r="N220" i="2"/>
  <c r="O220" i="2"/>
  <c r="P220" i="2"/>
  <c r="Q220" i="2"/>
  <c r="R220" i="2"/>
  <c r="S220" i="2"/>
  <c r="T220" i="2"/>
  <c r="U220" i="2"/>
  <c r="V220" i="2"/>
  <c r="W220" i="2"/>
  <c r="X220" i="2"/>
  <c r="Y220" i="2"/>
  <c r="Z220" i="2"/>
  <c r="AA220" i="2"/>
  <c r="AB220" i="2"/>
  <c r="AC220" i="2"/>
  <c r="AD220" i="2"/>
  <c r="B221" i="2"/>
  <c r="AI221" i="2" s="1"/>
  <c r="C221" i="2"/>
  <c r="D221" i="2"/>
  <c r="F221" i="2" s="1"/>
  <c r="E221" i="2"/>
  <c r="G221" i="2"/>
  <c r="H221" i="2"/>
  <c r="I221" i="2"/>
  <c r="J221" i="2"/>
  <c r="K221" i="2"/>
  <c r="L221" i="2"/>
  <c r="M221" i="2"/>
  <c r="N221" i="2"/>
  <c r="O221" i="2"/>
  <c r="P221" i="2"/>
  <c r="Q221" i="2"/>
  <c r="R221" i="2"/>
  <c r="S221" i="2"/>
  <c r="T221" i="2"/>
  <c r="U221" i="2"/>
  <c r="V221" i="2"/>
  <c r="W221" i="2"/>
  <c r="X221" i="2"/>
  <c r="Y221" i="2"/>
  <c r="Z221" i="2"/>
  <c r="AA221" i="2"/>
  <c r="AB221" i="2"/>
  <c r="AC221" i="2"/>
  <c r="AD221" i="2"/>
  <c r="B222" i="2"/>
  <c r="C222" i="2"/>
  <c r="D222" i="2"/>
  <c r="F222" i="2" s="1"/>
  <c r="E222" i="2"/>
  <c r="G222" i="2"/>
  <c r="H222" i="2"/>
  <c r="I222" i="2"/>
  <c r="J222" i="2"/>
  <c r="K222" i="2"/>
  <c r="L222" i="2"/>
  <c r="M222" i="2"/>
  <c r="N222" i="2"/>
  <c r="O222" i="2"/>
  <c r="P222" i="2"/>
  <c r="Q222" i="2"/>
  <c r="R222" i="2"/>
  <c r="S222" i="2"/>
  <c r="T222" i="2"/>
  <c r="U222" i="2"/>
  <c r="V222" i="2"/>
  <c r="W222" i="2"/>
  <c r="X222" i="2"/>
  <c r="Y222" i="2"/>
  <c r="Z222" i="2"/>
  <c r="AA222" i="2"/>
  <c r="AB222" i="2"/>
  <c r="AC222" i="2"/>
  <c r="AD222" i="2"/>
  <c r="B223" i="2"/>
  <c r="AF223" i="2" s="1"/>
  <c r="C223" i="2"/>
  <c r="D223" i="2"/>
  <c r="F223" i="2" s="1"/>
  <c r="E223" i="2"/>
  <c r="G223" i="2"/>
  <c r="H223" i="2"/>
  <c r="I223" i="2"/>
  <c r="J223" i="2"/>
  <c r="K223" i="2"/>
  <c r="L223" i="2"/>
  <c r="M223" i="2"/>
  <c r="N223" i="2"/>
  <c r="O223" i="2"/>
  <c r="P223" i="2"/>
  <c r="Q223" i="2"/>
  <c r="R223" i="2"/>
  <c r="S223" i="2"/>
  <c r="T223" i="2"/>
  <c r="U223" i="2"/>
  <c r="V223" i="2"/>
  <c r="W223" i="2"/>
  <c r="X223" i="2"/>
  <c r="Y223" i="2"/>
  <c r="Z223" i="2"/>
  <c r="AA223" i="2"/>
  <c r="AB223" i="2"/>
  <c r="AC223" i="2"/>
  <c r="AD223" i="2"/>
  <c r="B224" i="2"/>
  <c r="AF224" i="2" s="1"/>
  <c r="C224" i="2"/>
  <c r="D224" i="2"/>
  <c r="F224" i="2" s="1"/>
  <c r="E224" i="2"/>
  <c r="G224" i="2"/>
  <c r="H224" i="2"/>
  <c r="I224" i="2"/>
  <c r="J224" i="2"/>
  <c r="K224" i="2"/>
  <c r="L224" i="2"/>
  <c r="M224" i="2"/>
  <c r="N224" i="2"/>
  <c r="O224" i="2"/>
  <c r="P224" i="2"/>
  <c r="Q224" i="2"/>
  <c r="R224" i="2"/>
  <c r="S224" i="2"/>
  <c r="T224" i="2"/>
  <c r="U224" i="2"/>
  <c r="V224" i="2"/>
  <c r="W224" i="2"/>
  <c r="X224" i="2"/>
  <c r="Y224" i="2"/>
  <c r="Z224" i="2"/>
  <c r="AA224" i="2"/>
  <c r="AB224" i="2"/>
  <c r="AC224" i="2"/>
  <c r="AD224" i="2"/>
  <c r="B225" i="2"/>
  <c r="C225" i="2"/>
  <c r="D225" i="2"/>
  <c r="F225" i="2" s="1"/>
  <c r="E225" i="2"/>
  <c r="G225" i="2"/>
  <c r="H225" i="2"/>
  <c r="I225" i="2"/>
  <c r="J225" i="2"/>
  <c r="K225" i="2"/>
  <c r="L225" i="2"/>
  <c r="M225" i="2"/>
  <c r="N225" i="2"/>
  <c r="O225" i="2"/>
  <c r="P225" i="2"/>
  <c r="Q225" i="2"/>
  <c r="R225" i="2"/>
  <c r="S225" i="2"/>
  <c r="T225" i="2"/>
  <c r="U225" i="2"/>
  <c r="V225" i="2"/>
  <c r="W225" i="2"/>
  <c r="X225" i="2"/>
  <c r="Y225" i="2"/>
  <c r="Z225" i="2"/>
  <c r="AA225" i="2"/>
  <c r="AB225" i="2"/>
  <c r="AC225" i="2"/>
  <c r="AD225" i="2"/>
  <c r="B226" i="2"/>
  <c r="AE226" i="2" s="1"/>
  <c r="C226" i="2"/>
  <c r="D226" i="2"/>
  <c r="F226" i="2" s="1"/>
  <c r="E226" i="2"/>
  <c r="G226" i="2"/>
  <c r="H226" i="2"/>
  <c r="I226" i="2"/>
  <c r="J226" i="2"/>
  <c r="K226" i="2"/>
  <c r="L226" i="2"/>
  <c r="M226" i="2"/>
  <c r="N226" i="2"/>
  <c r="O226" i="2"/>
  <c r="P226" i="2"/>
  <c r="Q226" i="2"/>
  <c r="R226" i="2"/>
  <c r="S226" i="2"/>
  <c r="T226" i="2"/>
  <c r="U226" i="2"/>
  <c r="V226" i="2"/>
  <c r="W226" i="2"/>
  <c r="X226" i="2"/>
  <c r="Y226" i="2"/>
  <c r="Z226" i="2"/>
  <c r="AA226" i="2"/>
  <c r="AB226" i="2"/>
  <c r="AC226" i="2"/>
  <c r="AD226" i="2"/>
  <c r="B227" i="2"/>
  <c r="AI227" i="2" s="1"/>
  <c r="C227" i="2"/>
  <c r="D227" i="2"/>
  <c r="F227" i="2" s="1"/>
  <c r="E227" i="2"/>
  <c r="G227" i="2"/>
  <c r="H227" i="2"/>
  <c r="I227" i="2"/>
  <c r="J227" i="2"/>
  <c r="K227" i="2"/>
  <c r="L227" i="2"/>
  <c r="M227" i="2"/>
  <c r="N227" i="2"/>
  <c r="O227" i="2"/>
  <c r="P227" i="2"/>
  <c r="Q227" i="2"/>
  <c r="R227" i="2"/>
  <c r="S227" i="2"/>
  <c r="T227" i="2"/>
  <c r="U227" i="2"/>
  <c r="V227" i="2"/>
  <c r="W227" i="2"/>
  <c r="X227" i="2"/>
  <c r="Y227" i="2"/>
  <c r="Z227" i="2"/>
  <c r="AA227" i="2"/>
  <c r="AB227" i="2"/>
  <c r="AC227" i="2"/>
  <c r="AD227" i="2"/>
  <c r="B228" i="2"/>
  <c r="AG228" i="2" s="1"/>
  <c r="C228" i="2"/>
  <c r="D228" i="2"/>
  <c r="F228" i="2" s="1"/>
  <c r="E228" i="2"/>
  <c r="G228" i="2"/>
  <c r="H228" i="2"/>
  <c r="I228" i="2"/>
  <c r="J228" i="2"/>
  <c r="K228" i="2"/>
  <c r="L228" i="2"/>
  <c r="M228" i="2"/>
  <c r="N228" i="2"/>
  <c r="O228" i="2"/>
  <c r="P228" i="2"/>
  <c r="Q228" i="2"/>
  <c r="R228" i="2"/>
  <c r="S228" i="2"/>
  <c r="T228" i="2"/>
  <c r="U228" i="2"/>
  <c r="V228" i="2"/>
  <c r="W228" i="2"/>
  <c r="X228" i="2"/>
  <c r="Y228" i="2"/>
  <c r="Z228" i="2"/>
  <c r="AA228" i="2"/>
  <c r="AB228" i="2"/>
  <c r="AC228" i="2"/>
  <c r="AD228" i="2"/>
  <c r="B229" i="2"/>
  <c r="AF229" i="2" s="1"/>
  <c r="C229" i="2"/>
  <c r="D229" i="2"/>
  <c r="F229" i="2" s="1"/>
  <c r="E229" i="2"/>
  <c r="G229" i="2"/>
  <c r="H229" i="2"/>
  <c r="I229" i="2"/>
  <c r="J229" i="2"/>
  <c r="K229" i="2"/>
  <c r="L229" i="2"/>
  <c r="M229" i="2"/>
  <c r="N229" i="2"/>
  <c r="O229" i="2"/>
  <c r="P229" i="2"/>
  <c r="Q229" i="2"/>
  <c r="R229" i="2"/>
  <c r="S229" i="2"/>
  <c r="T229" i="2"/>
  <c r="U229" i="2"/>
  <c r="V229" i="2"/>
  <c r="W229" i="2"/>
  <c r="X229" i="2"/>
  <c r="Y229" i="2"/>
  <c r="Z229" i="2"/>
  <c r="AA229" i="2"/>
  <c r="AB229" i="2"/>
  <c r="AC229" i="2"/>
  <c r="AD229" i="2"/>
  <c r="B230" i="2"/>
  <c r="AF230" i="2" s="1"/>
  <c r="C230" i="2"/>
  <c r="D230" i="2"/>
  <c r="F230" i="2" s="1"/>
  <c r="E230" i="2"/>
  <c r="G230" i="2"/>
  <c r="H230" i="2"/>
  <c r="I230" i="2"/>
  <c r="J230" i="2"/>
  <c r="K230" i="2"/>
  <c r="L230" i="2"/>
  <c r="M230" i="2"/>
  <c r="N230" i="2"/>
  <c r="O230" i="2"/>
  <c r="P230" i="2"/>
  <c r="Q230" i="2"/>
  <c r="R230" i="2"/>
  <c r="S230" i="2"/>
  <c r="T230" i="2"/>
  <c r="U230" i="2"/>
  <c r="V230" i="2"/>
  <c r="W230" i="2"/>
  <c r="X230" i="2"/>
  <c r="Y230" i="2"/>
  <c r="Z230" i="2"/>
  <c r="AA230" i="2"/>
  <c r="AB230" i="2"/>
  <c r="AC230" i="2"/>
  <c r="AD230" i="2"/>
  <c r="B231" i="2"/>
  <c r="AI231" i="2" s="1"/>
  <c r="C231" i="2"/>
  <c r="D231" i="2"/>
  <c r="F231" i="2" s="1"/>
  <c r="E231" i="2"/>
  <c r="G231" i="2"/>
  <c r="H231" i="2"/>
  <c r="I231" i="2"/>
  <c r="J231" i="2"/>
  <c r="K231" i="2"/>
  <c r="L231" i="2"/>
  <c r="M231" i="2"/>
  <c r="N231" i="2"/>
  <c r="O231" i="2"/>
  <c r="P231" i="2"/>
  <c r="Q231" i="2"/>
  <c r="R231" i="2"/>
  <c r="S231" i="2"/>
  <c r="T231" i="2"/>
  <c r="U231" i="2"/>
  <c r="V231" i="2"/>
  <c r="W231" i="2"/>
  <c r="X231" i="2"/>
  <c r="Y231" i="2"/>
  <c r="Z231" i="2"/>
  <c r="AA231" i="2"/>
  <c r="AB231" i="2"/>
  <c r="AC231" i="2"/>
  <c r="AD231" i="2"/>
  <c r="B232" i="2"/>
  <c r="AI232" i="2" s="1"/>
  <c r="C232" i="2"/>
  <c r="D232" i="2"/>
  <c r="F232" i="2" s="1"/>
  <c r="E232" i="2"/>
  <c r="G232" i="2"/>
  <c r="H232" i="2"/>
  <c r="I232" i="2"/>
  <c r="J232" i="2"/>
  <c r="K232" i="2"/>
  <c r="L232" i="2"/>
  <c r="M232" i="2"/>
  <c r="N232" i="2"/>
  <c r="O232" i="2"/>
  <c r="P232" i="2"/>
  <c r="Q232" i="2"/>
  <c r="R232" i="2"/>
  <c r="S232" i="2"/>
  <c r="T232" i="2"/>
  <c r="U232" i="2"/>
  <c r="V232" i="2"/>
  <c r="W232" i="2"/>
  <c r="X232" i="2"/>
  <c r="Y232" i="2"/>
  <c r="Z232" i="2"/>
  <c r="AA232" i="2"/>
  <c r="AB232" i="2"/>
  <c r="AC232" i="2"/>
  <c r="AD232" i="2"/>
  <c r="B233" i="2"/>
  <c r="AE233" i="2" s="1"/>
  <c r="C233" i="2"/>
  <c r="D233" i="2"/>
  <c r="F233" i="2" s="1"/>
  <c r="E233" i="2"/>
  <c r="G233" i="2"/>
  <c r="H233" i="2"/>
  <c r="I233" i="2"/>
  <c r="J233" i="2"/>
  <c r="K233" i="2"/>
  <c r="L233" i="2"/>
  <c r="M233" i="2"/>
  <c r="N233" i="2"/>
  <c r="O233" i="2"/>
  <c r="P233" i="2"/>
  <c r="Q233" i="2"/>
  <c r="R233" i="2"/>
  <c r="S233" i="2"/>
  <c r="T233" i="2"/>
  <c r="U233" i="2"/>
  <c r="V233" i="2"/>
  <c r="W233" i="2"/>
  <c r="X233" i="2"/>
  <c r="Y233" i="2"/>
  <c r="Z233" i="2"/>
  <c r="AA233" i="2"/>
  <c r="AB233" i="2"/>
  <c r="AC233" i="2"/>
  <c r="AD233" i="2"/>
  <c r="B234" i="2"/>
  <c r="AH234" i="2" s="1"/>
  <c r="C234" i="2"/>
  <c r="D234" i="2"/>
  <c r="F234" i="2" s="1"/>
  <c r="E234" i="2"/>
  <c r="G234" i="2"/>
  <c r="H234" i="2"/>
  <c r="I234" i="2"/>
  <c r="J234" i="2"/>
  <c r="K234" i="2"/>
  <c r="L234" i="2"/>
  <c r="M234" i="2"/>
  <c r="N234" i="2"/>
  <c r="O234" i="2"/>
  <c r="P234" i="2"/>
  <c r="Q234" i="2"/>
  <c r="R234" i="2"/>
  <c r="S234" i="2"/>
  <c r="T234" i="2"/>
  <c r="U234" i="2"/>
  <c r="V234" i="2"/>
  <c r="W234" i="2"/>
  <c r="X234" i="2"/>
  <c r="Y234" i="2"/>
  <c r="Z234" i="2"/>
  <c r="AA234" i="2"/>
  <c r="AB234" i="2"/>
  <c r="AC234" i="2"/>
  <c r="AD234" i="2"/>
  <c r="B235" i="2"/>
  <c r="AF235" i="2" s="1"/>
  <c r="C235" i="2"/>
  <c r="D235" i="2"/>
  <c r="F235" i="2" s="1"/>
  <c r="E235" i="2"/>
  <c r="G235" i="2"/>
  <c r="H235" i="2"/>
  <c r="I235" i="2"/>
  <c r="J235" i="2"/>
  <c r="K235" i="2"/>
  <c r="L235" i="2"/>
  <c r="M235" i="2"/>
  <c r="N235" i="2"/>
  <c r="O235" i="2"/>
  <c r="P235" i="2"/>
  <c r="Q235" i="2"/>
  <c r="R235" i="2"/>
  <c r="S235" i="2"/>
  <c r="T235" i="2"/>
  <c r="U235" i="2"/>
  <c r="V235" i="2"/>
  <c r="W235" i="2"/>
  <c r="X235" i="2"/>
  <c r="Y235" i="2"/>
  <c r="Z235" i="2"/>
  <c r="AA235" i="2"/>
  <c r="AB235" i="2"/>
  <c r="AC235" i="2"/>
  <c r="AD235" i="2"/>
  <c r="B236" i="2"/>
  <c r="AI236" i="2" s="1"/>
  <c r="C236" i="2"/>
  <c r="D236" i="2"/>
  <c r="F236" i="2" s="1"/>
  <c r="E236" i="2"/>
  <c r="G236" i="2"/>
  <c r="H236" i="2"/>
  <c r="I236" i="2"/>
  <c r="J236" i="2"/>
  <c r="K236" i="2"/>
  <c r="L236" i="2"/>
  <c r="M236" i="2"/>
  <c r="N236" i="2"/>
  <c r="O236" i="2"/>
  <c r="P236" i="2"/>
  <c r="Q236" i="2"/>
  <c r="R236" i="2"/>
  <c r="S236" i="2"/>
  <c r="T236" i="2"/>
  <c r="U236" i="2"/>
  <c r="V236" i="2"/>
  <c r="W236" i="2"/>
  <c r="X236" i="2"/>
  <c r="Y236" i="2"/>
  <c r="Z236" i="2"/>
  <c r="AA236" i="2"/>
  <c r="AB236" i="2"/>
  <c r="AC236" i="2"/>
  <c r="AD236" i="2"/>
  <c r="B237" i="2"/>
  <c r="AH237" i="2" s="1"/>
  <c r="C237" i="2"/>
  <c r="D237" i="2"/>
  <c r="F237" i="2" s="1"/>
  <c r="E237" i="2"/>
  <c r="G237" i="2"/>
  <c r="H237" i="2"/>
  <c r="I237" i="2"/>
  <c r="J237" i="2"/>
  <c r="K237" i="2"/>
  <c r="L237" i="2"/>
  <c r="M237" i="2"/>
  <c r="N237" i="2"/>
  <c r="O237" i="2"/>
  <c r="P237" i="2"/>
  <c r="Q237" i="2"/>
  <c r="R237" i="2"/>
  <c r="S237" i="2"/>
  <c r="T237" i="2"/>
  <c r="U237" i="2"/>
  <c r="V237" i="2"/>
  <c r="W237" i="2"/>
  <c r="X237" i="2"/>
  <c r="Y237" i="2"/>
  <c r="Z237" i="2"/>
  <c r="AA237" i="2"/>
  <c r="AB237" i="2"/>
  <c r="AC237" i="2"/>
  <c r="AD237" i="2"/>
  <c r="B238" i="2"/>
  <c r="AI238" i="2" s="1"/>
  <c r="C238" i="2"/>
  <c r="D238" i="2"/>
  <c r="F238" i="2" s="1"/>
  <c r="E238" i="2"/>
  <c r="G238" i="2"/>
  <c r="H238" i="2"/>
  <c r="I238" i="2"/>
  <c r="J238" i="2"/>
  <c r="K238" i="2"/>
  <c r="L238" i="2"/>
  <c r="M238" i="2"/>
  <c r="N238" i="2"/>
  <c r="O238" i="2"/>
  <c r="P238" i="2"/>
  <c r="Q238" i="2"/>
  <c r="R238" i="2"/>
  <c r="S238" i="2"/>
  <c r="T238" i="2"/>
  <c r="U238" i="2"/>
  <c r="V238" i="2"/>
  <c r="W238" i="2"/>
  <c r="X238" i="2"/>
  <c r="Y238" i="2"/>
  <c r="Z238" i="2"/>
  <c r="AA238" i="2"/>
  <c r="AB238" i="2"/>
  <c r="AC238" i="2"/>
  <c r="AD238" i="2"/>
  <c r="B239" i="2"/>
  <c r="AG239" i="2" s="1"/>
  <c r="C239" i="2"/>
  <c r="D239" i="2"/>
  <c r="F239" i="2" s="1"/>
  <c r="E239" i="2"/>
  <c r="G239" i="2"/>
  <c r="H239" i="2"/>
  <c r="I239" i="2"/>
  <c r="J239" i="2"/>
  <c r="K239" i="2"/>
  <c r="L239" i="2"/>
  <c r="M239" i="2"/>
  <c r="N239" i="2"/>
  <c r="O239" i="2"/>
  <c r="P239" i="2"/>
  <c r="Q239" i="2"/>
  <c r="R239" i="2"/>
  <c r="S239" i="2"/>
  <c r="T239" i="2"/>
  <c r="U239" i="2"/>
  <c r="V239" i="2"/>
  <c r="W239" i="2"/>
  <c r="X239" i="2"/>
  <c r="Y239" i="2"/>
  <c r="Z239" i="2"/>
  <c r="AA239" i="2"/>
  <c r="AB239" i="2"/>
  <c r="AC239" i="2"/>
  <c r="AD239" i="2"/>
  <c r="B240" i="2"/>
  <c r="AG240" i="2" s="1"/>
  <c r="C240" i="2"/>
  <c r="D240" i="2"/>
  <c r="F240" i="2" s="1"/>
  <c r="E240" i="2"/>
  <c r="G240" i="2"/>
  <c r="H240" i="2"/>
  <c r="I240" i="2"/>
  <c r="J240" i="2"/>
  <c r="K240" i="2"/>
  <c r="L240" i="2"/>
  <c r="M240" i="2"/>
  <c r="N240" i="2"/>
  <c r="O240" i="2"/>
  <c r="P240" i="2"/>
  <c r="Q240" i="2"/>
  <c r="R240" i="2"/>
  <c r="S240" i="2"/>
  <c r="T240" i="2"/>
  <c r="U240" i="2"/>
  <c r="V240" i="2"/>
  <c r="W240" i="2"/>
  <c r="X240" i="2"/>
  <c r="Y240" i="2"/>
  <c r="Z240" i="2"/>
  <c r="AA240" i="2"/>
  <c r="AB240" i="2"/>
  <c r="AC240" i="2"/>
  <c r="AD240" i="2"/>
  <c r="B241" i="2"/>
  <c r="C241" i="2"/>
  <c r="D241" i="2"/>
  <c r="F241" i="2" s="1"/>
  <c r="E241" i="2"/>
  <c r="G241" i="2"/>
  <c r="H241" i="2"/>
  <c r="I241" i="2"/>
  <c r="J241" i="2"/>
  <c r="K241" i="2"/>
  <c r="L241" i="2"/>
  <c r="M241" i="2"/>
  <c r="N241" i="2"/>
  <c r="O241" i="2"/>
  <c r="P241" i="2"/>
  <c r="Q241" i="2"/>
  <c r="R241" i="2"/>
  <c r="S241" i="2"/>
  <c r="T241" i="2"/>
  <c r="U241" i="2"/>
  <c r="V241" i="2"/>
  <c r="W241" i="2"/>
  <c r="X241" i="2"/>
  <c r="Y241" i="2"/>
  <c r="Z241" i="2"/>
  <c r="AA241" i="2"/>
  <c r="AB241" i="2"/>
  <c r="AC241" i="2"/>
  <c r="AD241" i="2"/>
  <c r="B242" i="2"/>
  <c r="AI242" i="2" s="1"/>
  <c r="C242" i="2"/>
  <c r="D242" i="2"/>
  <c r="F242" i="2" s="1"/>
  <c r="E242" i="2"/>
  <c r="G242" i="2"/>
  <c r="H242" i="2"/>
  <c r="I242" i="2"/>
  <c r="J242" i="2"/>
  <c r="K242" i="2"/>
  <c r="L242" i="2"/>
  <c r="M242" i="2"/>
  <c r="N242" i="2"/>
  <c r="O242" i="2"/>
  <c r="P242" i="2"/>
  <c r="Q242" i="2"/>
  <c r="R242" i="2"/>
  <c r="S242" i="2"/>
  <c r="T242" i="2"/>
  <c r="U242" i="2"/>
  <c r="V242" i="2"/>
  <c r="W242" i="2"/>
  <c r="X242" i="2"/>
  <c r="Y242" i="2"/>
  <c r="Z242" i="2"/>
  <c r="AA242" i="2"/>
  <c r="AB242" i="2"/>
  <c r="AC242" i="2"/>
  <c r="AD242" i="2"/>
  <c r="B243" i="2"/>
  <c r="AE243" i="2" s="1"/>
  <c r="C243" i="2"/>
  <c r="D243" i="2"/>
  <c r="F243" i="2" s="1"/>
  <c r="E243" i="2"/>
  <c r="G243" i="2"/>
  <c r="H243" i="2"/>
  <c r="I243" i="2"/>
  <c r="J243" i="2"/>
  <c r="K243" i="2"/>
  <c r="L243" i="2"/>
  <c r="M243" i="2"/>
  <c r="N243" i="2"/>
  <c r="O243" i="2"/>
  <c r="P243" i="2"/>
  <c r="Q243" i="2"/>
  <c r="R243" i="2"/>
  <c r="S243" i="2"/>
  <c r="T243" i="2"/>
  <c r="U243" i="2"/>
  <c r="V243" i="2"/>
  <c r="W243" i="2"/>
  <c r="X243" i="2"/>
  <c r="Y243" i="2"/>
  <c r="Z243" i="2"/>
  <c r="AA243" i="2"/>
  <c r="AB243" i="2"/>
  <c r="AC243" i="2"/>
  <c r="AD243" i="2"/>
  <c r="B244" i="2"/>
  <c r="C244" i="2"/>
  <c r="D244" i="2"/>
  <c r="F244" i="2" s="1"/>
  <c r="E244" i="2"/>
  <c r="G244" i="2"/>
  <c r="H244" i="2"/>
  <c r="I244" i="2"/>
  <c r="J244" i="2"/>
  <c r="K244" i="2"/>
  <c r="L244" i="2"/>
  <c r="M244" i="2"/>
  <c r="N244" i="2"/>
  <c r="O244" i="2"/>
  <c r="P244" i="2"/>
  <c r="Q244" i="2"/>
  <c r="R244" i="2"/>
  <c r="S244" i="2"/>
  <c r="T244" i="2"/>
  <c r="U244" i="2"/>
  <c r="V244" i="2"/>
  <c r="W244" i="2"/>
  <c r="X244" i="2"/>
  <c r="Y244" i="2"/>
  <c r="Z244" i="2"/>
  <c r="AA244" i="2"/>
  <c r="AB244" i="2"/>
  <c r="AC244" i="2"/>
  <c r="AD244" i="2"/>
  <c r="B245" i="2"/>
  <c r="AF245" i="2" s="1"/>
  <c r="C245" i="2"/>
  <c r="D245" i="2"/>
  <c r="F245" i="2" s="1"/>
  <c r="E245" i="2"/>
  <c r="G245" i="2"/>
  <c r="H245" i="2"/>
  <c r="I245" i="2"/>
  <c r="J245" i="2"/>
  <c r="K245" i="2"/>
  <c r="L245" i="2"/>
  <c r="M245" i="2"/>
  <c r="N245" i="2"/>
  <c r="O245" i="2"/>
  <c r="P245" i="2"/>
  <c r="Q245" i="2"/>
  <c r="R245" i="2"/>
  <c r="S245" i="2"/>
  <c r="T245" i="2"/>
  <c r="U245" i="2"/>
  <c r="V245" i="2"/>
  <c r="W245" i="2"/>
  <c r="X245" i="2"/>
  <c r="Y245" i="2"/>
  <c r="Z245" i="2"/>
  <c r="AA245" i="2"/>
  <c r="AB245" i="2"/>
  <c r="AC245" i="2"/>
  <c r="AD245" i="2"/>
  <c r="B246" i="2"/>
  <c r="AI246" i="2" s="1"/>
  <c r="C246" i="2"/>
  <c r="D246" i="2"/>
  <c r="F246" i="2" s="1"/>
  <c r="E246" i="2"/>
  <c r="G246" i="2"/>
  <c r="H246" i="2"/>
  <c r="I246" i="2"/>
  <c r="J246" i="2"/>
  <c r="K246" i="2"/>
  <c r="L246" i="2"/>
  <c r="M246" i="2"/>
  <c r="N246" i="2"/>
  <c r="O246" i="2"/>
  <c r="P246" i="2"/>
  <c r="Q246" i="2"/>
  <c r="R246" i="2"/>
  <c r="S246" i="2"/>
  <c r="T246" i="2"/>
  <c r="U246" i="2"/>
  <c r="V246" i="2"/>
  <c r="W246" i="2"/>
  <c r="X246" i="2"/>
  <c r="Y246" i="2"/>
  <c r="Z246" i="2"/>
  <c r="AA246" i="2"/>
  <c r="AB246" i="2"/>
  <c r="AC246" i="2"/>
  <c r="AD246" i="2"/>
  <c r="B247" i="2"/>
  <c r="AE247" i="2" s="1"/>
  <c r="C247" i="2"/>
  <c r="D247" i="2"/>
  <c r="F247" i="2" s="1"/>
  <c r="E247" i="2"/>
  <c r="G247" i="2"/>
  <c r="H247" i="2"/>
  <c r="I247" i="2"/>
  <c r="J247" i="2"/>
  <c r="K247" i="2"/>
  <c r="L247" i="2"/>
  <c r="M247" i="2"/>
  <c r="N247" i="2"/>
  <c r="O247" i="2"/>
  <c r="P247" i="2"/>
  <c r="Q247" i="2"/>
  <c r="R247" i="2"/>
  <c r="S247" i="2"/>
  <c r="T247" i="2"/>
  <c r="U247" i="2"/>
  <c r="V247" i="2"/>
  <c r="W247" i="2"/>
  <c r="X247" i="2"/>
  <c r="Y247" i="2"/>
  <c r="Z247" i="2"/>
  <c r="AA247" i="2"/>
  <c r="AB247" i="2"/>
  <c r="AC247" i="2"/>
  <c r="AD247" i="2"/>
  <c r="B248" i="2"/>
  <c r="AI248" i="2" s="1"/>
  <c r="C248" i="2"/>
  <c r="D248" i="2"/>
  <c r="F248" i="2" s="1"/>
  <c r="E248" i="2"/>
  <c r="G248" i="2"/>
  <c r="H248" i="2"/>
  <c r="I248" i="2"/>
  <c r="J248" i="2"/>
  <c r="K248" i="2"/>
  <c r="L248" i="2"/>
  <c r="M248" i="2"/>
  <c r="N248" i="2"/>
  <c r="O248" i="2"/>
  <c r="P248" i="2"/>
  <c r="Q248" i="2"/>
  <c r="R248" i="2"/>
  <c r="S248" i="2"/>
  <c r="T248" i="2"/>
  <c r="U248" i="2"/>
  <c r="V248" i="2"/>
  <c r="W248" i="2"/>
  <c r="X248" i="2"/>
  <c r="Y248" i="2"/>
  <c r="Z248" i="2"/>
  <c r="AA248" i="2"/>
  <c r="AB248" i="2"/>
  <c r="AC248" i="2"/>
  <c r="AD248" i="2"/>
  <c r="B249" i="2"/>
  <c r="AE249" i="2" s="1"/>
  <c r="C249" i="2"/>
  <c r="D249" i="2"/>
  <c r="F249" i="2" s="1"/>
  <c r="E249" i="2"/>
  <c r="G249" i="2"/>
  <c r="H249" i="2"/>
  <c r="I249" i="2"/>
  <c r="J249" i="2"/>
  <c r="K249" i="2"/>
  <c r="L249" i="2"/>
  <c r="M249" i="2"/>
  <c r="N249" i="2"/>
  <c r="O249" i="2"/>
  <c r="P249" i="2"/>
  <c r="Q249" i="2"/>
  <c r="R249" i="2"/>
  <c r="S249" i="2"/>
  <c r="T249" i="2"/>
  <c r="U249" i="2"/>
  <c r="V249" i="2"/>
  <c r="W249" i="2"/>
  <c r="X249" i="2"/>
  <c r="Y249" i="2"/>
  <c r="Z249" i="2"/>
  <c r="AA249" i="2"/>
  <c r="AB249" i="2"/>
  <c r="AC249" i="2"/>
  <c r="AD249" i="2"/>
  <c r="B250" i="2"/>
  <c r="AI250" i="2" s="1"/>
  <c r="C250" i="2"/>
  <c r="D250" i="2"/>
  <c r="F250" i="2" s="1"/>
  <c r="E250" i="2"/>
  <c r="G250" i="2"/>
  <c r="H250" i="2"/>
  <c r="I250" i="2"/>
  <c r="J250" i="2"/>
  <c r="K250" i="2"/>
  <c r="L250" i="2"/>
  <c r="M250" i="2"/>
  <c r="N250" i="2"/>
  <c r="O250" i="2"/>
  <c r="P250" i="2"/>
  <c r="Q250" i="2"/>
  <c r="R250" i="2"/>
  <c r="S250" i="2"/>
  <c r="T250" i="2"/>
  <c r="U250" i="2"/>
  <c r="V250" i="2"/>
  <c r="W250" i="2"/>
  <c r="X250" i="2"/>
  <c r="Y250" i="2"/>
  <c r="Z250" i="2"/>
  <c r="AA250" i="2"/>
  <c r="AB250" i="2"/>
  <c r="AC250" i="2"/>
  <c r="AD250" i="2"/>
  <c r="B251" i="2"/>
  <c r="AI251" i="2" s="1"/>
  <c r="C251" i="2"/>
  <c r="D251" i="2"/>
  <c r="F251" i="2" s="1"/>
  <c r="E251" i="2"/>
  <c r="G251" i="2"/>
  <c r="H251" i="2"/>
  <c r="I251" i="2"/>
  <c r="J251" i="2"/>
  <c r="K251" i="2"/>
  <c r="L251" i="2"/>
  <c r="M251" i="2"/>
  <c r="N251" i="2"/>
  <c r="O251" i="2"/>
  <c r="P251" i="2"/>
  <c r="Q251" i="2"/>
  <c r="R251" i="2"/>
  <c r="S251" i="2"/>
  <c r="T251" i="2"/>
  <c r="U251" i="2"/>
  <c r="V251" i="2"/>
  <c r="W251" i="2"/>
  <c r="X251" i="2"/>
  <c r="Y251" i="2"/>
  <c r="Z251" i="2"/>
  <c r="AA251" i="2"/>
  <c r="AB251" i="2"/>
  <c r="AC251" i="2"/>
  <c r="AD251" i="2"/>
  <c r="B252" i="2"/>
  <c r="C252" i="2"/>
  <c r="D252" i="2"/>
  <c r="F252" i="2" s="1"/>
  <c r="E252" i="2"/>
  <c r="G252" i="2"/>
  <c r="H252" i="2"/>
  <c r="I252" i="2"/>
  <c r="J252" i="2"/>
  <c r="K252" i="2"/>
  <c r="L252" i="2"/>
  <c r="M252" i="2"/>
  <c r="N252" i="2"/>
  <c r="O252" i="2"/>
  <c r="P252" i="2"/>
  <c r="Q252" i="2"/>
  <c r="R252" i="2"/>
  <c r="S252" i="2"/>
  <c r="T252" i="2"/>
  <c r="U252" i="2"/>
  <c r="V252" i="2"/>
  <c r="W252" i="2"/>
  <c r="X252" i="2"/>
  <c r="Y252" i="2"/>
  <c r="Z252" i="2"/>
  <c r="AA252" i="2"/>
  <c r="AB252" i="2"/>
  <c r="AC252" i="2"/>
  <c r="AD252" i="2"/>
  <c r="B253" i="2"/>
  <c r="AE253" i="2" s="1"/>
  <c r="C253" i="2"/>
  <c r="D253" i="2"/>
  <c r="F253" i="2" s="1"/>
  <c r="E253" i="2"/>
  <c r="G253" i="2"/>
  <c r="H253" i="2"/>
  <c r="I253" i="2"/>
  <c r="J253" i="2"/>
  <c r="K253" i="2"/>
  <c r="L253" i="2"/>
  <c r="M253" i="2"/>
  <c r="N253" i="2"/>
  <c r="O253" i="2"/>
  <c r="P253" i="2"/>
  <c r="Q253" i="2"/>
  <c r="R253" i="2"/>
  <c r="S253" i="2"/>
  <c r="T253" i="2"/>
  <c r="U253" i="2"/>
  <c r="V253" i="2"/>
  <c r="W253" i="2"/>
  <c r="X253" i="2"/>
  <c r="Y253" i="2"/>
  <c r="Z253" i="2"/>
  <c r="AA253" i="2"/>
  <c r="AB253" i="2"/>
  <c r="AC253" i="2"/>
  <c r="AD253" i="2"/>
  <c r="B254" i="2"/>
  <c r="AG254" i="2" s="1"/>
  <c r="C254" i="2"/>
  <c r="D254" i="2"/>
  <c r="F254" i="2" s="1"/>
  <c r="E254" i="2"/>
  <c r="G254" i="2"/>
  <c r="H254" i="2"/>
  <c r="I254" i="2"/>
  <c r="J254" i="2"/>
  <c r="K254" i="2"/>
  <c r="L254" i="2"/>
  <c r="M254" i="2"/>
  <c r="N254" i="2"/>
  <c r="O254" i="2"/>
  <c r="P254" i="2"/>
  <c r="Q254" i="2"/>
  <c r="R254" i="2"/>
  <c r="S254" i="2"/>
  <c r="T254" i="2"/>
  <c r="U254" i="2"/>
  <c r="V254" i="2"/>
  <c r="W254" i="2"/>
  <c r="X254" i="2"/>
  <c r="Y254" i="2"/>
  <c r="Z254" i="2"/>
  <c r="AA254" i="2"/>
  <c r="AB254" i="2"/>
  <c r="AC254" i="2"/>
  <c r="AD254" i="2"/>
  <c r="B255" i="2"/>
  <c r="AH255" i="2" s="1"/>
  <c r="C255" i="2"/>
  <c r="D255" i="2"/>
  <c r="F255" i="2" s="1"/>
  <c r="E255" i="2"/>
  <c r="G255" i="2"/>
  <c r="H255" i="2"/>
  <c r="I255" i="2"/>
  <c r="J255" i="2"/>
  <c r="K255" i="2"/>
  <c r="L255" i="2"/>
  <c r="M255" i="2"/>
  <c r="N255" i="2"/>
  <c r="O255" i="2"/>
  <c r="P255" i="2"/>
  <c r="Q255" i="2"/>
  <c r="R255" i="2"/>
  <c r="S255" i="2"/>
  <c r="T255" i="2"/>
  <c r="U255" i="2"/>
  <c r="V255" i="2"/>
  <c r="W255" i="2"/>
  <c r="X255" i="2"/>
  <c r="Y255" i="2"/>
  <c r="Z255" i="2"/>
  <c r="AA255" i="2"/>
  <c r="AB255" i="2"/>
  <c r="AC255" i="2"/>
  <c r="AD255" i="2"/>
  <c r="B256" i="2"/>
  <c r="AG256" i="2" s="1"/>
  <c r="C256" i="2"/>
  <c r="D256" i="2"/>
  <c r="F256" i="2" s="1"/>
  <c r="E256" i="2"/>
  <c r="G256" i="2"/>
  <c r="H256" i="2"/>
  <c r="I256" i="2"/>
  <c r="J256" i="2"/>
  <c r="K256" i="2"/>
  <c r="L256" i="2"/>
  <c r="M256" i="2"/>
  <c r="N256" i="2"/>
  <c r="O256" i="2"/>
  <c r="P256" i="2"/>
  <c r="Q256" i="2"/>
  <c r="R256" i="2"/>
  <c r="S256" i="2"/>
  <c r="T256" i="2"/>
  <c r="U256" i="2"/>
  <c r="V256" i="2"/>
  <c r="W256" i="2"/>
  <c r="X256" i="2"/>
  <c r="Y256" i="2"/>
  <c r="Z256" i="2"/>
  <c r="AA256" i="2"/>
  <c r="AB256" i="2"/>
  <c r="AC256" i="2"/>
  <c r="AD256" i="2"/>
  <c r="B257" i="2"/>
  <c r="AH257" i="2" s="1"/>
  <c r="C257" i="2"/>
  <c r="D257" i="2"/>
  <c r="F257" i="2" s="1"/>
  <c r="E257" i="2"/>
  <c r="G257" i="2"/>
  <c r="H257" i="2"/>
  <c r="I257" i="2"/>
  <c r="J257" i="2"/>
  <c r="K257" i="2"/>
  <c r="L257" i="2"/>
  <c r="M257" i="2"/>
  <c r="N257" i="2"/>
  <c r="O257" i="2"/>
  <c r="P257" i="2"/>
  <c r="Q257" i="2"/>
  <c r="R257" i="2"/>
  <c r="S257" i="2"/>
  <c r="T257" i="2"/>
  <c r="U257" i="2"/>
  <c r="V257" i="2"/>
  <c r="W257" i="2"/>
  <c r="X257" i="2"/>
  <c r="Y257" i="2"/>
  <c r="Z257" i="2"/>
  <c r="AA257" i="2"/>
  <c r="AB257" i="2"/>
  <c r="AC257" i="2"/>
  <c r="AD257" i="2"/>
  <c r="B258" i="2"/>
  <c r="AI258" i="2" s="1"/>
  <c r="C258" i="2"/>
  <c r="D258" i="2"/>
  <c r="F258" i="2" s="1"/>
  <c r="E258" i="2"/>
  <c r="G258" i="2"/>
  <c r="H258" i="2"/>
  <c r="I258" i="2"/>
  <c r="J258" i="2"/>
  <c r="K258" i="2"/>
  <c r="L258" i="2"/>
  <c r="M258" i="2"/>
  <c r="N258" i="2"/>
  <c r="O258" i="2"/>
  <c r="P258" i="2"/>
  <c r="Q258" i="2"/>
  <c r="R258" i="2"/>
  <c r="S258" i="2"/>
  <c r="T258" i="2"/>
  <c r="U258" i="2"/>
  <c r="V258" i="2"/>
  <c r="W258" i="2"/>
  <c r="X258" i="2"/>
  <c r="Y258" i="2"/>
  <c r="Z258" i="2"/>
  <c r="AA258" i="2"/>
  <c r="AB258" i="2"/>
  <c r="AC258" i="2"/>
  <c r="AD258" i="2"/>
  <c r="B259" i="2"/>
  <c r="AG259" i="2" s="1"/>
  <c r="C259" i="2"/>
  <c r="D259" i="2"/>
  <c r="F259" i="2" s="1"/>
  <c r="E259" i="2"/>
  <c r="G259" i="2"/>
  <c r="H259" i="2"/>
  <c r="I259" i="2"/>
  <c r="J259" i="2"/>
  <c r="K259" i="2"/>
  <c r="L259" i="2"/>
  <c r="M259" i="2"/>
  <c r="N259" i="2"/>
  <c r="O259" i="2"/>
  <c r="P259" i="2"/>
  <c r="Q259" i="2"/>
  <c r="R259" i="2"/>
  <c r="S259" i="2"/>
  <c r="T259" i="2"/>
  <c r="U259" i="2"/>
  <c r="V259" i="2"/>
  <c r="W259" i="2"/>
  <c r="X259" i="2"/>
  <c r="Y259" i="2"/>
  <c r="Z259" i="2"/>
  <c r="AA259" i="2"/>
  <c r="AB259" i="2"/>
  <c r="AC259" i="2"/>
  <c r="AD259" i="2"/>
  <c r="B260" i="2"/>
  <c r="AG260" i="2" s="1"/>
  <c r="C260" i="2"/>
  <c r="D260" i="2"/>
  <c r="F260" i="2" s="1"/>
  <c r="E260" i="2"/>
  <c r="G260" i="2"/>
  <c r="H260" i="2"/>
  <c r="I260" i="2"/>
  <c r="J260" i="2"/>
  <c r="K260" i="2"/>
  <c r="L260" i="2"/>
  <c r="M260" i="2"/>
  <c r="N260" i="2"/>
  <c r="O260" i="2"/>
  <c r="P260" i="2"/>
  <c r="Q260" i="2"/>
  <c r="R260" i="2"/>
  <c r="S260" i="2"/>
  <c r="T260" i="2"/>
  <c r="U260" i="2"/>
  <c r="V260" i="2"/>
  <c r="W260" i="2"/>
  <c r="X260" i="2"/>
  <c r="Y260" i="2"/>
  <c r="Z260" i="2"/>
  <c r="AA260" i="2"/>
  <c r="AB260" i="2"/>
  <c r="AC260" i="2"/>
  <c r="AD260" i="2"/>
  <c r="B261" i="2"/>
  <c r="AG261" i="2" s="1"/>
  <c r="C261" i="2"/>
  <c r="D261" i="2"/>
  <c r="F261" i="2" s="1"/>
  <c r="E261" i="2"/>
  <c r="G261" i="2"/>
  <c r="H261" i="2"/>
  <c r="I261" i="2"/>
  <c r="J261" i="2"/>
  <c r="K261" i="2"/>
  <c r="L261" i="2"/>
  <c r="M261" i="2"/>
  <c r="N261" i="2"/>
  <c r="O261" i="2"/>
  <c r="P261" i="2"/>
  <c r="Q261" i="2"/>
  <c r="R261" i="2"/>
  <c r="S261" i="2"/>
  <c r="T261" i="2"/>
  <c r="U261" i="2"/>
  <c r="V261" i="2"/>
  <c r="W261" i="2"/>
  <c r="X261" i="2"/>
  <c r="Y261" i="2"/>
  <c r="Z261" i="2"/>
  <c r="AA261" i="2"/>
  <c r="AB261" i="2"/>
  <c r="AC261" i="2"/>
  <c r="AD261" i="2"/>
  <c r="B262" i="2"/>
  <c r="AH262" i="2" s="1"/>
  <c r="C262" i="2"/>
  <c r="D262" i="2"/>
  <c r="F262" i="2" s="1"/>
  <c r="E262" i="2"/>
  <c r="G262" i="2"/>
  <c r="H262" i="2"/>
  <c r="I262" i="2"/>
  <c r="J262" i="2"/>
  <c r="K262" i="2"/>
  <c r="L262" i="2"/>
  <c r="M262" i="2"/>
  <c r="N262" i="2"/>
  <c r="O262" i="2"/>
  <c r="P262" i="2"/>
  <c r="Q262" i="2"/>
  <c r="R262" i="2"/>
  <c r="S262" i="2"/>
  <c r="T262" i="2"/>
  <c r="U262" i="2"/>
  <c r="V262" i="2"/>
  <c r="W262" i="2"/>
  <c r="X262" i="2"/>
  <c r="Y262" i="2"/>
  <c r="Z262" i="2"/>
  <c r="AA262" i="2"/>
  <c r="AB262" i="2"/>
  <c r="AC262" i="2"/>
  <c r="AD262" i="2"/>
  <c r="B263" i="2"/>
  <c r="AE263" i="2" s="1"/>
  <c r="C263" i="2"/>
  <c r="D263" i="2"/>
  <c r="F263" i="2" s="1"/>
  <c r="E263" i="2"/>
  <c r="G263" i="2"/>
  <c r="H263" i="2"/>
  <c r="I263" i="2"/>
  <c r="J263" i="2"/>
  <c r="K263" i="2"/>
  <c r="L263" i="2"/>
  <c r="M263" i="2"/>
  <c r="N263" i="2"/>
  <c r="O263" i="2"/>
  <c r="P263" i="2"/>
  <c r="Q263" i="2"/>
  <c r="R263" i="2"/>
  <c r="S263" i="2"/>
  <c r="T263" i="2"/>
  <c r="U263" i="2"/>
  <c r="V263" i="2"/>
  <c r="W263" i="2"/>
  <c r="X263" i="2"/>
  <c r="Y263" i="2"/>
  <c r="Z263" i="2"/>
  <c r="AA263" i="2"/>
  <c r="AB263" i="2"/>
  <c r="AC263" i="2"/>
  <c r="AD263" i="2"/>
  <c r="B264" i="2"/>
  <c r="C264" i="2"/>
  <c r="D264" i="2"/>
  <c r="F264" i="2" s="1"/>
  <c r="E264" i="2"/>
  <c r="G264" i="2"/>
  <c r="H264" i="2"/>
  <c r="I264" i="2"/>
  <c r="J264" i="2"/>
  <c r="K264" i="2"/>
  <c r="L264" i="2"/>
  <c r="M264" i="2"/>
  <c r="N264" i="2"/>
  <c r="O264" i="2"/>
  <c r="P264" i="2"/>
  <c r="Q264" i="2"/>
  <c r="R264" i="2"/>
  <c r="S264" i="2"/>
  <c r="T264" i="2"/>
  <c r="U264" i="2"/>
  <c r="V264" i="2"/>
  <c r="W264" i="2"/>
  <c r="X264" i="2"/>
  <c r="Y264" i="2"/>
  <c r="Z264" i="2"/>
  <c r="AA264" i="2"/>
  <c r="AB264" i="2"/>
  <c r="AC264" i="2"/>
  <c r="AD264" i="2"/>
  <c r="B265" i="2"/>
  <c r="C265" i="2"/>
  <c r="D265" i="2"/>
  <c r="F265" i="2" s="1"/>
  <c r="E265" i="2"/>
  <c r="G265" i="2"/>
  <c r="H265" i="2"/>
  <c r="I265" i="2"/>
  <c r="J265" i="2"/>
  <c r="K265" i="2"/>
  <c r="L265" i="2"/>
  <c r="M265" i="2"/>
  <c r="N265" i="2"/>
  <c r="O265" i="2"/>
  <c r="P265" i="2"/>
  <c r="Q265" i="2"/>
  <c r="R265" i="2"/>
  <c r="S265" i="2"/>
  <c r="T265" i="2"/>
  <c r="U265" i="2"/>
  <c r="V265" i="2"/>
  <c r="W265" i="2"/>
  <c r="X265" i="2"/>
  <c r="Y265" i="2"/>
  <c r="Z265" i="2"/>
  <c r="AA265" i="2"/>
  <c r="AB265" i="2"/>
  <c r="AC265" i="2"/>
  <c r="AD265" i="2"/>
  <c r="B266" i="2"/>
  <c r="AI266" i="2" s="1"/>
  <c r="C266" i="2"/>
  <c r="D266" i="2"/>
  <c r="F266" i="2" s="1"/>
  <c r="E266" i="2"/>
  <c r="G266" i="2"/>
  <c r="H266" i="2"/>
  <c r="I266" i="2"/>
  <c r="J266" i="2"/>
  <c r="K266" i="2"/>
  <c r="L266" i="2"/>
  <c r="M266" i="2"/>
  <c r="N266" i="2"/>
  <c r="O266" i="2"/>
  <c r="P266" i="2"/>
  <c r="Q266" i="2"/>
  <c r="R266" i="2"/>
  <c r="S266" i="2"/>
  <c r="T266" i="2"/>
  <c r="U266" i="2"/>
  <c r="V266" i="2"/>
  <c r="W266" i="2"/>
  <c r="X266" i="2"/>
  <c r="Y266" i="2"/>
  <c r="Z266" i="2"/>
  <c r="AA266" i="2"/>
  <c r="AB266" i="2"/>
  <c r="AC266" i="2"/>
  <c r="AD266" i="2"/>
  <c r="B267" i="2"/>
  <c r="AE267" i="2" s="1"/>
  <c r="C267" i="2"/>
  <c r="D267" i="2"/>
  <c r="F267" i="2" s="1"/>
  <c r="E267" i="2"/>
  <c r="G267" i="2"/>
  <c r="H267" i="2"/>
  <c r="I267" i="2"/>
  <c r="J267" i="2"/>
  <c r="K267" i="2"/>
  <c r="L267" i="2"/>
  <c r="M267" i="2"/>
  <c r="N267" i="2"/>
  <c r="O267" i="2"/>
  <c r="P267" i="2"/>
  <c r="Q267" i="2"/>
  <c r="R267" i="2"/>
  <c r="S267" i="2"/>
  <c r="T267" i="2"/>
  <c r="U267" i="2"/>
  <c r="V267" i="2"/>
  <c r="W267" i="2"/>
  <c r="X267" i="2"/>
  <c r="Y267" i="2"/>
  <c r="Z267" i="2"/>
  <c r="AA267" i="2"/>
  <c r="AB267" i="2"/>
  <c r="AC267" i="2"/>
  <c r="AD267" i="2"/>
  <c r="B268" i="2"/>
  <c r="AH268" i="2" s="1"/>
  <c r="C268" i="2"/>
  <c r="D268" i="2"/>
  <c r="F268" i="2" s="1"/>
  <c r="E268" i="2"/>
  <c r="G268" i="2"/>
  <c r="H268" i="2"/>
  <c r="I268" i="2"/>
  <c r="J268" i="2"/>
  <c r="K268" i="2"/>
  <c r="L268" i="2"/>
  <c r="M268" i="2"/>
  <c r="N268" i="2"/>
  <c r="O268" i="2"/>
  <c r="P268" i="2"/>
  <c r="Q268" i="2"/>
  <c r="R268" i="2"/>
  <c r="S268" i="2"/>
  <c r="T268" i="2"/>
  <c r="U268" i="2"/>
  <c r="V268" i="2"/>
  <c r="W268" i="2"/>
  <c r="X268" i="2"/>
  <c r="Y268" i="2"/>
  <c r="Z268" i="2"/>
  <c r="AA268" i="2"/>
  <c r="AB268" i="2"/>
  <c r="AC268" i="2"/>
  <c r="AD268" i="2"/>
  <c r="B269" i="2"/>
  <c r="AG269" i="2" s="1"/>
  <c r="C269" i="2"/>
  <c r="D269" i="2"/>
  <c r="F269" i="2" s="1"/>
  <c r="E269" i="2"/>
  <c r="G269" i="2"/>
  <c r="H269" i="2"/>
  <c r="I269" i="2"/>
  <c r="J269" i="2"/>
  <c r="K269" i="2"/>
  <c r="L269" i="2"/>
  <c r="M269" i="2"/>
  <c r="N269" i="2"/>
  <c r="O269" i="2"/>
  <c r="P269" i="2"/>
  <c r="Q269" i="2"/>
  <c r="R269" i="2"/>
  <c r="S269" i="2"/>
  <c r="T269" i="2"/>
  <c r="U269" i="2"/>
  <c r="V269" i="2"/>
  <c r="W269" i="2"/>
  <c r="X269" i="2"/>
  <c r="Y269" i="2"/>
  <c r="Z269" i="2"/>
  <c r="AA269" i="2"/>
  <c r="AB269" i="2"/>
  <c r="AC269" i="2"/>
  <c r="AD269" i="2"/>
  <c r="B270" i="2"/>
  <c r="AI270" i="2" s="1"/>
  <c r="C270" i="2"/>
  <c r="D270" i="2"/>
  <c r="F270" i="2" s="1"/>
  <c r="E270" i="2"/>
  <c r="G270" i="2"/>
  <c r="H270" i="2"/>
  <c r="I270" i="2"/>
  <c r="J270" i="2"/>
  <c r="K270" i="2"/>
  <c r="L270" i="2"/>
  <c r="M270" i="2"/>
  <c r="N270" i="2"/>
  <c r="O270" i="2"/>
  <c r="P270" i="2"/>
  <c r="Q270" i="2"/>
  <c r="R270" i="2"/>
  <c r="S270" i="2"/>
  <c r="T270" i="2"/>
  <c r="U270" i="2"/>
  <c r="V270" i="2"/>
  <c r="W270" i="2"/>
  <c r="X270" i="2"/>
  <c r="Y270" i="2"/>
  <c r="Z270" i="2"/>
  <c r="AA270" i="2"/>
  <c r="AB270" i="2"/>
  <c r="AC270" i="2"/>
  <c r="AD270" i="2"/>
  <c r="B271" i="2"/>
  <c r="AI271" i="2" s="1"/>
  <c r="C271" i="2"/>
  <c r="D271" i="2"/>
  <c r="F271" i="2" s="1"/>
  <c r="E271" i="2"/>
  <c r="G271" i="2"/>
  <c r="H271" i="2"/>
  <c r="I271" i="2"/>
  <c r="J271" i="2"/>
  <c r="K271" i="2"/>
  <c r="L271" i="2"/>
  <c r="M271" i="2"/>
  <c r="N271" i="2"/>
  <c r="O271" i="2"/>
  <c r="P271" i="2"/>
  <c r="Q271" i="2"/>
  <c r="R271" i="2"/>
  <c r="S271" i="2"/>
  <c r="T271" i="2"/>
  <c r="U271" i="2"/>
  <c r="V271" i="2"/>
  <c r="W271" i="2"/>
  <c r="X271" i="2"/>
  <c r="Y271" i="2"/>
  <c r="Z271" i="2"/>
  <c r="AA271" i="2"/>
  <c r="AB271" i="2"/>
  <c r="AC271" i="2"/>
  <c r="AD271" i="2"/>
  <c r="B272" i="2"/>
  <c r="AG272" i="2" s="1"/>
  <c r="C272" i="2"/>
  <c r="D272" i="2"/>
  <c r="F272" i="2" s="1"/>
  <c r="E272" i="2"/>
  <c r="G272" i="2"/>
  <c r="H272" i="2"/>
  <c r="I272" i="2"/>
  <c r="J272" i="2"/>
  <c r="K272" i="2"/>
  <c r="L272" i="2"/>
  <c r="M272" i="2"/>
  <c r="N272" i="2"/>
  <c r="O272" i="2"/>
  <c r="P272" i="2"/>
  <c r="Q272" i="2"/>
  <c r="R272" i="2"/>
  <c r="S272" i="2"/>
  <c r="T272" i="2"/>
  <c r="U272" i="2"/>
  <c r="V272" i="2"/>
  <c r="W272" i="2"/>
  <c r="X272" i="2"/>
  <c r="Y272" i="2"/>
  <c r="Z272" i="2"/>
  <c r="AA272" i="2"/>
  <c r="AB272" i="2"/>
  <c r="AC272" i="2"/>
  <c r="AD272" i="2"/>
  <c r="B273" i="2"/>
  <c r="AE273" i="2" s="1"/>
  <c r="C273" i="2"/>
  <c r="D273" i="2"/>
  <c r="F273" i="2" s="1"/>
  <c r="E273" i="2"/>
  <c r="G273" i="2"/>
  <c r="H273" i="2"/>
  <c r="I273" i="2"/>
  <c r="J273" i="2"/>
  <c r="K273" i="2"/>
  <c r="L273" i="2"/>
  <c r="M273" i="2"/>
  <c r="N273" i="2"/>
  <c r="O273" i="2"/>
  <c r="P273" i="2"/>
  <c r="Q273" i="2"/>
  <c r="R273" i="2"/>
  <c r="S273" i="2"/>
  <c r="T273" i="2"/>
  <c r="U273" i="2"/>
  <c r="V273" i="2"/>
  <c r="W273" i="2"/>
  <c r="X273" i="2"/>
  <c r="Y273" i="2"/>
  <c r="Z273" i="2"/>
  <c r="AA273" i="2"/>
  <c r="AB273" i="2"/>
  <c r="AC273" i="2"/>
  <c r="AD273" i="2"/>
  <c r="B274" i="2"/>
  <c r="AH274" i="2" s="1"/>
  <c r="C274" i="2"/>
  <c r="D274" i="2"/>
  <c r="F274" i="2" s="1"/>
  <c r="E274" i="2"/>
  <c r="G274" i="2"/>
  <c r="H274" i="2"/>
  <c r="I274" i="2"/>
  <c r="J274" i="2"/>
  <c r="K274" i="2"/>
  <c r="L274" i="2"/>
  <c r="M274" i="2"/>
  <c r="N274" i="2"/>
  <c r="O274" i="2"/>
  <c r="P274" i="2"/>
  <c r="Q274" i="2"/>
  <c r="R274" i="2"/>
  <c r="S274" i="2"/>
  <c r="T274" i="2"/>
  <c r="U274" i="2"/>
  <c r="V274" i="2"/>
  <c r="W274" i="2"/>
  <c r="X274" i="2"/>
  <c r="Y274" i="2"/>
  <c r="Z274" i="2"/>
  <c r="AA274" i="2"/>
  <c r="AB274" i="2"/>
  <c r="AC274" i="2"/>
  <c r="AD274" i="2"/>
  <c r="B275" i="2"/>
  <c r="AH275" i="2" s="1"/>
  <c r="C275" i="2"/>
  <c r="D275" i="2"/>
  <c r="F275" i="2" s="1"/>
  <c r="E275" i="2"/>
  <c r="G275" i="2"/>
  <c r="H275" i="2"/>
  <c r="I275" i="2"/>
  <c r="J275" i="2"/>
  <c r="K275" i="2"/>
  <c r="L275" i="2"/>
  <c r="M275" i="2"/>
  <c r="N275" i="2"/>
  <c r="O275" i="2"/>
  <c r="P275" i="2"/>
  <c r="Q275" i="2"/>
  <c r="R275" i="2"/>
  <c r="S275" i="2"/>
  <c r="T275" i="2"/>
  <c r="U275" i="2"/>
  <c r="V275" i="2"/>
  <c r="W275" i="2"/>
  <c r="X275" i="2"/>
  <c r="Y275" i="2"/>
  <c r="Z275" i="2"/>
  <c r="AA275" i="2"/>
  <c r="AB275" i="2"/>
  <c r="AC275" i="2"/>
  <c r="AD275" i="2"/>
  <c r="B276" i="2"/>
  <c r="AG276" i="2" s="1"/>
  <c r="C276" i="2"/>
  <c r="D276" i="2"/>
  <c r="F276" i="2" s="1"/>
  <c r="E276" i="2"/>
  <c r="G276" i="2"/>
  <c r="H276" i="2"/>
  <c r="I276" i="2"/>
  <c r="J276" i="2"/>
  <c r="K276" i="2"/>
  <c r="L276" i="2"/>
  <c r="M276" i="2"/>
  <c r="N276" i="2"/>
  <c r="O276" i="2"/>
  <c r="P276" i="2"/>
  <c r="Q276" i="2"/>
  <c r="R276" i="2"/>
  <c r="S276" i="2"/>
  <c r="T276" i="2"/>
  <c r="U276" i="2"/>
  <c r="V276" i="2"/>
  <c r="W276" i="2"/>
  <c r="X276" i="2"/>
  <c r="Y276" i="2"/>
  <c r="Z276" i="2"/>
  <c r="AA276" i="2"/>
  <c r="AB276" i="2"/>
  <c r="AC276" i="2"/>
  <c r="AD276" i="2"/>
  <c r="B277" i="2"/>
  <c r="AH277" i="2" s="1"/>
  <c r="C277" i="2"/>
  <c r="D277" i="2"/>
  <c r="F277" i="2" s="1"/>
  <c r="E277" i="2"/>
  <c r="G277" i="2"/>
  <c r="H277" i="2"/>
  <c r="I277" i="2"/>
  <c r="J277" i="2"/>
  <c r="K277" i="2"/>
  <c r="L277" i="2"/>
  <c r="M277" i="2"/>
  <c r="N277" i="2"/>
  <c r="O277" i="2"/>
  <c r="P277" i="2"/>
  <c r="Q277" i="2"/>
  <c r="R277" i="2"/>
  <c r="S277" i="2"/>
  <c r="T277" i="2"/>
  <c r="U277" i="2"/>
  <c r="V277" i="2"/>
  <c r="W277" i="2"/>
  <c r="X277" i="2"/>
  <c r="Y277" i="2"/>
  <c r="Z277" i="2"/>
  <c r="AA277" i="2"/>
  <c r="AB277" i="2"/>
  <c r="AC277" i="2"/>
  <c r="AD277" i="2"/>
  <c r="AG277" i="2"/>
  <c r="B278" i="2"/>
  <c r="AI278" i="2" s="1"/>
  <c r="C278" i="2"/>
  <c r="D278" i="2"/>
  <c r="F278" i="2" s="1"/>
  <c r="E278" i="2"/>
  <c r="G278" i="2"/>
  <c r="H278" i="2"/>
  <c r="I278" i="2"/>
  <c r="J278" i="2"/>
  <c r="K278" i="2"/>
  <c r="L278" i="2"/>
  <c r="M278" i="2"/>
  <c r="N278" i="2"/>
  <c r="O278" i="2"/>
  <c r="P278" i="2"/>
  <c r="Q278" i="2"/>
  <c r="R278" i="2"/>
  <c r="S278" i="2"/>
  <c r="T278" i="2"/>
  <c r="U278" i="2"/>
  <c r="V278" i="2"/>
  <c r="W278" i="2"/>
  <c r="X278" i="2"/>
  <c r="Y278" i="2"/>
  <c r="Z278" i="2"/>
  <c r="AA278" i="2"/>
  <c r="AB278" i="2"/>
  <c r="AC278" i="2"/>
  <c r="AD278" i="2"/>
  <c r="B279" i="2"/>
  <c r="AH279" i="2" s="1"/>
  <c r="C279" i="2"/>
  <c r="D279" i="2"/>
  <c r="F279" i="2" s="1"/>
  <c r="E279" i="2"/>
  <c r="G279" i="2"/>
  <c r="H279" i="2"/>
  <c r="I279" i="2"/>
  <c r="J279" i="2"/>
  <c r="K279" i="2"/>
  <c r="L279" i="2"/>
  <c r="M279" i="2"/>
  <c r="N279" i="2"/>
  <c r="O279" i="2"/>
  <c r="P279" i="2"/>
  <c r="Q279" i="2"/>
  <c r="R279" i="2"/>
  <c r="S279" i="2"/>
  <c r="T279" i="2"/>
  <c r="U279" i="2"/>
  <c r="V279" i="2"/>
  <c r="W279" i="2"/>
  <c r="X279" i="2"/>
  <c r="Y279" i="2"/>
  <c r="Z279" i="2"/>
  <c r="AA279" i="2"/>
  <c r="AB279" i="2"/>
  <c r="AC279" i="2"/>
  <c r="AD279" i="2"/>
  <c r="B280" i="2"/>
  <c r="AG280" i="2" s="1"/>
  <c r="C280" i="2"/>
  <c r="D280" i="2"/>
  <c r="F280" i="2" s="1"/>
  <c r="E280" i="2"/>
  <c r="G280" i="2"/>
  <c r="H280" i="2"/>
  <c r="I280" i="2"/>
  <c r="J280" i="2"/>
  <c r="K280" i="2"/>
  <c r="L280" i="2"/>
  <c r="M280" i="2"/>
  <c r="N280" i="2"/>
  <c r="O280" i="2"/>
  <c r="P280" i="2"/>
  <c r="Q280" i="2"/>
  <c r="R280" i="2"/>
  <c r="S280" i="2"/>
  <c r="T280" i="2"/>
  <c r="U280" i="2"/>
  <c r="V280" i="2"/>
  <c r="W280" i="2"/>
  <c r="X280" i="2"/>
  <c r="Y280" i="2"/>
  <c r="Z280" i="2"/>
  <c r="AA280" i="2"/>
  <c r="AB280" i="2"/>
  <c r="AC280" i="2"/>
  <c r="AD280" i="2"/>
  <c r="B281" i="2"/>
  <c r="AG281" i="2" s="1"/>
  <c r="C281" i="2"/>
  <c r="D281" i="2"/>
  <c r="F281" i="2" s="1"/>
  <c r="E281" i="2"/>
  <c r="G281" i="2"/>
  <c r="H281" i="2"/>
  <c r="I281" i="2"/>
  <c r="J281" i="2"/>
  <c r="K281" i="2"/>
  <c r="L281" i="2"/>
  <c r="M281" i="2"/>
  <c r="N281" i="2"/>
  <c r="O281" i="2"/>
  <c r="P281" i="2"/>
  <c r="Q281" i="2"/>
  <c r="R281" i="2"/>
  <c r="S281" i="2"/>
  <c r="T281" i="2"/>
  <c r="U281" i="2"/>
  <c r="V281" i="2"/>
  <c r="W281" i="2"/>
  <c r="X281" i="2"/>
  <c r="Y281" i="2"/>
  <c r="Z281" i="2"/>
  <c r="AA281" i="2"/>
  <c r="AB281" i="2"/>
  <c r="AC281" i="2"/>
  <c r="AD281" i="2"/>
  <c r="B282" i="2"/>
  <c r="AI282" i="2" s="1"/>
  <c r="C282" i="2"/>
  <c r="D282" i="2"/>
  <c r="F282" i="2" s="1"/>
  <c r="E282" i="2"/>
  <c r="G282" i="2"/>
  <c r="H282" i="2"/>
  <c r="I282" i="2"/>
  <c r="J282" i="2"/>
  <c r="K282" i="2"/>
  <c r="L282" i="2"/>
  <c r="M282" i="2"/>
  <c r="N282" i="2"/>
  <c r="O282" i="2"/>
  <c r="P282" i="2"/>
  <c r="Q282" i="2"/>
  <c r="R282" i="2"/>
  <c r="S282" i="2"/>
  <c r="T282" i="2"/>
  <c r="U282" i="2"/>
  <c r="V282" i="2"/>
  <c r="W282" i="2"/>
  <c r="X282" i="2"/>
  <c r="Y282" i="2"/>
  <c r="Z282" i="2"/>
  <c r="AA282" i="2"/>
  <c r="AB282" i="2"/>
  <c r="AC282" i="2"/>
  <c r="AD282" i="2"/>
  <c r="B283" i="2"/>
  <c r="C283" i="2"/>
  <c r="D283" i="2"/>
  <c r="F283" i="2" s="1"/>
  <c r="E283" i="2"/>
  <c r="G283" i="2"/>
  <c r="H283" i="2"/>
  <c r="I283" i="2"/>
  <c r="J283" i="2"/>
  <c r="K283" i="2"/>
  <c r="L283" i="2"/>
  <c r="M283" i="2"/>
  <c r="N283" i="2"/>
  <c r="O283" i="2"/>
  <c r="P283" i="2"/>
  <c r="Q283" i="2"/>
  <c r="R283" i="2"/>
  <c r="S283" i="2"/>
  <c r="T283" i="2"/>
  <c r="U283" i="2"/>
  <c r="V283" i="2"/>
  <c r="W283" i="2"/>
  <c r="X283" i="2"/>
  <c r="Y283" i="2"/>
  <c r="Z283" i="2"/>
  <c r="AA283" i="2"/>
  <c r="AB283" i="2"/>
  <c r="AC283" i="2"/>
  <c r="AD283" i="2"/>
  <c r="B284" i="2"/>
  <c r="AG284" i="2" s="1"/>
  <c r="C284" i="2"/>
  <c r="D284" i="2"/>
  <c r="F284" i="2" s="1"/>
  <c r="E284" i="2"/>
  <c r="G284" i="2"/>
  <c r="H284" i="2"/>
  <c r="I284" i="2"/>
  <c r="J284" i="2"/>
  <c r="K284" i="2"/>
  <c r="L284" i="2"/>
  <c r="M284" i="2"/>
  <c r="N284" i="2"/>
  <c r="O284" i="2"/>
  <c r="P284" i="2"/>
  <c r="Q284" i="2"/>
  <c r="R284" i="2"/>
  <c r="S284" i="2"/>
  <c r="T284" i="2"/>
  <c r="U284" i="2"/>
  <c r="V284" i="2"/>
  <c r="W284" i="2"/>
  <c r="X284" i="2"/>
  <c r="Y284" i="2"/>
  <c r="Z284" i="2"/>
  <c r="AA284" i="2"/>
  <c r="AB284" i="2"/>
  <c r="AC284" i="2"/>
  <c r="AD284" i="2"/>
  <c r="B285" i="2"/>
  <c r="AF285" i="2" s="1"/>
  <c r="C285" i="2"/>
  <c r="D285" i="2"/>
  <c r="F285" i="2" s="1"/>
  <c r="E285" i="2"/>
  <c r="G285" i="2"/>
  <c r="H285" i="2"/>
  <c r="I285" i="2"/>
  <c r="J285" i="2"/>
  <c r="K285" i="2"/>
  <c r="L285" i="2"/>
  <c r="M285" i="2"/>
  <c r="N285" i="2"/>
  <c r="O285" i="2"/>
  <c r="P285" i="2"/>
  <c r="Q285" i="2"/>
  <c r="R285" i="2"/>
  <c r="S285" i="2"/>
  <c r="T285" i="2"/>
  <c r="U285" i="2"/>
  <c r="V285" i="2"/>
  <c r="W285" i="2"/>
  <c r="X285" i="2"/>
  <c r="Y285" i="2"/>
  <c r="Z285" i="2"/>
  <c r="AA285" i="2"/>
  <c r="AB285" i="2"/>
  <c r="AC285" i="2"/>
  <c r="AD285" i="2"/>
  <c r="B286" i="2"/>
  <c r="AI286" i="2" s="1"/>
  <c r="C286" i="2"/>
  <c r="D286" i="2"/>
  <c r="F286" i="2" s="1"/>
  <c r="E286" i="2"/>
  <c r="G286" i="2"/>
  <c r="H286" i="2"/>
  <c r="I286" i="2"/>
  <c r="J286" i="2"/>
  <c r="K286" i="2"/>
  <c r="L286" i="2"/>
  <c r="M286" i="2"/>
  <c r="N286" i="2"/>
  <c r="O286" i="2"/>
  <c r="P286" i="2"/>
  <c r="Q286" i="2"/>
  <c r="R286" i="2"/>
  <c r="S286" i="2"/>
  <c r="T286" i="2"/>
  <c r="U286" i="2"/>
  <c r="V286" i="2"/>
  <c r="W286" i="2"/>
  <c r="X286" i="2"/>
  <c r="Y286" i="2"/>
  <c r="Z286" i="2"/>
  <c r="AA286" i="2"/>
  <c r="AB286" i="2"/>
  <c r="AC286" i="2"/>
  <c r="AD286" i="2"/>
  <c r="B287" i="2"/>
  <c r="AE287" i="2" s="1"/>
  <c r="C287" i="2"/>
  <c r="D287" i="2"/>
  <c r="F287" i="2" s="1"/>
  <c r="E287" i="2"/>
  <c r="G287" i="2"/>
  <c r="H287" i="2"/>
  <c r="I287" i="2"/>
  <c r="J287" i="2"/>
  <c r="K287" i="2"/>
  <c r="L287" i="2"/>
  <c r="M287" i="2"/>
  <c r="N287" i="2"/>
  <c r="O287" i="2"/>
  <c r="P287" i="2"/>
  <c r="Q287" i="2"/>
  <c r="R287" i="2"/>
  <c r="S287" i="2"/>
  <c r="T287" i="2"/>
  <c r="U287" i="2"/>
  <c r="V287" i="2"/>
  <c r="W287" i="2"/>
  <c r="X287" i="2"/>
  <c r="Y287" i="2"/>
  <c r="Z287" i="2"/>
  <c r="AA287" i="2"/>
  <c r="AB287" i="2"/>
  <c r="AC287" i="2"/>
  <c r="AD287" i="2"/>
  <c r="B288" i="2"/>
  <c r="AI288" i="2" s="1"/>
  <c r="C288" i="2"/>
  <c r="D288" i="2"/>
  <c r="F288" i="2" s="1"/>
  <c r="E288" i="2"/>
  <c r="G288" i="2"/>
  <c r="H288" i="2"/>
  <c r="I288" i="2"/>
  <c r="J288" i="2"/>
  <c r="K288" i="2"/>
  <c r="L288" i="2"/>
  <c r="M288" i="2"/>
  <c r="N288" i="2"/>
  <c r="O288" i="2"/>
  <c r="P288" i="2"/>
  <c r="Q288" i="2"/>
  <c r="R288" i="2"/>
  <c r="S288" i="2"/>
  <c r="T288" i="2"/>
  <c r="U288" i="2"/>
  <c r="V288" i="2"/>
  <c r="W288" i="2"/>
  <c r="X288" i="2"/>
  <c r="Y288" i="2"/>
  <c r="Z288" i="2"/>
  <c r="AA288" i="2"/>
  <c r="AB288" i="2"/>
  <c r="AC288" i="2"/>
  <c r="AD288" i="2"/>
  <c r="B289" i="2"/>
  <c r="AE289" i="2" s="1"/>
  <c r="C289" i="2"/>
  <c r="D289" i="2"/>
  <c r="F289" i="2" s="1"/>
  <c r="E289" i="2"/>
  <c r="G289" i="2"/>
  <c r="H289" i="2"/>
  <c r="I289" i="2"/>
  <c r="J289" i="2"/>
  <c r="K289" i="2"/>
  <c r="L289" i="2"/>
  <c r="M289" i="2"/>
  <c r="N289" i="2"/>
  <c r="O289" i="2"/>
  <c r="P289" i="2"/>
  <c r="Q289" i="2"/>
  <c r="R289" i="2"/>
  <c r="S289" i="2"/>
  <c r="T289" i="2"/>
  <c r="U289" i="2"/>
  <c r="V289" i="2"/>
  <c r="W289" i="2"/>
  <c r="X289" i="2"/>
  <c r="Y289" i="2"/>
  <c r="Z289" i="2"/>
  <c r="AA289" i="2"/>
  <c r="AB289" i="2"/>
  <c r="AC289" i="2"/>
  <c r="AD289" i="2"/>
  <c r="B290" i="2"/>
  <c r="C290" i="2"/>
  <c r="D290" i="2"/>
  <c r="F290" i="2" s="1"/>
  <c r="E290" i="2"/>
  <c r="G290" i="2"/>
  <c r="H290" i="2"/>
  <c r="I290" i="2"/>
  <c r="J290" i="2"/>
  <c r="K290" i="2"/>
  <c r="L290" i="2"/>
  <c r="M290" i="2"/>
  <c r="N290" i="2"/>
  <c r="O290" i="2"/>
  <c r="P290" i="2"/>
  <c r="Q290" i="2"/>
  <c r="R290" i="2"/>
  <c r="S290" i="2"/>
  <c r="T290" i="2"/>
  <c r="U290" i="2"/>
  <c r="V290" i="2"/>
  <c r="W290" i="2"/>
  <c r="X290" i="2"/>
  <c r="Y290" i="2"/>
  <c r="Z290" i="2"/>
  <c r="AA290" i="2"/>
  <c r="AB290" i="2"/>
  <c r="AC290" i="2"/>
  <c r="AD290" i="2"/>
  <c r="B291" i="2"/>
  <c r="AI291" i="2" s="1"/>
  <c r="C291" i="2"/>
  <c r="D291" i="2"/>
  <c r="F291" i="2" s="1"/>
  <c r="E291" i="2"/>
  <c r="G291" i="2"/>
  <c r="H291" i="2"/>
  <c r="I291" i="2"/>
  <c r="J291" i="2"/>
  <c r="K291" i="2"/>
  <c r="L291" i="2"/>
  <c r="M291" i="2"/>
  <c r="N291" i="2"/>
  <c r="O291" i="2"/>
  <c r="P291" i="2"/>
  <c r="Q291" i="2"/>
  <c r="R291" i="2"/>
  <c r="S291" i="2"/>
  <c r="T291" i="2"/>
  <c r="U291" i="2"/>
  <c r="V291" i="2"/>
  <c r="W291" i="2"/>
  <c r="X291" i="2"/>
  <c r="Y291" i="2"/>
  <c r="Z291" i="2"/>
  <c r="AA291" i="2"/>
  <c r="AB291" i="2"/>
  <c r="AC291" i="2"/>
  <c r="AD291" i="2"/>
  <c r="B292" i="2"/>
  <c r="C292" i="2"/>
  <c r="D292" i="2"/>
  <c r="F292" i="2" s="1"/>
  <c r="E292" i="2"/>
  <c r="G292" i="2"/>
  <c r="H292" i="2"/>
  <c r="I292" i="2"/>
  <c r="J292" i="2"/>
  <c r="K292" i="2"/>
  <c r="L292" i="2"/>
  <c r="M292" i="2"/>
  <c r="N292" i="2"/>
  <c r="O292" i="2"/>
  <c r="P292" i="2"/>
  <c r="Q292" i="2"/>
  <c r="R292" i="2"/>
  <c r="S292" i="2"/>
  <c r="T292" i="2"/>
  <c r="U292" i="2"/>
  <c r="V292" i="2"/>
  <c r="W292" i="2"/>
  <c r="X292" i="2"/>
  <c r="Y292" i="2"/>
  <c r="Z292" i="2"/>
  <c r="AA292" i="2"/>
  <c r="AB292" i="2"/>
  <c r="AC292" i="2"/>
  <c r="AD292" i="2"/>
  <c r="B293" i="2"/>
  <c r="AH293" i="2" s="1"/>
  <c r="C293" i="2"/>
  <c r="D293" i="2"/>
  <c r="F293" i="2" s="1"/>
  <c r="E293" i="2"/>
  <c r="G293" i="2"/>
  <c r="H293" i="2"/>
  <c r="I293" i="2"/>
  <c r="J293" i="2"/>
  <c r="K293" i="2"/>
  <c r="L293" i="2"/>
  <c r="M293" i="2"/>
  <c r="N293" i="2"/>
  <c r="O293" i="2"/>
  <c r="P293" i="2"/>
  <c r="Q293" i="2"/>
  <c r="R293" i="2"/>
  <c r="S293" i="2"/>
  <c r="T293" i="2"/>
  <c r="U293" i="2"/>
  <c r="V293" i="2"/>
  <c r="W293" i="2"/>
  <c r="X293" i="2"/>
  <c r="Y293" i="2"/>
  <c r="Z293" i="2"/>
  <c r="AA293" i="2"/>
  <c r="AB293" i="2"/>
  <c r="AC293" i="2"/>
  <c r="AD293" i="2"/>
  <c r="B294" i="2"/>
  <c r="AI294" i="2" s="1"/>
  <c r="C294" i="2"/>
  <c r="D294" i="2"/>
  <c r="F294" i="2" s="1"/>
  <c r="E294" i="2"/>
  <c r="G294" i="2"/>
  <c r="H294" i="2"/>
  <c r="I294" i="2"/>
  <c r="J294" i="2"/>
  <c r="K294" i="2"/>
  <c r="L294" i="2"/>
  <c r="M294" i="2"/>
  <c r="N294" i="2"/>
  <c r="O294" i="2"/>
  <c r="P294" i="2"/>
  <c r="Q294" i="2"/>
  <c r="R294" i="2"/>
  <c r="S294" i="2"/>
  <c r="T294" i="2"/>
  <c r="U294" i="2"/>
  <c r="V294" i="2"/>
  <c r="W294" i="2"/>
  <c r="X294" i="2"/>
  <c r="Y294" i="2"/>
  <c r="Z294" i="2"/>
  <c r="AA294" i="2"/>
  <c r="AB294" i="2"/>
  <c r="AC294" i="2"/>
  <c r="AD294" i="2"/>
  <c r="B295" i="2"/>
  <c r="AE295" i="2" s="1"/>
  <c r="C295" i="2"/>
  <c r="D295" i="2"/>
  <c r="F295" i="2" s="1"/>
  <c r="E295" i="2"/>
  <c r="G295" i="2"/>
  <c r="H295" i="2"/>
  <c r="I295" i="2"/>
  <c r="J295" i="2"/>
  <c r="K295" i="2"/>
  <c r="L295" i="2"/>
  <c r="M295" i="2"/>
  <c r="N295" i="2"/>
  <c r="O295" i="2"/>
  <c r="P295" i="2"/>
  <c r="Q295" i="2"/>
  <c r="R295" i="2"/>
  <c r="S295" i="2"/>
  <c r="T295" i="2"/>
  <c r="U295" i="2"/>
  <c r="V295" i="2"/>
  <c r="W295" i="2"/>
  <c r="X295" i="2"/>
  <c r="Y295" i="2"/>
  <c r="Z295" i="2"/>
  <c r="AA295" i="2"/>
  <c r="AB295" i="2"/>
  <c r="AC295" i="2"/>
  <c r="AD295" i="2"/>
  <c r="B296" i="2"/>
  <c r="AI296" i="2" s="1"/>
  <c r="C296" i="2"/>
  <c r="D296" i="2"/>
  <c r="F296" i="2" s="1"/>
  <c r="E296" i="2"/>
  <c r="G296" i="2"/>
  <c r="H296" i="2"/>
  <c r="I296" i="2"/>
  <c r="J296" i="2"/>
  <c r="K296" i="2"/>
  <c r="L296" i="2"/>
  <c r="M296" i="2"/>
  <c r="N296" i="2"/>
  <c r="O296" i="2"/>
  <c r="P296" i="2"/>
  <c r="Q296" i="2"/>
  <c r="R296" i="2"/>
  <c r="S296" i="2"/>
  <c r="T296" i="2"/>
  <c r="U296" i="2"/>
  <c r="V296" i="2"/>
  <c r="W296" i="2"/>
  <c r="X296" i="2"/>
  <c r="Y296" i="2"/>
  <c r="Z296" i="2"/>
  <c r="AA296" i="2"/>
  <c r="AB296" i="2"/>
  <c r="AC296" i="2"/>
  <c r="AD296" i="2"/>
  <c r="B297" i="2"/>
  <c r="C297" i="2"/>
  <c r="D297" i="2"/>
  <c r="F297" i="2" s="1"/>
  <c r="E297" i="2"/>
  <c r="G297" i="2"/>
  <c r="H297" i="2"/>
  <c r="I297" i="2"/>
  <c r="J297" i="2"/>
  <c r="K297" i="2"/>
  <c r="L297" i="2"/>
  <c r="M297" i="2"/>
  <c r="N297" i="2"/>
  <c r="O297" i="2"/>
  <c r="P297" i="2"/>
  <c r="Q297" i="2"/>
  <c r="R297" i="2"/>
  <c r="S297" i="2"/>
  <c r="T297" i="2"/>
  <c r="U297" i="2"/>
  <c r="V297" i="2"/>
  <c r="W297" i="2"/>
  <c r="X297" i="2"/>
  <c r="Y297" i="2"/>
  <c r="Z297" i="2"/>
  <c r="AA297" i="2"/>
  <c r="AB297" i="2"/>
  <c r="AC297" i="2"/>
  <c r="AD297" i="2"/>
  <c r="B298" i="2"/>
  <c r="AI298" i="2" s="1"/>
  <c r="C298" i="2"/>
  <c r="D298" i="2"/>
  <c r="F298" i="2" s="1"/>
  <c r="E298" i="2"/>
  <c r="G298" i="2"/>
  <c r="H298" i="2"/>
  <c r="I298" i="2"/>
  <c r="J298" i="2"/>
  <c r="K298" i="2"/>
  <c r="L298" i="2"/>
  <c r="M298" i="2"/>
  <c r="N298" i="2"/>
  <c r="O298" i="2"/>
  <c r="P298" i="2"/>
  <c r="Q298" i="2"/>
  <c r="R298" i="2"/>
  <c r="S298" i="2"/>
  <c r="T298" i="2"/>
  <c r="U298" i="2"/>
  <c r="V298" i="2"/>
  <c r="W298" i="2"/>
  <c r="X298" i="2"/>
  <c r="Y298" i="2"/>
  <c r="Z298" i="2"/>
  <c r="AA298" i="2"/>
  <c r="AB298" i="2"/>
  <c r="AC298" i="2"/>
  <c r="AD298" i="2"/>
  <c r="B299" i="2"/>
  <c r="C299" i="2"/>
  <c r="D299" i="2"/>
  <c r="F299" i="2" s="1"/>
  <c r="E299" i="2"/>
  <c r="G299" i="2"/>
  <c r="H299" i="2"/>
  <c r="I299" i="2"/>
  <c r="J299" i="2"/>
  <c r="K299" i="2"/>
  <c r="L299" i="2"/>
  <c r="M299" i="2"/>
  <c r="N299" i="2"/>
  <c r="O299" i="2"/>
  <c r="P299" i="2"/>
  <c r="Q299" i="2"/>
  <c r="R299" i="2"/>
  <c r="S299" i="2"/>
  <c r="T299" i="2"/>
  <c r="U299" i="2"/>
  <c r="V299" i="2"/>
  <c r="W299" i="2"/>
  <c r="X299" i="2"/>
  <c r="Y299" i="2"/>
  <c r="Z299" i="2"/>
  <c r="AA299" i="2"/>
  <c r="AB299" i="2"/>
  <c r="AC299" i="2"/>
  <c r="AD299" i="2"/>
  <c r="B300" i="2"/>
  <c r="AE300" i="2" s="1"/>
  <c r="C300" i="2"/>
  <c r="D300" i="2"/>
  <c r="F300" i="2" s="1"/>
  <c r="E300" i="2"/>
  <c r="G300" i="2"/>
  <c r="H300" i="2"/>
  <c r="I300" i="2"/>
  <c r="J300" i="2"/>
  <c r="K300" i="2"/>
  <c r="L300" i="2"/>
  <c r="M300" i="2"/>
  <c r="N300" i="2"/>
  <c r="O300" i="2"/>
  <c r="P300" i="2"/>
  <c r="Q300" i="2"/>
  <c r="R300" i="2"/>
  <c r="S300" i="2"/>
  <c r="T300" i="2"/>
  <c r="U300" i="2"/>
  <c r="V300" i="2"/>
  <c r="W300" i="2"/>
  <c r="X300" i="2"/>
  <c r="Y300" i="2"/>
  <c r="Z300" i="2"/>
  <c r="AA300" i="2"/>
  <c r="AB300" i="2"/>
  <c r="AC300" i="2"/>
  <c r="AD300" i="2"/>
  <c r="B301" i="2"/>
  <c r="AH301" i="2" s="1"/>
  <c r="C301" i="2"/>
  <c r="D301" i="2"/>
  <c r="F301" i="2" s="1"/>
  <c r="E301" i="2"/>
  <c r="G301" i="2"/>
  <c r="H301" i="2"/>
  <c r="I301" i="2"/>
  <c r="J301" i="2"/>
  <c r="K301" i="2"/>
  <c r="L301" i="2"/>
  <c r="M301" i="2"/>
  <c r="N301" i="2"/>
  <c r="O301" i="2"/>
  <c r="P301" i="2"/>
  <c r="Q301" i="2"/>
  <c r="R301" i="2"/>
  <c r="S301" i="2"/>
  <c r="T301" i="2"/>
  <c r="U301" i="2"/>
  <c r="V301" i="2"/>
  <c r="W301" i="2"/>
  <c r="X301" i="2"/>
  <c r="Y301" i="2"/>
  <c r="Z301" i="2"/>
  <c r="AA301" i="2"/>
  <c r="AB301" i="2"/>
  <c r="AC301" i="2"/>
  <c r="AD301" i="2"/>
  <c r="B302" i="2"/>
  <c r="AI302" i="2" s="1"/>
  <c r="C302" i="2"/>
  <c r="D302" i="2"/>
  <c r="F302" i="2" s="1"/>
  <c r="E302" i="2"/>
  <c r="G302" i="2"/>
  <c r="H302" i="2"/>
  <c r="I302" i="2"/>
  <c r="J302" i="2"/>
  <c r="K302" i="2"/>
  <c r="L302" i="2"/>
  <c r="M302" i="2"/>
  <c r="N302" i="2"/>
  <c r="O302" i="2"/>
  <c r="P302" i="2"/>
  <c r="Q302" i="2"/>
  <c r="R302" i="2"/>
  <c r="S302" i="2"/>
  <c r="T302" i="2"/>
  <c r="U302" i="2"/>
  <c r="V302" i="2"/>
  <c r="W302" i="2"/>
  <c r="X302" i="2"/>
  <c r="Y302" i="2"/>
  <c r="Z302" i="2"/>
  <c r="AA302" i="2"/>
  <c r="AB302" i="2"/>
  <c r="AC302" i="2"/>
  <c r="AD302" i="2"/>
  <c r="B303" i="2"/>
  <c r="AG303" i="2" s="1"/>
  <c r="C303" i="2"/>
  <c r="D303" i="2"/>
  <c r="F303" i="2" s="1"/>
  <c r="E303" i="2"/>
  <c r="G303" i="2"/>
  <c r="H303" i="2"/>
  <c r="I303" i="2"/>
  <c r="J303" i="2"/>
  <c r="K303" i="2"/>
  <c r="L303" i="2"/>
  <c r="M303" i="2"/>
  <c r="N303" i="2"/>
  <c r="O303" i="2"/>
  <c r="P303" i="2"/>
  <c r="Q303" i="2"/>
  <c r="R303" i="2"/>
  <c r="S303" i="2"/>
  <c r="T303" i="2"/>
  <c r="U303" i="2"/>
  <c r="V303" i="2"/>
  <c r="W303" i="2"/>
  <c r="X303" i="2"/>
  <c r="Y303" i="2"/>
  <c r="Z303" i="2"/>
  <c r="AA303" i="2"/>
  <c r="AB303" i="2"/>
  <c r="AC303" i="2"/>
  <c r="AD303" i="2"/>
  <c r="B304" i="2"/>
  <c r="AI304" i="2" s="1"/>
  <c r="C304" i="2"/>
  <c r="D304" i="2"/>
  <c r="F304" i="2" s="1"/>
  <c r="E304" i="2"/>
  <c r="G304" i="2"/>
  <c r="H304" i="2"/>
  <c r="I304" i="2"/>
  <c r="J304" i="2"/>
  <c r="K304" i="2"/>
  <c r="L304" i="2"/>
  <c r="M304" i="2"/>
  <c r="N304" i="2"/>
  <c r="O304" i="2"/>
  <c r="P304" i="2"/>
  <c r="Q304" i="2"/>
  <c r="R304" i="2"/>
  <c r="S304" i="2"/>
  <c r="T304" i="2"/>
  <c r="U304" i="2"/>
  <c r="V304" i="2"/>
  <c r="W304" i="2"/>
  <c r="X304" i="2"/>
  <c r="Y304" i="2"/>
  <c r="Z304" i="2"/>
  <c r="AA304" i="2"/>
  <c r="AB304" i="2"/>
  <c r="AC304" i="2"/>
  <c r="AD304" i="2"/>
  <c r="B305" i="2"/>
  <c r="AE305" i="2" s="1"/>
  <c r="C305" i="2"/>
  <c r="D305" i="2"/>
  <c r="F305" i="2" s="1"/>
  <c r="E305" i="2"/>
  <c r="G305" i="2"/>
  <c r="H305" i="2"/>
  <c r="I305" i="2"/>
  <c r="J305" i="2"/>
  <c r="K305" i="2"/>
  <c r="L305" i="2"/>
  <c r="M305" i="2"/>
  <c r="N305" i="2"/>
  <c r="O305" i="2"/>
  <c r="P305" i="2"/>
  <c r="Q305" i="2"/>
  <c r="R305" i="2"/>
  <c r="S305" i="2"/>
  <c r="T305" i="2"/>
  <c r="U305" i="2"/>
  <c r="V305" i="2"/>
  <c r="W305" i="2"/>
  <c r="X305" i="2"/>
  <c r="Y305" i="2"/>
  <c r="Z305" i="2"/>
  <c r="AA305" i="2"/>
  <c r="AB305" i="2"/>
  <c r="AC305" i="2"/>
  <c r="AD305" i="2"/>
  <c r="B306" i="2"/>
  <c r="AI306" i="2" s="1"/>
  <c r="C306" i="2"/>
  <c r="D306" i="2"/>
  <c r="F306" i="2" s="1"/>
  <c r="E306" i="2"/>
  <c r="G306" i="2"/>
  <c r="H306" i="2"/>
  <c r="I306" i="2"/>
  <c r="J306" i="2"/>
  <c r="K306" i="2"/>
  <c r="L306" i="2"/>
  <c r="M306" i="2"/>
  <c r="N306" i="2"/>
  <c r="O306" i="2"/>
  <c r="P306" i="2"/>
  <c r="Q306" i="2"/>
  <c r="R306" i="2"/>
  <c r="S306" i="2"/>
  <c r="T306" i="2"/>
  <c r="U306" i="2"/>
  <c r="V306" i="2"/>
  <c r="W306" i="2"/>
  <c r="X306" i="2"/>
  <c r="Y306" i="2"/>
  <c r="Z306" i="2"/>
  <c r="AA306" i="2"/>
  <c r="AB306" i="2"/>
  <c r="AC306" i="2"/>
  <c r="AD306" i="2"/>
  <c r="B307" i="2"/>
  <c r="AG307" i="2" s="1"/>
  <c r="C307" i="2"/>
  <c r="D307" i="2"/>
  <c r="F307" i="2" s="1"/>
  <c r="E307" i="2"/>
  <c r="G307" i="2"/>
  <c r="H307" i="2"/>
  <c r="I307" i="2"/>
  <c r="J307" i="2"/>
  <c r="K307" i="2"/>
  <c r="L307" i="2"/>
  <c r="M307" i="2"/>
  <c r="N307" i="2"/>
  <c r="O307" i="2"/>
  <c r="P307" i="2"/>
  <c r="Q307" i="2"/>
  <c r="R307" i="2"/>
  <c r="S307" i="2"/>
  <c r="T307" i="2"/>
  <c r="U307" i="2"/>
  <c r="V307" i="2"/>
  <c r="W307" i="2"/>
  <c r="X307" i="2"/>
  <c r="Y307" i="2"/>
  <c r="Z307" i="2"/>
  <c r="AA307" i="2"/>
  <c r="AB307" i="2"/>
  <c r="AC307" i="2"/>
  <c r="AD307" i="2"/>
  <c r="B308" i="2"/>
  <c r="AI308" i="2" s="1"/>
  <c r="C308" i="2"/>
  <c r="D308" i="2"/>
  <c r="F308" i="2" s="1"/>
  <c r="E308" i="2"/>
  <c r="G308" i="2"/>
  <c r="H308" i="2"/>
  <c r="I308" i="2"/>
  <c r="J308" i="2"/>
  <c r="K308" i="2"/>
  <c r="L308" i="2"/>
  <c r="M308" i="2"/>
  <c r="N308" i="2"/>
  <c r="O308" i="2"/>
  <c r="P308" i="2"/>
  <c r="Q308" i="2"/>
  <c r="R308" i="2"/>
  <c r="S308" i="2"/>
  <c r="T308" i="2"/>
  <c r="U308" i="2"/>
  <c r="V308" i="2"/>
  <c r="W308" i="2"/>
  <c r="X308" i="2"/>
  <c r="Y308" i="2"/>
  <c r="Z308" i="2"/>
  <c r="AA308" i="2"/>
  <c r="AB308" i="2"/>
  <c r="AC308" i="2"/>
  <c r="AD308" i="2"/>
  <c r="B309" i="2"/>
  <c r="C309" i="2"/>
  <c r="D309" i="2"/>
  <c r="F309" i="2" s="1"/>
  <c r="E309" i="2"/>
  <c r="G309" i="2"/>
  <c r="H309" i="2"/>
  <c r="I309" i="2"/>
  <c r="J309" i="2"/>
  <c r="K309" i="2"/>
  <c r="L309" i="2"/>
  <c r="M309" i="2"/>
  <c r="N309" i="2"/>
  <c r="O309" i="2"/>
  <c r="P309" i="2"/>
  <c r="Q309" i="2"/>
  <c r="R309" i="2"/>
  <c r="S309" i="2"/>
  <c r="T309" i="2"/>
  <c r="U309" i="2"/>
  <c r="V309" i="2"/>
  <c r="W309" i="2"/>
  <c r="X309" i="2"/>
  <c r="Y309" i="2"/>
  <c r="Z309" i="2"/>
  <c r="AA309" i="2"/>
  <c r="AB309" i="2"/>
  <c r="AC309" i="2"/>
  <c r="AD309" i="2"/>
  <c r="B310" i="2"/>
  <c r="C310" i="2"/>
  <c r="D310" i="2"/>
  <c r="F310" i="2" s="1"/>
  <c r="E310" i="2"/>
  <c r="G310" i="2"/>
  <c r="H310" i="2"/>
  <c r="I310" i="2"/>
  <c r="J310" i="2"/>
  <c r="K310" i="2"/>
  <c r="L310" i="2"/>
  <c r="M310" i="2"/>
  <c r="N310" i="2"/>
  <c r="O310" i="2"/>
  <c r="P310" i="2"/>
  <c r="Q310" i="2"/>
  <c r="R310" i="2"/>
  <c r="S310" i="2"/>
  <c r="T310" i="2"/>
  <c r="U310" i="2"/>
  <c r="V310" i="2"/>
  <c r="W310" i="2"/>
  <c r="X310" i="2"/>
  <c r="Y310" i="2"/>
  <c r="Z310" i="2"/>
  <c r="AA310" i="2"/>
  <c r="AB310" i="2"/>
  <c r="AC310" i="2"/>
  <c r="AD310" i="2"/>
  <c r="B311" i="2"/>
  <c r="AF311" i="2" s="1"/>
  <c r="C311" i="2"/>
  <c r="D311" i="2"/>
  <c r="F311" i="2" s="1"/>
  <c r="E311" i="2"/>
  <c r="G311" i="2"/>
  <c r="H311" i="2"/>
  <c r="I311" i="2"/>
  <c r="J311" i="2"/>
  <c r="K311" i="2"/>
  <c r="L311" i="2"/>
  <c r="M311" i="2"/>
  <c r="N311" i="2"/>
  <c r="O311" i="2"/>
  <c r="P311" i="2"/>
  <c r="Q311" i="2"/>
  <c r="R311" i="2"/>
  <c r="S311" i="2"/>
  <c r="T311" i="2"/>
  <c r="U311" i="2"/>
  <c r="V311" i="2"/>
  <c r="W311" i="2"/>
  <c r="X311" i="2"/>
  <c r="Y311" i="2"/>
  <c r="Z311" i="2"/>
  <c r="AA311" i="2"/>
  <c r="AB311" i="2"/>
  <c r="AC311" i="2"/>
  <c r="AD311" i="2"/>
  <c r="B312" i="2"/>
  <c r="AI312" i="2" s="1"/>
  <c r="C312" i="2"/>
  <c r="D312" i="2"/>
  <c r="F312" i="2" s="1"/>
  <c r="E312" i="2"/>
  <c r="G312" i="2"/>
  <c r="H312" i="2"/>
  <c r="I312" i="2"/>
  <c r="J312" i="2"/>
  <c r="K312" i="2"/>
  <c r="L312" i="2"/>
  <c r="M312" i="2"/>
  <c r="N312" i="2"/>
  <c r="O312" i="2"/>
  <c r="P312" i="2"/>
  <c r="Q312" i="2"/>
  <c r="R312" i="2"/>
  <c r="S312" i="2"/>
  <c r="T312" i="2"/>
  <c r="U312" i="2"/>
  <c r="V312" i="2"/>
  <c r="W312" i="2"/>
  <c r="X312" i="2"/>
  <c r="Y312" i="2"/>
  <c r="Z312" i="2"/>
  <c r="AA312" i="2"/>
  <c r="AB312" i="2"/>
  <c r="AC312" i="2"/>
  <c r="AD312" i="2"/>
  <c r="B313" i="2"/>
  <c r="AH313" i="2" s="1"/>
  <c r="C313" i="2"/>
  <c r="D313" i="2"/>
  <c r="F313" i="2" s="1"/>
  <c r="E313" i="2"/>
  <c r="G313" i="2"/>
  <c r="H313" i="2"/>
  <c r="I313" i="2"/>
  <c r="J313" i="2"/>
  <c r="K313" i="2"/>
  <c r="L313" i="2"/>
  <c r="M313" i="2"/>
  <c r="N313" i="2"/>
  <c r="O313" i="2"/>
  <c r="P313" i="2"/>
  <c r="Q313" i="2"/>
  <c r="R313" i="2"/>
  <c r="S313" i="2"/>
  <c r="T313" i="2"/>
  <c r="U313" i="2"/>
  <c r="V313" i="2"/>
  <c r="W313" i="2"/>
  <c r="X313" i="2"/>
  <c r="Y313" i="2"/>
  <c r="Z313" i="2"/>
  <c r="AA313" i="2"/>
  <c r="AB313" i="2"/>
  <c r="AC313" i="2"/>
  <c r="AD313" i="2"/>
  <c r="B314" i="2"/>
  <c r="AE314" i="2" s="1"/>
  <c r="C314" i="2"/>
  <c r="D314" i="2"/>
  <c r="F314" i="2" s="1"/>
  <c r="E314" i="2"/>
  <c r="G314" i="2"/>
  <c r="H314" i="2"/>
  <c r="I314" i="2"/>
  <c r="J314" i="2"/>
  <c r="K314" i="2"/>
  <c r="L314" i="2"/>
  <c r="M314" i="2"/>
  <c r="N314" i="2"/>
  <c r="O314" i="2"/>
  <c r="P314" i="2"/>
  <c r="Q314" i="2"/>
  <c r="R314" i="2"/>
  <c r="S314" i="2"/>
  <c r="T314" i="2"/>
  <c r="U314" i="2"/>
  <c r="V314" i="2"/>
  <c r="W314" i="2"/>
  <c r="X314" i="2"/>
  <c r="Y314" i="2"/>
  <c r="Z314" i="2"/>
  <c r="AA314" i="2"/>
  <c r="AB314" i="2"/>
  <c r="AC314" i="2"/>
  <c r="AD314" i="2"/>
  <c r="B315" i="2"/>
  <c r="AF315" i="2" s="1"/>
  <c r="C315" i="2"/>
  <c r="D315" i="2"/>
  <c r="F315" i="2" s="1"/>
  <c r="E315" i="2"/>
  <c r="G315" i="2"/>
  <c r="H315" i="2"/>
  <c r="I315" i="2"/>
  <c r="J315" i="2"/>
  <c r="K315" i="2"/>
  <c r="L315" i="2"/>
  <c r="M315" i="2"/>
  <c r="N315" i="2"/>
  <c r="O315" i="2"/>
  <c r="P315" i="2"/>
  <c r="Q315" i="2"/>
  <c r="R315" i="2"/>
  <c r="S315" i="2"/>
  <c r="T315" i="2"/>
  <c r="U315" i="2"/>
  <c r="V315" i="2"/>
  <c r="W315" i="2"/>
  <c r="X315" i="2"/>
  <c r="Y315" i="2"/>
  <c r="Z315" i="2"/>
  <c r="AA315" i="2"/>
  <c r="AB315" i="2"/>
  <c r="AC315" i="2"/>
  <c r="AD315" i="2"/>
  <c r="B316" i="2"/>
  <c r="AH316" i="2" s="1"/>
  <c r="C316" i="2"/>
  <c r="D316" i="2"/>
  <c r="F316" i="2" s="1"/>
  <c r="E316" i="2"/>
  <c r="G316" i="2"/>
  <c r="H316" i="2"/>
  <c r="I316" i="2"/>
  <c r="J316" i="2"/>
  <c r="K316" i="2"/>
  <c r="L316" i="2"/>
  <c r="M316" i="2"/>
  <c r="N316" i="2"/>
  <c r="O316" i="2"/>
  <c r="P316" i="2"/>
  <c r="Q316" i="2"/>
  <c r="R316" i="2"/>
  <c r="S316" i="2"/>
  <c r="T316" i="2"/>
  <c r="U316" i="2"/>
  <c r="V316" i="2"/>
  <c r="W316" i="2"/>
  <c r="X316" i="2"/>
  <c r="Y316" i="2"/>
  <c r="Z316" i="2"/>
  <c r="AA316" i="2"/>
  <c r="AB316" i="2"/>
  <c r="AC316" i="2"/>
  <c r="AD316" i="2"/>
  <c r="B317" i="2"/>
  <c r="AG317" i="2" s="1"/>
  <c r="C317" i="2"/>
  <c r="D317" i="2"/>
  <c r="F317" i="2" s="1"/>
  <c r="E317" i="2"/>
  <c r="G317" i="2"/>
  <c r="H317" i="2"/>
  <c r="I317" i="2"/>
  <c r="J317" i="2"/>
  <c r="K317" i="2"/>
  <c r="L317" i="2"/>
  <c r="M317" i="2"/>
  <c r="N317" i="2"/>
  <c r="O317" i="2"/>
  <c r="P317" i="2"/>
  <c r="Q317" i="2"/>
  <c r="R317" i="2"/>
  <c r="S317" i="2"/>
  <c r="T317" i="2"/>
  <c r="U317" i="2"/>
  <c r="V317" i="2"/>
  <c r="W317" i="2"/>
  <c r="X317" i="2"/>
  <c r="Y317" i="2"/>
  <c r="Z317" i="2"/>
  <c r="AA317" i="2"/>
  <c r="AB317" i="2"/>
  <c r="AC317" i="2"/>
  <c r="AD317" i="2"/>
  <c r="B318" i="2"/>
  <c r="AH318" i="2" s="1"/>
  <c r="C318" i="2"/>
  <c r="D318" i="2"/>
  <c r="F318" i="2" s="1"/>
  <c r="E318" i="2"/>
  <c r="G318" i="2"/>
  <c r="H318" i="2"/>
  <c r="I318" i="2"/>
  <c r="J318" i="2"/>
  <c r="K318" i="2"/>
  <c r="L318" i="2"/>
  <c r="M318" i="2"/>
  <c r="N318" i="2"/>
  <c r="O318" i="2"/>
  <c r="P318" i="2"/>
  <c r="Q318" i="2"/>
  <c r="R318" i="2"/>
  <c r="S318" i="2"/>
  <c r="T318" i="2"/>
  <c r="U318" i="2"/>
  <c r="V318" i="2"/>
  <c r="W318" i="2"/>
  <c r="X318" i="2"/>
  <c r="Y318" i="2"/>
  <c r="Z318" i="2"/>
  <c r="AA318" i="2"/>
  <c r="AB318" i="2"/>
  <c r="AC318" i="2"/>
  <c r="AD318" i="2"/>
  <c r="B319" i="2"/>
  <c r="AE319" i="2" s="1"/>
  <c r="C319" i="2"/>
  <c r="D319" i="2"/>
  <c r="F319" i="2" s="1"/>
  <c r="E319" i="2"/>
  <c r="G319" i="2"/>
  <c r="H319" i="2"/>
  <c r="I319" i="2"/>
  <c r="J319" i="2"/>
  <c r="K319" i="2"/>
  <c r="L319" i="2"/>
  <c r="M319" i="2"/>
  <c r="N319" i="2"/>
  <c r="O319" i="2"/>
  <c r="P319" i="2"/>
  <c r="Q319" i="2"/>
  <c r="R319" i="2"/>
  <c r="S319" i="2"/>
  <c r="T319" i="2"/>
  <c r="U319" i="2"/>
  <c r="V319" i="2"/>
  <c r="W319" i="2"/>
  <c r="X319" i="2"/>
  <c r="Y319" i="2"/>
  <c r="Z319" i="2"/>
  <c r="AA319" i="2"/>
  <c r="AB319" i="2"/>
  <c r="AC319" i="2"/>
  <c r="AD319" i="2"/>
  <c r="B320" i="2"/>
  <c r="AG320" i="2" s="1"/>
  <c r="C320" i="2"/>
  <c r="D320" i="2"/>
  <c r="F320" i="2" s="1"/>
  <c r="E320" i="2"/>
  <c r="G320" i="2"/>
  <c r="H320" i="2"/>
  <c r="I320" i="2"/>
  <c r="J320" i="2"/>
  <c r="K320" i="2"/>
  <c r="L320" i="2"/>
  <c r="M320" i="2"/>
  <c r="N320" i="2"/>
  <c r="O320" i="2"/>
  <c r="P320" i="2"/>
  <c r="Q320" i="2"/>
  <c r="R320" i="2"/>
  <c r="S320" i="2"/>
  <c r="T320" i="2"/>
  <c r="U320" i="2"/>
  <c r="V320" i="2"/>
  <c r="W320" i="2"/>
  <c r="X320" i="2"/>
  <c r="Y320" i="2"/>
  <c r="Z320" i="2"/>
  <c r="AA320" i="2"/>
  <c r="AB320" i="2"/>
  <c r="AC320" i="2"/>
  <c r="AD320" i="2"/>
  <c r="B321" i="2"/>
  <c r="C321" i="2"/>
  <c r="D321" i="2"/>
  <c r="F321" i="2" s="1"/>
  <c r="E321" i="2"/>
  <c r="G321" i="2"/>
  <c r="H321" i="2"/>
  <c r="I321" i="2"/>
  <c r="J321" i="2"/>
  <c r="K321" i="2"/>
  <c r="L321" i="2"/>
  <c r="M321" i="2"/>
  <c r="N321" i="2"/>
  <c r="O321" i="2"/>
  <c r="P321" i="2"/>
  <c r="Q321" i="2"/>
  <c r="R321" i="2"/>
  <c r="S321" i="2"/>
  <c r="T321" i="2"/>
  <c r="U321" i="2"/>
  <c r="V321" i="2"/>
  <c r="W321" i="2"/>
  <c r="X321" i="2"/>
  <c r="Y321" i="2"/>
  <c r="Z321" i="2"/>
  <c r="AA321" i="2"/>
  <c r="AB321" i="2"/>
  <c r="AC321" i="2"/>
  <c r="AD321" i="2"/>
  <c r="B322" i="2"/>
  <c r="AG322" i="2" s="1"/>
  <c r="C322" i="2"/>
  <c r="D322" i="2"/>
  <c r="F322" i="2" s="1"/>
  <c r="E322" i="2"/>
  <c r="G322" i="2"/>
  <c r="H322" i="2"/>
  <c r="I322" i="2"/>
  <c r="J322" i="2"/>
  <c r="K322" i="2"/>
  <c r="L322" i="2"/>
  <c r="M322" i="2"/>
  <c r="N322" i="2"/>
  <c r="O322" i="2"/>
  <c r="P322" i="2"/>
  <c r="Q322" i="2"/>
  <c r="R322" i="2"/>
  <c r="S322" i="2"/>
  <c r="T322" i="2"/>
  <c r="U322" i="2"/>
  <c r="V322" i="2"/>
  <c r="W322" i="2"/>
  <c r="X322" i="2"/>
  <c r="Y322" i="2"/>
  <c r="Z322" i="2"/>
  <c r="AA322" i="2"/>
  <c r="AB322" i="2"/>
  <c r="AC322" i="2"/>
  <c r="AD322" i="2"/>
  <c r="B323" i="2"/>
  <c r="AE323" i="2" s="1"/>
  <c r="C323" i="2"/>
  <c r="D323" i="2"/>
  <c r="F323" i="2" s="1"/>
  <c r="E323" i="2"/>
  <c r="G323" i="2"/>
  <c r="H323" i="2"/>
  <c r="I323" i="2"/>
  <c r="J323" i="2"/>
  <c r="K323" i="2"/>
  <c r="L323" i="2"/>
  <c r="M323" i="2"/>
  <c r="N323" i="2"/>
  <c r="O323" i="2"/>
  <c r="P323" i="2"/>
  <c r="Q323" i="2"/>
  <c r="R323" i="2"/>
  <c r="S323" i="2"/>
  <c r="T323" i="2"/>
  <c r="U323" i="2"/>
  <c r="V323" i="2"/>
  <c r="W323" i="2"/>
  <c r="X323" i="2"/>
  <c r="Y323" i="2"/>
  <c r="Z323" i="2"/>
  <c r="AA323" i="2"/>
  <c r="AB323" i="2"/>
  <c r="AC323" i="2"/>
  <c r="AD323" i="2"/>
  <c r="B324" i="2"/>
  <c r="AH324" i="2" s="1"/>
  <c r="C324" i="2"/>
  <c r="D324" i="2"/>
  <c r="F324" i="2" s="1"/>
  <c r="E324" i="2"/>
  <c r="G324" i="2"/>
  <c r="H324" i="2"/>
  <c r="I324" i="2"/>
  <c r="J324" i="2"/>
  <c r="K324" i="2"/>
  <c r="L324" i="2"/>
  <c r="M324" i="2"/>
  <c r="N324" i="2"/>
  <c r="O324" i="2"/>
  <c r="P324" i="2"/>
  <c r="Q324" i="2"/>
  <c r="R324" i="2"/>
  <c r="S324" i="2"/>
  <c r="T324" i="2"/>
  <c r="U324" i="2"/>
  <c r="V324" i="2"/>
  <c r="W324" i="2"/>
  <c r="X324" i="2"/>
  <c r="Y324" i="2"/>
  <c r="Z324" i="2"/>
  <c r="AA324" i="2"/>
  <c r="AB324" i="2"/>
  <c r="AC324" i="2"/>
  <c r="AD324" i="2"/>
  <c r="B325" i="2"/>
  <c r="AG325" i="2" s="1"/>
  <c r="C325" i="2"/>
  <c r="D325" i="2"/>
  <c r="F325" i="2" s="1"/>
  <c r="E325" i="2"/>
  <c r="G325" i="2"/>
  <c r="H325" i="2"/>
  <c r="I325" i="2"/>
  <c r="J325" i="2"/>
  <c r="K325" i="2"/>
  <c r="L325" i="2"/>
  <c r="M325" i="2"/>
  <c r="N325" i="2"/>
  <c r="O325" i="2"/>
  <c r="P325" i="2"/>
  <c r="Q325" i="2"/>
  <c r="R325" i="2"/>
  <c r="S325" i="2"/>
  <c r="T325" i="2"/>
  <c r="U325" i="2"/>
  <c r="V325" i="2"/>
  <c r="W325" i="2"/>
  <c r="X325" i="2"/>
  <c r="Y325" i="2"/>
  <c r="Z325" i="2"/>
  <c r="AA325" i="2"/>
  <c r="AB325" i="2"/>
  <c r="AC325" i="2"/>
  <c r="AD325" i="2"/>
  <c r="B326" i="2"/>
  <c r="AH326" i="2" s="1"/>
  <c r="C326" i="2"/>
  <c r="D326" i="2"/>
  <c r="F326" i="2" s="1"/>
  <c r="E326" i="2"/>
  <c r="G326" i="2"/>
  <c r="H326" i="2"/>
  <c r="I326" i="2"/>
  <c r="J326" i="2"/>
  <c r="K326" i="2"/>
  <c r="L326" i="2"/>
  <c r="M326" i="2"/>
  <c r="N326" i="2"/>
  <c r="O326" i="2"/>
  <c r="P326" i="2"/>
  <c r="Q326" i="2"/>
  <c r="R326" i="2"/>
  <c r="S326" i="2"/>
  <c r="T326" i="2"/>
  <c r="U326" i="2"/>
  <c r="V326" i="2"/>
  <c r="W326" i="2"/>
  <c r="X326" i="2"/>
  <c r="Y326" i="2"/>
  <c r="Z326" i="2"/>
  <c r="AA326" i="2"/>
  <c r="AB326" i="2"/>
  <c r="AC326" i="2"/>
  <c r="AD326" i="2"/>
  <c r="B327" i="2"/>
  <c r="AF327" i="2" s="1"/>
  <c r="C327" i="2"/>
  <c r="D327" i="2"/>
  <c r="F327" i="2" s="1"/>
  <c r="E327" i="2"/>
  <c r="G327" i="2"/>
  <c r="H327" i="2"/>
  <c r="I327" i="2"/>
  <c r="J327" i="2"/>
  <c r="K327" i="2"/>
  <c r="L327" i="2"/>
  <c r="M327" i="2"/>
  <c r="N327" i="2"/>
  <c r="O327" i="2"/>
  <c r="P327" i="2"/>
  <c r="Q327" i="2"/>
  <c r="R327" i="2"/>
  <c r="S327" i="2"/>
  <c r="T327" i="2"/>
  <c r="U327" i="2"/>
  <c r="V327" i="2"/>
  <c r="W327" i="2"/>
  <c r="X327" i="2"/>
  <c r="Y327" i="2"/>
  <c r="Z327" i="2"/>
  <c r="AA327" i="2"/>
  <c r="AB327" i="2"/>
  <c r="AC327" i="2"/>
  <c r="AD327" i="2"/>
  <c r="B328" i="2"/>
  <c r="AH328" i="2" s="1"/>
  <c r="C328" i="2"/>
  <c r="D328" i="2"/>
  <c r="F328" i="2" s="1"/>
  <c r="E328" i="2"/>
  <c r="G328" i="2"/>
  <c r="H328" i="2"/>
  <c r="I328" i="2"/>
  <c r="J328" i="2"/>
  <c r="K328" i="2"/>
  <c r="L328" i="2"/>
  <c r="M328" i="2"/>
  <c r="N328" i="2"/>
  <c r="O328" i="2"/>
  <c r="P328" i="2"/>
  <c r="Q328" i="2"/>
  <c r="R328" i="2"/>
  <c r="S328" i="2"/>
  <c r="T328" i="2"/>
  <c r="U328" i="2"/>
  <c r="V328" i="2"/>
  <c r="W328" i="2"/>
  <c r="X328" i="2"/>
  <c r="Y328" i="2"/>
  <c r="Z328" i="2"/>
  <c r="AA328" i="2"/>
  <c r="AB328" i="2"/>
  <c r="AC328" i="2"/>
  <c r="AD328" i="2"/>
  <c r="B329" i="2"/>
  <c r="AH329" i="2" s="1"/>
  <c r="C329" i="2"/>
  <c r="D329" i="2"/>
  <c r="F329" i="2" s="1"/>
  <c r="E329" i="2"/>
  <c r="G329" i="2"/>
  <c r="H329" i="2"/>
  <c r="I329" i="2"/>
  <c r="J329" i="2"/>
  <c r="K329" i="2"/>
  <c r="L329" i="2"/>
  <c r="M329" i="2"/>
  <c r="N329" i="2"/>
  <c r="O329" i="2"/>
  <c r="P329" i="2"/>
  <c r="Q329" i="2"/>
  <c r="R329" i="2"/>
  <c r="S329" i="2"/>
  <c r="T329" i="2"/>
  <c r="U329" i="2"/>
  <c r="V329" i="2"/>
  <c r="W329" i="2"/>
  <c r="X329" i="2"/>
  <c r="Y329" i="2"/>
  <c r="Z329" i="2"/>
  <c r="AA329" i="2"/>
  <c r="AB329" i="2"/>
  <c r="AC329" i="2"/>
  <c r="AD329" i="2"/>
  <c r="B330" i="2"/>
  <c r="C330" i="2"/>
  <c r="D330" i="2"/>
  <c r="F330" i="2" s="1"/>
  <c r="E330" i="2"/>
  <c r="G330" i="2"/>
  <c r="H330" i="2"/>
  <c r="I330" i="2"/>
  <c r="J330" i="2"/>
  <c r="K330" i="2"/>
  <c r="L330" i="2"/>
  <c r="M330" i="2"/>
  <c r="N330" i="2"/>
  <c r="O330" i="2"/>
  <c r="P330" i="2"/>
  <c r="Q330" i="2"/>
  <c r="R330" i="2"/>
  <c r="S330" i="2"/>
  <c r="T330" i="2"/>
  <c r="U330" i="2"/>
  <c r="V330" i="2"/>
  <c r="W330" i="2"/>
  <c r="X330" i="2"/>
  <c r="Y330" i="2"/>
  <c r="Z330" i="2"/>
  <c r="AA330" i="2"/>
  <c r="AB330" i="2"/>
  <c r="AC330" i="2"/>
  <c r="AD330" i="2"/>
  <c r="B331" i="2"/>
  <c r="C331" i="2"/>
  <c r="D331" i="2"/>
  <c r="F331" i="2" s="1"/>
  <c r="E331" i="2"/>
  <c r="G331" i="2"/>
  <c r="H331" i="2"/>
  <c r="I331" i="2"/>
  <c r="J331" i="2"/>
  <c r="K331" i="2"/>
  <c r="L331" i="2"/>
  <c r="M331" i="2"/>
  <c r="N331" i="2"/>
  <c r="O331" i="2"/>
  <c r="P331" i="2"/>
  <c r="Q331" i="2"/>
  <c r="R331" i="2"/>
  <c r="S331" i="2"/>
  <c r="T331" i="2"/>
  <c r="U331" i="2"/>
  <c r="V331" i="2"/>
  <c r="W331" i="2"/>
  <c r="X331" i="2"/>
  <c r="Y331" i="2"/>
  <c r="Z331" i="2"/>
  <c r="AA331" i="2"/>
  <c r="AB331" i="2"/>
  <c r="AC331" i="2"/>
  <c r="AD331" i="2"/>
  <c r="B332" i="2"/>
  <c r="AE332" i="2" s="1"/>
  <c r="C332" i="2"/>
  <c r="D332" i="2"/>
  <c r="F332" i="2" s="1"/>
  <c r="E332" i="2"/>
  <c r="G332" i="2"/>
  <c r="H332" i="2"/>
  <c r="I332" i="2"/>
  <c r="J332" i="2"/>
  <c r="K332" i="2"/>
  <c r="L332" i="2"/>
  <c r="M332" i="2"/>
  <c r="N332" i="2"/>
  <c r="O332" i="2"/>
  <c r="P332" i="2"/>
  <c r="Q332" i="2"/>
  <c r="R332" i="2"/>
  <c r="S332" i="2"/>
  <c r="T332" i="2"/>
  <c r="U332" i="2"/>
  <c r="V332" i="2"/>
  <c r="W332" i="2"/>
  <c r="X332" i="2"/>
  <c r="Y332" i="2"/>
  <c r="Z332" i="2"/>
  <c r="AA332" i="2"/>
  <c r="AB332" i="2"/>
  <c r="AC332" i="2"/>
  <c r="AD332" i="2"/>
  <c r="B333" i="2"/>
  <c r="C333" i="2"/>
  <c r="D333" i="2"/>
  <c r="F333" i="2" s="1"/>
  <c r="E333" i="2"/>
  <c r="G333" i="2"/>
  <c r="H333" i="2"/>
  <c r="I333" i="2"/>
  <c r="J333" i="2"/>
  <c r="K333" i="2"/>
  <c r="L333" i="2"/>
  <c r="M333" i="2"/>
  <c r="N333" i="2"/>
  <c r="O333" i="2"/>
  <c r="P333" i="2"/>
  <c r="Q333" i="2"/>
  <c r="R333" i="2"/>
  <c r="S333" i="2"/>
  <c r="T333" i="2"/>
  <c r="U333" i="2"/>
  <c r="V333" i="2"/>
  <c r="W333" i="2"/>
  <c r="X333" i="2"/>
  <c r="Y333" i="2"/>
  <c r="Z333" i="2"/>
  <c r="AA333" i="2"/>
  <c r="AB333" i="2"/>
  <c r="AC333" i="2"/>
  <c r="AD333" i="2"/>
  <c r="B334" i="2"/>
  <c r="AE334" i="2" s="1"/>
  <c r="C334" i="2"/>
  <c r="D334" i="2"/>
  <c r="F334" i="2" s="1"/>
  <c r="E334" i="2"/>
  <c r="G334" i="2"/>
  <c r="H334" i="2"/>
  <c r="I334" i="2"/>
  <c r="J334" i="2"/>
  <c r="K334" i="2"/>
  <c r="L334" i="2"/>
  <c r="M334" i="2"/>
  <c r="N334" i="2"/>
  <c r="O334" i="2"/>
  <c r="P334" i="2"/>
  <c r="Q334" i="2"/>
  <c r="R334" i="2"/>
  <c r="S334" i="2"/>
  <c r="T334" i="2"/>
  <c r="U334" i="2"/>
  <c r="V334" i="2"/>
  <c r="W334" i="2"/>
  <c r="X334" i="2"/>
  <c r="Y334" i="2"/>
  <c r="Z334" i="2"/>
  <c r="AA334" i="2"/>
  <c r="AB334" i="2"/>
  <c r="AC334" i="2"/>
  <c r="AD334" i="2"/>
  <c r="B335" i="2"/>
  <c r="AF335" i="2" s="1"/>
  <c r="C335" i="2"/>
  <c r="D335" i="2"/>
  <c r="F335" i="2" s="1"/>
  <c r="E335" i="2"/>
  <c r="G335" i="2"/>
  <c r="H335" i="2"/>
  <c r="I335" i="2"/>
  <c r="J335" i="2"/>
  <c r="K335" i="2"/>
  <c r="L335" i="2"/>
  <c r="M335" i="2"/>
  <c r="N335" i="2"/>
  <c r="O335" i="2"/>
  <c r="P335" i="2"/>
  <c r="Q335" i="2"/>
  <c r="R335" i="2"/>
  <c r="S335" i="2"/>
  <c r="T335" i="2"/>
  <c r="U335" i="2"/>
  <c r="V335" i="2"/>
  <c r="W335" i="2"/>
  <c r="X335" i="2"/>
  <c r="Y335" i="2"/>
  <c r="Z335" i="2"/>
  <c r="AA335" i="2"/>
  <c r="AB335" i="2"/>
  <c r="AC335" i="2"/>
  <c r="AD335" i="2"/>
  <c r="B336" i="2"/>
  <c r="AH336" i="2" s="1"/>
  <c r="C336" i="2"/>
  <c r="D336" i="2"/>
  <c r="F336" i="2" s="1"/>
  <c r="E336" i="2"/>
  <c r="G336" i="2"/>
  <c r="H336" i="2"/>
  <c r="I336" i="2"/>
  <c r="J336" i="2"/>
  <c r="K336" i="2"/>
  <c r="L336" i="2"/>
  <c r="M336" i="2"/>
  <c r="N336" i="2"/>
  <c r="O336" i="2"/>
  <c r="P336" i="2"/>
  <c r="Q336" i="2"/>
  <c r="R336" i="2"/>
  <c r="S336" i="2"/>
  <c r="T336" i="2"/>
  <c r="U336" i="2"/>
  <c r="V336" i="2"/>
  <c r="W336" i="2"/>
  <c r="X336" i="2"/>
  <c r="Y336" i="2"/>
  <c r="Z336" i="2"/>
  <c r="AA336" i="2"/>
  <c r="AB336" i="2"/>
  <c r="AC336" i="2"/>
  <c r="AD336" i="2"/>
  <c r="B337" i="2"/>
  <c r="AG337" i="2" s="1"/>
  <c r="C337" i="2"/>
  <c r="D337" i="2"/>
  <c r="F337" i="2" s="1"/>
  <c r="E337" i="2"/>
  <c r="G337" i="2"/>
  <c r="H337" i="2"/>
  <c r="I337" i="2"/>
  <c r="J337" i="2"/>
  <c r="K337" i="2"/>
  <c r="L337" i="2"/>
  <c r="M337" i="2"/>
  <c r="N337" i="2"/>
  <c r="O337" i="2"/>
  <c r="P337" i="2"/>
  <c r="Q337" i="2"/>
  <c r="R337" i="2"/>
  <c r="S337" i="2"/>
  <c r="T337" i="2"/>
  <c r="U337" i="2"/>
  <c r="V337" i="2"/>
  <c r="W337" i="2"/>
  <c r="X337" i="2"/>
  <c r="Y337" i="2"/>
  <c r="Z337" i="2"/>
  <c r="AA337" i="2"/>
  <c r="AB337" i="2"/>
  <c r="AC337" i="2"/>
  <c r="AD337" i="2"/>
  <c r="B338" i="2"/>
  <c r="AG338" i="2" s="1"/>
  <c r="C338" i="2"/>
  <c r="D338" i="2"/>
  <c r="F338" i="2" s="1"/>
  <c r="E338" i="2"/>
  <c r="G338" i="2"/>
  <c r="H338" i="2"/>
  <c r="I338" i="2"/>
  <c r="J338" i="2"/>
  <c r="K338" i="2"/>
  <c r="L338" i="2"/>
  <c r="M338" i="2"/>
  <c r="N338" i="2"/>
  <c r="O338" i="2"/>
  <c r="P338" i="2"/>
  <c r="Q338" i="2"/>
  <c r="R338" i="2"/>
  <c r="S338" i="2"/>
  <c r="T338" i="2"/>
  <c r="U338" i="2"/>
  <c r="V338" i="2"/>
  <c r="W338" i="2"/>
  <c r="X338" i="2"/>
  <c r="Y338" i="2"/>
  <c r="Z338" i="2"/>
  <c r="AA338" i="2"/>
  <c r="AB338" i="2"/>
  <c r="AC338" i="2"/>
  <c r="AD338" i="2"/>
  <c r="B339" i="2"/>
  <c r="AI339" i="2" s="1"/>
  <c r="C339" i="2"/>
  <c r="D339" i="2"/>
  <c r="F339" i="2" s="1"/>
  <c r="E339" i="2"/>
  <c r="G339" i="2"/>
  <c r="H339" i="2"/>
  <c r="I339" i="2"/>
  <c r="J339" i="2"/>
  <c r="K339" i="2"/>
  <c r="L339" i="2"/>
  <c r="M339" i="2"/>
  <c r="N339" i="2"/>
  <c r="O339" i="2"/>
  <c r="P339" i="2"/>
  <c r="Q339" i="2"/>
  <c r="R339" i="2"/>
  <c r="S339" i="2"/>
  <c r="T339" i="2"/>
  <c r="U339" i="2"/>
  <c r="V339" i="2"/>
  <c r="W339" i="2"/>
  <c r="X339" i="2"/>
  <c r="Y339" i="2"/>
  <c r="Z339" i="2"/>
  <c r="AA339" i="2"/>
  <c r="AB339" i="2"/>
  <c r="AC339" i="2"/>
  <c r="AD339" i="2"/>
  <c r="B340" i="2"/>
  <c r="AG340" i="2" s="1"/>
  <c r="C340" i="2"/>
  <c r="D340" i="2"/>
  <c r="F340" i="2" s="1"/>
  <c r="E340" i="2"/>
  <c r="G340" i="2"/>
  <c r="H340" i="2"/>
  <c r="I340" i="2"/>
  <c r="J340" i="2"/>
  <c r="K340" i="2"/>
  <c r="L340" i="2"/>
  <c r="M340" i="2"/>
  <c r="N340" i="2"/>
  <c r="O340" i="2"/>
  <c r="P340" i="2"/>
  <c r="Q340" i="2"/>
  <c r="R340" i="2"/>
  <c r="S340" i="2"/>
  <c r="T340" i="2"/>
  <c r="U340" i="2"/>
  <c r="V340" i="2"/>
  <c r="W340" i="2"/>
  <c r="X340" i="2"/>
  <c r="Y340" i="2"/>
  <c r="Z340" i="2"/>
  <c r="AA340" i="2"/>
  <c r="AB340" i="2"/>
  <c r="AC340" i="2"/>
  <c r="AD340" i="2"/>
  <c r="B341" i="2"/>
  <c r="AF341" i="2" s="1"/>
  <c r="C341" i="2"/>
  <c r="D341" i="2"/>
  <c r="F341" i="2" s="1"/>
  <c r="E341" i="2"/>
  <c r="G341" i="2"/>
  <c r="H341" i="2"/>
  <c r="I341" i="2"/>
  <c r="J341" i="2"/>
  <c r="K341" i="2"/>
  <c r="L341" i="2"/>
  <c r="M341" i="2"/>
  <c r="N341" i="2"/>
  <c r="O341" i="2"/>
  <c r="P341" i="2"/>
  <c r="Q341" i="2"/>
  <c r="R341" i="2"/>
  <c r="S341" i="2"/>
  <c r="T341" i="2"/>
  <c r="U341" i="2"/>
  <c r="V341" i="2"/>
  <c r="W341" i="2"/>
  <c r="X341" i="2"/>
  <c r="Y341" i="2"/>
  <c r="Z341" i="2"/>
  <c r="AA341" i="2"/>
  <c r="AB341" i="2"/>
  <c r="AC341" i="2"/>
  <c r="AD341" i="2"/>
  <c r="B342" i="2"/>
  <c r="AG342" i="2" s="1"/>
  <c r="C342" i="2"/>
  <c r="D342" i="2"/>
  <c r="F342" i="2" s="1"/>
  <c r="E342" i="2"/>
  <c r="G342" i="2"/>
  <c r="H342" i="2"/>
  <c r="I342" i="2"/>
  <c r="J342" i="2"/>
  <c r="K342" i="2"/>
  <c r="L342" i="2"/>
  <c r="M342" i="2"/>
  <c r="N342" i="2"/>
  <c r="O342" i="2"/>
  <c r="P342" i="2"/>
  <c r="Q342" i="2"/>
  <c r="R342" i="2"/>
  <c r="S342" i="2"/>
  <c r="T342" i="2"/>
  <c r="U342" i="2"/>
  <c r="V342" i="2"/>
  <c r="W342" i="2"/>
  <c r="X342" i="2"/>
  <c r="Y342" i="2"/>
  <c r="Z342" i="2"/>
  <c r="AA342" i="2"/>
  <c r="AB342" i="2"/>
  <c r="AC342" i="2"/>
  <c r="AD342" i="2"/>
  <c r="B343" i="2"/>
  <c r="AI343" i="2" s="1"/>
  <c r="C343" i="2"/>
  <c r="D343" i="2"/>
  <c r="F343" i="2" s="1"/>
  <c r="E343" i="2"/>
  <c r="G343" i="2"/>
  <c r="H343" i="2"/>
  <c r="I343" i="2"/>
  <c r="J343" i="2"/>
  <c r="K343" i="2"/>
  <c r="L343" i="2"/>
  <c r="M343" i="2"/>
  <c r="N343" i="2"/>
  <c r="O343" i="2"/>
  <c r="P343" i="2"/>
  <c r="Q343" i="2"/>
  <c r="R343" i="2"/>
  <c r="S343" i="2"/>
  <c r="T343" i="2"/>
  <c r="U343" i="2"/>
  <c r="V343" i="2"/>
  <c r="W343" i="2"/>
  <c r="X343" i="2"/>
  <c r="Y343" i="2"/>
  <c r="Z343" i="2"/>
  <c r="AA343" i="2"/>
  <c r="AB343" i="2"/>
  <c r="AC343" i="2"/>
  <c r="AD343" i="2"/>
  <c r="B344" i="2"/>
  <c r="AH344" i="2" s="1"/>
  <c r="C344" i="2"/>
  <c r="D344" i="2"/>
  <c r="F344" i="2" s="1"/>
  <c r="E344" i="2"/>
  <c r="G344" i="2"/>
  <c r="H344" i="2"/>
  <c r="I344" i="2"/>
  <c r="J344" i="2"/>
  <c r="K344" i="2"/>
  <c r="L344" i="2"/>
  <c r="M344" i="2"/>
  <c r="N344" i="2"/>
  <c r="O344" i="2"/>
  <c r="P344" i="2"/>
  <c r="Q344" i="2"/>
  <c r="R344" i="2"/>
  <c r="S344" i="2"/>
  <c r="T344" i="2"/>
  <c r="U344" i="2"/>
  <c r="V344" i="2"/>
  <c r="W344" i="2"/>
  <c r="X344" i="2"/>
  <c r="Y344" i="2"/>
  <c r="Z344" i="2"/>
  <c r="AA344" i="2"/>
  <c r="AB344" i="2"/>
  <c r="AC344" i="2"/>
  <c r="AD344" i="2"/>
  <c r="B345" i="2"/>
  <c r="AF345" i="2" s="1"/>
  <c r="C345" i="2"/>
  <c r="D345" i="2"/>
  <c r="F345" i="2" s="1"/>
  <c r="E345" i="2"/>
  <c r="G345" i="2"/>
  <c r="H345" i="2"/>
  <c r="I345" i="2"/>
  <c r="J345" i="2"/>
  <c r="K345" i="2"/>
  <c r="L345" i="2"/>
  <c r="M345" i="2"/>
  <c r="N345" i="2"/>
  <c r="O345" i="2"/>
  <c r="P345" i="2"/>
  <c r="Q345" i="2"/>
  <c r="R345" i="2"/>
  <c r="S345" i="2"/>
  <c r="T345" i="2"/>
  <c r="U345" i="2"/>
  <c r="V345" i="2"/>
  <c r="W345" i="2"/>
  <c r="X345" i="2"/>
  <c r="Y345" i="2"/>
  <c r="Z345" i="2"/>
  <c r="AA345" i="2"/>
  <c r="AB345" i="2"/>
  <c r="AC345" i="2"/>
  <c r="AD345" i="2"/>
  <c r="B346" i="2"/>
  <c r="AH346" i="2" s="1"/>
  <c r="C346" i="2"/>
  <c r="D346" i="2"/>
  <c r="F346" i="2" s="1"/>
  <c r="E346" i="2"/>
  <c r="G346" i="2"/>
  <c r="H346" i="2"/>
  <c r="I346" i="2"/>
  <c r="J346" i="2"/>
  <c r="K346" i="2"/>
  <c r="L346" i="2"/>
  <c r="M346" i="2"/>
  <c r="N346" i="2"/>
  <c r="O346" i="2"/>
  <c r="P346" i="2"/>
  <c r="Q346" i="2"/>
  <c r="R346" i="2"/>
  <c r="S346" i="2"/>
  <c r="T346" i="2"/>
  <c r="U346" i="2"/>
  <c r="V346" i="2"/>
  <c r="W346" i="2"/>
  <c r="X346" i="2"/>
  <c r="Y346" i="2"/>
  <c r="Z346" i="2"/>
  <c r="AA346" i="2"/>
  <c r="AB346" i="2"/>
  <c r="AC346" i="2"/>
  <c r="AD346" i="2"/>
  <c r="B347" i="2"/>
  <c r="AF347" i="2" s="1"/>
  <c r="C347" i="2"/>
  <c r="D347" i="2"/>
  <c r="F347" i="2" s="1"/>
  <c r="E347" i="2"/>
  <c r="G347" i="2"/>
  <c r="H347" i="2"/>
  <c r="I347" i="2"/>
  <c r="J347" i="2"/>
  <c r="K347" i="2"/>
  <c r="L347" i="2"/>
  <c r="M347" i="2"/>
  <c r="N347" i="2"/>
  <c r="O347" i="2"/>
  <c r="P347" i="2"/>
  <c r="Q347" i="2"/>
  <c r="R347" i="2"/>
  <c r="S347" i="2"/>
  <c r="T347" i="2"/>
  <c r="U347" i="2"/>
  <c r="V347" i="2"/>
  <c r="W347" i="2"/>
  <c r="X347" i="2"/>
  <c r="Y347" i="2"/>
  <c r="Z347" i="2"/>
  <c r="AA347" i="2"/>
  <c r="AB347" i="2"/>
  <c r="AC347" i="2"/>
  <c r="AD347" i="2"/>
  <c r="B348" i="2"/>
  <c r="AI348" i="2" s="1"/>
  <c r="C348" i="2"/>
  <c r="D348" i="2"/>
  <c r="F348" i="2" s="1"/>
  <c r="E348" i="2"/>
  <c r="G348" i="2"/>
  <c r="H348" i="2"/>
  <c r="I348" i="2"/>
  <c r="J348" i="2"/>
  <c r="K348" i="2"/>
  <c r="L348" i="2"/>
  <c r="M348" i="2"/>
  <c r="N348" i="2"/>
  <c r="O348" i="2"/>
  <c r="P348" i="2"/>
  <c r="Q348" i="2"/>
  <c r="R348" i="2"/>
  <c r="S348" i="2"/>
  <c r="T348" i="2"/>
  <c r="U348" i="2"/>
  <c r="V348" i="2"/>
  <c r="W348" i="2"/>
  <c r="X348" i="2"/>
  <c r="Y348" i="2"/>
  <c r="Z348" i="2"/>
  <c r="AA348" i="2"/>
  <c r="AB348" i="2"/>
  <c r="AC348" i="2"/>
  <c r="AD348" i="2"/>
  <c r="B349" i="2"/>
  <c r="AI349" i="2" s="1"/>
  <c r="C349" i="2"/>
  <c r="D349" i="2"/>
  <c r="F349" i="2" s="1"/>
  <c r="E349" i="2"/>
  <c r="G349" i="2"/>
  <c r="H349" i="2"/>
  <c r="I349" i="2"/>
  <c r="J349" i="2"/>
  <c r="K349" i="2"/>
  <c r="L349" i="2"/>
  <c r="M349" i="2"/>
  <c r="N349" i="2"/>
  <c r="O349" i="2"/>
  <c r="P349" i="2"/>
  <c r="Q349" i="2"/>
  <c r="R349" i="2"/>
  <c r="S349" i="2"/>
  <c r="T349" i="2"/>
  <c r="U349" i="2"/>
  <c r="V349" i="2"/>
  <c r="W349" i="2"/>
  <c r="X349" i="2"/>
  <c r="Y349" i="2"/>
  <c r="Z349" i="2"/>
  <c r="AA349" i="2"/>
  <c r="AB349" i="2"/>
  <c r="AC349" i="2"/>
  <c r="AD349" i="2"/>
  <c r="B350" i="2"/>
  <c r="AG350" i="2" s="1"/>
  <c r="C350" i="2"/>
  <c r="D350" i="2"/>
  <c r="F350" i="2" s="1"/>
  <c r="E350" i="2"/>
  <c r="G350" i="2"/>
  <c r="H350" i="2"/>
  <c r="I350" i="2"/>
  <c r="J350" i="2"/>
  <c r="K350" i="2"/>
  <c r="L350" i="2"/>
  <c r="M350" i="2"/>
  <c r="N350" i="2"/>
  <c r="O350" i="2"/>
  <c r="P350" i="2"/>
  <c r="Q350" i="2"/>
  <c r="R350" i="2"/>
  <c r="S350" i="2"/>
  <c r="T350" i="2"/>
  <c r="U350" i="2"/>
  <c r="V350" i="2"/>
  <c r="W350" i="2"/>
  <c r="X350" i="2"/>
  <c r="Y350" i="2"/>
  <c r="Z350" i="2"/>
  <c r="AA350" i="2"/>
  <c r="AB350" i="2"/>
  <c r="AC350" i="2"/>
  <c r="AD350" i="2"/>
  <c r="B351" i="2"/>
  <c r="AE351" i="2" s="1"/>
  <c r="C351" i="2"/>
  <c r="D351" i="2"/>
  <c r="F351" i="2" s="1"/>
  <c r="E351" i="2"/>
  <c r="G351" i="2"/>
  <c r="H351" i="2"/>
  <c r="I351" i="2"/>
  <c r="J351" i="2"/>
  <c r="K351" i="2"/>
  <c r="L351" i="2"/>
  <c r="M351" i="2"/>
  <c r="N351" i="2"/>
  <c r="O351" i="2"/>
  <c r="P351" i="2"/>
  <c r="Q351" i="2"/>
  <c r="R351" i="2"/>
  <c r="S351" i="2"/>
  <c r="T351" i="2"/>
  <c r="U351" i="2"/>
  <c r="V351" i="2"/>
  <c r="W351" i="2"/>
  <c r="X351" i="2"/>
  <c r="Y351" i="2"/>
  <c r="Z351" i="2"/>
  <c r="AA351" i="2"/>
  <c r="AB351" i="2"/>
  <c r="AC351" i="2"/>
  <c r="AD351" i="2"/>
  <c r="B352" i="2"/>
  <c r="AH352" i="2" s="1"/>
  <c r="C352" i="2"/>
  <c r="D352" i="2"/>
  <c r="F352" i="2" s="1"/>
  <c r="E352" i="2"/>
  <c r="G352" i="2"/>
  <c r="H352" i="2"/>
  <c r="I352" i="2"/>
  <c r="J352" i="2"/>
  <c r="K352" i="2"/>
  <c r="L352" i="2"/>
  <c r="M352" i="2"/>
  <c r="N352" i="2"/>
  <c r="O352" i="2"/>
  <c r="P352" i="2"/>
  <c r="Q352" i="2"/>
  <c r="R352" i="2"/>
  <c r="S352" i="2"/>
  <c r="T352" i="2"/>
  <c r="U352" i="2"/>
  <c r="V352" i="2"/>
  <c r="W352" i="2"/>
  <c r="X352" i="2"/>
  <c r="Y352" i="2"/>
  <c r="Z352" i="2"/>
  <c r="AA352" i="2"/>
  <c r="AB352" i="2"/>
  <c r="AC352" i="2"/>
  <c r="AD352" i="2"/>
  <c r="B353" i="2"/>
  <c r="AH353" i="2" s="1"/>
  <c r="C353" i="2"/>
  <c r="D353" i="2"/>
  <c r="F353" i="2" s="1"/>
  <c r="E353" i="2"/>
  <c r="G353" i="2"/>
  <c r="H353" i="2"/>
  <c r="I353" i="2"/>
  <c r="J353" i="2"/>
  <c r="K353" i="2"/>
  <c r="L353" i="2"/>
  <c r="M353" i="2"/>
  <c r="N353" i="2"/>
  <c r="O353" i="2"/>
  <c r="P353" i="2"/>
  <c r="Q353" i="2"/>
  <c r="R353" i="2"/>
  <c r="S353" i="2"/>
  <c r="T353" i="2"/>
  <c r="U353" i="2"/>
  <c r="V353" i="2"/>
  <c r="W353" i="2"/>
  <c r="X353" i="2"/>
  <c r="Y353" i="2"/>
  <c r="Z353" i="2"/>
  <c r="AA353" i="2"/>
  <c r="AB353" i="2"/>
  <c r="AC353" i="2"/>
  <c r="AD353" i="2"/>
  <c r="B354" i="2"/>
  <c r="AI354" i="2" s="1"/>
  <c r="C354" i="2"/>
  <c r="D354" i="2"/>
  <c r="F354" i="2" s="1"/>
  <c r="E354" i="2"/>
  <c r="G354" i="2"/>
  <c r="H354" i="2"/>
  <c r="I354" i="2"/>
  <c r="J354" i="2"/>
  <c r="K354" i="2"/>
  <c r="L354" i="2"/>
  <c r="M354" i="2"/>
  <c r="N354" i="2"/>
  <c r="O354" i="2"/>
  <c r="P354" i="2"/>
  <c r="Q354" i="2"/>
  <c r="R354" i="2"/>
  <c r="S354" i="2"/>
  <c r="T354" i="2"/>
  <c r="U354" i="2"/>
  <c r="V354" i="2"/>
  <c r="W354" i="2"/>
  <c r="X354" i="2"/>
  <c r="Y354" i="2"/>
  <c r="Z354" i="2"/>
  <c r="AA354" i="2"/>
  <c r="AB354" i="2"/>
  <c r="AC354" i="2"/>
  <c r="AD354" i="2"/>
  <c r="B355" i="2"/>
  <c r="AH355" i="2" s="1"/>
  <c r="C355" i="2"/>
  <c r="D355" i="2"/>
  <c r="F355" i="2" s="1"/>
  <c r="E355" i="2"/>
  <c r="G355" i="2"/>
  <c r="H355" i="2"/>
  <c r="I355" i="2"/>
  <c r="J355" i="2"/>
  <c r="K355" i="2"/>
  <c r="L355" i="2"/>
  <c r="M355" i="2"/>
  <c r="N355" i="2"/>
  <c r="O355" i="2"/>
  <c r="P355" i="2"/>
  <c r="Q355" i="2"/>
  <c r="R355" i="2"/>
  <c r="S355" i="2"/>
  <c r="T355" i="2"/>
  <c r="U355" i="2"/>
  <c r="V355" i="2"/>
  <c r="W355" i="2"/>
  <c r="X355" i="2"/>
  <c r="Y355" i="2"/>
  <c r="Z355" i="2"/>
  <c r="AA355" i="2"/>
  <c r="AB355" i="2"/>
  <c r="AC355" i="2"/>
  <c r="AD355" i="2"/>
  <c r="B356" i="2"/>
  <c r="AG356" i="2" s="1"/>
  <c r="C356" i="2"/>
  <c r="D356" i="2"/>
  <c r="F356" i="2" s="1"/>
  <c r="E356" i="2"/>
  <c r="G356" i="2"/>
  <c r="H356" i="2"/>
  <c r="I356" i="2"/>
  <c r="J356" i="2"/>
  <c r="K356" i="2"/>
  <c r="L356" i="2"/>
  <c r="M356" i="2"/>
  <c r="N356" i="2"/>
  <c r="O356" i="2"/>
  <c r="P356" i="2"/>
  <c r="Q356" i="2"/>
  <c r="R356" i="2"/>
  <c r="S356" i="2"/>
  <c r="T356" i="2"/>
  <c r="U356" i="2"/>
  <c r="V356" i="2"/>
  <c r="W356" i="2"/>
  <c r="X356" i="2"/>
  <c r="Y356" i="2"/>
  <c r="Z356" i="2"/>
  <c r="AA356" i="2"/>
  <c r="AB356" i="2"/>
  <c r="AC356" i="2"/>
  <c r="AD356" i="2"/>
  <c r="B357" i="2"/>
  <c r="AH357" i="2" s="1"/>
  <c r="C357" i="2"/>
  <c r="D357" i="2"/>
  <c r="F357" i="2" s="1"/>
  <c r="E357" i="2"/>
  <c r="G357" i="2"/>
  <c r="H357" i="2"/>
  <c r="I357" i="2"/>
  <c r="J357" i="2"/>
  <c r="K357" i="2"/>
  <c r="L357" i="2"/>
  <c r="M357" i="2"/>
  <c r="N357" i="2"/>
  <c r="O357" i="2"/>
  <c r="P357" i="2"/>
  <c r="Q357" i="2"/>
  <c r="R357" i="2"/>
  <c r="S357" i="2"/>
  <c r="T357" i="2"/>
  <c r="U357" i="2"/>
  <c r="V357" i="2"/>
  <c r="W357" i="2"/>
  <c r="X357" i="2"/>
  <c r="Y357" i="2"/>
  <c r="Z357" i="2"/>
  <c r="AA357" i="2"/>
  <c r="AB357" i="2"/>
  <c r="AC357" i="2"/>
  <c r="AD357" i="2"/>
  <c r="B358" i="2"/>
  <c r="AI358" i="2" s="1"/>
  <c r="C358" i="2"/>
  <c r="D358" i="2"/>
  <c r="F358" i="2" s="1"/>
  <c r="E358" i="2"/>
  <c r="G358" i="2"/>
  <c r="H358" i="2"/>
  <c r="I358" i="2"/>
  <c r="J358" i="2"/>
  <c r="K358" i="2"/>
  <c r="L358" i="2"/>
  <c r="M358" i="2"/>
  <c r="N358" i="2"/>
  <c r="O358" i="2"/>
  <c r="P358" i="2"/>
  <c r="Q358" i="2"/>
  <c r="R358" i="2"/>
  <c r="S358" i="2"/>
  <c r="T358" i="2"/>
  <c r="U358" i="2"/>
  <c r="V358" i="2"/>
  <c r="W358" i="2"/>
  <c r="X358" i="2"/>
  <c r="Y358" i="2"/>
  <c r="Z358" i="2"/>
  <c r="AA358" i="2"/>
  <c r="AB358" i="2"/>
  <c r="AC358" i="2"/>
  <c r="AD358" i="2"/>
  <c r="B359" i="2"/>
  <c r="AH359" i="2" s="1"/>
  <c r="C359" i="2"/>
  <c r="D359" i="2"/>
  <c r="F359" i="2" s="1"/>
  <c r="E359" i="2"/>
  <c r="G359" i="2"/>
  <c r="H359" i="2"/>
  <c r="I359" i="2"/>
  <c r="J359" i="2"/>
  <c r="K359" i="2"/>
  <c r="L359" i="2"/>
  <c r="M359" i="2"/>
  <c r="N359" i="2"/>
  <c r="O359" i="2"/>
  <c r="P359" i="2"/>
  <c r="Q359" i="2"/>
  <c r="R359" i="2"/>
  <c r="S359" i="2"/>
  <c r="T359" i="2"/>
  <c r="U359" i="2"/>
  <c r="V359" i="2"/>
  <c r="W359" i="2"/>
  <c r="X359" i="2"/>
  <c r="Y359" i="2"/>
  <c r="Z359" i="2"/>
  <c r="AA359" i="2"/>
  <c r="AB359" i="2"/>
  <c r="AC359" i="2"/>
  <c r="AD359" i="2"/>
  <c r="B360" i="2"/>
  <c r="AG360" i="2" s="1"/>
  <c r="C360" i="2"/>
  <c r="D360" i="2"/>
  <c r="F360" i="2" s="1"/>
  <c r="E360" i="2"/>
  <c r="G360" i="2"/>
  <c r="H360" i="2"/>
  <c r="I360" i="2"/>
  <c r="J360" i="2"/>
  <c r="K360" i="2"/>
  <c r="L360" i="2"/>
  <c r="M360" i="2"/>
  <c r="N360" i="2"/>
  <c r="O360" i="2"/>
  <c r="P360" i="2"/>
  <c r="Q360" i="2"/>
  <c r="R360" i="2"/>
  <c r="S360" i="2"/>
  <c r="T360" i="2"/>
  <c r="U360" i="2"/>
  <c r="V360" i="2"/>
  <c r="W360" i="2"/>
  <c r="X360" i="2"/>
  <c r="Y360" i="2"/>
  <c r="Z360" i="2"/>
  <c r="AA360" i="2"/>
  <c r="AB360" i="2"/>
  <c r="AC360" i="2"/>
  <c r="AD360" i="2"/>
  <c r="B361" i="2"/>
  <c r="AE361" i="2" s="1"/>
  <c r="C361" i="2"/>
  <c r="D361" i="2"/>
  <c r="F361" i="2" s="1"/>
  <c r="E361" i="2"/>
  <c r="G361" i="2"/>
  <c r="H361" i="2"/>
  <c r="I361" i="2"/>
  <c r="J361" i="2"/>
  <c r="K361" i="2"/>
  <c r="L361" i="2"/>
  <c r="M361" i="2"/>
  <c r="N361" i="2"/>
  <c r="O361" i="2"/>
  <c r="P361" i="2"/>
  <c r="Q361" i="2"/>
  <c r="R361" i="2"/>
  <c r="S361" i="2"/>
  <c r="T361" i="2"/>
  <c r="U361" i="2"/>
  <c r="V361" i="2"/>
  <c r="W361" i="2"/>
  <c r="X361" i="2"/>
  <c r="Y361" i="2"/>
  <c r="Z361" i="2"/>
  <c r="AA361" i="2"/>
  <c r="AB361" i="2"/>
  <c r="AC361" i="2"/>
  <c r="AD361" i="2"/>
  <c r="B362" i="2"/>
  <c r="AF362" i="2" s="1"/>
  <c r="C362" i="2"/>
  <c r="D362" i="2"/>
  <c r="F362" i="2" s="1"/>
  <c r="E362" i="2"/>
  <c r="G362" i="2"/>
  <c r="H362" i="2"/>
  <c r="I362" i="2"/>
  <c r="J362" i="2"/>
  <c r="K362" i="2"/>
  <c r="L362" i="2"/>
  <c r="M362" i="2"/>
  <c r="N362" i="2"/>
  <c r="O362" i="2"/>
  <c r="P362" i="2"/>
  <c r="Q362" i="2"/>
  <c r="R362" i="2"/>
  <c r="S362" i="2"/>
  <c r="T362" i="2"/>
  <c r="U362" i="2"/>
  <c r="V362" i="2"/>
  <c r="W362" i="2"/>
  <c r="X362" i="2"/>
  <c r="Y362" i="2"/>
  <c r="Z362" i="2"/>
  <c r="AA362" i="2"/>
  <c r="AB362" i="2"/>
  <c r="AC362" i="2"/>
  <c r="AD362" i="2"/>
  <c r="B363" i="2"/>
  <c r="AE363" i="2" s="1"/>
  <c r="C363" i="2"/>
  <c r="D363" i="2"/>
  <c r="F363" i="2" s="1"/>
  <c r="E363" i="2"/>
  <c r="G363" i="2"/>
  <c r="H363" i="2"/>
  <c r="I363" i="2"/>
  <c r="J363" i="2"/>
  <c r="K363" i="2"/>
  <c r="L363" i="2"/>
  <c r="M363" i="2"/>
  <c r="N363" i="2"/>
  <c r="O363" i="2"/>
  <c r="P363" i="2"/>
  <c r="Q363" i="2"/>
  <c r="R363" i="2"/>
  <c r="S363" i="2"/>
  <c r="T363" i="2"/>
  <c r="U363" i="2"/>
  <c r="V363" i="2"/>
  <c r="W363" i="2"/>
  <c r="X363" i="2"/>
  <c r="Y363" i="2"/>
  <c r="Z363" i="2"/>
  <c r="AA363" i="2"/>
  <c r="AB363" i="2"/>
  <c r="AC363" i="2"/>
  <c r="AD363" i="2"/>
  <c r="B364" i="2"/>
  <c r="AI364" i="2" s="1"/>
  <c r="C364" i="2"/>
  <c r="D364" i="2"/>
  <c r="F364" i="2" s="1"/>
  <c r="E364" i="2"/>
  <c r="G364" i="2"/>
  <c r="H364" i="2"/>
  <c r="I364" i="2"/>
  <c r="J364" i="2"/>
  <c r="K364" i="2"/>
  <c r="L364" i="2"/>
  <c r="M364" i="2"/>
  <c r="N364" i="2"/>
  <c r="O364" i="2"/>
  <c r="P364" i="2"/>
  <c r="Q364" i="2"/>
  <c r="R364" i="2"/>
  <c r="S364" i="2"/>
  <c r="T364" i="2"/>
  <c r="U364" i="2"/>
  <c r="V364" i="2"/>
  <c r="W364" i="2"/>
  <c r="X364" i="2"/>
  <c r="Y364" i="2"/>
  <c r="Z364" i="2"/>
  <c r="AA364" i="2"/>
  <c r="AB364" i="2"/>
  <c r="AC364" i="2"/>
  <c r="AD364" i="2"/>
  <c r="B365" i="2"/>
  <c r="AH365" i="2" s="1"/>
  <c r="C365" i="2"/>
  <c r="D365" i="2"/>
  <c r="F365" i="2" s="1"/>
  <c r="E365" i="2"/>
  <c r="G365" i="2"/>
  <c r="H365" i="2"/>
  <c r="I365" i="2"/>
  <c r="J365" i="2"/>
  <c r="K365" i="2"/>
  <c r="L365" i="2"/>
  <c r="M365" i="2"/>
  <c r="N365" i="2"/>
  <c r="O365" i="2"/>
  <c r="P365" i="2"/>
  <c r="Q365" i="2"/>
  <c r="R365" i="2"/>
  <c r="S365" i="2"/>
  <c r="T365" i="2"/>
  <c r="U365" i="2"/>
  <c r="V365" i="2"/>
  <c r="W365" i="2"/>
  <c r="X365" i="2"/>
  <c r="Y365" i="2"/>
  <c r="Z365" i="2"/>
  <c r="AA365" i="2"/>
  <c r="AB365" i="2"/>
  <c r="AC365" i="2"/>
  <c r="AD365" i="2"/>
  <c r="B366" i="2"/>
  <c r="AG366" i="2" s="1"/>
  <c r="C366" i="2"/>
  <c r="D366" i="2"/>
  <c r="F366" i="2" s="1"/>
  <c r="E366" i="2"/>
  <c r="G366" i="2"/>
  <c r="H366" i="2"/>
  <c r="I366" i="2"/>
  <c r="J366" i="2"/>
  <c r="K366" i="2"/>
  <c r="L366" i="2"/>
  <c r="M366" i="2"/>
  <c r="N366" i="2"/>
  <c r="O366" i="2"/>
  <c r="P366" i="2"/>
  <c r="Q366" i="2"/>
  <c r="R366" i="2"/>
  <c r="S366" i="2"/>
  <c r="T366" i="2"/>
  <c r="U366" i="2"/>
  <c r="V366" i="2"/>
  <c r="W366" i="2"/>
  <c r="X366" i="2"/>
  <c r="Y366" i="2"/>
  <c r="Z366" i="2"/>
  <c r="AA366" i="2"/>
  <c r="AB366" i="2"/>
  <c r="AC366" i="2"/>
  <c r="AD366" i="2"/>
  <c r="B367" i="2"/>
  <c r="AF367" i="2" s="1"/>
  <c r="C367" i="2"/>
  <c r="D367" i="2"/>
  <c r="F367" i="2" s="1"/>
  <c r="E367" i="2"/>
  <c r="G367" i="2"/>
  <c r="H367" i="2"/>
  <c r="I367" i="2"/>
  <c r="J367" i="2"/>
  <c r="K367" i="2"/>
  <c r="L367" i="2"/>
  <c r="M367" i="2"/>
  <c r="N367" i="2"/>
  <c r="O367" i="2"/>
  <c r="P367" i="2"/>
  <c r="Q367" i="2"/>
  <c r="R367" i="2"/>
  <c r="S367" i="2"/>
  <c r="T367" i="2"/>
  <c r="U367" i="2"/>
  <c r="V367" i="2"/>
  <c r="W367" i="2"/>
  <c r="X367" i="2"/>
  <c r="Y367" i="2"/>
  <c r="Z367" i="2"/>
  <c r="AA367" i="2"/>
  <c r="AB367" i="2"/>
  <c r="AC367" i="2"/>
  <c r="AD367" i="2"/>
  <c r="B368" i="2"/>
  <c r="AI368" i="2" s="1"/>
  <c r="C368" i="2"/>
  <c r="D368" i="2"/>
  <c r="F368" i="2" s="1"/>
  <c r="E368" i="2"/>
  <c r="G368" i="2"/>
  <c r="H368" i="2"/>
  <c r="I368" i="2"/>
  <c r="J368" i="2"/>
  <c r="K368" i="2"/>
  <c r="L368" i="2"/>
  <c r="M368" i="2"/>
  <c r="N368" i="2"/>
  <c r="O368" i="2"/>
  <c r="P368" i="2"/>
  <c r="Q368" i="2"/>
  <c r="R368" i="2"/>
  <c r="S368" i="2"/>
  <c r="T368" i="2"/>
  <c r="U368" i="2"/>
  <c r="V368" i="2"/>
  <c r="W368" i="2"/>
  <c r="X368" i="2"/>
  <c r="Y368" i="2"/>
  <c r="Z368" i="2"/>
  <c r="AA368" i="2"/>
  <c r="AB368" i="2"/>
  <c r="AC368" i="2"/>
  <c r="AD368" i="2"/>
  <c r="B369" i="2"/>
  <c r="AE369" i="2" s="1"/>
  <c r="C369" i="2"/>
  <c r="D369" i="2"/>
  <c r="F369" i="2" s="1"/>
  <c r="E369" i="2"/>
  <c r="G369" i="2"/>
  <c r="H369" i="2"/>
  <c r="I369" i="2"/>
  <c r="J369" i="2"/>
  <c r="K369" i="2"/>
  <c r="L369" i="2"/>
  <c r="M369" i="2"/>
  <c r="N369" i="2"/>
  <c r="O369" i="2"/>
  <c r="P369" i="2"/>
  <c r="Q369" i="2"/>
  <c r="R369" i="2"/>
  <c r="S369" i="2"/>
  <c r="T369" i="2"/>
  <c r="U369" i="2"/>
  <c r="V369" i="2"/>
  <c r="W369" i="2"/>
  <c r="X369" i="2"/>
  <c r="Y369" i="2"/>
  <c r="Z369" i="2"/>
  <c r="AA369" i="2"/>
  <c r="AB369" i="2"/>
  <c r="AC369" i="2"/>
  <c r="AD369" i="2"/>
  <c r="B370" i="2"/>
  <c r="AE370" i="2" s="1"/>
  <c r="C370" i="2"/>
  <c r="D370" i="2"/>
  <c r="F370" i="2" s="1"/>
  <c r="E370" i="2"/>
  <c r="G370" i="2"/>
  <c r="H370" i="2"/>
  <c r="I370" i="2"/>
  <c r="J370" i="2"/>
  <c r="K370" i="2"/>
  <c r="L370" i="2"/>
  <c r="M370" i="2"/>
  <c r="N370" i="2"/>
  <c r="O370" i="2"/>
  <c r="P370" i="2"/>
  <c r="Q370" i="2"/>
  <c r="R370" i="2"/>
  <c r="S370" i="2"/>
  <c r="T370" i="2"/>
  <c r="U370" i="2"/>
  <c r="V370" i="2"/>
  <c r="W370" i="2"/>
  <c r="X370" i="2"/>
  <c r="Y370" i="2"/>
  <c r="Z370" i="2"/>
  <c r="AA370" i="2"/>
  <c r="AB370" i="2"/>
  <c r="AC370" i="2"/>
  <c r="AD370" i="2"/>
  <c r="B371" i="2"/>
  <c r="AF371" i="2" s="1"/>
  <c r="C371" i="2"/>
  <c r="D371" i="2"/>
  <c r="F371" i="2" s="1"/>
  <c r="E371" i="2"/>
  <c r="G371" i="2"/>
  <c r="H371" i="2"/>
  <c r="I371" i="2"/>
  <c r="J371" i="2"/>
  <c r="K371" i="2"/>
  <c r="L371" i="2"/>
  <c r="M371" i="2"/>
  <c r="N371" i="2"/>
  <c r="O371" i="2"/>
  <c r="P371" i="2"/>
  <c r="Q371" i="2"/>
  <c r="R371" i="2"/>
  <c r="S371" i="2"/>
  <c r="T371" i="2"/>
  <c r="U371" i="2"/>
  <c r="V371" i="2"/>
  <c r="W371" i="2"/>
  <c r="X371" i="2"/>
  <c r="Y371" i="2"/>
  <c r="Z371" i="2"/>
  <c r="AA371" i="2"/>
  <c r="AB371" i="2"/>
  <c r="AC371" i="2"/>
  <c r="AD371" i="2"/>
  <c r="B372" i="2"/>
  <c r="AH372" i="2" s="1"/>
  <c r="C372" i="2"/>
  <c r="D372" i="2"/>
  <c r="F372" i="2" s="1"/>
  <c r="E372" i="2"/>
  <c r="G372" i="2"/>
  <c r="H372" i="2"/>
  <c r="I372" i="2"/>
  <c r="J372" i="2"/>
  <c r="K372" i="2"/>
  <c r="L372" i="2"/>
  <c r="M372" i="2"/>
  <c r="N372" i="2"/>
  <c r="O372" i="2"/>
  <c r="P372" i="2"/>
  <c r="Q372" i="2"/>
  <c r="R372" i="2"/>
  <c r="S372" i="2"/>
  <c r="T372" i="2"/>
  <c r="U372" i="2"/>
  <c r="V372" i="2"/>
  <c r="W372" i="2"/>
  <c r="X372" i="2"/>
  <c r="Y372" i="2"/>
  <c r="Z372" i="2"/>
  <c r="AA372" i="2"/>
  <c r="AB372" i="2"/>
  <c r="AC372" i="2"/>
  <c r="AD372" i="2"/>
  <c r="B373" i="2"/>
  <c r="AE373" i="2" s="1"/>
  <c r="C373" i="2"/>
  <c r="D373" i="2"/>
  <c r="F373" i="2" s="1"/>
  <c r="E373" i="2"/>
  <c r="G373" i="2"/>
  <c r="H373" i="2"/>
  <c r="I373" i="2"/>
  <c r="J373" i="2"/>
  <c r="K373" i="2"/>
  <c r="L373" i="2"/>
  <c r="M373" i="2"/>
  <c r="N373" i="2"/>
  <c r="O373" i="2"/>
  <c r="P373" i="2"/>
  <c r="Q373" i="2"/>
  <c r="R373" i="2"/>
  <c r="S373" i="2"/>
  <c r="T373" i="2"/>
  <c r="U373" i="2"/>
  <c r="V373" i="2"/>
  <c r="W373" i="2"/>
  <c r="X373" i="2"/>
  <c r="Y373" i="2"/>
  <c r="Z373" i="2"/>
  <c r="AA373" i="2"/>
  <c r="AB373" i="2"/>
  <c r="AC373" i="2"/>
  <c r="AD373" i="2"/>
  <c r="B374" i="2"/>
  <c r="AI374" i="2" s="1"/>
  <c r="C374" i="2"/>
  <c r="D374" i="2"/>
  <c r="F374" i="2" s="1"/>
  <c r="E374" i="2"/>
  <c r="G374" i="2"/>
  <c r="H374" i="2"/>
  <c r="I374" i="2"/>
  <c r="J374" i="2"/>
  <c r="K374" i="2"/>
  <c r="L374" i="2"/>
  <c r="M374" i="2"/>
  <c r="N374" i="2"/>
  <c r="O374" i="2"/>
  <c r="P374" i="2"/>
  <c r="Q374" i="2"/>
  <c r="R374" i="2"/>
  <c r="S374" i="2"/>
  <c r="T374" i="2"/>
  <c r="U374" i="2"/>
  <c r="V374" i="2"/>
  <c r="W374" i="2"/>
  <c r="X374" i="2"/>
  <c r="Y374" i="2"/>
  <c r="Z374" i="2"/>
  <c r="AA374" i="2"/>
  <c r="AB374" i="2"/>
  <c r="AC374" i="2"/>
  <c r="AD374" i="2"/>
  <c r="B375" i="2"/>
  <c r="AG375" i="2" s="1"/>
  <c r="C375" i="2"/>
  <c r="D375" i="2"/>
  <c r="F375" i="2" s="1"/>
  <c r="E375" i="2"/>
  <c r="G375" i="2"/>
  <c r="H375" i="2"/>
  <c r="I375" i="2"/>
  <c r="J375" i="2"/>
  <c r="K375" i="2"/>
  <c r="L375" i="2"/>
  <c r="M375" i="2"/>
  <c r="N375" i="2"/>
  <c r="O375" i="2"/>
  <c r="P375" i="2"/>
  <c r="Q375" i="2"/>
  <c r="R375" i="2"/>
  <c r="S375" i="2"/>
  <c r="T375" i="2"/>
  <c r="U375" i="2"/>
  <c r="V375" i="2"/>
  <c r="W375" i="2"/>
  <c r="X375" i="2"/>
  <c r="Y375" i="2"/>
  <c r="Z375" i="2"/>
  <c r="AA375" i="2"/>
  <c r="AB375" i="2"/>
  <c r="AC375" i="2"/>
  <c r="AD375" i="2"/>
  <c r="B376" i="2"/>
  <c r="AG376" i="2" s="1"/>
  <c r="C376" i="2"/>
  <c r="D376" i="2"/>
  <c r="F376" i="2" s="1"/>
  <c r="E376" i="2"/>
  <c r="G376" i="2"/>
  <c r="H376" i="2"/>
  <c r="I376" i="2"/>
  <c r="J376" i="2"/>
  <c r="K376" i="2"/>
  <c r="L376" i="2"/>
  <c r="M376" i="2"/>
  <c r="N376" i="2"/>
  <c r="O376" i="2"/>
  <c r="P376" i="2"/>
  <c r="Q376" i="2"/>
  <c r="R376" i="2"/>
  <c r="S376" i="2"/>
  <c r="T376" i="2"/>
  <c r="U376" i="2"/>
  <c r="V376" i="2"/>
  <c r="W376" i="2"/>
  <c r="X376" i="2"/>
  <c r="Y376" i="2"/>
  <c r="Z376" i="2"/>
  <c r="AA376" i="2"/>
  <c r="AB376" i="2"/>
  <c r="AC376" i="2"/>
  <c r="AD376" i="2"/>
  <c r="B377" i="2"/>
  <c r="AH377" i="2" s="1"/>
  <c r="C377" i="2"/>
  <c r="D377" i="2"/>
  <c r="F377" i="2" s="1"/>
  <c r="E377" i="2"/>
  <c r="G377" i="2"/>
  <c r="H377" i="2"/>
  <c r="I377" i="2"/>
  <c r="J377" i="2"/>
  <c r="K377" i="2"/>
  <c r="L377" i="2"/>
  <c r="M377" i="2"/>
  <c r="N377" i="2"/>
  <c r="O377" i="2"/>
  <c r="P377" i="2"/>
  <c r="Q377" i="2"/>
  <c r="R377" i="2"/>
  <c r="S377" i="2"/>
  <c r="T377" i="2"/>
  <c r="U377" i="2"/>
  <c r="V377" i="2"/>
  <c r="W377" i="2"/>
  <c r="X377" i="2"/>
  <c r="Y377" i="2"/>
  <c r="Z377" i="2"/>
  <c r="AA377" i="2"/>
  <c r="AB377" i="2"/>
  <c r="AC377" i="2"/>
  <c r="AD377" i="2"/>
  <c r="B378" i="2"/>
  <c r="AI378" i="2" s="1"/>
  <c r="C378" i="2"/>
  <c r="D378" i="2"/>
  <c r="F378" i="2" s="1"/>
  <c r="E378" i="2"/>
  <c r="G378" i="2"/>
  <c r="H378" i="2"/>
  <c r="I378" i="2"/>
  <c r="J378" i="2"/>
  <c r="K378" i="2"/>
  <c r="L378" i="2"/>
  <c r="M378" i="2"/>
  <c r="N378" i="2"/>
  <c r="O378" i="2"/>
  <c r="P378" i="2"/>
  <c r="Q378" i="2"/>
  <c r="R378" i="2"/>
  <c r="S378" i="2"/>
  <c r="T378" i="2"/>
  <c r="U378" i="2"/>
  <c r="V378" i="2"/>
  <c r="W378" i="2"/>
  <c r="X378" i="2"/>
  <c r="Y378" i="2"/>
  <c r="Z378" i="2"/>
  <c r="AA378" i="2"/>
  <c r="AB378" i="2"/>
  <c r="AC378" i="2"/>
  <c r="AD378" i="2"/>
  <c r="B379" i="2"/>
  <c r="AF379" i="2" s="1"/>
  <c r="C379" i="2"/>
  <c r="D379" i="2"/>
  <c r="F379" i="2" s="1"/>
  <c r="E379" i="2"/>
  <c r="G379" i="2"/>
  <c r="H379" i="2"/>
  <c r="I379" i="2"/>
  <c r="J379" i="2"/>
  <c r="K379" i="2"/>
  <c r="L379" i="2"/>
  <c r="M379" i="2"/>
  <c r="N379" i="2"/>
  <c r="O379" i="2"/>
  <c r="P379" i="2"/>
  <c r="Q379" i="2"/>
  <c r="R379" i="2"/>
  <c r="S379" i="2"/>
  <c r="T379" i="2"/>
  <c r="U379" i="2"/>
  <c r="V379" i="2"/>
  <c r="W379" i="2"/>
  <c r="X379" i="2"/>
  <c r="Y379" i="2"/>
  <c r="Z379" i="2"/>
  <c r="AA379" i="2"/>
  <c r="AB379" i="2"/>
  <c r="AC379" i="2"/>
  <c r="AD379" i="2"/>
  <c r="B380" i="2"/>
  <c r="AG380" i="2" s="1"/>
  <c r="C380" i="2"/>
  <c r="D380" i="2"/>
  <c r="F380" i="2" s="1"/>
  <c r="E380" i="2"/>
  <c r="G380" i="2"/>
  <c r="H380" i="2"/>
  <c r="I380" i="2"/>
  <c r="J380" i="2"/>
  <c r="K380" i="2"/>
  <c r="L380" i="2"/>
  <c r="M380" i="2"/>
  <c r="N380" i="2"/>
  <c r="O380" i="2"/>
  <c r="P380" i="2"/>
  <c r="Q380" i="2"/>
  <c r="R380" i="2"/>
  <c r="S380" i="2"/>
  <c r="T380" i="2"/>
  <c r="U380" i="2"/>
  <c r="V380" i="2"/>
  <c r="W380" i="2"/>
  <c r="X380" i="2"/>
  <c r="Y380" i="2"/>
  <c r="Z380" i="2"/>
  <c r="AA380" i="2"/>
  <c r="AB380" i="2"/>
  <c r="AC380" i="2"/>
  <c r="AD380" i="2"/>
  <c r="B381" i="2"/>
  <c r="AF381" i="2" s="1"/>
  <c r="C381" i="2"/>
  <c r="D381" i="2"/>
  <c r="F381" i="2" s="1"/>
  <c r="E381" i="2"/>
  <c r="G381" i="2"/>
  <c r="H381" i="2"/>
  <c r="I381" i="2"/>
  <c r="J381" i="2"/>
  <c r="K381" i="2"/>
  <c r="L381" i="2"/>
  <c r="M381" i="2"/>
  <c r="N381" i="2"/>
  <c r="O381" i="2"/>
  <c r="P381" i="2"/>
  <c r="Q381" i="2"/>
  <c r="R381" i="2"/>
  <c r="S381" i="2"/>
  <c r="T381" i="2"/>
  <c r="U381" i="2"/>
  <c r="V381" i="2"/>
  <c r="W381" i="2"/>
  <c r="X381" i="2"/>
  <c r="Y381" i="2"/>
  <c r="Z381" i="2"/>
  <c r="AA381" i="2"/>
  <c r="AB381" i="2"/>
  <c r="AC381" i="2"/>
  <c r="AD381" i="2"/>
  <c r="B382" i="2"/>
  <c r="C382" i="2"/>
  <c r="D382" i="2"/>
  <c r="F382" i="2" s="1"/>
  <c r="E382" i="2"/>
  <c r="G382" i="2"/>
  <c r="H382" i="2"/>
  <c r="I382" i="2"/>
  <c r="J382" i="2"/>
  <c r="K382" i="2"/>
  <c r="L382" i="2"/>
  <c r="M382" i="2"/>
  <c r="N382" i="2"/>
  <c r="O382" i="2"/>
  <c r="P382" i="2"/>
  <c r="Q382" i="2"/>
  <c r="R382" i="2"/>
  <c r="S382" i="2"/>
  <c r="T382" i="2"/>
  <c r="U382" i="2"/>
  <c r="V382" i="2"/>
  <c r="W382" i="2"/>
  <c r="X382" i="2"/>
  <c r="Y382" i="2"/>
  <c r="Z382" i="2"/>
  <c r="AA382" i="2"/>
  <c r="AB382" i="2"/>
  <c r="AC382" i="2"/>
  <c r="AD382" i="2"/>
  <c r="B383" i="2"/>
  <c r="AE383" i="2" s="1"/>
  <c r="C383" i="2"/>
  <c r="D383" i="2"/>
  <c r="F383" i="2" s="1"/>
  <c r="E383" i="2"/>
  <c r="G383" i="2"/>
  <c r="H383" i="2"/>
  <c r="I383" i="2"/>
  <c r="J383" i="2"/>
  <c r="K383" i="2"/>
  <c r="L383" i="2"/>
  <c r="M383" i="2"/>
  <c r="N383" i="2"/>
  <c r="O383" i="2"/>
  <c r="P383" i="2"/>
  <c r="Q383" i="2"/>
  <c r="R383" i="2"/>
  <c r="S383" i="2"/>
  <c r="T383" i="2"/>
  <c r="U383" i="2"/>
  <c r="V383" i="2"/>
  <c r="W383" i="2"/>
  <c r="X383" i="2"/>
  <c r="Y383" i="2"/>
  <c r="Z383" i="2"/>
  <c r="AA383" i="2"/>
  <c r="AB383" i="2"/>
  <c r="AC383" i="2"/>
  <c r="AD383" i="2"/>
  <c r="B384" i="2"/>
  <c r="AI384" i="2" s="1"/>
  <c r="C384" i="2"/>
  <c r="D384" i="2"/>
  <c r="F384" i="2" s="1"/>
  <c r="E384" i="2"/>
  <c r="G384" i="2"/>
  <c r="H384" i="2"/>
  <c r="I384" i="2"/>
  <c r="J384" i="2"/>
  <c r="K384" i="2"/>
  <c r="L384" i="2"/>
  <c r="M384" i="2"/>
  <c r="N384" i="2"/>
  <c r="O384" i="2"/>
  <c r="P384" i="2"/>
  <c r="Q384" i="2"/>
  <c r="R384" i="2"/>
  <c r="S384" i="2"/>
  <c r="T384" i="2"/>
  <c r="U384" i="2"/>
  <c r="V384" i="2"/>
  <c r="W384" i="2"/>
  <c r="X384" i="2"/>
  <c r="Y384" i="2"/>
  <c r="Z384" i="2"/>
  <c r="AA384" i="2"/>
  <c r="AB384" i="2"/>
  <c r="AC384" i="2"/>
  <c r="AD384" i="2"/>
  <c r="B385" i="2"/>
  <c r="AE385" i="2" s="1"/>
  <c r="C385" i="2"/>
  <c r="D385" i="2"/>
  <c r="F385" i="2" s="1"/>
  <c r="E385" i="2"/>
  <c r="G385" i="2"/>
  <c r="H385" i="2"/>
  <c r="I385" i="2"/>
  <c r="J385" i="2"/>
  <c r="K385" i="2"/>
  <c r="L385" i="2"/>
  <c r="M385" i="2"/>
  <c r="N385" i="2"/>
  <c r="O385" i="2"/>
  <c r="P385" i="2"/>
  <c r="Q385" i="2"/>
  <c r="R385" i="2"/>
  <c r="S385" i="2"/>
  <c r="T385" i="2"/>
  <c r="U385" i="2"/>
  <c r="V385" i="2"/>
  <c r="W385" i="2"/>
  <c r="X385" i="2"/>
  <c r="Y385" i="2"/>
  <c r="Z385" i="2"/>
  <c r="AA385" i="2"/>
  <c r="AB385" i="2"/>
  <c r="AC385" i="2"/>
  <c r="AD385" i="2"/>
  <c r="B386" i="2"/>
  <c r="AG386" i="2" s="1"/>
  <c r="C386" i="2"/>
  <c r="D386" i="2"/>
  <c r="F386" i="2" s="1"/>
  <c r="E386" i="2"/>
  <c r="G386" i="2"/>
  <c r="H386" i="2"/>
  <c r="I386" i="2"/>
  <c r="J386" i="2"/>
  <c r="K386" i="2"/>
  <c r="L386" i="2"/>
  <c r="M386" i="2"/>
  <c r="N386" i="2"/>
  <c r="O386" i="2"/>
  <c r="P386" i="2"/>
  <c r="Q386" i="2"/>
  <c r="R386" i="2"/>
  <c r="S386" i="2"/>
  <c r="T386" i="2"/>
  <c r="U386" i="2"/>
  <c r="V386" i="2"/>
  <c r="W386" i="2"/>
  <c r="X386" i="2"/>
  <c r="Y386" i="2"/>
  <c r="Z386" i="2"/>
  <c r="AA386" i="2"/>
  <c r="AB386" i="2"/>
  <c r="AC386" i="2"/>
  <c r="AD386" i="2"/>
  <c r="B387" i="2"/>
  <c r="C387" i="2"/>
  <c r="D387" i="2"/>
  <c r="F387" i="2" s="1"/>
  <c r="E387" i="2"/>
  <c r="G387" i="2"/>
  <c r="H387" i="2"/>
  <c r="I387" i="2"/>
  <c r="J387" i="2"/>
  <c r="K387" i="2"/>
  <c r="L387" i="2"/>
  <c r="M387" i="2"/>
  <c r="N387" i="2"/>
  <c r="O387" i="2"/>
  <c r="P387" i="2"/>
  <c r="Q387" i="2"/>
  <c r="R387" i="2"/>
  <c r="S387" i="2"/>
  <c r="T387" i="2"/>
  <c r="U387" i="2"/>
  <c r="V387" i="2"/>
  <c r="W387" i="2"/>
  <c r="X387" i="2"/>
  <c r="Y387" i="2"/>
  <c r="Z387" i="2"/>
  <c r="AA387" i="2"/>
  <c r="AB387" i="2"/>
  <c r="AC387" i="2"/>
  <c r="AD387" i="2"/>
  <c r="B388" i="2"/>
  <c r="AE388" i="2" s="1"/>
  <c r="C388" i="2"/>
  <c r="D388" i="2"/>
  <c r="F388" i="2" s="1"/>
  <c r="E388" i="2"/>
  <c r="G388" i="2"/>
  <c r="H388" i="2"/>
  <c r="I388" i="2"/>
  <c r="J388" i="2"/>
  <c r="K388" i="2"/>
  <c r="L388" i="2"/>
  <c r="M388" i="2"/>
  <c r="N388" i="2"/>
  <c r="O388" i="2"/>
  <c r="P388" i="2"/>
  <c r="Q388" i="2"/>
  <c r="R388" i="2"/>
  <c r="S388" i="2"/>
  <c r="T388" i="2"/>
  <c r="U388" i="2"/>
  <c r="V388" i="2"/>
  <c r="W388" i="2"/>
  <c r="X388" i="2"/>
  <c r="Y388" i="2"/>
  <c r="Z388" i="2"/>
  <c r="AA388" i="2"/>
  <c r="AB388" i="2"/>
  <c r="AC388" i="2"/>
  <c r="AD388" i="2"/>
  <c r="B389" i="2"/>
  <c r="AF389" i="2" s="1"/>
  <c r="C389" i="2"/>
  <c r="D389" i="2"/>
  <c r="F389" i="2" s="1"/>
  <c r="E389" i="2"/>
  <c r="G389" i="2"/>
  <c r="H389" i="2"/>
  <c r="I389" i="2"/>
  <c r="J389" i="2"/>
  <c r="K389" i="2"/>
  <c r="L389" i="2"/>
  <c r="M389" i="2"/>
  <c r="N389" i="2"/>
  <c r="O389" i="2"/>
  <c r="P389" i="2"/>
  <c r="Q389" i="2"/>
  <c r="R389" i="2"/>
  <c r="S389" i="2"/>
  <c r="T389" i="2"/>
  <c r="U389" i="2"/>
  <c r="V389" i="2"/>
  <c r="W389" i="2"/>
  <c r="X389" i="2"/>
  <c r="Y389" i="2"/>
  <c r="Z389" i="2"/>
  <c r="AA389" i="2"/>
  <c r="AB389" i="2"/>
  <c r="AC389" i="2"/>
  <c r="AD389" i="2"/>
  <c r="B390" i="2"/>
  <c r="AG390" i="2" s="1"/>
  <c r="C390" i="2"/>
  <c r="D390" i="2"/>
  <c r="F390" i="2" s="1"/>
  <c r="E390" i="2"/>
  <c r="G390" i="2"/>
  <c r="H390" i="2"/>
  <c r="I390" i="2"/>
  <c r="J390" i="2"/>
  <c r="K390" i="2"/>
  <c r="L390" i="2"/>
  <c r="M390" i="2"/>
  <c r="N390" i="2"/>
  <c r="O390" i="2"/>
  <c r="P390" i="2"/>
  <c r="Q390" i="2"/>
  <c r="R390" i="2"/>
  <c r="S390" i="2"/>
  <c r="T390" i="2"/>
  <c r="U390" i="2"/>
  <c r="V390" i="2"/>
  <c r="W390" i="2"/>
  <c r="X390" i="2"/>
  <c r="Y390" i="2"/>
  <c r="Z390" i="2"/>
  <c r="AA390" i="2"/>
  <c r="AB390" i="2"/>
  <c r="AC390" i="2"/>
  <c r="AD390" i="2"/>
  <c r="B391" i="2"/>
  <c r="AG391" i="2" s="1"/>
  <c r="C391" i="2"/>
  <c r="D391" i="2"/>
  <c r="F391" i="2" s="1"/>
  <c r="E391" i="2"/>
  <c r="G391" i="2"/>
  <c r="H391" i="2"/>
  <c r="I391" i="2"/>
  <c r="J391" i="2"/>
  <c r="K391" i="2"/>
  <c r="L391" i="2"/>
  <c r="M391" i="2"/>
  <c r="N391" i="2"/>
  <c r="O391" i="2"/>
  <c r="P391" i="2"/>
  <c r="Q391" i="2"/>
  <c r="R391" i="2"/>
  <c r="S391" i="2"/>
  <c r="T391" i="2"/>
  <c r="U391" i="2"/>
  <c r="V391" i="2"/>
  <c r="W391" i="2"/>
  <c r="X391" i="2"/>
  <c r="Y391" i="2"/>
  <c r="Z391" i="2"/>
  <c r="AA391" i="2"/>
  <c r="AB391" i="2"/>
  <c r="AC391" i="2"/>
  <c r="AD391" i="2"/>
  <c r="B392" i="2"/>
  <c r="AE392" i="2" s="1"/>
  <c r="C392" i="2"/>
  <c r="D392" i="2"/>
  <c r="F392" i="2" s="1"/>
  <c r="E392" i="2"/>
  <c r="G392" i="2"/>
  <c r="H392" i="2"/>
  <c r="I392" i="2"/>
  <c r="J392" i="2"/>
  <c r="K392" i="2"/>
  <c r="L392" i="2"/>
  <c r="M392" i="2"/>
  <c r="N392" i="2"/>
  <c r="O392" i="2"/>
  <c r="P392" i="2"/>
  <c r="Q392" i="2"/>
  <c r="R392" i="2"/>
  <c r="S392" i="2"/>
  <c r="T392" i="2"/>
  <c r="U392" i="2"/>
  <c r="V392" i="2"/>
  <c r="W392" i="2"/>
  <c r="X392" i="2"/>
  <c r="Y392" i="2"/>
  <c r="Z392" i="2"/>
  <c r="AA392" i="2"/>
  <c r="AB392" i="2"/>
  <c r="AC392" i="2"/>
  <c r="AD392" i="2"/>
  <c r="B393" i="2"/>
  <c r="AG393" i="2" s="1"/>
  <c r="C393" i="2"/>
  <c r="D393" i="2"/>
  <c r="F393" i="2" s="1"/>
  <c r="E393" i="2"/>
  <c r="G393" i="2"/>
  <c r="H393" i="2"/>
  <c r="I393" i="2"/>
  <c r="J393" i="2"/>
  <c r="K393" i="2"/>
  <c r="L393" i="2"/>
  <c r="M393" i="2"/>
  <c r="N393" i="2"/>
  <c r="O393" i="2"/>
  <c r="P393" i="2"/>
  <c r="Q393" i="2"/>
  <c r="R393" i="2"/>
  <c r="S393" i="2"/>
  <c r="T393" i="2"/>
  <c r="U393" i="2"/>
  <c r="V393" i="2"/>
  <c r="W393" i="2"/>
  <c r="X393" i="2"/>
  <c r="Y393" i="2"/>
  <c r="Z393" i="2"/>
  <c r="AA393" i="2"/>
  <c r="AB393" i="2"/>
  <c r="AC393" i="2"/>
  <c r="AD393" i="2"/>
  <c r="B394" i="2"/>
  <c r="AE394" i="2" s="1"/>
  <c r="C394" i="2"/>
  <c r="D394" i="2"/>
  <c r="F394" i="2" s="1"/>
  <c r="E394" i="2"/>
  <c r="G394" i="2"/>
  <c r="H394" i="2"/>
  <c r="I394" i="2"/>
  <c r="J394" i="2"/>
  <c r="K394" i="2"/>
  <c r="L394" i="2"/>
  <c r="M394" i="2"/>
  <c r="N394" i="2"/>
  <c r="O394" i="2"/>
  <c r="P394" i="2"/>
  <c r="Q394" i="2"/>
  <c r="R394" i="2"/>
  <c r="S394" i="2"/>
  <c r="T394" i="2"/>
  <c r="U394" i="2"/>
  <c r="V394" i="2"/>
  <c r="W394" i="2"/>
  <c r="X394" i="2"/>
  <c r="Y394" i="2"/>
  <c r="Z394" i="2"/>
  <c r="AA394" i="2"/>
  <c r="AB394" i="2"/>
  <c r="AC394" i="2"/>
  <c r="AD394" i="2"/>
  <c r="B395" i="2"/>
  <c r="AG395" i="2" s="1"/>
  <c r="C395" i="2"/>
  <c r="D395" i="2"/>
  <c r="F395" i="2" s="1"/>
  <c r="E395" i="2"/>
  <c r="G395" i="2"/>
  <c r="H395" i="2"/>
  <c r="I395" i="2"/>
  <c r="J395" i="2"/>
  <c r="K395" i="2"/>
  <c r="L395" i="2"/>
  <c r="M395" i="2"/>
  <c r="N395" i="2"/>
  <c r="O395" i="2"/>
  <c r="P395" i="2"/>
  <c r="Q395" i="2"/>
  <c r="R395" i="2"/>
  <c r="S395" i="2"/>
  <c r="T395" i="2"/>
  <c r="U395" i="2"/>
  <c r="V395" i="2"/>
  <c r="W395" i="2"/>
  <c r="X395" i="2"/>
  <c r="Y395" i="2"/>
  <c r="Z395" i="2"/>
  <c r="AA395" i="2"/>
  <c r="AB395" i="2"/>
  <c r="AC395" i="2"/>
  <c r="AD395" i="2"/>
  <c r="B396" i="2"/>
  <c r="AG396" i="2" s="1"/>
  <c r="C396" i="2"/>
  <c r="D396" i="2"/>
  <c r="F396" i="2" s="1"/>
  <c r="E396" i="2"/>
  <c r="G396" i="2"/>
  <c r="H396" i="2"/>
  <c r="I396" i="2"/>
  <c r="J396" i="2"/>
  <c r="K396" i="2"/>
  <c r="L396" i="2"/>
  <c r="M396" i="2"/>
  <c r="N396" i="2"/>
  <c r="O396" i="2"/>
  <c r="P396" i="2"/>
  <c r="Q396" i="2"/>
  <c r="R396" i="2"/>
  <c r="S396" i="2"/>
  <c r="T396" i="2"/>
  <c r="U396" i="2"/>
  <c r="V396" i="2"/>
  <c r="W396" i="2"/>
  <c r="X396" i="2"/>
  <c r="Y396" i="2"/>
  <c r="Z396" i="2"/>
  <c r="AA396" i="2"/>
  <c r="AB396" i="2"/>
  <c r="AC396" i="2"/>
  <c r="AD396" i="2"/>
  <c r="B397" i="2"/>
  <c r="AG397" i="2" s="1"/>
  <c r="C397" i="2"/>
  <c r="D397" i="2"/>
  <c r="F397" i="2" s="1"/>
  <c r="E397" i="2"/>
  <c r="G397" i="2"/>
  <c r="H397" i="2"/>
  <c r="I397" i="2"/>
  <c r="J397" i="2"/>
  <c r="K397" i="2"/>
  <c r="L397" i="2"/>
  <c r="M397" i="2"/>
  <c r="N397" i="2"/>
  <c r="O397" i="2"/>
  <c r="P397" i="2"/>
  <c r="Q397" i="2"/>
  <c r="R397" i="2"/>
  <c r="S397" i="2"/>
  <c r="T397" i="2"/>
  <c r="U397" i="2"/>
  <c r="V397" i="2"/>
  <c r="W397" i="2"/>
  <c r="X397" i="2"/>
  <c r="Y397" i="2"/>
  <c r="Z397" i="2"/>
  <c r="AA397" i="2"/>
  <c r="AB397" i="2"/>
  <c r="AC397" i="2"/>
  <c r="AD397" i="2"/>
  <c r="B398" i="2"/>
  <c r="AF398" i="2" s="1"/>
  <c r="C398" i="2"/>
  <c r="D398" i="2"/>
  <c r="F398" i="2" s="1"/>
  <c r="E398" i="2"/>
  <c r="G398" i="2"/>
  <c r="H398" i="2"/>
  <c r="I398" i="2"/>
  <c r="J398" i="2"/>
  <c r="K398" i="2"/>
  <c r="L398" i="2"/>
  <c r="M398" i="2"/>
  <c r="N398" i="2"/>
  <c r="O398" i="2"/>
  <c r="P398" i="2"/>
  <c r="Q398" i="2"/>
  <c r="R398" i="2"/>
  <c r="S398" i="2"/>
  <c r="T398" i="2"/>
  <c r="U398" i="2"/>
  <c r="V398" i="2"/>
  <c r="W398" i="2"/>
  <c r="X398" i="2"/>
  <c r="Y398" i="2"/>
  <c r="Z398" i="2"/>
  <c r="AA398" i="2"/>
  <c r="AB398" i="2"/>
  <c r="AC398" i="2"/>
  <c r="AD398" i="2"/>
  <c r="B399" i="2"/>
  <c r="AG399" i="2" s="1"/>
  <c r="C399" i="2"/>
  <c r="D399" i="2"/>
  <c r="F399" i="2" s="1"/>
  <c r="E399" i="2"/>
  <c r="G399" i="2"/>
  <c r="H399" i="2"/>
  <c r="I399" i="2"/>
  <c r="J399" i="2"/>
  <c r="K399" i="2"/>
  <c r="L399" i="2"/>
  <c r="M399" i="2"/>
  <c r="N399" i="2"/>
  <c r="O399" i="2"/>
  <c r="P399" i="2"/>
  <c r="Q399" i="2"/>
  <c r="R399" i="2"/>
  <c r="S399" i="2"/>
  <c r="T399" i="2"/>
  <c r="U399" i="2"/>
  <c r="V399" i="2"/>
  <c r="W399" i="2"/>
  <c r="X399" i="2"/>
  <c r="Y399" i="2"/>
  <c r="Z399" i="2"/>
  <c r="AA399" i="2"/>
  <c r="AB399" i="2"/>
  <c r="AC399" i="2"/>
  <c r="AD399" i="2"/>
  <c r="B400" i="2"/>
  <c r="AF400" i="2" s="1"/>
  <c r="C400" i="2"/>
  <c r="D400" i="2"/>
  <c r="F400" i="2" s="1"/>
  <c r="E400" i="2"/>
  <c r="G400" i="2"/>
  <c r="H400" i="2"/>
  <c r="I400" i="2"/>
  <c r="J400" i="2"/>
  <c r="K400" i="2"/>
  <c r="L400" i="2"/>
  <c r="M400" i="2"/>
  <c r="N400" i="2"/>
  <c r="O400" i="2"/>
  <c r="P400" i="2"/>
  <c r="Q400" i="2"/>
  <c r="R400" i="2"/>
  <c r="S400" i="2"/>
  <c r="T400" i="2"/>
  <c r="U400" i="2"/>
  <c r="V400" i="2"/>
  <c r="W400" i="2"/>
  <c r="X400" i="2"/>
  <c r="Y400" i="2"/>
  <c r="Z400" i="2"/>
  <c r="AA400" i="2"/>
  <c r="AB400" i="2"/>
  <c r="AC400" i="2"/>
  <c r="AD400" i="2"/>
  <c r="B401" i="2"/>
  <c r="AI401" i="2" s="1"/>
  <c r="C401" i="2"/>
  <c r="D401" i="2"/>
  <c r="F401" i="2" s="1"/>
  <c r="E401" i="2"/>
  <c r="G401" i="2"/>
  <c r="H401" i="2"/>
  <c r="I401" i="2"/>
  <c r="J401" i="2"/>
  <c r="K401" i="2"/>
  <c r="L401" i="2"/>
  <c r="M401" i="2"/>
  <c r="N401" i="2"/>
  <c r="O401" i="2"/>
  <c r="P401" i="2"/>
  <c r="Q401" i="2"/>
  <c r="R401" i="2"/>
  <c r="S401" i="2"/>
  <c r="T401" i="2"/>
  <c r="U401" i="2"/>
  <c r="V401" i="2"/>
  <c r="W401" i="2"/>
  <c r="X401" i="2"/>
  <c r="Y401" i="2"/>
  <c r="Z401" i="2"/>
  <c r="AA401" i="2"/>
  <c r="AB401" i="2"/>
  <c r="AC401" i="2"/>
  <c r="AD401" i="2"/>
  <c r="B402" i="2"/>
  <c r="AG402" i="2" s="1"/>
  <c r="C402" i="2"/>
  <c r="D402" i="2"/>
  <c r="F402" i="2" s="1"/>
  <c r="E402" i="2"/>
  <c r="G402" i="2"/>
  <c r="H402" i="2"/>
  <c r="I402" i="2"/>
  <c r="J402" i="2"/>
  <c r="K402" i="2"/>
  <c r="L402" i="2"/>
  <c r="M402" i="2"/>
  <c r="N402" i="2"/>
  <c r="O402" i="2"/>
  <c r="P402" i="2"/>
  <c r="Q402" i="2"/>
  <c r="R402" i="2"/>
  <c r="S402" i="2"/>
  <c r="T402" i="2"/>
  <c r="U402" i="2"/>
  <c r="V402" i="2"/>
  <c r="W402" i="2"/>
  <c r="X402" i="2"/>
  <c r="Y402" i="2"/>
  <c r="Z402" i="2"/>
  <c r="AA402" i="2"/>
  <c r="AB402" i="2"/>
  <c r="AC402" i="2"/>
  <c r="AD402" i="2"/>
  <c r="B403" i="2"/>
  <c r="AH403" i="2" s="1"/>
  <c r="C403" i="2"/>
  <c r="D403" i="2"/>
  <c r="F403" i="2" s="1"/>
  <c r="E403" i="2"/>
  <c r="G403" i="2"/>
  <c r="H403" i="2"/>
  <c r="I403" i="2"/>
  <c r="J403" i="2"/>
  <c r="K403" i="2"/>
  <c r="L403" i="2"/>
  <c r="M403" i="2"/>
  <c r="N403" i="2"/>
  <c r="O403" i="2"/>
  <c r="P403" i="2"/>
  <c r="Q403" i="2"/>
  <c r="R403" i="2"/>
  <c r="S403" i="2"/>
  <c r="T403" i="2"/>
  <c r="U403" i="2"/>
  <c r="V403" i="2"/>
  <c r="W403" i="2"/>
  <c r="X403" i="2"/>
  <c r="Y403" i="2"/>
  <c r="Z403" i="2"/>
  <c r="AA403" i="2"/>
  <c r="AB403" i="2"/>
  <c r="AC403" i="2"/>
  <c r="AD403" i="2"/>
  <c r="B404" i="2"/>
  <c r="AG404" i="2" s="1"/>
  <c r="C404" i="2"/>
  <c r="D404" i="2"/>
  <c r="F404" i="2" s="1"/>
  <c r="E404" i="2"/>
  <c r="G404" i="2"/>
  <c r="H404" i="2"/>
  <c r="I404" i="2"/>
  <c r="J404" i="2"/>
  <c r="K404" i="2"/>
  <c r="L404" i="2"/>
  <c r="M404" i="2"/>
  <c r="N404" i="2"/>
  <c r="O404" i="2"/>
  <c r="P404" i="2"/>
  <c r="Q404" i="2"/>
  <c r="R404" i="2"/>
  <c r="S404" i="2"/>
  <c r="T404" i="2"/>
  <c r="U404" i="2"/>
  <c r="V404" i="2"/>
  <c r="W404" i="2"/>
  <c r="X404" i="2"/>
  <c r="Y404" i="2"/>
  <c r="Z404" i="2"/>
  <c r="AA404" i="2"/>
  <c r="AB404" i="2"/>
  <c r="AC404" i="2"/>
  <c r="AD404" i="2"/>
  <c r="B405" i="2"/>
  <c r="AH405" i="2" s="1"/>
  <c r="C405" i="2"/>
  <c r="D405" i="2"/>
  <c r="F405" i="2" s="1"/>
  <c r="E405" i="2"/>
  <c r="G405" i="2"/>
  <c r="H405" i="2"/>
  <c r="I405" i="2"/>
  <c r="J405" i="2"/>
  <c r="K405" i="2"/>
  <c r="L405" i="2"/>
  <c r="M405" i="2"/>
  <c r="N405" i="2"/>
  <c r="O405" i="2"/>
  <c r="P405" i="2"/>
  <c r="Q405" i="2"/>
  <c r="R405" i="2"/>
  <c r="S405" i="2"/>
  <c r="T405" i="2"/>
  <c r="U405" i="2"/>
  <c r="V405" i="2"/>
  <c r="W405" i="2"/>
  <c r="X405" i="2"/>
  <c r="Y405" i="2"/>
  <c r="Z405" i="2"/>
  <c r="AA405" i="2"/>
  <c r="AB405" i="2"/>
  <c r="AC405" i="2"/>
  <c r="AD405" i="2"/>
  <c r="B406" i="2"/>
  <c r="AE406" i="2" s="1"/>
  <c r="C406" i="2"/>
  <c r="D406" i="2"/>
  <c r="F406" i="2" s="1"/>
  <c r="E406" i="2"/>
  <c r="G406" i="2"/>
  <c r="H406" i="2"/>
  <c r="I406" i="2"/>
  <c r="J406" i="2"/>
  <c r="K406" i="2"/>
  <c r="L406" i="2"/>
  <c r="M406" i="2"/>
  <c r="N406" i="2"/>
  <c r="O406" i="2"/>
  <c r="P406" i="2"/>
  <c r="Q406" i="2"/>
  <c r="R406" i="2"/>
  <c r="S406" i="2"/>
  <c r="T406" i="2"/>
  <c r="U406" i="2"/>
  <c r="V406" i="2"/>
  <c r="W406" i="2"/>
  <c r="X406" i="2"/>
  <c r="Y406" i="2"/>
  <c r="Z406" i="2"/>
  <c r="AA406" i="2"/>
  <c r="AB406" i="2"/>
  <c r="AC406" i="2"/>
  <c r="AD406" i="2"/>
  <c r="B407" i="2"/>
  <c r="AF407" i="2" s="1"/>
  <c r="C407" i="2"/>
  <c r="D407" i="2"/>
  <c r="F407" i="2" s="1"/>
  <c r="E407" i="2"/>
  <c r="G407" i="2"/>
  <c r="H407" i="2"/>
  <c r="I407" i="2"/>
  <c r="J407" i="2"/>
  <c r="K407" i="2"/>
  <c r="L407" i="2"/>
  <c r="M407" i="2"/>
  <c r="N407" i="2"/>
  <c r="O407" i="2"/>
  <c r="P407" i="2"/>
  <c r="Q407" i="2"/>
  <c r="R407" i="2"/>
  <c r="S407" i="2"/>
  <c r="T407" i="2"/>
  <c r="U407" i="2"/>
  <c r="V407" i="2"/>
  <c r="W407" i="2"/>
  <c r="X407" i="2"/>
  <c r="Y407" i="2"/>
  <c r="Z407" i="2"/>
  <c r="AA407" i="2"/>
  <c r="AB407" i="2"/>
  <c r="AC407" i="2"/>
  <c r="AD407" i="2"/>
  <c r="B408" i="2"/>
  <c r="AG408" i="2" s="1"/>
  <c r="C408" i="2"/>
  <c r="D408" i="2"/>
  <c r="F408" i="2" s="1"/>
  <c r="E408" i="2"/>
  <c r="G408" i="2"/>
  <c r="H408" i="2"/>
  <c r="I408" i="2"/>
  <c r="J408" i="2"/>
  <c r="K408" i="2"/>
  <c r="L408" i="2"/>
  <c r="M408" i="2"/>
  <c r="N408" i="2"/>
  <c r="O408" i="2"/>
  <c r="P408" i="2"/>
  <c r="Q408" i="2"/>
  <c r="R408" i="2"/>
  <c r="S408" i="2"/>
  <c r="T408" i="2"/>
  <c r="U408" i="2"/>
  <c r="V408" i="2"/>
  <c r="W408" i="2"/>
  <c r="X408" i="2"/>
  <c r="Y408" i="2"/>
  <c r="Z408" i="2"/>
  <c r="AA408" i="2"/>
  <c r="AB408" i="2"/>
  <c r="AC408" i="2"/>
  <c r="AD408" i="2"/>
  <c r="B409" i="2"/>
  <c r="AG409" i="2" s="1"/>
  <c r="C409" i="2"/>
  <c r="D409" i="2"/>
  <c r="F409" i="2" s="1"/>
  <c r="E409" i="2"/>
  <c r="G409" i="2"/>
  <c r="H409" i="2"/>
  <c r="I409" i="2"/>
  <c r="J409" i="2"/>
  <c r="K409" i="2"/>
  <c r="L409" i="2"/>
  <c r="M409" i="2"/>
  <c r="N409" i="2"/>
  <c r="O409" i="2"/>
  <c r="P409" i="2"/>
  <c r="Q409" i="2"/>
  <c r="R409" i="2"/>
  <c r="S409" i="2"/>
  <c r="T409" i="2"/>
  <c r="U409" i="2"/>
  <c r="V409" i="2"/>
  <c r="W409" i="2"/>
  <c r="X409" i="2"/>
  <c r="Y409" i="2"/>
  <c r="Z409" i="2"/>
  <c r="AA409" i="2"/>
  <c r="AB409" i="2"/>
  <c r="AC409" i="2"/>
  <c r="AD409" i="2"/>
  <c r="B410" i="2"/>
  <c r="AF410" i="2" s="1"/>
  <c r="C410" i="2"/>
  <c r="D410" i="2"/>
  <c r="F410" i="2" s="1"/>
  <c r="E410" i="2"/>
  <c r="G410" i="2"/>
  <c r="H410" i="2"/>
  <c r="I410" i="2"/>
  <c r="J410" i="2"/>
  <c r="K410" i="2"/>
  <c r="L410" i="2"/>
  <c r="M410" i="2"/>
  <c r="N410" i="2"/>
  <c r="O410" i="2"/>
  <c r="P410" i="2"/>
  <c r="Q410" i="2"/>
  <c r="R410" i="2"/>
  <c r="S410" i="2"/>
  <c r="T410" i="2"/>
  <c r="U410" i="2"/>
  <c r="V410" i="2"/>
  <c r="W410" i="2"/>
  <c r="X410" i="2"/>
  <c r="Y410" i="2"/>
  <c r="Z410" i="2"/>
  <c r="AA410" i="2"/>
  <c r="AB410" i="2"/>
  <c r="AC410" i="2"/>
  <c r="AD410" i="2"/>
  <c r="B411" i="2"/>
  <c r="AG411" i="2" s="1"/>
  <c r="C411" i="2"/>
  <c r="D411" i="2"/>
  <c r="F411" i="2" s="1"/>
  <c r="E411" i="2"/>
  <c r="G411" i="2"/>
  <c r="H411" i="2"/>
  <c r="I411" i="2"/>
  <c r="J411" i="2"/>
  <c r="K411" i="2"/>
  <c r="L411" i="2"/>
  <c r="M411" i="2"/>
  <c r="N411" i="2"/>
  <c r="O411" i="2"/>
  <c r="P411" i="2"/>
  <c r="Q411" i="2"/>
  <c r="R411" i="2"/>
  <c r="S411" i="2"/>
  <c r="T411" i="2"/>
  <c r="U411" i="2"/>
  <c r="V411" i="2"/>
  <c r="W411" i="2"/>
  <c r="X411" i="2"/>
  <c r="Y411" i="2"/>
  <c r="Z411" i="2"/>
  <c r="AA411" i="2"/>
  <c r="AB411" i="2"/>
  <c r="AC411" i="2"/>
  <c r="AD411" i="2"/>
  <c r="B412" i="2"/>
  <c r="AG412" i="2" s="1"/>
  <c r="C412" i="2"/>
  <c r="D412" i="2"/>
  <c r="F412" i="2" s="1"/>
  <c r="E412" i="2"/>
  <c r="G412" i="2"/>
  <c r="H412" i="2"/>
  <c r="I412" i="2"/>
  <c r="J412" i="2"/>
  <c r="K412" i="2"/>
  <c r="L412" i="2"/>
  <c r="M412" i="2"/>
  <c r="N412" i="2"/>
  <c r="O412" i="2"/>
  <c r="P412" i="2"/>
  <c r="Q412" i="2"/>
  <c r="R412" i="2"/>
  <c r="S412" i="2"/>
  <c r="T412" i="2"/>
  <c r="U412" i="2"/>
  <c r="V412" i="2"/>
  <c r="W412" i="2"/>
  <c r="X412" i="2"/>
  <c r="Y412" i="2"/>
  <c r="Z412" i="2"/>
  <c r="AA412" i="2"/>
  <c r="AB412" i="2"/>
  <c r="AC412" i="2"/>
  <c r="AD412" i="2"/>
  <c r="B413" i="2"/>
  <c r="AH413" i="2" s="1"/>
  <c r="C413" i="2"/>
  <c r="D413" i="2"/>
  <c r="F413" i="2" s="1"/>
  <c r="E413" i="2"/>
  <c r="G413" i="2"/>
  <c r="H413" i="2"/>
  <c r="I413" i="2"/>
  <c r="J413" i="2"/>
  <c r="K413" i="2"/>
  <c r="L413" i="2"/>
  <c r="M413" i="2"/>
  <c r="N413" i="2"/>
  <c r="O413" i="2"/>
  <c r="P413" i="2"/>
  <c r="Q413" i="2"/>
  <c r="R413" i="2"/>
  <c r="S413" i="2"/>
  <c r="T413" i="2"/>
  <c r="U413" i="2"/>
  <c r="V413" i="2"/>
  <c r="W413" i="2"/>
  <c r="X413" i="2"/>
  <c r="Y413" i="2"/>
  <c r="Z413" i="2"/>
  <c r="AA413" i="2"/>
  <c r="AB413" i="2"/>
  <c r="AC413" i="2"/>
  <c r="AD413" i="2"/>
  <c r="B414" i="2"/>
  <c r="AE414" i="2" s="1"/>
  <c r="C414" i="2"/>
  <c r="D414" i="2"/>
  <c r="F414" i="2" s="1"/>
  <c r="E414" i="2"/>
  <c r="G414" i="2"/>
  <c r="H414" i="2"/>
  <c r="I414" i="2"/>
  <c r="J414" i="2"/>
  <c r="K414" i="2"/>
  <c r="L414" i="2"/>
  <c r="M414" i="2"/>
  <c r="N414" i="2"/>
  <c r="O414" i="2"/>
  <c r="P414" i="2"/>
  <c r="Q414" i="2"/>
  <c r="R414" i="2"/>
  <c r="S414" i="2"/>
  <c r="T414" i="2"/>
  <c r="U414" i="2"/>
  <c r="V414" i="2"/>
  <c r="W414" i="2"/>
  <c r="X414" i="2"/>
  <c r="Y414" i="2"/>
  <c r="Z414" i="2"/>
  <c r="AA414" i="2"/>
  <c r="AB414" i="2"/>
  <c r="AC414" i="2"/>
  <c r="AD414" i="2"/>
  <c r="B415" i="2"/>
  <c r="AF415" i="2" s="1"/>
  <c r="C415" i="2"/>
  <c r="D415" i="2"/>
  <c r="F415" i="2" s="1"/>
  <c r="E415" i="2"/>
  <c r="G415" i="2"/>
  <c r="H415" i="2"/>
  <c r="I415" i="2"/>
  <c r="J415" i="2"/>
  <c r="K415" i="2"/>
  <c r="L415" i="2"/>
  <c r="M415" i="2"/>
  <c r="N415" i="2"/>
  <c r="O415" i="2"/>
  <c r="P415" i="2"/>
  <c r="Q415" i="2"/>
  <c r="R415" i="2"/>
  <c r="S415" i="2"/>
  <c r="T415" i="2"/>
  <c r="U415" i="2"/>
  <c r="V415" i="2"/>
  <c r="W415" i="2"/>
  <c r="X415" i="2"/>
  <c r="Y415" i="2"/>
  <c r="Z415" i="2"/>
  <c r="AA415" i="2"/>
  <c r="AB415" i="2"/>
  <c r="AC415" i="2"/>
  <c r="AD415" i="2"/>
  <c r="B416" i="2"/>
  <c r="AG416" i="2" s="1"/>
  <c r="C416" i="2"/>
  <c r="D416" i="2"/>
  <c r="F416" i="2" s="1"/>
  <c r="E416" i="2"/>
  <c r="G416" i="2"/>
  <c r="H416" i="2"/>
  <c r="I416" i="2"/>
  <c r="J416" i="2"/>
  <c r="K416" i="2"/>
  <c r="L416" i="2"/>
  <c r="M416" i="2"/>
  <c r="N416" i="2"/>
  <c r="O416" i="2"/>
  <c r="P416" i="2"/>
  <c r="Q416" i="2"/>
  <c r="R416" i="2"/>
  <c r="S416" i="2"/>
  <c r="T416" i="2"/>
  <c r="U416" i="2"/>
  <c r="V416" i="2"/>
  <c r="W416" i="2"/>
  <c r="X416" i="2"/>
  <c r="Y416" i="2"/>
  <c r="Z416" i="2"/>
  <c r="AA416" i="2"/>
  <c r="AB416" i="2"/>
  <c r="AC416" i="2"/>
  <c r="AD416" i="2"/>
  <c r="B417" i="2"/>
  <c r="AI417" i="2" s="1"/>
  <c r="C417" i="2"/>
  <c r="D417" i="2"/>
  <c r="F417" i="2" s="1"/>
  <c r="E417" i="2"/>
  <c r="G417" i="2"/>
  <c r="H417" i="2"/>
  <c r="I417" i="2"/>
  <c r="J417" i="2"/>
  <c r="K417" i="2"/>
  <c r="L417" i="2"/>
  <c r="M417" i="2"/>
  <c r="N417" i="2"/>
  <c r="O417" i="2"/>
  <c r="P417" i="2"/>
  <c r="Q417" i="2"/>
  <c r="R417" i="2"/>
  <c r="S417" i="2"/>
  <c r="T417" i="2"/>
  <c r="U417" i="2"/>
  <c r="V417" i="2"/>
  <c r="W417" i="2"/>
  <c r="X417" i="2"/>
  <c r="Y417" i="2"/>
  <c r="Z417" i="2"/>
  <c r="AA417" i="2"/>
  <c r="AB417" i="2"/>
  <c r="AC417" i="2"/>
  <c r="AD417" i="2"/>
  <c r="B418" i="2"/>
  <c r="AF418" i="2" s="1"/>
  <c r="C418" i="2"/>
  <c r="D418" i="2"/>
  <c r="F418" i="2" s="1"/>
  <c r="E418" i="2"/>
  <c r="G418" i="2"/>
  <c r="H418" i="2"/>
  <c r="I418" i="2"/>
  <c r="J418" i="2"/>
  <c r="K418" i="2"/>
  <c r="L418" i="2"/>
  <c r="M418" i="2"/>
  <c r="N418" i="2"/>
  <c r="O418" i="2"/>
  <c r="P418" i="2"/>
  <c r="Q418" i="2"/>
  <c r="R418" i="2"/>
  <c r="S418" i="2"/>
  <c r="T418" i="2"/>
  <c r="U418" i="2"/>
  <c r="V418" i="2"/>
  <c r="W418" i="2"/>
  <c r="X418" i="2"/>
  <c r="Y418" i="2"/>
  <c r="Z418" i="2"/>
  <c r="AA418" i="2"/>
  <c r="AB418" i="2"/>
  <c r="AC418" i="2"/>
  <c r="AD418" i="2"/>
  <c r="B419" i="2"/>
  <c r="AF419" i="2" s="1"/>
  <c r="C419" i="2"/>
  <c r="D419" i="2"/>
  <c r="F419" i="2" s="1"/>
  <c r="E419" i="2"/>
  <c r="G419" i="2"/>
  <c r="H419" i="2"/>
  <c r="I419" i="2"/>
  <c r="J419" i="2"/>
  <c r="K419" i="2"/>
  <c r="L419" i="2"/>
  <c r="M419" i="2"/>
  <c r="N419" i="2"/>
  <c r="O419" i="2"/>
  <c r="P419" i="2"/>
  <c r="Q419" i="2"/>
  <c r="R419" i="2"/>
  <c r="S419" i="2"/>
  <c r="T419" i="2"/>
  <c r="U419" i="2"/>
  <c r="V419" i="2"/>
  <c r="W419" i="2"/>
  <c r="X419" i="2"/>
  <c r="Y419" i="2"/>
  <c r="Z419" i="2"/>
  <c r="AA419" i="2"/>
  <c r="AB419" i="2"/>
  <c r="AC419" i="2"/>
  <c r="AD419" i="2"/>
  <c r="B420" i="2"/>
  <c r="AF420" i="2" s="1"/>
  <c r="C420" i="2"/>
  <c r="D420" i="2"/>
  <c r="F420" i="2" s="1"/>
  <c r="E420" i="2"/>
  <c r="G420" i="2"/>
  <c r="H420" i="2"/>
  <c r="I420" i="2"/>
  <c r="J420" i="2"/>
  <c r="K420" i="2"/>
  <c r="L420" i="2"/>
  <c r="M420" i="2"/>
  <c r="N420" i="2"/>
  <c r="O420" i="2"/>
  <c r="P420" i="2"/>
  <c r="Q420" i="2"/>
  <c r="R420" i="2"/>
  <c r="S420" i="2"/>
  <c r="T420" i="2"/>
  <c r="U420" i="2"/>
  <c r="V420" i="2"/>
  <c r="W420" i="2"/>
  <c r="X420" i="2"/>
  <c r="Y420" i="2"/>
  <c r="Z420" i="2"/>
  <c r="AA420" i="2"/>
  <c r="AB420" i="2"/>
  <c r="AC420" i="2"/>
  <c r="AD420" i="2"/>
  <c r="B421" i="2"/>
  <c r="AF421" i="2" s="1"/>
  <c r="C421" i="2"/>
  <c r="D421" i="2"/>
  <c r="F421" i="2" s="1"/>
  <c r="E421" i="2"/>
  <c r="G421" i="2"/>
  <c r="H421" i="2"/>
  <c r="I421" i="2"/>
  <c r="J421" i="2"/>
  <c r="K421" i="2"/>
  <c r="L421" i="2"/>
  <c r="M421" i="2"/>
  <c r="N421" i="2"/>
  <c r="O421" i="2"/>
  <c r="P421" i="2"/>
  <c r="Q421" i="2"/>
  <c r="R421" i="2"/>
  <c r="S421" i="2"/>
  <c r="T421" i="2"/>
  <c r="U421" i="2"/>
  <c r="V421" i="2"/>
  <c r="W421" i="2"/>
  <c r="X421" i="2"/>
  <c r="Y421" i="2"/>
  <c r="Z421" i="2"/>
  <c r="AA421" i="2"/>
  <c r="AB421" i="2"/>
  <c r="AC421" i="2"/>
  <c r="AD421" i="2"/>
  <c r="B422" i="2"/>
  <c r="C422" i="2"/>
  <c r="D422" i="2"/>
  <c r="F422" i="2" s="1"/>
  <c r="E422" i="2"/>
  <c r="G422" i="2"/>
  <c r="H422" i="2"/>
  <c r="I422" i="2"/>
  <c r="J422" i="2"/>
  <c r="K422" i="2"/>
  <c r="L422" i="2"/>
  <c r="M422" i="2"/>
  <c r="N422" i="2"/>
  <c r="O422" i="2"/>
  <c r="P422" i="2"/>
  <c r="Q422" i="2"/>
  <c r="R422" i="2"/>
  <c r="S422" i="2"/>
  <c r="T422" i="2"/>
  <c r="U422" i="2"/>
  <c r="V422" i="2"/>
  <c r="W422" i="2"/>
  <c r="X422" i="2"/>
  <c r="Y422" i="2"/>
  <c r="Z422" i="2"/>
  <c r="AA422" i="2"/>
  <c r="AB422" i="2"/>
  <c r="AC422" i="2"/>
  <c r="AD422" i="2"/>
  <c r="B423" i="2"/>
  <c r="AH423" i="2" s="1"/>
  <c r="C423" i="2"/>
  <c r="D423" i="2"/>
  <c r="F423" i="2" s="1"/>
  <c r="E423" i="2"/>
  <c r="G423" i="2"/>
  <c r="H423" i="2"/>
  <c r="I423" i="2"/>
  <c r="J423" i="2"/>
  <c r="K423" i="2"/>
  <c r="L423" i="2"/>
  <c r="M423" i="2"/>
  <c r="N423" i="2"/>
  <c r="O423" i="2"/>
  <c r="P423" i="2"/>
  <c r="Q423" i="2"/>
  <c r="R423" i="2"/>
  <c r="S423" i="2"/>
  <c r="T423" i="2"/>
  <c r="U423" i="2"/>
  <c r="V423" i="2"/>
  <c r="W423" i="2"/>
  <c r="X423" i="2"/>
  <c r="Y423" i="2"/>
  <c r="Z423" i="2"/>
  <c r="AA423" i="2"/>
  <c r="AB423" i="2"/>
  <c r="AC423" i="2"/>
  <c r="AD423" i="2"/>
  <c r="B424" i="2"/>
  <c r="AF424" i="2" s="1"/>
  <c r="C424" i="2"/>
  <c r="D424" i="2"/>
  <c r="F424" i="2" s="1"/>
  <c r="E424" i="2"/>
  <c r="G424" i="2"/>
  <c r="H424" i="2"/>
  <c r="I424" i="2"/>
  <c r="J424" i="2"/>
  <c r="K424" i="2"/>
  <c r="L424" i="2"/>
  <c r="M424" i="2"/>
  <c r="N424" i="2"/>
  <c r="O424" i="2"/>
  <c r="P424" i="2"/>
  <c r="Q424" i="2"/>
  <c r="R424" i="2"/>
  <c r="S424" i="2"/>
  <c r="T424" i="2"/>
  <c r="U424" i="2"/>
  <c r="V424" i="2"/>
  <c r="W424" i="2"/>
  <c r="X424" i="2"/>
  <c r="Y424" i="2"/>
  <c r="Z424" i="2"/>
  <c r="AA424" i="2"/>
  <c r="AB424" i="2"/>
  <c r="AC424" i="2"/>
  <c r="AD424" i="2"/>
  <c r="B425" i="2"/>
  <c r="AH425" i="2" s="1"/>
  <c r="C425" i="2"/>
  <c r="D425" i="2"/>
  <c r="F425" i="2" s="1"/>
  <c r="E425" i="2"/>
  <c r="G425" i="2"/>
  <c r="H425" i="2"/>
  <c r="I425" i="2"/>
  <c r="J425" i="2"/>
  <c r="K425" i="2"/>
  <c r="L425" i="2"/>
  <c r="M425" i="2"/>
  <c r="N425" i="2"/>
  <c r="O425" i="2"/>
  <c r="P425" i="2"/>
  <c r="Q425" i="2"/>
  <c r="R425" i="2"/>
  <c r="S425" i="2"/>
  <c r="T425" i="2"/>
  <c r="U425" i="2"/>
  <c r="V425" i="2"/>
  <c r="W425" i="2"/>
  <c r="X425" i="2"/>
  <c r="Y425" i="2"/>
  <c r="Z425" i="2"/>
  <c r="AA425" i="2"/>
  <c r="AB425" i="2"/>
  <c r="AC425" i="2"/>
  <c r="AD425" i="2"/>
  <c r="B426" i="2"/>
  <c r="AF426" i="2" s="1"/>
  <c r="C426" i="2"/>
  <c r="D426" i="2"/>
  <c r="F426" i="2" s="1"/>
  <c r="E426" i="2"/>
  <c r="G426" i="2"/>
  <c r="H426" i="2"/>
  <c r="I426" i="2"/>
  <c r="J426" i="2"/>
  <c r="K426" i="2"/>
  <c r="L426" i="2"/>
  <c r="M426" i="2"/>
  <c r="N426" i="2"/>
  <c r="O426" i="2"/>
  <c r="P426" i="2"/>
  <c r="Q426" i="2"/>
  <c r="R426" i="2"/>
  <c r="S426" i="2"/>
  <c r="T426" i="2"/>
  <c r="U426" i="2"/>
  <c r="V426" i="2"/>
  <c r="W426" i="2"/>
  <c r="X426" i="2"/>
  <c r="Y426" i="2"/>
  <c r="Z426" i="2"/>
  <c r="AA426" i="2"/>
  <c r="AB426" i="2"/>
  <c r="AC426" i="2"/>
  <c r="AD426" i="2"/>
  <c r="B427" i="2"/>
  <c r="AI427" i="2" s="1"/>
  <c r="C427" i="2"/>
  <c r="D427" i="2"/>
  <c r="F427" i="2" s="1"/>
  <c r="E427" i="2"/>
  <c r="G427" i="2"/>
  <c r="H427" i="2"/>
  <c r="I427" i="2"/>
  <c r="J427" i="2"/>
  <c r="K427" i="2"/>
  <c r="L427" i="2"/>
  <c r="M427" i="2"/>
  <c r="N427" i="2"/>
  <c r="O427" i="2"/>
  <c r="P427" i="2"/>
  <c r="Q427" i="2"/>
  <c r="R427" i="2"/>
  <c r="S427" i="2"/>
  <c r="T427" i="2"/>
  <c r="U427" i="2"/>
  <c r="V427" i="2"/>
  <c r="W427" i="2"/>
  <c r="X427" i="2"/>
  <c r="Y427" i="2"/>
  <c r="Z427" i="2"/>
  <c r="AA427" i="2"/>
  <c r="AB427" i="2"/>
  <c r="AC427" i="2"/>
  <c r="AD427" i="2"/>
  <c r="B428" i="2"/>
  <c r="AG428" i="2" s="1"/>
  <c r="C428" i="2"/>
  <c r="D428" i="2"/>
  <c r="F428" i="2" s="1"/>
  <c r="E428" i="2"/>
  <c r="G428" i="2"/>
  <c r="H428" i="2"/>
  <c r="I428" i="2"/>
  <c r="J428" i="2"/>
  <c r="K428" i="2"/>
  <c r="L428" i="2"/>
  <c r="M428" i="2"/>
  <c r="N428" i="2"/>
  <c r="O428" i="2"/>
  <c r="P428" i="2"/>
  <c r="Q428" i="2"/>
  <c r="R428" i="2"/>
  <c r="S428" i="2"/>
  <c r="T428" i="2"/>
  <c r="U428" i="2"/>
  <c r="V428" i="2"/>
  <c r="W428" i="2"/>
  <c r="X428" i="2"/>
  <c r="Y428" i="2"/>
  <c r="Z428" i="2"/>
  <c r="AA428" i="2"/>
  <c r="AB428" i="2"/>
  <c r="AC428" i="2"/>
  <c r="AD428" i="2"/>
  <c r="B429" i="2"/>
  <c r="AG429" i="2" s="1"/>
  <c r="C429" i="2"/>
  <c r="D429" i="2"/>
  <c r="F429" i="2" s="1"/>
  <c r="E429" i="2"/>
  <c r="G429" i="2"/>
  <c r="H429" i="2"/>
  <c r="I429" i="2"/>
  <c r="J429" i="2"/>
  <c r="K429" i="2"/>
  <c r="L429" i="2"/>
  <c r="M429" i="2"/>
  <c r="N429" i="2"/>
  <c r="O429" i="2"/>
  <c r="P429" i="2"/>
  <c r="Q429" i="2"/>
  <c r="R429" i="2"/>
  <c r="S429" i="2"/>
  <c r="T429" i="2"/>
  <c r="U429" i="2"/>
  <c r="V429" i="2"/>
  <c r="W429" i="2"/>
  <c r="X429" i="2"/>
  <c r="Y429" i="2"/>
  <c r="Z429" i="2"/>
  <c r="AA429" i="2"/>
  <c r="AB429" i="2"/>
  <c r="AC429" i="2"/>
  <c r="AD429" i="2"/>
  <c r="B430" i="2"/>
  <c r="AG430" i="2" s="1"/>
  <c r="C430" i="2"/>
  <c r="D430" i="2"/>
  <c r="F430" i="2" s="1"/>
  <c r="E430" i="2"/>
  <c r="G430" i="2"/>
  <c r="H430" i="2"/>
  <c r="I430" i="2"/>
  <c r="J430" i="2"/>
  <c r="K430" i="2"/>
  <c r="L430" i="2"/>
  <c r="M430" i="2"/>
  <c r="N430" i="2"/>
  <c r="O430" i="2"/>
  <c r="P430" i="2"/>
  <c r="Q430" i="2"/>
  <c r="R430" i="2"/>
  <c r="S430" i="2"/>
  <c r="T430" i="2"/>
  <c r="U430" i="2"/>
  <c r="V430" i="2"/>
  <c r="W430" i="2"/>
  <c r="X430" i="2"/>
  <c r="Y430" i="2"/>
  <c r="Z430" i="2"/>
  <c r="AA430" i="2"/>
  <c r="AB430" i="2"/>
  <c r="AC430" i="2"/>
  <c r="AD430" i="2"/>
  <c r="B431" i="2"/>
  <c r="AG431" i="2" s="1"/>
  <c r="C431" i="2"/>
  <c r="D431" i="2"/>
  <c r="F431" i="2" s="1"/>
  <c r="E431" i="2"/>
  <c r="G431" i="2"/>
  <c r="H431" i="2"/>
  <c r="I431" i="2"/>
  <c r="J431" i="2"/>
  <c r="K431" i="2"/>
  <c r="L431" i="2"/>
  <c r="M431" i="2"/>
  <c r="N431" i="2"/>
  <c r="O431" i="2"/>
  <c r="P431" i="2"/>
  <c r="Q431" i="2"/>
  <c r="R431" i="2"/>
  <c r="S431" i="2"/>
  <c r="T431" i="2"/>
  <c r="U431" i="2"/>
  <c r="V431" i="2"/>
  <c r="W431" i="2"/>
  <c r="X431" i="2"/>
  <c r="Y431" i="2"/>
  <c r="Z431" i="2"/>
  <c r="AA431" i="2"/>
  <c r="AB431" i="2"/>
  <c r="AC431" i="2"/>
  <c r="AD431" i="2"/>
  <c r="B432" i="2"/>
  <c r="AE432" i="2" s="1"/>
  <c r="C432" i="2"/>
  <c r="D432" i="2"/>
  <c r="F432" i="2" s="1"/>
  <c r="E432" i="2"/>
  <c r="G432" i="2"/>
  <c r="H432" i="2"/>
  <c r="I432" i="2"/>
  <c r="J432" i="2"/>
  <c r="K432" i="2"/>
  <c r="L432" i="2"/>
  <c r="M432" i="2"/>
  <c r="N432" i="2"/>
  <c r="O432" i="2"/>
  <c r="P432" i="2"/>
  <c r="Q432" i="2"/>
  <c r="R432" i="2"/>
  <c r="S432" i="2"/>
  <c r="T432" i="2"/>
  <c r="U432" i="2"/>
  <c r="V432" i="2"/>
  <c r="W432" i="2"/>
  <c r="X432" i="2"/>
  <c r="Y432" i="2"/>
  <c r="Z432" i="2"/>
  <c r="AA432" i="2"/>
  <c r="AB432" i="2"/>
  <c r="AC432" i="2"/>
  <c r="AD432" i="2"/>
  <c r="B433" i="2"/>
  <c r="AG433" i="2" s="1"/>
  <c r="C433" i="2"/>
  <c r="D433" i="2"/>
  <c r="F433" i="2" s="1"/>
  <c r="E433" i="2"/>
  <c r="G433" i="2"/>
  <c r="H433" i="2"/>
  <c r="I433" i="2"/>
  <c r="J433" i="2"/>
  <c r="K433" i="2"/>
  <c r="L433" i="2"/>
  <c r="M433" i="2"/>
  <c r="N433" i="2"/>
  <c r="O433" i="2"/>
  <c r="P433" i="2"/>
  <c r="Q433" i="2"/>
  <c r="R433" i="2"/>
  <c r="S433" i="2"/>
  <c r="T433" i="2"/>
  <c r="U433" i="2"/>
  <c r="V433" i="2"/>
  <c r="W433" i="2"/>
  <c r="X433" i="2"/>
  <c r="Y433" i="2"/>
  <c r="Z433" i="2"/>
  <c r="AA433" i="2"/>
  <c r="AB433" i="2"/>
  <c r="AC433" i="2"/>
  <c r="AD433" i="2"/>
  <c r="B434" i="2"/>
  <c r="C434" i="2"/>
  <c r="D434" i="2"/>
  <c r="F434" i="2" s="1"/>
  <c r="E434" i="2"/>
  <c r="G434" i="2"/>
  <c r="H434" i="2"/>
  <c r="I434" i="2"/>
  <c r="J434" i="2"/>
  <c r="K434" i="2"/>
  <c r="L434" i="2"/>
  <c r="M434" i="2"/>
  <c r="N434" i="2"/>
  <c r="O434" i="2"/>
  <c r="P434" i="2"/>
  <c r="Q434" i="2"/>
  <c r="R434" i="2"/>
  <c r="S434" i="2"/>
  <c r="T434" i="2"/>
  <c r="U434" i="2"/>
  <c r="V434" i="2"/>
  <c r="W434" i="2"/>
  <c r="X434" i="2"/>
  <c r="Y434" i="2"/>
  <c r="Z434" i="2"/>
  <c r="AA434" i="2"/>
  <c r="AB434" i="2"/>
  <c r="AC434" i="2"/>
  <c r="AD434" i="2"/>
  <c r="B435" i="2"/>
  <c r="AF435" i="2" s="1"/>
  <c r="C435" i="2"/>
  <c r="D435" i="2"/>
  <c r="F435" i="2" s="1"/>
  <c r="E435" i="2"/>
  <c r="G435" i="2"/>
  <c r="H435" i="2"/>
  <c r="I435" i="2"/>
  <c r="J435" i="2"/>
  <c r="K435" i="2"/>
  <c r="L435" i="2"/>
  <c r="M435" i="2"/>
  <c r="N435" i="2"/>
  <c r="O435" i="2"/>
  <c r="P435" i="2"/>
  <c r="Q435" i="2"/>
  <c r="R435" i="2"/>
  <c r="S435" i="2"/>
  <c r="T435" i="2"/>
  <c r="U435" i="2"/>
  <c r="V435" i="2"/>
  <c r="W435" i="2"/>
  <c r="X435" i="2"/>
  <c r="Y435" i="2"/>
  <c r="Z435" i="2"/>
  <c r="AA435" i="2"/>
  <c r="AB435" i="2"/>
  <c r="AC435" i="2"/>
  <c r="AD435" i="2"/>
  <c r="B436" i="2"/>
  <c r="AI436" i="2" s="1"/>
  <c r="C436" i="2"/>
  <c r="D436" i="2"/>
  <c r="F436" i="2" s="1"/>
  <c r="E436" i="2"/>
  <c r="G436" i="2"/>
  <c r="H436" i="2"/>
  <c r="I436" i="2"/>
  <c r="J436" i="2"/>
  <c r="K436" i="2"/>
  <c r="L436" i="2"/>
  <c r="M436" i="2"/>
  <c r="N436" i="2"/>
  <c r="O436" i="2"/>
  <c r="P436" i="2"/>
  <c r="Q436" i="2"/>
  <c r="R436" i="2"/>
  <c r="S436" i="2"/>
  <c r="T436" i="2"/>
  <c r="U436" i="2"/>
  <c r="V436" i="2"/>
  <c r="W436" i="2"/>
  <c r="X436" i="2"/>
  <c r="Y436" i="2"/>
  <c r="Z436" i="2"/>
  <c r="AA436" i="2"/>
  <c r="AB436" i="2"/>
  <c r="AC436" i="2"/>
  <c r="AD436" i="2"/>
  <c r="B437" i="2"/>
  <c r="AG437" i="2" s="1"/>
  <c r="C437" i="2"/>
  <c r="D437" i="2"/>
  <c r="F437" i="2" s="1"/>
  <c r="E437" i="2"/>
  <c r="G437" i="2"/>
  <c r="H437" i="2"/>
  <c r="I437" i="2"/>
  <c r="J437" i="2"/>
  <c r="K437" i="2"/>
  <c r="L437" i="2"/>
  <c r="M437" i="2"/>
  <c r="N437" i="2"/>
  <c r="O437" i="2"/>
  <c r="P437" i="2"/>
  <c r="Q437" i="2"/>
  <c r="R437" i="2"/>
  <c r="S437" i="2"/>
  <c r="T437" i="2"/>
  <c r="U437" i="2"/>
  <c r="V437" i="2"/>
  <c r="W437" i="2"/>
  <c r="X437" i="2"/>
  <c r="Y437" i="2"/>
  <c r="Z437" i="2"/>
  <c r="AA437" i="2"/>
  <c r="AB437" i="2"/>
  <c r="AC437" i="2"/>
  <c r="AD437" i="2"/>
  <c r="B438" i="2"/>
  <c r="AI438" i="2" s="1"/>
  <c r="C438" i="2"/>
  <c r="D438" i="2"/>
  <c r="F438" i="2" s="1"/>
  <c r="E438" i="2"/>
  <c r="G438" i="2"/>
  <c r="H438" i="2"/>
  <c r="I438" i="2"/>
  <c r="J438" i="2"/>
  <c r="K438" i="2"/>
  <c r="L438" i="2"/>
  <c r="M438" i="2"/>
  <c r="N438" i="2"/>
  <c r="O438" i="2"/>
  <c r="P438" i="2"/>
  <c r="Q438" i="2"/>
  <c r="R438" i="2"/>
  <c r="S438" i="2"/>
  <c r="T438" i="2"/>
  <c r="U438" i="2"/>
  <c r="V438" i="2"/>
  <c r="W438" i="2"/>
  <c r="X438" i="2"/>
  <c r="Y438" i="2"/>
  <c r="Z438" i="2"/>
  <c r="AA438" i="2"/>
  <c r="AB438" i="2"/>
  <c r="AC438" i="2"/>
  <c r="AD438" i="2"/>
  <c r="B439" i="2"/>
  <c r="AI439" i="2" s="1"/>
  <c r="C439" i="2"/>
  <c r="D439" i="2"/>
  <c r="F439" i="2" s="1"/>
  <c r="E439" i="2"/>
  <c r="G439" i="2"/>
  <c r="H439" i="2"/>
  <c r="I439" i="2"/>
  <c r="J439" i="2"/>
  <c r="K439" i="2"/>
  <c r="L439" i="2"/>
  <c r="M439" i="2"/>
  <c r="N439" i="2"/>
  <c r="O439" i="2"/>
  <c r="P439" i="2"/>
  <c r="Q439" i="2"/>
  <c r="R439" i="2"/>
  <c r="S439" i="2"/>
  <c r="T439" i="2"/>
  <c r="U439" i="2"/>
  <c r="V439" i="2"/>
  <c r="W439" i="2"/>
  <c r="X439" i="2"/>
  <c r="Y439" i="2"/>
  <c r="Z439" i="2"/>
  <c r="AA439" i="2"/>
  <c r="AB439" i="2"/>
  <c r="AC439" i="2"/>
  <c r="AD439" i="2"/>
  <c r="B440" i="2"/>
  <c r="AI440" i="2" s="1"/>
  <c r="C440" i="2"/>
  <c r="D440" i="2"/>
  <c r="F440" i="2" s="1"/>
  <c r="E440" i="2"/>
  <c r="G440" i="2"/>
  <c r="H440" i="2"/>
  <c r="I440" i="2"/>
  <c r="J440" i="2"/>
  <c r="K440" i="2"/>
  <c r="L440" i="2"/>
  <c r="M440" i="2"/>
  <c r="N440" i="2"/>
  <c r="O440" i="2"/>
  <c r="P440" i="2"/>
  <c r="Q440" i="2"/>
  <c r="R440" i="2"/>
  <c r="S440" i="2"/>
  <c r="T440" i="2"/>
  <c r="U440" i="2"/>
  <c r="V440" i="2"/>
  <c r="W440" i="2"/>
  <c r="X440" i="2"/>
  <c r="Y440" i="2"/>
  <c r="Z440" i="2"/>
  <c r="AA440" i="2"/>
  <c r="AB440" i="2"/>
  <c r="AC440" i="2"/>
  <c r="AD440" i="2"/>
  <c r="B441" i="2"/>
  <c r="AH441" i="2" s="1"/>
  <c r="C441" i="2"/>
  <c r="D441" i="2"/>
  <c r="F441" i="2" s="1"/>
  <c r="E441" i="2"/>
  <c r="G441" i="2"/>
  <c r="H441" i="2"/>
  <c r="I441" i="2"/>
  <c r="J441" i="2"/>
  <c r="K441" i="2"/>
  <c r="L441" i="2"/>
  <c r="M441" i="2"/>
  <c r="N441" i="2"/>
  <c r="O441" i="2"/>
  <c r="P441" i="2"/>
  <c r="Q441" i="2"/>
  <c r="R441" i="2"/>
  <c r="S441" i="2"/>
  <c r="T441" i="2"/>
  <c r="U441" i="2"/>
  <c r="V441" i="2"/>
  <c r="W441" i="2"/>
  <c r="X441" i="2"/>
  <c r="Y441" i="2"/>
  <c r="Z441" i="2"/>
  <c r="AA441" i="2"/>
  <c r="AB441" i="2"/>
  <c r="AC441" i="2"/>
  <c r="AD441" i="2"/>
  <c r="B442" i="2"/>
  <c r="AI442" i="2" s="1"/>
  <c r="C442" i="2"/>
  <c r="D442" i="2"/>
  <c r="F442" i="2" s="1"/>
  <c r="E442" i="2"/>
  <c r="G442" i="2"/>
  <c r="H442" i="2"/>
  <c r="I442" i="2"/>
  <c r="J442" i="2"/>
  <c r="K442" i="2"/>
  <c r="L442" i="2"/>
  <c r="M442" i="2"/>
  <c r="N442" i="2"/>
  <c r="O442" i="2"/>
  <c r="P442" i="2"/>
  <c r="Q442" i="2"/>
  <c r="R442" i="2"/>
  <c r="S442" i="2"/>
  <c r="T442" i="2"/>
  <c r="U442" i="2"/>
  <c r="V442" i="2"/>
  <c r="W442" i="2"/>
  <c r="X442" i="2"/>
  <c r="Y442" i="2"/>
  <c r="Z442" i="2"/>
  <c r="AA442" i="2"/>
  <c r="AB442" i="2"/>
  <c r="AC442" i="2"/>
  <c r="AD442" i="2"/>
  <c r="B443" i="2"/>
  <c r="AH443" i="2" s="1"/>
  <c r="C443" i="2"/>
  <c r="D443" i="2"/>
  <c r="F443" i="2" s="1"/>
  <c r="E443" i="2"/>
  <c r="G443" i="2"/>
  <c r="H443" i="2"/>
  <c r="I443" i="2"/>
  <c r="J443" i="2"/>
  <c r="K443" i="2"/>
  <c r="L443" i="2"/>
  <c r="M443" i="2"/>
  <c r="N443" i="2"/>
  <c r="O443" i="2"/>
  <c r="P443" i="2"/>
  <c r="Q443" i="2"/>
  <c r="R443" i="2"/>
  <c r="S443" i="2"/>
  <c r="T443" i="2"/>
  <c r="U443" i="2"/>
  <c r="V443" i="2"/>
  <c r="W443" i="2"/>
  <c r="X443" i="2"/>
  <c r="Y443" i="2"/>
  <c r="Z443" i="2"/>
  <c r="AA443" i="2"/>
  <c r="AB443" i="2"/>
  <c r="AC443" i="2"/>
  <c r="AD443" i="2"/>
  <c r="B444" i="2"/>
  <c r="AI444" i="2" s="1"/>
  <c r="C444" i="2"/>
  <c r="D444" i="2"/>
  <c r="F444" i="2" s="1"/>
  <c r="E444" i="2"/>
  <c r="G444" i="2"/>
  <c r="H444" i="2"/>
  <c r="I444" i="2"/>
  <c r="J444" i="2"/>
  <c r="K444" i="2"/>
  <c r="L444" i="2"/>
  <c r="M444" i="2"/>
  <c r="N444" i="2"/>
  <c r="O444" i="2"/>
  <c r="P444" i="2"/>
  <c r="Q444" i="2"/>
  <c r="R444" i="2"/>
  <c r="S444" i="2"/>
  <c r="T444" i="2"/>
  <c r="U444" i="2"/>
  <c r="V444" i="2"/>
  <c r="W444" i="2"/>
  <c r="X444" i="2"/>
  <c r="Y444" i="2"/>
  <c r="Z444" i="2"/>
  <c r="AA444" i="2"/>
  <c r="AB444" i="2"/>
  <c r="AC444" i="2"/>
  <c r="AD444" i="2"/>
  <c r="B445" i="2"/>
  <c r="AF445" i="2" s="1"/>
  <c r="C445" i="2"/>
  <c r="D445" i="2"/>
  <c r="F445" i="2" s="1"/>
  <c r="E445" i="2"/>
  <c r="G445" i="2"/>
  <c r="H445" i="2"/>
  <c r="I445" i="2"/>
  <c r="J445" i="2"/>
  <c r="K445" i="2"/>
  <c r="L445" i="2"/>
  <c r="M445" i="2"/>
  <c r="N445" i="2"/>
  <c r="O445" i="2"/>
  <c r="P445" i="2"/>
  <c r="Q445" i="2"/>
  <c r="R445" i="2"/>
  <c r="S445" i="2"/>
  <c r="T445" i="2"/>
  <c r="U445" i="2"/>
  <c r="V445" i="2"/>
  <c r="W445" i="2"/>
  <c r="X445" i="2"/>
  <c r="Y445" i="2"/>
  <c r="Z445" i="2"/>
  <c r="AA445" i="2"/>
  <c r="AB445" i="2"/>
  <c r="AC445" i="2"/>
  <c r="AD445" i="2"/>
  <c r="B446" i="2"/>
  <c r="AI446" i="2" s="1"/>
  <c r="C446" i="2"/>
  <c r="D446" i="2"/>
  <c r="F446" i="2" s="1"/>
  <c r="E446" i="2"/>
  <c r="G446" i="2"/>
  <c r="H446" i="2"/>
  <c r="I446" i="2"/>
  <c r="J446" i="2"/>
  <c r="K446" i="2"/>
  <c r="L446" i="2"/>
  <c r="M446" i="2"/>
  <c r="N446" i="2"/>
  <c r="O446" i="2"/>
  <c r="P446" i="2"/>
  <c r="Q446" i="2"/>
  <c r="R446" i="2"/>
  <c r="S446" i="2"/>
  <c r="T446" i="2"/>
  <c r="U446" i="2"/>
  <c r="V446" i="2"/>
  <c r="W446" i="2"/>
  <c r="X446" i="2"/>
  <c r="Y446" i="2"/>
  <c r="Z446" i="2"/>
  <c r="AA446" i="2"/>
  <c r="AB446" i="2"/>
  <c r="AC446" i="2"/>
  <c r="AD446" i="2"/>
  <c r="B447" i="2"/>
  <c r="AG447" i="2" s="1"/>
  <c r="C447" i="2"/>
  <c r="D447" i="2"/>
  <c r="F447" i="2" s="1"/>
  <c r="E447" i="2"/>
  <c r="G447" i="2"/>
  <c r="H447" i="2"/>
  <c r="I447" i="2"/>
  <c r="J447" i="2"/>
  <c r="K447" i="2"/>
  <c r="L447" i="2"/>
  <c r="M447" i="2"/>
  <c r="N447" i="2"/>
  <c r="O447" i="2"/>
  <c r="P447" i="2"/>
  <c r="Q447" i="2"/>
  <c r="R447" i="2"/>
  <c r="S447" i="2"/>
  <c r="T447" i="2"/>
  <c r="U447" i="2"/>
  <c r="V447" i="2"/>
  <c r="W447" i="2"/>
  <c r="X447" i="2"/>
  <c r="Y447" i="2"/>
  <c r="Z447" i="2"/>
  <c r="AA447" i="2"/>
  <c r="AB447" i="2"/>
  <c r="AC447" i="2"/>
  <c r="AD447" i="2"/>
  <c r="B448" i="2"/>
  <c r="AE448" i="2" s="1"/>
  <c r="C448" i="2"/>
  <c r="D448" i="2"/>
  <c r="F448" i="2" s="1"/>
  <c r="E448" i="2"/>
  <c r="G448" i="2"/>
  <c r="H448" i="2"/>
  <c r="I448" i="2"/>
  <c r="J448" i="2"/>
  <c r="K448" i="2"/>
  <c r="L448" i="2"/>
  <c r="M448" i="2"/>
  <c r="N448" i="2"/>
  <c r="O448" i="2"/>
  <c r="P448" i="2"/>
  <c r="Q448" i="2"/>
  <c r="R448" i="2"/>
  <c r="S448" i="2"/>
  <c r="T448" i="2"/>
  <c r="U448" i="2"/>
  <c r="V448" i="2"/>
  <c r="W448" i="2"/>
  <c r="X448" i="2"/>
  <c r="Y448" i="2"/>
  <c r="Z448" i="2"/>
  <c r="AA448" i="2"/>
  <c r="AB448" i="2"/>
  <c r="AC448" i="2"/>
  <c r="AD448" i="2"/>
  <c r="B449" i="2"/>
  <c r="AH449" i="2" s="1"/>
  <c r="C449" i="2"/>
  <c r="D449" i="2"/>
  <c r="F449" i="2" s="1"/>
  <c r="E449" i="2"/>
  <c r="G449" i="2"/>
  <c r="H449" i="2"/>
  <c r="I449" i="2"/>
  <c r="J449" i="2"/>
  <c r="K449" i="2"/>
  <c r="L449" i="2"/>
  <c r="M449" i="2"/>
  <c r="N449" i="2"/>
  <c r="O449" i="2"/>
  <c r="P449" i="2"/>
  <c r="Q449" i="2"/>
  <c r="R449" i="2"/>
  <c r="S449" i="2"/>
  <c r="T449" i="2"/>
  <c r="U449" i="2"/>
  <c r="V449" i="2"/>
  <c r="W449" i="2"/>
  <c r="X449" i="2"/>
  <c r="Y449" i="2"/>
  <c r="Z449" i="2"/>
  <c r="AA449" i="2"/>
  <c r="AB449" i="2"/>
  <c r="AC449" i="2"/>
  <c r="AD449" i="2"/>
  <c r="B450" i="2"/>
  <c r="AF450" i="2" s="1"/>
  <c r="C450" i="2"/>
  <c r="D450" i="2"/>
  <c r="F450" i="2" s="1"/>
  <c r="E450" i="2"/>
  <c r="G450" i="2"/>
  <c r="H450" i="2"/>
  <c r="I450" i="2"/>
  <c r="J450" i="2"/>
  <c r="K450" i="2"/>
  <c r="L450" i="2"/>
  <c r="M450" i="2"/>
  <c r="N450" i="2"/>
  <c r="O450" i="2"/>
  <c r="P450" i="2"/>
  <c r="Q450" i="2"/>
  <c r="R450" i="2"/>
  <c r="S450" i="2"/>
  <c r="T450" i="2"/>
  <c r="U450" i="2"/>
  <c r="V450" i="2"/>
  <c r="W450" i="2"/>
  <c r="X450" i="2"/>
  <c r="Y450" i="2"/>
  <c r="Z450" i="2"/>
  <c r="AA450" i="2"/>
  <c r="AB450" i="2"/>
  <c r="AC450" i="2"/>
  <c r="AD450" i="2"/>
  <c r="B451" i="2"/>
  <c r="AH451" i="2" s="1"/>
  <c r="C451" i="2"/>
  <c r="D451" i="2"/>
  <c r="F451" i="2" s="1"/>
  <c r="E451" i="2"/>
  <c r="G451" i="2"/>
  <c r="H451" i="2"/>
  <c r="I451" i="2"/>
  <c r="J451" i="2"/>
  <c r="K451" i="2"/>
  <c r="L451" i="2"/>
  <c r="M451" i="2"/>
  <c r="N451" i="2"/>
  <c r="O451" i="2"/>
  <c r="P451" i="2"/>
  <c r="Q451" i="2"/>
  <c r="R451" i="2"/>
  <c r="S451" i="2"/>
  <c r="T451" i="2"/>
  <c r="U451" i="2"/>
  <c r="V451" i="2"/>
  <c r="W451" i="2"/>
  <c r="X451" i="2"/>
  <c r="Y451" i="2"/>
  <c r="Z451" i="2"/>
  <c r="AA451" i="2"/>
  <c r="AB451" i="2"/>
  <c r="AC451" i="2"/>
  <c r="AD451" i="2"/>
  <c r="B452" i="2"/>
  <c r="AH452" i="2" s="1"/>
  <c r="C452" i="2"/>
  <c r="D452" i="2"/>
  <c r="F452" i="2" s="1"/>
  <c r="E452" i="2"/>
  <c r="G452" i="2"/>
  <c r="H452" i="2"/>
  <c r="I452" i="2"/>
  <c r="J452" i="2"/>
  <c r="K452" i="2"/>
  <c r="L452" i="2"/>
  <c r="M452" i="2"/>
  <c r="N452" i="2"/>
  <c r="O452" i="2"/>
  <c r="P452" i="2"/>
  <c r="Q452" i="2"/>
  <c r="R452" i="2"/>
  <c r="S452" i="2"/>
  <c r="T452" i="2"/>
  <c r="U452" i="2"/>
  <c r="V452" i="2"/>
  <c r="W452" i="2"/>
  <c r="X452" i="2"/>
  <c r="Y452" i="2"/>
  <c r="Z452" i="2"/>
  <c r="AA452" i="2"/>
  <c r="AB452" i="2"/>
  <c r="AC452" i="2"/>
  <c r="AD452" i="2"/>
  <c r="B453" i="2"/>
  <c r="AH453" i="2" s="1"/>
  <c r="C453" i="2"/>
  <c r="D453" i="2"/>
  <c r="F453" i="2" s="1"/>
  <c r="E453" i="2"/>
  <c r="G453" i="2"/>
  <c r="H453" i="2"/>
  <c r="I453" i="2"/>
  <c r="J453" i="2"/>
  <c r="K453" i="2"/>
  <c r="L453" i="2"/>
  <c r="M453" i="2"/>
  <c r="N453" i="2"/>
  <c r="O453" i="2"/>
  <c r="P453" i="2"/>
  <c r="Q453" i="2"/>
  <c r="R453" i="2"/>
  <c r="S453" i="2"/>
  <c r="T453" i="2"/>
  <c r="U453" i="2"/>
  <c r="V453" i="2"/>
  <c r="W453" i="2"/>
  <c r="X453" i="2"/>
  <c r="Y453" i="2"/>
  <c r="Z453" i="2"/>
  <c r="AA453" i="2"/>
  <c r="AB453" i="2"/>
  <c r="AC453" i="2"/>
  <c r="AD453" i="2"/>
  <c r="B454" i="2"/>
  <c r="AF454" i="2" s="1"/>
  <c r="C454" i="2"/>
  <c r="D454" i="2"/>
  <c r="F454" i="2" s="1"/>
  <c r="E454" i="2"/>
  <c r="G454" i="2"/>
  <c r="H454" i="2"/>
  <c r="I454" i="2"/>
  <c r="J454" i="2"/>
  <c r="K454" i="2"/>
  <c r="L454" i="2"/>
  <c r="M454" i="2"/>
  <c r="N454" i="2"/>
  <c r="O454" i="2"/>
  <c r="P454" i="2"/>
  <c r="Q454" i="2"/>
  <c r="R454" i="2"/>
  <c r="S454" i="2"/>
  <c r="T454" i="2"/>
  <c r="U454" i="2"/>
  <c r="V454" i="2"/>
  <c r="W454" i="2"/>
  <c r="X454" i="2"/>
  <c r="Y454" i="2"/>
  <c r="Z454" i="2"/>
  <c r="AA454" i="2"/>
  <c r="AB454" i="2"/>
  <c r="AC454" i="2"/>
  <c r="AD454" i="2"/>
  <c r="B455" i="2"/>
  <c r="AH455" i="2" s="1"/>
  <c r="C455" i="2"/>
  <c r="D455" i="2"/>
  <c r="F455" i="2" s="1"/>
  <c r="E455" i="2"/>
  <c r="G455" i="2"/>
  <c r="H455" i="2"/>
  <c r="I455" i="2"/>
  <c r="J455" i="2"/>
  <c r="K455" i="2"/>
  <c r="L455" i="2"/>
  <c r="M455" i="2"/>
  <c r="N455" i="2"/>
  <c r="O455" i="2"/>
  <c r="P455" i="2"/>
  <c r="Q455" i="2"/>
  <c r="R455" i="2"/>
  <c r="S455" i="2"/>
  <c r="T455" i="2"/>
  <c r="U455" i="2"/>
  <c r="V455" i="2"/>
  <c r="W455" i="2"/>
  <c r="X455" i="2"/>
  <c r="Y455" i="2"/>
  <c r="Z455" i="2"/>
  <c r="AA455" i="2"/>
  <c r="AB455" i="2"/>
  <c r="AC455" i="2"/>
  <c r="AD455" i="2"/>
  <c r="B456" i="2"/>
  <c r="AF456" i="2" s="1"/>
  <c r="C456" i="2"/>
  <c r="D456" i="2"/>
  <c r="F456" i="2" s="1"/>
  <c r="E456" i="2"/>
  <c r="G456" i="2"/>
  <c r="H456" i="2"/>
  <c r="I456" i="2"/>
  <c r="J456" i="2"/>
  <c r="K456" i="2"/>
  <c r="L456" i="2"/>
  <c r="M456" i="2"/>
  <c r="N456" i="2"/>
  <c r="O456" i="2"/>
  <c r="P456" i="2"/>
  <c r="Q456" i="2"/>
  <c r="R456" i="2"/>
  <c r="S456" i="2"/>
  <c r="T456" i="2"/>
  <c r="U456" i="2"/>
  <c r="V456" i="2"/>
  <c r="W456" i="2"/>
  <c r="X456" i="2"/>
  <c r="Y456" i="2"/>
  <c r="Z456" i="2"/>
  <c r="AA456" i="2"/>
  <c r="AB456" i="2"/>
  <c r="AC456" i="2"/>
  <c r="AD456" i="2"/>
  <c r="B457" i="2"/>
  <c r="AH457" i="2" s="1"/>
  <c r="C457" i="2"/>
  <c r="D457" i="2"/>
  <c r="F457" i="2" s="1"/>
  <c r="E457" i="2"/>
  <c r="G457" i="2"/>
  <c r="H457" i="2"/>
  <c r="I457" i="2"/>
  <c r="J457" i="2"/>
  <c r="K457" i="2"/>
  <c r="L457" i="2"/>
  <c r="M457" i="2"/>
  <c r="N457" i="2"/>
  <c r="O457" i="2"/>
  <c r="P457" i="2"/>
  <c r="Q457" i="2"/>
  <c r="R457" i="2"/>
  <c r="S457" i="2"/>
  <c r="T457" i="2"/>
  <c r="U457" i="2"/>
  <c r="V457" i="2"/>
  <c r="W457" i="2"/>
  <c r="X457" i="2"/>
  <c r="Y457" i="2"/>
  <c r="Z457" i="2"/>
  <c r="AA457" i="2"/>
  <c r="AB457" i="2"/>
  <c r="AC457" i="2"/>
  <c r="AD457" i="2"/>
  <c r="B458" i="2"/>
  <c r="AI458" i="2" s="1"/>
  <c r="C458" i="2"/>
  <c r="D458" i="2"/>
  <c r="F458" i="2" s="1"/>
  <c r="E458" i="2"/>
  <c r="G458" i="2"/>
  <c r="H458" i="2"/>
  <c r="I458" i="2"/>
  <c r="J458" i="2"/>
  <c r="K458" i="2"/>
  <c r="L458" i="2"/>
  <c r="M458" i="2"/>
  <c r="N458" i="2"/>
  <c r="O458" i="2"/>
  <c r="P458" i="2"/>
  <c r="Q458" i="2"/>
  <c r="R458" i="2"/>
  <c r="S458" i="2"/>
  <c r="T458" i="2"/>
  <c r="U458" i="2"/>
  <c r="V458" i="2"/>
  <c r="W458" i="2"/>
  <c r="X458" i="2"/>
  <c r="Y458" i="2"/>
  <c r="Z458" i="2"/>
  <c r="AA458" i="2"/>
  <c r="AB458" i="2"/>
  <c r="AC458" i="2"/>
  <c r="AD458" i="2"/>
  <c r="B459" i="2"/>
  <c r="AH459" i="2" s="1"/>
  <c r="C459" i="2"/>
  <c r="D459" i="2"/>
  <c r="F459" i="2" s="1"/>
  <c r="E459" i="2"/>
  <c r="G459" i="2"/>
  <c r="H459" i="2"/>
  <c r="I459" i="2"/>
  <c r="J459" i="2"/>
  <c r="K459" i="2"/>
  <c r="L459" i="2"/>
  <c r="M459" i="2"/>
  <c r="N459" i="2"/>
  <c r="O459" i="2"/>
  <c r="P459" i="2"/>
  <c r="Q459" i="2"/>
  <c r="R459" i="2"/>
  <c r="S459" i="2"/>
  <c r="T459" i="2"/>
  <c r="U459" i="2"/>
  <c r="V459" i="2"/>
  <c r="W459" i="2"/>
  <c r="X459" i="2"/>
  <c r="Y459" i="2"/>
  <c r="Z459" i="2"/>
  <c r="AA459" i="2"/>
  <c r="AB459" i="2"/>
  <c r="AC459" i="2"/>
  <c r="AD459" i="2"/>
  <c r="AD5" i="2"/>
  <c r="AC5" i="2"/>
  <c r="AB5" i="2"/>
  <c r="AA5" i="2"/>
  <c r="Z5" i="2"/>
  <c r="Y5" i="2"/>
  <c r="X5" i="2"/>
  <c r="W5" i="2"/>
  <c r="V5" i="2"/>
  <c r="U5" i="2"/>
  <c r="T5" i="2"/>
  <c r="S5" i="2"/>
  <c r="R5" i="2"/>
  <c r="Q5" i="2"/>
  <c r="P5" i="2"/>
  <c r="O5" i="2"/>
  <c r="N5" i="2"/>
  <c r="M5" i="2"/>
  <c r="L5" i="2"/>
  <c r="K5" i="2"/>
  <c r="J5" i="2"/>
  <c r="I5" i="2"/>
  <c r="H5" i="2"/>
  <c r="G5" i="2"/>
  <c r="E5" i="2"/>
  <c r="D5" i="2"/>
  <c r="F5" i="2" s="1"/>
  <c r="C5" i="2"/>
  <c r="B5" i="2"/>
  <c r="AI5" i="2" s="1"/>
  <c r="AH266" i="2" l="1"/>
  <c r="Q5" i="3"/>
  <c r="Q6" i="3"/>
  <c r="Q7" i="3"/>
  <c r="AE36" i="2"/>
  <c r="AE458" i="2"/>
  <c r="AG329" i="2"/>
  <c r="AH34" i="2"/>
  <c r="AE210" i="2"/>
  <c r="AI29" i="2"/>
  <c r="AH174" i="2"/>
  <c r="AE181" i="2"/>
  <c r="AI369" i="2"/>
  <c r="AE301" i="2"/>
  <c r="AI215" i="2"/>
  <c r="AF112" i="2"/>
  <c r="AG455" i="2"/>
  <c r="AF436" i="2"/>
  <c r="AG207" i="2"/>
  <c r="AG25" i="2"/>
  <c r="AG211" i="2"/>
  <c r="AF211" i="2"/>
  <c r="AE349" i="2"/>
  <c r="AI187" i="2"/>
  <c r="AH71" i="2"/>
  <c r="AH47" i="2"/>
  <c r="AF34" i="2"/>
  <c r="AE30" i="2"/>
  <c r="AI329" i="2"/>
  <c r="AE109" i="2"/>
  <c r="AH112" i="2"/>
  <c r="AH36" i="2"/>
  <c r="AI279" i="2"/>
  <c r="AF54" i="2"/>
  <c r="AH245" i="2"/>
  <c r="AH102" i="2"/>
  <c r="AH9" i="2"/>
  <c r="AG458" i="2"/>
  <c r="AE245" i="2"/>
  <c r="AH211" i="2"/>
  <c r="AI31" i="2"/>
  <c r="AI217" i="2"/>
  <c r="AF187" i="2"/>
  <c r="AI153" i="2"/>
  <c r="AI367" i="2"/>
  <c r="AI171" i="2"/>
  <c r="AG153" i="2"/>
  <c r="AI399" i="2"/>
  <c r="AE367" i="2"/>
  <c r="AI345" i="2"/>
  <c r="AE171" i="2"/>
  <c r="AE153" i="2"/>
  <c r="AI127" i="2"/>
  <c r="AH41" i="2"/>
  <c r="AG15" i="2"/>
  <c r="AH72" i="2"/>
  <c r="AH369" i="2"/>
  <c r="AF357" i="2"/>
  <c r="AH338" i="2"/>
  <c r="AE329" i="2"/>
  <c r="AG326" i="2"/>
  <c r="AG313" i="2"/>
  <c r="AE237" i="2"/>
  <c r="AG234" i="2"/>
  <c r="AH231" i="2"/>
  <c r="AG216" i="2"/>
  <c r="AE211" i="2"/>
  <c r="AI161" i="2"/>
  <c r="AH158" i="2"/>
  <c r="AH146" i="2"/>
  <c r="AF72" i="2"/>
  <c r="AG231" i="2"/>
  <c r="AE228" i="2"/>
  <c r="AH59" i="2"/>
  <c r="AE427" i="2"/>
  <c r="AF414" i="2"/>
  <c r="AG293" i="2"/>
  <c r="AH440" i="2"/>
  <c r="AE359" i="2"/>
  <c r="AE293" i="2"/>
  <c r="AF255" i="2"/>
  <c r="AE163" i="2"/>
  <c r="AE431" i="2"/>
  <c r="AG266" i="2"/>
  <c r="AG188" i="2"/>
  <c r="AH143" i="2"/>
  <c r="AG87" i="2"/>
  <c r="AE34" i="2"/>
  <c r="AI21" i="2"/>
  <c r="AF358" i="2"/>
  <c r="AF337" i="2"/>
  <c r="AE266" i="2"/>
  <c r="AG227" i="2"/>
  <c r="AH156" i="2"/>
  <c r="AG152" i="2"/>
  <c r="AE117" i="2"/>
  <c r="AG21" i="2"/>
  <c r="AE17" i="2"/>
  <c r="AF402" i="2"/>
  <c r="AF364" i="2"/>
  <c r="AH242" i="2"/>
  <c r="AI235" i="2"/>
  <c r="AE21" i="2"/>
  <c r="AI267" i="2"/>
  <c r="AH235" i="2"/>
  <c r="AH22" i="2"/>
  <c r="AE315" i="2"/>
  <c r="AI287" i="2"/>
  <c r="AE278" i="2"/>
  <c r="AE269" i="2"/>
  <c r="AG267" i="2"/>
  <c r="AE235" i="2"/>
  <c r="AE128" i="2"/>
  <c r="AF22" i="2"/>
  <c r="AF430" i="2"/>
  <c r="AG343" i="2"/>
  <c r="AG289" i="2"/>
  <c r="AG282" i="2"/>
  <c r="AE199" i="2"/>
  <c r="AH178" i="2"/>
  <c r="AI137" i="2"/>
  <c r="AE100" i="2"/>
  <c r="AE88" i="2"/>
  <c r="AE22" i="2"/>
  <c r="AE7" i="2"/>
  <c r="AG446" i="2"/>
  <c r="AI441" i="2"/>
  <c r="AH361" i="2"/>
  <c r="AG441" i="2"/>
  <c r="AI425" i="2"/>
  <c r="AE413" i="2"/>
  <c r="AG401" i="2"/>
  <c r="AG394" i="2"/>
  <c r="AH363" i="2"/>
  <c r="AG361" i="2"/>
  <c r="AF293" i="2"/>
  <c r="AI273" i="2"/>
  <c r="AE187" i="2"/>
  <c r="AE159" i="2"/>
  <c r="AG146" i="2"/>
  <c r="AF36" i="2"/>
  <c r="AF20" i="2"/>
  <c r="AH458" i="2"/>
  <c r="AF455" i="2"/>
  <c r="AF446" i="2"/>
  <c r="AE425" i="2"/>
  <c r="AI407" i="2"/>
  <c r="AF374" i="2"/>
  <c r="AF361" i="2"/>
  <c r="AH343" i="2"/>
  <c r="AF329" i="2"/>
  <c r="AE326" i="2"/>
  <c r="AF313" i="2"/>
  <c r="AF287" i="2"/>
  <c r="AG279" i="2"/>
  <c r="AI269" i="2"/>
  <c r="AI247" i="2"/>
  <c r="AG237" i="2"/>
  <c r="AF231" i="2"/>
  <c r="AF199" i="2"/>
  <c r="AF185" i="2"/>
  <c r="AE178" i="2"/>
  <c r="AI169" i="2"/>
  <c r="AG164" i="2"/>
  <c r="AH161" i="2"/>
  <c r="AG156" i="2"/>
  <c r="AI135" i="2"/>
  <c r="AH117" i="2"/>
  <c r="AH92" i="2"/>
  <c r="AE59" i="2"/>
  <c r="AH48" i="2"/>
  <c r="AG39" i="2"/>
  <c r="AH32" i="2"/>
  <c r="AE15" i="2"/>
  <c r="AF279" i="2"/>
  <c r="AH247" i="2"/>
  <c r="AH101" i="2"/>
  <c r="AE92" i="2"/>
  <c r="AH81" i="2"/>
  <c r="AH389" i="2"/>
  <c r="AH341" i="2"/>
  <c r="AE279" i="2"/>
  <c r="AI257" i="2"/>
  <c r="AG247" i="2"/>
  <c r="AH189" i="2"/>
  <c r="AI138" i="2"/>
  <c r="AH46" i="2"/>
  <c r="AI37" i="2"/>
  <c r="AI33" i="2"/>
  <c r="AH16" i="2"/>
  <c r="AH419" i="2"/>
  <c r="AE389" i="2"/>
  <c r="AE341" i="2"/>
  <c r="AI327" i="2"/>
  <c r="AI285" i="2"/>
  <c r="AE257" i="2"/>
  <c r="AH250" i="2"/>
  <c r="AF247" i="2"/>
  <c r="AH238" i="2"/>
  <c r="AI218" i="2"/>
  <c r="AG189" i="2"/>
  <c r="AG179" i="2"/>
  <c r="AG165" i="2"/>
  <c r="AG138" i="2"/>
  <c r="AH129" i="2"/>
  <c r="AF120" i="2"/>
  <c r="AE46" i="2"/>
  <c r="AG37" i="2"/>
  <c r="AH33" i="2"/>
  <c r="AH23" i="2"/>
  <c r="AH19" i="2"/>
  <c r="AE16" i="2"/>
  <c r="AF459" i="2"/>
  <c r="AI433" i="2"/>
  <c r="AE419" i="2"/>
  <c r="AE412" i="2"/>
  <c r="AH401" i="2"/>
  <c r="AE375" i="2"/>
  <c r="AI363" i="2"/>
  <c r="AI357" i="2"/>
  <c r="AG285" i="2"/>
  <c r="AH267" i="2"/>
  <c r="AG255" i="2"/>
  <c r="AE250" i="2"/>
  <c r="AE238" i="2"/>
  <c r="AG235" i="2"/>
  <c r="AH227" i="2"/>
  <c r="AI204" i="2"/>
  <c r="AE165" i="2"/>
  <c r="AE118" i="2"/>
  <c r="AH49" i="2"/>
  <c r="AG33" i="2"/>
  <c r="AF28" i="2"/>
  <c r="AE23" i="2"/>
  <c r="AG19" i="2"/>
  <c r="AG459" i="2"/>
  <c r="AH454" i="2"/>
  <c r="AH445" i="2"/>
  <c r="AG440" i="2"/>
  <c r="AG424" i="2"/>
  <c r="AF406" i="2"/>
  <c r="AF401" i="2"/>
  <c r="AF390" i="2"/>
  <c r="AE357" i="2"/>
  <c r="AH335" i="2"/>
  <c r="AF317" i="2"/>
  <c r="AG291" i="2"/>
  <c r="AH286" i="2"/>
  <c r="AF277" i="2"/>
  <c r="AF267" i="2"/>
  <c r="AH258" i="2"/>
  <c r="AE255" i="2"/>
  <c r="AF243" i="2"/>
  <c r="AH230" i="2"/>
  <c r="AF227" i="2"/>
  <c r="AH187" i="2"/>
  <c r="AH168" i="2"/>
  <c r="AI163" i="2"/>
  <c r="AG160" i="2"/>
  <c r="AI155" i="2"/>
  <c r="AE152" i="2"/>
  <c r="AH24" i="2"/>
  <c r="AF443" i="2"/>
  <c r="AG438" i="2"/>
  <c r="AG427" i="2"/>
  <c r="AG420" i="2"/>
  <c r="AF413" i="2"/>
  <c r="AE401" i="2"/>
  <c r="AG371" i="2"/>
  <c r="AI361" i="2"/>
  <c r="AG355" i="2"/>
  <c r="AE335" i="2"/>
  <c r="AI315" i="2"/>
  <c r="AF291" i="2"/>
  <c r="AG286" i="2"/>
  <c r="AI281" i="2"/>
  <c r="AG275" i="2"/>
  <c r="AG230" i="2"/>
  <c r="AG180" i="2"/>
  <c r="AE173" i="2"/>
  <c r="AH166" i="2"/>
  <c r="AF163" i="2"/>
  <c r="AG148" i="2"/>
  <c r="AF100" i="2"/>
  <c r="AE80" i="2"/>
  <c r="AE24" i="2"/>
  <c r="AE20" i="2"/>
  <c r="AG385" i="2"/>
  <c r="AH384" i="2"/>
  <c r="AH351" i="2"/>
  <c r="AH176" i="2"/>
  <c r="AH175" i="2"/>
  <c r="AG155" i="2"/>
  <c r="AE456" i="2"/>
  <c r="AF449" i="2"/>
  <c r="AG448" i="2"/>
  <c r="AE447" i="2"/>
  <c r="AH433" i="2"/>
  <c r="AG432" i="2"/>
  <c r="AE415" i="2"/>
  <c r="AG403" i="2"/>
  <c r="AH391" i="2"/>
  <c r="AF385" i="2"/>
  <c r="AG384" i="2"/>
  <c r="AH379" i="2"/>
  <c r="AG351" i="2"/>
  <c r="AG339" i="2"/>
  <c r="AF303" i="2"/>
  <c r="AG271" i="2"/>
  <c r="AG270" i="2"/>
  <c r="AI261" i="2"/>
  <c r="AI239" i="2"/>
  <c r="AG202" i="2"/>
  <c r="AI183" i="2"/>
  <c r="AG176" i="2"/>
  <c r="AG175" i="2"/>
  <c r="AF155" i="2"/>
  <c r="AE129" i="2"/>
  <c r="AF110" i="2"/>
  <c r="AE102" i="2"/>
  <c r="AF68" i="2"/>
  <c r="AH10" i="2"/>
  <c r="AG9" i="2"/>
  <c r="AH8" i="2"/>
  <c r="AG457" i="2"/>
  <c r="AE449" i="2"/>
  <c r="AF448" i="2"/>
  <c r="AG439" i="2"/>
  <c r="AF433" i="2"/>
  <c r="AF432" i="2"/>
  <c r="AG421" i="2"/>
  <c r="AE403" i="2"/>
  <c r="AE397" i="2"/>
  <c r="AE391" i="2"/>
  <c r="AF384" i="2"/>
  <c r="AG379" i="2"/>
  <c r="AF368" i="2"/>
  <c r="AH362" i="2"/>
  <c r="AF351" i="2"/>
  <c r="AH340" i="2"/>
  <c r="AF339" i="2"/>
  <c r="AF325" i="2"/>
  <c r="AG312" i="2"/>
  <c r="AE303" i="2"/>
  <c r="AE271" i="2"/>
  <c r="AE270" i="2"/>
  <c r="AE261" i="2"/>
  <c r="AG248" i="2"/>
  <c r="AH246" i="2"/>
  <c r="AF239" i="2"/>
  <c r="AH229" i="2"/>
  <c r="AE214" i="2"/>
  <c r="AI203" i="2"/>
  <c r="AE202" i="2"/>
  <c r="AH197" i="2"/>
  <c r="AG183" i="2"/>
  <c r="AE176" i="2"/>
  <c r="AF175" i="2"/>
  <c r="AE155" i="2"/>
  <c r="AE113" i="2"/>
  <c r="AE111" i="2"/>
  <c r="AE89" i="2"/>
  <c r="AI83" i="2"/>
  <c r="AE77" i="2"/>
  <c r="AI41" i="2"/>
  <c r="AH40" i="2"/>
  <c r="AH26" i="2"/>
  <c r="AI11" i="2"/>
  <c r="AE10" i="2"/>
  <c r="AE9" i="2"/>
  <c r="AE8" i="2"/>
  <c r="AE421" i="2"/>
  <c r="AF416" i="2"/>
  <c r="AF380" i="2"/>
  <c r="AG318" i="2"/>
  <c r="AE312" i="2"/>
  <c r="AG273" i="2"/>
  <c r="AF263" i="2"/>
  <c r="AG253" i="2"/>
  <c r="AE229" i="2"/>
  <c r="AI223" i="2"/>
  <c r="AF197" i="2"/>
  <c r="AE183" i="2"/>
  <c r="AF56" i="2"/>
  <c r="AG27" i="2"/>
  <c r="AF26" i="2"/>
  <c r="AH11" i="2"/>
  <c r="AH339" i="2"/>
  <c r="AG451" i="2"/>
  <c r="AF441" i="2"/>
  <c r="AG381" i="2"/>
  <c r="AE353" i="2"/>
  <c r="AE327" i="2"/>
  <c r="AE313" i="2"/>
  <c r="AH288" i="2"/>
  <c r="AE286" i="2"/>
  <c r="AE285" i="2"/>
  <c r="AI277" i="2"/>
  <c r="AF275" i="2"/>
  <c r="AE231" i="2"/>
  <c r="AE230" i="2"/>
  <c r="AI224" i="2"/>
  <c r="AI219" i="2"/>
  <c r="AH218" i="2"/>
  <c r="AG217" i="2"/>
  <c r="AE216" i="2"/>
  <c r="AH204" i="2"/>
  <c r="AG199" i="2"/>
  <c r="AG198" i="2"/>
  <c r="AG178" i="2"/>
  <c r="AG159" i="2"/>
  <c r="AG158" i="2"/>
  <c r="AH135" i="2"/>
  <c r="AE120" i="2"/>
  <c r="AH114" i="2"/>
  <c r="AH105" i="2"/>
  <c r="AH85" i="2"/>
  <c r="AE78" i="2"/>
  <c r="AH57" i="2"/>
  <c r="AH51" i="2"/>
  <c r="AF46" i="2"/>
  <c r="AG41" i="2"/>
  <c r="AH31" i="2"/>
  <c r="AH30" i="2"/>
  <c r="AH29" i="2"/>
  <c r="AH28" i="2"/>
  <c r="AH13" i="2"/>
  <c r="AH12" i="2"/>
  <c r="AE433" i="2"/>
  <c r="AF451" i="2"/>
  <c r="AG443" i="2"/>
  <c r="AE441" i="2"/>
  <c r="AG436" i="2"/>
  <c r="AH417" i="2"/>
  <c r="AE405" i="2"/>
  <c r="AE381" i="2"/>
  <c r="AH371" i="2"/>
  <c r="AG354" i="2"/>
  <c r="AE347" i="2"/>
  <c r="AI335" i="2"/>
  <c r="AG328" i="2"/>
  <c r="AI289" i="2"/>
  <c r="AH278" i="2"/>
  <c r="AE275" i="2"/>
  <c r="AH254" i="2"/>
  <c r="AH224" i="2"/>
  <c r="AF219" i="2"/>
  <c r="AG218" i="2"/>
  <c r="AE217" i="2"/>
  <c r="AH210" i="2"/>
  <c r="AH121" i="2"/>
  <c r="AE105" i="2"/>
  <c r="AE85" i="2"/>
  <c r="AE57" i="2"/>
  <c r="AH52" i="2"/>
  <c r="AG31" i="2"/>
  <c r="AG29" i="2"/>
  <c r="AH14" i="2"/>
  <c r="AG13" i="2"/>
  <c r="AG449" i="2"/>
  <c r="AH202" i="2"/>
  <c r="AI393" i="2"/>
  <c r="AF365" i="2"/>
  <c r="AF354" i="2"/>
  <c r="AF305" i="2"/>
  <c r="AF295" i="2"/>
  <c r="AE106" i="2"/>
  <c r="AE86" i="2"/>
  <c r="AF80" i="2"/>
  <c r="AE79" i="2"/>
  <c r="AF58" i="2"/>
  <c r="AF52" i="2"/>
  <c r="AE31" i="2"/>
  <c r="AE29" i="2"/>
  <c r="AG17" i="2"/>
  <c r="AE14" i="2"/>
  <c r="AE13" i="2"/>
  <c r="AH448" i="2"/>
  <c r="AF457" i="2"/>
  <c r="AG453" i="2"/>
  <c r="AF444" i="2"/>
  <c r="AE443" i="2"/>
  <c r="AE436" i="2"/>
  <c r="AF429" i="2"/>
  <c r="AF423" i="2"/>
  <c r="AF411" i="2"/>
  <c r="AE407" i="2"/>
  <c r="AF395" i="2"/>
  <c r="AF394" i="2"/>
  <c r="AH373" i="2"/>
  <c r="AG372" i="2"/>
  <c r="AE371" i="2"/>
  <c r="AF355" i="2"/>
  <c r="AG349" i="2"/>
  <c r="AF348" i="2"/>
  <c r="AF343" i="2"/>
  <c r="AG335" i="2"/>
  <c r="AH334" i="2"/>
  <c r="AF323" i="2"/>
  <c r="AH306" i="2"/>
  <c r="AG301" i="2"/>
  <c r="AG300" i="2"/>
  <c r="AH296" i="2"/>
  <c r="AE277" i="2"/>
  <c r="AF259" i="2"/>
  <c r="AG258" i="2"/>
  <c r="AG257" i="2"/>
  <c r="AG242" i="2"/>
  <c r="AH172" i="2"/>
  <c r="AG171" i="2"/>
  <c r="AH170" i="2"/>
  <c r="AG169" i="2"/>
  <c r="AG161" i="2"/>
  <c r="AF447" i="2"/>
  <c r="AH270" i="2"/>
  <c r="AE453" i="2"/>
  <c r="AG413" i="2"/>
  <c r="AF412" i="2"/>
  <c r="AI389" i="2"/>
  <c r="AH358" i="2"/>
  <c r="AG357" i="2"/>
  <c r="AF349" i="2"/>
  <c r="AE343" i="2"/>
  <c r="AI337" i="2"/>
  <c r="AE306" i="2"/>
  <c r="AF301" i="2"/>
  <c r="AE296" i="2"/>
  <c r="AH282" i="2"/>
  <c r="AE258" i="2"/>
  <c r="AF257" i="2"/>
  <c r="AG251" i="2"/>
  <c r="AE242" i="2"/>
  <c r="AG221" i="2"/>
  <c r="AG181" i="2"/>
  <c r="AG173" i="2"/>
  <c r="AG172" i="2"/>
  <c r="AF171" i="2"/>
  <c r="AF169" i="2"/>
  <c r="AH164" i="2"/>
  <c r="AG163" i="2"/>
  <c r="AE161" i="2"/>
  <c r="AH153" i="2"/>
  <c r="AH152" i="2"/>
  <c r="AG151" i="2"/>
  <c r="AG147" i="2"/>
  <c r="AE146" i="2"/>
  <c r="AH21" i="2"/>
  <c r="AH20" i="2"/>
  <c r="AI19" i="2"/>
  <c r="AF134" i="2"/>
  <c r="AG134" i="2"/>
  <c r="AF123" i="2"/>
  <c r="AE123" i="2"/>
  <c r="AH225" i="2"/>
  <c r="AI225" i="2"/>
  <c r="AE225" i="2"/>
  <c r="AF225" i="2"/>
  <c r="AF125" i="2"/>
  <c r="AE125" i="2"/>
  <c r="AH125" i="2"/>
  <c r="AI123" i="2"/>
  <c r="AH387" i="2"/>
  <c r="AG387" i="2"/>
  <c r="AI290" i="2"/>
  <c r="AG290" i="2"/>
  <c r="AF265" i="2"/>
  <c r="AE265" i="2"/>
  <c r="AH265" i="2"/>
  <c r="AI388" i="2"/>
  <c r="AF388" i="2"/>
  <c r="AH383" i="2"/>
  <c r="AH290" i="2"/>
  <c r="AH283" i="2"/>
  <c r="AE283" i="2"/>
  <c r="AI265" i="2"/>
  <c r="AE190" i="2"/>
  <c r="AG190" i="2"/>
  <c r="AH136" i="2"/>
  <c r="AI136" i="2"/>
  <c r="AE136" i="2"/>
  <c r="AF136" i="2"/>
  <c r="AF422" i="2"/>
  <c r="AG422" i="2"/>
  <c r="AH388" i="2"/>
  <c r="AF387" i="2"/>
  <c r="AH331" i="2"/>
  <c r="AE331" i="2"/>
  <c r="AF331" i="2"/>
  <c r="AE290" i="2"/>
  <c r="AF283" i="2"/>
  <c r="AG265" i="2"/>
  <c r="AF241" i="2"/>
  <c r="AE241" i="2"/>
  <c r="AG241" i="2"/>
  <c r="AG225" i="2"/>
  <c r="AH330" i="2"/>
  <c r="AE330" i="2"/>
  <c r="AG330" i="2"/>
  <c r="AF309" i="2"/>
  <c r="AE309" i="2"/>
  <c r="AH297" i="2"/>
  <c r="AE297" i="2"/>
  <c r="AG136" i="2"/>
  <c r="AG331" i="2"/>
  <c r="AF319" i="2"/>
  <c r="AI241" i="2"/>
  <c r="AF130" i="2"/>
  <c r="AE130" i="2"/>
  <c r="AI130" i="2"/>
  <c r="AE333" i="2"/>
  <c r="AF333" i="2"/>
  <c r="AF321" i="2"/>
  <c r="AE321" i="2"/>
  <c r="AI310" i="2"/>
  <c r="AG310" i="2"/>
  <c r="AH310" i="2"/>
  <c r="AI297" i="2"/>
  <c r="AI274" i="2"/>
  <c r="AE274" i="2"/>
  <c r="AG274" i="2"/>
  <c r="AI252" i="2"/>
  <c r="AG252" i="2"/>
  <c r="AI162" i="2"/>
  <c r="AE162" i="2"/>
  <c r="AG162" i="2"/>
  <c r="AH108" i="2"/>
  <c r="AE108" i="2"/>
  <c r="AG450" i="2"/>
  <c r="AE450" i="2"/>
  <c r="AF452" i="2"/>
  <c r="AI452" i="2"/>
  <c r="AE452" i="2"/>
  <c r="AH307" i="2"/>
  <c r="AE307" i="2"/>
  <c r="AF307" i="2"/>
  <c r="AI434" i="2"/>
  <c r="AF434" i="2"/>
  <c r="AI299" i="2"/>
  <c r="AE299" i="2"/>
  <c r="AG299" i="2"/>
  <c r="AI154" i="2"/>
  <c r="AE154" i="2"/>
  <c r="AG154" i="2"/>
  <c r="AG435" i="2"/>
  <c r="AE435" i="2"/>
  <c r="AI382" i="2"/>
  <c r="AF382" i="2"/>
  <c r="AG382" i="2"/>
  <c r="AI311" i="2"/>
  <c r="AE311" i="2"/>
  <c r="AG311" i="2"/>
  <c r="AH299" i="2"/>
  <c r="AH162" i="2"/>
  <c r="AI132" i="2"/>
  <c r="AE132" i="2"/>
  <c r="AE434" i="2"/>
  <c r="AH311" i="2"/>
  <c r="AF299" i="2"/>
  <c r="AI262" i="2"/>
  <c r="AE262" i="2"/>
  <c r="AG262" i="2"/>
  <c r="AH154" i="2"/>
  <c r="AG133" i="2"/>
  <c r="AE133" i="2"/>
  <c r="AH251" i="2"/>
  <c r="AH239" i="2"/>
  <c r="AG197" i="2"/>
  <c r="AE83" i="2"/>
  <c r="AG71" i="2"/>
  <c r="AH69" i="2"/>
  <c r="AH68" i="2"/>
  <c r="AE64" i="2"/>
  <c r="AH63" i="2"/>
  <c r="AI61" i="2"/>
  <c r="AE27" i="2"/>
  <c r="AF12" i="2"/>
  <c r="AE71" i="2"/>
  <c r="AE69" i="2"/>
  <c r="AE63" i="2"/>
  <c r="AH61" i="2"/>
  <c r="AE43" i="2"/>
  <c r="AE12" i="2"/>
  <c r="AE451" i="2"/>
  <c r="AI421" i="2"/>
  <c r="AE384" i="2"/>
  <c r="AI381" i="2"/>
  <c r="AE339" i="2"/>
  <c r="AE337" i="2"/>
  <c r="AG332" i="2"/>
  <c r="AH320" i="2"/>
  <c r="AG308" i="2"/>
  <c r="AG298" i="2"/>
  <c r="AG288" i="2"/>
  <c r="AH287" i="2"/>
  <c r="AE282" i="2"/>
  <c r="AE281" i="2"/>
  <c r="AI259" i="2"/>
  <c r="AF251" i="2"/>
  <c r="AE239" i="2"/>
  <c r="AE224" i="2"/>
  <c r="AH223" i="2"/>
  <c r="AE218" i="2"/>
  <c r="AE197" i="2"/>
  <c r="AG196" i="2"/>
  <c r="AI195" i="2"/>
  <c r="AH194" i="2"/>
  <c r="AE193" i="2"/>
  <c r="AH192" i="2"/>
  <c r="AF189" i="2"/>
  <c r="AE188" i="2"/>
  <c r="AI181" i="2"/>
  <c r="AE175" i="2"/>
  <c r="AG174" i="2"/>
  <c r="AI173" i="2"/>
  <c r="AE169" i="2"/>
  <c r="AG168" i="2"/>
  <c r="AG166" i="2"/>
  <c r="AI165" i="2"/>
  <c r="AG135" i="2"/>
  <c r="AE127" i="2"/>
  <c r="AE93" i="2"/>
  <c r="AI67" i="2"/>
  <c r="AE49" i="2"/>
  <c r="AF48" i="2"/>
  <c r="AE41" i="2"/>
  <c r="AF40" i="2"/>
  <c r="AI39" i="2"/>
  <c r="AE33" i="2"/>
  <c r="AF32" i="2"/>
  <c r="AE26" i="2"/>
  <c r="AE25" i="2"/>
  <c r="AE19" i="2"/>
  <c r="AH18" i="2"/>
  <c r="AG11" i="2"/>
  <c r="AI448" i="2"/>
  <c r="AH427" i="2"/>
  <c r="AH421" i="2"/>
  <c r="AH381" i="2"/>
  <c r="AG306" i="2"/>
  <c r="AI305" i="2"/>
  <c r="AG296" i="2"/>
  <c r="AI295" i="2"/>
  <c r="AG287" i="2"/>
  <c r="AH271" i="2"/>
  <c r="AH259" i="2"/>
  <c r="AE251" i="2"/>
  <c r="AG250" i="2"/>
  <c r="AH248" i="2"/>
  <c r="AG238" i="2"/>
  <c r="AI237" i="2"/>
  <c r="AE223" i="2"/>
  <c r="AF217" i="2"/>
  <c r="AH212" i="2"/>
  <c r="AE196" i="2"/>
  <c r="AF195" i="2"/>
  <c r="AG192" i="2"/>
  <c r="AF183" i="2"/>
  <c r="AG182" i="2"/>
  <c r="AH181" i="2"/>
  <c r="AE174" i="2"/>
  <c r="AH173" i="2"/>
  <c r="AE168" i="2"/>
  <c r="AE166" i="2"/>
  <c r="AH165" i="2"/>
  <c r="AI159" i="2"/>
  <c r="AE94" i="2"/>
  <c r="AG67" i="2"/>
  <c r="AE48" i="2"/>
  <c r="AE47" i="2"/>
  <c r="AE40" i="2"/>
  <c r="AH39" i="2"/>
  <c r="AE32" i="2"/>
  <c r="AF24" i="2"/>
  <c r="AI23" i="2"/>
  <c r="AF18" i="2"/>
  <c r="AE11" i="2"/>
  <c r="AF10" i="2"/>
  <c r="AI9" i="2"/>
  <c r="AI411" i="2"/>
  <c r="AH305" i="2"/>
  <c r="AH295" i="2"/>
  <c r="AI151" i="2"/>
  <c r="AE429" i="2"/>
  <c r="AF427" i="2"/>
  <c r="AG425" i="2"/>
  <c r="AG419" i="2"/>
  <c r="AG418" i="2"/>
  <c r="AG417" i="2"/>
  <c r="AE416" i="2"/>
  <c r="AH411" i="2"/>
  <c r="AF403" i="2"/>
  <c r="AE395" i="2"/>
  <c r="AI379" i="2"/>
  <c r="AF375" i="2"/>
  <c r="AH374" i="2"/>
  <c r="AI371" i="2"/>
  <c r="AG305" i="2"/>
  <c r="AG295" i="2"/>
  <c r="AG278" i="2"/>
  <c r="AF271" i="2"/>
  <c r="AE259" i="2"/>
  <c r="AF237" i="2"/>
  <c r="AG236" i="2"/>
  <c r="AI214" i="2"/>
  <c r="AG210" i="2"/>
  <c r="AE209" i="2"/>
  <c r="AI207" i="2"/>
  <c r="AE205" i="2"/>
  <c r="AI179" i="2"/>
  <c r="AF159" i="2"/>
  <c r="AH151" i="2"/>
  <c r="AH147" i="2"/>
  <c r="AE39" i="2"/>
  <c r="AH37" i="2"/>
  <c r="AF30" i="2"/>
  <c r="AG23" i="2"/>
  <c r="AF16" i="2"/>
  <c r="AI445" i="2"/>
  <c r="AE455" i="2"/>
  <c r="AE411" i="2"/>
  <c r="AG410" i="2"/>
  <c r="AE409" i="2"/>
  <c r="AH393" i="2"/>
  <c r="AG392" i="2"/>
  <c r="AG377" i="2"/>
  <c r="AI351" i="2"/>
  <c r="AH349" i="2"/>
  <c r="AE345" i="2"/>
  <c r="AI341" i="2"/>
  <c r="AE325" i="2"/>
  <c r="AH304" i="2"/>
  <c r="AG294" i="2"/>
  <c r="AI293" i="2"/>
  <c r="AH285" i="2"/>
  <c r="AI275" i="2"/>
  <c r="AI255" i="2"/>
  <c r="AG246" i="2"/>
  <c r="AI245" i="2"/>
  <c r="AG232" i="2"/>
  <c r="AF207" i="2"/>
  <c r="AE204" i="2"/>
  <c r="AG203" i="2"/>
  <c r="AH200" i="2"/>
  <c r="AI199" i="2"/>
  <c r="AF179" i="2"/>
  <c r="AE172" i="2"/>
  <c r="AE164" i="2"/>
  <c r="AE158" i="2"/>
  <c r="AE156" i="2"/>
  <c r="AF151" i="2"/>
  <c r="AH150" i="2"/>
  <c r="AF147" i="2"/>
  <c r="AF144" i="2"/>
  <c r="AG143" i="2"/>
  <c r="AE142" i="2"/>
  <c r="AE141" i="2"/>
  <c r="AE138" i="2"/>
  <c r="AH137" i="2"/>
  <c r="AE114" i="2"/>
  <c r="AE74" i="2"/>
  <c r="AE37" i="2"/>
  <c r="AF14" i="2"/>
  <c r="AI13" i="2"/>
  <c r="AF8" i="2"/>
  <c r="AG454" i="2"/>
  <c r="AE454" i="2"/>
  <c r="AF453" i="2"/>
  <c r="AE445" i="2"/>
  <c r="AH444" i="2"/>
  <c r="AH438" i="2"/>
  <c r="AE437" i="2"/>
  <c r="AE399" i="2"/>
  <c r="AG398" i="2"/>
  <c r="AE393" i="2"/>
  <c r="AF392" i="2"/>
  <c r="AF391" i="2"/>
  <c r="AE379" i="2"/>
  <c r="AF378" i="2"/>
  <c r="AF377" i="2"/>
  <c r="AF370" i="2"/>
  <c r="AG314" i="2"/>
  <c r="AG304" i="2"/>
  <c r="AG302" i="2"/>
  <c r="AE294" i="2"/>
  <c r="AE246" i="2"/>
  <c r="AE207" i="2"/>
  <c r="AE203" i="2"/>
  <c r="AE179" i="2"/>
  <c r="AE147" i="2"/>
  <c r="AE143" i="2"/>
  <c r="AE137" i="2"/>
  <c r="AI71" i="2"/>
  <c r="AI27" i="2"/>
  <c r="AE45" i="2"/>
  <c r="AF249" i="2"/>
  <c r="AG249" i="2"/>
  <c r="AH249" i="2"/>
  <c r="AI244" i="2"/>
  <c r="AE244" i="2"/>
  <c r="AH244" i="2"/>
  <c r="AE213" i="2"/>
  <c r="AG213" i="2"/>
  <c r="AH213" i="2"/>
  <c r="AI213" i="2"/>
  <c r="AH167" i="2"/>
  <c r="AI167" i="2"/>
  <c r="AE167" i="2"/>
  <c r="AF103" i="2"/>
  <c r="AG103" i="2"/>
  <c r="AH103" i="2"/>
  <c r="AI103" i="2"/>
  <c r="AF35" i="2"/>
  <c r="AH35" i="2"/>
  <c r="AI35" i="2"/>
  <c r="AE298" i="2"/>
  <c r="AG263" i="2"/>
  <c r="AI263" i="2"/>
  <c r="AG244" i="2"/>
  <c r="AF213" i="2"/>
  <c r="AH184" i="2"/>
  <c r="AG184" i="2"/>
  <c r="AF167" i="2"/>
  <c r="AF111" i="2"/>
  <c r="AH111" i="2"/>
  <c r="AI111" i="2"/>
  <c r="AF75" i="2"/>
  <c r="AG75" i="2"/>
  <c r="AH75" i="2"/>
  <c r="AI75" i="2"/>
  <c r="AG44" i="2"/>
  <c r="AE44" i="2"/>
  <c r="AH44" i="2"/>
  <c r="AE364" i="2"/>
  <c r="AG346" i="2"/>
  <c r="AG334" i="2"/>
  <c r="AE317" i="2"/>
  <c r="AF458" i="2"/>
  <c r="AG452" i="2"/>
  <c r="AG445" i="2"/>
  <c r="AH434" i="2"/>
  <c r="AI431" i="2"/>
  <c r="AH407" i="2"/>
  <c r="AF404" i="2"/>
  <c r="AH399" i="2"/>
  <c r="AE387" i="2"/>
  <c r="AH367" i="2"/>
  <c r="AE358" i="2"/>
  <c r="AE354" i="2"/>
  <c r="AI353" i="2"/>
  <c r="AH345" i="2"/>
  <c r="AG341" i="2"/>
  <c r="AH337" i="2"/>
  <c r="AI333" i="2"/>
  <c r="AH327" i="2"/>
  <c r="AG324" i="2"/>
  <c r="AI323" i="2"/>
  <c r="AI319" i="2"/>
  <c r="AH315" i="2"/>
  <c r="AE310" i="2"/>
  <c r="AI309" i="2"/>
  <c r="AE304" i="2"/>
  <c r="AI303" i="2"/>
  <c r="AG297" i="2"/>
  <c r="AH294" i="2"/>
  <c r="AE291" i="2"/>
  <c r="AG283" i="2"/>
  <c r="AI283" i="2"/>
  <c r="AI254" i="2"/>
  <c r="AE254" i="2"/>
  <c r="AG243" i="2"/>
  <c r="AH243" i="2"/>
  <c r="AI243" i="2"/>
  <c r="AI234" i="2"/>
  <c r="AE234" i="2"/>
  <c r="AF233" i="2"/>
  <c r="AG233" i="2"/>
  <c r="AH233" i="2"/>
  <c r="AI233" i="2"/>
  <c r="AG185" i="2"/>
  <c r="AH185" i="2"/>
  <c r="AI185" i="2"/>
  <c r="AE55" i="2"/>
  <c r="AF53" i="2"/>
  <c r="AH53" i="2"/>
  <c r="AF44" i="2"/>
  <c r="AG42" i="2"/>
  <c r="AH42" i="2"/>
  <c r="AG38" i="2"/>
  <c r="AE38" i="2"/>
  <c r="AE328" i="2"/>
  <c r="AI454" i="2"/>
  <c r="AF442" i="2"/>
  <c r="AF438" i="2"/>
  <c r="AF437" i="2"/>
  <c r="AG434" i="2"/>
  <c r="AH431" i="2"/>
  <c r="AE417" i="2"/>
  <c r="AG407" i="2"/>
  <c r="AF399" i="2"/>
  <c r="AE377" i="2"/>
  <c r="AG367" i="2"/>
  <c r="AG345" i="2"/>
  <c r="AH333" i="2"/>
  <c r="AG327" i="2"/>
  <c r="AH323" i="2"/>
  <c r="AH319" i="2"/>
  <c r="AG315" i="2"/>
  <c r="AH312" i="2"/>
  <c r="AH309" i="2"/>
  <c r="AH303" i="2"/>
  <c r="AI300" i="2"/>
  <c r="AH300" i="2"/>
  <c r="AF297" i="2"/>
  <c r="AF253" i="2"/>
  <c r="AH253" i="2"/>
  <c r="AI253" i="2"/>
  <c r="AG205" i="2"/>
  <c r="AH205" i="2"/>
  <c r="AI205" i="2"/>
  <c r="AF193" i="2"/>
  <c r="AG193" i="2"/>
  <c r="AH193" i="2"/>
  <c r="AF128" i="2"/>
  <c r="AG128" i="2"/>
  <c r="AH128" i="2"/>
  <c r="AG50" i="2"/>
  <c r="AE50" i="2"/>
  <c r="AH50" i="2"/>
  <c r="AE42" i="2"/>
  <c r="AF38" i="2"/>
  <c r="AE378" i="2"/>
  <c r="AE368" i="2"/>
  <c r="AF431" i="2"/>
  <c r="AG370" i="2"/>
  <c r="AH348" i="2"/>
  <c r="AG333" i="2"/>
  <c r="AG323" i="2"/>
  <c r="AG319" i="2"/>
  <c r="AG309" i="2"/>
  <c r="AE191" i="2"/>
  <c r="AG191" i="2"/>
  <c r="AH191" i="2"/>
  <c r="AI191" i="2"/>
  <c r="AI170" i="2"/>
  <c r="AE170" i="2"/>
  <c r="AI150" i="2"/>
  <c r="AE150" i="2"/>
  <c r="AF149" i="2"/>
  <c r="AG149" i="2"/>
  <c r="AH149" i="2"/>
  <c r="AI149" i="2"/>
  <c r="AF139" i="2"/>
  <c r="AG139" i="2"/>
  <c r="AH139" i="2"/>
  <c r="AI139" i="2"/>
  <c r="AF115" i="2"/>
  <c r="AG115" i="2"/>
  <c r="AH115" i="2"/>
  <c r="AI115" i="2"/>
  <c r="AF84" i="2"/>
  <c r="AH84" i="2"/>
  <c r="AF50" i="2"/>
  <c r="AH177" i="2"/>
  <c r="AI177" i="2"/>
  <c r="AE177" i="2"/>
  <c r="AH157" i="2"/>
  <c r="AI157" i="2"/>
  <c r="AE157" i="2"/>
  <c r="AI126" i="2"/>
  <c r="AE126" i="2"/>
  <c r="AH126" i="2"/>
  <c r="AF98" i="2"/>
  <c r="AH98" i="2"/>
  <c r="AF97" i="2"/>
  <c r="AE97" i="2"/>
  <c r="AF95" i="2"/>
  <c r="AG95" i="2"/>
  <c r="AH95" i="2"/>
  <c r="AI95" i="2"/>
  <c r="AF66" i="2"/>
  <c r="AH66" i="2"/>
  <c r="AF65" i="2"/>
  <c r="AE65" i="2"/>
  <c r="AE423" i="2"/>
  <c r="AF408" i="2"/>
  <c r="AE457" i="2"/>
  <c r="AI456" i="2"/>
  <c r="AG444" i="2"/>
  <c r="AF425" i="2"/>
  <c r="AG414" i="2"/>
  <c r="AF397" i="2"/>
  <c r="AG389" i="2"/>
  <c r="AG374" i="2"/>
  <c r="AG365" i="2"/>
  <c r="AE348" i="2"/>
  <c r="AI347" i="2"/>
  <c r="AG344" i="2"/>
  <c r="AH332" i="2"/>
  <c r="AI321" i="2"/>
  <c r="AH314" i="2"/>
  <c r="AH308" i="2"/>
  <c r="AH302" i="2"/>
  <c r="AF289" i="2"/>
  <c r="AH289" i="2"/>
  <c r="AF261" i="2"/>
  <c r="AH261" i="2"/>
  <c r="AI256" i="2"/>
  <c r="AE256" i="2"/>
  <c r="AH256" i="2"/>
  <c r="AF177" i="2"/>
  <c r="AF157" i="2"/>
  <c r="AG126" i="2"/>
  <c r="AH97" i="2"/>
  <c r="AE95" i="2"/>
  <c r="AF82" i="2"/>
  <c r="AH82" i="2"/>
  <c r="AH65" i="2"/>
  <c r="AE439" i="2"/>
  <c r="AI435" i="2"/>
  <c r="AI405" i="2"/>
  <c r="AH347" i="2"/>
  <c r="AI325" i="2"/>
  <c r="AH321" i="2"/>
  <c r="AI317" i="2"/>
  <c r="AF281" i="2"/>
  <c r="AH281" i="2"/>
  <c r="AF269" i="2"/>
  <c r="AH269" i="2"/>
  <c r="AI260" i="2"/>
  <c r="AH260" i="2"/>
  <c r="AI240" i="2"/>
  <c r="AH240" i="2"/>
  <c r="AF222" i="2"/>
  <c r="AG222" i="2"/>
  <c r="AH222" i="2"/>
  <c r="AI222" i="2"/>
  <c r="AF209" i="2"/>
  <c r="AG209" i="2"/>
  <c r="AH209" i="2"/>
  <c r="AF132" i="2"/>
  <c r="AG132" i="2"/>
  <c r="AH132" i="2"/>
  <c r="AI124" i="2"/>
  <c r="AG124" i="2"/>
  <c r="AH124" i="2"/>
  <c r="AF107" i="2"/>
  <c r="AH107" i="2"/>
  <c r="AI107" i="2"/>
  <c r="AG400" i="2"/>
  <c r="AH456" i="2"/>
  <c r="AG456" i="2"/>
  <c r="AE444" i="2"/>
  <c r="AI443" i="2"/>
  <c r="AH435" i="2"/>
  <c r="AI413" i="2"/>
  <c r="AG405" i="2"/>
  <c r="AF396" i="2"/>
  <c r="AI395" i="2"/>
  <c r="AE374" i="2"/>
  <c r="AE365" i="2"/>
  <c r="AH364" i="2"/>
  <c r="AG347" i="2"/>
  <c r="AI331" i="2"/>
  <c r="AH325" i="2"/>
  <c r="AG321" i="2"/>
  <c r="AH317" i="2"/>
  <c r="AI313" i="2"/>
  <c r="AE308" i="2"/>
  <c r="AI307" i="2"/>
  <c r="AE302" i="2"/>
  <c r="AI301" i="2"/>
  <c r="AI292" i="2"/>
  <c r="AE292" i="2"/>
  <c r="AH292" i="2"/>
  <c r="AI280" i="2"/>
  <c r="AH280" i="2"/>
  <c r="AI268" i="2"/>
  <c r="AE268" i="2"/>
  <c r="AI264" i="2"/>
  <c r="AE264" i="2"/>
  <c r="AH264" i="2"/>
  <c r="AE260" i="2"/>
  <c r="AE240" i="2"/>
  <c r="AE222" i="2"/>
  <c r="AF220" i="2"/>
  <c r="AI220" i="2"/>
  <c r="AE124" i="2"/>
  <c r="AE107" i="2"/>
  <c r="AF91" i="2"/>
  <c r="AG91" i="2"/>
  <c r="AH91" i="2"/>
  <c r="AI91" i="2"/>
  <c r="AF62" i="2"/>
  <c r="AH62" i="2"/>
  <c r="AI450" i="2"/>
  <c r="AH450" i="2"/>
  <c r="AE459" i="2"/>
  <c r="AF440" i="2"/>
  <c r="AH439" i="2"/>
  <c r="AF428" i="2"/>
  <c r="AG423" i="2"/>
  <c r="AF405" i="2"/>
  <c r="AH395" i="2"/>
  <c r="AI391" i="2"/>
  <c r="AH378" i="2"/>
  <c r="AH368" i="2"/>
  <c r="AG364" i="2"/>
  <c r="AE355" i="2"/>
  <c r="AH354" i="2"/>
  <c r="AH298" i="2"/>
  <c r="AG292" i="2"/>
  <c r="AH291" i="2"/>
  <c r="AE288" i="2"/>
  <c r="AI284" i="2"/>
  <c r="AE284" i="2"/>
  <c r="AH284" i="2"/>
  <c r="AE280" i="2"/>
  <c r="AI276" i="2"/>
  <c r="AE276" i="2"/>
  <c r="AH276" i="2"/>
  <c r="AF273" i="2"/>
  <c r="AH273" i="2"/>
  <c r="AI272" i="2"/>
  <c r="AE272" i="2"/>
  <c r="AH272" i="2"/>
  <c r="AG268" i="2"/>
  <c r="AG264" i="2"/>
  <c r="AH263" i="2"/>
  <c r="AI249" i="2"/>
  <c r="AF215" i="2"/>
  <c r="AG215" i="2"/>
  <c r="AH215" i="2"/>
  <c r="AE201" i="2"/>
  <c r="AG201" i="2"/>
  <c r="AH201" i="2"/>
  <c r="AI201" i="2"/>
  <c r="AI180" i="2"/>
  <c r="AE180" i="2"/>
  <c r="AI160" i="2"/>
  <c r="AE160" i="2"/>
  <c r="AF145" i="2"/>
  <c r="AE145" i="2"/>
  <c r="AF122" i="2"/>
  <c r="AH122" i="2"/>
  <c r="AF104" i="2"/>
  <c r="AH104" i="2"/>
  <c r="AE91" i="2"/>
  <c r="AF88" i="2"/>
  <c r="AG35" i="2"/>
  <c r="AG245" i="2"/>
  <c r="AH219" i="2"/>
  <c r="AH195" i="2"/>
  <c r="AH127" i="2"/>
  <c r="AH123" i="2"/>
  <c r="AI87" i="2"/>
  <c r="AH83" i="2"/>
  <c r="AH64" i="2"/>
  <c r="AE28" i="2"/>
  <c r="AE18" i="2"/>
  <c r="AE248" i="2"/>
  <c r="AH236" i="2"/>
  <c r="AE227" i="2"/>
  <c r="AG219" i="2"/>
  <c r="AH216" i="2"/>
  <c r="AH198" i="2"/>
  <c r="AG195" i="2"/>
  <c r="AE189" i="2"/>
  <c r="AE135" i="2"/>
  <c r="AI134" i="2"/>
  <c r="AG127" i="2"/>
  <c r="AG123" i="2"/>
  <c r="AH118" i="2"/>
  <c r="AI101" i="2"/>
  <c r="AH87" i="2"/>
  <c r="AG83" i="2"/>
  <c r="AH78" i="2"/>
  <c r="AE61" i="2"/>
  <c r="AF60" i="2"/>
  <c r="AE52" i="2"/>
  <c r="AI51" i="2"/>
  <c r="AH27" i="2"/>
  <c r="AH17" i="2"/>
  <c r="AI7" i="2"/>
  <c r="AH7" i="2"/>
  <c r="AH241" i="2"/>
  <c r="AE236" i="2"/>
  <c r="AH203" i="2"/>
  <c r="AE134" i="2"/>
  <c r="AE101" i="2"/>
  <c r="AE87" i="2"/>
  <c r="AI63" i="2"/>
  <c r="AE51" i="2"/>
  <c r="AG7" i="2"/>
  <c r="AH252" i="2"/>
  <c r="AH232" i="2"/>
  <c r="AH221" i="2"/>
  <c r="AI212" i="2"/>
  <c r="AH190" i="2"/>
  <c r="AH148" i="2"/>
  <c r="AG144" i="2"/>
  <c r="AI121" i="2"/>
  <c r="AH94" i="2"/>
  <c r="AI81" i="2"/>
  <c r="AH67" i="2"/>
  <c r="AG63" i="2"/>
  <c r="AH54" i="2"/>
  <c r="AH43" i="2"/>
  <c r="AI25" i="2"/>
  <c r="AI15" i="2"/>
  <c r="AE252" i="2"/>
  <c r="AE232" i="2"/>
  <c r="AE221" i="2"/>
  <c r="AE212" i="2"/>
  <c r="AI202" i="2"/>
  <c r="AE148" i="2"/>
  <c r="AE144" i="2"/>
  <c r="AI143" i="2"/>
  <c r="AE121" i="2"/>
  <c r="AE81" i="2"/>
  <c r="AE67" i="2"/>
  <c r="AE54" i="2"/>
  <c r="AH25" i="2"/>
  <c r="AH15" i="2"/>
  <c r="AH426" i="2"/>
  <c r="AI426" i="2"/>
  <c r="AF409" i="2"/>
  <c r="AH406" i="2"/>
  <c r="AI406" i="2"/>
  <c r="AI366" i="2"/>
  <c r="AE366" i="2"/>
  <c r="AH366" i="2"/>
  <c r="AI342" i="2"/>
  <c r="AF342" i="2"/>
  <c r="AH342" i="2"/>
  <c r="AH400" i="2"/>
  <c r="AI400" i="2"/>
  <c r="AH390" i="2"/>
  <c r="AI390" i="2"/>
  <c r="AF383" i="2"/>
  <c r="AG383" i="2"/>
  <c r="AI380" i="2"/>
  <c r="AH380" i="2"/>
  <c r="AF373" i="2"/>
  <c r="AG373" i="2"/>
  <c r="AF366" i="2"/>
  <c r="AE342" i="2"/>
  <c r="AE442" i="2"/>
  <c r="AE426" i="2"/>
  <c r="AH420" i="2"/>
  <c r="AI420" i="2"/>
  <c r="AH446" i="2"/>
  <c r="AF439" i="2"/>
  <c r="AH436" i="2"/>
  <c r="AE420" i="2"/>
  <c r="AI419" i="2"/>
  <c r="AF417" i="2"/>
  <c r="AH414" i="2"/>
  <c r="AI414" i="2"/>
  <c r="AE400" i="2"/>
  <c r="AF393" i="2"/>
  <c r="AE390" i="2"/>
  <c r="AH382" i="2"/>
  <c r="AE380" i="2"/>
  <c r="AF369" i="2"/>
  <c r="AG369" i="2"/>
  <c r="AF353" i="2"/>
  <c r="AG353" i="2"/>
  <c r="AH428" i="2"/>
  <c r="AI428" i="2"/>
  <c r="AH408" i="2"/>
  <c r="AI408" i="2"/>
  <c r="AH396" i="2"/>
  <c r="AI396" i="2"/>
  <c r="AI386" i="2"/>
  <c r="AE386" i="2"/>
  <c r="AH386" i="2"/>
  <c r="AI376" i="2"/>
  <c r="AE376" i="2"/>
  <c r="AH376" i="2"/>
  <c r="AI372" i="2"/>
  <c r="AE372" i="2"/>
  <c r="AI352" i="2"/>
  <c r="AE352" i="2"/>
  <c r="AG352" i="2"/>
  <c r="AE428" i="2"/>
  <c r="AH422" i="2"/>
  <c r="AI422" i="2"/>
  <c r="AE408" i="2"/>
  <c r="AH402" i="2"/>
  <c r="AI402" i="2"/>
  <c r="AE396" i="2"/>
  <c r="AF386" i="2"/>
  <c r="AF376" i="2"/>
  <c r="AF372" i="2"/>
  <c r="AI360" i="2"/>
  <c r="AH360" i="2"/>
  <c r="AE360" i="2"/>
  <c r="AI356" i="2"/>
  <c r="AE356" i="2"/>
  <c r="AH356" i="2"/>
  <c r="AF352" i="2"/>
  <c r="AI316" i="2"/>
  <c r="AF316" i="2"/>
  <c r="AE316" i="2"/>
  <c r="AE446" i="2"/>
  <c r="AE422" i="2"/>
  <c r="AH416" i="2"/>
  <c r="AI416" i="2"/>
  <c r="AE402" i="2"/>
  <c r="AH392" i="2"/>
  <c r="AI392" i="2"/>
  <c r="AH385" i="2"/>
  <c r="AI385" i="2"/>
  <c r="AE382" i="2"/>
  <c r="AH375" i="2"/>
  <c r="AI375" i="2"/>
  <c r="AF360" i="2"/>
  <c r="AF356" i="2"/>
  <c r="AG316" i="2"/>
  <c r="AH430" i="2"/>
  <c r="AI430" i="2"/>
  <c r="AI415" i="2"/>
  <c r="AH410" i="2"/>
  <c r="AI410" i="2"/>
  <c r="AF359" i="2"/>
  <c r="AG359" i="2"/>
  <c r="AI359" i="2"/>
  <c r="AI336" i="2"/>
  <c r="AF336" i="2"/>
  <c r="AE336" i="2"/>
  <c r="AI447" i="2"/>
  <c r="AE438" i="2"/>
  <c r="AI437" i="2"/>
  <c r="AE430" i="2"/>
  <c r="AI429" i="2"/>
  <c r="AH424" i="2"/>
  <c r="AI424" i="2"/>
  <c r="AH415" i="2"/>
  <c r="AE410" i="2"/>
  <c r="AI409" i="2"/>
  <c r="AH404" i="2"/>
  <c r="AI404" i="2"/>
  <c r="AH398" i="2"/>
  <c r="AI398" i="2"/>
  <c r="AG336" i="2"/>
  <c r="AI459" i="2"/>
  <c r="AI457" i="2"/>
  <c r="AI455" i="2"/>
  <c r="AI453" i="2"/>
  <c r="AI451" i="2"/>
  <c r="AI449" i="2"/>
  <c r="AH447" i="2"/>
  <c r="AH442" i="2"/>
  <c r="AH437" i="2"/>
  <c r="AH429" i="2"/>
  <c r="AE424" i="2"/>
  <c r="AI423" i="2"/>
  <c r="AH418" i="2"/>
  <c r="AI418" i="2"/>
  <c r="AG415" i="2"/>
  <c r="AH409" i="2"/>
  <c r="AE404" i="2"/>
  <c r="AI403" i="2"/>
  <c r="AE398" i="2"/>
  <c r="AI397" i="2"/>
  <c r="AI387" i="2"/>
  <c r="AI377" i="2"/>
  <c r="AF363" i="2"/>
  <c r="AG363" i="2"/>
  <c r="AI350" i="2"/>
  <c r="AH350" i="2"/>
  <c r="AE350" i="2"/>
  <c r="AI322" i="2"/>
  <c r="AF322" i="2"/>
  <c r="AH322" i="2"/>
  <c r="AG442" i="2"/>
  <c r="AE440" i="2"/>
  <c r="AH432" i="2"/>
  <c r="AI432" i="2"/>
  <c r="AG426" i="2"/>
  <c r="AE418" i="2"/>
  <c r="AH412" i="2"/>
  <c r="AI412" i="2"/>
  <c r="AG406" i="2"/>
  <c r="AH397" i="2"/>
  <c r="AH394" i="2"/>
  <c r="AI394" i="2"/>
  <c r="AI383" i="2"/>
  <c r="AI373" i="2"/>
  <c r="AI370" i="2"/>
  <c r="AH370" i="2"/>
  <c r="AI362" i="2"/>
  <c r="AE362" i="2"/>
  <c r="AG362" i="2"/>
  <c r="AF350" i="2"/>
  <c r="AE322" i="2"/>
  <c r="AF208" i="2"/>
  <c r="AH208" i="2"/>
  <c r="AI208" i="2"/>
  <c r="AF226" i="2"/>
  <c r="AG226" i="2"/>
  <c r="AH226" i="2"/>
  <c r="AI226" i="2"/>
  <c r="AI330" i="2"/>
  <c r="AF330" i="2"/>
  <c r="AI344" i="2"/>
  <c r="AF344" i="2"/>
  <c r="AI324" i="2"/>
  <c r="AF324" i="2"/>
  <c r="AE344" i="2"/>
  <c r="AI338" i="2"/>
  <c r="AF338" i="2"/>
  <c r="AE324" i="2"/>
  <c r="AI318" i="2"/>
  <c r="AF318" i="2"/>
  <c r="AE338" i="2"/>
  <c r="AI332" i="2"/>
  <c r="AF332" i="2"/>
  <c r="AE318" i="2"/>
  <c r="AF206" i="2"/>
  <c r="AG206" i="2"/>
  <c r="AH206" i="2"/>
  <c r="AI206" i="2"/>
  <c r="AI346" i="2"/>
  <c r="AF346" i="2"/>
  <c r="AI326" i="2"/>
  <c r="AF326" i="2"/>
  <c r="AF228" i="2"/>
  <c r="AH228" i="2"/>
  <c r="AI228" i="2"/>
  <c r="AI186" i="2"/>
  <c r="AF186" i="2"/>
  <c r="AH186" i="2"/>
  <c r="AE186" i="2"/>
  <c r="AE346" i="2"/>
  <c r="AI340" i="2"/>
  <c r="AF340" i="2"/>
  <c r="AI320" i="2"/>
  <c r="AF320" i="2"/>
  <c r="AG186" i="2"/>
  <c r="AG388" i="2"/>
  <c r="AG378" i="2"/>
  <c r="AG368" i="2"/>
  <c r="AI365" i="2"/>
  <c r="AG358" i="2"/>
  <c r="AI355" i="2"/>
  <c r="AG348" i="2"/>
  <c r="AE340" i="2"/>
  <c r="AI334" i="2"/>
  <c r="AF334" i="2"/>
  <c r="AE320" i="2"/>
  <c r="AI314" i="2"/>
  <c r="AF314" i="2"/>
  <c r="AI328" i="2"/>
  <c r="AF328" i="2"/>
  <c r="AG208" i="2"/>
  <c r="AF131" i="2"/>
  <c r="AG131" i="2"/>
  <c r="AH131" i="2"/>
  <c r="AI131" i="2"/>
  <c r="AG70" i="2"/>
  <c r="AI70" i="2"/>
  <c r="AH70" i="2"/>
  <c r="AF70" i="2"/>
  <c r="AF119" i="2"/>
  <c r="AG119" i="2"/>
  <c r="AH119" i="2"/>
  <c r="AI119" i="2"/>
  <c r="AG96" i="2"/>
  <c r="AI96" i="2"/>
  <c r="AF96" i="2"/>
  <c r="AH96" i="2"/>
  <c r="AF312" i="2"/>
  <c r="AF310" i="2"/>
  <c r="AF308" i="2"/>
  <c r="AF306" i="2"/>
  <c r="AF304" i="2"/>
  <c r="AF302" i="2"/>
  <c r="AF300" i="2"/>
  <c r="AF298" i="2"/>
  <c r="AF296" i="2"/>
  <c r="AF294" i="2"/>
  <c r="AF292" i="2"/>
  <c r="AF290" i="2"/>
  <c r="AF288" i="2"/>
  <c r="AF286" i="2"/>
  <c r="AF284" i="2"/>
  <c r="AF282" i="2"/>
  <c r="AF280" i="2"/>
  <c r="AF278" i="2"/>
  <c r="AF276" i="2"/>
  <c r="AF274" i="2"/>
  <c r="AF272" i="2"/>
  <c r="AF270" i="2"/>
  <c r="AF268" i="2"/>
  <c r="AF266" i="2"/>
  <c r="AF264" i="2"/>
  <c r="AF262" i="2"/>
  <c r="AF260" i="2"/>
  <c r="AF258" i="2"/>
  <c r="AF256" i="2"/>
  <c r="AF254" i="2"/>
  <c r="AF252" i="2"/>
  <c r="AF250" i="2"/>
  <c r="AF248" i="2"/>
  <c r="AF246" i="2"/>
  <c r="AF244" i="2"/>
  <c r="AF242" i="2"/>
  <c r="AF240" i="2"/>
  <c r="AF238" i="2"/>
  <c r="AF236" i="2"/>
  <c r="AF234" i="2"/>
  <c r="AF232" i="2"/>
  <c r="AG223" i="2"/>
  <c r="AF221" i="2"/>
  <c r="AI216" i="2"/>
  <c r="AH214" i="2"/>
  <c r="AG212" i="2"/>
  <c r="AI198" i="2"/>
  <c r="AF198" i="2"/>
  <c r="AI192" i="2"/>
  <c r="AF192" i="2"/>
  <c r="AG142" i="2"/>
  <c r="AH142" i="2"/>
  <c r="AI142" i="2"/>
  <c r="AG110" i="2"/>
  <c r="AI110" i="2"/>
  <c r="AH110" i="2"/>
  <c r="AF73" i="2"/>
  <c r="AH73" i="2"/>
  <c r="AI73" i="2"/>
  <c r="AG73" i="2"/>
  <c r="AI229" i="2"/>
  <c r="AG214" i="2"/>
  <c r="AI182" i="2"/>
  <c r="AF182" i="2"/>
  <c r="AF113" i="2"/>
  <c r="AH113" i="2"/>
  <c r="AI113" i="2"/>
  <c r="AI188" i="2"/>
  <c r="AF188" i="2"/>
  <c r="AE182" i="2"/>
  <c r="AF140" i="2"/>
  <c r="AG140" i="2"/>
  <c r="AH140" i="2"/>
  <c r="AI140" i="2"/>
  <c r="AF133" i="2"/>
  <c r="AH133" i="2"/>
  <c r="AI133" i="2"/>
  <c r="AG229" i="2"/>
  <c r="AH220" i="2"/>
  <c r="AI200" i="2"/>
  <c r="AF200" i="2"/>
  <c r="AI194" i="2"/>
  <c r="AF194" i="2"/>
  <c r="AG116" i="2"/>
  <c r="AI116" i="2"/>
  <c r="AF116" i="2"/>
  <c r="AH116" i="2"/>
  <c r="AG220" i="2"/>
  <c r="AE200" i="2"/>
  <c r="AE194" i="2"/>
  <c r="AI184" i="2"/>
  <c r="AF184" i="2"/>
  <c r="AF99" i="2"/>
  <c r="AG99" i="2"/>
  <c r="AH99" i="2"/>
  <c r="AI99" i="2"/>
  <c r="AG90" i="2"/>
  <c r="AI90" i="2"/>
  <c r="AH90" i="2"/>
  <c r="AF90" i="2"/>
  <c r="AG224" i="2"/>
  <c r="AG204" i="2"/>
  <c r="AI190" i="2"/>
  <c r="AF190" i="2"/>
  <c r="AE184" i="2"/>
  <c r="AI230" i="2"/>
  <c r="AI210" i="2"/>
  <c r="AI196" i="2"/>
  <c r="AF196" i="2"/>
  <c r="AF93" i="2"/>
  <c r="AH93" i="2"/>
  <c r="AI93" i="2"/>
  <c r="AG76" i="2"/>
  <c r="AI76" i="2"/>
  <c r="AG55" i="2"/>
  <c r="AG45" i="2"/>
  <c r="AG58" i="2"/>
  <c r="AI58" i="2"/>
  <c r="AF180" i="2"/>
  <c r="AF178" i="2"/>
  <c r="AF176" i="2"/>
  <c r="AF174" i="2"/>
  <c r="AF172" i="2"/>
  <c r="AF170" i="2"/>
  <c r="AF168" i="2"/>
  <c r="AF166" i="2"/>
  <c r="AF164" i="2"/>
  <c r="AF162" i="2"/>
  <c r="AF160" i="2"/>
  <c r="AF158" i="2"/>
  <c r="AF156" i="2"/>
  <c r="AF154" i="2"/>
  <c r="AF152" i="2"/>
  <c r="AF150" i="2"/>
  <c r="AF148" i="2"/>
  <c r="AF146" i="2"/>
  <c r="AI141" i="2"/>
  <c r="AG137" i="2"/>
  <c r="AH130" i="2"/>
  <c r="AF126" i="2"/>
  <c r="AG121" i="2"/>
  <c r="AI109" i="2"/>
  <c r="AG104" i="2"/>
  <c r="AI104" i="2"/>
  <c r="AG101" i="2"/>
  <c r="AI89" i="2"/>
  <c r="AG84" i="2"/>
  <c r="AI84" i="2"/>
  <c r="AG81" i="2"/>
  <c r="AI69" i="2"/>
  <c r="AG64" i="2"/>
  <c r="AI64" i="2"/>
  <c r="AG61" i="2"/>
  <c r="AE58" i="2"/>
  <c r="AI57" i="2"/>
  <c r="AG51" i="2"/>
  <c r="AI47" i="2"/>
  <c r="AH141" i="2"/>
  <c r="AG130" i="2"/>
  <c r="AG118" i="2"/>
  <c r="AI118" i="2"/>
  <c r="AH109" i="2"/>
  <c r="AH106" i="2"/>
  <c r="AG98" i="2"/>
  <c r="AI98" i="2"/>
  <c r="AH89" i="2"/>
  <c r="AH86" i="2"/>
  <c r="AG78" i="2"/>
  <c r="AI78" i="2"/>
  <c r="AI145" i="2"/>
  <c r="AG141" i="2"/>
  <c r="AH134" i="2"/>
  <c r="AI125" i="2"/>
  <c r="AI117" i="2"/>
  <c r="AG112" i="2"/>
  <c r="AI112" i="2"/>
  <c r="AG109" i="2"/>
  <c r="AI97" i="2"/>
  <c r="AG92" i="2"/>
  <c r="AI92" i="2"/>
  <c r="AG89" i="2"/>
  <c r="AI77" i="2"/>
  <c r="AG72" i="2"/>
  <c r="AI72" i="2"/>
  <c r="AG69" i="2"/>
  <c r="AG57" i="2"/>
  <c r="AI53" i="2"/>
  <c r="AG47" i="2"/>
  <c r="AI43" i="2"/>
  <c r="AG106" i="2"/>
  <c r="AI106" i="2"/>
  <c r="AG86" i="2"/>
  <c r="AI86" i="2"/>
  <c r="AH77" i="2"/>
  <c r="AH74" i="2"/>
  <c r="AG66" i="2"/>
  <c r="AI66" i="2"/>
  <c r="AG60" i="2"/>
  <c r="AI60" i="2"/>
  <c r="AG145" i="2"/>
  <c r="AH138" i="2"/>
  <c r="AI129" i="2"/>
  <c r="AG125" i="2"/>
  <c r="AG120" i="2"/>
  <c r="AI120" i="2"/>
  <c r="AG117" i="2"/>
  <c r="AI105" i="2"/>
  <c r="AG100" i="2"/>
  <c r="AI100" i="2"/>
  <c r="AG97" i="2"/>
  <c r="AI85" i="2"/>
  <c r="AG80" i="2"/>
  <c r="AI80" i="2"/>
  <c r="AG77" i="2"/>
  <c r="AI65" i="2"/>
  <c r="AE60" i="2"/>
  <c r="AI59" i="2"/>
  <c r="AG53" i="2"/>
  <c r="AI49" i="2"/>
  <c r="AG43" i="2"/>
  <c r="AG114" i="2"/>
  <c r="AI114" i="2"/>
  <c r="AG94" i="2"/>
  <c r="AI94" i="2"/>
  <c r="AI79" i="2"/>
  <c r="AG74" i="2"/>
  <c r="AI74" i="2"/>
  <c r="AG56" i="2"/>
  <c r="AI56" i="2"/>
  <c r="AI144" i="2"/>
  <c r="AG129" i="2"/>
  <c r="AG108" i="2"/>
  <c r="AI108" i="2"/>
  <c r="AG105" i="2"/>
  <c r="AG88" i="2"/>
  <c r="AI88" i="2"/>
  <c r="AG85" i="2"/>
  <c r="AH79" i="2"/>
  <c r="AH76" i="2"/>
  <c r="AG68" i="2"/>
  <c r="AI68" i="2"/>
  <c r="AG65" i="2"/>
  <c r="AG59" i="2"/>
  <c r="AE56" i="2"/>
  <c r="AI55" i="2"/>
  <c r="AG49" i="2"/>
  <c r="AI45" i="2"/>
  <c r="AG122" i="2"/>
  <c r="AI122" i="2"/>
  <c r="AG102" i="2"/>
  <c r="AI102" i="2"/>
  <c r="AG82" i="2"/>
  <c r="AI82" i="2"/>
  <c r="AG79" i="2"/>
  <c r="AF76" i="2"/>
  <c r="AG62" i="2"/>
  <c r="AI62" i="2"/>
  <c r="AH55" i="2"/>
  <c r="AH45" i="2"/>
  <c r="AI54" i="2"/>
  <c r="AI52" i="2"/>
  <c r="AI50" i="2"/>
  <c r="AI48" i="2"/>
  <c r="AI46" i="2"/>
  <c r="AI44" i="2"/>
  <c r="AI42" i="2"/>
  <c r="AI40" i="2"/>
  <c r="AI38" i="2"/>
  <c r="AI36" i="2"/>
  <c r="AI34" i="2"/>
  <c r="AI32" i="2"/>
  <c r="AI30" i="2"/>
  <c r="AI28" i="2"/>
  <c r="AI26" i="2"/>
  <c r="AI24" i="2"/>
  <c r="AI22" i="2"/>
  <c r="AI20" i="2"/>
  <c r="AI18" i="2"/>
  <c r="AI16" i="2"/>
  <c r="AI14" i="2"/>
  <c r="AI12" i="2"/>
  <c r="AI10" i="2"/>
  <c r="AI8" i="2"/>
  <c r="AI6" i="2"/>
  <c r="AE5" i="2"/>
  <c r="AF5" i="2"/>
  <c r="AG5" i="2"/>
  <c r="AH5" i="2"/>
</calcChain>
</file>

<file path=xl/sharedStrings.xml><?xml version="1.0" encoding="utf-8"?>
<sst xmlns="http://schemas.openxmlformats.org/spreadsheetml/2006/main" count="4798" uniqueCount="284">
  <si>
    <t>24h subdial</t>
  </si>
  <si>
    <t>Check Chronos for bezel</t>
  </si>
  <si>
    <t>Check back stamps and logos (differentiate between stores and stamps) (FINISH!!)</t>
  </si>
  <si>
    <t>TRUE</t>
  </si>
  <si>
    <t>e.g. Patek Philippe, Rolex, Cartier, Vacheron Constantin, Audemars Piguet, Omega IWC, Jaeger Le Coultre (No Piaget because too close to jewelery)</t>
  </si>
  <si>
    <t>1980s is cutoff</t>
  </si>
  <si>
    <t>Gold Plate/Capped, Stainless steel and chrom plate together</t>
  </si>
  <si>
    <t>e.g. Round, Square, Rectangle, Tonneau, Cushion, Creative</t>
  </si>
  <si>
    <t>e.g. Colors, Gem Set, Stone, Mother of Pearl, Enamel, Cloisonné, Lacquer (not including subdial color)</t>
  </si>
  <si>
    <t>In mm</t>
  </si>
  <si>
    <r>
      <t xml:space="preserve">e.g. Stainless Steel, Yellow Gold, Rose Gold, White Gold, Platinum, Two-tone, Ceramic, Titaniumm </t>
    </r>
    <r>
      <rPr>
        <b/>
        <sz val="12"/>
        <color theme="1"/>
        <rFont val="Calibri"/>
        <family val="2"/>
        <scheme val="minor"/>
      </rPr>
      <t>(CHECK FOR DEPLOYANT)</t>
    </r>
    <r>
      <rPr>
        <sz val="12"/>
        <color theme="1"/>
        <rFont val="Calibri"/>
        <family val="2"/>
        <scheme val="minor"/>
      </rPr>
      <t>. Other: Leather, NATO, Rubber</t>
    </r>
  </si>
  <si>
    <t>No-date, Date, Big Date, Chronograph, Jumping hands, Retrograde</t>
  </si>
  <si>
    <t>Basically a moon phase?</t>
  </si>
  <si>
    <r>
      <t xml:space="preserve">Truly designed as an antimagnetic watch. e.g. Inngenieur/Millgauss </t>
    </r>
    <r>
      <rPr>
        <b/>
        <sz val="12"/>
        <color theme="1"/>
        <rFont val="Calibri"/>
        <family val="2"/>
        <scheme val="minor"/>
      </rPr>
      <t>ARE RAILMASTERS THERE TOO?</t>
    </r>
  </si>
  <si>
    <t>Internal or external</t>
  </si>
  <si>
    <t>Check all</t>
  </si>
  <si>
    <t>Single gem does not count</t>
  </si>
  <si>
    <t>Tiffany, Beyer, etc</t>
  </si>
  <si>
    <t>Needs the engraving</t>
  </si>
  <si>
    <t>Antiquorum has a special grade system. It incorporates condition, quality, technical and historical interest, age and rarity</t>
  </si>
  <si>
    <t>General Information</t>
  </si>
  <si>
    <t>!Hedonic Characteristics</t>
  </si>
  <si>
    <t xml:space="preserve">Complications </t>
  </si>
  <si>
    <r>
      <t>Always has moonphase</t>
    </r>
    <r>
      <rPr>
        <b/>
        <sz val="12"/>
        <color theme="1"/>
        <rFont val="Calibri"/>
        <family val="2"/>
        <scheme val="minor"/>
      </rPr>
      <t xml:space="preserve"> LEAP YEAR INDICATOR</t>
    </r>
    <r>
      <rPr>
        <sz val="12"/>
        <color theme="1"/>
        <rFont val="Calibri"/>
        <family val="2"/>
        <scheme val="minor"/>
      </rPr>
      <t>?</t>
    </r>
  </si>
  <si>
    <t>Data#</t>
  </si>
  <si>
    <t>Date</t>
  </si>
  <si>
    <t xml:space="preserve">Lot Number  </t>
  </si>
  <si>
    <t>Hammer Price</t>
  </si>
  <si>
    <t>Premium Price</t>
  </si>
  <si>
    <t>!Brand</t>
  </si>
  <si>
    <t>Decade Produced</t>
  </si>
  <si>
    <t>Case Material</t>
  </si>
  <si>
    <t>Dial Shape</t>
  </si>
  <si>
    <t>Dial Color/ Material</t>
  </si>
  <si>
    <t>Case Diameter</t>
  </si>
  <si>
    <t>Bracelet Material</t>
  </si>
  <si>
    <t>Integrated bracelet</t>
  </si>
  <si>
    <t>Time Only</t>
  </si>
  <si>
    <t>Double Seconds</t>
  </si>
  <si>
    <t>Manual</t>
  </si>
  <si>
    <t>Self-windng</t>
  </si>
  <si>
    <t>24h main</t>
  </si>
  <si>
    <t>Date only</t>
  </si>
  <si>
    <t>Day and date</t>
  </si>
  <si>
    <t>Triple Date</t>
  </si>
  <si>
    <t>Moonphase</t>
  </si>
  <si>
    <t>Tide indication</t>
  </si>
  <si>
    <t>Dive</t>
  </si>
  <si>
    <t>Anti-magnetic</t>
  </si>
  <si>
    <t>GMT (24h or 12/frixed or adjustable)</t>
  </si>
  <si>
    <t>Second reference time recorder (fixed)</t>
  </si>
  <si>
    <t>Two Movements</t>
  </si>
  <si>
    <t>Worldtime</t>
  </si>
  <si>
    <t>Power Reserve Indicator</t>
  </si>
  <si>
    <t>Rotating Bezel</t>
  </si>
  <si>
    <t>Chrono</t>
  </si>
  <si>
    <t>Flyback Chrono</t>
  </si>
  <si>
    <t>Rattrapante</t>
  </si>
  <si>
    <t>Minutecreeper</t>
  </si>
  <si>
    <t>Perpetual Calendar</t>
  </si>
  <si>
    <t xml:space="preserve">Leap year indicator </t>
  </si>
  <si>
    <t>Year Indicator</t>
  </si>
  <si>
    <t>Jump Hour</t>
  </si>
  <si>
    <t>High Comlication: Minute Repeater or Tourbillon</t>
  </si>
  <si>
    <t>Reversilbe</t>
  </si>
  <si>
    <t>Alarm</t>
  </si>
  <si>
    <t>Unusual</t>
  </si>
  <si>
    <t>Gemset Dial</t>
  </si>
  <si>
    <t>Gemset Case/Bezel</t>
  </si>
  <si>
    <t>Gemset Bracelet</t>
  </si>
  <si>
    <t>Retail Signature</t>
  </si>
  <si>
    <t>Company/Logo/Special Stamp</t>
  </si>
  <si>
    <t>Tropical Dial?</t>
  </si>
  <si>
    <t>Military</t>
  </si>
  <si>
    <t>Prototype</t>
  </si>
  <si>
    <t>NOS</t>
  </si>
  <si>
    <t>Provenance</t>
  </si>
  <si>
    <t>Grade</t>
  </si>
  <si>
    <t>Notes</t>
  </si>
  <si>
    <t>Rolex</t>
  </si>
  <si>
    <t>PG 18K</t>
  </si>
  <si>
    <t>Round</t>
  </si>
  <si>
    <t>Gold</t>
  </si>
  <si>
    <t>Leather</t>
  </si>
  <si>
    <t>Yes</t>
  </si>
  <si>
    <t>AAA</t>
  </si>
  <si>
    <t>Stainless Steel</t>
  </si>
  <si>
    <t>White/Silver (Tropical)</t>
  </si>
  <si>
    <t>Black</t>
  </si>
  <si>
    <t>AA</t>
  </si>
  <si>
    <t>YG 18K</t>
  </si>
  <si>
    <t>Cherry Wood</t>
  </si>
  <si>
    <t>Chronometer</t>
  </si>
  <si>
    <t>Onyx</t>
  </si>
  <si>
    <t>Two-tone</t>
  </si>
  <si>
    <t>White/Silver</t>
  </si>
  <si>
    <t>AAAA</t>
  </si>
  <si>
    <t>Porcelain Floating Dial</t>
  </si>
  <si>
    <t>White/Silver (Tropical subdials)</t>
  </si>
  <si>
    <t>Panda dial with tropical subdials (called brown in description)</t>
  </si>
  <si>
    <t>Brown</t>
  </si>
  <si>
    <t>Honeycomb Cream Dial</t>
  </si>
  <si>
    <t>American Heritage "3000$"</t>
  </si>
  <si>
    <t>American Heritage "3000$" Dial</t>
  </si>
  <si>
    <t>Pre daytona</t>
  </si>
  <si>
    <t>Extra white dial and hands</t>
  </si>
  <si>
    <t>Tropical</t>
  </si>
  <si>
    <t>Grey</t>
  </si>
  <si>
    <t>Paul newman reverse panda</t>
  </si>
  <si>
    <t>Salmon/Pink</t>
  </si>
  <si>
    <t>Gold Plate</t>
  </si>
  <si>
    <t>A</t>
  </si>
  <si>
    <t>Red (Burgundy)</t>
  </si>
  <si>
    <t>YG &lt;18K</t>
  </si>
  <si>
    <t>Rectangle</t>
  </si>
  <si>
    <t>Eaton</t>
  </si>
  <si>
    <t>Interesting Fact “Eaton watches weren’t in fact made for the famous English school. But custom made by Rolex exclusively for T. Eaton Co. Ltd. Which was once Canada’s largest department store retailer”</t>
  </si>
  <si>
    <t>Tide Indication</t>
  </si>
  <si>
    <t>Abercrombie &amp; Fitch</t>
  </si>
  <si>
    <t>Solunar</t>
  </si>
  <si>
    <t>Double Seconds (center seconds and sub center seconds)</t>
  </si>
  <si>
    <t>Double seconds</t>
  </si>
  <si>
    <t>Mixes &lt;18K</t>
  </si>
  <si>
    <t>The bezel is also extremely rare as the engraving “Units per Hour” is located at 3 o clock and the bezel is calibrated to 200 unlike the later versions.</t>
  </si>
  <si>
    <t>Tiffany &amp; Co.</t>
  </si>
  <si>
    <t>Salmon</t>
  </si>
  <si>
    <t>WG 18K</t>
  </si>
  <si>
    <t>Rare Submariner with explorer dial</t>
  </si>
  <si>
    <t>Stainless steel and pink gold case</t>
  </si>
  <si>
    <t>Stainless steel and pink gold (9k) case</t>
  </si>
  <si>
    <t>Serpico Y Laino</t>
  </si>
  <si>
    <t xml:space="preserve">Case back engraved.Venezuela’s Serpico y Laino or </t>
  </si>
  <si>
    <t>Hafiz al Assad</t>
  </si>
  <si>
    <t>Lapis</t>
  </si>
  <si>
    <t>Blue</t>
  </si>
  <si>
    <t>Rare rolex bracelet</t>
  </si>
  <si>
    <t>Rolex monometer</t>
  </si>
  <si>
    <t>Blue (Tropical Brown)</t>
  </si>
  <si>
    <t>Arabic date wheel, Accessories: Box with U.A.E. logo, counter box, instructions booklets, brochure, original perforated warranty (stamped Mohd Rasool Khoory &amp; Sons, Abu Dhabi), tag and booklet holder with serial stamped.</t>
  </si>
  <si>
    <t>Paul newman</t>
  </si>
  <si>
    <t>Aged "tropical dial, but not sold as such. Bad aging</t>
  </si>
  <si>
    <t>FALSE</t>
  </si>
  <si>
    <t>Albino Daytona. White dial with white subregisters (no panda)</t>
  </si>
  <si>
    <t>Coca Cola</t>
  </si>
  <si>
    <t>Case back engraved: « Francis D. Doherty 25 years Service Coca-Cola Co »</t>
  </si>
  <si>
    <t>Spanish days</t>
  </si>
  <si>
    <t>Abu Dhabi Police</t>
  </si>
  <si>
    <t>Comes with brass letter holder</t>
  </si>
  <si>
    <t>Mixes of 18K</t>
  </si>
  <si>
    <t>Only bezel is YG?</t>
  </si>
  <si>
    <t>Spare black service dial</t>
  </si>
  <si>
    <t>Honeycomb star dial</t>
  </si>
  <si>
    <t>Comes with rolex presssure tester (-3500CHF)</t>
  </si>
  <si>
    <t>Paul newman Panda</t>
  </si>
  <si>
    <t>COMEX</t>
  </si>
  <si>
    <t>Tiger eye</t>
  </si>
  <si>
    <t>Peuvian Air Force (FUERZA AEREA DEL PERU)</t>
  </si>
  <si>
    <t xml:space="preserve">ROLEX, REF. 6262, DAYTONA, «SO CALLED» PAUL NEWMAN PANDA WITH BROWN SUBDIALS AND BROWN OUTER TRACK </t>
  </si>
  <si>
    <t>Gold (Cream)</t>
  </si>
  <si>
    <t xml:space="preserve">ROLEX, REF. 6239, GOLD DAYTONA, CREAM «PAUL NEWMAN» DIAL, FULL SET </t>
  </si>
  <si>
    <t>JOYERIA RIVIERA</t>
  </si>
  <si>
    <t>Diamonds (Gold)</t>
  </si>
  <si>
    <t>after-market diamonds on bracelet</t>
  </si>
  <si>
    <t>Cartier</t>
  </si>
  <si>
    <t>Other</t>
  </si>
  <si>
    <t>Paul newman Panda with extra bracelet</t>
  </si>
  <si>
    <t>Bezel is white gold</t>
  </si>
  <si>
    <t>Brock &amp; Co</t>
  </si>
  <si>
    <t>Patina on dial (tropical)</t>
  </si>
  <si>
    <t>Dead second</t>
  </si>
  <si>
    <t>Wood</t>
  </si>
  <si>
    <t>Green</t>
  </si>
  <si>
    <t>Red Omani Sword</t>
  </si>
  <si>
    <t>Paul newman reverse Panda</t>
  </si>
  <si>
    <t>Cushion</t>
  </si>
  <si>
    <t>Only stamped Eaton</t>
  </si>
  <si>
    <t>GREEN KHANJAR</t>
  </si>
  <si>
    <t>UAE</t>
  </si>
  <si>
    <t>Pink</t>
  </si>
  <si>
    <t>Reverse Panda paul newman: Known to collectors as the Oyster Sotto (meaning under Oyster) for the unusual dial configuration of having the word Oyster placed underneath the word Cosmograph. Featuring its original Mark 1.5 pushers known as millerighe, its case in excellent condition as well as an untouched original dial featuring steep sub-counters, now known as musketeer due to the sleeves worn by them at the time. Never offered at auction before, this is an extremely rare opportunity to acquire one of the rarest Paul Newman configurations ever made, one of the first examples of a screw-down Paul Newman Daytonas produced. As of today, there have been less than 10 examples known in this configuration and is, without the doubt, the grail for any Rolex collector. This is the first Oyster “Musketeer” to appear in auction.</t>
  </si>
  <si>
    <t>Panda Paul Newman</t>
  </si>
  <si>
    <t>VERY hard to date!</t>
  </si>
  <si>
    <t>Tropical sibdials and pulsation scale on dial</t>
  </si>
  <si>
    <t>Philippe Beguin</t>
  </si>
  <si>
    <t>Gold/Pink Salmon</t>
  </si>
  <si>
    <t>mystery cross engraved on the case back</t>
  </si>
  <si>
    <t>Square</t>
  </si>
  <si>
    <t>Oval</t>
  </si>
  <si>
    <t>Paul newman panda</t>
  </si>
  <si>
    <t>PORCELAIN FLOATING RETAILED BY TIFFANY</t>
  </si>
  <si>
    <t>Coin edge</t>
  </si>
  <si>
    <t>Blue (tropical: Purple aged)</t>
  </si>
  <si>
    <t>Gold/Pink</t>
  </si>
  <si>
    <t>Arabic indexes and calendar</t>
  </si>
  <si>
    <t>Barbie Pink</t>
  </si>
  <si>
    <t>Red</t>
  </si>
  <si>
    <t>Oman: Swords of Khanjar</t>
  </si>
  <si>
    <t>His Majesty Sultan Qaboos bin Said, the Sultan of Oman regularly ordered watches from Rolex such as this example,</t>
  </si>
  <si>
    <t>Khanjar Swords</t>
  </si>
  <si>
    <t>Reverse Panda Paul Newman</t>
  </si>
  <si>
    <t>PG &lt;18K</t>
  </si>
  <si>
    <t>Explorer troplical dial</t>
  </si>
  <si>
    <t>Explorer dial</t>
  </si>
  <si>
    <t>Enamel</t>
  </si>
  <si>
    <t>Brown stardusr dial</t>
  </si>
  <si>
    <t>Gold/Beige</t>
  </si>
  <si>
    <t>Panda paul newman</t>
  </si>
  <si>
    <t xml:space="preserve">Panda dial </t>
  </si>
  <si>
    <t>Near mint condition</t>
  </si>
  <si>
    <t>FAP</t>
  </si>
  <si>
    <t xml:space="preserve">Provenance: At the beginning of the 1980's, Comex was encountering financial difficulties. After trying hard to find funds, Henri Delauze knocked on the door of a French public works company whose financial director offered them a solution that allowed Mr Delauze to obtain sufficient funds but also to keep the operational control of the company. This director became a member of the board and participated in many strategic meetings. He became a close friend of Mr Delauze and acquired 1% of the capital for himself. One day after a meeting Henri Delauze called him to his office and gifted him with the 16800. </t>
  </si>
  <si>
    <t>Provenance: Property of General Eduardo Galindo Grandchant/Carlos Coello “Tuma”</t>
  </si>
  <si>
    <t xml:space="preserve">Provenance: Property of the Polar Explorer Douglas Roland Otway Prior, known as Doug, served with the advance party of the 1956 Royal Society Antarctic Expedition International Geophysical Year, and assisted, in no small part, towards the successful outcome of the Commonwealth Trans-Antarctic Expedition of 1955 to 1958 - the first crossing of Antarctica. </t>
  </si>
  <si>
    <t>Provenance: THE LIFESAVER'S ROLEX 6542 GMT. Gifted by parents to a man who saved a child from drowning at the Bain des Paquis.</t>
  </si>
  <si>
    <t>Bracelet Material and Integration</t>
  </si>
  <si>
    <t>Gem Setting</t>
  </si>
  <si>
    <t>Signature or Logo/Symbol</t>
  </si>
  <si>
    <t>Special</t>
  </si>
  <si>
    <t>Grading</t>
  </si>
  <si>
    <t>Complications</t>
  </si>
  <si>
    <t>Index Dummies</t>
  </si>
  <si>
    <t>Lot_Number</t>
  </si>
  <si>
    <t>Hammer_Price</t>
  </si>
  <si>
    <t>Premium_Price</t>
  </si>
  <si>
    <t>Log_Hammer_Price</t>
  </si>
  <si>
    <t>CM_SS</t>
  </si>
  <si>
    <t>CM_TT</t>
  </si>
  <si>
    <t>CM_Gold</t>
  </si>
  <si>
    <t>CM_PVD_GP_Other</t>
  </si>
  <si>
    <t>BM_SS</t>
  </si>
  <si>
    <t>BM_Strap_None</t>
  </si>
  <si>
    <t>BM_TT</t>
  </si>
  <si>
    <t>BM_Gold</t>
  </si>
  <si>
    <t>Gem_Setting</t>
  </si>
  <si>
    <t>Retailer_Logo_Symbol</t>
  </si>
  <si>
    <t>Tropical_Dial</t>
  </si>
  <si>
    <t>Time_Only</t>
  </si>
  <si>
    <t>Date_All_Types</t>
  </si>
  <si>
    <t>Moon_Phase_Tide</t>
  </si>
  <si>
    <t>Anti_Magnetic</t>
  </si>
  <si>
    <t>GMT</t>
  </si>
  <si>
    <t>Chronograph</t>
  </si>
  <si>
    <t>Y2018</t>
  </si>
  <si>
    <t>Y2019</t>
  </si>
  <si>
    <t>Y2020</t>
  </si>
  <si>
    <t>Y2021</t>
  </si>
  <si>
    <t>Y2022</t>
  </si>
  <si>
    <t>Characteristic</t>
  </si>
  <si>
    <t>Coefficient</t>
  </si>
  <si>
    <t>Std. Error</t>
  </si>
  <si>
    <t>t-value</t>
  </si>
  <si>
    <t>Significance</t>
  </si>
  <si>
    <t>Year</t>
  </si>
  <si>
    <t>COEF</t>
  </si>
  <si>
    <t>INDEX</t>
  </si>
  <si>
    <t>Return</t>
  </si>
  <si>
    <t>Corrected Index</t>
  </si>
  <si>
    <t>***</t>
  </si>
  <si>
    <t>**</t>
  </si>
  <si>
    <t>n/a</t>
  </si>
  <si>
    <t>.</t>
  </si>
  <si>
    <t>Arithmetic Mean</t>
  </si>
  <si>
    <t>&lt;2.20E-16</t>
  </si>
  <si>
    <t>Standard Deviation of Annual Returns</t>
  </si>
  <si>
    <t>CM_SS#</t>
  </si>
  <si>
    <t>BM_Strap_None#</t>
  </si>
  <si>
    <t>Miscellaneous</t>
  </si>
  <si>
    <t>A#</t>
  </si>
  <si>
    <t>Complication</t>
  </si>
  <si>
    <t>Time_Only#</t>
  </si>
  <si>
    <t>Index Year</t>
  </si>
  <si>
    <t>Y2018#</t>
  </si>
  <si>
    <t>Intercept</t>
  </si>
  <si>
    <t>Observations</t>
  </si>
  <si>
    <t>R Squated</t>
  </si>
  <si>
    <t>Adjusted R Squared</t>
  </si>
  <si>
    <t>Residual Standard Error</t>
  </si>
  <si>
    <t>F Statstic</t>
  </si>
  <si>
    <t>p-value</t>
  </si>
  <si>
    <t>&lt; 2.2e-16</t>
  </si>
  <si>
    <t>on 430 degrees of freedom</t>
  </si>
  <si>
    <t>on 24 and 430 DF</t>
  </si>
  <si>
    <t>Total Return Over 5 Years</t>
  </si>
  <si>
    <t>Rolex Subindex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</si>
</sst>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164" formatCode="[$-409]mmmm\ d\,\ yyyy;@"/>
    <numFmt numFmtId="165" formatCode="#,##0.00000"/>
    <numFmt numFmtId="166" formatCode="0.000"/>
    <numFmt numFmtId="167" formatCode="0.0%"/>
    <numFmt numFmtId="168" formatCode="0.0000"/>
    <numFmt numFmtId="169" formatCode="0.00000"/>
  </numFmts>
  <fonts count="9" x14ac:knownFonts="1">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12"/>
      <color theme="1"/>
      <name val="Times New Roman"/>
      <family val="1"/>
    </font>
    <font>
      <b/>
      <sz val="12"/>
      <color theme="1"/>
      <name val="Times New Roman"/>
      <family val="1"/>
    </font>
    <font>
      <i/>
      <sz val="12"/>
      <color theme="1"/>
      <name val="Times New Roman"/>
      <family val="1"/>
    </font>
  </fonts>
  <fills count="10">
    <fill>
      <patternFill patternType="none"/>
    </fill>
    <fill>
      <patternFill patternType="gray125"/>
    </fill>
    <fill>
      <patternFill patternType="solid">
        <fgColor rgb="FFFF0000"/>
        <bgColor indexed="64"/>
      </patternFill>
    </fill>
    <fill>
      <patternFill patternType="solid">
        <fgColor theme="4"/>
        <bgColor indexed="64"/>
      </patternFill>
    </fill>
    <fill>
      <patternFill patternType="solid">
        <fgColor rgb="FFFFC000"/>
        <bgColor indexed="64"/>
      </patternFill>
    </fill>
    <fill>
      <patternFill patternType="solid">
        <fgColor theme="5"/>
        <bgColor indexed="64"/>
      </patternFill>
    </fill>
    <fill>
      <patternFill patternType="solid">
        <fgColor rgb="FFFFFF00"/>
        <bgColor indexed="64"/>
      </patternFill>
    </fill>
    <fill>
      <patternFill patternType="solid">
        <fgColor theme="5" tint="-0.249977111117893"/>
        <bgColor indexed="64"/>
      </patternFill>
    </fill>
    <fill>
      <patternFill patternType="solid">
        <fgColor theme="0"/>
        <bgColor indexed="64"/>
      </patternFill>
    </fill>
    <fill>
      <patternFill patternType="solid">
        <fgColor rgb="FF7030A0"/>
        <bgColor indexed="64"/>
      </patternFill>
    </fill>
  </fills>
  <borders count="5">
    <border>
      <left/>
      <right/>
      <top/>
      <bottom/>
      <diagonal/>
    </border>
    <border>
      <left style="thin">
        <color indexed="64"/>
      </left>
      <right/>
      <top/>
      <bottom/>
      <diagonal/>
    </border>
    <border>
      <left/>
      <right/>
      <top/>
      <bottom style="thin">
        <color indexed="64"/>
      </bottom>
      <diagonal/>
    </border>
    <border>
      <left/>
      <right/>
      <top style="thin">
        <color indexed="64"/>
      </top>
      <bottom/>
      <diagonal/>
    </border>
    <border>
      <left/>
      <right/>
      <top/>
      <bottom style="double">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83">
    <xf numFmtId="0" fontId="0" fillId="0" borderId="0" xfId="0"/>
    <xf numFmtId="0" fontId="0" fillId="0" borderId="0" xfId="0" applyAlignment="1">
      <alignmen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3" fillId="2" borderId="0" xfId="0" applyFont="1" applyFill="1" applyAlignment="1">
      <alignment horizontal="center" vertical="center"/>
    </xf>
    <xf numFmtId="0" fontId="0" fillId="0" borderId="0" xfId="0" applyAlignment="1">
      <alignment wrapText="1"/>
    </xf>
    <xf numFmtId="0" fontId="0" fillId="0" borderId="0" xfId="0" applyAlignment="1">
      <alignment vertical="center" wrapText="1"/>
    </xf>
    <xf numFmtId="0" fontId="0" fillId="0" borderId="0" xfId="0" applyAlignment="1">
      <alignment horizontal="right" wrapText="1"/>
    </xf>
    <xf numFmtId="0" fontId="0" fillId="0" borderId="0" xfId="0" applyAlignment="1">
      <alignment horizontal="center" wrapText="1"/>
    </xf>
    <xf numFmtId="0" fontId="0" fillId="0" borderId="0" xfId="0" applyAlignment="1">
      <alignment horizontal="left" wrapText="1"/>
    </xf>
    <xf numFmtId="0" fontId="3" fillId="2" borderId="0" xfId="0" applyFont="1" applyFill="1" applyAlignment="1">
      <alignment horizontal="center" wrapText="1"/>
    </xf>
    <xf numFmtId="0" fontId="0" fillId="0" borderId="0" xfId="0" applyAlignment="1">
      <alignment horizontal="left" vertical="center" wrapText="1"/>
    </xf>
    <xf numFmtId="0" fontId="3" fillId="0" borderId="0" xfId="0" applyFont="1" applyAlignment="1">
      <alignment horizontal="center" vertical="center"/>
    </xf>
    <xf numFmtId="0" fontId="3" fillId="0" borderId="0" xfId="0" applyFont="1" applyAlignment="1">
      <alignment horizontal="left" vertical="top" wrapText="1"/>
    </xf>
    <xf numFmtId="0" fontId="2" fillId="3" borderId="0" xfId="0" applyFont="1" applyFill="1" applyAlignment="1">
      <alignment horizontal="center" vertical="top" wrapText="1"/>
    </xf>
    <xf numFmtId="0" fontId="2" fillId="3" borderId="0" xfId="0" applyFont="1" applyFill="1" applyAlignment="1">
      <alignment vertical="top" wrapText="1"/>
    </xf>
    <xf numFmtId="0" fontId="2" fillId="3" borderId="0" xfId="0" applyFont="1" applyFill="1" applyAlignment="1">
      <alignment horizontal="right" vertical="top" wrapText="1"/>
    </xf>
    <xf numFmtId="0" fontId="2" fillId="3" borderId="0" xfId="0" applyFont="1" applyFill="1" applyAlignment="1">
      <alignment horizontal="left" vertical="top" wrapText="1"/>
    </xf>
    <xf numFmtId="0" fontId="2" fillId="4" borderId="0" xfId="0" applyFont="1" applyFill="1" applyAlignment="1">
      <alignment horizontal="center" vertical="top" wrapText="1"/>
    </xf>
    <xf numFmtId="0" fontId="2" fillId="5" borderId="0" xfId="0" applyFont="1" applyFill="1" applyAlignment="1">
      <alignment horizontal="center" vertical="top" wrapText="1"/>
    </xf>
    <xf numFmtId="0" fontId="4" fillId="3" borderId="0" xfId="0" applyFont="1" applyFill="1" applyAlignment="1">
      <alignment horizontal="center" vertical="top" wrapText="1"/>
    </xf>
    <xf numFmtId="164" fontId="0" fillId="0" borderId="0" xfId="0" applyNumberFormat="1" applyAlignment="1">
      <alignment vertical="center"/>
    </xf>
    <xf numFmtId="3" fontId="0" fillId="0" borderId="0" xfId="1" applyNumberFormat="1" applyFont="1" applyFill="1" applyAlignment="1">
      <alignment vertical="center"/>
    </xf>
    <xf numFmtId="3"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vertical="center"/>
    </xf>
    <xf numFmtId="0" fontId="5" fillId="0" borderId="0" xfId="0" applyFont="1" applyAlignment="1">
      <alignment horizontal="center" vertical="center"/>
    </xf>
    <xf numFmtId="0" fontId="0" fillId="6" borderId="0" xfId="0" applyFill="1" applyAlignment="1">
      <alignment vertical="center"/>
    </xf>
    <xf numFmtId="0" fontId="5" fillId="4" borderId="0" xfId="0" applyFont="1" applyFill="1" applyAlignment="1">
      <alignment horizontal="center" vertical="center"/>
    </xf>
    <xf numFmtId="0" fontId="0" fillId="4" borderId="0" xfId="0" applyFill="1" applyAlignment="1">
      <alignment horizontal="center" vertical="center"/>
    </xf>
    <xf numFmtId="0" fontId="0" fillId="2"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left" vertical="center"/>
    </xf>
    <xf numFmtId="0" fontId="0" fillId="2" borderId="0" xfId="0" applyFill="1" applyAlignment="1">
      <alignment vertical="center"/>
    </xf>
    <xf numFmtId="3" fontId="0" fillId="0" borderId="1" xfId="0" applyNumberFormat="1" applyBorder="1" applyAlignment="1">
      <alignment vertical="center"/>
    </xf>
    <xf numFmtId="164" fontId="0" fillId="7" borderId="0" xfId="0" applyNumberFormat="1" applyFill="1" applyAlignment="1">
      <alignment vertical="center"/>
    </xf>
    <xf numFmtId="0" fontId="5" fillId="2" borderId="0" xfId="0" applyFont="1" applyFill="1" applyAlignment="1">
      <alignment horizontal="center" vertical="center"/>
    </xf>
    <xf numFmtId="0" fontId="0" fillId="5" borderId="0" xfId="0" applyFill="1" applyAlignment="1">
      <alignment vertical="center"/>
    </xf>
    <xf numFmtId="0" fontId="0" fillId="8" borderId="0" xfId="0" applyFill="1" applyAlignment="1">
      <alignment horizontal="left" vertical="center"/>
    </xf>
    <xf numFmtId="0" fontId="5" fillId="0" borderId="0" xfId="0" applyFont="1" applyAlignment="1">
      <alignment horizontal="left" vertical="center"/>
    </xf>
    <xf numFmtId="0" fontId="5" fillId="6" borderId="0" xfId="0" applyFont="1" applyFill="1" applyAlignment="1">
      <alignment horizontal="center" vertical="center"/>
    </xf>
    <xf numFmtId="0" fontId="0" fillId="0" borderId="0" xfId="0" applyAlignment="1">
      <alignment horizontal="center"/>
    </xf>
    <xf numFmtId="0" fontId="3" fillId="0" borderId="0" xfId="0" applyFont="1" applyAlignment="1">
      <alignment horizontal="center" vertical="top" wrapText="1"/>
    </xf>
    <xf numFmtId="0" fontId="3" fillId="0" borderId="0" xfId="0" applyFont="1"/>
    <xf numFmtId="0" fontId="0" fillId="2" borderId="0" xfId="0" applyFill="1"/>
    <xf numFmtId="0" fontId="4" fillId="9" borderId="0" xfId="0" applyFont="1" applyFill="1" applyAlignment="1">
      <alignment horizontal="center" vertical="top" wrapText="1"/>
    </xf>
    <xf numFmtId="164" fontId="0" fillId="0" borderId="0" xfId="0" applyNumberFormat="1"/>
    <xf numFmtId="3" fontId="0" fillId="0" borderId="0" xfId="0" applyNumberFormat="1"/>
    <xf numFmtId="165" fontId="0" fillId="0" borderId="0" xfId="0" applyNumberFormat="1"/>
    <xf numFmtId="0" fontId="0" fillId="8" borderId="0" xfId="0" applyFill="1"/>
    <xf numFmtId="0" fontId="6" fillId="8" borderId="0" xfId="0" applyFont="1" applyFill="1"/>
    <xf numFmtId="0" fontId="6" fillId="8" borderId="2" xfId="0" applyFont="1" applyFill="1" applyBorder="1" applyAlignment="1">
      <alignment horizontal="right"/>
    </xf>
    <xf numFmtId="0" fontId="7" fillId="8" borderId="2" xfId="0" applyFont="1" applyFill="1" applyBorder="1" applyAlignment="1">
      <alignment horizontal="left"/>
    </xf>
    <xf numFmtId="0" fontId="7" fillId="8" borderId="2" xfId="0" applyFont="1" applyFill="1" applyBorder="1" applyAlignment="1">
      <alignment horizontal="right"/>
    </xf>
    <xf numFmtId="0" fontId="6" fillId="8" borderId="2" xfId="0" applyFont="1" applyFill="1" applyBorder="1"/>
    <xf numFmtId="0" fontId="7" fillId="8" borderId="2" xfId="0" applyFont="1" applyFill="1" applyBorder="1"/>
    <xf numFmtId="0" fontId="8" fillId="8" borderId="0" xfId="0" applyFont="1" applyFill="1"/>
    <xf numFmtId="166" fontId="6" fillId="8" borderId="0" xfId="0" applyNumberFormat="1" applyFont="1" applyFill="1"/>
    <xf numFmtId="0" fontId="6" fillId="8" borderId="0" xfId="0" applyFont="1" applyFill="1" applyAlignment="1">
      <alignment horizontal="right"/>
    </xf>
    <xf numFmtId="0" fontId="6" fillId="8" borderId="0" xfId="0" applyFont="1" applyFill="1" applyAlignment="1">
      <alignment horizontal="left"/>
    </xf>
    <xf numFmtId="166" fontId="6" fillId="8" borderId="0" xfId="0" applyNumberFormat="1" applyFont="1" applyFill="1" applyAlignment="1">
      <alignment horizontal="right"/>
    </xf>
    <xf numFmtId="2" fontId="6" fillId="8" borderId="0" xfId="0" applyNumberFormat="1" applyFont="1" applyFill="1" applyAlignment="1">
      <alignment horizontal="right"/>
    </xf>
    <xf numFmtId="169" fontId="6" fillId="8" borderId="0" xfId="0" applyNumberFormat="1" applyFont="1" applyFill="1"/>
    <xf numFmtId="167" fontId="6" fillId="8" borderId="0" xfId="2" applyNumberFormat="1" applyFont="1" applyFill="1" applyAlignment="1">
      <alignment horizontal="right"/>
    </xf>
    <xf numFmtId="10" fontId="6" fillId="8" borderId="0" xfId="2" applyNumberFormat="1" applyFont="1" applyFill="1" applyAlignment="1">
      <alignment horizontal="right"/>
    </xf>
    <xf numFmtId="11" fontId="6" fillId="8" borderId="0" xfId="0" applyNumberFormat="1" applyFont="1" applyFill="1" applyAlignment="1">
      <alignment horizontal="right"/>
    </xf>
    <xf numFmtId="168" fontId="6" fillId="8" borderId="0" xfId="0" applyNumberFormat="1" applyFont="1" applyFill="1" applyAlignment="1">
      <alignment horizontal="right"/>
    </xf>
    <xf numFmtId="10" fontId="6" fillId="8" borderId="2" xfId="2" applyNumberFormat="1" applyFont="1" applyFill="1" applyBorder="1" applyAlignment="1">
      <alignment horizontal="right"/>
    </xf>
    <xf numFmtId="2" fontId="6" fillId="8" borderId="0" xfId="0" applyNumberFormat="1" applyFont="1" applyFill="1"/>
    <xf numFmtId="166" fontId="6" fillId="8" borderId="2" xfId="0" applyNumberFormat="1" applyFont="1" applyFill="1" applyBorder="1"/>
    <xf numFmtId="0" fontId="6" fillId="8" borderId="3" xfId="0" applyFont="1" applyFill="1" applyBorder="1" applyAlignment="1">
      <alignment horizontal="left" indent="2"/>
    </xf>
    <xf numFmtId="0" fontId="6" fillId="8" borderId="3" xfId="0" applyFont="1" applyFill="1" applyBorder="1"/>
    <xf numFmtId="0" fontId="6" fillId="8" borderId="4" xfId="0" applyFont="1" applyFill="1" applyBorder="1" applyAlignment="1">
      <alignment horizontal="left" indent="2"/>
    </xf>
    <xf numFmtId="0" fontId="6" fillId="8" borderId="4" xfId="0" applyFont="1" applyFill="1" applyBorder="1"/>
    <xf numFmtId="0" fontId="7" fillId="8" borderId="2" xfId="0" applyFont="1" applyFill="1" applyBorder="1" applyAlignment="1">
      <alignment horizontal="left" indent="1"/>
    </xf>
    <xf numFmtId="0" fontId="6" fillId="8" borderId="0" xfId="0" applyFont="1" applyFill="1" applyAlignment="1">
      <alignment horizontal="left" indent="1"/>
    </xf>
    <xf numFmtId="0" fontId="6" fillId="8" borderId="2" xfId="0" applyFont="1" applyFill="1" applyBorder="1" applyAlignment="1">
      <alignment horizontal="left" indent="1"/>
    </xf>
    <xf numFmtId="10" fontId="6" fillId="8" borderId="3" xfId="2" applyNumberFormat="1" applyFont="1" applyFill="1" applyBorder="1"/>
    <xf numFmtId="0" fontId="6" fillId="8" borderId="0" xfId="0" applyFont="1" applyFill="1" applyAlignment="1">
      <alignment horizontal="left" indent="2"/>
    </xf>
    <xf numFmtId="10" fontId="6" fillId="8" borderId="0" xfId="2" applyNumberFormat="1" applyFont="1" applyFill="1" applyBorder="1"/>
    <xf numFmtId="10" fontId="6" fillId="8" borderId="4" xfId="2" applyNumberFormat="1" applyFont="1" applyFill="1" applyBorder="1"/>
    <xf numFmtId="0" fontId="7" fillId="8" borderId="0" xfId="0" applyFont="1" applyFill="1" applyAlignment="1">
      <alignment horizontal="right"/>
    </xf>
  </cellXfs>
  <cellStyles count="3">
    <cellStyle name="Currency" xfId="1" builtinId="4"/>
    <cellStyle name="Normal" xfId="0" builtinId="0"/>
    <cellStyle name="Percent 2" xfId="2" xr:uid="{2C27A473-9D7F-9B4C-82BB-471BE3E171E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Rolex Index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'Rolex RESULTS AND INDEX'!$L$12</c:f>
              <c:strCache>
                <c:ptCount val="1"/>
                <c:pt idx="0">
                  <c:v>Rolex Subindex</c:v>
                </c:pt>
              </c:strCache>
            </c:strRef>
          </c:tx>
          <c:spPr>
            <a:ln w="28575" cap="rnd">
              <a:solidFill>
                <a:schemeClr val="accent2"/>
              </a:solidFill>
              <a:round/>
            </a:ln>
            <a:effectLst/>
          </c:spPr>
          <c:marker>
            <c:symbol val="none"/>
          </c:marker>
          <c:dLbls>
            <c:dLbl>
              <c:idx val="0"/>
              <c:layout>
                <c:manualLayout>
                  <c:x val="-1.5620019910693547E-2"/>
                  <c:y val="-2.9787234042553193E-2"/>
                </c:manualLayout>
              </c:layout>
              <c:tx>
                <c:rich>
                  <a:bodyPr/>
                  <a:lstStyle/>
                  <a:p>
                    <a:fld id="{61956400-EE62-0D45-9AC9-28B4E0E882E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C12B-F643-AA08-6C89A979D54C}"/>
                </c:ext>
              </c:extLst>
            </c:dLbl>
            <c:dLbl>
              <c:idx val="1"/>
              <c:layout>
                <c:manualLayout>
                  <c:x val="-4.0165765484640549E-2"/>
                  <c:y val="4.6808510638297794E-2"/>
                </c:manualLayout>
              </c:layout>
              <c:tx>
                <c:rich>
                  <a:bodyPr/>
                  <a:lstStyle/>
                  <a:p>
                    <a:fld id="{452C4423-D27F-2D49-93A5-08634143AD7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C12B-F643-AA08-6C89A979D54C}"/>
                </c:ext>
              </c:extLst>
            </c:dLbl>
            <c:dLbl>
              <c:idx val="2"/>
              <c:layout>
                <c:manualLayout>
                  <c:x val="-4.2397196900453994E-2"/>
                  <c:y val="-4.2553191489361701E-2"/>
                </c:manualLayout>
              </c:layout>
              <c:tx>
                <c:rich>
                  <a:bodyPr/>
                  <a:lstStyle/>
                  <a:p>
                    <a:fld id="{81E62057-8700-424C-8C60-ECFAF9EF861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C12B-F643-AA08-6C89A979D54C}"/>
                </c:ext>
              </c:extLst>
            </c:dLbl>
            <c:dLbl>
              <c:idx val="3"/>
              <c:layout>
                <c:manualLayout>
                  <c:x val="-4.4628628316267356E-2"/>
                  <c:y val="7.2340425531914887E-2"/>
                </c:manualLayout>
              </c:layout>
              <c:tx>
                <c:rich>
                  <a:bodyPr/>
                  <a:lstStyle/>
                  <a:p>
                    <a:fld id="{6DD802C8-269F-D347-80AF-7D22BDCBCF7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C12B-F643-AA08-6C89A979D54C}"/>
                </c:ext>
              </c:extLst>
            </c:dLbl>
            <c:dLbl>
              <c:idx val="4"/>
              <c:layout>
                <c:manualLayout>
                  <c:x val="-4.4628628316267439E-2"/>
                  <c:y val="7.2340425531914887E-2"/>
                </c:manualLayout>
              </c:layout>
              <c:tx>
                <c:rich>
                  <a:bodyPr/>
                  <a:lstStyle/>
                  <a:p>
                    <a:fld id="{32291E8D-1E2F-C747-84B0-3D82CC7C750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C12B-F643-AA08-6C89A979D5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numRef>
              <c:f>'Rolex RESULTS AND INDEX'!$K$13:$K$17</c:f>
              <c:numCache>
                <c:formatCode>General</c:formatCode>
                <c:ptCount val="5"/>
                <c:pt idx="0">
                  <c:v>2018</c:v>
                </c:pt>
                <c:pt idx="1">
                  <c:v>2019</c:v>
                </c:pt>
                <c:pt idx="2">
                  <c:v>2020</c:v>
                </c:pt>
                <c:pt idx="3">
                  <c:v>2021</c:v>
                </c:pt>
                <c:pt idx="4">
                  <c:v>2022</c:v>
                </c:pt>
              </c:numCache>
            </c:numRef>
          </c:cat>
          <c:val>
            <c:numRef>
              <c:f>'Rolex RESULTS AND INDEX'!$L$13:$L$17</c:f>
              <c:numCache>
                <c:formatCode>General</c:formatCode>
                <c:ptCount val="5"/>
                <c:pt idx="0">
                  <c:v>100</c:v>
                </c:pt>
                <c:pt idx="1">
                  <c:v>96.227210565585267</c:v>
                </c:pt>
                <c:pt idx="2">
                  <c:v>139.04349828144132</c:v>
                </c:pt>
                <c:pt idx="3">
                  <c:v>121.83270324693807</c:v>
                </c:pt>
                <c:pt idx="4">
                  <c:v>122.3372191768119</c:v>
                </c:pt>
              </c:numCache>
            </c:numRef>
          </c:val>
          <c:smooth val="0"/>
          <c:extLst>
            <c:ext xmlns:c15="http://schemas.microsoft.com/office/drawing/2012/chart" uri="{02D57815-91ED-43cb-92C2-25804820EDAC}">
              <c15:datalabelsRange>
                <c15:f>'Rolex RESULTS AND INDEX'!$M$13:$M$17</c15:f>
                <c15:dlblRangeCache>
                  <c:ptCount val="5"/>
                  <c:pt idx="1">
                    <c:v>-3.77%</c:v>
                  </c:pt>
                  <c:pt idx="2">
                    <c:v>44.49%</c:v>
                  </c:pt>
                  <c:pt idx="3">
                    <c:v>-12.38%</c:v>
                  </c:pt>
                  <c:pt idx="4">
                    <c:v>0.41%</c:v>
                  </c:pt>
                </c15:dlblRangeCache>
              </c15:datalabelsRange>
            </c:ext>
            <c:ext xmlns:c16="http://schemas.microsoft.com/office/drawing/2014/chart" uri="{C3380CC4-5D6E-409C-BE32-E72D297353CC}">
              <c16:uniqueId val="{00000005-C12B-F643-AA08-6C89A979D54C}"/>
            </c:ext>
          </c:extLst>
        </c:ser>
        <c:dLbls>
          <c:showLegendKey val="0"/>
          <c:showVal val="0"/>
          <c:showCatName val="0"/>
          <c:showSerName val="0"/>
          <c:showPercent val="0"/>
          <c:showBubbleSize val="0"/>
        </c:dLbls>
        <c:smooth val="0"/>
        <c:axId val="1150280320"/>
        <c:axId val="1150282048"/>
      </c:lineChart>
      <c:catAx>
        <c:axId val="115028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282048"/>
        <c:crosses val="autoZero"/>
        <c:auto val="1"/>
        <c:lblAlgn val="ctr"/>
        <c:lblOffset val="100"/>
        <c:noMultiLvlLbl val="0"/>
      </c:catAx>
      <c:valAx>
        <c:axId val="1150282048"/>
        <c:scaling>
          <c:orientation val="minMax"/>
          <c:min val="8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280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685800</xdr:colOff>
      <xdr:row>23</xdr:row>
      <xdr:rowOff>10886</xdr:rowOff>
    </xdr:from>
    <xdr:to>
      <xdr:col>16</xdr:col>
      <xdr:colOff>0</xdr:colOff>
      <xdr:row>38</xdr:row>
      <xdr:rowOff>1815</xdr:rowOff>
    </xdr:to>
    <xdr:graphicFrame macro="">
      <xdr:nvGraphicFramePr>
        <xdr:cNvPr id="2" name="Chart 1">
          <a:extLst>
            <a:ext uri="{FF2B5EF4-FFF2-40B4-BE49-F238E27FC236}">
              <a16:creationId xmlns:a16="http://schemas.microsoft.com/office/drawing/2014/main" id="{24BCC34F-1D0E-8648-A288-DC71367551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196D7-398A-A346-AEF5-8152545FDECF}">
  <dimension ref="B1:BH459"/>
  <sheetViews>
    <sheetView topLeftCell="H1" workbookViewId="0">
      <selection activeCell="AX8" sqref="AX8"/>
    </sheetView>
  </sheetViews>
  <sheetFormatPr baseColWidth="10" defaultRowHeight="16" x14ac:dyDescent="0.2"/>
  <cols>
    <col min="3" max="3" width="20.6640625" customWidth="1"/>
  </cols>
  <sheetData>
    <row r="1" spans="2:60" x14ac:dyDescent="0.2">
      <c r="D1" s="1"/>
      <c r="E1" s="1"/>
      <c r="F1" s="1"/>
      <c r="G1" s="1"/>
      <c r="H1" s="1"/>
      <c r="I1" s="1"/>
      <c r="J1" s="2"/>
      <c r="K1" s="3"/>
      <c r="L1" s="4"/>
      <c r="M1" s="4"/>
      <c r="N1" s="4"/>
      <c r="O1" s="3"/>
      <c r="P1" s="4"/>
      <c r="Q1" s="4"/>
      <c r="R1" s="3"/>
      <c r="S1" s="3"/>
      <c r="T1" s="3"/>
      <c r="U1" s="3"/>
      <c r="V1" s="3"/>
      <c r="W1" s="3" t="s">
        <v>0</v>
      </c>
      <c r="X1" s="3"/>
      <c r="Y1" s="3"/>
      <c r="Z1" s="3"/>
      <c r="AA1" s="3"/>
      <c r="AB1" s="3"/>
      <c r="AC1" s="3"/>
      <c r="AD1" s="3"/>
      <c r="AE1" s="3"/>
      <c r="AF1" s="3"/>
      <c r="AG1" s="3"/>
      <c r="AH1" s="3"/>
      <c r="AI1" s="3"/>
      <c r="AJ1" s="5" t="s">
        <v>1</v>
      </c>
      <c r="AK1" s="3"/>
      <c r="AL1" s="3"/>
      <c r="AM1" s="3"/>
      <c r="AN1" s="3"/>
      <c r="AO1" s="3"/>
      <c r="AP1" s="3"/>
      <c r="AQ1" s="3"/>
      <c r="AR1" s="3"/>
      <c r="AS1" s="3"/>
      <c r="AT1" s="3"/>
      <c r="AU1" s="3"/>
      <c r="AV1" s="3"/>
      <c r="AW1" s="3"/>
      <c r="AX1" s="3"/>
      <c r="AY1" s="3"/>
      <c r="AZ1" s="5" t="s">
        <v>2</v>
      </c>
      <c r="BA1" s="3"/>
      <c r="BB1" s="3"/>
      <c r="BC1" s="3"/>
      <c r="BD1" s="3"/>
    </row>
    <row r="2" spans="2:60" ht="36" customHeight="1" x14ac:dyDescent="0.2">
      <c r="C2" s="6"/>
      <c r="D2" s="7"/>
      <c r="E2" s="7"/>
      <c r="F2" s="6" t="s">
        <v>3</v>
      </c>
      <c r="G2" s="6"/>
      <c r="H2" s="6"/>
      <c r="I2" s="6"/>
      <c r="J2" s="8" t="s">
        <v>4</v>
      </c>
      <c r="K2" s="9" t="s">
        <v>5</v>
      </c>
      <c r="L2" s="10" t="s">
        <v>6</v>
      </c>
      <c r="M2" s="10" t="s">
        <v>7</v>
      </c>
      <c r="N2" s="10" t="s">
        <v>8</v>
      </c>
      <c r="O2" s="9" t="s">
        <v>9</v>
      </c>
      <c r="P2" s="10" t="s">
        <v>10</v>
      </c>
      <c r="Q2" s="10"/>
      <c r="R2" s="9" t="s">
        <v>11</v>
      </c>
      <c r="S2" s="9"/>
      <c r="T2" s="9"/>
      <c r="U2" s="9"/>
      <c r="V2" s="9"/>
      <c r="W2" s="9"/>
      <c r="X2" s="9"/>
      <c r="Y2" s="9"/>
      <c r="Z2" s="9"/>
      <c r="AA2" s="9"/>
      <c r="AB2" s="9" t="s">
        <v>12</v>
      </c>
      <c r="AC2" s="9"/>
      <c r="AD2" s="9" t="s">
        <v>13</v>
      </c>
      <c r="AE2" s="9"/>
      <c r="AF2" s="9"/>
      <c r="AG2" s="9"/>
      <c r="AH2" s="9"/>
      <c r="AI2" s="9"/>
      <c r="AJ2" s="9" t="s">
        <v>14</v>
      </c>
      <c r="AK2" s="9"/>
      <c r="AL2" s="9"/>
      <c r="AM2" s="9"/>
      <c r="AN2" s="9"/>
      <c r="AO2" s="9"/>
      <c r="AP2" s="9"/>
      <c r="AQ2" s="9"/>
      <c r="AR2" s="9"/>
      <c r="AS2" s="9"/>
      <c r="AT2" s="9"/>
      <c r="AU2" s="9"/>
      <c r="AV2" s="11" t="s">
        <v>15</v>
      </c>
      <c r="AW2" s="9" t="s">
        <v>16</v>
      </c>
      <c r="AX2" s="9"/>
      <c r="AY2" s="9"/>
      <c r="AZ2" s="9" t="s">
        <v>17</v>
      </c>
      <c r="BA2" s="9"/>
      <c r="BB2" s="9"/>
      <c r="BC2" s="9" t="s">
        <v>18</v>
      </c>
      <c r="BD2" s="9"/>
      <c r="BE2" s="6"/>
      <c r="BF2" s="6"/>
      <c r="BG2" s="6" t="s">
        <v>19</v>
      </c>
      <c r="BH2" s="6"/>
    </row>
    <row r="3" spans="2:60" x14ac:dyDescent="0.2">
      <c r="C3" t="s">
        <v>20</v>
      </c>
      <c r="D3" s="1"/>
      <c r="E3" s="1"/>
      <c r="F3" s="1"/>
      <c r="G3" s="1"/>
      <c r="H3" s="1"/>
      <c r="I3" s="1"/>
      <c r="J3" s="2" t="s">
        <v>21</v>
      </c>
      <c r="K3" s="3"/>
      <c r="L3" s="4"/>
      <c r="M3" s="12"/>
      <c r="N3" s="4"/>
      <c r="O3" s="3"/>
      <c r="P3" s="4"/>
      <c r="Q3" s="4"/>
      <c r="R3" s="13" t="s">
        <v>22</v>
      </c>
      <c r="S3" s="13"/>
      <c r="T3" s="13"/>
      <c r="U3" s="13"/>
      <c r="V3" s="13"/>
      <c r="W3" s="13"/>
      <c r="X3" s="3"/>
      <c r="Y3" s="3"/>
      <c r="Z3" s="3"/>
      <c r="AA3" s="3"/>
      <c r="AB3" s="3"/>
      <c r="AC3" s="3"/>
      <c r="AD3" s="3"/>
      <c r="AE3" s="3"/>
      <c r="AF3" s="3"/>
      <c r="AG3" s="3"/>
      <c r="AH3" s="3"/>
      <c r="AI3" s="3"/>
      <c r="AJ3" s="3"/>
      <c r="AK3" s="13"/>
      <c r="AL3" s="3"/>
      <c r="AM3" s="3"/>
      <c r="AN3" s="3"/>
      <c r="AO3" s="3" t="s">
        <v>23</v>
      </c>
      <c r="AP3" s="3"/>
      <c r="AQ3" s="3"/>
      <c r="AR3" s="3"/>
      <c r="AS3" s="3"/>
      <c r="AT3" s="3"/>
      <c r="AU3" s="3"/>
      <c r="AV3" s="3"/>
      <c r="AW3" s="3"/>
      <c r="AX3" s="3"/>
      <c r="AY3" s="3"/>
      <c r="AZ3" s="3"/>
      <c r="BA3" s="3"/>
      <c r="BB3" s="3"/>
      <c r="BC3" s="3"/>
      <c r="BD3" s="3"/>
    </row>
    <row r="4" spans="2:60" ht="85" x14ac:dyDescent="0.2">
      <c r="B4" s="14" t="s">
        <v>24</v>
      </c>
      <c r="C4" s="15" t="s">
        <v>25</v>
      </c>
      <c r="D4" s="16" t="s">
        <v>26</v>
      </c>
      <c r="E4" s="16" t="s">
        <v>27</v>
      </c>
      <c r="F4" s="16" t="s">
        <v>28</v>
      </c>
      <c r="G4" s="16"/>
      <c r="H4" s="16"/>
      <c r="I4" s="16"/>
      <c r="J4" s="17" t="s">
        <v>29</v>
      </c>
      <c r="K4" s="15" t="s">
        <v>30</v>
      </c>
      <c r="L4" s="18" t="s">
        <v>31</v>
      </c>
      <c r="M4" s="18" t="s">
        <v>32</v>
      </c>
      <c r="N4" s="18" t="s">
        <v>33</v>
      </c>
      <c r="O4" s="15" t="s">
        <v>34</v>
      </c>
      <c r="P4" s="18" t="s">
        <v>35</v>
      </c>
      <c r="Q4" s="18" t="s">
        <v>36</v>
      </c>
      <c r="R4" s="15" t="s">
        <v>37</v>
      </c>
      <c r="S4" s="19" t="s">
        <v>38</v>
      </c>
      <c r="T4" s="15" t="s">
        <v>39</v>
      </c>
      <c r="U4" s="15" t="s">
        <v>40</v>
      </c>
      <c r="V4" s="15" t="s">
        <v>41</v>
      </c>
      <c r="W4" s="15" t="s">
        <v>0</v>
      </c>
      <c r="X4" s="15" t="s">
        <v>42</v>
      </c>
      <c r="Y4" s="15" t="s">
        <v>43</v>
      </c>
      <c r="Z4" s="15" t="s">
        <v>44</v>
      </c>
      <c r="AA4" s="15" t="s">
        <v>45</v>
      </c>
      <c r="AB4" s="19" t="s">
        <v>46</v>
      </c>
      <c r="AC4" s="15" t="s">
        <v>47</v>
      </c>
      <c r="AD4" s="15" t="s">
        <v>48</v>
      </c>
      <c r="AE4" s="15" t="s">
        <v>49</v>
      </c>
      <c r="AF4" s="19" t="s">
        <v>50</v>
      </c>
      <c r="AG4" s="19" t="s">
        <v>51</v>
      </c>
      <c r="AH4" s="15" t="s">
        <v>52</v>
      </c>
      <c r="AI4" s="15" t="s">
        <v>53</v>
      </c>
      <c r="AJ4" s="15" t="s">
        <v>54</v>
      </c>
      <c r="AK4" s="15" t="s">
        <v>55</v>
      </c>
      <c r="AL4" s="15" t="s">
        <v>56</v>
      </c>
      <c r="AM4" s="15" t="s">
        <v>57</v>
      </c>
      <c r="AN4" s="19" t="s">
        <v>58</v>
      </c>
      <c r="AO4" s="15" t="s">
        <v>59</v>
      </c>
      <c r="AP4" s="15" t="s">
        <v>60</v>
      </c>
      <c r="AQ4" s="15" t="s">
        <v>61</v>
      </c>
      <c r="AR4" s="19" t="s">
        <v>62</v>
      </c>
      <c r="AS4" s="15" t="s">
        <v>63</v>
      </c>
      <c r="AT4" s="15" t="s">
        <v>64</v>
      </c>
      <c r="AU4" s="15" t="s">
        <v>65</v>
      </c>
      <c r="AV4" s="20" t="s">
        <v>66</v>
      </c>
      <c r="AW4" s="15" t="s">
        <v>67</v>
      </c>
      <c r="AX4" s="15" t="s">
        <v>68</v>
      </c>
      <c r="AY4" s="15" t="s">
        <v>69</v>
      </c>
      <c r="AZ4" s="15" t="s">
        <v>70</v>
      </c>
      <c r="BA4" s="15" t="s">
        <v>71</v>
      </c>
      <c r="BB4" s="15" t="s">
        <v>72</v>
      </c>
      <c r="BC4" s="15" t="s">
        <v>73</v>
      </c>
      <c r="BD4" s="15" t="s">
        <v>74</v>
      </c>
      <c r="BE4" s="15" t="s">
        <v>75</v>
      </c>
      <c r="BF4" s="15" t="s">
        <v>76</v>
      </c>
      <c r="BG4" s="15" t="s">
        <v>77</v>
      </c>
      <c r="BH4" s="21" t="s">
        <v>78</v>
      </c>
    </row>
    <row r="5" spans="2:60" x14ac:dyDescent="0.2">
      <c r="B5" s="1">
        <v>1</v>
      </c>
      <c r="C5" s="22">
        <v>44870</v>
      </c>
      <c r="D5" s="1">
        <v>99</v>
      </c>
      <c r="E5" s="23">
        <v>6500</v>
      </c>
      <c r="F5" s="24">
        <v>8125</v>
      </c>
      <c r="G5" s="24">
        <v>8125</v>
      </c>
      <c r="H5" s="24" t="s">
        <v>3</v>
      </c>
      <c r="I5" s="25">
        <v>8.7795574558837277</v>
      </c>
      <c r="J5" s="2" t="s">
        <v>79</v>
      </c>
      <c r="K5" s="3">
        <v>50</v>
      </c>
      <c r="L5" s="4" t="s">
        <v>80</v>
      </c>
      <c r="M5" s="4" t="s">
        <v>81</v>
      </c>
      <c r="N5" s="4" t="s">
        <v>82</v>
      </c>
      <c r="O5" s="26">
        <v>35</v>
      </c>
      <c r="P5" s="4" t="s">
        <v>83</v>
      </c>
      <c r="Q5" s="4"/>
      <c r="R5" s="27" t="s">
        <v>84</v>
      </c>
      <c r="S5" s="27"/>
      <c r="T5" s="27" t="s">
        <v>84</v>
      </c>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t="s">
        <v>85</v>
      </c>
      <c r="BH5" s="1"/>
    </row>
    <row r="6" spans="2:60" x14ac:dyDescent="0.2">
      <c r="B6" s="1">
        <v>2</v>
      </c>
      <c r="C6" s="22">
        <v>44870</v>
      </c>
      <c r="D6" s="1">
        <v>100</v>
      </c>
      <c r="E6" s="23">
        <v>13000</v>
      </c>
      <c r="F6" s="24">
        <v>16250</v>
      </c>
      <c r="G6" s="24">
        <v>16250</v>
      </c>
      <c r="H6" s="24" t="s">
        <v>3</v>
      </c>
      <c r="I6" s="25">
        <v>9.4727046364436731</v>
      </c>
      <c r="J6" s="2" t="s">
        <v>79</v>
      </c>
      <c r="K6" s="3">
        <v>50</v>
      </c>
      <c r="L6" s="4" t="s">
        <v>86</v>
      </c>
      <c r="M6" s="4" t="s">
        <v>81</v>
      </c>
      <c r="N6" s="4" t="s">
        <v>87</v>
      </c>
      <c r="O6" s="26">
        <v>36</v>
      </c>
      <c r="P6" s="4" t="s">
        <v>83</v>
      </c>
      <c r="Q6" s="4"/>
      <c r="R6" s="3"/>
      <c r="S6" s="3"/>
      <c r="T6" s="3"/>
      <c r="U6" s="27" t="s">
        <v>84</v>
      </c>
      <c r="V6" s="3"/>
      <c r="W6" s="3"/>
      <c r="X6" s="27" t="s">
        <v>84</v>
      </c>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27" t="s">
        <v>84</v>
      </c>
      <c r="BC6" s="3"/>
      <c r="BD6" s="3"/>
      <c r="BE6" s="3"/>
      <c r="BF6" s="3"/>
      <c r="BG6" s="3" t="s">
        <v>85</v>
      </c>
      <c r="BH6" s="1"/>
    </row>
    <row r="7" spans="2:60" x14ac:dyDescent="0.2">
      <c r="B7" s="1">
        <v>3</v>
      </c>
      <c r="C7" s="22">
        <v>44870</v>
      </c>
      <c r="D7" s="1">
        <v>101</v>
      </c>
      <c r="E7" s="23">
        <v>8500</v>
      </c>
      <c r="F7" s="24">
        <v>10625</v>
      </c>
      <c r="G7" s="24">
        <v>10625</v>
      </c>
      <c r="H7" s="24" t="s">
        <v>3</v>
      </c>
      <c r="I7" s="25">
        <v>9.0478214424784085</v>
      </c>
      <c r="J7" s="2" t="s">
        <v>79</v>
      </c>
      <c r="K7" s="3">
        <v>50</v>
      </c>
      <c r="L7" s="4" t="s">
        <v>86</v>
      </c>
      <c r="M7" s="4" t="s">
        <v>81</v>
      </c>
      <c r="N7" s="4" t="s">
        <v>88</v>
      </c>
      <c r="O7" s="26">
        <v>38</v>
      </c>
      <c r="P7" s="4" t="s">
        <v>86</v>
      </c>
      <c r="Q7" s="4"/>
      <c r="R7" s="27" t="s">
        <v>84</v>
      </c>
      <c r="S7" s="27"/>
      <c r="T7" s="3"/>
      <c r="U7" s="27" t="s">
        <v>84</v>
      </c>
      <c r="V7" s="3"/>
      <c r="W7" s="3"/>
      <c r="X7" s="3"/>
      <c r="Y7" s="3"/>
      <c r="Z7" s="3"/>
      <c r="AA7" s="3"/>
      <c r="AB7" s="3"/>
      <c r="AC7" s="27" t="s">
        <v>84</v>
      </c>
      <c r="AD7" s="3"/>
      <c r="AE7" s="3"/>
      <c r="AF7" s="3"/>
      <c r="AG7" s="3"/>
      <c r="AH7" s="3"/>
      <c r="AI7" s="3"/>
      <c r="AJ7" s="27" t="s">
        <v>84</v>
      </c>
      <c r="AK7" s="3"/>
      <c r="AL7" s="3"/>
      <c r="AM7" s="3"/>
      <c r="AN7" s="3"/>
      <c r="AO7" s="3"/>
      <c r="AP7" s="3"/>
      <c r="AQ7" s="3"/>
      <c r="AR7" s="3"/>
      <c r="AS7" s="3"/>
      <c r="AT7" s="3"/>
      <c r="AU7" s="3"/>
      <c r="AV7" s="3"/>
      <c r="AW7" s="3"/>
      <c r="AX7" s="3"/>
      <c r="AY7" s="3"/>
      <c r="AZ7" s="3"/>
      <c r="BA7" s="3"/>
      <c r="BB7" s="3"/>
      <c r="BC7" s="3"/>
      <c r="BD7" s="3"/>
      <c r="BE7" s="1"/>
      <c r="BF7" s="1"/>
      <c r="BG7" s="3" t="s">
        <v>89</v>
      </c>
      <c r="BH7" s="1"/>
    </row>
    <row r="8" spans="2:60" x14ac:dyDescent="0.2">
      <c r="B8" s="1">
        <v>4</v>
      </c>
      <c r="C8" s="22">
        <v>44870</v>
      </c>
      <c r="D8" s="1">
        <v>111</v>
      </c>
      <c r="E8" s="24">
        <v>18000</v>
      </c>
      <c r="F8" s="24">
        <v>22500</v>
      </c>
      <c r="G8" s="24">
        <v>22500</v>
      </c>
      <c r="H8" s="24" t="s">
        <v>3</v>
      </c>
      <c r="I8" s="25">
        <v>9.7981270368783022</v>
      </c>
      <c r="J8" s="2" t="s">
        <v>79</v>
      </c>
      <c r="K8" s="3">
        <v>80</v>
      </c>
      <c r="L8" s="4" t="s">
        <v>90</v>
      </c>
      <c r="M8" s="4" t="s">
        <v>81</v>
      </c>
      <c r="N8" s="4" t="s">
        <v>91</v>
      </c>
      <c r="O8" s="26">
        <v>36</v>
      </c>
      <c r="P8" s="4" t="s">
        <v>90</v>
      </c>
      <c r="Q8" s="4"/>
      <c r="R8" s="3"/>
      <c r="S8" s="3"/>
      <c r="T8" s="3"/>
      <c r="U8" s="27" t="s">
        <v>84</v>
      </c>
      <c r="V8" s="3"/>
      <c r="W8" s="3"/>
      <c r="X8" s="3"/>
      <c r="Y8" s="27" t="s">
        <v>84</v>
      </c>
      <c r="Z8" s="3"/>
      <c r="AA8" s="3"/>
      <c r="AB8" s="3"/>
      <c r="AC8" s="3"/>
      <c r="AD8" s="3"/>
      <c r="AE8" s="3"/>
      <c r="AF8" s="3"/>
      <c r="AG8" s="3"/>
      <c r="AH8" s="3"/>
      <c r="AI8" s="3"/>
      <c r="AJ8" s="3"/>
      <c r="AK8" s="3"/>
      <c r="AL8" s="3"/>
      <c r="AM8" s="3"/>
      <c r="AN8" s="3"/>
      <c r="AO8" s="3"/>
      <c r="AP8" s="3"/>
      <c r="AQ8" s="3"/>
      <c r="AR8" s="3"/>
      <c r="AS8" s="3"/>
      <c r="AT8" s="3"/>
      <c r="AU8" s="3"/>
      <c r="AV8" s="3"/>
      <c r="AW8" s="27" t="s">
        <v>84</v>
      </c>
      <c r="AX8" s="27"/>
      <c r="AY8" s="27"/>
      <c r="AZ8" s="3"/>
      <c r="BA8" s="3"/>
      <c r="BB8" s="3"/>
      <c r="BC8" s="3"/>
      <c r="BD8" s="3"/>
      <c r="BE8" s="1"/>
      <c r="BF8" s="1"/>
      <c r="BG8" s="3" t="s">
        <v>85</v>
      </c>
      <c r="BH8" s="1" t="s">
        <v>92</v>
      </c>
    </row>
    <row r="9" spans="2:60" x14ac:dyDescent="0.2">
      <c r="B9" s="1">
        <v>5</v>
      </c>
      <c r="C9" s="22">
        <v>44870</v>
      </c>
      <c r="D9" s="1">
        <v>117</v>
      </c>
      <c r="E9" s="24">
        <v>34000</v>
      </c>
      <c r="F9" s="24">
        <v>42500</v>
      </c>
      <c r="G9" s="24">
        <v>42500</v>
      </c>
      <c r="H9" s="24" t="s">
        <v>3</v>
      </c>
      <c r="I9" s="25">
        <v>10.434115803598299</v>
      </c>
      <c r="J9" s="2" t="s">
        <v>79</v>
      </c>
      <c r="K9" s="3">
        <v>80</v>
      </c>
      <c r="L9" s="4" t="s">
        <v>90</v>
      </c>
      <c r="M9" s="4" t="s">
        <v>81</v>
      </c>
      <c r="N9" s="4" t="s">
        <v>93</v>
      </c>
      <c r="O9" s="26">
        <v>36</v>
      </c>
      <c r="P9" s="4" t="s">
        <v>90</v>
      </c>
      <c r="Q9" s="4"/>
      <c r="R9" s="3"/>
      <c r="S9" s="3"/>
      <c r="T9" s="3"/>
      <c r="U9" s="27" t="s">
        <v>84</v>
      </c>
      <c r="V9" s="3"/>
      <c r="W9" s="3"/>
      <c r="X9" s="3"/>
      <c r="Y9" s="27" t="s">
        <v>84</v>
      </c>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1"/>
      <c r="BF9" s="1"/>
      <c r="BG9" s="3" t="s">
        <v>85</v>
      </c>
      <c r="BH9" s="1"/>
    </row>
    <row r="10" spans="2:60" x14ac:dyDescent="0.2">
      <c r="B10" s="1">
        <v>6</v>
      </c>
      <c r="C10" s="22">
        <v>44870</v>
      </c>
      <c r="D10" s="1">
        <v>150</v>
      </c>
      <c r="E10" s="24">
        <v>8000</v>
      </c>
      <c r="F10" s="24">
        <v>10000</v>
      </c>
      <c r="G10" s="24">
        <v>10000</v>
      </c>
      <c r="H10" s="24" t="s">
        <v>3</v>
      </c>
      <c r="I10" s="25">
        <v>8.987196820661973</v>
      </c>
      <c r="J10" s="2" t="s">
        <v>79</v>
      </c>
      <c r="K10" s="3">
        <v>70</v>
      </c>
      <c r="L10" s="4" t="s">
        <v>94</v>
      </c>
      <c r="M10" s="4" t="s">
        <v>81</v>
      </c>
      <c r="N10" s="4" t="s">
        <v>88</v>
      </c>
      <c r="O10" s="26">
        <v>39</v>
      </c>
      <c r="P10" s="4" t="s">
        <v>94</v>
      </c>
      <c r="Q10" s="4"/>
      <c r="R10" s="3"/>
      <c r="S10" s="3"/>
      <c r="T10" s="3"/>
      <c r="U10" s="27" t="s">
        <v>84</v>
      </c>
      <c r="V10" s="3"/>
      <c r="W10" s="3"/>
      <c r="X10" s="27" t="s">
        <v>84</v>
      </c>
      <c r="Y10" s="3"/>
      <c r="Z10" s="3"/>
      <c r="AA10" s="3"/>
      <c r="AB10" s="3"/>
      <c r="AC10" s="3"/>
      <c r="AD10" s="3"/>
      <c r="AE10" s="27" t="s">
        <v>84</v>
      </c>
      <c r="AF10" s="3"/>
      <c r="AG10" s="3"/>
      <c r="AH10" s="3"/>
      <c r="AI10" s="3"/>
      <c r="AJ10" s="27" t="s">
        <v>84</v>
      </c>
      <c r="AK10" s="3"/>
      <c r="AL10" s="3"/>
      <c r="AM10" s="3"/>
      <c r="AN10" s="3"/>
      <c r="AO10" s="3"/>
      <c r="AP10" s="3"/>
      <c r="AQ10" s="3"/>
      <c r="AR10" s="3"/>
      <c r="AS10" s="3"/>
      <c r="AT10" s="3"/>
      <c r="AU10" s="3"/>
      <c r="AV10" s="3"/>
      <c r="AW10" s="3"/>
      <c r="AX10" s="3"/>
      <c r="AY10" s="3"/>
      <c r="AZ10" s="3"/>
      <c r="BA10" s="3"/>
      <c r="BB10" s="3"/>
      <c r="BC10" s="3"/>
      <c r="BD10" s="3"/>
      <c r="BE10" s="1"/>
      <c r="BF10" s="1"/>
      <c r="BG10" s="3" t="s">
        <v>89</v>
      </c>
      <c r="BH10" s="1"/>
    </row>
    <row r="11" spans="2:60" x14ac:dyDescent="0.2">
      <c r="B11" s="1">
        <v>7</v>
      </c>
      <c r="C11" s="22">
        <v>44870</v>
      </c>
      <c r="D11" s="1">
        <v>152</v>
      </c>
      <c r="E11" s="24">
        <v>10000</v>
      </c>
      <c r="F11" s="24">
        <v>12500</v>
      </c>
      <c r="G11" s="24">
        <v>12500</v>
      </c>
      <c r="H11" s="24" t="s">
        <v>3</v>
      </c>
      <c r="I11" s="25">
        <v>9.2103403719761836</v>
      </c>
      <c r="J11" s="2" t="s">
        <v>79</v>
      </c>
      <c r="K11" s="3">
        <v>70</v>
      </c>
      <c r="L11" s="4" t="s">
        <v>86</v>
      </c>
      <c r="M11" s="4" t="s">
        <v>81</v>
      </c>
      <c r="N11" s="4" t="s">
        <v>88</v>
      </c>
      <c r="O11" s="26">
        <v>38</v>
      </c>
      <c r="P11" s="4" t="s">
        <v>86</v>
      </c>
      <c r="Q11" s="4"/>
      <c r="R11" s="3"/>
      <c r="S11" s="3"/>
      <c r="T11" s="3"/>
      <c r="U11" s="27" t="s">
        <v>84</v>
      </c>
      <c r="V11" s="3"/>
      <c r="W11" s="3"/>
      <c r="X11" s="27" t="s">
        <v>84</v>
      </c>
      <c r="Y11" s="3"/>
      <c r="Z11" s="3"/>
      <c r="AA11" s="3"/>
      <c r="AB11" s="3"/>
      <c r="AC11" s="3"/>
      <c r="AD11" s="3"/>
      <c r="AE11" s="27" t="s">
        <v>84</v>
      </c>
      <c r="AF11" s="3"/>
      <c r="AG11" s="3"/>
      <c r="AH11" s="3"/>
      <c r="AI11" s="3"/>
      <c r="AJ11" s="27" t="s">
        <v>84</v>
      </c>
      <c r="AK11" s="3"/>
      <c r="AL11" s="3"/>
      <c r="AM11" s="3"/>
      <c r="AN11" s="3"/>
      <c r="AO11" s="3"/>
      <c r="AP11" s="3"/>
      <c r="AQ11" s="3"/>
      <c r="AR11" s="3"/>
      <c r="AS11" s="3"/>
      <c r="AT11" s="3"/>
      <c r="AU11" s="3"/>
      <c r="AV11" s="3"/>
      <c r="AW11" s="3"/>
      <c r="AX11" s="3"/>
      <c r="AY11" s="3"/>
      <c r="AZ11" s="3"/>
      <c r="BA11" s="3"/>
      <c r="BB11" s="3"/>
      <c r="BC11" s="3"/>
      <c r="BD11" s="3"/>
      <c r="BE11" s="1"/>
      <c r="BF11" s="1"/>
      <c r="BG11" s="3" t="s">
        <v>89</v>
      </c>
      <c r="BH11" s="1"/>
    </row>
    <row r="12" spans="2:60" x14ac:dyDescent="0.2">
      <c r="B12" s="1">
        <v>8</v>
      </c>
      <c r="C12" s="22">
        <v>44870</v>
      </c>
      <c r="D12" s="1">
        <v>157</v>
      </c>
      <c r="E12" s="24">
        <v>95000</v>
      </c>
      <c r="F12" s="24">
        <v>118750</v>
      </c>
      <c r="G12" s="24">
        <v>118750</v>
      </c>
      <c r="H12" s="24" t="s">
        <v>3</v>
      </c>
      <c r="I12" s="25">
        <v>11.461632170582678</v>
      </c>
      <c r="J12" s="2" t="s">
        <v>79</v>
      </c>
      <c r="K12" s="3">
        <v>80</v>
      </c>
      <c r="L12" s="4" t="s">
        <v>86</v>
      </c>
      <c r="M12" s="4" t="s">
        <v>81</v>
      </c>
      <c r="N12" s="4" t="s">
        <v>95</v>
      </c>
      <c r="O12" s="26">
        <v>40</v>
      </c>
      <c r="P12" s="4" t="s">
        <v>86</v>
      </c>
      <c r="Q12" s="4"/>
      <c r="R12" s="3"/>
      <c r="S12" s="3"/>
      <c r="T12" s="3"/>
      <c r="U12" s="27" t="s">
        <v>84</v>
      </c>
      <c r="V12" s="3"/>
      <c r="W12" s="3"/>
      <c r="X12" s="3"/>
      <c r="Y12" s="3"/>
      <c r="Z12" s="3"/>
      <c r="AA12" s="3"/>
      <c r="AB12" s="3"/>
      <c r="AC12" s="3"/>
      <c r="AD12" s="3"/>
      <c r="AE12" s="3"/>
      <c r="AF12" s="3"/>
      <c r="AG12" s="3"/>
      <c r="AH12" s="3"/>
      <c r="AI12" s="3"/>
      <c r="AJ12" s="3"/>
      <c r="AK12" s="27" t="s">
        <v>84</v>
      </c>
      <c r="AL12" s="3"/>
      <c r="AM12" s="3"/>
      <c r="AN12" s="3"/>
      <c r="AO12" s="3"/>
      <c r="AP12" s="3"/>
      <c r="AQ12" s="3"/>
      <c r="AR12" s="3"/>
      <c r="AS12" s="3"/>
      <c r="AT12" s="3"/>
      <c r="AU12" s="3"/>
      <c r="AV12" s="3"/>
      <c r="AW12" s="3"/>
      <c r="AX12" s="3"/>
      <c r="AY12" s="3"/>
      <c r="AZ12" s="3"/>
      <c r="BA12" s="3"/>
      <c r="BB12" s="3"/>
      <c r="BC12" s="3"/>
      <c r="BD12" s="3"/>
      <c r="BE12" s="1"/>
      <c r="BF12" s="1"/>
      <c r="BG12" s="3" t="s">
        <v>96</v>
      </c>
      <c r="BH12" s="28" t="s">
        <v>97</v>
      </c>
    </row>
    <row r="13" spans="2:60" x14ac:dyDescent="0.2">
      <c r="B13" s="1">
        <v>9</v>
      </c>
      <c r="C13" s="22">
        <v>44870</v>
      </c>
      <c r="D13" s="1">
        <v>159</v>
      </c>
      <c r="E13" s="24">
        <v>90000</v>
      </c>
      <c r="F13" s="24">
        <v>112500</v>
      </c>
      <c r="G13" s="24">
        <v>112500</v>
      </c>
      <c r="H13" s="24" t="s">
        <v>3</v>
      </c>
      <c r="I13" s="25">
        <v>11.407564949312402</v>
      </c>
      <c r="J13" s="2" t="s">
        <v>79</v>
      </c>
      <c r="K13" s="3">
        <v>70</v>
      </c>
      <c r="L13" s="4" t="s">
        <v>86</v>
      </c>
      <c r="M13" s="4" t="s">
        <v>81</v>
      </c>
      <c r="N13" s="4" t="s">
        <v>98</v>
      </c>
      <c r="O13" s="26">
        <v>37</v>
      </c>
      <c r="P13" s="4" t="s">
        <v>86</v>
      </c>
      <c r="Q13" s="4"/>
      <c r="R13" s="3"/>
      <c r="S13" s="3"/>
      <c r="T13" s="27" t="s">
        <v>84</v>
      </c>
      <c r="U13" s="3"/>
      <c r="V13" s="3"/>
      <c r="W13" s="3"/>
      <c r="X13" s="3"/>
      <c r="Y13" s="3"/>
      <c r="Z13" s="3"/>
      <c r="AA13" s="3"/>
      <c r="AB13" s="3"/>
      <c r="AC13" s="3"/>
      <c r="AD13" s="3"/>
      <c r="AE13" s="3"/>
      <c r="AF13" s="3"/>
      <c r="AG13" s="3"/>
      <c r="AH13" s="3"/>
      <c r="AI13" s="3"/>
      <c r="AJ13" s="3"/>
      <c r="AK13" s="27" t="s">
        <v>84</v>
      </c>
      <c r="AL13" s="3"/>
      <c r="AM13" s="3"/>
      <c r="AN13" s="3"/>
      <c r="AO13" s="3"/>
      <c r="AP13" s="3"/>
      <c r="AQ13" s="3"/>
      <c r="AR13" s="3"/>
      <c r="AS13" s="3"/>
      <c r="AT13" s="3"/>
      <c r="AU13" s="3"/>
      <c r="AV13" s="3"/>
      <c r="AW13" s="3"/>
      <c r="AX13" s="3"/>
      <c r="AY13" s="3"/>
      <c r="AZ13" s="3"/>
      <c r="BA13" s="3"/>
      <c r="BB13" s="27" t="s">
        <v>84</v>
      </c>
      <c r="BC13" s="3"/>
      <c r="BD13" s="3"/>
      <c r="BE13" s="1"/>
      <c r="BF13" s="1"/>
      <c r="BG13" s="3" t="s">
        <v>85</v>
      </c>
      <c r="BH13" s="1" t="s">
        <v>99</v>
      </c>
    </row>
    <row r="14" spans="2:60" x14ac:dyDescent="0.2">
      <c r="B14" s="1">
        <v>10</v>
      </c>
      <c r="C14" s="22">
        <v>44871</v>
      </c>
      <c r="D14" s="1">
        <v>289</v>
      </c>
      <c r="E14" s="24">
        <v>13500</v>
      </c>
      <c r="F14" s="24">
        <v>16875</v>
      </c>
      <c r="G14" s="24">
        <v>16875</v>
      </c>
      <c r="H14" s="24" t="s">
        <v>3</v>
      </c>
      <c r="I14" s="25">
        <v>9.5104449644265205</v>
      </c>
      <c r="J14" s="2" t="s">
        <v>79</v>
      </c>
      <c r="K14" s="3">
        <v>70</v>
      </c>
      <c r="L14" s="4" t="s">
        <v>86</v>
      </c>
      <c r="M14" s="4" t="s">
        <v>81</v>
      </c>
      <c r="N14" s="4" t="s">
        <v>88</v>
      </c>
      <c r="O14" s="26">
        <v>36</v>
      </c>
      <c r="P14" s="4" t="s">
        <v>86</v>
      </c>
      <c r="Q14" s="4"/>
      <c r="R14" s="27" t="s">
        <v>84</v>
      </c>
      <c r="S14" s="27"/>
      <c r="T14" s="3"/>
      <c r="U14" s="27" t="s">
        <v>84</v>
      </c>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1"/>
      <c r="BF14" s="1"/>
      <c r="BG14" s="3" t="s">
        <v>85</v>
      </c>
      <c r="BH14" s="1"/>
    </row>
    <row r="15" spans="2:60" x14ac:dyDescent="0.2">
      <c r="B15" s="1">
        <v>11</v>
      </c>
      <c r="C15" s="22">
        <v>44871</v>
      </c>
      <c r="D15" s="1">
        <v>293</v>
      </c>
      <c r="E15" s="24">
        <v>14000</v>
      </c>
      <c r="F15" s="24">
        <v>17500</v>
      </c>
      <c r="G15" s="24">
        <v>17500</v>
      </c>
      <c r="H15" s="24" t="s">
        <v>3</v>
      </c>
      <c r="I15" s="25">
        <v>9.5468126085973957</v>
      </c>
      <c r="J15" s="2" t="s">
        <v>79</v>
      </c>
      <c r="K15" s="3">
        <v>60</v>
      </c>
      <c r="L15" s="4" t="s">
        <v>86</v>
      </c>
      <c r="M15" s="4" t="s">
        <v>81</v>
      </c>
      <c r="N15" s="4" t="s">
        <v>88</v>
      </c>
      <c r="O15" s="26">
        <v>39</v>
      </c>
      <c r="P15" s="4" t="s">
        <v>86</v>
      </c>
      <c r="Q15" s="4"/>
      <c r="R15" s="3"/>
      <c r="S15" s="3"/>
      <c r="T15" s="3"/>
      <c r="U15" s="27" t="s">
        <v>84</v>
      </c>
      <c r="V15" s="3"/>
      <c r="W15" s="3"/>
      <c r="X15" s="27" t="s">
        <v>84</v>
      </c>
      <c r="Y15" s="3"/>
      <c r="Z15" s="3"/>
      <c r="AA15" s="3"/>
      <c r="AB15" s="3"/>
      <c r="AC15" s="3"/>
      <c r="AD15" s="3"/>
      <c r="AE15" s="27" t="s">
        <v>84</v>
      </c>
      <c r="AF15" s="3"/>
      <c r="AG15" s="3"/>
      <c r="AH15" s="3"/>
      <c r="AI15" s="3"/>
      <c r="AJ15" s="27" t="s">
        <v>84</v>
      </c>
      <c r="AK15" s="3"/>
      <c r="AL15" s="3"/>
      <c r="AM15" s="3"/>
      <c r="AN15" s="3"/>
      <c r="AO15" s="3"/>
      <c r="AP15" s="3"/>
      <c r="AQ15" s="3"/>
      <c r="AR15" s="3"/>
      <c r="AS15" s="3"/>
      <c r="AT15" s="3"/>
      <c r="AU15" s="3"/>
      <c r="AV15" s="3"/>
      <c r="AW15" s="3"/>
      <c r="AX15" s="3"/>
      <c r="AY15" s="3"/>
      <c r="AZ15" s="3"/>
      <c r="BA15" s="3"/>
      <c r="BB15" s="3"/>
      <c r="BC15" s="3"/>
      <c r="BD15" s="3"/>
      <c r="BE15" s="1"/>
      <c r="BF15" s="1"/>
      <c r="BG15" s="3" t="s">
        <v>85</v>
      </c>
      <c r="BH15" s="1"/>
    </row>
    <row r="16" spans="2:60" x14ac:dyDescent="0.2">
      <c r="B16" s="1">
        <v>12</v>
      </c>
      <c r="C16" s="22">
        <v>44871</v>
      </c>
      <c r="D16" s="1">
        <v>295</v>
      </c>
      <c r="E16" s="24">
        <v>20000</v>
      </c>
      <c r="F16" s="24">
        <v>25000</v>
      </c>
      <c r="G16" s="24">
        <v>25000</v>
      </c>
      <c r="H16" s="24" t="s">
        <v>3</v>
      </c>
      <c r="I16" s="25">
        <v>9.9034875525361272</v>
      </c>
      <c r="J16" s="2" t="s">
        <v>79</v>
      </c>
      <c r="K16" s="3">
        <v>70</v>
      </c>
      <c r="L16" s="4" t="s">
        <v>90</v>
      </c>
      <c r="M16" s="4" t="s">
        <v>81</v>
      </c>
      <c r="N16" s="4" t="s">
        <v>100</v>
      </c>
      <c r="O16" s="26">
        <v>39</v>
      </c>
      <c r="P16" s="4" t="s">
        <v>83</v>
      </c>
      <c r="Q16" s="4"/>
      <c r="R16" s="3"/>
      <c r="S16" s="3"/>
      <c r="T16" s="3"/>
      <c r="U16" s="27" t="s">
        <v>84</v>
      </c>
      <c r="V16" s="3"/>
      <c r="W16" s="3"/>
      <c r="X16" s="27" t="s">
        <v>84</v>
      </c>
      <c r="Y16" s="3"/>
      <c r="Z16" s="3"/>
      <c r="AA16" s="3"/>
      <c r="AB16" s="3"/>
      <c r="AC16" s="3"/>
      <c r="AD16" s="3"/>
      <c r="AE16" s="27" t="s">
        <v>84</v>
      </c>
      <c r="AF16" s="3"/>
      <c r="AG16" s="3"/>
      <c r="AH16" s="3"/>
      <c r="AI16" s="3"/>
      <c r="AJ16" s="27" t="s">
        <v>84</v>
      </c>
      <c r="AK16" s="3"/>
      <c r="AL16" s="3"/>
      <c r="AM16" s="3"/>
      <c r="AN16" s="3"/>
      <c r="AO16" s="3"/>
      <c r="AP16" s="3"/>
      <c r="AQ16" s="3"/>
      <c r="AR16" s="3"/>
      <c r="AS16" s="3"/>
      <c r="AT16" s="3"/>
      <c r="AU16" s="3"/>
      <c r="AV16" s="3"/>
      <c r="AW16" s="3"/>
      <c r="AX16" s="3"/>
      <c r="AY16" s="3"/>
      <c r="AZ16" s="3"/>
      <c r="BA16" s="3"/>
      <c r="BB16" s="3"/>
      <c r="BC16" s="3"/>
      <c r="BD16" s="3"/>
      <c r="BE16" s="1"/>
      <c r="BF16" s="1"/>
      <c r="BG16" s="3" t="s">
        <v>89</v>
      </c>
      <c r="BH16" s="1"/>
    </row>
    <row r="17" spans="2:60" x14ac:dyDescent="0.2">
      <c r="B17" s="1">
        <v>13</v>
      </c>
      <c r="C17" s="22">
        <v>44871</v>
      </c>
      <c r="D17" s="1">
        <v>296</v>
      </c>
      <c r="E17" s="24">
        <v>19000</v>
      </c>
      <c r="F17" s="24">
        <v>23750</v>
      </c>
      <c r="G17" s="24">
        <v>23750</v>
      </c>
      <c r="H17" s="24" t="s">
        <v>3</v>
      </c>
      <c r="I17" s="25">
        <v>9.8521942581485771</v>
      </c>
      <c r="J17" s="2" t="s">
        <v>79</v>
      </c>
      <c r="K17" s="3">
        <v>70</v>
      </c>
      <c r="L17" s="4" t="s">
        <v>86</v>
      </c>
      <c r="M17" s="4" t="s">
        <v>81</v>
      </c>
      <c r="N17" s="4" t="s">
        <v>88</v>
      </c>
      <c r="O17" s="26">
        <v>40</v>
      </c>
      <c r="P17" s="4" t="s">
        <v>86</v>
      </c>
      <c r="Q17" s="4"/>
      <c r="R17" s="3"/>
      <c r="S17" s="3"/>
      <c r="T17" s="3"/>
      <c r="U17" s="27" t="s">
        <v>84</v>
      </c>
      <c r="V17" s="3"/>
      <c r="W17" s="3"/>
      <c r="X17" s="27" t="s">
        <v>84</v>
      </c>
      <c r="Y17" s="3"/>
      <c r="Z17" s="3"/>
      <c r="AA17" s="3"/>
      <c r="AB17" s="3"/>
      <c r="AC17" s="3"/>
      <c r="AD17" s="3"/>
      <c r="AE17" s="27" t="s">
        <v>84</v>
      </c>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1"/>
      <c r="BF17" s="1"/>
      <c r="BG17" s="3" t="s">
        <v>89</v>
      </c>
      <c r="BH17" s="1"/>
    </row>
    <row r="18" spans="2:60" x14ac:dyDescent="0.2">
      <c r="B18" s="1">
        <v>14</v>
      </c>
      <c r="C18" s="22">
        <v>44871</v>
      </c>
      <c r="D18" s="1">
        <v>298</v>
      </c>
      <c r="E18" s="24">
        <v>22000</v>
      </c>
      <c r="F18" s="24">
        <v>27500</v>
      </c>
      <c r="G18" s="24">
        <v>27500</v>
      </c>
      <c r="H18" s="24" t="s">
        <v>3</v>
      </c>
      <c r="I18" s="25">
        <v>9.9987977323404529</v>
      </c>
      <c r="J18" s="2" t="s">
        <v>79</v>
      </c>
      <c r="K18" s="3">
        <v>80</v>
      </c>
      <c r="L18" s="4" t="s">
        <v>86</v>
      </c>
      <c r="M18" s="4" t="s">
        <v>81</v>
      </c>
      <c r="N18" s="4" t="s">
        <v>88</v>
      </c>
      <c r="O18" s="26">
        <v>39</v>
      </c>
      <c r="P18" s="4" t="s">
        <v>86</v>
      </c>
      <c r="Q18" s="4"/>
      <c r="R18" s="3"/>
      <c r="S18" s="3"/>
      <c r="T18" s="3"/>
      <c r="U18" s="27" t="s">
        <v>84</v>
      </c>
      <c r="V18" s="3"/>
      <c r="W18" s="3"/>
      <c r="X18" s="27" t="s">
        <v>84</v>
      </c>
      <c r="Y18" s="3"/>
      <c r="Z18" s="3"/>
      <c r="AA18" s="3"/>
      <c r="AB18" s="3"/>
      <c r="AC18" s="3"/>
      <c r="AD18" s="3"/>
      <c r="AE18" s="27" t="s">
        <v>84</v>
      </c>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1"/>
      <c r="BF18" s="1"/>
      <c r="BG18" s="3" t="s">
        <v>85</v>
      </c>
      <c r="BH18" s="1"/>
    </row>
    <row r="19" spans="2:60" x14ac:dyDescent="0.2">
      <c r="B19" s="1">
        <v>15</v>
      </c>
      <c r="C19" s="22">
        <v>44871</v>
      </c>
      <c r="D19" s="1">
        <v>301</v>
      </c>
      <c r="E19" s="24">
        <v>9500</v>
      </c>
      <c r="F19" s="24">
        <v>11875</v>
      </c>
      <c r="G19" s="24">
        <v>11875</v>
      </c>
      <c r="H19" s="24" t="s">
        <v>3</v>
      </c>
      <c r="I19" s="25">
        <v>9.1590470775886317</v>
      </c>
      <c r="J19" s="2" t="s">
        <v>79</v>
      </c>
      <c r="K19" s="3">
        <v>60</v>
      </c>
      <c r="L19" s="4" t="s">
        <v>86</v>
      </c>
      <c r="M19" s="4" t="s">
        <v>81</v>
      </c>
      <c r="N19" s="4" t="s">
        <v>95</v>
      </c>
      <c r="O19" s="26">
        <v>34</v>
      </c>
      <c r="P19" s="4" t="s">
        <v>86</v>
      </c>
      <c r="Q19" s="4"/>
      <c r="R19" s="27" t="s">
        <v>84</v>
      </c>
      <c r="S19" s="27"/>
      <c r="T19" s="3"/>
      <c r="U19" s="27" t="s">
        <v>84</v>
      </c>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1"/>
      <c r="BF19" s="1"/>
      <c r="BG19" s="3" t="s">
        <v>85</v>
      </c>
      <c r="BH19" s="1" t="s">
        <v>101</v>
      </c>
    </row>
    <row r="20" spans="2:60" x14ac:dyDescent="0.2">
      <c r="B20" s="1">
        <v>16</v>
      </c>
      <c r="C20" s="22">
        <v>44871</v>
      </c>
      <c r="D20" s="1">
        <v>302</v>
      </c>
      <c r="E20" s="24">
        <v>3500</v>
      </c>
      <c r="F20" s="24">
        <v>4375</v>
      </c>
      <c r="G20" s="24">
        <v>4375</v>
      </c>
      <c r="H20" s="24" t="s">
        <v>3</v>
      </c>
      <c r="I20" s="25">
        <v>8.1605182474775049</v>
      </c>
      <c r="J20" s="2" t="s">
        <v>79</v>
      </c>
      <c r="K20" s="3">
        <v>60</v>
      </c>
      <c r="L20" s="4" t="s">
        <v>86</v>
      </c>
      <c r="M20" s="4" t="s">
        <v>81</v>
      </c>
      <c r="N20" s="4" t="s">
        <v>95</v>
      </c>
      <c r="O20" s="26">
        <v>34</v>
      </c>
      <c r="P20" s="4" t="s">
        <v>86</v>
      </c>
      <c r="Q20" s="4"/>
      <c r="R20" s="27" t="s">
        <v>84</v>
      </c>
      <c r="S20" s="27"/>
      <c r="T20" s="3"/>
      <c r="U20" s="27" t="s">
        <v>84</v>
      </c>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BA20" t="s">
        <v>102</v>
      </c>
      <c r="BC20" s="3"/>
      <c r="BD20" s="3"/>
      <c r="BE20" s="1"/>
      <c r="BF20" s="1"/>
      <c r="BG20" s="3" t="s">
        <v>85</v>
      </c>
      <c r="BH20" t="s">
        <v>103</v>
      </c>
    </row>
    <row r="21" spans="2:60" x14ac:dyDescent="0.2">
      <c r="B21" s="1">
        <v>17</v>
      </c>
      <c r="C21" s="22">
        <v>44871</v>
      </c>
      <c r="D21" s="1">
        <v>303</v>
      </c>
      <c r="E21" s="24">
        <v>28000</v>
      </c>
      <c r="F21" s="24">
        <v>35000</v>
      </c>
      <c r="G21" s="24">
        <v>35000</v>
      </c>
      <c r="H21" s="24" t="s">
        <v>3</v>
      </c>
      <c r="I21" s="25">
        <v>10.239959789157341</v>
      </c>
      <c r="J21" s="2" t="s">
        <v>79</v>
      </c>
      <c r="K21" s="3">
        <v>60</v>
      </c>
      <c r="L21" s="4" t="s">
        <v>86</v>
      </c>
      <c r="M21" s="4" t="s">
        <v>81</v>
      </c>
      <c r="N21" s="4" t="s">
        <v>95</v>
      </c>
      <c r="O21" s="26">
        <v>37</v>
      </c>
      <c r="P21" s="4" t="s">
        <v>86</v>
      </c>
      <c r="Q21" s="4"/>
      <c r="R21" s="3"/>
      <c r="S21" s="3"/>
      <c r="T21" s="27" t="s">
        <v>84</v>
      </c>
      <c r="U21" s="3"/>
      <c r="V21" s="3"/>
      <c r="W21" s="3"/>
      <c r="X21" s="3"/>
      <c r="Y21" s="3"/>
      <c r="Z21" s="3"/>
      <c r="AA21" s="3"/>
      <c r="AB21" s="3"/>
      <c r="AC21" s="3"/>
      <c r="AD21" s="3"/>
      <c r="AE21" s="3"/>
      <c r="AF21" s="3"/>
      <c r="AG21" s="3"/>
      <c r="AH21" s="3"/>
      <c r="AI21" s="3"/>
      <c r="AJ21" s="3"/>
      <c r="AK21" s="27" t="s">
        <v>84</v>
      </c>
      <c r="AL21" s="3"/>
      <c r="AM21" s="3"/>
      <c r="AN21" s="3"/>
      <c r="AO21" s="3"/>
      <c r="AP21" s="3"/>
      <c r="AQ21" s="3"/>
      <c r="AR21" s="3"/>
      <c r="AS21" s="3"/>
      <c r="AT21" s="3"/>
      <c r="AU21" s="3"/>
      <c r="AV21" s="3"/>
      <c r="AW21" s="3"/>
      <c r="AX21" s="3"/>
      <c r="AY21" s="3"/>
      <c r="AZ21" s="3"/>
      <c r="BA21" s="3"/>
      <c r="BB21" s="3"/>
      <c r="BC21" s="3"/>
      <c r="BD21" s="3"/>
      <c r="BE21" s="1"/>
      <c r="BF21" s="1"/>
      <c r="BG21" s="3" t="s">
        <v>85</v>
      </c>
      <c r="BH21" s="1" t="s">
        <v>104</v>
      </c>
    </row>
    <row r="22" spans="2:60" x14ac:dyDescent="0.2">
      <c r="B22" s="1">
        <v>18</v>
      </c>
      <c r="C22" s="22">
        <v>44871</v>
      </c>
      <c r="D22" s="1">
        <v>315</v>
      </c>
      <c r="E22" s="24">
        <v>15000</v>
      </c>
      <c r="F22" s="24">
        <v>18750</v>
      </c>
      <c r="G22" s="24">
        <v>18750</v>
      </c>
      <c r="H22" s="24" t="s">
        <v>3</v>
      </c>
      <c r="I22" s="25">
        <v>9.6158054800843473</v>
      </c>
      <c r="J22" s="2" t="s">
        <v>79</v>
      </c>
      <c r="K22" s="3">
        <v>70</v>
      </c>
      <c r="L22" s="4" t="s">
        <v>86</v>
      </c>
      <c r="M22" s="4" t="s">
        <v>81</v>
      </c>
      <c r="N22" s="4" t="s">
        <v>88</v>
      </c>
      <c r="O22" s="26">
        <v>39</v>
      </c>
      <c r="P22" s="4" t="s">
        <v>86</v>
      </c>
      <c r="Q22" s="4"/>
      <c r="R22" s="3"/>
      <c r="S22" s="3"/>
      <c r="T22" s="3"/>
      <c r="U22" s="27" t="s">
        <v>84</v>
      </c>
      <c r="V22" s="3"/>
      <c r="W22" s="3"/>
      <c r="X22" s="27" t="s">
        <v>84</v>
      </c>
      <c r="Y22" s="3"/>
      <c r="Z22" s="3"/>
      <c r="AA22" s="3"/>
      <c r="AB22" s="3"/>
      <c r="AC22" s="27" t="s">
        <v>84</v>
      </c>
      <c r="AD22" s="3"/>
      <c r="AE22" s="3"/>
      <c r="AF22" s="3"/>
      <c r="AG22" s="3"/>
      <c r="AH22" s="3"/>
      <c r="AI22" s="3"/>
      <c r="AJ22" s="27" t="s">
        <v>84</v>
      </c>
      <c r="AK22" s="3"/>
      <c r="AL22" s="3"/>
      <c r="AM22" s="3"/>
      <c r="AN22" s="3"/>
      <c r="AO22" s="3"/>
      <c r="AP22" s="3"/>
      <c r="AQ22" s="3"/>
      <c r="AR22" s="3"/>
      <c r="AS22" s="3"/>
      <c r="AT22" s="3"/>
      <c r="AU22" s="3"/>
      <c r="AV22" s="3"/>
      <c r="AW22" s="3"/>
      <c r="AX22" s="3"/>
      <c r="AY22" s="3"/>
      <c r="AZ22" s="3"/>
      <c r="BA22" s="3"/>
      <c r="BB22" s="3"/>
      <c r="BC22" s="3"/>
      <c r="BD22" s="3"/>
      <c r="BE22" s="1"/>
      <c r="BF22" s="1"/>
      <c r="BG22" s="3" t="s">
        <v>85</v>
      </c>
      <c r="BH22" s="1"/>
    </row>
    <row r="23" spans="2:60" x14ac:dyDescent="0.2">
      <c r="B23" s="1">
        <v>19</v>
      </c>
      <c r="C23" s="22">
        <v>44871</v>
      </c>
      <c r="D23" s="1">
        <v>316</v>
      </c>
      <c r="E23" s="24">
        <v>22000</v>
      </c>
      <c r="F23" s="24">
        <v>27500</v>
      </c>
      <c r="G23" s="24">
        <v>27500</v>
      </c>
      <c r="H23" s="24" t="s">
        <v>3</v>
      </c>
      <c r="I23" s="25">
        <v>9.9987977323404529</v>
      </c>
      <c r="J23" s="2" t="s">
        <v>79</v>
      </c>
      <c r="K23" s="3">
        <v>70</v>
      </c>
      <c r="L23" s="4" t="s">
        <v>86</v>
      </c>
      <c r="M23" s="4" t="s">
        <v>81</v>
      </c>
      <c r="N23" s="4" t="s">
        <v>88</v>
      </c>
      <c r="O23" s="26">
        <v>39</v>
      </c>
      <c r="P23" s="4" t="s">
        <v>86</v>
      </c>
      <c r="Q23" s="4"/>
      <c r="R23" s="3"/>
      <c r="S23" s="3"/>
      <c r="T23" s="3"/>
      <c r="U23" s="27" t="s">
        <v>84</v>
      </c>
      <c r="V23" s="3"/>
      <c r="W23" s="3"/>
      <c r="X23" s="27" t="s">
        <v>84</v>
      </c>
      <c r="Y23" s="3"/>
      <c r="Z23" s="3"/>
      <c r="AA23" s="3"/>
      <c r="AB23" s="3"/>
      <c r="AC23" s="27" t="s">
        <v>84</v>
      </c>
      <c r="AD23" s="3"/>
      <c r="AE23" s="3"/>
      <c r="AF23" s="3"/>
      <c r="AG23" s="3"/>
      <c r="AH23" s="3"/>
      <c r="AI23" s="3"/>
      <c r="AJ23" s="27" t="s">
        <v>84</v>
      </c>
      <c r="AK23" s="3"/>
      <c r="AL23" s="3"/>
      <c r="AM23" s="3"/>
      <c r="AN23" s="3"/>
      <c r="AO23" s="3"/>
      <c r="AP23" s="3"/>
      <c r="AQ23" s="3"/>
      <c r="AR23" s="3"/>
      <c r="AS23" s="3"/>
      <c r="AT23" s="3"/>
      <c r="AU23" s="3"/>
      <c r="AV23" s="3"/>
      <c r="AW23" s="3"/>
      <c r="AX23" s="3"/>
      <c r="AY23" s="3"/>
      <c r="AZ23" s="3"/>
      <c r="BA23" s="3"/>
      <c r="BB23" s="3"/>
      <c r="BC23" s="3"/>
      <c r="BD23" s="3"/>
      <c r="BE23" s="1"/>
      <c r="BF23" s="1"/>
      <c r="BG23" s="3" t="s">
        <v>96</v>
      </c>
      <c r="BH23" s="1"/>
    </row>
    <row r="24" spans="2:60" x14ac:dyDescent="0.2">
      <c r="B24" s="1">
        <v>20</v>
      </c>
      <c r="C24" s="22">
        <v>44871</v>
      </c>
      <c r="D24" s="1">
        <v>335</v>
      </c>
      <c r="E24" s="24">
        <v>13000</v>
      </c>
      <c r="F24" s="24">
        <v>16250</v>
      </c>
      <c r="G24" s="24">
        <v>16250</v>
      </c>
      <c r="H24" s="24" t="s">
        <v>3</v>
      </c>
      <c r="I24" s="25">
        <v>9.4727046364436731</v>
      </c>
      <c r="J24" s="2" t="s">
        <v>79</v>
      </c>
      <c r="K24" s="3">
        <v>50</v>
      </c>
      <c r="L24" s="4" t="s">
        <v>86</v>
      </c>
      <c r="M24" s="4" t="s">
        <v>81</v>
      </c>
      <c r="N24" s="4" t="s">
        <v>88</v>
      </c>
      <c r="O24" s="26">
        <v>37</v>
      </c>
      <c r="P24" s="4" t="s">
        <v>86</v>
      </c>
      <c r="Q24" s="4"/>
      <c r="R24" s="27" t="s">
        <v>84</v>
      </c>
      <c r="S24" s="27"/>
      <c r="T24" s="27"/>
      <c r="U24" s="27" t="s">
        <v>84</v>
      </c>
      <c r="V24" s="3"/>
      <c r="W24" s="3"/>
      <c r="X24" s="3"/>
      <c r="Y24" s="3"/>
      <c r="Z24" s="3"/>
      <c r="AA24" s="3"/>
      <c r="AB24" s="3"/>
      <c r="AC24" s="27" t="s">
        <v>84</v>
      </c>
      <c r="AD24" s="3"/>
      <c r="AE24" s="3"/>
      <c r="AF24" s="3"/>
      <c r="AG24" s="3"/>
      <c r="AH24" s="3"/>
      <c r="AI24" s="3"/>
      <c r="AJ24" s="27" t="s">
        <v>84</v>
      </c>
      <c r="AK24" s="3"/>
      <c r="AL24" s="3"/>
      <c r="AM24" s="3"/>
      <c r="AN24" s="3"/>
      <c r="AO24" s="3"/>
      <c r="AP24" s="3"/>
      <c r="AQ24" s="3"/>
      <c r="AR24" s="3"/>
      <c r="AS24" s="3"/>
      <c r="AT24" s="3"/>
      <c r="AU24" s="3"/>
      <c r="AV24" s="3"/>
      <c r="AW24" s="3"/>
      <c r="AX24" s="3"/>
      <c r="AY24" s="3"/>
      <c r="AZ24" s="3"/>
      <c r="BA24" s="3"/>
      <c r="BB24" s="3"/>
      <c r="BC24" s="3"/>
      <c r="BD24" s="3"/>
      <c r="BE24" s="1"/>
      <c r="BF24" s="1"/>
      <c r="BG24" s="3" t="s">
        <v>89</v>
      </c>
      <c r="BH24" s="1"/>
    </row>
    <row r="25" spans="2:60" x14ac:dyDescent="0.2">
      <c r="B25" s="1">
        <v>21</v>
      </c>
      <c r="C25" s="22">
        <v>44871</v>
      </c>
      <c r="D25" s="1">
        <v>336</v>
      </c>
      <c r="E25" s="24">
        <v>17000</v>
      </c>
      <c r="F25" s="24">
        <v>21250</v>
      </c>
      <c r="G25" s="24">
        <v>21250</v>
      </c>
      <c r="H25" s="24" t="s">
        <v>3</v>
      </c>
      <c r="I25" s="25">
        <v>9.7409686230383539</v>
      </c>
      <c r="J25" s="2" t="s">
        <v>79</v>
      </c>
      <c r="K25" s="3">
        <v>50</v>
      </c>
      <c r="L25" s="4" t="s">
        <v>86</v>
      </c>
      <c r="M25" s="4" t="s">
        <v>81</v>
      </c>
      <c r="N25" s="4" t="s">
        <v>88</v>
      </c>
      <c r="O25" s="26">
        <v>38</v>
      </c>
      <c r="P25" s="4" t="s">
        <v>86</v>
      </c>
      <c r="Q25" s="4"/>
      <c r="R25" s="27" t="s">
        <v>84</v>
      </c>
      <c r="S25" s="27"/>
      <c r="T25" s="3"/>
      <c r="U25" s="27" t="s">
        <v>84</v>
      </c>
      <c r="V25" s="3"/>
      <c r="W25" s="3"/>
      <c r="X25" s="3"/>
      <c r="Y25" s="3"/>
      <c r="Z25" s="3"/>
      <c r="AA25" s="3"/>
      <c r="AB25" s="3"/>
      <c r="AC25" s="27" t="s">
        <v>84</v>
      </c>
      <c r="AD25" s="3"/>
      <c r="AE25" s="3"/>
      <c r="AF25" s="3"/>
      <c r="AG25" s="3"/>
      <c r="AH25" s="3"/>
      <c r="AI25" s="3"/>
      <c r="AJ25" s="27" t="s">
        <v>84</v>
      </c>
      <c r="AK25" s="3"/>
      <c r="AL25" s="3"/>
      <c r="AM25" s="3"/>
      <c r="AN25" s="3"/>
      <c r="AO25" s="3"/>
      <c r="AP25" s="3"/>
      <c r="AQ25" s="3"/>
      <c r="AR25" s="3"/>
      <c r="AS25" s="3"/>
      <c r="AT25" s="3"/>
      <c r="AU25" s="3"/>
      <c r="AV25" s="3"/>
      <c r="AW25" s="3"/>
      <c r="AX25" s="3"/>
      <c r="AY25" s="3"/>
      <c r="AZ25" s="3"/>
      <c r="BA25" s="3"/>
      <c r="BB25" s="3"/>
      <c r="BC25" s="3"/>
      <c r="BD25" s="3"/>
      <c r="BE25" s="1"/>
      <c r="BF25" s="1"/>
      <c r="BG25" s="3" t="s">
        <v>89</v>
      </c>
      <c r="BH25" s="1"/>
    </row>
    <row r="26" spans="2:60" x14ac:dyDescent="0.2">
      <c r="B26" s="1">
        <v>22</v>
      </c>
      <c r="C26" s="22">
        <v>44871</v>
      </c>
      <c r="D26" s="1">
        <v>337</v>
      </c>
      <c r="E26" s="24">
        <v>8500</v>
      </c>
      <c r="F26" s="24">
        <v>10625</v>
      </c>
      <c r="G26" s="24">
        <v>10625</v>
      </c>
      <c r="H26" s="24" t="s">
        <v>3</v>
      </c>
      <c r="I26" s="25">
        <v>9.0478214424784085</v>
      </c>
      <c r="J26" s="2" t="s">
        <v>79</v>
      </c>
      <c r="K26" s="3">
        <v>60</v>
      </c>
      <c r="L26" s="4" t="s">
        <v>86</v>
      </c>
      <c r="M26" s="4" t="s">
        <v>81</v>
      </c>
      <c r="N26" s="4" t="s">
        <v>88</v>
      </c>
      <c r="O26" s="26">
        <v>39</v>
      </c>
      <c r="P26" s="4" t="s">
        <v>86</v>
      </c>
      <c r="Q26" s="4"/>
      <c r="R26" s="3"/>
      <c r="S26" s="3"/>
      <c r="T26" s="3"/>
      <c r="U26" s="27" t="s">
        <v>84</v>
      </c>
      <c r="V26" s="3"/>
      <c r="W26" s="3"/>
      <c r="X26" s="27" t="s">
        <v>84</v>
      </c>
      <c r="Y26" s="3"/>
      <c r="Z26" s="3"/>
      <c r="AA26" s="3"/>
      <c r="AB26" s="3"/>
      <c r="AC26" s="27"/>
      <c r="AD26" s="3"/>
      <c r="AE26" s="27" t="s">
        <v>84</v>
      </c>
      <c r="AF26" s="3"/>
      <c r="AG26" s="3"/>
      <c r="AH26" s="3"/>
      <c r="AI26" s="3"/>
      <c r="AJ26" s="27" t="s">
        <v>84</v>
      </c>
      <c r="AK26" s="3"/>
      <c r="AL26" s="3"/>
      <c r="AM26" s="3"/>
      <c r="AN26" s="3"/>
      <c r="AO26" s="3"/>
      <c r="AP26" s="3"/>
      <c r="AQ26" s="3"/>
      <c r="AR26" s="3"/>
      <c r="AS26" s="3"/>
      <c r="AT26" s="3"/>
      <c r="AU26" s="3"/>
      <c r="AV26" s="3"/>
      <c r="AW26" s="3"/>
      <c r="AX26" s="3"/>
      <c r="AY26" s="3"/>
      <c r="AZ26" s="3"/>
      <c r="BA26" s="3"/>
      <c r="BB26" s="3"/>
      <c r="BC26" s="3"/>
      <c r="BD26" s="3"/>
      <c r="BE26" s="1"/>
      <c r="BF26" s="1"/>
      <c r="BG26" s="3" t="s">
        <v>89</v>
      </c>
      <c r="BH26" s="1"/>
    </row>
    <row r="27" spans="2:60" x14ac:dyDescent="0.2">
      <c r="B27" s="1">
        <v>23</v>
      </c>
      <c r="C27" s="22">
        <v>44871</v>
      </c>
      <c r="D27" s="1">
        <v>338</v>
      </c>
      <c r="E27" s="24">
        <v>12000</v>
      </c>
      <c r="F27" s="24">
        <v>15000</v>
      </c>
      <c r="G27" s="24">
        <v>15000</v>
      </c>
      <c r="H27" s="24" t="s">
        <v>3</v>
      </c>
      <c r="I27" s="25">
        <v>9.3926619287701367</v>
      </c>
      <c r="J27" s="2" t="s">
        <v>79</v>
      </c>
      <c r="K27" s="3">
        <v>70</v>
      </c>
      <c r="L27" s="4" t="s">
        <v>86</v>
      </c>
      <c r="M27" s="4" t="s">
        <v>81</v>
      </c>
      <c r="N27" s="4" t="s">
        <v>88</v>
      </c>
      <c r="O27" s="26">
        <v>39</v>
      </c>
      <c r="P27" s="4" t="s">
        <v>86</v>
      </c>
      <c r="Q27" s="4"/>
      <c r="R27" s="3"/>
      <c r="S27" s="3"/>
      <c r="T27" s="27"/>
      <c r="U27" s="27" t="s">
        <v>84</v>
      </c>
      <c r="V27" s="3"/>
      <c r="W27" s="3"/>
      <c r="X27" s="27" t="s">
        <v>84</v>
      </c>
      <c r="Y27" s="3"/>
      <c r="Z27" s="3"/>
      <c r="AA27" s="3"/>
      <c r="AB27" s="3"/>
      <c r="AC27" s="27" t="s">
        <v>84</v>
      </c>
      <c r="AD27" s="3"/>
      <c r="AE27" s="3"/>
      <c r="AF27" s="3"/>
      <c r="AG27" s="3"/>
      <c r="AH27" s="3"/>
      <c r="AI27" s="3"/>
      <c r="AJ27" s="27" t="s">
        <v>84</v>
      </c>
      <c r="AK27" s="3"/>
      <c r="AL27" s="3"/>
      <c r="AM27" s="3"/>
      <c r="AN27" s="3"/>
      <c r="AO27" s="3"/>
      <c r="AP27" s="3"/>
      <c r="AQ27" s="3"/>
      <c r="AR27" s="3"/>
      <c r="AS27" s="3"/>
      <c r="AT27" s="3"/>
      <c r="AU27" s="3"/>
      <c r="AV27" s="3"/>
      <c r="AW27" s="3"/>
      <c r="AX27" s="3"/>
      <c r="AY27" s="3"/>
      <c r="AZ27" s="3"/>
      <c r="BA27" s="3"/>
      <c r="BB27" s="3"/>
      <c r="BC27" s="3"/>
      <c r="BD27" s="3"/>
      <c r="BE27" s="1"/>
      <c r="BF27" s="1"/>
      <c r="BG27" s="3" t="s">
        <v>85</v>
      </c>
      <c r="BH27" s="1"/>
    </row>
    <row r="28" spans="2:60" x14ac:dyDescent="0.2">
      <c r="B28" s="1">
        <v>24</v>
      </c>
      <c r="C28" s="22">
        <v>44871</v>
      </c>
      <c r="D28" s="1">
        <v>344</v>
      </c>
      <c r="E28" s="24">
        <v>28000</v>
      </c>
      <c r="F28" s="24">
        <v>35000</v>
      </c>
      <c r="G28" s="24">
        <v>35000</v>
      </c>
      <c r="H28" s="24" t="s">
        <v>3</v>
      </c>
      <c r="I28" s="25">
        <v>10.239959789157341</v>
      </c>
      <c r="J28" s="2" t="s">
        <v>79</v>
      </c>
      <c r="K28" s="3">
        <v>70</v>
      </c>
      <c r="L28" s="4" t="s">
        <v>90</v>
      </c>
      <c r="M28" s="4" t="s">
        <v>81</v>
      </c>
      <c r="N28" s="4" t="s">
        <v>93</v>
      </c>
      <c r="O28" s="26">
        <v>36</v>
      </c>
      <c r="P28" s="4" t="s">
        <v>90</v>
      </c>
      <c r="Q28" s="4"/>
      <c r="R28" s="3"/>
      <c r="S28" s="3"/>
      <c r="T28" s="3"/>
      <c r="U28" s="27" t="s">
        <v>84</v>
      </c>
      <c r="V28" s="3"/>
      <c r="W28" s="3"/>
      <c r="X28" s="27"/>
      <c r="Y28" s="27" t="s">
        <v>84</v>
      </c>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1"/>
      <c r="BF28" s="1"/>
      <c r="BG28" s="3" t="s">
        <v>85</v>
      </c>
      <c r="BH28" s="1"/>
    </row>
    <row r="29" spans="2:60" x14ac:dyDescent="0.2">
      <c r="B29" s="1">
        <v>25</v>
      </c>
      <c r="C29" s="22">
        <v>44871</v>
      </c>
      <c r="D29" s="1">
        <v>345</v>
      </c>
      <c r="E29" s="24">
        <v>3400</v>
      </c>
      <c r="F29" s="24">
        <v>4250</v>
      </c>
      <c r="G29" s="24">
        <v>4250</v>
      </c>
      <c r="H29" s="24" t="s">
        <v>3</v>
      </c>
      <c r="I29" s="25">
        <v>8.1315307106042525</v>
      </c>
      <c r="J29" s="2" t="s">
        <v>79</v>
      </c>
      <c r="K29" s="3">
        <v>80</v>
      </c>
      <c r="L29" s="4" t="s">
        <v>86</v>
      </c>
      <c r="M29" s="4" t="s">
        <v>81</v>
      </c>
      <c r="N29" s="4" t="s">
        <v>88</v>
      </c>
      <c r="O29" s="26">
        <v>36</v>
      </c>
      <c r="P29" s="4" t="s">
        <v>83</v>
      </c>
      <c r="Q29" s="4"/>
      <c r="R29" s="3"/>
      <c r="S29" s="3"/>
      <c r="T29" s="3"/>
      <c r="U29" s="27" t="s">
        <v>84</v>
      </c>
      <c r="V29" s="3"/>
      <c r="W29" s="3"/>
      <c r="X29" s="27" t="s">
        <v>84</v>
      </c>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1"/>
      <c r="BF29" s="1"/>
      <c r="BG29" s="3" t="s">
        <v>85</v>
      </c>
      <c r="BH29" s="1"/>
    </row>
    <row r="30" spans="2:60" x14ac:dyDescent="0.2">
      <c r="B30" s="1">
        <v>26</v>
      </c>
      <c r="C30" s="22">
        <v>44871</v>
      </c>
      <c r="D30" s="28">
        <v>346</v>
      </c>
      <c r="E30" s="24">
        <v>20000</v>
      </c>
      <c r="F30" s="24">
        <v>25000</v>
      </c>
      <c r="G30" s="24">
        <v>25000</v>
      </c>
      <c r="H30" s="24" t="s">
        <v>3</v>
      </c>
      <c r="I30" s="25">
        <v>9.9034875525361272</v>
      </c>
      <c r="J30" s="2" t="s">
        <v>79</v>
      </c>
      <c r="K30" s="3">
        <v>60</v>
      </c>
      <c r="L30" s="4" t="s">
        <v>90</v>
      </c>
      <c r="M30" s="4" t="s">
        <v>81</v>
      </c>
      <c r="N30" s="4" t="s">
        <v>100</v>
      </c>
      <c r="O30" s="26">
        <v>36</v>
      </c>
      <c r="P30" s="4" t="s">
        <v>90</v>
      </c>
      <c r="Q30" s="4"/>
      <c r="R30" s="3"/>
      <c r="S30" s="3"/>
      <c r="T30" s="3"/>
      <c r="U30" s="27" t="s">
        <v>84</v>
      </c>
      <c r="V30" s="3"/>
      <c r="W30" s="3"/>
      <c r="X30" s="3"/>
      <c r="Y30" s="27" t="s">
        <v>84</v>
      </c>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1"/>
      <c r="BF30" s="1"/>
      <c r="BG30" s="3" t="s">
        <v>85</v>
      </c>
      <c r="BH30" s="28" t="s">
        <v>105</v>
      </c>
    </row>
    <row r="31" spans="2:60" x14ac:dyDescent="0.2">
      <c r="B31" s="1">
        <v>27</v>
      </c>
      <c r="C31" s="22">
        <v>44871</v>
      </c>
      <c r="D31" s="1">
        <v>428</v>
      </c>
      <c r="E31" s="24">
        <v>4000</v>
      </c>
      <c r="F31" s="24">
        <v>5000</v>
      </c>
      <c r="G31" s="24">
        <v>5000</v>
      </c>
      <c r="H31" s="24" t="s">
        <v>3</v>
      </c>
      <c r="I31" s="25">
        <v>8.2940496401020276</v>
      </c>
      <c r="J31" s="2" t="s">
        <v>79</v>
      </c>
      <c r="K31" s="3">
        <v>70</v>
      </c>
      <c r="L31" s="4" t="s">
        <v>86</v>
      </c>
      <c r="M31" s="4" t="s">
        <v>81</v>
      </c>
      <c r="N31" s="4" t="s">
        <v>95</v>
      </c>
      <c r="O31" s="26">
        <v>36</v>
      </c>
      <c r="P31" s="4" t="s">
        <v>86</v>
      </c>
      <c r="Q31" s="4"/>
      <c r="R31" s="3"/>
      <c r="S31" s="3"/>
      <c r="T31" s="3"/>
      <c r="U31" s="27" t="s">
        <v>84</v>
      </c>
      <c r="V31" s="3"/>
      <c r="W31" s="3"/>
      <c r="X31" s="27" t="s">
        <v>84</v>
      </c>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1"/>
      <c r="BF31" s="1"/>
      <c r="BG31" s="3" t="s">
        <v>89</v>
      </c>
      <c r="BH31" s="1" t="s">
        <v>92</v>
      </c>
    </row>
    <row r="32" spans="2:60" x14ac:dyDescent="0.2">
      <c r="B32" s="1">
        <v>28</v>
      </c>
      <c r="C32" s="22">
        <v>44871</v>
      </c>
      <c r="D32" s="1">
        <v>435</v>
      </c>
      <c r="E32" s="24">
        <v>9000</v>
      </c>
      <c r="F32" s="24">
        <v>11250</v>
      </c>
      <c r="G32" s="24">
        <v>11250</v>
      </c>
      <c r="H32" s="24" t="s">
        <v>3</v>
      </c>
      <c r="I32" s="25">
        <v>9.1049798563183568</v>
      </c>
      <c r="J32" s="2" t="s">
        <v>79</v>
      </c>
      <c r="K32" s="3">
        <v>60</v>
      </c>
      <c r="L32" s="4" t="s">
        <v>86</v>
      </c>
      <c r="M32" s="4" t="s">
        <v>81</v>
      </c>
      <c r="N32" s="4" t="s">
        <v>106</v>
      </c>
      <c r="O32" s="26">
        <v>38</v>
      </c>
      <c r="P32" s="4" t="s">
        <v>86</v>
      </c>
      <c r="Q32" s="4"/>
      <c r="R32" s="27" t="s">
        <v>84</v>
      </c>
      <c r="S32" s="27"/>
      <c r="T32" s="3"/>
      <c r="U32" s="27" t="s">
        <v>84</v>
      </c>
      <c r="V32" s="3"/>
      <c r="W32" s="3"/>
      <c r="X32" s="3"/>
      <c r="Y32" s="3"/>
      <c r="Z32" s="3"/>
      <c r="AA32" s="3"/>
      <c r="AB32" s="3"/>
      <c r="AC32" s="27" t="s">
        <v>84</v>
      </c>
      <c r="AD32" s="3"/>
      <c r="AE32" s="3"/>
      <c r="AF32" s="3"/>
      <c r="AG32" s="3"/>
      <c r="AH32" s="3"/>
      <c r="AI32" s="3"/>
      <c r="AJ32" s="27" t="s">
        <v>84</v>
      </c>
      <c r="AK32" s="3"/>
      <c r="AL32" s="3"/>
      <c r="AM32" s="3"/>
      <c r="AN32" s="3"/>
      <c r="AO32" s="3"/>
      <c r="AP32" s="3"/>
      <c r="AQ32" s="3"/>
      <c r="AR32" s="3"/>
      <c r="AS32" s="3"/>
      <c r="AT32" s="3"/>
      <c r="AU32" s="3"/>
      <c r="AV32" s="3"/>
      <c r="AW32" s="3"/>
      <c r="AX32" s="3"/>
      <c r="AY32" s="3"/>
      <c r="AZ32" s="3"/>
      <c r="BA32" s="3"/>
      <c r="BB32" s="27" t="s">
        <v>84</v>
      </c>
      <c r="BC32" s="3"/>
      <c r="BD32" s="3"/>
      <c r="BE32" s="1"/>
      <c r="BF32" s="1"/>
      <c r="BG32" s="3" t="s">
        <v>89</v>
      </c>
      <c r="BH32" s="1"/>
    </row>
    <row r="33" spans="2:60" x14ac:dyDescent="0.2">
      <c r="B33" s="1">
        <v>29</v>
      </c>
      <c r="C33" s="22">
        <v>44871</v>
      </c>
      <c r="D33" s="1">
        <v>436</v>
      </c>
      <c r="E33" s="24">
        <v>9500</v>
      </c>
      <c r="F33" s="24">
        <v>11875</v>
      </c>
      <c r="G33" s="24">
        <v>11875</v>
      </c>
      <c r="H33" s="24" t="s">
        <v>3</v>
      </c>
      <c r="I33" s="25">
        <v>9.1590470775886317</v>
      </c>
      <c r="J33" s="2" t="s">
        <v>79</v>
      </c>
      <c r="K33" s="3">
        <v>80</v>
      </c>
      <c r="L33" s="4" t="s">
        <v>86</v>
      </c>
      <c r="M33" s="4" t="s">
        <v>81</v>
      </c>
      <c r="N33" s="4" t="s">
        <v>88</v>
      </c>
      <c r="O33" s="26">
        <v>39</v>
      </c>
      <c r="P33" s="4" t="s">
        <v>86</v>
      </c>
      <c r="Q33" s="4"/>
      <c r="R33" s="3"/>
      <c r="S33" s="3"/>
      <c r="T33" s="3"/>
      <c r="U33" s="27" t="s">
        <v>84</v>
      </c>
      <c r="V33" s="3"/>
      <c r="W33" s="3"/>
      <c r="X33" s="27" t="s">
        <v>84</v>
      </c>
      <c r="Y33" s="3"/>
      <c r="Z33" s="3"/>
      <c r="AA33" s="3"/>
      <c r="AB33" s="3"/>
      <c r="AC33" s="27" t="s">
        <v>84</v>
      </c>
      <c r="AD33" s="3"/>
      <c r="AE33" s="3"/>
      <c r="AF33" s="3"/>
      <c r="AG33" s="3"/>
      <c r="AH33" s="3"/>
      <c r="AI33" s="3"/>
      <c r="AJ33" s="27" t="s">
        <v>84</v>
      </c>
      <c r="AK33" s="3"/>
      <c r="AL33" s="3"/>
      <c r="AM33" s="3"/>
      <c r="AN33" s="3"/>
      <c r="AO33" s="3"/>
      <c r="AP33" s="3"/>
      <c r="AQ33" s="3"/>
      <c r="AR33" s="3"/>
      <c r="AS33" s="3"/>
      <c r="AT33" s="3"/>
      <c r="AU33" s="3"/>
      <c r="AV33" s="3"/>
      <c r="AW33" s="3"/>
      <c r="AX33" s="3"/>
      <c r="AY33" s="3"/>
      <c r="AZ33" s="3"/>
      <c r="BA33" s="3"/>
      <c r="BB33" s="3"/>
      <c r="BC33" s="3"/>
      <c r="BD33" s="3"/>
      <c r="BE33" s="1"/>
      <c r="BF33" s="1"/>
      <c r="BG33" s="3" t="s">
        <v>85</v>
      </c>
      <c r="BH33" s="1"/>
    </row>
    <row r="34" spans="2:60" x14ac:dyDescent="0.2">
      <c r="B34" s="1">
        <v>30</v>
      </c>
      <c r="C34" s="22">
        <v>44871</v>
      </c>
      <c r="D34" s="1">
        <v>437</v>
      </c>
      <c r="E34" s="24">
        <v>7500</v>
      </c>
      <c r="F34" s="24">
        <v>9375</v>
      </c>
      <c r="G34" s="24">
        <v>9375</v>
      </c>
      <c r="H34" s="24" t="s">
        <v>3</v>
      </c>
      <c r="I34" s="25">
        <v>8.9226582995244019</v>
      </c>
      <c r="J34" s="2" t="s">
        <v>79</v>
      </c>
      <c r="K34" s="3">
        <v>60</v>
      </c>
      <c r="L34" s="4" t="s">
        <v>86</v>
      </c>
      <c r="M34" s="4" t="s">
        <v>81</v>
      </c>
      <c r="N34" s="4" t="s">
        <v>88</v>
      </c>
      <c r="O34" s="26">
        <v>38</v>
      </c>
      <c r="P34" s="4" t="s">
        <v>83</v>
      </c>
      <c r="Q34" s="4"/>
      <c r="R34" s="27" t="s">
        <v>84</v>
      </c>
      <c r="S34" s="27"/>
      <c r="T34" s="3"/>
      <c r="U34" s="27" t="s">
        <v>84</v>
      </c>
      <c r="V34" s="3"/>
      <c r="W34" s="3"/>
      <c r="X34" s="3"/>
      <c r="Y34" s="3"/>
      <c r="Z34" s="3"/>
      <c r="AA34" s="3"/>
      <c r="AB34" s="3"/>
      <c r="AC34" s="27" t="s">
        <v>84</v>
      </c>
      <c r="AD34" s="3"/>
      <c r="AE34" s="3"/>
      <c r="AF34" s="3"/>
      <c r="AG34" s="3"/>
      <c r="AH34" s="3"/>
      <c r="AI34" s="3"/>
      <c r="AJ34" s="27" t="s">
        <v>84</v>
      </c>
      <c r="AK34" s="3"/>
      <c r="AL34" s="3"/>
      <c r="AM34" s="3"/>
      <c r="AN34" s="3"/>
      <c r="AO34" s="3"/>
      <c r="AP34" s="3"/>
      <c r="AQ34" s="3"/>
      <c r="AR34" s="3"/>
      <c r="AS34" s="3"/>
      <c r="AT34" s="3"/>
      <c r="AU34" s="3"/>
      <c r="AV34" s="3"/>
      <c r="AW34" s="3"/>
      <c r="AX34" s="3"/>
      <c r="AY34" s="3"/>
      <c r="AZ34" s="3"/>
      <c r="BA34" s="3"/>
      <c r="BB34" s="3"/>
      <c r="BC34" s="3"/>
      <c r="BD34" s="3"/>
      <c r="BE34" s="1"/>
      <c r="BF34" s="1"/>
      <c r="BG34" s="3" t="s">
        <v>89</v>
      </c>
      <c r="BH34" s="1"/>
    </row>
    <row r="35" spans="2:60" x14ac:dyDescent="0.2">
      <c r="B35" s="1">
        <v>31</v>
      </c>
      <c r="C35" s="22">
        <v>44871</v>
      </c>
      <c r="D35" s="1">
        <v>439</v>
      </c>
      <c r="E35" s="24">
        <v>28000</v>
      </c>
      <c r="F35" s="24">
        <v>35000</v>
      </c>
      <c r="G35" s="24">
        <v>35000</v>
      </c>
      <c r="H35" s="24" t="s">
        <v>3</v>
      </c>
      <c r="I35" s="25">
        <v>10.239959789157341</v>
      </c>
      <c r="J35" s="2" t="s">
        <v>79</v>
      </c>
      <c r="K35" s="3">
        <v>60</v>
      </c>
      <c r="L35" s="4" t="s">
        <v>86</v>
      </c>
      <c r="M35" s="4" t="s">
        <v>81</v>
      </c>
      <c r="N35" s="4" t="s">
        <v>106</v>
      </c>
      <c r="O35" s="26">
        <v>39</v>
      </c>
      <c r="P35" s="4" t="s">
        <v>86</v>
      </c>
      <c r="Q35" s="4"/>
      <c r="R35" s="27" t="s">
        <v>84</v>
      </c>
      <c r="S35" s="27"/>
      <c r="T35" s="3"/>
      <c r="U35" s="27" t="s">
        <v>84</v>
      </c>
      <c r="V35" s="3"/>
      <c r="W35" s="3"/>
      <c r="X35" s="3"/>
      <c r="Y35" s="3"/>
      <c r="Z35" s="3"/>
      <c r="AA35" s="3"/>
      <c r="AB35" s="3"/>
      <c r="AC35" s="27" t="s">
        <v>84</v>
      </c>
      <c r="AD35" s="3"/>
      <c r="AE35" s="3"/>
      <c r="AF35" s="3"/>
      <c r="AG35" s="3"/>
      <c r="AH35" s="3"/>
      <c r="AI35" s="3"/>
      <c r="AJ35" s="27" t="s">
        <v>84</v>
      </c>
      <c r="AK35" s="3"/>
      <c r="AL35" s="3"/>
      <c r="AM35" s="3"/>
      <c r="AN35" s="3"/>
      <c r="AO35" s="3"/>
      <c r="AP35" s="3"/>
      <c r="AQ35" s="3"/>
      <c r="AR35" s="3"/>
      <c r="AS35" s="3"/>
      <c r="AT35" s="3"/>
      <c r="AU35" s="3"/>
      <c r="AV35" s="3"/>
      <c r="AW35" s="3"/>
      <c r="AX35" s="3"/>
      <c r="AY35" s="3"/>
      <c r="AZ35" s="3"/>
      <c r="BA35" s="3"/>
      <c r="BB35" s="27" t="s">
        <v>84</v>
      </c>
      <c r="BC35" s="3"/>
      <c r="BD35" s="3"/>
      <c r="BE35" s="1"/>
      <c r="BF35" s="1"/>
      <c r="BG35" s="3" t="s">
        <v>85</v>
      </c>
      <c r="BH35" s="1"/>
    </row>
    <row r="36" spans="2:60" x14ac:dyDescent="0.2">
      <c r="B36" s="1">
        <v>32</v>
      </c>
      <c r="C36" s="22">
        <v>44871</v>
      </c>
      <c r="D36" s="1">
        <v>456</v>
      </c>
      <c r="E36" s="24">
        <v>2000</v>
      </c>
      <c r="F36" s="24">
        <v>2500</v>
      </c>
      <c r="G36" s="24">
        <v>2500</v>
      </c>
      <c r="H36" s="24" t="s">
        <v>3</v>
      </c>
      <c r="I36" s="25">
        <v>7.6009024595420822</v>
      </c>
      <c r="J36" s="2" t="s">
        <v>79</v>
      </c>
      <c r="K36" s="3">
        <v>30</v>
      </c>
      <c r="L36" s="4" t="s">
        <v>90</v>
      </c>
      <c r="M36" s="4" t="s">
        <v>81</v>
      </c>
      <c r="N36" s="4" t="s">
        <v>82</v>
      </c>
      <c r="O36" s="26">
        <v>33</v>
      </c>
      <c r="P36" s="4" t="s">
        <v>83</v>
      </c>
      <c r="Q36" s="4"/>
      <c r="R36" s="27" t="s">
        <v>84</v>
      </c>
      <c r="S36" s="27"/>
      <c r="T36" s="27" t="s">
        <v>84</v>
      </c>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1"/>
      <c r="BF36" s="1"/>
      <c r="BG36" s="3" t="s">
        <v>85</v>
      </c>
      <c r="BH36" s="1"/>
    </row>
    <row r="37" spans="2:60" x14ac:dyDescent="0.2">
      <c r="B37" s="1">
        <v>33</v>
      </c>
      <c r="C37" s="22">
        <v>44871</v>
      </c>
      <c r="D37" s="1">
        <v>459</v>
      </c>
      <c r="E37" s="24">
        <v>9000</v>
      </c>
      <c r="F37" s="24">
        <v>11250</v>
      </c>
      <c r="G37" s="24">
        <v>11250</v>
      </c>
      <c r="H37" s="24" t="s">
        <v>3</v>
      </c>
      <c r="I37" s="25">
        <v>9.1049798563183568</v>
      </c>
      <c r="J37" s="2" t="s">
        <v>79</v>
      </c>
      <c r="K37" s="3">
        <v>70</v>
      </c>
      <c r="L37" s="4" t="s">
        <v>86</v>
      </c>
      <c r="M37" s="4" t="s">
        <v>81</v>
      </c>
      <c r="N37" s="4" t="s">
        <v>88</v>
      </c>
      <c r="O37" s="26">
        <v>40</v>
      </c>
      <c r="P37" s="4" t="s">
        <v>83</v>
      </c>
      <c r="Q37" s="4"/>
      <c r="R37" s="3"/>
      <c r="S37" s="3"/>
      <c r="T37" s="3"/>
      <c r="U37" s="27" t="s">
        <v>84</v>
      </c>
      <c r="V37" s="3"/>
      <c r="W37" s="3"/>
      <c r="X37" s="27" t="s">
        <v>84</v>
      </c>
      <c r="Y37" s="3"/>
      <c r="Z37" s="3"/>
      <c r="AA37" s="3"/>
      <c r="AB37" s="3"/>
      <c r="AC37" s="3"/>
      <c r="AD37" s="3"/>
      <c r="AE37" s="27" t="s">
        <v>84</v>
      </c>
      <c r="AF37" s="3"/>
      <c r="AG37" s="3"/>
      <c r="AH37" s="3"/>
      <c r="AI37" s="3"/>
      <c r="AJ37" s="27" t="s">
        <v>84</v>
      </c>
      <c r="AK37" s="3"/>
      <c r="AL37" s="3"/>
      <c r="AM37" s="3"/>
      <c r="AN37" s="3"/>
      <c r="AO37" s="3"/>
      <c r="AP37" s="3"/>
      <c r="AQ37" s="3"/>
      <c r="AR37" s="3"/>
      <c r="AS37" s="3"/>
      <c r="AT37" s="3"/>
      <c r="AU37" s="3"/>
      <c r="AV37" s="3"/>
      <c r="AW37" s="3"/>
      <c r="AX37" s="3"/>
      <c r="AY37" s="3"/>
      <c r="AZ37" s="3"/>
      <c r="BA37" s="3"/>
      <c r="BB37" s="3"/>
      <c r="BC37" s="3"/>
      <c r="BD37" s="3"/>
      <c r="BE37" s="1"/>
      <c r="BF37" s="1"/>
      <c r="BG37" s="3" t="s">
        <v>89</v>
      </c>
      <c r="BH37" s="1"/>
    </row>
    <row r="38" spans="2:60" x14ac:dyDescent="0.2">
      <c r="B38" s="1">
        <v>34</v>
      </c>
      <c r="C38" s="22">
        <v>44871</v>
      </c>
      <c r="D38" s="1">
        <v>461</v>
      </c>
      <c r="E38" s="24">
        <v>3600</v>
      </c>
      <c r="F38" s="24">
        <v>4500</v>
      </c>
      <c r="G38" s="24">
        <v>4500</v>
      </c>
      <c r="H38" s="24" t="s">
        <v>3</v>
      </c>
      <c r="I38" s="25">
        <v>8.1886891244442008</v>
      </c>
      <c r="J38" s="2" t="s">
        <v>79</v>
      </c>
      <c r="K38" s="3">
        <v>70</v>
      </c>
      <c r="L38" s="4" t="s">
        <v>86</v>
      </c>
      <c r="M38" s="4" t="s">
        <v>81</v>
      </c>
      <c r="N38" s="4" t="s">
        <v>107</v>
      </c>
      <c r="O38" s="26">
        <v>35</v>
      </c>
      <c r="P38" s="4" t="s">
        <v>86</v>
      </c>
      <c r="Q38" s="4"/>
      <c r="R38" s="3"/>
      <c r="S38" s="3"/>
      <c r="T38" s="3"/>
      <c r="U38" s="27" t="s">
        <v>84</v>
      </c>
      <c r="V38" s="3"/>
      <c r="W38" s="3"/>
      <c r="X38" s="27" t="s">
        <v>84</v>
      </c>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1"/>
      <c r="BF38" s="1"/>
      <c r="BG38" s="3" t="s">
        <v>89</v>
      </c>
      <c r="BH38" s="1"/>
    </row>
    <row r="39" spans="2:60" x14ac:dyDescent="0.2">
      <c r="B39" s="1">
        <v>35</v>
      </c>
      <c r="C39" s="22">
        <v>44871</v>
      </c>
      <c r="D39" s="1">
        <v>465</v>
      </c>
      <c r="E39" s="24">
        <v>9000</v>
      </c>
      <c r="F39" s="24">
        <v>11250</v>
      </c>
      <c r="G39" s="24">
        <v>11250</v>
      </c>
      <c r="H39" s="24" t="s">
        <v>3</v>
      </c>
      <c r="I39" s="25">
        <v>9.1049798563183568</v>
      </c>
      <c r="J39" s="2" t="s">
        <v>79</v>
      </c>
      <c r="K39" s="3">
        <v>60</v>
      </c>
      <c r="L39" s="4" t="s">
        <v>86</v>
      </c>
      <c r="M39" s="4" t="s">
        <v>81</v>
      </c>
      <c r="N39" s="4" t="s">
        <v>88</v>
      </c>
      <c r="O39" s="26">
        <v>40</v>
      </c>
      <c r="P39" s="4" t="s">
        <v>86</v>
      </c>
      <c r="Q39" s="4"/>
      <c r="R39" s="27" t="s">
        <v>84</v>
      </c>
      <c r="S39" s="27"/>
      <c r="T39" s="3"/>
      <c r="U39" s="27" t="s">
        <v>84</v>
      </c>
      <c r="V39" s="3"/>
      <c r="W39" s="3"/>
      <c r="X39" s="3"/>
      <c r="Y39" s="3"/>
      <c r="Z39" s="3"/>
      <c r="AA39" s="3"/>
      <c r="AB39" s="3"/>
      <c r="AC39" s="27" t="s">
        <v>84</v>
      </c>
      <c r="AD39" s="3"/>
      <c r="AE39" s="27"/>
      <c r="AF39" s="3"/>
      <c r="AG39" s="3"/>
      <c r="AH39" s="3"/>
      <c r="AI39" s="3"/>
      <c r="AJ39" s="27" t="s">
        <v>84</v>
      </c>
      <c r="AK39" s="3"/>
      <c r="AL39" s="3"/>
      <c r="AM39" s="3"/>
      <c r="AN39" s="3"/>
      <c r="AO39" s="3"/>
      <c r="AP39" s="3"/>
      <c r="AQ39" s="3"/>
      <c r="AR39" s="3"/>
      <c r="AS39" s="3"/>
      <c r="AT39" s="3"/>
      <c r="AU39" s="3"/>
      <c r="AV39" s="3"/>
      <c r="AW39" s="3"/>
      <c r="AX39" s="3"/>
      <c r="AY39" s="3"/>
      <c r="AZ39" s="3"/>
      <c r="BA39" s="3"/>
      <c r="BB39" s="3"/>
      <c r="BC39" s="3"/>
      <c r="BD39" s="3"/>
      <c r="BE39" s="1"/>
      <c r="BF39" s="1"/>
      <c r="BG39" s="3" t="s">
        <v>89</v>
      </c>
      <c r="BH39" s="1"/>
    </row>
    <row r="40" spans="2:60" x14ac:dyDescent="0.2">
      <c r="B40" s="1">
        <v>36</v>
      </c>
      <c r="C40" s="22">
        <v>44871</v>
      </c>
      <c r="D40" s="1">
        <v>469</v>
      </c>
      <c r="E40" s="24">
        <v>115000</v>
      </c>
      <c r="F40" s="24">
        <v>143750</v>
      </c>
      <c r="G40" s="24">
        <v>143750</v>
      </c>
      <c r="H40" s="24" t="s">
        <v>3</v>
      </c>
      <c r="I40" s="25">
        <v>11.652687407345388</v>
      </c>
      <c r="J40" s="2" t="s">
        <v>79</v>
      </c>
      <c r="K40" s="3">
        <v>80</v>
      </c>
      <c r="L40" s="4" t="s">
        <v>90</v>
      </c>
      <c r="M40" s="4" t="s">
        <v>81</v>
      </c>
      <c r="N40" s="4" t="s">
        <v>82</v>
      </c>
      <c r="O40" s="26">
        <v>37</v>
      </c>
      <c r="P40" s="4" t="s">
        <v>90</v>
      </c>
      <c r="Q40" s="4"/>
      <c r="R40" s="3"/>
      <c r="S40" s="3"/>
      <c r="T40" s="27" t="s">
        <v>84</v>
      </c>
      <c r="U40" s="3"/>
      <c r="V40" s="3"/>
      <c r="W40" s="3"/>
      <c r="X40" s="3"/>
      <c r="Y40" s="3"/>
      <c r="Z40" s="3"/>
      <c r="AA40" s="3"/>
      <c r="AB40" s="3"/>
      <c r="AC40" s="3"/>
      <c r="AD40" s="3"/>
      <c r="AE40" s="3"/>
      <c r="AF40" s="3"/>
      <c r="AG40" s="3"/>
      <c r="AH40" s="3"/>
      <c r="AI40" s="3"/>
      <c r="AJ40" s="3"/>
      <c r="AK40" s="27" t="s">
        <v>84</v>
      </c>
      <c r="AL40" s="3"/>
      <c r="AM40" s="3"/>
      <c r="AN40" s="3"/>
      <c r="AO40" s="3"/>
      <c r="AP40" s="3"/>
      <c r="AQ40" s="3"/>
      <c r="AR40" s="3"/>
      <c r="AS40" s="3"/>
      <c r="AT40" s="3"/>
      <c r="AU40" s="3"/>
      <c r="AV40" s="3"/>
      <c r="AW40" s="3"/>
      <c r="AX40" s="3"/>
      <c r="AY40" s="3"/>
      <c r="AZ40" s="3"/>
      <c r="BA40" s="3"/>
      <c r="BB40" s="3"/>
      <c r="BC40" s="3"/>
      <c r="BD40" s="3"/>
      <c r="BE40" s="1"/>
      <c r="BF40" s="1"/>
      <c r="BG40" s="3" t="s">
        <v>96</v>
      </c>
      <c r="BH40" s="1"/>
    </row>
    <row r="41" spans="2:60" x14ac:dyDescent="0.2">
      <c r="B41" s="1">
        <v>37</v>
      </c>
      <c r="C41" s="22">
        <v>44871</v>
      </c>
      <c r="D41" s="1">
        <v>470</v>
      </c>
      <c r="E41" s="24">
        <v>390000</v>
      </c>
      <c r="F41" s="24">
        <v>487500</v>
      </c>
      <c r="G41" s="24">
        <v>487500</v>
      </c>
      <c r="H41" s="24" t="s">
        <v>3</v>
      </c>
      <c r="I41" s="25">
        <v>12.873902018105829</v>
      </c>
      <c r="J41" s="2" t="s">
        <v>79</v>
      </c>
      <c r="K41" s="3">
        <v>60</v>
      </c>
      <c r="L41" s="4" t="s">
        <v>86</v>
      </c>
      <c r="M41" s="4" t="s">
        <v>81</v>
      </c>
      <c r="N41" s="4" t="s">
        <v>88</v>
      </c>
      <c r="O41" s="26">
        <v>36</v>
      </c>
      <c r="P41" s="4" t="s">
        <v>86</v>
      </c>
      <c r="Q41" s="4"/>
      <c r="R41" s="3"/>
      <c r="S41" s="3"/>
      <c r="T41" s="27" t="s">
        <v>84</v>
      </c>
      <c r="U41" s="3"/>
      <c r="V41" s="3"/>
      <c r="W41" s="3"/>
      <c r="X41" s="3"/>
      <c r="Y41" s="3"/>
      <c r="Z41" s="3"/>
      <c r="AA41" s="3"/>
      <c r="AB41" s="3"/>
      <c r="AC41" s="3"/>
      <c r="AD41" s="3"/>
      <c r="AE41" s="3"/>
      <c r="AF41" s="3"/>
      <c r="AG41" s="3"/>
      <c r="AH41" s="3"/>
      <c r="AI41" s="3"/>
      <c r="AJ41" s="3"/>
      <c r="AK41" s="27" t="s">
        <v>84</v>
      </c>
      <c r="AL41" s="3"/>
      <c r="AM41" s="3"/>
      <c r="AN41" s="3"/>
      <c r="AO41" s="3"/>
      <c r="AP41" s="3"/>
      <c r="AQ41" s="3"/>
      <c r="AR41" s="3"/>
      <c r="AS41" s="3"/>
      <c r="AT41" s="3"/>
      <c r="AU41" s="3"/>
      <c r="AV41" s="3"/>
      <c r="AW41" s="3"/>
      <c r="AX41" s="3"/>
      <c r="AY41" s="3"/>
      <c r="AZ41" s="3"/>
      <c r="BA41" s="3"/>
      <c r="BB41" s="3"/>
      <c r="BC41" s="3"/>
      <c r="BD41" s="3"/>
      <c r="BE41" s="1"/>
      <c r="BF41" s="1"/>
      <c r="BG41" s="3" t="s">
        <v>96</v>
      </c>
      <c r="BH41" s="1" t="s">
        <v>108</v>
      </c>
    </row>
    <row r="42" spans="2:60" x14ac:dyDescent="0.2">
      <c r="B42" s="1">
        <v>38</v>
      </c>
      <c r="C42" s="22">
        <v>44688</v>
      </c>
      <c r="D42" s="1">
        <v>104</v>
      </c>
      <c r="E42" s="24">
        <v>4800</v>
      </c>
      <c r="F42" s="24">
        <v>6000</v>
      </c>
      <c r="G42" s="24">
        <v>6000</v>
      </c>
      <c r="H42" s="24" t="s">
        <v>3</v>
      </c>
      <c r="I42" s="25">
        <v>8.4763711968959825</v>
      </c>
      <c r="J42" s="2" t="s">
        <v>79</v>
      </c>
      <c r="K42" s="3">
        <v>50</v>
      </c>
      <c r="L42" s="4" t="s">
        <v>86</v>
      </c>
      <c r="M42" s="4" t="s">
        <v>81</v>
      </c>
      <c r="N42" s="4" t="s">
        <v>109</v>
      </c>
      <c r="O42" s="26">
        <v>37</v>
      </c>
      <c r="P42" s="4" t="s">
        <v>83</v>
      </c>
      <c r="Q42" s="4"/>
      <c r="R42" s="27" t="s">
        <v>84</v>
      </c>
      <c r="S42" s="27"/>
      <c r="T42" s="27" t="s">
        <v>84</v>
      </c>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1"/>
      <c r="BF42" s="1"/>
      <c r="BG42" s="3" t="s">
        <v>96</v>
      </c>
      <c r="BH42" s="1"/>
    </row>
    <row r="43" spans="2:60" x14ac:dyDescent="0.2">
      <c r="B43" s="1">
        <v>39</v>
      </c>
      <c r="C43" s="22">
        <v>44688</v>
      </c>
      <c r="D43" s="1">
        <v>105</v>
      </c>
      <c r="E43" s="24">
        <v>2800</v>
      </c>
      <c r="F43" s="24">
        <v>3500</v>
      </c>
      <c r="G43" s="24">
        <v>3500</v>
      </c>
      <c r="H43" s="24" t="s">
        <v>3</v>
      </c>
      <c r="I43" s="25">
        <v>7.9373746961632952</v>
      </c>
      <c r="J43" s="2" t="s">
        <v>79</v>
      </c>
      <c r="K43" s="3">
        <v>40</v>
      </c>
      <c r="L43" s="4" t="s">
        <v>110</v>
      </c>
      <c r="M43" s="4" t="s">
        <v>81</v>
      </c>
      <c r="N43" s="4" t="s">
        <v>95</v>
      </c>
      <c r="O43" s="26">
        <v>32</v>
      </c>
      <c r="P43" s="4" t="s">
        <v>83</v>
      </c>
      <c r="Q43" s="4"/>
      <c r="R43" s="27" t="s">
        <v>84</v>
      </c>
      <c r="S43" s="27"/>
      <c r="T43" s="3"/>
      <c r="U43" s="27" t="s">
        <v>84</v>
      </c>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1"/>
      <c r="BF43" s="1"/>
      <c r="BG43" s="3" t="s">
        <v>89</v>
      </c>
      <c r="BH43" s="1"/>
    </row>
    <row r="44" spans="2:60" x14ac:dyDescent="0.2">
      <c r="B44" s="1">
        <v>40</v>
      </c>
      <c r="C44" s="22">
        <v>44688</v>
      </c>
      <c r="D44" s="1">
        <v>106</v>
      </c>
      <c r="E44" s="24">
        <v>54000</v>
      </c>
      <c r="F44" s="24">
        <v>67500</v>
      </c>
      <c r="G44" s="24">
        <v>67500</v>
      </c>
      <c r="H44" s="24" t="s">
        <v>3</v>
      </c>
      <c r="I44" s="25">
        <v>10.896739325546411</v>
      </c>
      <c r="J44" s="2" t="s">
        <v>79</v>
      </c>
      <c r="K44" s="3">
        <v>40</v>
      </c>
      <c r="L44" s="4" t="s">
        <v>86</v>
      </c>
      <c r="M44" s="4" t="s">
        <v>81</v>
      </c>
      <c r="N44" s="4" t="s">
        <v>87</v>
      </c>
      <c r="O44" s="26">
        <v>29.5</v>
      </c>
      <c r="P44" s="4" t="s">
        <v>83</v>
      </c>
      <c r="Q44" s="4"/>
      <c r="R44" s="3"/>
      <c r="S44" s="3"/>
      <c r="T44" s="27" t="s">
        <v>84</v>
      </c>
      <c r="U44" s="3"/>
      <c r="V44" s="3"/>
      <c r="W44" s="3"/>
      <c r="X44" s="3"/>
      <c r="Y44" s="3"/>
      <c r="Z44" s="3"/>
      <c r="AA44" s="3"/>
      <c r="AB44" s="3"/>
      <c r="AC44" s="3"/>
      <c r="AD44" s="3"/>
      <c r="AE44" s="3"/>
      <c r="AF44" s="3"/>
      <c r="AG44" s="3"/>
      <c r="AH44" s="3"/>
      <c r="AI44" s="3"/>
      <c r="AJ44" s="3"/>
      <c r="AK44" s="3"/>
      <c r="AL44" s="27" t="s">
        <v>84</v>
      </c>
      <c r="AM44" s="3"/>
      <c r="AN44" s="3"/>
      <c r="AO44" s="3"/>
      <c r="AP44" s="3"/>
      <c r="AQ44" s="3"/>
      <c r="AR44" s="3"/>
      <c r="AS44" s="3"/>
      <c r="AT44" s="3"/>
      <c r="AU44" s="3"/>
      <c r="AV44" s="3"/>
      <c r="AW44" s="3"/>
      <c r="AX44" s="3"/>
      <c r="AY44" s="3"/>
      <c r="AZ44" s="3"/>
      <c r="BA44" s="3"/>
      <c r="BB44" s="27" t="s">
        <v>84</v>
      </c>
      <c r="BC44" s="3"/>
      <c r="BD44" s="3"/>
      <c r="BE44" s="1"/>
      <c r="BF44" s="1"/>
      <c r="BG44" s="3" t="s">
        <v>111</v>
      </c>
      <c r="BH44" s="1"/>
    </row>
    <row r="45" spans="2:60" x14ac:dyDescent="0.2">
      <c r="B45" s="1">
        <v>41</v>
      </c>
      <c r="C45" s="22">
        <v>44688</v>
      </c>
      <c r="D45" s="1">
        <v>107</v>
      </c>
      <c r="E45" s="24">
        <v>9000</v>
      </c>
      <c r="F45" s="24">
        <v>11250</v>
      </c>
      <c r="G45" s="24">
        <v>11250</v>
      </c>
      <c r="H45" s="24" t="s">
        <v>3</v>
      </c>
      <c r="I45" s="25">
        <v>9.1049798563183568</v>
      </c>
      <c r="J45" s="2" t="s">
        <v>79</v>
      </c>
      <c r="K45" s="3">
        <v>60</v>
      </c>
      <c r="L45" s="4" t="s">
        <v>90</v>
      </c>
      <c r="M45" s="4" t="s">
        <v>81</v>
      </c>
      <c r="N45" s="4" t="s">
        <v>88</v>
      </c>
      <c r="O45" s="26">
        <v>36</v>
      </c>
      <c r="P45" s="4" t="s">
        <v>83</v>
      </c>
      <c r="Q45" s="4"/>
      <c r="R45" s="3"/>
      <c r="S45" s="3"/>
      <c r="T45" s="3"/>
      <c r="U45" s="27" t="s">
        <v>84</v>
      </c>
      <c r="V45" s="3"/>
      <c r="W45" s="3"/>
      <c r="X45" s="3"/>
      <c r="Y45" s="27" t="s">
        <v>84</v>
      </c>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1"/>
      <c r="BF45" s="1"/>
      <c r="BG45" s="3" t="s">
        <v>85</v>
      </c>
      <c r="BH45" s="1"/>
    </row>
    <row r="46" spans="2:60" x14ac:dyDescent="0.2">
      <c r="B46" s="1">
        <v>42</v>
      </c>
      <c r="C46" s="22">
        <v>44688</v>
      </c>
      <c r="D46" s="1">
        <v>108</v>
      </c>
      <c r="E46" s="24">
        <v>7500</v>
      </c>
      <c r="F46" s="24">
        <v>9375</v>
      </c>
      <c r="G46" s="24">
        <v>9375</v>
      </c>
      <c r="H46" s="24" t="s">
        <v>3</v>
      </c>
      <c r="I46" s="25">
        <v>8.9226582995244019</v>
      </c>
      <c r="J46" s="2" t="s">
        <v>79</v>
      </c>
      <c r="K46" s="3">
        <v>70</v>
      </c>
      <c r="L46" s="4" t="s">
        <v>90</v>
      </c>
      <c r="M46" s="4" t="s">
        <v>81</v>
      </c>
      <c r="N46" s="4" t="s">
        <v>107</v>
      </c>
      <c r="O46" s="26">
        <v>36</v>
      </c>
      <c r="P46" s="4" t="s">
        <v>83</v>
      </c>
      <c r="Q46" s="4"/>
      <c r="R46" s="3"/>
      <c r="S46" s="3"/>
      <c r="T46" s="3"/>
      <c r="U46" s="27" t="s">
        <v>84</v>
      </c>
      <c r="V46" s="3"/>
      <c r="W46" s="3"/>
      <c r="X46" s="3"/>
      <c r="Y46" s="27" t="s">
        <v>84</v>
      </c>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1"/>
      <c r="BF46" s="1"/>
      <c r="BG46" s="3" t="s">
        <v>89</v>
      </c>
      <c r="BH46" s="1"/>
    </row>
    <row r="47" spans="2:60" x14ac:dyDescent="0.2">
      <c r="B47" s="1">
        <v>43</v>
      </c>
      <c r="C47" s="22">
        <v>44688</v>
      </c>
      <c r="D47" s="1">
        <v>109</v>
      </c>
      <c r="E47" s="24">
        <v>28000</v>
      </c>
      <c r="F47" s="24">
        <v>35000</v>
      </c>
      <c r="G47" s="24">
        <v>35000</v>
      </c>
      <c r="H47" s="24" t="s">
        <v>3</v>
      </c>
      <c r="I47" s="25">
        <v>10.239959789157341</v>
      </c>
      <c r="J47" s="2" t="s">
        <v>79</v>
      </c>
      <c r="K47" s="3">
        <v>60</v>
      </c>
      <c r="L47" s="4" t="s">
        <v>90</v>
      </c>
      <c r="M47" s="4" t="s">
        <v>81</v>
      </c>
      <c r="N47" s="4" t="s">
        <v>112</v>
      </c>
      <c r="O47" s="26">
        <v>36</v>
      </c>
      <c r="P47" s="4" t="s">
        <v>90</v>
      </c>
      <c r="Q47" s="4"/>
      <c r="R47" s="3"/>
      <c r="S47" s="3"/>
      <c r="T47" s="3"/>
      <c r="U47" s="27" t="s">
        <v>84</v>
      </c>
      <c r="V47" s="3"/>
      <c r="W47" s="3"/>
      <c r="X47" s="3"/>
      <c r="Y47" s="27" t="s">
        <v>84</v>
      </c>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1"/>
      <c r="BF47" s="1"/>
      <c r="BG47" s="3" t="s">
        <v>85</v>
      </c>
      <c r="BH47" s="1"/>
    </row>
    <row r="48" spans="2:60" x14ac:dyDescent="0.2">
      <c r="B48" s="1">
        <v>44</v>
      </c>
      <c r="C48" s="22">
        <v>44688</v>
      </c>
      <c r="D48" s="1">
        <v>113</v>
      </c>
      <c r="E48" s="24">
        <v>34000</v>
      </c>
      <c r="F48" s="24">
        <v>42500</v>
      </c>
      <c r="G48" s="24">
        <v>42500</v>
      </c>
      <c r="H48" s="24" t="s">
        <v>3</v>
      </c>
      <c r="I48" s="25">
        <v>10.434115803598299</v>
      </c>
      <c r="J48" s="2" t="s">
        <v>79</v>
      </c>
      <c r="K48" s="3">
        <v>70</v>
      </c>
      <c r="L48" s="4" t="s">
        <v>86</v>
      </c>
      <c r="M48" s="4" t="s">
        <v>81</v>
      </c>
      <c r="N48" s="4" t="s">
        <v>88</v>
      </c>
      <c r="O48" s="26">
        <v>41</v>
      </c>
      <c r="P48" s="4" t="s">
        <v>86</v>
      </c>
      <c r="Q48" s="4"/>
      <c r="R48" s="3"/>
      <c r="S48" s="3"/>
      <c r="T48" s="3"/>
      <c r="U48" s="27" t="s">
        <v>84</v>
      </c>
      <c r="V48" s="3"/>
      <c r="W48" s="3"/>
      <c r="X48" s="27" t="s">
        <v>84</v>
      </c>
      <c r="Y48" s="3"/>
      <c r="Z48" s="3"/>
      <c r="AA48" s="3"/>
      <c r="AB48" s="3"/>
      <c r="AC48" s="27" t="s">
        <v>84</v>
      </c>
      <c r="AD48" s="3"/>
      <c r="AE48" s="3"/>
      <c r="AF48" s="3"/>
      <c r="AG48" s="3"/>
      <c r="AH48" s="3"/>
      <c r="AI48" s="3"/>
      <c r="AJ48" s="27" t="s">
        <v>84</v>
      </c>
      <c r="AK48" s="3"/>
      <c r="AL48" s="3"/>
      <c r="AM48" s="3"/>
      <c r="AN48" s="3"/>
      <c r="AO48" s="3"/>
      <c r="AP48" s="3"/>
      <c r="AQ48" s="3"/>
      <c r="AR48" s="3"/>
      <c r="AS48" s="3"/>
      <c r="AT48" s="3"/>
      <c r="AU48" s="3"/>
      <c r="AV48" s="3"/>
      <c r="AW48" s="3"/>
      <c r="AX48" s="3"/>
      <c r="AY48" s="3"/>
      <c r="AZ48" s="3"/>
      <c r="BA48" s="3"/>
      <c r="BB48" s="3"/>
      <c r="BC48" s="3"/>
      <c r="BD48" s="3"/>
      <c r="BE48" s="1"/>
      <c r="BF48" s="1"/>
      <c r="BG48" s="3" t="s">
        <v>85</v>
      </c>
      <c r="BH48" s="1"/>
    </row>
    <row r="49" spans="2:60" x14ac:dyDescent="0.2">
      <c r="B49" s="1">
        <v>45</v>
      </c>
      <c r="C49" s="22">
        <v>44688</v>
      </c>
      <c r="D49" s="1">
        <v>141</v>
      </c>
      <c r="E49" s="24">
        <v>28000</v>
      </c>
      <c r="F49" s="24">
        <v>35000</v>
      </c>
      <c r="G49" s="24">
        <v>35000</v>
      </c>
      <c r="H49" s="24" t="s">
        <v>3</v>
      </c>
      <c r="I49" s="25">
        <v>10.239959789157341</v>
      </c>
      <c r="J49" s="2" t="s">
        <v>79</v>
      </c>
      <c r="K49" s="3">
        <v>40</v>
      </c>
      <c r="L49" s="4" t="s">
        <v>90</v>
      </c>
      <c r="M49" s="4" t="s">
        <v>81</v>
      </c>
      <c r="N49" s="4" t="s">
        <v>106</v>
      </c>
      <c r="O49" s="26">
        <v>36</v>
      </c>
      <c r="P49" s="4" t="s">
        <v>83</v>
      </c>
      <c r="Q49" s="4"/>
      <c r="R49" s="3"/>
      <c r="S49" s="3"/>
      <c r="T49" s="27" t="s">
        <v>84</v>
      </c>
      <c r="U49" s="3"/>
      <c r="V49" s="3"/>
      <c r="W49" s="3"/>
      <c r="X49" s="3"/>
      <c r="Y49" s="3"/>
      <c r="Z49" s="3"/>
      <c r="AA49" s="3"/>
      <c r="AB49" s="3"/>
      <c r="AC49" s="3"/>
      <c r="AD49" s="3"/>
      <c r="AE49" s="3"/>
      <c r="AF49" s="3"/>
      <c r="AG49" s="3"/>
      <c r="AH49" s="3"/>
      <c r="AI49" s="3"/>
      <c r="AJ49" s="3"/>
      <c r="AK49" s="27" t="s">
        <v>84</v>
      </c>
      <c r="AL49" s="3"/>
      <c r="AM49" s="3"/>
      <c r="AN49" s="3"/>
      <c r="AO49" s="3"/>
      <c r="AP49" s="3"/>
      <c r="AQ49" s="3"/>
      <c r="AR49" s="3"/>
      <c r="AS49" s="3"/>
      <c r="AT49" s="3"/>
      <c r="AU49" s="3"/>
      <c r="AV49" s="3"/>
      <c r="AW49" s="3"/>
      <c r="AX49" s="3"/>
      <c r="AY49" s="3"/>
      <c r="AZ49" s="3"/>
      <c r="BA49" s="3"/>
      <c r="BB49" s="27" t="s">
        <v>84</v>
      </c>
      <c r="BC49" s="3"/>
      <c r="BD49" s="3"/>
      <c r="BE49" s="1"/>
      <c r="BF49" s="1"/>
      <c r="BG49" s="3" t="s">
        <v>96</v>
      </c>
      <c r="BH49" s="1"/>
    </row>
    <row r="50" spans="2:60" x14ac:dyDescent="0.2">
      <c r="B50" s="1">
        <v>46</v>
      </c>
      <c r="C50" s="22">
        <v>44688</v>
      </c>
      <c r="D50" s="1">
        <v>146</v>
      </c>
      <c r="E50" s="24">
        <v>70000</v>
      </c>
      <c r="F50" s="24">
        <v>87500</v>
      </c>
      <c r="G50" s="24">
        <v>87500</v>
      </c>
      <c r="H50" s="24" t="s">
        <v>3</v>
      </c>
      <c r="I50" s="25">
        <v>11.156250521031495</v>
      </c>
      <c r="J50" s="2" t="s">
        <v>79</v>
      </c>
      <c r="K50" s="3">
        <v>60</v>
      </c>
      <c r="L50" s="4" t="s">
        <v>90</v>
      </c>
      <c r="M50" s="4" t="s">
        <v>81</v>
      </c>
      <c r="N50" s="4" t="s">
        <v>100</v>
      </c>
      <c r="O50" s="26">
        <v>38</v>
      </c>
      <c r="P50" s="4" t="s">
        <v>90</v>
      </c>
      <c r="Q50" s="4"/>
      <c r="R50" s="3"/>
      <c r="S50" s="3"/>
      <c r="T50" s="3"/>
      <c r="U50" s="27" t="s">
        <v>84</v>
      </c>
      <c r="V50" s="3"/>
      <c r="W50" s="3"/>
      <c r="X50" s="27" t="s">
        <v>84</v>
      </c>
      <c r="Y50" s="3"/>
      <c r="Z50" s="3"/>
      <c r="AA50" s="3"/>
      <c r="AB50" s="3"/>
      <c r="AC50" s="3"/>
      <c r="AD50" s="3"/>
      <c r="AE50" s="27" t="s">
        <v>84</v>
      </c>
      <c r="AF50" s="3"/>
      <c r="AG50" s="3"/>
      <c r="AH50" s="3"/>
      <c r="AI50" s="3"/>
      <c r="AJ50" s="27" t="s">
        <v>84</v>
      </c>
      <c r="AK50" s="3"/>
      <c r="AL50" s="3"/>
      <c r="AM50" s="3"/>
      <c r="AN50" s="3"/>
      <c r="AO50" s="3"/>
      <c r="AP50" s="3"/>
      <c r="AQ50" s="3"/>
      <c r="AR50" s="3"/>
      <c r="AS50" s="3"/>
      <c r="AT50" s="3"/>
      <c r="AU50" s="3"/>
      <c r="AV50" s="3"/>
      <c r="AW50" s="3"/>
      <c r="AX50" s="3"/>
      <c r="AY50" s="3"/>
      <c r="AZ50" s="3"/>
      <c r="BA50" s="3"/>
      <c r="BB50" s="3"/>
      <c r="BC50" s="3"/>
      <c r="BD50" s="3"/>
      <c r="BE50" s="1"/>
      <c r="BF50" s="1"/>
      <c r="BG50" s="3" t="s">
        <v>85</v>
      </c>
      <c r="BH50" s="1"/>
    </row>
    <row r="51" spans="2:60" x14ac:dyDescent="0.2">
      <c r="B51" s="1">
        <v>47</v>
      </c>
      <c r="C51" s="22">
        <v>44688</v>
      </c>
      <c r="D51" s="1">
        <v>147</v>
      </c>
      <c r="E51" s="24">
        <v>70000</v>
      </c>
      <c r="F51" s="24">
        <v>87500</v>
      </c>
      <c r="G51" s="24">
        <v>87500</v>
      </c>
      <c r="H51" s="24" t="s">
        <v>3</v>
      </c>
      <c r="I51" s="25">
        <v>11.156250521031495</v>
      </c>
      <c r="J51" s="2" t="s">
        <v>79</v>
      </c>
      <c r="K51" s="3">
        <v>50</v>
      </c>
      <c r="L51" s="4" t="s">
        <v>86</v>
      </c>
      <c r="M51" s="4" t="s">
        <v>81</v>
      </c>
      <c r="N51" s="4" t="s">
        <v>88</v>
      </c>
      <c r="O51" s="26">
        <v>38</v>
      </c>
      <c r="P51" s="4" t="s">
        <v>86</v>
      </c>
      <c r="Q51" s="4"/>
      <c r="R51" s="3"/>
      <c r="S51" s="3"/>
      <c r="T51" s="3"/>
      <c r="U51" s="27" t="s">
        <v>84</v>
      </c>
      <c r="V51" s="3"/>
      <c r="W51" s="3"/>
      <c r="X51" s="27" t="s">
        <v>84</v>
      </c>
      <c r="Y51" s="3"/>
      <c r="Z51" s="3"/>
      <c r="AA51" s="3"/>
      <c r="AB51" s="3"/>
      <c r="AC51" s="3"/>
      <c r="AD51" s="3"/>
      <c r="AE51" s="27" t="s">
        <v>84</v>
      </c>
      <c r="AF51" s="3"/>
      <c r="AG51" s="3"/>
      <c r="AH51" s="3"/>
      <c r="AI51" s="3"/>
      <c r="AJ51" s="27" t="s">
        <v>84</v>
      </c>
      <c r="AK51" s="27"/>
      <c r="AL51" s="3"/>
      <c r="AM51" s="3"/>
      <c r="AN51" s="3"/>
      <c r="AO51" s="3"/>
      <c r="AP51" s="3"/>
      <c r="AQ51" s="3"/>
      <c r="AR51" s="3"/>
      <c r="AS51" s="3"/>
      <c r="AT51" s="3"/>
      <c r="AU51" s="3"/>
      <c r="AV51" s="3"/>
      <c r="AW51" s="3"/>
      <c r="AX51" s="3"/>
      <c r="AY51" s="3"/>
      <c r="AZ51" s="3"/>
      <c r="BA51" s="3"/>
      <c r="BB51" s="3"/>
      <c r="BC51" s="3"/>
      <c r="BD51" s="3"/>
      <c r="BE51" s="1"/>
      <c r="BF51" s="1"/>
      <c r="BG51" s="3" t="s">
        <v>96</v>
      </c>
      <c r="BH51" s="1"/>
    </row>
    <row r="52" spans="2:60" x14ac:dyDescent="0.2">
      <c r="B52" s="1">
        <v>48</v>
      </c>
      <c r="C52" s="22">
        <v>44688</v>
      </c>
      <c r="D52" s="1">
        <v>149</v>
      </c>
      <c r="E52" s="24">
        <v>22000</v>
      </c>
      <c r="F52" s="24">
        <v>27500</v>
      </c>
      <c r="G52" s="24">
        <v>27500</v>
      </c>
      <c r="H52" s="24" t="s">
        <v>3</v>
      </c>
      <c r="I52" s="25">
        <v>9.9987977323404529</v>
      </c>
      <c r="J52" s="2" t="s">
        <v>79</v>
      </c>
      <c r="K52" s="3">
        <v>60</v>
      </c>
      <c r="L52" s="4" t="s">
        <v>86</v>
      </c>
      <c r="M52" s="4" t="s">
        <v>81</v>
      </c>
      <c r="N52" s="4" t="s">
        <v>106</v>
      </c>
      <c r="O52" s="26">
        <v>39</v>
      </c>
      <c r="P52" s="4" t="s">
        <v>86</v>
      </c>
      <c r="Q52" s="4"/>
      <c r="R52" s="3"/>
      <c r="S52" s="3"/>
      <c r="T52" s="3"/>
      <c r="U52" s="27" t="s">
        <v>84</v>
      </c>
      <c r="V52" s="3"/>
      <c r="W52" s="3"/>
      <c r="X52" s="27" t="s">
        <v>84</v>
      </c>
      <c r="Y52" s="3"/>
      <c r="Z52" s="3"/>
      <c r="AA52" s="3"/>
      <c r="AB52" s="3"/>
      <c r="AC52" s="3"/>
      <c r="AD52" s="3"/>
      <c r="AE52" s="27" t="s">
        <v>84</v>
      </c>
      <c r="AF52" s="3"/>
      <c r="AG52" s="3"/>
      <c r="AH52" s="3"/>
      <c r="AI52" s="3"/>
      <c r="AJ52" s="27" t="s">
        <v>84</v>
      </c>
      <c r="AK52" s="3"/>
      <c r="AL52" s="3"/>
      <c r="AM52" s="3"/>
      <c r="AN52" s="3"/>
      <c r="AO52" s="3"/>
      <c r="AP52" s="3"/>
      <c r="AQ52" s="3"/>
      <c r="AR52" s="3"/>
      <c r="AS52" s="3"/>
      <c r="AT52" s="3"/>
      <c r="AU52" s="3"/>
      <c r="AV52" s="3"/>
      <c r="AW52" s="3"/>
      <c r="AX52" s="3"/>
      <c r="AY52" s="3"/>
      <c r="AZ52" s="3"/>
      <c r="BA52" s="3"/>
      <c r="BB52" s="27" t="s">
        <v>84</v>
      </c>
      <c r="BC52" s="3"/>
      <c r="BD52" s="3"/>
      <c r="BE52" s="1"/>
      <c r="BF52" s="1"/>
      <c r="BG52" s="3" t="s">
        <v>89</v>
      </c>
      <c r="BH52" s="1"/>
    </row>
    <row r="53" spans="2:60" x14ac:dyDescent="0.2">
      <c r="B53" s="1">
        <v>49</v>
      </c>
      <c r="C53" s="22">
        <v>44688</v>
      </c>
      <c r="D53" s="1">
        <v>151</v>
      </c>
      <c r="E53" s="24">
        <v>16000</v>
      </c>
      <c r="F53" s="24">
        <v>20000</v>
      </c>
      <c r="G53" s="24">
        <v>20000</v>
      </c>
      <c r="H53" s="24" t="s">
        <v>3</v>
      </c>
      <c r="I53" s="25">
        <v>9.6803440012219184</v>
      </c>
      <c r="J53" s="2" t="s">
        <v>79</v>
      </c>
      <c r="K53" s="3">
        <v>80</v>
      </c>
      <c r="L53" s="4" t="s">
        <v>86</v>
      </c>
      <c r="M53" s="4" t="s">
        <v>81</v>
      </c>
      <c r="N53" s="4" t="s">
        <v>88</v>
      </c>
      <c r="O53" s="26">
        <v>39</v>
      </c>
      <c r="P53" s="4" t="s">
        <v>86</v>
      </c>
      <c r="Q53" s="4"/>
      <c r="R53" s="3"/>
      <c r="S53" s="3"/>
      <c r="T53" s="3"/>
      <c r="U53" s="27" t="s">
        <v>84</v>
      </c>
      <c r="V53" s="3"/>
      <c r="W53" s="3"/>
      <c r="X53" s="27" t="s">
        <v>84</v>
      </c>
      <c r="Y53" s="3"/>
      <c r="Z53" s="3"/>
      <c r="AA53" s="3"/>
      <c r="AB53" s="3"/>
      <c r="AC53" s="3"/>
      <c r="AD53" s="3"/>
      <c r="AE53" s="27" t="s">
        <v>84</v>
      </c>
      <c r="AF53" s="3"/>
      <c r="AG53" s="3"/>
      <c r="AH53" s="3"/>
      <c r="AI53" s="3"/>
      <c r="AJ53" s="27" t="s">
        <v>84</v>
      </c>
      <c r="AK53" s="3"/>
      <c r="AL53" s="3"/>
      <c r="AM53" s="3"/>
      <c r="AN53" s="3"/>
      <c r="AO53" s="3"/>
      <c r="AP53" s="3"/>
      <c r="AQ53" s="3"/>
      <c r="AR53" s="3"/>
      <c r="AS53" s="3"/>
      <c r="AT53" s="3"/>
      <c r="AU53" s="3"/>
      <c r="AV53" s="3"/>
      <c r="AW53" s="3"/>
      <c r="AX53" s="3"/>
      <c r="AY53" s="3"/>
      <c r="AZ53" s="3"/>
      <c r="BA53" s="3"/>
      <c r="BB53" s="3"/>
      <c r="BC53" s="3"/>
      <c r="BD53" s="3"/>
      <c r="BE53" s="1"/>
      <c r="BF53" s="1"/>
      <c r="BG53" s="3" t="s">
        <v>85</v>
      </c>
      <c r="BH53" s="1"/>
    </row>
    <row r="54" spans="2:60" x14ac:dyDescent="0.2">
      <c r="B54" s="1">
        <v>50</v>
      </c>
      <c r="C54" s="22">
        <v>44688</v>
      </c>
      <c r="D54" s="1">
        <v>153</v>
      </c>
      <c r="E54" s="24">
        <v>7000</v>
      </c>
      <c r="F54" s="24">
        <v>8750</v>
      </c>
      <c r="G54" s="24">
        <v>8750</v>
      </c>
      <c r="H54" s="24" t="s">
        <v>3</v>
      </c>
      <c r="I54" s="25">
        <v>8.8536654280374503</v>
      </c>
      <c r="J54" s="2" t="s">
        <v>79</v>
      </c>
      <c r="K54" s="3">
        <v>50</v>
      </c>
      <c r="L54" s="4" t="s">
        <v>80</v>
      </c>
      <c r="M54" s="4" t="s">
        <v>81</v>
      </c>
      <c r="N54" s="4" t="s">
        <v>88</v>
      </c>
      <c r="O54" s="26">
        <v>36</v>
      </c>
      <c r="P54" s="4" t="s">
        <v>83</v>
      </c>
      <c r="Q54" s="4"/>
      <c r="R54" s="3"/>
      <c r="S54" s="3"/>
      <c r="T54" s="3"/>
      <c r="U54" s="27" t="s">
        <v>84</v>
      </c>
      <c r="V54" s="3"/>
      <c r="W54" s="3"/>
      <c r="X54" s="27" t="s">
        <v>84</v>
      </c>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1"/>
      <c r="BF54" s="1"/>
      <c r="BG54" s="3" t="s">
        <v>89</v>
      </c>
      <c r="BH54" s="1"/>
    </row>
    <row r="55" spans="2:60" x14ac:dyDescent="0.2">
      <c r="B55" s="1">
        <v>51</v>
      </c>
      <c r="C55" s="22">
        <v>44688</v>
      </c>
      <c r="D55" s="1">
        <v>158</v>
      </c>
      <c r="E55" s="24">
        <v>18000</v>
      </c>
      <c r="F55" s="24">
        <v>22500</v>
      </c>
      <c r="G55" s="24">
        <v>22500</v>
      </c>
      <c r="H55" s="24" t="s">
        <v>3</v>
      </c>
      <c r="I55" s="25">
        <v>9.7981270368783022</v>
      </c>
      <c r="J55" s="2" t="s">
        <v>79</v>
      </c>
      <c r="K55" s="3">
        <v>60</v>
      </c>
      <c r="L55" s="4" t="s">
        <v>90</v>
      </c>
      <c r="M55" s="4" t="s">
        <v>81</v>
      </c>
      <c r="N55" s="4" t="s">
        <v>88</v>
      </c>
      <c r="O55" s="26">
        <v>36</v>
      </c>
      <c r="P55" s="4" t="s">
        <v>90</v>
      </c>
      <c r="Q55" s="4"/>
      <c r="R55" s="3"/>
      <c r="S55" s="3"/>
      <c r="T55" s="3"/>
      <c r="U55" s="27" t="s">
        <v>84</v>
      </c>
      <c r="V55" s="3"/>
      <c r="W55" s="3"/>
      <c r="X55" s="3"/>
      <c r="Y55" s="27" t="s">
        <v>84</v>
      </c>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1"/>
      <c r="BF55" s="1"/>
      <c r="BG55" s="3" t="s">
        <v>89</v>
      </c>
      <c r="BH55" s="1"/>
    </row>
    <row r="56" spans="2:60" x14ac:dyDescent="0.2">
      <c r="B56" s="1">
        <v>52</v>
      </c>
      <c r="C56" s="22">
        <v>44688</v>
      </c>
      <c r="D56" s="1">
        <v>159</v>
      </c>
      <c r="E56" s="24">
        <v>12000</v>
      </c>
      <c r="F56" s="24">
        <v>15000</v>
      </c>
      <c r="G56" s="24">
        <v>15000</v>
      </c>
      <c r="H56" s="24" t="s">
        <v>3</v>
      </c>
      <c r="I56" s="25">
        <v>9.3926619287701367</v>
      </c>
      <c r="J56" s="2" t="s">
        <v>79</v>
      </c>
      <c r="K56" s="3">
        <v>80</v>
      </c>
      <c r="L56" s="4" t="s">
        <v>90</v>
      </c>
      <c r="M56" s="4" t="s">
        <v>81</v>
      </c>
      <c r="N56" s="4" t="s">
        <v>82</v>
      </c>
      <c r="O56" s="26">
        <v>36</v>
      </c>
      <c r="P56" s="4" t="s">
        <v>90</v>
      </c>
      <c r="Q56" s="4"/>
      <c r="R56" s="3"/>
      <c r="S56" s="3"/>
      <c r="T56" s="3"/>
      <c r="U56" s="27" t="s">
        <v>84</v>
      </c>
      <c r="V56" s="3"/>
      <c r="W56" s="3"/>
      <c r="X56" s="3"/>
      <c r="Y56" s="27" t="s">
        <v>84</v>
      </c>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1"/>
      <c r="BF56" s="1"/>
      <c r="BG56" s="3" t="s">
        <v>89</v>
      </c>
      <c r="BH56" s="1"/>
    </row>
    <row r="57" spans="2:60" x14ac:dyDescent="0.2">
      <c r="B57" s="1">
        <v>53</v>
      </c>
      <c r="C57" s="22">
        <v>44689</v>
      </c>
      <c r="D57" s="1">
        <v>357</v>
      </c>
      <c r="E57" s="24">
        <v>2600</v>
      </c>
      <c r="F57" s="24">
        <v>3250</v>
      </c>
      <c r="G57" s="24">
        <v>3250</v>
      </c>
      <c r="H57" s="24" t="s">
        <v>3</v>
      </c>
      <c r="I57" s="25">
        <v>7.8632667240095735</v>
      </c>
      <c r="J57" s="2" t="s">
        <v>79</v>
      </c>
      <c r="K57" s="3">
        <v>60</v>
      </c>
      <c r="L57" s="4" t="s">
        <v>86</v>
      </c>
      <c r="M57" s="4" t="s">
        <v>81</v>
      </c>
      <c r="N57" s="4" t="s">
        <v>88</v>
      </c>
      <c r="O57" s="26">
        <v>34</v>
      </c>
      <c r="P57" s="4" t="s">
        <v>86</v>
      </c>
      <c r="Q57" s="4"/>
      <c r="R57" s="27" t="s">
        <v>84</v>
      </c>
      <c r="S57" s="27"/>
      <c r="T57" s="3"/>
      <c r="U57" s="27" t="s">
        <v>84</v>
      </c>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1"/>
      <c r="BF57" s="1"/>
      <c r="BG57" s="3" t="s">
        <v>89</v>
      </c>
      <c r="BH57" s="1"/>
    </row>
    <row r="58" spans="2:60" x14ac:dyDescent="0.2">
      <c r="B58" s="1">
        <v>54</v>
      </c>
      <c r="C58" s="22">
        <v>44689</v>
      </c>
      <c r="D58" s="1">
        <v>362</v>
      </c>
      <c r="E58" s="24">
        <v>9000</v>
      </c>
      <c r="F58" s="24">
        <v>11250</v>
      </c>
      <c r="G58" s="24">
        <v>11250</v>
      </c>
      <c r="H58" s="24" t="s">
        <v>3</v>
      </c>
      <c r="I58" s="25">
        <v>9.1049798563183568</v>
      </c>
      <c r="J58" s="2" t="s">
        <v>79</v>
      </c>
      <c r="K58" s="3">
        <v>70</v>
      </c>
      <c r="L58" s="4" t="s">
        <v>86</v>
      </c>
      <c r="M58" s="4" t="s">
        <v>81</v>
      </c>
      <c r="N58" s="4" t="s">
        <v>88</v>
      </c>
      <c r="O58" s="26">
        <v>39</v>
      </c>
      <c r="P58" s="4" t="s">
        <v>86</v>
      </c>
      <c r="Q58" s="4"/>
      <c r="R58" s="27" t="s">
        <v>84</v>
      </c>
      <c r="S58" s="27"/>
      <c r="T58" s="3"/>
      <c r="U58" s="27" t="s">
        <v>84</v>
      </c>
      <c r="V58" s="3"/>
      <c r="W58" s="3"/>
      <c r="X58" s="3"/>
      <c r="Y58" s="3"/>
      <c r="Z58" s="3"/>
      <c r="AA58" s="3"/>
      <c r="AB58" s="3"/>
      <c r="AC58" s="27" t="s">
        <v>84</v>
      </c>
      <c r="AD58" s="3"/>
      <c r="AE58" s="3"/>
      <c r="AF58" s="3"/>
      <c r="AG58" s="3"/>
      <c r="AH58" s="3"/>
      <c r="AI58" s="3"/>
      <c r="AJ58" s="27" t="s">
        <v>84</v>
      </c>
      <c r="AK58" s="3"/>
      <c r="AL58" s="3"/>
      <c r="AM58" s="3"/>
      <c r="AN58" s="3"/>
      <c r="AO58" s="3"/>
      <c r="AP58" s="3"/>
      <c r="AQ58" s="3"/>
      <c r="AR58" s="3"/>
      <c r="AS58" s="3"/>
      <c r="AT58" s="3"/>
      <c r="AU58" s="3"/>
      <c r="AV58" s="3"/>
      <c r="AW58" s="3"/>
      <c r="AX58" s="3"/>
      <c r="AY58" s="3"/>
      <c r="AZ58" s="3"/>
      <c r="BA58" s="3"/>
      <c r="BB58" s="3"/>
      <c r="BC58" s="3"/>
      <c r="BD58" s="3"/>
      <c r="BE58" s="1"/>
      <c r="BF58" s="1"/>
      <c r="BG58" s="3" t="s">
        <v>89</v>
      </c>
      <c r="BH58" s="1"/>
    </row>
    <row r="59" spans="2:60" x14ac:dyDescent="0.2">
      <c r="B59" s="1">
        <v>55</v>
      </c>
      <c r="C59" s="22">
        <v>44689</v>
      </c>
      <c r="D59" s="1">
        <v>363</v>
      </c>
      <c r="E59" s="24">
        <v>8500</v>
      </c>
      <c r="F59" s="24">
        <v>10625</v>
      </c>
      <c r="G59" s="24">
        <v>10625</v>
      </c>
      <c r="H59" s="24" t="s">
        <v>3</v>
      </c>
      <c r="I59" s="25">
        <v>9.0478214424784085</v>
      </c>
      <c r="J59" s="2" t="s">
        <v>79</v>
      </c>
      <c r="K59" s="3">
        <v>80</v>
      </c>
      <c r="L59" s="4" t="s">
        <v>86</v>
      </c>
      <c r="M59" s="4" t="s">
        <v>81</v>
      </c>
      <c r="N59" s="4" t="s">
        <v>88</v>
      </c>
      <c r="O59" s="26">
        <v>40</v>
      </c>
      <c r="P59" s="4" t="s">
        <v>86</v>
      </c>
      <c r="Q59" s="4"/>
      <c r="R59" s="3"/>
      <c r="S59" s="3"/>
      <c r="T59" s="3"/>
      <c r="U59" s="27" t="s">
        <v>84</v>
      </c>
      <c r="V59" s="3"/>
      <c r="W59" s="3"/>
      <c r="X59" s="27" t="s">
        <v>84</v>
      </c>
      <c r="Y59" s="3"/>
      <c r="Z59" s="3"/>
      <c r="AA59" s="3"/>
      <c r="AB59" s="3"/>
      <c r="AC59" s="27" t="s">
        <v>84</v>
      </c>
      <c r="AD59" s="3"/>
      <c r="AE59" s="3"/>
      <c r="AF59" s="3"/>
      <c r="AG59" s="3"/>
      <c r="AH59" s="3"/>
      <c r="AI59" s="3"/>
      <c r="AJ59" s="27" t="s">
        <v>84</v>
      </c>
      <c r="AK59" s="3"/>
      <c r="AL59" s="3"/>
      <c r="AM59" s="3"/>
      <c r="AN59" s="3"/>
      <c r="AO59" s="3"/>
      <c r="AP59" s="3"/>
      <c r="AQ59" s="3"/>
      <c r="AR59" s="3"/>
      <c r="AS59" s="3"/>
      <c r="AT59" s="3"/>
      <c r="AU59" s="3"/>
      <c r="AV59" s="3"/>
      <c r="AW59" s="3"/>
      <c r="AX59" s="3"/>
      <c r="AY59" s="3"/>
      <c r="AZ59" s="3"/>
      <c r="BA59" s="3"/>
      <c r="BB59" s="3"/>
      <c r="BC59" s="3"/>
      <c r="BD59" s="3"/>
      <c r="BE59" s="1"/>
      <c r="BF59" s="1"/>
      <c r="BG59" s="3" t="s">
        <v>85</v>
      </c>
      <c r="BH59" s="1"/>
    </row>
    <row r="60" spans="2:60" x14ac:dyDescent="0.2">
      <c r="B60" s="1">
        <v>56</v>
      </c>
      <c r="C60" s="22">
        <v>44689</v>
      </c>
      <c r="D60" s="1">
        <v>366</v>
      </c>
      <c r="E60" s="24">
        <v>11000</v>
      </c>
      <c r="F60" s="24">
        <v>13750</v>
      </c>
      <c r="G60" s="24">
        <v>13750</v>
      </c>
      <c r="H60" s="24" t="s">
        <v>3</v>
      </c>
      <c r="I60" s="25">
        <v>9.3056505517805075</v>
      </c>
      <c r="J60" s="2" t="s">
        <v>79</v>
      </c>
      <c r="K60" s="3">
        <v>60</v>
      </c>
      <c r="L60" s="4" t="s">
        <v>86</v>
      </c>
      <c r="M60" s="4" t="s">
        <v>81</v>
      </c>
      <c r="N60" s="4" t="s">
        <v>88</v>
      </c>
      <c r="O60" s="26">
        <v>36</v>
      </c>
      <c r="P60" s="4" t="s">
        <v>86</v>
      </c>
      <c r="Q60" s="4"/>
      <c r="R60" s="27" t="s">
        <v>84</v>
      </c>
      <c r="S60" s="27"/>
      <c r="T60" s="3"/>
      <c r="U60" s="27" t="s">
        <v>84</v>
      </c>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1"/>
      <c r="BF60" s="1"/>
      <c r="BG60" s="3" t="s">
        <v>85</v>
      </c>
      <c r="BH60" s="1"/>
    </row>
    <row r="61" spans="2:60" x14ac:dyDescent="0.2">
      <c r="B61" s="1">
        <v>57</v>
      </c>
      <c r="C61" s="22">
        <v>44689</v>
      </c>
      <c r="D61" s="1">
        <v>368</v>
      </c>
      <c r="E61" s="24">
        <v>17000</v>
      </c>
      <c r="F61" s="24">
        <v>21250</v>
      </c>
      <c r="G61" s="24">
        <v>21250</v>
      </c>
      <c r="H61" s="24" t="s">
        <v>3</v>
      </c>
      <c r="I61" s="25">
        <v>9.7409686230383539</v>
      </c>
      <c r="J61" s="2" t="s">
        <v>79</v>
      </c>
      <c r="K61" s="3">
        <v>60</v>
      </c>
      <c r="L61" s="4" t="s">
        <v>86</v>
      </c>
      <c r="M61" s="4" t="s">
        <v>81</v>
      </c>
      <c r="N61" s="4" t="s">
        <v>88</v>
      </c>
      <c r="O61" s="26">
        <v>39</v>
      </c>
      <c r="P61" s="4" t="s">
        <v>86</v>
      </c>
      <c r="Q61" s="4"/>
      <c r="R61" s="3"/>
      <c r="S61" s="3"/>
      <c r="T61" s="3"/>
      <c r="U61" s="27" t="s">
        <v>84</v>
      </c>
      <c r="V61" s="3"/>
      <c r="W61" s="3"/>
      <c r="X61" s="27" t="s">
        <v>84</v>
      </c>
      <c r="Y61" s="3"/>
      <c r="Z61" s="3"/>
      <c r="AA61" s="3"/>
      <c r="AB61" s="3"/>
      <c r="AC61" s="3"/>
      <c r="AD61" s="3"/>
      <c r="AE61" s="27" t="s">
        <v>84</v>
      </c>
      <c r="AF61" s="3"/>
      <c r="AG61" s="3"/>
      <c r="AH61" s="3"/>
      <c r="AI61" s="3"/>
      <c r="AJ61" s="27" t="s">
        <v>84</v>
      </c>
      <c r="AK61" s="3"/>
      <c r="AL61" s="3"/>
      <c r="AM61" s="3"/>
      <c r="AN61" s="3"/>
      <c r="AO61" s="3"/>
      <c r="AP61" s="3"/>
      <c r="AQ61" s="3"/>
      <c r="AR61" s="3"/>
      <c r="AS61" s="3"/>
      <c r="AT61" s="3"/>
      <c r="AU61" s="3"/>
      <c r="AV61" s="3"/>
      <c r="AW61" s="3"/>
      <c r="AX61" s="3"/>
      <c r="AY61" s="3"/>
      <c r="AZ61" s="3"/>
      <c r="BA61" s="3"/>
      <c r="BB61" s="3"/>
      <c r="BC61" s="3"/>
      <c r="BD61" s="3"/>
      <c r="BE61" s="1"/>
      <c r="BF61" s="1"/>
      <c r="BG61" s="3" t="s">
        <v>85</v>
      </c>
      <c r="BH61" s="1"/>
    </row>
    <row r="62" spans="2:60" x14ac:dyDescent="0.2">
      <c r="B62" s="1">
        <v>58</v>
      </c>
      <c r="C62" s="22">
        <v>44689</v>
      </c>
      <c r="D62" s="1">
        <v>369</v>
      </c>
      <c r="E62" s="24">
        <v>12500</v>
      </c>
      <c r="F62" s="24">
        <v>15625</v>
      </c>
      <c r="G62" s="24">
        <v>15625</v>
      </c>
      <c r="H62" s="24" t="s">
        <v>3</v>
      </c>
      <c r="I62" s="25">
        <v>9.4334839232903924</v>
      </c>
      <c r="J62" s="2" t="s">
        <v>79</v>
      </c>
      <c r="K62" s="3">
        <v>80</v>
      </c>
      <c r="L62" s="4" t="s">
        <v>86</v>
      </c>
      <c r="M62" s="4" t="s">
        <v>81</v>
      </c>
      <c r="N62" s="4" t="s">
        <v>88</v>
      </c>
      <c r="O62" s="26">
        <v>39</v>
      </c>
      <c r="P62" s="4" t="s">
        <v>86</v>
      </c>
      <c r="Q62" s="4"/>
      <c r="R62" s="3"/>
      <c r="S62" s="3"/>
      <c r="T62" s="3"/>
      <c r="U62" s="27" t="s">
        <v>84</v>
      </c>
      <c r="V62" s="3"/>
      <c r="W62" s="3"/>
      <c r="X62" s="27" t="s">
        <v>84</v>
      </c>
      <c r="Y62" s="3"/>
      <c r="Z62" s="3"/>
      <c r="AA62" s="3"/>
      <c r="AB62" s="3"/>
      <c r="AC62" s="3"/>
      <c r="AD62" s="3"/>
      <c r="AE62" s="27" t="s">
        <v>84</v>
      </c>
      <c r="AF62" s="3"/>
      <c r="AG62" s="3"/>
      <c r="AH62" s="3"/>
      <c r="AI62" s="3"/>
      <c r="AJ62" s="27" t="s">
        <v>84</v>
      </c>
      <c r="AK62" s="3"/>
      <c r="AL62" s="3"/>
      <c r="AM62" s="3"/>
      <c r="AN62" s="3"/>
      <c r="AO62" s="3"/>
      <c r="AP62" s="3"/>
      <c r="AQ62" s="3"/>
      <c r="AR62" s="3"/>
      <c r="AS62" s="3"/>
      <c r="AT62" s="3"/>
      <c r="AU62" s="3"/>
      <c r="AV62" s="3"/>
      <c r="AW62" s="3"/>
      <c r="AX62" s="3"/>
      <c r="AY62" s="3"/>
      <c r="AZ62" s="3"/>
      <c r="BA62" s="3"/>
      <c r="BB62" s="3"/>
      <c r="BC62" s="3"/>
      <c r="BD62" s="3"/>
      <c r="BE62" s="1"/>
      <c r="BF62" s="1"/>
      <c r="BG62" s="3" t="s">
        <v>89</v>
      </c>
      <c r="BH62" s="1"/>
    </row>
    <row r="63" spans="2:60" x14ac:dyDescent="0.2">
      <c r="B63" s="1">
        <v>59</v>
      </c>
      <c r="C63" s="22">
        <v>44689</v>
      </c>
      <c r="D63" s="1">
        <v>370</v>
      </c>
      <c r="E63" s="24">
        <v>20000</v>
      </c>
      <c r="F63" s="24">
        <v>25000</v>
      </c>
      <c r="G63" s="24">
        <v>25000</v>
      </c>
      <c r="H63" s="24" t="s">
        <v>3</v>
      </c>
      <c r="I63" s="25">
        <v>9.9034875525361272</v>
      </c>
      <c r="J63" s="2" t="s">
        <v>79</v>
      </c>
      <c r="K63" s="3">
        <v>60</v>
      </c>
      <c r="L63" s="4" t="s">
        <v>86</v>
      </c>
      <c r="M63" s="4" t="s">
        <v>81</v>
      </c>
      <c r="N63" s="4" t="s">
        <v>88</v>
      </c>
      <c r="O63" s="26">
        <v>39</v>
      </c>
      <c r="P63" s="4" t="s">
        <v>86</v>
      </c>
      <c r="Q63" s="4"/>
      <c r="R63" s="3"/>
      <c r="S63" s="3"/>
      <c r="T63" s="3"/>
      <c r="U63" s="27" t="s">
        <v>84</v>
      </c>
      <c r="V63" s="3"/>
      <c r="W63" s="3"/>
      <c r="X63" s="27" t="s">
        <v>84</v>
      </c>
      <c r="Y63" s="3"/>
      <c r="Z63" s="3"/>
      <c r="AA63" s="3"/>
      <c r="AB63" s="3"/>
      <c r="AC63" s="3"/>
      <c r="AD63" s="3"/>
      <c r="AE63" s="27" t="s">
        <v>84</v>
      </c>
      <c r="AF63" s="3"/>
      <c r="AG63" s="3"/>
      <c r="AH63" s="3"/>
      <c r="AI63" s="3"/>
      <c r="AJ63" s="27" t="s">
        <v>84</v>
      </c>
      <c r="AK63" s="3"/>
      <c r="AL63" s="3"/>
      <c r="AM63" s="3"/>
      <c r="AN63" s="3"/>
      <c r="AO63" s="3"/>
      <c r="AP63" s="3"/>
      <c r="AQ63" s="3"/>
      <c r="AR63" s="3"/>
      <c r="AS63" s="3"/>
      <c r="AT63" s="3"/>
      <c r="AU63" s="3"/>
      <c r="AV63" s="3"/>
      <c r="AW63" s="3"/>
      <c r="AX63" s="3"/>
      <c r="AY63" s="3"/>
      <c r="AZ63" s="3"/>
      <c r="BA63" s="3"/>
      <c r="BB63" s="3"/>
      <c r="BC63" s="3"/>
      <c r="BD63" s="3"/>
      <c r="BE63" s="1"/>
      <c r="BF63" s="1"/>
      <c r="BG63" s="3" t="s">
        <v>85</v>
      </c>
      <c r="BH63" s="1"/>
    </row>
    <row r="64" spans="2:60" x14ac:dyDescent="0.2">
      <c r="B64" s="1">
        <v>60</v>
      </c>
      <c r="C64" s="22">
        <v>44689</v>
      </c>
      <c r="D64" s="1">
        <v>375</v>
      </c>
      <c r="E64" s="24">
        <v>18000</v>
      </c>
      <c r="F64" s="24">
        <v>22500</v>
      </c>
      <c r="G64" s="24">
        <v>22500</v>
      </c>
      <c r="H64" s="24" t="s">
        <v>3</v>
      </c>
      <c r="I64" s="25">
        <v>9.7981270368783022</v>
      </c>
      <c r="J64" s="2" t="s">
        <v>79</v>
      </c>
      <c r="K64" s="3">
        <v>80</v>
      </c>
      <c r="L64" s="4" t="s">
        <v>86</v>
      </c>
      <c r="M64" s="4" t="s">
        <v>81</v>
      </c>
      <c r="N64" s="4" t="s">
        <v>95</v>
      </c>
      <c r="O64" s="26">
        <v>39</v>
      </c>
      <c r="P64" s="4" t="s">
        <v>86</v>
      </c>
      <c r="Q64" s="4"/>
      <c r="R64" s="3"/>
      <c r="S64" s="3"/>
      <c r="T64" s="3"/>
      <c r="U64" s="27" t="s">
        <v>84</v>
      </c>
      <c r="V64" s="3"/>
      <c r="W64" s="3"/>
      <c r="X64" s="27" t="s">
        <v>84</v>
      </c>
      <c r="Y64" s="3"/>
      <c r="Z64" s="3"/>
      <c r="AA64" s="3"/>
      <c r="AB64" s="3"/>
      <c r="AC64" s="3"/>
      <c r="AD64" s="3"/>
      <c r="AE64" s="27" t="s">
        <v>84</v>
      </c>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1"/>
      <c r="BF64" s="1"/>
      <c r="BG64" s="3" t="s">
        <v>85</v>
      </c>
      <c r="BH64" s="1"/>
    </row>
    <row r="65" spans="2:60" x14ac:dyDescent="0.2">
      <c r="B65" s="1">
        <v>61</v>
      </c>
      <c r="C65" s="22">
        <v>44689</v>
      </c>
      <c r="D65" s="1">
        <v>377</v>
      </c>
      <c r="E65" s="24">
        <v>8500</v>
      </c>
      <c r="F65" s="24">
        <v>10625</v>
      </c>
      <c r="G65" s="24">
        <v>10625</v>
      </c>
      <c r="H65" s="24" t="s">
        <v>3</v>
      </c>
      <c r="I65" s="25">
        <v>9.0478214424784085</v>
      </c>
      <c r="J65" s="2" t="s">
        <v>79</v>
      </c>
      <c r="K65" s="3">
        <v>60</v>
      </c>
      <c r="L65" s="4" t="s">
        <v>86</v>
      </c>
      <c r="M65" s="4" t="s">
        <v>81</v>
      </c>
      <c r="N65" s="4" t="s">
        <v>88</v>
      </c>
      <c r="O65" s="26">
        <v>39</v>
      </c>
      <c r="P65" s="4" t="s">
        <v>86</v>
      </c>
      <c r="Q65" s="4"/>
      <c r="R65" s="27" t="s">
        <v>84</v>
      </c>
      <c r="S65" s="27"/>
      <c r="T65" s="3"/>
      <c r="U65" s="27" t="s">
        <v>84</v>
      </c>
      <c r="V65" s="3"/>
      <c r="W65" s="3"/>
      <c r="X65" s="3"/>
      <c r="Y65" s="3"/>
      <c r="Z65" s="3"/>
      <c r="AA65" s="3"/>
      <c r="AB65" s="3"/>
      <c r="AC65" s="27" t="s">
        <v>84</v>
      </c>
      <c r="AD65" s="3"/>
      <c r="AE65" s="3"/>
      <c r="AF65" s="3"/>
      <c r="AG65" s="3"/>
      <c r="AH65" s="3"/>
      <c r="AI65" s="3"/>
      <c r="AJ65" s="27" t="s">
        <v>84</v>
      </c>
      <c r="AK65" s="3"/>
      <c r="AL65" s="3"/>
      <c r="AM65" s="3"/>
      <c r="AN65" s="3"/>
      <c r="AO65" s="3"/>
      <c r="AP65" s="3"/>
      <c r="AQ65" s="3"/>
      <c r="AR65" s="3"/>
      <c r="AS65" s="3"/>
      <c r="AT65" s="3"/>
      <c r="AU65" s="3"/>
      <c r="AV65" s="3"/>
      <c r="AW65" s="3"/>
      <c r="AX65" s="3"/>
      <c r="AY65" s="3"/>
      <c r="AZ65" s="3"/>
      <c r="BA65" s="3"/>
      <c r="BB65" s="3"/>
      <c r="BC65" s="3"/>
      <c r="BD65" s="3"/>
      <c r="BE65" s="1"/>
      <c r="BF65" s="1"/>
      <c r="BG65" s="3" t="s">
        <v>89</v>
      </c>
      <c r="BH65" s="1"/>
    </row>
    <row r="66" spans="2:60" x14ac:dyDescent="0.2">
      <c r="B66" s="1">
        <v>62</v>
      </c>
      <c r="C66" s="22">
        <v>44689</v>
      </c>
      <c r="D66" s="1">
        <v>378</v>
      </c>
      <c r="E66" s="24">
        <v>11000</v>
      </c>
      <c r="F66" s="24">
        <v>13750</v>
      </c>
      <c r="G66" s="24">
        <v>13750</v>
      </c>
      <c r="H66" s="24" t="s">
        <v>3</v>
      </c>
      <c r="I66" s="25">
        <v>9.3056505517805075</v>
      </c>
      <c r="J66" s="2" t="s">
        <v>79</v>
      </c>
      <c r="K66" s="3">
        <v>80</v>
      </c>
      <c r="L66" s="4" t="s">
        <v>94</v>
      </c>
      <c r="M66" s="4" t="s">
        <v>81</v>
      </c>
      <c r="N66" s="4" t="s">
        <v>88</v>
      </c>
      <c r="O66" s="26">
        <v>39</v>
      </c>
      <c r="P66" s="4" t="s">
        <v>94</v>
      </c>
      <c r="Q66" s="4"/>
      <c r="R66" s="3"/>
      <c r="S66" s="3"/>
      <c r="T66" s="3"/>
      <c r="U66" s="27" t="s">
        <v>84</v>
      </c>
      <c r="V66" s="3"/>
      <c r="W66" s="3"/>
      <c r="X66" s="27" t="s">
        <v>84</v>
      </c>
      <c r="Y66" s="3"/>
      <c r="Z66" s="3"/>
      <c r="AA66" s="3"/>
      <c r="AB66" s="3"/>
      <c r="AC66" s="3"/>
      <c r="AD66" s="3"/>
      <c r="AE66" s="27" t="s">
        <v>84</v>
      </c>
      <c r="AF66" s="3"/>
      <c r="AG66" s="3"/>
      <c r="AH66" s="3"/>
      <c r="AI66" s="3"/>
      <c r="AJ66" s="27" t="s">
        <v>84</v>
      </c>
      <c r="AK66" s="3"/>
      <c r="AL66" s="3"/>
      <c r="AM66" s="3"/>
      <c r="AN66" s="3"/>
      <c r="AO66" s="3"/>
      <c r="AP66" s="3"/>
      <c r="AQ66" s="3"/>
      <c r="AR66" s="3"/>
      <c r="AS66" s="3"/>
      <c r="AT66" s="3"/>
      <c r="AU66" s="3"/>
      <c r="AV66" s="3"/>
      <c r="AW66" s="3"/>
      <c r="AX66" s="3"/>
      <c r="AY66" s="3"/>
      <c r="AZ66" s="3"/>
      <c r="BA66" s="3"/>
      <c r="BB66" s="3"/>
      <c r="BC66" s="3"/>
      <c r="BD66" s="3"/>
      <c r="BE66" s="1"/>
      <c r="BF66" s="1"/>
      <c r="BG66" s="3" t="s">
        <v>89</v>
      </c>
      <c r="BH66" s="1"/>
    </row>
    <row r="67" spans="2:60" x14ac:dyDescent="0.2">
      <c r="B67" s="1">
        <v>63</v>
      </c>
      <c r="C67" s="22">
        <v>44689</v>
      </c>
      <c r="D67" s="1">
        <v>381</v>
      </c>
      <c r="E67" s="24">
        <v>20000</v>
      </c>
      <c r="F67" s="24">
        <v>25000</v>
      </c>
      <c r="G67" s="24">
        <v>25000</v>
      </c>
      <c r="H67" s="24" t="s">
        <v>3</v>
      </c>
      <c r="I67" s="25">
        <v>9.9034875525361272</v>
      </c>
      <c r="J67" s="2" t="s">
        <v>79</v>
      </c>
      <c r="K67" s="3">
        <v>70</v>
      </c>
      <c r="L67" s="4" t="s">
        <v>86</v>
      </c>
      <c r="M67" s="4" t="s">
        <v>81</v>
      </c>
      <c r="N67" s="4" t="s">
        <v>88</v>
      </c>
      <c r="O67" s="26">
        <v>39</v>
      </c>
      <c r="P67" s="4" t="s">
        <v>86</v>
      </c>
      <c r="Q67" s="4"/>
      <c r="R67" s="3"/>
      <c r="S67" s="3"/>
      <c r="T67" s="3"/>
      <c r="U67" s="27" t="s">
        <v>84</v>
      </c>
      <c r="V67" s="3"/>
      <c r="W67" s="3"/>
      <c r="X67" s="27" t="s">
        <v>84</v>
      </c>
      <c r="Y67" s="3"/>
      <c r="Z67" s="3"/>
      <c r="AA67" s="3"/>
      <c r="AB67" s="3"/>
      <c r="AC67" s="27" t="s">
        <v>84</v>
      </c>
      <c r="AD67" s="3"/>
      <c r="AE67" s="3"/>
      <c r="AF67" s="3"/>
      <c r="AG67" s="3"/>
      <c r="AH67" s="3"/>
      <c r="AI67" s="3"/>
      <c r="AJ67" s="27" t="s">
        <v>84</v>
      </c>
      <c r="AK67" s="3"/>
      <c r="AL67" s="3"/>
      <c r="AM67" s="3"/>
      <c r="AN67" s="3"/>
      <c r="AO67" s="3"/>
      <c r="AP67" s="3"/>
      <c r="AQ67" s="3"/>
      <c r="AR67" s="3"/>
      <c r="AS67" s="3"/>
      <c r="AT67" s="3"/>
      <c r="AU67" s="3"/>
      <c r="AV67" s="3"/>
      <c r="AW67" s="3"/>
      <c r="AX67" s="3"/>
      <c r="AY67" s="3"/>
      <c r="AZ67" s="3"/>
      <c r="BA67" s="3"/>
      <c r="BB67" s="3"/>
      <c r="BC67" s="3"/>
      <c r="BD67" s="3"/>
      <c r="BE67" s="1"/>
      <c r="BF67" s="1"/>
      <c r="BG67" s="3" t="s">
        <v>85</v>
      </c>
      <c r="BH67" s="1"/>
    </row>
    <row r="68" spans="2:60" x14ac:dyDescent="0.2">
      <c r="B68" s="1">
        <v>64</v>
      </c>
      <c r="C68" s="22">
        <v>44689</v>
      </c>
      <c r="D68" s="1">
        <v>382</v>
      </c>
      <c r="E68" s="24">
        <v>9000</v>
      </c>
      <c r="F68" s="24">
        <v>11250</v>
      </c>
      <c r="G68" s="24">
        <v>11250</v>
      </c>
      <c r="H68" s="24" t="s">
        <v>3</v>
      </c>
      <c r="I68" s="25">
        <v>9.1049798563183568</v>
      </c>
      <c r="J68" s="2" t="s">
        <v>79</v>
      </c>
      <c r="K68" s="3">
        <v>80</v>
      </c>
      <c r="L68" s="4" t="s">
        <v>86</v>
      </c>
      <c r="M68" s="4" t="s">
        <v>81</v>
      </c>
      <c r="N68" s="4" t="s">
        <v>88</v>
      </c>
      <c r="O68" s="26">
        <v>40</v>
      </c>
      <c r="P68" s="4" t="s">
        <v>86</v>
      </c>
      <c r="Q68" s="4"/>
      <c r="R68" s="3"/>
      <c r="S68" s="3"/>
      <c r="T68" s="3"/>
      <c r="U68" s="27" t="s">
        <v>84</v>
      </c>
      <c r="V68" s="3"/>
      <c r="W68" s="3"/>
      <c r="X68" s="27" t="s">
        <v>84</v>
      </c>
      <c r="Y68" s="3"/>
      <c r="Z68" s="3"/>
      <c r="AA68" s="3"/>
      <c r="AB68" s="3"/>
      <c r="AC68" s="27" t="s">
        <v>84</v>
      </c>
      <c r="AD68" s="3"/>
      <c r="AE68" s="3"/>
      <c r="AF68" s="3"/>
      <c r="AG68" s="3"/>
      <c r="AH68" s="3"/>
      <c r="AI68" s="3"/>
      <c r="AJ68" s="27" t="s">
        <v>84</v>
      </c>
      <c r="AK68" s="3"/>
      <c r="AL68" s="3"/>
      <c r="AM68" s="3"/>
      <c r="AN68" s="3"/>
      <c r="AO68" s="3"/>
      <c r="AP68" s="3"/>
      <c r="AQ68" s="3"/>
      <c r="AR68" s="3"/>
      <c r="AS68" s="3"/>
      <c r="AT68" s="3"/>
      <c r="AU68" s="3"/>
      <c r="AV68" s="3"/>
      <c r="AW68" s="3"/>
      <c r="AX68" s="3"/>
      <c r="AY68" s="3"/>
      <c r="AZ68" s="3"/>
      <c r="BA68" s="3"/>
      <c r="BB68" s="3"/>
      <c r="BC68" s="3"/>
      <c r="BD68" s="3"/>
      <c r="BE68" s="1"/>
      <c r="BF68" s="1"/>
      <c r="BG68" s="3" t="s">
        <v>85</v>
      </c>
      <c r="BH68" s="1"/>
    </row>
    <row r="69" spans="2:60" x14ac:dyDescent="0.2">
      <c r="B69" s="1">
        <v>65</v>
      </c>
      <c r="C69" s="22">
        <v>44689</v>
      </c>
      <c r="D69" s="1">
        <v>384</v>
      </c>
      <c r="E69" s="24">
        <v>5500</v>
      </c>
      <c r="F69" s="24">
        <v>6875</v>
      </c>
      <c r="G69" s="24">
        <v>6875</v>
      </c>
      <c r="H69" s="24" t="s">
        <v>3</v>
      </c>
      <c r="I69" s="25">
        <v>8.6125033712205621</v>
      </c>
      <c r="J69" s="2" t="s">
        <v>79</v>
      </c>
      <c r="K69" s="3">
        <v>80</v>
      </c>
      <c r="L69" s="4" t="s">
        <v>90</v>
      </c>
      <c r="M69" s="4" t="s">
        <v>81</v>
      </c>
      <c r="N69" s="4" t="s">
        <v>82</v>
      </c>
      <c r="O69" s="26">
        <v>34</v>
      </c>
      <c r="P69" s="4" t="s">
        <v>83</v>
      </c>
      <c r="Q69" s="4"/>
      <c r="R69" s="3"/>
      <c r="S69" s="3"/>
      <c r="T69" s="3"/>
      <c r="U69" s="27" t="s">
        <v>84</v>
      </c>
      <c r="V69" s="3"/>
      <c r="W69" s="3"/>
      <c r="X69" s="27" t="s">
        <v>84</v>
      </c>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1"/>
      <c r="BF69" s="1"/>
      <c r="BG69" s="3" t="s">
        <v>89</v>
      </c>
      <c r="BH69" s="1"/>
    </row>
    <row r="70" spans="2:60" x14ac:dyDescent="0.2">
      <c r="B70" s="1">
        <v>66</v>
      </c>
      <c r="C70" s="22">
        <v>44689</v>
      </c>
      <c r="D70" s="1">
        <v>385</v>
      </c>
      <c r="E70" s="24">
        <v>11000</v>
      </c>
      <c r="F70" s="24">
        <v>13750</v>
      </c>
      <c r="G70" s="24">
        <v>13750</v>
      </c>
      <c r="H70" s="24" t="s">
        <v>3</v>
      </c>
      <c r="I70" s="25">
        <v>9.3056505517805075</v>
      </c>
      <c r="J70" s="2" t="s">
        <v>79</v>
      </c>
      <c r="K70" s="3">
        <v>70</v>
      </c>
      <c r="L70" s="4" t="s">
        <v>90</v>
      </c>
      <c r="M70" s="4" t="s">
        <v>81</v>
      </c>
      <c r="N70" s="4" t="s">
        <v>82</v>
      </c>
      <c r="O70" s="26">
        <v>36</v>
      </c>
      <c r="P70" s="4" t="s">
        <v>90</v>
      </c>
      <c r="Q70" s="4"/>
      <c r="R70" s="3"/>
      <c r="S70" s="3"/>
      <c r="T70" s="3"/>
      <c r="U70" s="27" t="s">
        <v>84</v>
      </c>
      <c r="V70" s="3"/>
      <c r="W70" s="3"/>
      <c r="X70" s="3"/>
      <c r="Y70" s="27" t="s">
        <v>84</v>
      </c>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1"/>
      <c r="BF70" s="1"/>
      <c r="BG70" s="3" t="s">
        <v>85</v>
      </c>
      <c r="BH70" s="1"/>
    </row>
    <row r="71" spans="2:60" x14ac:dyDescent="0.2">
      <c r="B71" s="1">
        <v>67</v>
      </c>
      <c r="C71" s="22">
        <v>44689</v>
      </c>
      <c r="D71" s="1">
        <v>503</v>
      </c>
      <c r="E71" s="24">
        <v>20000</v>
      </c>
      <c r="F71" s="24">
        <v>25000</v>
      </c>
      <c r="G71" s="24">
        <v>25000</v>
      </c>
      <c r="H71" s="24" t="s">
        <v>3</v>
      </c>
      <c r="I71" s="25">
        <v>9.9034875525361272</v>
      </c>
      <c r="J71" s="2" t="s">
        <v>79</v>
      </c>
      <c r="K71" s="3">
        <v>70</v>
      </c>
      <c r="L71" s="4" t="s">
        <v>86</v>
      </c>
      <c r="M71" s="4" t="s">
        <v>81</v>
      </c>
      <c r="N71" s="4" t="s">
        <v>88</v>
      </c>
      <c r="O71" s="26">
        <v>39</v>
      </c>
      <c r="P71" s="4" t="s">
        <v>86</v>
      </c>
      <c r="Q71" s="4"/>
      <c r="R71" s="3"/>
      <c r="S71" s="3"/>
      <c r="T71" s="3"/>
      <c r="U71" s="27" t="s">
        <v>84</v>
      </c>
      <c r="V71" s="3"/>
      <c r="W71" s="3"/>
      <c r="X71" s="27" t="s">
        <v>84</v>
      </c>
      <c r="Y71" s="3"/>
      <c r="Z71" s="3"/>
      <c r="AA71" s="3"/>
      <c r="AB71" s="3"/>
      <c r="AC71" s="27" t="s">
        <v>84</v>
      </c>
      <c r="AD71" s="3"/>
      <c r="AE71" s="3"/>
      <c r="AF71" s="3"/>
      <c r="AG71" s="3"/>
      <c r="AH71" s="3"/>
      <c r="AI71" s="3"/>
      <c r="AJ71" s="27" t="s">
        <v>84</v>
      </c>
      <c r="AK71" s="3"/>
      <c r="AL71" s="3"/>
      <c r="AM71" s="3"/>
      <c r="AN71" s="3"/>
      <c r="AO71" s="3"/>
      <c r="AP71" s="3"/>
      <c r="AQ71" s="3"/>
      <c r="AR71" s="3"/>
      <c r="AS71" s="3"/>
      <c r="AT71" s="3"/>
      <c r="AU71" s="3"/>
      <c r="AV71" s="3"/>
      <c r="AW71" s="3"/>
      <c r="AX71" s="3"/>
      <c r="AY71" s="3"/>
      <c r="AZ71" s="3"/>
      <c r="BA71" s="3"/>
      <c r="BB71" s="3"/>
      <c r="BC71" s="3"/>
      <c r="BD71" s="3"/>
      <c r="BE71" s="1"/>
      <c r="BF71" s="1"/>
      <c r="BG71" s="3" t="s">
        <v>85</v>
      </c>
      <c r="BH71" s="1"/>
    </row>
    <row r="72" spans="2:60" x14ac:dyDescent="0.2">
      <c r="B72" s="1">
        <v>68</v>
      </c>
      <c r="C72" s="22">
        <v>44689</v>
      </c>
      <c r="D72" s="1">
        <v>504</v>
      </c>
      <c r="E72" s="24">
        <v>19000</v>
      </c>
      <c r="F72" s="24">
        <v>23750</v>
      </c>
      <c r="G72" s="24">
        <v>23750</v>
      </c>
      <c r="H72" s="24" t="s">
        <v>3</v>
      </c>
      <c r="I72" s="25">
        <v>9.8521942581485771</v>
      </c>
      <c r="J72" s="2" t="s">
        <v>79</v>
      </c>
      <c r="K72" s="3">
        <v>70</v>
      </c>
      <c r="L72" s="4" t="s">
        <v>86</v>
      </c>
      <c r="M72" s="4" t="s">
        <v>81</v>
      </c>
      <c r="N72" s="4" t="s">
        <v>88</v>
      </c>
      <c r="O72" s="26">
        <v>39</v>
      </c>
      <c r="P72" s="4" t="s">
        <v>86</v>
      </c>
      <c r="Q72" s="4"/>
      <c r="R72" s="3"/>
      <c r="S72" s="3"/>
      <c r="T72" s="3"/>
      <c r="U72" s="27" t="s">
        <v>84</v>
      </c>
      <c r="V72" s="3"/>
      <c r="W72" s="3"/>
      <c r="X72" s="27" t="s">
        <v>84</v>
      </c>
      <c r="Y72" s="3"/>
      <c r="Z72" s="3"/>
      <c r="AA72" s="3"/>
      <c r="AB72" s="3"/>
      <c r="AC72" s="27" t="s">
        <v>84</v>
      </c>
      <c r="AD72" s="3"/>
      <c r="AE72" s="3"/>
      <c r="AF72" s="3"/>
      <c r="AG72" s="3"/>
      <c r="AH72" s="3"/>
      <c r="AI72" s="3"/>
      <c r="AJ72" s="27" t="s">
        <v>84</v>
      </c>
      <c r="AK72" s="3"/>
      <c r="AL72" s="3"/>
      <c r="AM72" s="3"/>
      <c r="AN72" s="3"/>
      <c r="AO72" s="3"/>
      <c r="AP72" s="3"/>
      <c r="AQ72" s="3"/>
      <c r="AR72" s="3"/>
      <c r="AS72" s="3"/>
      <c r="AT72" s="3"/>
      <c r="AU72" s="3"/>
      <c r="AV72" s="3"/>
      <c r="AW72" s="3"/>
      <c r="AX72" s="3"/>
      <c r="AY72" s="3"/>
      <c r="AZ72" s="3"/>
      <c r="BA72" s="3"/>
      <c r="BB72" s="3"/>
      <c r="BC72" s="3"/>
      <c r="BD72" s="3"/>
      <c r="BE72" s="1"/>
      <c r="BF72" s="1"/>
      <c r="BG72" s="3" t="s">
        <v>85</v>
      </c>
      <c r="BH72" s="1"/>
    </row>
    <row r="73" spans="2:60" x14ac:dyDescent="0.2">
      <c r="B73" s="1">
        <v>69</v>
      </c>
      <c r="C73" s="22">
        <v>44689</v>
      </c>
      <c r="D73" s="1">
        <v>507</v>
      </c>
      <c r="E73" s="24">
        <v>22000</v>
      </c>
      <c r="F73" s="24">
        <v>27500</v>
      </c>
      <c r="G73" s="24">
        <v>27500</v>
      </c>
      <c r="H73" s="24" t="s">
        <v>3</v>
      </c>
      <c r="I73" s="25">
        <v>9.9987977323404529</v>
      </c>
      <c r="J73" s="2" t="s">
        <v>79</v>
      </c>
      <c r="K73" s="3">
        <v>70</v>
      </c>
      <c r="L73" s="4" t="s">
        <v>86</v>
      </c>
      <c r="M73" s="4" t="s">
        <v>81</v>
      </c>
      <c r="N73" s="4" t="s">
        <v>88</v>
      </c>
      <c r="O73" s="26">
        <v>38</v>
      </c>
      <c r="P73" s="4" t="s">
        <v>86</v>
      </c>
      <c r="Q73" s="4"/>
      <c r="R73" s="3"/>
      <c r="S73" s="3"/>
      <c r="T73" s="3"/>
      <c r="U73" s="27" t="s">
        <v>84</v>
      </c>
      <c r="V73" s="3"/>
      <c r="W73" s="3"/>
      <c r="X73" s="27" t="s">
        <v>84</v>
      </c>
      <c r="Y73" s="3"/>
      <c r="Z73" s="3"/>
      <c r="AA73" s="3"/>
      <c r="AB73" s="3"/>
      <c r="AC73" s="3"/>
      <c r="AD73" s="3"/>
      <c r="AE73" s="27" t="s">
        <v>84</v>
      </c>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1"/>
      <c r="BF73" s="1"/>
      <c r="BG73" s="3" t="s">
        <v>85</v>
      </c>
      <c r="BH73" s="1"/>
    </row>
    <row r="74" spans="2:60" x14ac:dyDescent="0.2">
      <c r="B74" s="1">
        <v>70</v>
      </c>
      <c r="C74" s="22">
        <v>44689</v>
      </c>
      <c r="D74" s="1">
        <v>511</v>
      </c>
      <c r="E74" s="24">
        <v>170000</v>
      </c>
      <c r="F74" s="24">
        <v>212500</v>
      </c>
      <c r="G74" s="24">
        <v>212500</v>
      </c>
      <c r="H74" s="24" t="s">
        <v>3</v>
      </c>
      <c r="I74" s="25">
        <v>12.043553716032399</v>
      </c>
      <c r="J74" s="2" t="s">
        <v>79</v>
      </c>
      <c r="K74" s="3">
        <v>70</v>
      </c>
      <c r="L74" s="4" t="s">
        <v>90</v>
      </c>
      <c r="M74" s="4" t="s">
        <v>81</v>
      </c>
      <c r="N74" s="4" t="s">
        <v>82</v>
      </c>
      <c r="O74" s="26">
        <v>36</v>
      </c>
      <c r="P74" s="4" t="s">
        <v>90</v>
      </c>
      <c r="Q74" s="4"/>
      <c r="R74" s="3"/>
      <c r="S74" s="3"/>
      <c r="T74" s="27" t="s">
        <v>84</v>
      </c>
      <c r="U74" s="3"/>
      <c r="V74" s="3"/>
      <c r="W74" s="3"/>
      <c r="X74" s="3"/>
      <c r="Y74" s="3"/>
      <c r="Z74" s="3"/>
      <c r="AA74" s="3"/>
      <c r="AB74" s="3"/>
      <c r="AC74" s="3"/>
      <c r="AD74" s="3"/>
      <c r="AE74" s="3"/>
      <c r="AF74" s="3"/>
      <c r="AG74" s="3"/>
      <c r="AH74" s="3"/>
      <c r="AI74" s="3"/>
      <c r="AJ74" s="3"/>
      <c r="AK74" s="27" t="s">
        <v>84</v>
      </c>
      <c r="AL74" s="3"/>
      <c r="AM74" s="3"/>
      <c r="AN74" s="3"/>
      <c r="AO74" s="3"/>
      <c r="AP74" s="3"/>
      <c r="AQ74" s="3"/>
      <c r="AR74" s="3"/>
      <c r="AS74" s="3"/>
      <c r="AT74" s="3"/>
      <c r="AU74" s="3"/>
      <c r="AV74" s="3"/>
      <c r="AW74" s="3"/>
      <c r="AX74" s="3"/>
      <c r="AY74" s="3"/>
      <c r="AZ74" s="3"/>
      <c r="BA74" s="3"/>
      <c r="BB74" s="3"/>
      <c r="BC74" s="3"/>
      <c r="BD74" s="3"/>
      <c r="BE74" s="1"/>
      <c r="BF74" s="1"/>
      <c r="BG74" s="3" t="s">
        <v>96</v>
      </c>
      <c r="BH74" s="1"/>
    </row>
    <row r="75" spans="2:60" x14ac:dyDescent="0.2">
      <c r="B75" s="1">
        <v>71</v>
      </c>
      <c r="C75" s="22">
        <v>44689</v>
      </c>
      <c r="D75" s="1">
        <v>512</v>
      </c>
      <c r="E75" s="24">
        <v>50000</v>
      </c>
      <c r="F75" s="24">
        <v>62500</v>
      </c>
      <c r="G75" s="24">
        <v>62500</v>
      </c>
      <c r="H75" s="24" t="s">
        <v>3</v>
      </c>
      <c r="I75" s="25">
        <v>10.819778284410283</v>
      </c>
      <c r="J75" s="2" t="s">
        <v>79</v>
      </c>
      <c r="K75" s="3">
        <v>70</v>
      </c>
      <c r="L75" s="4" t="s">
        <v>86</v>
      </c>
      <c r="M75" s="4" t="s">
        <v>81</v>
      </c>
      <c r="N75" s="4" t="s">
        <v>95</v>
      </c>
      <c r="O75" s="26">
        <v>36</v>
      </c>
      <c r="P75" s="4" t="s">
        <v>86</v>
      </c>
      <c r="Q75" s="4"/>
      <c r="R75" s="3"/>
      <c r="S75" s="3"/>
      <c r="T75" s="27" t="s">
        <v>84</v>
      </c>
      <c r="U75" s="3"/>
      <c r="V75" s="3"/>
      <c r="W75" s="3"/>
      <c r="X75" s="3"/>
      <c r="Y75" s="3"/>
      <c r="Z75" s="3"/>
      <c r="AA75" s="3"/>
      <c r="AB75" s="3"/>
      <c r="AC75" s="3"/>
      <c r="AD75" s="3"/>
      <c r="AE75" s="3"/>
      <c r="AF75" s="3"/>
      <c r="AG75" s="3"/>
      <c r="AH75" s="3"/>
      <c r="AI75" s="3"/>
      <c r="AJ75" s="3"/>
      <c r="AK75" s="27" t="s">
        <v>84</v>
      </c>
      <c r="AL75" s="3"/>
      <c r="AM75" s="3"/>
      <c r="AN75" s="3"/>
      <c r="AO75" s="3"/>
      <c r="AP75" s="3"/>
      <c r="AQ75" s="3"/>
      <c r="AR75" s="3"/>
      <c r="AS75" s="3"/>
      <c r="AT75" s="3"/>
      <c r="AU75" s="3"/>
      <c r="AV75" s="3"/>
      <c r="AW75" s="3"/>
      <c r="AX75" s="3"/>
      <c r="AY75" s="3"/>
      <c r="AZ75" s="3"/>
      <c r="BA75" s="3"/>
      <c r="BB75" s="3"/>
      <c r="BC75" s="3"/>
      <c r="BD75" s="3"/>
      <c r="BE75" s="1"/>
      <c r="BF75" s="1"/>
      <c r="BG75" s="3" t="s">
        <v>85</v>
      </c>
      <c r="BH75" s="1"/>
    </row>
    <row r="76" spans="2:60" x14ac:dyDescent="0.2">
      <c r="B76" s="1">
        <v>72</v>
      </c>
      <c r="C76" s="22">
        <v>44507</v>
      </c>
      <c r="D76" s="1">
        <v>204</v>
      </c>
      <c r="E76" s="24">
        <v>3300</v>
      </c>
      <c r="F76" s="24">
        <v>4125</v>
      </c>
      <c r="G76" s="24">
        <v>4125</v>
      </c>
      <c r="H76" s="24" t="s">
        <v>3</v>
      </c>
      <c r="I76" s="25">
        <v>8.1016777474545716</v>
      </c>
      <c r="J76" s="2" t="s">
        <v>79</v>
      </c>
      <c r="K76" s="3">
        <v>30</v>
      </c>
      <c r="L76" s="4" t="s">
        <v>113</v>
      </c>
      <c r="M76" s="4" t="s">
        <v>114</v>
      </c>
      <c r="N76" s="4" t="s">
        <v>95</v>
      </c>
      <c r="O76" s="26">
        <v>22</v>
      </c>
      <c r="P76" s="4" t="s">
        <v>83</v>
      </c>
      <c r="Q76" s="4"/>
      <c r="R76" s="27" t="s">
        <v>84</v>
      </c>
      <c r="S76" s="27"/>
      <c r="T76" s="27" t="s">
        <v>84</v>
      </c>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t="s">
        <v>115</v>
      </c>
      <c r="BA76" s="3"/>
      <c r="BB76" s="3"/>
      <c r="BC76" s="3"/>
      <c r="BD76" s="3"/>
      <c r="BE76" s="1"/>
      <c r="BF76" s="1"/>
      <c r="BG76" s="3" t="s">
        <v>89</v>
      </c>
      <c r="BH76" s="28" t="s">
        <v>116</v>
      </c>
    </row>
    <row r="77" spans="2:60" x14ac:dyDescent="0.2">
      <c r="B77" s="1">
        <v>73</v>
      </c>
      <c r="C77" s="22">
        <v>44507</v>
      </c>
      <c r="D77" s="1">
        <v>206</v>
      </c>
      <c r="E77" s="24">
        <v>4200</v>
      </c>
      <c r="F77" s="24">
        <v>5250</v>
      </c>
      <c r="G77" s="24">
        <v>5250</v>
      </c>
      <c r="H77" s="24" t="s">
        <v>3</v>
      </c>
      <c r="I77" s="25">
        <v>8.3428398042714598</v>
      </c>
      <c r="J77" s="2" t="s">
        <v>79</v>
      </c>
      <c r="K77" s="3">
        <v>40</v>
      </c>
      <c r="L77" s="4" t="s">
        <v>113</v>
      </c>
      <c r="M77" s="4" t="s">
        <v>81</v>
      </c>
      <c r="N77" s="4" t="s">
        <v>95</v>
      </c>
      <c r="O77" s="26">
        <v>32</v>
      </c>
      <c r="P77" s="4" t="s">
        <v>83</v>
      </c>
      <c r="Q77" s="4"/>
      <c r="R77" s="27" t="s">
        <v>84</v>
      </c>
      <c r="S77" s="27"/>
      <c r="T77" s="3"/>
      <c r="U77" s="27" t="s">
        <v>84</v>
      </c>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1"/>
      <c r="BF77" s="1"/>
      <c r="BG77" s="3" t="s">
        <v>89</v>
      </c>
      <c r="BH77" s="1"/>
    </row>
    <row r="78" spans="2:60" x14ac:dyDescent="0.2">
      <c r="B78" s="1">
        <v>74</v>
      </c>
      <c r="C78" s="22">
        <v>44507</v>
      </c>
      <c r="D78" s="1">
        <v>207</v>
      </c>
      <c r="E78" s="24">
        <v>3200</v>
      </c>
      <c r="F78" s="24">
        <v>4000</v>
      </c>
      <c r="G78" s="24">
        <v>4000</v>
      </c>
      <c r="H78" s="24" t="s">
        <v>3</v>
      </c>
      <c r="I78" s="25">
        <v>8.0709060887878188</v>
      </c>
      <c r="J78" s="2" t="s">
        <v>79</v>
      </c>
      <c r="K78" s="3">
        <v>50</v>
      </c>
      <c r="L78" s="4" t="s">
        <v>86</v>
      </c>
      <c r="M78" s="4" t="s">
        <v>81</v>
      </c>
      <c r="N78" s="4" t="s">
        <v>95</v>
      </c>
      <c r="O78" s="26">
        <v>36</v>
      </c>
      <c r="P78" s="4" t="s">
        <v>83</v>
      </c>
      <c r="Q78" s="4"/>
      <c r="R78" s="3"/>
      <c r="S78" s="3"/>
      <c r="T78" s="27" t="s">
        <v>84</v>
      </c>
      <c r="U78" s="3"/>
      <c r="V78" s="3"/>
      <c r="W78" s="3"/>
      <c r="X78" s="3"/>
      <c r="Y78" s="3"/>
      <c r="Z78" s="3"/>
      <c r="AA78" s="3"/>
      <c r="AB78" s="29" t="s">
        <v>84</v>
      </c>
      <c r="AC78" s="3"/>
      <c r="AD78" s="3"/>
      <c r="AE78" s="3"/>
      <c r="AF78" s="3"/>
      <c r="AG78" s="3"/>
      <c r="AH78" s="3"/>
      <c r="AI78" s="3"/>
      <c r="AJ78" s="3"/>
      <c r="AK78" s="3"/>
      <c r="AL78" s="3"/>
      <c r="AM78" s="3"/>
      <c r="AN78" s="3"/>
      <c r="AO78" s="3"/>
      <c r="AP78" s="3"/>
      <c r="AQ78" s="3"/>
      <c r="AR78" s="3"/>
      <c r="AS78" s="3"/>
      <c r="AT78" s="3"/>
      <c r="AU78" s="3"/>
      <c r="AV78" s="30" t="s">
        <v>117</v>
      </c>
      <c r="AW78" s="3"/>
      <c r="AX78" s="3"/>
      <c r="AY78" s="3"/>
      <c r="AZ78" s="3" t="s">
        <v>118</v>
      </c>
      <c r="BA78" s="3"/>
      <c r="BB78" s="3"/>
      <c r="BC78" s="3"/>
      <c r="BD78" s="3"/>
      <c r="BE78" s="1"/>
      <c r="BF78" s="1"/>
      <c r="BG78" s="3" t="s">
        <v>89</v>
      </c>
      <c r="BH78" s="1" t="s">
        <v>119</v>
      </c>
    </row>
    <row r="79" spans="2:60" x14ac:dyDescent="0.2">
      <c r="B79" s="1">
        <v>75</v>
      </c>
      <c r="C79" s="22">
        <v>44507</v>
      </c>
      <c r="D79" s="28">
        <v>290</v>
      </c>
      <c r="E79" s="24">
        <v>18000</v>
      </c>
      <c r="F79" s="24">
        <v>22500</v>
      </c>
      <c r="G79" s="24">
        <v>22500</v>
      </c>
      <c r="H79" s="24" t="s">
        <v>3</v>
      </c>
      <c r="I79" s="25">
        <v>9.7981270368783022</v>
      </c>
      <c r="J79" s="2" t="s">
        <v>79</v>
      </c>
      <c r="K79" s="3">
        <v>50</v>
      </c>
      <c r="L79" s="4" t="s">
        <v>86</v>
      </c>
      <c r="M79" s="4" t="s">
        <v>81</v>
      </c>
      <c r="N79" s="4" t="s">
        <v>95</v>
      </c>
      <c r="O79" s="26">
        <v>37</v>
      </c>
      <c r="P79" s="4" t="s">
        <v>83</v>
      </c>
      <c r="Q79" s="4"/>
      <c r="R79" s="29" t="s">
        <v>84</v>
      </c>
      <c r="S79" s="29" t="s">
        <v>84</v>
      </c>
      <c r="T79" s="27" t="s">
        <v>84</v>
      </c>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1" t="s">
        <v>120</v>
      </c>
      <c r="AW79" s="3"/>
      <c r="AX79" s="3"/>
      <c r="AY79" s="3"/>
      <c r="AZ79" s="3"/>
      <c r="BA79" s="3"/>
      <c r="BB79" s="3"/>
      <c r="BC79" s="3"/>
      <c r="BD79" s="3"/>
      <c r="BE79" s="1"/>
      <c r="BF79" s="1"/>
      <c r="BG79" s="3" t="s">
        <v>96</v>
      </c>
      <c r="BH79" s="28" t="s">
        <v>121</v>
      </c>
    </row>
    <row r="80" spans="2:60" x14ac:dyDescent="0.2">
      <c r="B80" s="1">
        <v>76</v>
      </c>
      <c r="C80" s="22">
        <v>44507</v>
      </c>
      <c r="D80" s="1">
        <v>291</v>
      </c>
      <c r="E80" s="24">
        <v>15000</v>
      </c>
      <c r="F80" s="24">
        <v>18750</v>
      </c>
      <c r="G80" s="24">
        <v>18750</v>
      </c>
      <c r="H80" s="24" t="s">
        <v>3</v>
      </c>
      <c r="I80" s="25">
        <v>9.6158054800843473</v>
      </c>
      <c r="J80" s="2" t="s">
        <v>79</v>
      </c>
      <c r="K80" s="3">
        <v>50</v>
      </c>
      <c r="L80" s="4" t="s">
        <v>86</v>
      </c>
      <c r="M80" s="4" t="s">
        <v>81</v>
      </c>
      <c r="N80" s="4" t="s">
        <v>95</v>
      </c>
      <c r="O80" s="26">
        <v>38</v>
      </c>
      <c r="P80" s="4" t="s">
        <v>86</v>
      </c>
      <c r="Q80" s="4"/>
      <c r="R80" s="27" t="s">
        <v>84</v>
      </c>
      <c r="S80" s="27"/>
      <c r="T80" s="27" t="s">
        <v>84</v>
      </c>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1"/>
      <c r="BF80" s="1"/>
      <c r="BG80" s="3" t="s">
        <v>85</v>
      </c>
      <c r="BH80" s="1"/>
    </row>
    <row r="81" spans="2:60" x14ac:dyDescent="0.2">
      <c r="B81" s="1">
        <v>77</v>
      </c>
      <c r="C81" s="22">
        <v>44507</v>
      </c>
      <c r="D81" s="1">
        <v>292</v>
      </c>
      <c r="E81" s="24">
        <v>38000</v>
      </c>
      <c r="F81" s="24">
        <v>47500</v>
      </c>
      <c r="G81" s="24">
        <v>47500</v>
      </c>
      <c r="H81" s="24" t="s">
        <v>3</v>
      </c>
      <c r="I81" s="25">
        <v>10.545341438708522</v>
      </c>
      <c r="J81" s="2" t="s">
        <v>79</v>
      </c>
      <c r="K81" s="3">
        <v>30</v>
      </c>
      <c r="L81" s="4" t="s">
        <v>90</v>
      </c>
      <c r="M81" s="4" t="s">
        <v>81</v>
      </c>
      <c r="N81" s="4" t="s">
        <v>88</v>
      </c>
      <c r="O81" s="26">
        <v>40</v>
      </c>
      <c r="P81" s="4" t="s">
        <v>83</v>
      </c>
      <c r="Q81" s="4"/>
      <c r="R81" s="3"/>
      <c r="S81" s="3"/>
      <c r="T81" s="27" t="s">
        <v>84</v>
      </c>
      <c r="U81" s="3"/>
      <c r="V81" s="3"/>
      <c r="W81" s="3"/>
      <c r="X81" s="3"/>
      <c r="Y81" s="3"/>
      <c r="Z81" s="3"/>
      <c r="AA81" s="3"/>
      <c r="AB81" s="3"/>
      <c r="AC81" s="3"/>
      <c r="AD81" s="3"/>
      <c r="AE81" s="3"/>
      <c r="AF81" s="3"/>
      <c r="AG81" s="3"/>
      <c r="AH81" s="3"/>
      <c r="AI81" s="3"/>
      <c r="AJ81" s="3"/>
      <c r="AK81" s="27" t="s">
        <v>84</v>
      </c>
      <c r="AL81" s="3"/>
      <c r="AM81" s="3"/>
      <c r="AN81" s="3"/>
      <c r="AO81" s="3"/>
      <c r="AP81" s="3"/>
      <c r="AQ81" s="3"/>
      <c r="AR81" s="3"/>
      <c r="AS81" s="3"/>
      <c r="AT81" s="3"/>
      <c r="AU81" s="3"/>
      <c r="AV81" s="3"/>
      <c r="AW81" s="3"/>
      <c r="AX81" s="3"/>
      <c r="AY81" s="3"/>
      <c r="AZ81" s="3"/>
      <c r="BA81" s="3"/>
      <c r="BB81" s="3"/>
      <c r="BC81" s="3"/>
      <c r="BD81" s="3"/>
      <c r="BE81" s="1"/>
      <c r="BF81" s="1"/>
      <c r="BG81" s="3" t="s">
        <v>85</v>
      </c>
      <c r="BH81" s="1"/>
    </row>
    <row r="82" spans="2:60" x14ac:dyDescent="0.2">
      <c r="B82" s="1">
        <v>78</v>
      </c>
      <c r="C82" s="22">
        <v>44507</v>
      </c>
      <c r="D82" s="1">
        <v>293</v>
      </c>
      <c r="E82" s="24">
        <v>6000</v>
      </c>
      <c r="F82" s="24">
        <v>7500</v>
      </c>
      <c r="G82" s="24">
        <v>7500</v>
      </c>
      <c r="H82" s="24" t="s">
        <v>3</v>
      </c>
      <c r="I82" s="25">
        <v>8.6995147482101913</v>
      </c>
      <c r="J82" s="2" t="s">
        <v>79</v>
      </c>
      <c r="K82" s="3">
        <v>30</v>
      </c>
      <c r="L82" s="4" t="s">
        <v>122</v>
      </c>
      <c r="M82" s="4" t="s">
        <v>114</v>
      </c>
      <c r="N82" s="4" t="s">
        <v>95</v>
      </c>
      <c r="O82" s="26">
        <v>24</v>
      </c>
      <c r="P82" s="4" t="s">
        <v>83</v>
      </c>
      <c r="Q82" s="4"/>
      <c r="R82" s="27" t="s">
        <v>84</v>
      </c>
      <c r="S82" s="27"/>
      <c r="T82" s="27" t="s">
        <v>84</v>
      </c>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1"/>
      <c r="BF82" s="1"/>
      <c r="BG82" s="3" t="s">
        <v>89</v>
      </c>
      <c r="BH82" s="1"/>
    </row>
    <row r="83" spans="2:60" x14ac:dyDescent="0.2">
      <c r="B83" s="1">
        <v>79</v>
      </c>
      <c r="C83" s="22">
        <v>44507</v>
      </c>
      <c r="D83" s="1">
        <v>294</v>
      </c>
      <c r="E83" s="24">
        <v>3300</v>
      </c>
      <c r="F83" s="24">
        <v>4125</v>
      </c>
      <c r="G83" s="24">
        <v>4125</v>
      </c>
      <c r="H83" s="24" t="s">
        <v>3</v>
      </c>
      <c r="I83" s="25">
        <v>8.1016777474545716</v>
      </c>
      <c r="J83" s="2" t="s">
        <v>79</v>
      </c>
      <c r="K83" s="3">
        <v>40</v>
      </c>
      <c r="L83" s="4" t="s">
        <v>94</v>
      </c>
      <c r="M83" s="4" t="s">
        <v>81</v>
      </c>
      <c r="N83" s="4" t="s">
        <v>82</v>
      </c>
      <c r="O83" s="26">
        <v>33</v>
      </c>
      <c r="P83" s="4" t="s">
        <v>83</v>
      </c>
      <c r="Q83" s="4"/>
      <c r="R83" s="27" t="s">
        <v>84</v>
      </c>
      <c r="S83" s="27"/>
      <c r="T83" s="3"/>
      <c r="U83" s="27" t="s">
        <v>84</v>
      </c>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1"/>
      <c r="BF83" s="1"/>
      <c r="BG83" s="3" t="s">
        <v>85</v>
      </c>
      <c r="BH83" s="1"/>
    </row>
    <row r="84" spans="2:60" x14ac:dyDescent="0.2">
      <c r="B84" s="1">
        <v>80</v>
      </c>
      <c r="C84" s="22">
        <v>44507</v>
      </c>
      <c r="D84" s="1">
        <v>295</v>
      </c>
      <c r="E84" s="24">
        <v>4100</v>
      </c>
      <c r="F84" s="24">
        <v>5125</v>
      </c>
      <c r="G84" s="24">
        <v>5125</v>
      </c>
      <c r="H84" s="24" t="s">
        <v>3</v>
      </c>
      <c r="I84" s="25">
        <v>8.3187422526923989</v>
      </c>
      <c r="J84" s="2" t="s">
        <v>79</v>
      </c>
      <c r="K84" s="3">
        <v>40</v>
      </c>
      <c r="L84" s="4" t="s">
        <v>86</v>
      </c>
      <c r="M84" s="4" t="s">
        <v>81</v>
      </c>
      <c r="N84" s="4" t="s">
        <v>88</v>
      </c>
      <c r="O84" s="26">
        <v>31</v>
      </c>
      <c r="P84" s="4" t="s">
        <v>83</v>
      </c>
      <c r="Q84" s="4"/>
      <c r="R84" s="27" t="s">
        <v>84</v>
      </c>
      <c r="S84" s="27"/>
      <c r="T84" s="3"/>
      <c r="U84" s="27" t="s">
        <v>84</v>
      </c>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1"/>
      <c r="BF84" s="1"/>
      <c r="BG84" s="3" t="s">
        <v>85</v>
      </c>
      <c r="BH84" s="1" t="s">
        <v>92</v>
      </c>
    </row>
    <row r="85" spans="2:60" x14ac:dyDescent="0.2">
      <c r="B85" s="1">
        <v>81</v>
      </c>
      <c r="C85" s="22">
        <v>44507</v>
      </c>
      <c r="D85" s="1">
        <v>296</v>
      </c>
      <c r="E85" s="24">
        <v>3000</v>
      </c>
      <c r="F85" s="24">
        <v>3750</v>
      </c>
      <c r="G85" s="24">
        <v>3750</v>
      </c>
      <c r="H85" s="24" t="s">
        <v>3</v>
      </c>
      <c r="I85" s="25">
        <v>8.0063675676502459</v>
      </c>
      <c r="J85" s="2" t="s">
        <v>79</v>
      </c>
      <c r="K85" s="3">
        <v>40</v>
      </c>
      <c r="L85" s="4" t="s">
        <v>86</v>
      </c>
      <c r="M85" s="4" t="s">
        <v>81</v>
      </c>
      <c r="N85" s="4" t="s">
        <v>95</v>
      </c>
      <c r="O85" s="26">
        <v>32</v>
      </c>
      <c r="P85" s="4" t="s">
        <v>83</v>
      </c>
      <c r="Q85" s="4"/>
      <c r="R85" s="27" t="s">
        <v>84</v>
      </c>
      <c r="S85" s="27"/>
      <c r="T85" s="3"/>
      <c r="U85" s="27" t="s">
        <v>84</v>
      </c>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1"/>
      <c r="BF85" s="1"/>
      <c r="BG85" s="3" t="s">
        <v>89</v>
      </c>
      <c r="BH85" s="1"/>
    </row>
    <row r="86" spans="2:60" x14ac:dyDescent="0.2">
      <c r="B86" s="1">
        <v>82</v>
      </c>
      <c r="C86" s="22">
        <v>44507</v>
      </c>
      <c r="D86" s="1">
        <v>297</v>
      </c>
      <c r="E86" s="24">
        <v>2800</v>
      </c>
      <c r="F86" s="24">
        <v>3500</v>
      </c>
      <c r="G86" s="24">
        <v>3500</v>
      </c>
      <c r="H86" s="24" t="s">
        <v>3</v>
      </c>
      <c r="I86" s="25">
        <v>7.9373746961632952</v>
      </c>
      <c r="J86" s="2" t="s">
        <v>79</v>
      </c>
      <c r="K86" s="3">
        <v>50</v>
      </c>
      <c r="L86" s="4" t="s">
        <v>86</v>
      </c>
      <c r="M86" s="4" t="s">
        <v>81</v>
      </c>
      <c r="N86" s="4" t="s">
        <v>95</v>
      </c>
      <c r="O86" s="26">
        <v>33</v>
      </c>
      <c r="P86" s="4" t="s">
        <v>83</v>
      </c>
      <c r="Q86" s="4"/>
      <c r="R86" s="27" t="s">
        <v>84</v>
      </c>
      <c r="S86" s="27"/>
      <c r="T86" s="3"/>
      <c r="U86" s="27" t="s">
        <v>84</v>
      </c>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1"/>
      <c r="BF86" s="1"/>
      <c r="BG86" s="3" t="s">
        <v>89</v>
      </c>
      <c r="BH86" s="1" t="s">
        <v>92</v>
      </c>
    </row>
    <row r="87" spans="2:60" x14ac:dyDescent="0.2">
      <c r="B87" s="1">
        <v>83</v>
      </c>
      <c r="C87" s="22">
        <v>44507</v>
      </c>
      <c r="D87" s="1">
        <v>299</v>
      </c>
      <c r="E87" s="24">
        <v>1600</v>
      </c>
      <c r="F87" s="24">
        <v>2000</v>
      </c>
      <c r="G87" s="24">
        <v>2000</v>
      </c>
      <c r="H87" s="24" t="s">
        <v>3</v>
      </c>
      <c r="I87" s="25">
        <v>7.3777589082278725</v>
      </c>
      <c r="J87" s="2" t="s">
        <v>79</v>
      </c>
      <c r="K87" s="3">
        <v>50</v>
      </c>
      <c r="L87" s="4" t="s">
        <v>86</v>
      </c>
      <c r="M87" s="4" t="s">
        <v>81</v>
      </c>
      <c r="N87" s="4" t="s">
        <v>95</v>
      </c>
      <c r="O87" s="26">
        <v>34</v>
      </c>
      <c r="P87" s="4" t="s">
        <v>83</v>
      </c>
      <c r="Q87" s="4"/>
      <c r="R87" s="27" t="s">
        <v>84</v>
      </c>
      <c r="S87" s="27"/>
      <c r="T87" s="3"/>
      <c r="U87" s="27" t="s">
        <v>84</v>
      </c>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1"/>
      <c r="BF87" s="1"/>
      <c r="BG87" s="3" t="s">
        <v>89</v>
      </c>
      <c r="BH87" s="1"/>
    </row>
    <row r="88" spans="2:60" x14ac:dyDescent="0.2">
      <c r="B88" s="1">
        <v>84</v>
      </c>
      <c r="C88" s="22">
        <v>44507</v>
      </c>
      <c r="D88" s="1">
        <v>300</v>
      </c>
      <c r="E88" s="24">
        <v>3000</v>
      </c>
      <c r="F88" s="24">
        <v>3750</v>
      </c>
      <c r="G88" s="24">
        <v>3750</v>
      </c>
      <c r="H88" s="24" t="s">
        <v>3</v>
      </c>
      <c r="I88" s="25">
        <v>8.0063675676502459</v>
      </c>
      <c r="J88" s="2" t="s">
        <v>79</v>
      </c>
      <c r="K88" s="3">
        <v>60</v>
      </c>
      <c r="L88" s="4" t="s">
        <v>94</v>
      </c>
      <c r="M88" s="4" t="s">
        <v>81</v>
      </c>
      <c r="N88" s="4" t="s">
        <v>87</v>
      </c>
      <c r="O88" s="26">
        <v>36</v>
      </c>
      <c r="P88" s="4" t="s">
        <v>83</v>
      </c>
      <c r="Q88" s="4"/>
      <c r="R88" s="27"/>
      <c r="S88" s="27"/>
      <c r="T88" s="3"/>
      <c r="U88" s="27" t="s">
        <v>84</v>
      </c>
      <c r="V88" s="3"/>
      <c r="W88" s="3"/>
      <c r="X88" s="27" t="s">
        <v>84</v>
      </c>
      <c r="Y88" s="3"/>
      <c r="Z88" s="3"/>
      <c r="AA88" s="3"/>
      <c r="AB88" s="3"/>
      <c r="AC88" s="3"/>
      <c r="AD88" s="3"/>
      <c r="AE88" s="3"/>
      <c r="AF88" s="3"/>
      <c r="AG88" s="3"/>
      <c r="AH88" s="3"/>
      <c r="AI88" s="3"/>
      <c r="AJ88" s="27" t="s">
        <v>84</v>
      </c>
      <c r="AK88" s="3"/>
      <c r="AL88" s="3"/>
      <c r="AM88" s="3"/>
      <c r="AN88" s="3"/>
      <c r="AO88" s="3"/>
      <c r="AP88" s="3"/>
      <c r="AQ88" s="3"/>
      <c r="AR88" s="3"/>
      <c r="AS88" s="3"/>
      <c r="AT88" s="3"/>
      <c r="AU88" s="3"/>
      <c r="AV88" s="3"/>
      <c r="AW88" s="3"/>
      <c r="AX88" s="3"/>
      <c r="AY88" s="3"/>
      <c r="AZ88" s="3"/>
      <c r="BA88" s="3"/>
      <c r="BB88" s="27" t="s">
        <v>84</v>
      </c>
      <c r="BC88" s="3"/>
      <c r="BD88" s="3"/>
      <c r="BE88" s="1"/>
      <c r="BF88" s="1"/>
      <c r="BG88" s="3" t="s">
        <v>89</v>
      </c>
      <c r="BH88" s="1"/>
    </row>
    <row r="89" spans="2:60" x14ac:dyDescent="0.2">
      <c r="B89" s="1">
        <v>85</v>
      </c>
      <c r="C89" s="22">
        <v>44507</v>
      </c>
      <c r="D89" s="1">
        <v>303</v>
      </c>
      <c r="E89" s="24">
        <v>10000</v>
      </c>
      <c r="F89" s="24">
        <v>12500</v>
      </c>
      <c r="G89" s="24">
        <v>12500</v>
      </c>
      <c r="H89" s="24" t="s">
        <v>3</v>
      </c>
      <c r="I89" s="25">
        <v>9.2103403719761836</v>
      </c>
      <c r="J89" s="2" t="s">
        <v>79</v>
      </c>
      <c r="K89" s="3">
        <v>60</v>
      </c>
      <c r="L89" s="4" t="s">
        <v>90</v>
      </c>
      <c r="M89" s="4" t="s">
        <v>81</v>
      </c>
      <c r="N89" s="4" t="s">
        <v>82</v>
      </c>
      <c r="O89" s="26">
        <v>35</v>
      </c>
      <c r="P89" s="4" t="s">
        <v>90</v>
      </c>
      <c r="Q89" s="4"/>
      <c r="R89" s="3"/>
      <c r="S89" s="3"/>
      <c r="T89" s="3"/>
      <c r="U89" s="27" t="s">
        <v>84</v>
      </c>
      <c r="V89" s="3"/>
      <c r="W89" s="3"/>
      <c r="X89" s="27" t="s">
        <v>84</v>
      </c>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1"/>
      <c r="BF89" s="1"/>
      <c r="BG89" s="3" t="s">
        <v>89</v>
      </c>
      <c r="BH89" s="1"/>
    </row>
    <row r="90" spans="2:60" x14ac:dyDescent="0.2">
      <c r="B90" s="1">
        <v>86</v>
      </c>
      <c r="C90" s="22">
        <v>44507</v>
      </c>
      <c r="D90" s="1">
        <v>304</v>
      </c>
      <c r="E90" s="24">
        <v>3200</v>
      </c>
      <c r="F90" s="24">
        <v>4000</v>
      </c>
      <c r="G90" s="24">
        <v>4000</v>
      </c>
      <c r="H90" s="24" t="s">
        <v>3</v>
      </c>
      <c r="I90" s="25">
        <v>8.0709060887878188</v>
      </c>
      <c r="J90" s="2" t="s">
        <v>79</v>
      </c>
      <c r="K90" s="3">
        <v>70</v>
      </c>
      <c r="L90" s="4" t="s">
        <v>86</v>
      </c>
      <c r="M90" s="4" t="s">
        <v>81</v>
      </c>
      <c r="N90" s="4" t="s">
        <v>95</v>
      </c>
      <c r="O90" s="26">
        <v>35</v>
      </c>
      <c r="P90" s="4" t="s">
        <v>86</v>
      </c>
      <c r="Q90" s="4"/>
      <c r="R90" s="3"/>
      <c r="S90" s="3"/>
      <c r="T90" s="3"/>
      <c r="U90" s="27" t="s">
        <v>84</v>
      </c>
      <c r="V90" s="3"/>
      <c r="W90" s="3"/>
      <c r="X90" s="27" t="s">
        <v>84</v>
      </c>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1"/>
      <c r="BF90" s="1"/>
      <c r="BG90" s="3" t="s">
        <v>89</v>
      </c>
      <c r="BH90" s="1"/>
    </row>
    <row r="91" spans="2:60" x14ac:dyDescent="0.2">
      <c r="B91" s="1">
        <v>87</v>
      </c>
      <c r="C91" s="22">
        <v>44507</v>
      </c>
      <c r="D91" s="1">
        <v>305</v>
      </c>
      <c r="E91" s="24">
        <v>16000</v>
      </c>
      <c r="F91" s="24">
        <v>20000</v>
      </c>
      <c r="G91" s="24">
        <v>20000</v>
      </c>
      <c r="H91" s="24" t="s">
        <v>3</v>
      </c>
      <c r="I91" s="25">
        <v>9.6803440012219184</v>
      </c>
      <c r="J91" s="2" t="s">
        <v>79</v>
      </c>
      <c r="K91" s="3">
        <v>60</v>
      </c>
      <c r="L91" s="4" t="s">
        <v>86</v>
      </c>
      <c r="M91" s="4" t="s">
        <v>81</v>
      </c>
      <c r="N91" s="4" t="s">
        <v>106</v>
      </c>
      <c r="O91" s="26">
        <v>35</v>
      </c>
      <c r="P91" s="4" t="s">
        <v>86</v>
      </c>
      <c r="Q91" s="4"/>
      <c r="R91" s="3"/>
      <c r="S91" s="3"/>
      <c r="T91" s="3"/>
      <c r="U91" s="27" t="s">
        <v>84</v>
      </c>
      <c r="V91" s="3"/>
      <c r="W91" s="3"/>
      <c r="X91" s="27" t="s">
        <v>84</v>
      </c>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27" t="s">
        <v>84</v>
      </c>
      <c r="BC91" s="3"/>
      <c r="BD91" s="3"/>
      <c r="BE91" s="1"/>
      <c r="BF91" s="1"/>
      <c r="BG91" s="3" t="s">
        <v>85</v>
      </c>
      <c r="BH91" s="1"/>
    </row>
    <row r="92" spans="2:60" x14ac:dyDescent="0.2">
      <c r="B92" s="1">
        <v>88</v>
      </c>
      <c r="C92" s="22">
        <v>44507</v>
      </c>
      <c r="D92" s="1">
        <v>306</v>
      </c>
      <c r="E92" s="24">
        <v>5400</v>
      </c>
      <c r="F92" s="24">
        <v>6750</v>
      </c>
      <c r="G92" s="24">
        <v>6750</v>
      </c>
      <c r="H92" s="24" t="s">
        <v>3</v>
      </c>
      <c r="I92" s="25">
        <v>8.5941542325523663</v>
      </c>
      <c r="J92" s="2" t="s">
        <v>79</v>
      </c>
      <c r="K92" s="3">
        <v>50</v>
      </c>
      <c r="L92" s="4" t="s">
        <v>80</v>
      </c>
      <c r="M92" s="4" t="s">
        <v>81</v>
      </c>
      <c r="N92" s="4" t="s">
        <v>95</v>
      </c>
      <c r="O92" s="26">
        <v>34</v>
      </c>
      <c r="P92" s="4" t="s">
        <v>83</v>
      </c>
      <c r="Q92" s="4"/>
      <c r="R92" s="27" t="s">
        <v>84</v>
      </c>
      <c r="S92" s="27"/>
      <c r="T92" s="3"/>
      <c r="U92" s="27" t="s">
        <v>84</v>
      </c>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1"/>
      <c r="BF92" s="1"/>
      <c r="BG92" s="3" t="s">
        <v>85</v>
      </c>
      <c r="BH92" s="1"/>
    </row>
    <row r="93" spans="2:60" x14ac:dyDescent="0.2">
      <c r="B93" s="1">
        <v>89</v>
      </c>
      <c r="C93" s="22">
        <v>44507</v>
      </c>
      <c r="D93" s="1">
        <v>308</v>
      </c>
      <c r="E93" s="24">
        <v>6500</v>
      </c>
      <c r="F93" s="24">
        <v>8125</v>
      </c>
      <c r="G93" s="24">
        <v>8125</v>
      </c>
      <c r="H93" s="24" t="s">
        <v>3</v>
      </c>
      <c r="I93" s="25">
        <v>8.7795574558837277</v>
      </c>
      <c r="J93" s="2" t="s">
        <v>79</v>
      </c>
      <c r="K93" s="3">
        <v>70</v>
      </c>
      <c r="L93" s="4" t="s">
        <v>90</v>
      </c>
      <c r="M93" s="4" t="s">
        <v>81</v>
      </c>
      <c r="N93" s="4" t="s">
        <v>95</v>
      </c>
      <c r="O93" s="26">
        <v>36</v>
      </c>
      <c r="P93" s="4" t="s">
        <v>83</v>
      </c>
      <c r="Q93" s="4"/>
      <c r="R93" s="3"/>
      <c r="S93" s="3"/>
      <c r="T93" s="3"/>
      <c r="U93" s="27" t="s">
        <v>84</v>
      </c>
      <c r="V93" s="3"/>
      <c r="W93" s="3"/>
      <c r="X93" s="3"/>
      <c r="Y93" s="27" t="s">
        <v>84</v>
      </c>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1"/>
      <c r="BF93" s="1"/>
      <c r="BG93" s="3" t="s">
        <v>89</v>
      </c>
      <c r="BH93" s="1"/>
    </row>
    <row r="94" spans="2:60" x14ac:dyDescent="0.2">
      <c r="B94" s="1">
        <v>90</v>
      </c>
      <c r="C94" s="22">
        <v>44507</v>
      </c>
      <c r="D94" s="1">
        <v>314</v>
      </c>
      <c r="E94" s="24">
        <v>80000</v>
      </c>
      <c r="F94" s="24">
        <v>100000</v>
      </c>
      <c r="G94" s="24">
        <v>100000</v>
      </c>
      <c r="H94" s="24" t="s">
        <v>3</v>
      </c>
      <c r="I94" s="25">
        <v>11.289781913656018</v>
      </c>
      <c r="J94" s="2" t="s">
        <v>79</v>
      </c>
      <c r="K94" s="3">
        <v>80</v>
      </c>
      <c r="L94" s="4" t="s">
        <v>90</v>
      </c>
      <c r="M94" s="4" t="s">
        <v>81</v>
      </c>
      <c r="N94" s="4" t="s">
        <v>95</v>
      </c>
      <c r="O94" s="26">
        <v>38</v>
      </c>
      <c r="P94" s="4" t="s">
        <v>90</v>
      </c>
      <c r="Q94" s="4"/>
      <c r="R94" s="3"/>
      <c r="S94" s="3"/>
      <c r="T94" s="3"/>
      <c r="U94" s="27" t="s">
        <v>84</v>
      </c>
      <c r="V94" s="3"/>
      <c r="W94" s="3"/>
      <c r="X94" s="3"/>
      <c r="Y94" s="3"/>
      <c r="Z94" s="3"/>
      <c r="AA94" s="3"/>
      <c r="AB94" s="3"/>
      <c r="AC94" s="3"/>
      <c r="AD94" s="3"/>
      <c r="AE94" s="3"/>
      <c r="AF94" s="3"/>
      <c r="AG94" s="3"/>
      <c r="AH94" s="3"/>
      <c r="AI94" s="3"/>
      <c r="AJ94" s="3"/>
      <c r="AK94" s="27" t="s">
        <v>84</v>
      </c>
      <c r="AL94" s="3"/>
      <c r="AM94" s="3"/>
      <c r="AN94" s="3"/>
      <c r="AO94" s="3"/>
      <c r="AP94" s="3"/>
      <c r="AQ94" s="3"/>
      <c r="AR94" s="3"/>
      <c r="AS94" s="3"/>
      <c r="AT94" s="3"/>
      <c r="AU94" s="3"/>
      <c r="AV94" s="3"/>
      <c r="AW94" s="27" t="s">
        <v>84</v>
      </c>
      <c r="AX94" s="3"/>
      <c r="AY94" s="3"/>
      <c r="AZ94" s="3"/>
      <c r="BA94" s="3"/>
      <c r="BB94" s="3"/>
      <c r="BC94" s="3"/>
      <c r="BD94" s="3"/>
      <c r="BE94" s="1"/>
      <c r="BF94" s="1"/>
      <c r="BG94" s="3" t="s">
        <v>96</v>
      </c>
      <c r="BH94" s="1" t="s">
        <v>123</v>
      </c>
    </row>
    <row r="95" spans="2:60" x14ac:dyDescent="0.2">
      <c r="B95" s="1">
        <v>91</v>
      </c>
      <c r="C95" s="22">
        <v>44507</v>
      </c>
      <c r="D95" s="1">
        <v>317</v>
      </c>
      <c r="E95" s="24">
        <v>140000</v>
      </c>
      <c r="F95" s="24">
        <v>175000</v>
      </c>
      <c r="G95" s="24">
        <v>175000</v>
      </c>
      <c r="H95" s="24" t="s">
        <v>3</v>
      </c>
      <c r="I95" s="25">
        <v>11.849397701591441</v>
      </c>
      <c r="J95" s="2" t="s">
        <v>79</v>
      </c>
      <c r="K95" s="3">
        <v>80</v>
      </c>
      <c r="L95" s="4" t="s">
        <v>90</v>
      </c>
      <c r="M95" s="4" t="s">
        <v>81</v>
      </c>
      <c r="N95" s="4" t="s">
        <v>88</v>
      </c>
      <c r="O95" s="26">
        <v>36</v>
      </c>
      <c r="P95" s="4" t="s">
        <v>83</v>
      </c>
      <c r="Q95" s="4"/>
      <c r="R95" s="3"/>
      <c r="S95" s="3"/>
      <c r="T95" s="27" t="s">
        <v>84</v>
      </c>
      <c r="U95" s="3"/>
      <c r="V95" s="3"/>
      <c r="W95" s="3"/>
      <c r="X95" s="3"/>
      <c r="Y95" s="3"/>
      <c r="Z95" s="3"/>
      <c r="AA95" s="3"/>
      <c r="AB95" s="3"/>
      <c r="AC95" s="3"/>
      <c r="AD95" s="3"/>
      <c r="AE95" s="3"/>
      <c r="AF95" s="3"/>
      <c r="AG95" s="3"/>
      <c r="AH95" s="3"/>
      <c r="AI95" s="3"/>
      <c r="AJ95" s="3"/>
      <c r="AK95" s="27" t="s">
        <v>84</v>
      </c>
      <c r="AL95" s="3"/>
      <c r="AM95" s="3"/>
      <c r="AN95" s="3"/>
      <c r="AO95" s="3"/>
      <c r="AP95" s="3"/>
      <c r="AQ95" s="3"/>
      <c r="AR95" s="3"/>
      <c r="AS95" s="3"/>
      <c r="AT95" s="3"/>
      <c r="AU95" s="3"/>
      <c r="AV95" s="3"/>
      <c r="AW95" s="3"/>
      <c r="AX95" s="3"/>
      <c r="AY95" s="3"/>
      <c r="AZ95" s="3"/>
      <c r="BA95" s="3"/>
      <c r="BB95" s="3"/>
      <c r="BC95" s="3"/>
      <c r="BD95" s="3"/>
      <c r="BE95" s="1"/>
      <c r="BF95" s="1"/>
      <c r="BG95" s="3" t="s">
        <v>96</v>
      </c>
      <c r="BH95" s="1"/>
    </row>
    <row r="96" spans="2:60" x14ac:dyDescent="0.2">
      <c r="B96" s="1">
        <v>92</v>
      </c>
      <c r="C96" s="22">
        <v>44507</v>
      </c>
      <c r="D96" s="1">
        <v>355</v>
      </c>
      <c r="E96" s="24">
        <v>110000</v>
      </c>
      <c r="F96" s="24">
        <v>137500</v>
      </c>
      <c r="G96" s="24">
        <v>137500</v>
      </c>
      <c r="H96" s="24" t="s">
        <v>3</v>
      </c>
      <c r="I96" s="25">
        <v>11.608235644774552</v>
      </c>
      <c r="J96" s="2" t="s">
        <v>79</v>
      </c>
      <c r="K96" s="3">
        <v>60</v>
      </c>
      <c r="L96" s="4" t="s">
        <v>86</v>
      </c>
      <c r="M96" s="4" t="s">
        <v>81</v>
      </c>
      <c r="N96" s="4" t="s">
        <v>106</v>
      </c>
      <c r="O96" s="26">
        <v>39</v>
      </c>
      <c r="P96" s="4" t="s">
        <v>86</v>
      </c>
      <c r="Q96" s="4"/>
      <c r="R96" s="3"/>
      <c r="S96" s="3"/>
      <c r="T96" s="3"/>
      <c r="U96" s="27" t="s">
        <v>84</v>
      </c>
      <c r="V96" s="3"/>
      <c r="W96" s="3"/>
      <c r="X96" s="27" t="s">
        <v>84</v>
      </c>
      <c r="Y96" s="3"/>
      <c r="Z96" s="3"/>
      <c r="AA96" s="3"/>
      <c r="AB96" s="3"/>
      <c r="AC96" s="27" t="s">
        <v>84</v>
      </c>
      <c r="AD96" s="3"/>
      <c r="AE96" s="3"/>
      <c r="AF96" s="3"/>
      <c r="AG96" s="3"/>
      <c r="AH96" s="3"/>
      <c r="AI96" s="3"/>
      <c r="AJ96" s="27" t="s">
        <v>84</v>
      </c>
      <c r="AK96" s="3"/>
      <c r="AL96" s="3"/>
      <c r="AM96" s="3"/>
      <c r="AN96" s="3"/>
      <c r="AO96" s="3"/>
      <c r="AP96" s="3"/>
      <c r="AQ96" s="3"/>
      <c r="AR96" s="3"/>
      <c r="AS96" s="3"/>
      <c r="AT96" s="3"/>
      <c r="AU96" s="3"/>
      <c r="AV96" s="3"/>
      <c r="AW96" s="3"/>
      <c r="AX96" s="3"/>
      <c r="AY96" s="3"/>
      <c r="AZ96" s="3"/>
      <c r="BA96" s="3"/>
      <c r="BB96" s="27" t="s">
        <v>84</v>
      </c>
      <c r="BC96" s="3"/>
      <c r="BD96" s="3"/>
      <c r="BE96" s="1"/>
      <c r="BF96" s="1"/>
      <c r="BG96" s="3" t="s">
        <v>96</v>
      </c>
      <c r="BH96" s="1"/>
    </row>
    <row r="97" spans="2:60" x14ac:dyDescent="0.2">
      <c r="B97" s="1">
        <v>93</v>
      </c>
      <c r="C97" s="22">
        <v>44507</v>
      </c>
      <c r="D97" s="1">
        <v>411</v>
      </c>
      <c r="E97" s="24">
        <v>32000</v>
      </c>
      <c r="F97" s="24">
        <v>40000</v>
      </c>
      <c r="G97" s="24">
        <v>40000</v>
      </c>
      <c r="H97" s="24" t="s">
        <v>3</v>
      </c>
      <c r="I97" s="25">
        <v>10.373491181781864</v>
      </c>
      <c r="J97" s="2" t="s">
        <v>79</v>
      </c>
      <c r="K97" s="3">
        <v>80</v>
      </c>
      <c r="L97" s="4" t="s">
        <v>86</v>
      </c>
      <c r="M97" s="4" t="s">
        <v>81</v>
      </c>
      <c r="N97" s="4" t="s">
        <v>88</v>
      </c>
      <c r="O97" s="26">
        <v>40</v>
      </c>
      <c r="P97" s="4" t="s">
        <v>86</v>
      </c>
      <c r="Q97" s="4"/>
      <c r="R97" s="3"/>
      <c r="S97" s="3"/>
      <c r="T97" s="3"/>
      <c r="U97" s="27" t="s">
        <v>84</v>
      </c>
      <c r="V97" s="3"/>
      <c r="W97" s="3"/>
      <c r="X97" s="27" t="s">
        <v>84</v>
      </c>
      <c r="Y97" s="3"/>
      <c r="Z97" s="3"/>
      <c r="AA97" s="3"/>
      <c r="AB97" s="3"/>
      <c r="AC97" s="3"/>
      <c r="AD97" s="3"/>
      <c r="AE97" s="27" t="s">
        <v>84</v>
      </c>
      <c r="AF97" s="3"/>
      <c r="AG97" s="3"/>
      <c r="AH97" s="3"/>
      <c r="AI97" s="3"/>
      <c r="AJ97" s="27" t="s">
        <v>84</v>
      </c>
      <c r="AK97" s="3"/>
      <c r="AL97" s="3"/>
      <c r="AM97" s="3"/>
      <c r="AN97" s="3"/>
      <c r="AO97" s="3"/>
      <c r="AP97" s="3"/>
      <c r="AQ97" s="3"/>
      <c r="AR97" s="3"/>
      <c r="AS97" s="3"/>
      <c r="AT97" s="3"/>
      <c r="AU97" s="3"/>
      <c r="AV97" s="3"/>
      <c r="AW97" s="3"/>
      <c r="AX97" s="3"/>
      <c r="AY97" s="3"/>
      <c r="AZ97" s="3" t="s">
        <v>124</v>
      </c>
      <c r="BA97" s="3"/>
      <c r="BB97" s="3"/>
      <c r="BC97" s="3"/>
      <c r="BD97" s="3"/>
      <c r="BE97" s="1"/>
      <c r="BF97" s="1"/>
      <c r="BG97" s="3" t="s">
        <v>85</v>
      </c>
      <c r="BH97" s="1"/>
    </row>
    <row r="98" spans="2:60" x14ac:dyDescent="0.2">
      <c r="B98" s="1">
        <v>94</v>
      </c>
      <c r="C98" s="22">
        <v>44507</v>
      </c>
      <c r="D98" s="1">
        <v>413</v>
      </c>
      <c r="E98" s="24">
        <v>14000</v>
      </c>
      <c r="F98" s="24">
        <v>17500</v>
      </c>
      <c r="G98" s="24">
        <v>17500</v>
      </c>
      <c r="H98" s="24" t="s">
        <v>3</v>
      </c>
      <c r="I98" s="25">
        <v>9.5468126085973957</v>
      </c>
      <c r="J98" s="2" t="s">
        <v>79</v>
      </c>
      <c r="K98" s="3">
        <v>60</v>
      </c>
      <c r="L98" s="4" t="s">
        <v>86</v>
      </c>
      <c r="M98" s="4" t="s">
        <v>81</v>
      </c>
      <c r="N98" s="4" t="s">
        <v>88</v>
      </c>
      <c r="O98" s="26">
        <v>39</v>
      </c>
      <c r="P98" s="4" t="s">
        <v>86</v>
      </c>
      <c r="Q98" s="4"/>
      <c r="R98" s="3"/>
      <c r="S98" s="3"/>
      <c r="T98" s="3"/>
      <c r="U98" s="27" t="s">
        <v>84</v>
      </c>
      <c r="V98" s="3"/>
      <c r="W98" s="3"/>
      <c r="X98" s="27" t="s">
        <v>84</v>
      </c>
      <c r="Y98" s="3"/>
      <c r="Z98" s="3"/>
      <c r="AA98" s="3"/>
      <c r="AB98" s="3"/>
      <c r="AC98" s="3"/>
      <c r="AD98" s="3"/>
      <c r="AE98" s="27" t="s">
        <v>84</v>
      </c>
      <c r="AF98" s="3"/>
      <c r="AG98" s="3"/>
      <c r="AH98" s="3"/>
      <c r="AI98" s="3"/>
      <c r="AJ98" s="27" t="s">
        <v>84</v>
      </c>
      <c r="AK98" s="3"/>
      <c r="AL98" s="3"/>
      <c r="AM98" s="3"/>
      <c r="AN98" s="3"/>
      <c r="AO98" s="3"/>
      <c r="AP98" s="3"/>
      <c r="AQ98" s="3"/>
      <c r="AR98" s="3"/>
      <c r="AS98" s="3"/>
      <c r="AT98" s="3"/>
      <c r="AU98" s="3"/>
      <c r="AV98" s="3"/>
      <c r="AW98" s="3"/>
      <c r="AX98" s="3"/>
      <c r="AY98" s="3"/>
      <c r="AZ98" s="3"/>
      <c r="BA98" s="3"/>
      <c r="BB98" s="3"/>
      <c r="BC98" s="3"/>
      <c r="BD98" s="3"/>
      <c r="BE98" s="1"/>
      <c r="BF98" s="1"/>
      <c r="BG98" s="3" t="s">
        <v>85</v>
      </c>
      <c r="BH98" s="1"/>
    </row>
    <row r="99" spans="2:60" x14ac:dyDescent="0.2">
      <c r="B99" s="1">
        <v>95</v>
      </c>
      <c r="C99" s="22">
        <v>44507</v>
      </c>
      <c r="D99" s="1">
        <v>416</v>
      </c>
      <c r="E99" s="24">
        <v>40000</v>
      </c>
      <c r="F99" s="24">
        <v>50000</v>
      </c>
      <c r="G99" s="24">
        <v>50000</v>
      </c>
      <c r="H99" s="24" t="s">
        <v>3</v>
      </c>
      <c r="I99" s="25">
        <v>10.596634733096073</v>
      </c>
      <c r="J99" s="2" t="s">
        <v>79</v>
      </c>
      <c r="K99" s="3">
        <v>50</v>
      </c>
      <c r="L99" s="4" t="s">
        <v>86</v>
      </c>
      <c r="M99" s="4" t="s">
        <v>81</v>
      </c>
      <c r="N99" s="4" t="s">
        <v>87</v>
      </c>
      <c r="O99" s="26">
        <v>36</v>
      </c>
      <c r="P99" s="4" t="s">
        <v>86</v>
      </c>
      <c r="Q99" s="4"/>
      <c r="R99" s="3"/>
      <c r="S99" s="3"/>
      <c r="T99" s="27" t="s">
        <v>84</v>
      </c>
      <c r="U99" s="3"/>
      <c r="V99" s="3"/>
      <c r="W99" s="3"/>
      <c r="X99" s="3"/>
      <c r="Y99" s="3"/>
      <c r="Z99" s="3"/>
      <c r="AA99" s="3"/>
      <c r="AB99" s="3"/>
      <c r="AC99" s="3"/>
      <c r="AD99" s="3"/>
      <c r="AE99" s="3"/>
      <c r="AF99" s="3"/>
      <c r="AG99" s="3"/>
      <c r="AH99" s="3"/>
      <c r="AI99" s="3"/>
      <c r="AJ99" s="3"/>
      <c r="AK99" s="27" t="s">
        <v>84</v>
      </c>
      <c r="AL99" s="3"/>
      <c r="AM99" s="3"/>
      <c r="AN99" s="3"/>
      <c r="AO99" s="3"/>
      <c r="AP99" s="3"/>
      <c r="AQ99" s="3"/>
      <c r="AR99" s="3"/>
      <c r="AS99" s="3"/>
      <c r="AT99" s="3"/>
      <c r="AU99" s="3"/>
      <c r="AV99" s="3"/>
      <c r="AW99" s="3"/>
      <c r="AX99" s="3"/>
      <c r="AY99" s="3"/>
      <c r="AZ99" s="3"/>
      <c r="BA99" s="3"/>
      <c r="BB99" s="27" t="s">
        <v>84</v>
      </c>
      <c r="BC99" s="3"/>
      <c r="BD99" s="3"/>
      <c r="BE99" s="1"/>
      <c r="BF99" s="1"/>
      <c r="BG99" s="3" t="s">
        <v>85</v>
      </c>
      <c r="BH99" s="1"/>
    </row>
    <row r="100" spans="2:60" x14ac:dyDescent="0.2">
      <c r="B100" s="1">
        <v>96</v>
      </c>
      <c r="C100" s="22">
        <v>44507</v>
      </c>
      <c r="D100" s="1">
        <v>417</v>
      </c>
      <c r="E100" s="24">
        <v>38000</v>
      </c>
      <c r="F100" s="24">
        <v>47500</v>
      </c>
      <c r="G100" s="24">
        <v>47500</v>
      </c>
      <c r="H100" s="24" t="s">
        <v>3</v>
      </c>
      <c r="I100" s="25">
        <v>10.545341438708522</v>
      </c>
      <c r="J100" s="2" t="s">
        <v>79</v>
      </c>
      <c r="K100" s="3">
        <v>60</v>
      </c>
      <c r="L100" s="4" t="s">
        <v>86</v>
      </c>
      <c r="M100" s="4" t="s">
        <v>81</v>
      </c>
      <c r="N100" s="4" t="s">
        <v>95</v>
      </c>
      <c r="O100" s="26">
        <v>36</v>
      </c>
      <c r="P100" s="4" t="s">
        <v>86</v>
      </c>
      <c r="Q100" s="4"/>
      <c r="R100" s="3"/>
      <c r="S100" s="3"/>
      <c r="T100" s="27" t="s">
        <v>84</v>
      </c>
      <c r="U100" s="3"/>
      <c r="V100" s="3"/>
      <c r="W100" s="3"/>
      <c r="X100" s="3"/>
      <c r="Y100" s="3"/>
      <c r="Z100" s="3"/>
      <c r="AA100" s="3"/>
      <c r="AB100" s="3"/>
      <c r="AC100" s="3"/>
      <c r="AD100" s="3"/>
      <c r="AE100" s="3"/>
      <c r="AF100" s="3"/>
      <c r="AG100" s="3"/>
      <c r="AH100" s="3"/>
      <c r="AI100" s="3"/>
      <c r="AJ100" s="3"/>
      <c r="AK100" s="27" t="s">
        <v>84</v>
      </c>
      <c r="AL100" s="3"/>
      <c r="AM100" s="3"/>
      <c r="AN100" s="3"/>
      <c r="AO100" s="3"/>
      <c r="AP100" s="3"/>
      <c r="AQ100" s="3"/>
      <c r="AR100" s="3"/>
      <c r="AS100" s="3"/>
      <c r="AT100" s="3"/>
      <c r="AU100" s="3"/>
      <c r="AV100" s="3"/>
      <c r="AW100" s="3"/>
      <c r="AX100" s="3"/>
      <c r="AY100" s="3"/>
      <c r="AZ100" s="3"/>
      <c r="BA100" s="3"/>
      <c r="BB100" s="3"/>
      <c r="BC100" s="3"/>
      <c r="BD100" s="3"/>
      <c r="BE100" s="1"/>
      <c r="BF100" s="1"/>
      <c r="BG100" s="3" t="s">
        <v>85</v>
      </c>
      <c r="BH100" s="1"/>
    </row>
    <row r="101" spans="2:60" x14ac:dyDescent="0.2">
      <c r="B101" s="1">
        <v>97</v>
      </c>
      <c r="C101" s="22">
        <v>44507</v>
      </c>
      <c r="D101" s="1">
        <v>420</v>
      </c>
      <c r="E101" s="24">
        <v>18000</v>
      </c>
      <c r="F101" s="24">
        <v>22500</v>
      </c>
      <c r="G101" s="24">
        <v>22500</v>
      </c>
      <c r="H101" s="24" t="s">
        <v>3</v>
      </c>
      <c r="I101" s="25">
        <v>9.7981270368783022</v>
      </c>
      <c r="J101" s="2" t="s">
        <v>79</v>
      </c>
      <c r="K101" s="3">
        <v>80</v>
      </c>
      <c r="L101" s="4" t="s">
        <v>86</v>
      </c>
      <c r="M101" s="4" t="s">
        <v>81</v>
      </c>
      <c r="N101" s="4" t="s">
        <v>88</v>
      </c>
      <c r="O101" s="26">
        <v>40</v>
      </c>
      <c r="P101" s="4" t="s">
        <v>86</v>
      </c>
      <c r="Q101" s="4"/>
      <c r="R101" s="3"/>
      <c r="S101" s="3"/>
      <c r="T101" s="3"/>
      <c r="U101" s="27" t="s">
        <v>84</v>
      </c>
      <c r="V101" s="3"/>
      <c r="W101" s="3"/>
      <c r="X101" s="27" t="s">
        <v>84</v>
      </c>
      <c r="Y101" s="3"/>
      <c r="Z101" s="3"/>
      <c r="AA101" s="3"/>
      <c r="AB101" s="3"/>
      <c r="AC101" s="27" t="s">
        <v>84</v>
      </c>
      <c r="AD101" s="3"/>
      <c r="AE101" s="3"/>
      <c r="AF101" s="3"/>
      <c r="AG101" s="3"/>
      <c r="AH101" s="3"/>
      <c r="AI101" s="3"/>
      <c r="AJ101" s="27" t="s">
        <v>84</v>
      </c>
      <c r="AK101" s="3"/>
      <c r="AL101" s="3"/>
      <c r="AM101" s="3"/>
      <c r="AN101" s="3"/>
      <c r="AO101" s="3"/>
      <c r="AP101" s="3"/>
      <c r="AQ101" s="3"/>
      <c r="AR101" s="3"/>
      <c r="AS101" s="3"/>
      <c r="AT101" s="3"/>
      <c r="AU101" s="3"/>
      <c r="AV101" s="3"/>
      <c r="AW101" s="3"/>
      <c r="AX101" s="3"/>
      <c r="AY101" s="3"/>
      <c r="AZ101" s="3"/>
      <c r="BA101" s="3"/>
      <c r="BB101" s="3"/>
      <c r="BC101" s="3"/>
      <c r="BD101" s="3"/>
      <c r="BE101" s="1"/>
      <c r="BF101" s="1"/>
      <c r="BG101" s="3" t="s">
        <v>85</v>
      </c>
      <c r="BH101" s="1"/>
    </row>
    <row r="102" spans="2:60" x14ac:dyDescent="0.2">
      <c r="B102" s="1">
        <v>98</v>
      </c>
      <c r="C102" s="22">
        <v>44507</v>
      </c>
      <c r="D102" s="1">
        <v>514</v>
      </c>
      <c r="E102" s="24">
        <v>9600</v>
      </c>
      <c r="F102" s="24">
        <v>12000</v>
      </c>
      <c r="G102" s="24">
        <v>12000</v>
      </c>
      <c r="H102" s="24" t="s">
        <v>3</v>
      </c>
      <c r="I102" s="25">
        <v>9.1695183774559279</v>
      </c>
      <c r="J102" s="2" t="s">
        <v>79</v>
      </c>
      <c r="K102" s="3">
        <v>50</v>
      </c>
      <c r="L102" s="4" t="s">
        <v>86</v>
      </c>
      <c r="M102" s="4" t="s">
        <v>81</v>
      </c>
      <c r="N102" s="4" t="s">
        <v>125</v>
      </c>
      <c r="O102" s="26">
        <v>36</v>
      </c>
      <c r="P102" s="4" t="s">
        <v>83</v>
      </c>
      <c r="Q102" s="4"/>
      <c r="R102" s="3"/>
      <c r="S102" s="3"/>
      <c r="T102" s="27" t="s">
        <v>84</v>
      </c>
      <c r="U102" s="3"/>
      <c r="V102" s="3"/>
      <c r="W102" s="3"/>
      <c r="X102" s="3"/>
      <c r="Y102" s="3"/>
      <c r="Z102" s="3"/>
      <c r="AA102" s="3"/>
      <c r="AB102" s="3"/>
      <c r="AC102" s="3"/>
      <c r="AD102" s="3"/>
      <c r="AE102" s="3"/>
      <c r="AF102" s="3"/>
      <c r="AG102" s="3"/>
      <c r="AH102" s="3"/>
      <c r="AI102" s="3"/>
      <c r="AJ102" s="3"/>
      <c r="AK102" s="27" t="s">
        <v>84</v>
      </c>
      <c r="AL102" s="3"/>
      <c r="AM102" s="3"/>
      <c r="AN102" s="3"/>
      <c r="AO102" s="3"/>
      <c r="AP102" s="3"/>
      <c r="AQ102" s="3"/>
      <c r="AR102" s="3"/>
      <c r="AS102" s="3"/>
      <c r="AT102" s="3"/>
      <c r="AU102" s="3"/>
      <c r="AV102" s="3"/>
      <c r="AW102" s="3"/>
      <c r="AX102" s="3"/>
      <c r="AY102" s="3"/>
      <c r="AZ102" s="3"/>
      <c r="BA102" s="3"/>
      <c r="BB102" s="3"/>
      <c r="BC102" s="3"/>
      <c r="BD102" s="3"/>
      <c r="BE102" s="1"/>
      <c r="BF102" s="1"/>
      <c r="BG102" s="3" t="s">
        <v>89</v>
      </c>
      <c r="BH102" s="1"/>
    </row>
    <row r="103" spans="2:60" x14ac:dyDescent="0.2">
      <c r="B103" s="1">
        <v>99</v>
      </c>
      <c r="C103" s="22">
        <v>44507</v>
      </c>
      <c r="D103" s="1">
        <v>515</v>
      </c>
      <c r="E103" s="24">
        <v>7000</v>
      </c>
      <c r="F103" s="24">
        <v>8750</v>
      </c>
      <c r="G103" s="24">
        <v>8750</v>
      </c>
      <c r="H103" s="24" t="s">
        <v>3</v>
      </c>
      <c r="I103" s="25">
        <v>8.8536654280374503</v>
      </c>
      <c r="J103" s="2" t="s">
        <v>79</v>
      </c>
      <c r="K103" s="3">
        <v>70</v>
      </c>
      <c r="L103" s="4" t="s">
        <v>86</v>
      </c>
      <c r="M103" s="4" t="s">
        <v>81</v>
      </c>
      <c r="N103" s="4" t="s">
        <v>88</v>
      </c>
      <c r="O103" s="26">
        <v>34</v>
      </c>
      <c r="P103" s="4" t="s">
        <v>83</v>
      </c>
      <c r="Q103" s="4"/>
      <c r="R103" s="27" t="s">
        <v>84</v>
      </c>
      <c r="S103" s="27"/>
      <c r="T103" s="3"/>
      <c r="U103" s="27" t="s">
        <v>84</v>
      </c>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1"/>
      <c r="BF103" s="1"/>
      <c r="BG103" s="3" t="s">
        <v>89</v>
      </c>
      <c r="BH103" s="1"/>
    </row>
    <row r="104" spans="2:60" x14ac:dyDescent="0.2">
      <c r="B104" s="1">
        <v>100</v>
      </c>
      <c r="C104" s="22">
        <v>44507</v>
      </c>
      <c r="D104" s="1">
        <v>516</v>
      </c>
      <c r="E104" s="24">
        <v>13000</v>
      </c>
      <c r="F104" s="24">
        <v>16250</v>
      </c>
      <c r="G104" s="24">
        <v>16250</v>
      </c>
      <c r="H104" s="24" t="s">
        <v>3</v>
      </c>
      <c r="I104" s="25">
        <v>9.4727046364436731</v>
      </c>
      <c r="J104" s="2" t="s">
        <v>79</v>
      </c>
      <c r="K104" s="3">
        <v>50</v>
      </c>
      <c r="L104" s="4" t="s">
        <v>86</v>
      </c>
      <c r="M104" s="4" t="s">
        <v>81</v>
      </c>
      <c r="N104" s="4" t="s">
        <v>88</v>
      </c>
      <c r="O104" s="26">
        <v>36</v>
      </c>
      <c r="P104" s="4" t="s">
        <v>83</v>
      </c>
      <c r="Q104" s="4"/>
      <c r="R104" s="27" t="s">
        <v>84</v>
      </c>
      <c r="S104" s="27"/>
      <c r="T104" s="3"/>
      <c r="U104" s="27" t="s">
        <v>84</v>
      </c>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1"/>
      <c r="BF104" s="1"/>
      <c r="BG104" s="3" t="s">
        <v>85</v>
      </c>
      <c r="BH104" s="1"/>
    </row>
    <row r="105" spans="2:60" x14ac:dyDescent="0.2">
      <c r="B105" s="1">
        <v>101</v>
      </c>
      <c r="C105" s="22">
        <v>44507</v>
      </c>
      <c r="D105" s="1">
        <v>517</v>
      </c>
      <c r="E105" s="24">
        <v>13000</v>
      </c>
      <c r="F105" s="24">
        <v>16250</v>
      </c>
      <c r="G105" s="24">
        <v>16250</v>
      </c>
      <c r="H105" s="24" t="s">
        <v>3</v>
      </c>
      <c r="I105" s="25">
        <v>9.4727046364436731</v>
      </c>
      <c r="J105" s="2" t="s">
        <v>79</v>
      </c>
      <c r="K105" s="3">
        <v>60</v>
      </c>
      <c r="L105" s="4" t="s">
        <v>113</v>
      </c>
      <c r="M105" s="4" t="s">
        <v>81</v>
      </c>
      <c r="N105" s="4" t="s">
        <v>88</v>
      </c>
      <c r="O105" s="26">
        <v>33</v>
      </c>
      <c r="P105" s="4" t="s">
        <v>83</v>
      </c>
      <c r="Q105" s="4"/>
      <c r="R105" s="27" t="s">
        <v>84</v>
      </c>
      <c r="S105" s="27"/>
      <c r="T105" s="3"/>
      <c r="U105" s="27" t="s">
        <v>84</v>
      </c>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27" t="s">
        <v>84</v>
      </c>
      <c r="AX105" s="3"/>
      <c r="AY105" s="3"/>
      <c r="AZ105" s="3"/>
      <c r="BA105" s="3"/>
      <c r="BB105" s="3"/>
      <c r="BC105" s="3"/>
      <c r="BD105" s="3"/>
      <c r="BE105" s="1"/>
      <c r="BF105" s="1"/>
      <c r="BG105" s="3" t="s">
        <v>85</v>
      </c>
      <c r="BH105" s="1"/>
    </row>
    <row r="106" spans="2:60" x14ac:dyDescent="0.2">
      <c r="B106" s="1">
        <v>102</v>
      </c>
      <c r="C106" s="22">
        <v>44507</v>
      </c>
      <c r="D106" s="1">
        <v>518</v>
      </c>
      <c r="E106" s="24">
        <v>37000</v>
      </c>
      <c r="F106" s="24">
        <v>46250</v>
      </c>
      <c r="G106" s="24">
        <v>46250</v>
      </c>
      <c r="H106" s="24" t="s">
        <v>3</v>
      </c>
      <c r="I106" s="25">
        <v>10.518673191626361</v>
      </c>
      <c r="J106" s="2" t="s">
        <v>79</v>
      </c>
      <c r="K106" s="3">
        <v>60</v>
      </c>
      <c r="L106" s="4" t="s">
        <v>126</v>
      </c>
      <c r="M106" s="4" t="s">
        <v>81</v>
      </c>
      <c r="N106" s="4" t="s">
        <v>106</v>
      </c>
      <c r="O106" s="26">
        <v>36</v>
      </c>
      <c r="P106" s="4" t="s">
        <v>126</v>
      </c>
      <c r="Q106" s="4"/>
      <c r="R106" s="3"/>
      <c r="S106" s="3"/>
      <c r="T106" s="3"/>
      <c r="U106" s="27" t="s">
        <v>84</v>
      </c>
      <c r="V106" s="3"/>
      <c r="W106" s="3"/>
      <c r="X106" s="27" t="s">
        <v>84</v>
      </c>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27" t="s">
        <v>84</v>
      </c>
      <c r="AX106" s="3"/>
      <c r="AY106" s="3"/>
      <c r="AZ106" s="3"/>
      <c r="BA106" s="3"/>
      <c r="BB106" s="27" t="s">
        <v>84</v>
      </c>
      <c r="BC106" s="3"/>
      <c r="BD106" s="3"/>
      <c r="BE106" s="1"/>
      <c r="BF106" s="1"/>
      <c r="BG106" s="3" t="s">
        <v>96</v>
      </c>
      <c r="BH106" s="1"/>
    </row>
    <row r="107" spans="2:60" x14ac:dyDescent="0.2">
      <c r="B107" s="1">
        <v>103</v>
      </c>
      <c r="C107" s="22">
        <v>44507</v>
      </c>
      <c r="D107" s="1">
        <v>519</v>
      </c>
      <c r="E107" s="24">
        <v>16000</v>
      </c>
      <c r="F107" s="24">
        <v>20000</v>
      </c>
      <c r="G107" s="24">
        <v>20000</v>
      </c>
      <c r="H107" s="24" t="s">
        <v>3</v>
      </c>
      <c r="I107" s="25">
        <v>9.6803440012219184</v>
      </c>
      <c r="J107" s="2" t="s">
        <v>79</v>
      </c>
      <c r="K107" s="3">
        <v>50</v>
      </c>
      <c r="L107" s="4" t="s">
        <v>86</v>
      </c>
      <c r="M107" s="4" t="s">
        <v>81</v>
      </c>
      <c r="N107" s="4" t="s">
        <v>88</v>
      </c>
      <c r="O107" s="26">
        <v>37</v>
      </c>
      <c r="P107" s="4" t="s">
        <v>83</v>
      </c>
      <c r="Q107" s="4"/>
      <c r="R107" s="27" t="s">
        <v>84</v>
      </c>
      <c r="S107" s="27"/>
      <c r="T107" s="3"/>
      <c r="U107" s="27" t="s">
        <v>84</v>
      </c>
      <c r="V107" s="3"/>
      <c r="W107" s="3"/>
      <c r="X107" s="3"/>
      <c r="Y107" s="3"/>
      <c r="Z107" s="3"/>
      <c r="AA107" s="3"/>
      <c r="AB107" s="3"/>
      <c r="AC107" s="27" t="s">
        <v>84</v>
      </c>
      <c r="AD107" s="3"/>
      <c r="AE107" s="3"/>
      <c r="AF107" s="3"/>
      <c r="AG107" s="3"/>
      <c r="AH107" s="3"/>
      <c r="AI107" s="3"/>
      <c r="AJ107" s="27" t="s">
        <v>84</v>
      </c>
      <c r="AK107" s="3"/>
      <c r="AL107" s="3"/>
      <c r="AM107" s="3"/>
      <c r="AN107" s="3"/>
      <c r="AO107" s="3"/>
      <c r="AP107" s="3"/>
      <c r="AQ107" s="3"/>
      <c r="AR107" s="3"/>
      <c r="AS107" s="3"/>
      <c r="AT107" s="3"/>
      <c r="AU107" s="3"/>
      <c r="AV107" s="3"/>
      <c r="AW107" s="3"/>
      <c r="AX107" s="3"/>
      <c r="AY107" s="3"/>
      <c r="AZ107" s="3"/>
      <c r="BA107" s="3"/>
      <c r="BB107" s="3"/>
      <c r="BC107" s="3"/>
      <c r="BD107" s="3"/>
      <c r="BE107" s="1"/>
      <c r="BF107" s="1"/>
      <c r="BG107" s="3" t="s">
        <v>85</v>
      </c>
      <c r="BH107" s="1"/>
    </row>
    <row r="108" spans="2:60" x14ac:dyDescent="0.2">
      <c r="B108" s="1">
        <v>104</v>
      </c>
      <c r="C108" s="22">
        <v>44507</v>
      </c>
      <c r="D108" s="1">
        <v>520</v>
      </c>
      <c r="E108" s="24">
        <v>15000</v>
      </c>
      <c r="F108" s="24">
        <v>18750</v>
      </c>
      <c r="G108" s="24">
        <v>18750</v>
      </c>
      <c r="H108" s="24" t="s">
        <v>3</v>
      </c>
      <c r="I108" s="25">
        <v>9.6158054800843473</v>
      </c>
      <c r="J108" s="2" t="s">
        <v>79</v>
      </c>
      <c r="K108" s="3">
        <v>60</v>
      </c>
      <c r="L108" s="4" t="s">
        <v>86</v>
      </c>
      <c r="M108" s="4" t="s">
        <v>81</v>
      </c>
      <c r="N108" s="4" t="s">
        <v>88</v>
      </c>
      <c r="O108" s="26">
        <v>38</v>
      </c>
      <c r="P108" s="4" t="s">
        <v>83</v>
      </c>
      <c r="Q108" s="4"/>
      <c r="R108" s="27" t="s">
        <v>84</v>
      </c>
      <c r="S108" s="27"/>
      <c r="T108" s="3"/>
      <c r="U108" s="27" t="s">
        <v>84</v>
      </c>
      <c r="V108" s="3"/>
      <c r="W108" s="3"/>
      <c r="X108" s="3"/>
      <c r="Y108" s="3"/>
      <c r="Z108" s="3"/>
      <c r="AA108" s="3"/>
      <c r="AB108" s="3"/>
      <c r="AC108" s="27" t="s">
        <v>84</v>
      </c>
      <c r="AD108" s="3"/>
      <c r="AE108" s="3"/>
      <c r="AF108" s="3"/>
      <c r="AG108" s="3"/>
      <c r="AH108" s="3"/>
      <c r="AI108" s="3"/>
      <c r="AJ108" s="27" t="s">
        <v>84</v>
      </c>
      <c r="AK108" s="3"/>
      <c r="AL108" s="3"/>
      <c r="AM108" s="3"/>
      <c r="AN108" s="3"/>
      <c r="AO108" s="3"/>
      <c r="AP108" s="3"/>
      <c r="AQ108" s="3"/>
      <c r="AR108" s="3"/>
      <c r="AS108" s="3"/>
      <c r="AT108" s="3"/>
      <c r="AU108" s="3"/>
      <c r="AV108" s="3"/>
      <c r="AW108" s="3"/>
      <c r="AX108" s="3"/>
      <c r="AY108" s="3"/>
      <c r="AZ108" s="3"/>
      <c r="BA108" s="3"/>
      <c r="BB108" s="3"/>
      <c r="BC108" s="3"/>
      <c r="BD108" s="3"/>
      <c r="BE108" s="1"/>
      <c r="BF108" s="1"/>
      <c r="BG108" s="3" t="s">
        <v>85</v>
      </c>
      <c r="BH108" s="1"/>
    </row>
    <row r="109" spans="2:60" x14ac:dyDescent="0.2">
      <c r="B109" s="1">
        <v>105</v>
      </c>
      <c r="C109" s="22">
        <v>44507</v>
      </c>
      <c r="D109" s="1">
        <v>522</v>
      </c>
      <c r="E109" s="24">
        <v>90000</v>
      </c>
      <c r="F109" s="24">
        <v>112500</v>
      </c>
      <c r="G109" s="24">
        <v>112500</v>
      </c>
      <c r="H109" s="24" t="s">
        <v>3</v>
      </c>
      <c r="I109" s="25">
        <v>11.407564949312402</v>
      </c>
      <c r="J109" s="2" t="s">
        <v>79</v>
      </c>
      <c r="K109" s="3">
        <v>60</v>
      </c>
      <c r="L109" s="4" t="s">
        <v>86</v>
      </c>
      <c r="M109" s="4" t="s">
        <v>81</v>
      </c>
      <c r="N109" s="4" t="s">
        <v>88</v>
      </c>
      <c r="O109" s="26">
        <v>40</v>
      </c>
      <c r="P109" s="4" t="s">
        <v>86</v>
      </c>
      <c r="Q109" s="4"/>
      <c r="R109" s="27" t="s">
        <v>84</v>
      </c>
      <c r="S109" s="27"/>
      <c r="T109" s="3"/>
      <c r="U109" s="27" t="s">
        <v>84</v>
      </c>
      <c r="V109" s="3"/>
      <c r="W109" s="3"/>
      <c r="X109" s="3"/>
      <c r="Y109" s="3"/>
      <c r="Z109" s="3"/>
      <c r="AA109" s="3"/>
      <c r="AB109" s="3"/>
      <c r="AC109" s="27" t="s">
        <v>84</v>
      </c>
      <c r="AD109" s="3"/>
      <c r="AE109" s="3"/>
      <c r="AF109" s="3"/>
      <c r="AG109" s="3"/>
      <c r="AH109" s="3"/>
      <c r="AI109" s="3"/>
      <c r="AJ109" s="27" t="s">
        <v>84</v>
      </c>
      <c r="AK109" s="3"/>
      <c r="AL109" s="3"/>
      <c r="AM109" s="3"/>
      <c r="AN109" s="3"/>
      <c r="AO109" s="3"/>
      <c r="AP109" s="3"/>
      <c r="AQ109" s="3"/>
      <c r="AR109" s="3"/>
      <c r="AS109" s="3"/>
      <c r="AT109" s="3"/>
      <c r="AU109" s="3"/>
      <c r="AV109" s="3"/>
      <c r="AW109" s="3"/>
      <c r="AX109" s="3"/>
      <c r="AY109" s="3"/>
      <c r="AZ109" s="3"/>
      <c r="BA109" s="3"/>
      <c r="BB109" s="3"/>
      <c r="BC109" s="3"/>
      <c r="BD109" s="3"/>
      <c r="BE109" s="1"/>
      <c r="BF109" s="1"/>
      <c r="BG109" s="3" t="s">
        <v>96</v>
      </c>
      <c r="BH109" s="1" t="s">
        <v>127</v>
      </c>
    </row>
    <row r="110" spans="2:60" x14ac:dyDescent="0.2">
      <c r="B110" s="1">
        <v>106</v>
      </c>
      <c r="C110" s="22">
        <v>44507</v>
      </c>
      <c r="D110" s="1">
        <v>523</v>
      </c>
      <c r="E110" s="24">
        <v>15000</v>
      </c>
      <c r="F110" s="24">
        <v>18750</v>
      </c>
      <c r="G110" s="24">
        <v>18750</v>
      </c>
      <c r="H110" s="24" t="s">
        <v>3</v>
      </c>
      <c r="I110" s="25">
        <v>9.6158054800843473</v>
      </c>
      <c r="J110" s="2" t="s">
        <v>79</v>
      </c>
      <c r="K110" s="3">
        <v>70</v>
      </c>
      <c r="L110" s="4" t="s">
        <v>86</v>
      </c>
      <c r="M110" s="4" t="s">
        <v>81</v>
      </c>
      <c r="N110" s="4" t="s">
        <v>100</v>
      </c>
      <c r="O110" s="26">
        <v>39</v>
      </c>
      <c r="P110" s="4" t="s">
        <v>86</v>
      </c>
      <c r="Q110" s="4"/>
      <c r="R110" s="3"/>
      <c r="S110" s="3"/>
      <c r="T110" s="3"/>
      <c r="U110" s="27" t="s">
        <v>84</v>
      </c>
      <c r="V110" s="3"/>
      <c r="W110" s="3"/>
      <c r="X110" s="27" t="s">
        <v>84</v>
      </c>
      <c r="Y110" s="3"/>
      <c r="Z110" s="3"/>
      <c r="AA110" s="3"/>
      <c r="AB110" s="3"/>
      <c r="AC110" s="3"/>
      <c r="AD110" s="3"/>
      <c r="AE110" s="27" t="s">
        <v>84</v>
      </c>
      <c r="AF110" s="3"/>
      <c r="AG110" s="3"/>
      <c r="AH110" s="3"/>
      <c r="AI110" s="3"/>
      <c r="AJ110" s="27" t="s">
        <v>84</v>
      </c>
      <c r="AK110" s="3"/>
      <c r="AL110" s="3"/>
      <c r="AM110" s="3"/>
      <c r="AN110" s="3"/>
      <c r="AO110" s="3"/>
      <c r="AP110" s="3"/>
      <c r="AQ110" s="3"/>
      <c r="AR110" s="3"/>
      <c r="AS110" s="3"/>
      <c r="AT110" s="3"/>
      <c r="AU110" s="3"/>
      <c r="AV110" s="3"/>
      <c r="AW110" s="3"/>
      <c r="AX110" s="3"/>
      <c r="AY110" s="3"/>
      <c r="AZ110" s="3"/>
      <c r="BA110" s="3"/>
      <c r="BB110" s="3"/>
      <c r="BC110" s="3"/>
      <c r="BD110" s="3"/>
      <c r="BE110" s="1"/>
      <c r="BF110" s="1"/>
      <c r="BG110" s="3" t="s">
        <v>85</v>
      </c>
      <c r="BH110" s="1"/>
    </row>
    <row r="111" spans="2:60" x14ac:dyDescent="0.2">
      <c r="B111" s="1">
        <v>107</v>
      </c>
      <c r="C111" s="22">
        <v>44507</v>
      </c>
      <c r="D111" s="1">
        <v>524</v>
      </c>
      <c r="E111" s="24">
        <v>11000</v>
      </c>
      <c r="F111" s="24">
        <v>13750</v>
      </c>
      <c r="G111" s="24">
        <v>13750</v>
      </c>
      <c r="H111" s="24" t="s">
        <v>3</v>
      </c>
      <c r="I111" s="25">
        <v>9.3056505517805075</v>
      </c>
      <c r="J111" s="2" t="s">
        <v>79</v>
      </c>
      <c r="K111" s="3">
        <v>70</v>
      </c>
      <c r="L111" s="4" t="s">
        <v>86</v>
      </c>
      <c r="M111" s="4" t="s">
        <v>81</v>
      </c>
      <c r="N111" s="4" t="s">
        <v>88</v>
      </c>
      <c r="O111" s="26">
        <v>39</v>
      </c>
      <c r="P111" s="4" t="s">
        <v>86</v>
      </c>
      <c r="Q111" s="4"/>
      <c r="R111" s="3"/>
      <c r="S111" s="3"/>
      <c r="T111" s="3"/>
      <c r="U111" s="27" t="s">
        <v>84</v>
      </c>
      <c r="V111" s="3"/>
      <c r="W111" s="3"/>
      <c r="X111" s="27" t="s">
        <v>84</v>
      </c>
      <c r="Y111" s="3"/>
      <c r="Z111" s="3"/>
      <c r="AA111" s="3"/>
      <c r="AB111" s="3"/>
      <c r="AC111" s="3"/>
      <c r="AD111" s="3"/>
      <c r="AE111" s="27" t="s">
        <v>84</v>
      </c>
      <c r="AF111" s="3"/>
      <c r="AG111" s="3"/>
      <c r="AH111" s="3"/>
      <c r="AI111" s="3"/>
      <c r="AJ111" s="27" t="s">
        <v>84</v>
      </c>
      <c r="AK111" s="3"/>
      <c r="AL111" s="3"/>
      <c r="AM111" s="3"/>
      <c r="AN111" s="3"/>
      <c r="AO111" s="3"/>
      <c r="AP111" s="3"/>
      <c r="AQ111" s="3"/>
      <c r="AR111" s="3"/>
      <c r="AS111" s="3"/>
      <c r="AT111" s="3"/>
      <c r="AU111" s="3"/>
      <c r="AV111" s="3"/>
      <c r="AW111" s="3"/>
      <c r="AX111" s="3"/>
      <c r="AY111" s="3"/>
      <c r="AZ111" s="3"/>
      <c r="BA111" s="3"/>
      <c r="BB111" s="3"/>
      <c r="BC111" s="3"/>
      <c r="BD111" s="3"/>
      <c r="BE111" s="1"/>
      <c r="BF111" s="1"/>
      <c r="BG111" s="3" t="s">
        <v>85</v>
      </c>
      <c r="BH111" s="1"/>
    </row>
    <row r="112" spans="2:60" x14ac:dyDescent="0.2">
      <c r="B112" s="1">
        <v>108</v>
      </c>
      <c r="C112" s="22">
        <v>44507</v>
      </c>
      <c r="D112" s="1">
        <v>525</v>
      </c>
      <c r="E112" s="24">
        <v>29000</v>
      </c>
      <c r="F112" s="24">
        <v>36250</v>
      </c>
      <c r="G112" s="24">
        <v>36250</v>
      </c>
      <c r="H112" s="24" t="s">
        <v>3</v>
      </c>
      <c r="I112" s="25">
        <v>10.275051108968611</v>
      </c>
      <c r="J112" s="2" t="s">
        <v>79</v>
      </c>
      <c r="K112" s="3">
        <v>60</v>
      </c>
      <c r="L112" s="4" t="s">
        <v>86</v>
      </c>
      <c r="M112" s="4" t="s">
        <v>81</v>
      </c>
      <c r="N112" s="4" t="s">
        <v>88</v>
      </c>
      <c r="O112" s="26">
        <v>40</v>
      </c>
      <c r="P112" s="4" t="s">
        <v>86</v>
      </c>
      <c r="Q112" s="4"/>
      <c r="R112" s="3"/>
      <c r="S112" s="3"/>
      <c r="T112" s="3"/>
      <c r="U112" s="27" t="s">
        <v>84</v>
      </c>
      <c r="V112" s="3"/>
      <c r="W112" s="3"/>
      <c r="X112" s="27" t="s">
        <v>84</v>
      </c>
      <c r="Y112" s="3"/>
      <c r="Z112" s="3"/>
      <c r="AA112" s="3"/>
      <c r="AB112" s="3"/>
      <c r="AC112" s="3"/>
      <c r="AD112" s="3"/>
      <c r="AE112" s="27" t="s">
        <v>84</v>
      </c>
      <c r="AF112" s="3"/>
      <c r="AG112" s="3"/>
      <c r="AH112" s="3"/>
      <c r="AI112" s="3"/>
      <c r="AJ112" s="27" t="s">
        <v>84</v>
      </c>
      <c r="AK112" s="3"/>
      <c r="AL112" s="3"/>
      <c r="AM112" s="3"/>
      <c r="AN112" s="3"/>
      <c r="AO112" s="3"/>
      <c r="AP112" s="3"/>
      <c r="AQ112" s="3"/>
      <c r="AR112" s="3"/>
      <c r="AS112" s="3"/>
      <c r="AT112" s="3"/>
      <c r="AU112" s="3"/>
      <c r="AV112" s="3"/>
      <c r="AW112" s="3"/>
      <c r="AX112" s="3"/>
      <c r="AY112" s="3"/>
      <c r="AZ112" s="3"/>
      <c r="BA112" s="3"/>
      <c r="BB112" s="3"/>
      <c r="BC112" s="3"/>
      <c r="BD112" s="3"/>
      <c r="BE112" s="1"/>
      <c r="BF112" s="1"/>
      <c r="BG112" s="3" t="s">
        <v>85</v>
      </c>
      <c r="BH112" s="1"/>
    </row>
    <row r="113" spans="2:60" x14ac:dyDescent="0.2">
      <c r="B113" s="1">
        <v>109</v>
      </c>
      <c r="C113" s="22">
        <v>44507</v>
      </c>
      <c r="D113" s="1">
        <v>557</v>
      </c>
      <c r="E113" s="24">
        <v>40000</v>
      </c>
      <c r="F113" s="24">
        <v>50000</v>
      </c>
      <c r="G113" s="24">
        <v>50000</v>
      </c>
      <c r="H113" s="24" t="s">
        <v>3</v>
      </c>
      <c r="I113" s="25">
        <v>10.596634733096073</v>
      </c>
      <c r="J113" s="2" t="s">
        <v>79</v>
      </c>
      <c r="K113" s="3">
        <v>40</v>
      </c>
      <c r="L113" s="4" t="s">
        <v>94</v>
      </c>
      <c r="M113" s="4" t="s">
        <v>81</v>
      </c>
      <c r="N113" s="4" t="s">
        <v>95</v>
      </c>
      <c r="O113" s="26">
        <v>35</v>
      </c>
      <c r="P113" s="4" t="s">
        <v>83</v>
      </c>
      <c r="Q113" s="4"/>
      <c r="R113" s="3"/>
      <c r="S113" s="3"/>
      <c r="T113" s="27" t="s">
        <v>84</v>
      </c>
      <c r="U113" s="3"/>
      <c r="V113" s="3"/>
      <c r="W113" s="3"/>
      <c r="X113" s="3"/>
      <c r="Y113" s="3"/>
      <c r="Z113" s="27" t="s">
        <v>84</v>
      </c>
      <c r="AA113" s="3"/>
      <c r="AB113" s="3"/>
      <c r="AC113" s="3"/>
      <c r="AD113" s="3"/>
      <c r="AE113" s="3"/>
      <c r="AF113" s="3"/>
      <c r="AG113" s="3"/>
      <c r="AH113" s="3"/>
      <c r="AI113" s="3"/>
      <c r="AJ113" s="3"/>
      <c r="AK113" s="27" t="s">
        <v>84</v>
      </c>
      <c r="AL113" s="3"/>
      <c r="AM113" s="3"/>
      <c r="AN113" s="3"/>
      <c r="AO113" s="3"/>
      <c r="AP113" s="3"/>
      <c r="AQ113" s="3"/>
      <c r="AR113" s="3"/>
      <c r="AS113" s="3"/>
      <c r="AT113" s="3"/>
      <c r="AU113" s="3"/>
      <c r="AV113" s="3"/>
      <c r="AW113" s="3"/>
      <c r="AX113" s="3"/>
      <c r="AY113" s="3"/>
      <c r="AZ113" s="3"/>
      <c r="BA113" s="3"/>
      <c r="BB113" s="3"/>
      <c r="BC113" s="3"/>
      <c r="BD113" s="3"/>
      <c r="BE113" s="1"/>
      <c r="BF113" s="1"/>
      <c r="BG113" s="3" t="s">
        <v>96</v>
      </c>
      <c r="BH113" s="28" t="s">
        <v>128</v>
      </c>
    </row>
    <row r="114" spans="2:60" x14ac:dyDescent="0.2">
      <c r="B114" s="1">
        <v>110</v>
      </c>
      <c r="C114" s="22">
        <v>44507</v>
      </c>
      <c r="D114" s="1">
        <v>558</v>
      </c>
      <c r="E114" s="24">
        <v>25000</v>
      </c>
      <c r="F114" s="24">
        <v>31250</v>
      </c>
      <c r="G114" s="24">
        <v>31250</v>
      </c>
      <c r="H114" s="24" t="s">
        <v>3</v>
      </c>
      <c r="I114" s="25">
        <v>10.126631103850338</v>
      </c>
      <c r="J114" s="2" t="s">
        <v>79</v>
      </c>
      <c r="K114" s="3">
        <v>50</v>
      </c>
      <c r="L114" s="4" t="s">
        <v>86</v>
      </c>
      <c r="M114" s="4" t="s">
        <v>81</v>
      </c>
      <c r="N114" s="4" t="s">
        <v>95</v>
      </c>
      <c r="O114" s="26">
        <v>35</v>
      </c>
      <c r="P114" s="4" t="s">
        <v>83</v>
      </c>
      <c r="Q114" s="4"/>
      <c r="R114" s="3"/>
      <c r="S114" s="3"/>
      <c r="T114" s="27" t="s">
        <v>84</v>
      </c>
      <c r="U114" s="3"/>
      <c r="V114" s="3"/>
      <c r="W114" s="3"/>
      <c r="X114" s="3"/>
      <c r="Y114" s="3"/>
      <c r="Z114" s="3"/>
      <c r="AA114" s="3"/>
      <c r="AB114" s="3"/>
      <c r="AC114" s="3"/>
      <c r="AD114" s="3"/>
      <c r="AE114" s="3"/>
      <c r="AF114" s="3"/>
      <c r="AG114" s="3"/>
      <c r="AH114" s="3"/>
      <c r="AI114" s="3"/>
      <c r="AJ114" s="3"/>
      <c r="AK114" s="27" t="s">
        <v>84</v>
      </c>
      <c r="AL114" s="3"/>
      <c r="AM114" s="3"/>
      <c r="AN114" s="3"/>
      <c r="AO114" s="3"/>
      <c r="AP114" s="3"/>
      <c r="AQ114" s="3"/>
      <c r="AR114" s="3"/>
      <c r="AS114" s="3"/>
      <c r="AT114" s="3"/>
      <c r="AU114" s="3"/>
      <c r="AV114" s="3"/>
      <c r="AW114" s="3"/>
      <c r="AX114" s="3"/>
      <c r="AY114" s="3"/>
      <c r="AZ114" s="3"/>
      <c r="BA114" s="3"/>
      <c r="BB114" s="3"/>
      <c r="BC114" s="3"/>
      <c r="BD114" s="3"/>
      <c r="BE114" s="1"/>
      <c r="BF114" s="1"/>
      <c r="BG114" s="3" t="s">
        <v>85</v>
      </c>
      <c r="BH114" s="1"/>
    </row>
    <row r="115" spans="2:60" x14ac:dyDescent="0.2">
      <c r="B115" s="1">
        <v>111</v>
      </c>
      <c r="C115" s="22">
        <v>44507</v>
      </c>
      <c r="D115" s="1">
        <v>559</v>
      </c>
      <c r="E115" s="24">
        <v>15000</v>
      </c>
      <c r="F115" s="24">
        <v>18750</v>
      </c>
      <c r="G115" s="24">
        <v>18750</v>
      </c>
      <c r="H115" s="24" t="s">
        <v>3</v>
      </c>
      <c r="I115" s="25">
        <v>9.6158054800843473</v>
      </c>
      <c r="J115" s="2" t="s">
        <v>79</v>
      </c>
      <c r="K115" s="3">
        <v>50</v>
      </c>
      <c r="L115" s="4" t="s">
        <v>94</v>
      </c>
      <c r="M115" s="4" t="s">
        <v>81</v>
      </c>
      <c r="N115" s="4" t="s">
        <v>95</v>
      </c>
      <c r="O115" s="26">
        <v>37</v>
      </c>
      <c r="P115" s="4" t="s">
        <v>83</v>
      </c>
      <c r="Q115" s="4"/>
      <c r="R115" s="3"/>
      <c r="S115" s="3"/>
      <c r="T115" s="27" t="s">
        <v>84</v>
      </c>
      <c r="U115" s="3"/>
      <c r="V115" s="3"/>
      <c r="W115" s="3"/>
      <c r="X115" s="3"/>
      <c r="Y115" s="3"/>
      <c r="Z115" s="3"/>
      <c r="AA115" s="3"/>
      <c r="AB115" s="3"/>
      <c r="AC115" s="3"/>
      <c r="AD115" s="3"/>
      <c r="AE115" s="3"/>
      <c r="AF115" s="3"/>
      <c r="AG115" s="3"/>
      <c r="AH115" s="3"/>
      <c r="AI115" s="3"/>
      <c r="AJ115" s="3"/>
      <c r="AK115" s="27" t="s">
        <v>84</v>
      </c>
      <c r="AL115" s="3"/>
      <c r="AM115" s="3"/>
      <c r="AN115" s="3"/>
      <c r="AO115" s="3"/>
      <c r="AP115" s="3"/>
      <c r="AQ115" s="3"/>
      <c r="AR115" s="3"/>
      <c r="AS115" s="3"/>
      <c r="AT115" s="3"/>
      <c r="AU115" s="3"/>
      <c r="AV115" s="3"/>
      <c r="AW115" s="3"/>
      <c r="AX115" s="3"/>
      <c r="AY115" s="3"/>
      <c r="AZ115" s="3"/>
      <c r="BA115" s="3"/>
      <c r="BB115" s="3"/>
      <c r="BC115" s="3"/>
      <c r="BD115" s="3"/>
      <c r="BE115" s="1"/>
      <c r="BF115" s="1"/>
      <c r="BG115" s="3" t="s">
        <v>85</v>
      </c>
      <c r="BH115" s="1" t="s">
        <v>129</v>
      </c>
    </row>
    <row r="116" spans="2:60" x14ac:dyDescent="0.2">
      <c r="B116" s="1">
        <v>112</v>
      </c>
      <c r="C116" s="22">
        <v>44325</v>
      </c>
      <c r="D116" s="1">
        <v>142</v>
      </c>
      <c r="E116" s="24">
        <v>7500</v>
      </c>
      <c r="F116" s="24">
        <v>9375</v>
      </c>
      <c r="G116" s="24">
        <v>9375</v>
      </c>
      <c r="H116" s="24" t="s">
        <v>3</v>
      </c>
      <c r="I116" s="25">
        <v>8.9226582995244019</v>
      </c>
      <c r="J116" s="2" t="s">
        <v>79</v>
      </c>
      <c r="K116" s="3">
        <v>30</v>
      </c>
      <c r="L116" s="4" t="s">
        <v>122</v>
      </c>
      <c r="M116" s="4" t="s">
        <v>114</v>
      </c>
      <c r="N116" s="4" t="s">
        <v>95</v>
      </c>
      <c r="O116" s="26">
        <v>22</v>
      </c>
      <c r="P116" s="4" t="s">
        <v>83</v>
      </c>
      <c r="Q116" s="4"/>
      <c r="R116" s="27" t="s">
        <v>84</v>
      </c>
      <c r="S116" s="27"/>
      <c r="T116" s="27" t="s">
        <v>84</v>
      </c>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1"/>
      <c r="BF116" s="1"/>
      <c r="BG116" s="3" t="s">
        <v>89</v>
      </c>
      <c r="BH116" s="1"/>
    </row>
    <row r="117" spans="2:60" x14ac:dyDescent="0.2">
      <c r="B117" s="1">
        <v>113</v>
      </c>
      <c r="C117" s="22">
        <v>44325</v>
      </c>
      <c r="D117" s="1">
        <v>146</v>
      </c>
      <c r="E117" s="24">
        <v>5500</v>
      </c>
      <c r="F117" s="24">
        <v>6875</v>
      </c>
      <c r="G117" s="24">
        <v>6875</v>
      </c>
      <c r="H117" s="24" t="s">
        <v>3</v>
      </c>
      <c r="I117" s="25">
        <v>8.6125033712205621</v>
      </c>
      <c r="J117" s="2" t="s">
        <v>79</v>
      </c>
      <c r="K117" s="3">
        <v>50</v>
      </c>
      <c r="L117" s="4" t="s">
        <v>86</v>
      </c>
      <c r="M117" s="4" t="s">
        <v>81</v>
      </c>
      <c r="N117" s="4" t="s">
        <v>87</v>
      </c>
      <c r="O117" s="26">
        <v>36</v>
      </c>
      <c r="P117" s="4" t="s">
        <v>83</v>
      </c>
      <c r="Q117" s="4"/>
      <c r="R117" s="27" t="s">
        <v>84</v>
      </c>
      <c r="S117" s="27"/>
      <c r="T117" s="3"/>
      <c r="U117" s="27" t="s">
        <v>84</v>
      </c>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27" t="s">
        <v>84</v>
      </c>
      <c r="BC117" s="3"/>
      <c r="BD117" s="3"/>
      <c r="BE117" s="1"/>
      <c r="BF117" s="1"/>
      <c r="BG117" s="3" t="s">
        <v>85</v>
      </c>
      <c r="BH117" s="1"/>
    </row>
    <row r="118" spans="2:60" x14ac:dyDescent="0.2">
      <c r="B118" s="1">
        <v>114</v>
      </c>
      <c r="C118" s="22">
        <v>44325</v>
      </c>
      <c r="D118" s="1">
        <v>147</v>
      </c>
      <c r="E118" s="24">
        <v>3800</v>
      </c>
      <c r="F118" s="24">
        <v>4750</v>
      </c>
      <c r="G118" s="24">
        <v>4750</v>
      </c>
      <c r="H118" s="24" t="s">
        <v>3</v>
      </c>
      <c r="I118" s="25">
        <v>8.2427563457144775</v>
      </c>
      <c r="J118" s="2" t="s">
        <v>79</v>
      </c>
      <c r="K118" s="3">
        <v>50</v>
      </c>
      <c r="L118" s="4" t="s">
        <v>90</v>
      </c>
      <c r="M118" s="4" t="s">
        <v>81</v>
      </c>
      <c r="N118" s="4" t="s">
        <v>95</v>
      </c>
      <c r="O118" s="26">
        <v>36</v>
      </c>
      <c r="P118" s="4" t="s">
        <v>83</v>
      </c>
      <c r="Q118" s="4"/>
      <c r="R118" s="3"/>
      <c r="S118" s="3"/>
      <c r="T118" s="3"/>
      <c r="U118" s="27" t="s">
        <v>84</v>
      </c>
      <c r="V118" s="3"/>
      <c r="W118" s="3"/>
      <c r="X118" s="27" t="s">
        <v>84</v>
      </c>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1"/>
      <c r="BF118" s="1"/>
      <c r="BG118" s="3" t="s">
        <v>89</v>
      </c>
      <c r="BH118" s="1"/>
    </row>
    <row r="119" spans="2:60" x14ac:dyDescent="0.2">
      <c r="B119" s="1">
        <v>115</v>
      </c>
      <c r="C119" s="22">
        <v>44325</v>
      </c>
      <c r="D119" s="1">
        <v>148</v>
      </c>
      <c r="E119" s="24">
        <v>42000</v>
      </c>
      <c r="F119" s="24">
        <v>52500</v>
      </c>
      <c r="G119" s="24">
        <v>52500</v>
      </c>
      <c r="H119" s="24" t="s">
        <v>3</v>
      </c>
      <c r="I119" s="25">
        <v>10.645424897265505</v>
      </c>
      <c r="J119" s="2" t="s">
        <v>79</v>
      </c>
      <c r="K119" s="3">
        <v>50</v>
      </c>
      <c r="L119" s="4" t="s">
        <v>86</v>
      </c>
      <c r="M119" s="4" t="s">
        <v>81</v>
      </c>
      <c r="N119" s="4" t="s">
        <v>95</v>
      </c>
      <c r="O119" s="26">
        <v>38</v>
      </c>
      <c r="P119" s="4" t="s">
        <v>86</v>
      </c>
      <c r="Q119" s="4"/>
      <c r="R119" s="27" t="s">
        <v>84</v>
      </c>
      <c r="S119" s="27"/>
      <c r="T119" s="27" t="s">
        <v>84</v>
      </c>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2" t="s">
        <v>130</v>
      </c>
      <c r="BA119" s="3"/>
      <c r="BB119" s="3"/>
      <c r="BC119" s="3"/>
      <c r="BD119" s="3"/>
      <c r="BE119" s="1"/>
      <c r="BF119" s="1"/>
      <c r="BG119" s="3" t="s">
        <v>96</v>
      </c>
      <c r="BH119" s="28" t="s">
        <v>131</v>
      </c>
    </row>
    <row r="120" spans="2:60" x14ac:dyDescent="0.2">
      <c r="B120" s="1">
        <v>116</v>
      </c>
      <c r="C120" s="22">
        <v>44325</v>
      </c>
      <c r="D120" s="1">
        <v>150</v>
      </c>
      <c r="E120" s="24">
        <v>4800</v>
      </c>
      <c r="F120" s="24">
        <v>6000</v>
      </c>
      <c r="G120" s="24">
        <v>6000</v>
      </c>
      <c r="H120" s="24" t="s">
        <v>3</v>
      </c>
      <c r="I120" s="25">
        <v>8.4763711968959825</v>
      </c>
      <c r="J120" s="2" t="s">
        <v>79</v>
      </c>
      <c r="K120" s="3">
        <v>70</v>
      </c>
      <c r="L120" s="4" t="s">
        <v>86</v>
      </c>
      <c r="M120" s="4" t="s">
        <v>81</v>
      </c>
      <c r="N120" s="4" t="s">
        <v>95</v>
      </c>
      <c r="O120" s="26">
        <v>36</v>
      </c>
      <c r="P120" s="4" t="s">
        <v>83</v>
      </c>
      <c r="Q120" s="4"/>
      <c r="R120" s="3"/>
      <c r="S120" s="3"/>
      <c r="T120" s="3"/>
      <c r="U120" s="27" t="s">
        <v>84</v>
      </c>
      <c r="V120" s="3"/>
      <c r="W120" s="3"/>
      <c r="X120" s="27" t="s">
        <v>84</v>
      </c>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t="s">
        <v>132</v>
      </c>
      <c r="BB120" s="3"/>
      <c r="BC120" s="3"/>
      <c r="BD120" s="3"/>
      <c r="BE120" s="1"/>
      <c r="BF120" s="1"/>
      <c r="BG120" s="3" t="s">
        <v>85</v>
      </c>
      <c r="BH120" s="1"/>
    </row>
    <row r="121" spans="2:60" x14ac:dyDescent="0.2">
      <c r="B121" s="1">
        <v>117</v>
      </c>
      <c r="C121" s="22">
        <v>44325</v>
      </c>
      <c r="D121" s="1">
        <v>151</v>
      </c>
      <c r="E121" s="24">
        <v>50000</v>
      </c>
      <c r="F121" s="24">
        <v>62500</v>
      </c>
      <c r="G121" s="24">
        <v>62500</v>
      </c>
      <c r="H121" s="24" t="s">
        <v>3</v>
      </c>
      <c r="I121" s="25">
        <v>10.819778284410283</v>
      </c>
      <c r="J121" s="2" t="s">
        <v>79</v>
      </c>
      <c r="K121" s="3">
        <v>70</v>
      </c>
      <c r="L121" s="4" t="s">
        <v>126</v>
      </c>
      <c r="M121" s="4" t="s">
        <v>81</v>
      </c>
      <c r="N121" s="4" t="s">
        <v>133</v>
      </c>
      <c r="O121" s="26">
        <v>36</v>
      </c>
      <c r="P121" s="4" t="s">
        <v>126</v>
      </c>
      <c r="Q121" s="4"/>
      <c r="R121" s="3"/>
      <c r="S121" s="3"/>
      <c r="T121" s="3"/>
      <c r="U121" s="27" t="s">
        <v>84</v>
      </c>
      <c r="V121" s="3"/>
      <c r="W121" s="3"/>
      <c r="X121" s="27" t="s">
        <v>84</v>
      </c>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1"/>
      <c r="BF121" s="1"/>
      <c r="BG121" s="3" t="s">
        <v>96</v>
      </c>
      <c r="BH121" s="1"/>
    </row>
    <row r="122" spans="2:60" x14ac:dyDescent="0.2">
      <c r="B122" s="1">
        <v>118</v>
      </c>
      <c r="C122" s="22">
        <v>44325</v>
      </c>
      <c r="D122" s="1">
        <v>152</v>
      </c>
      <c r="E122" s="24">
        <v>14000</v>
      </c>
      <c r="F122" s="24">
        <v>17500</v>
      </c>
      <c r="G122" s="24">
        <v>17500</v>
      </c>
      <c r="H122" s="24" t="s">
        <v>3</v>
      </c>
      <c r="I122" s="25">
        <v>9.5468126085973957</v>
      </c>
      <c r="J122" s="2" t="s">
        <v>79</v>
      </c>
      <c r="K122" s="3">
        <v>60</v>
      </c>
      <c r="L122" s="4" t="s">
        <v>90</v>
      </c>
      <c r="M122" s="4" t="s">
        <v>81</v>
      </c>
      <c r="N122" s="4" t="s">
        <v>134</v>
      </c>
      <c r="O122" s="26">
        <v>36</v>
      </c>
      <c r="P122" s="4" t="s">
        <v>90</v>
      </c>
      <c r="Q122" s="4"/>
      <c r="R122" s="3"/>
      <c r="S122" s="3"/>
      <c r="T122" s="3"/>
      <c r="U122" s="27" t="s">
        <v>84</v>
      </c>
      <c r="V122" s="3"/>
      <c r="W122" s="3"/>
      <c r="X122" s="3"/>
      <c r="Y122" s="27" t="s">
        <v>84</v>
      </c>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27" t="s">
        <v>84</v>
      </c>
      <c r="AX122" s="3"/>
      <c r="AY122" s="3"/>
      <c r="AZ122" s="3"/>
      <c r="BA122" s="3"/>
      <c r="BB122" s="3"/>
      <c r="BC122" s="3"/>
      <c r="BD122" s="3"/>
      <c r="BE122" s="1"/>
      <c r="BF122" s="1"/>
      <c r="BG122" s="3" t="s">
        <v>89</v>
      </c>
      <c r="BH122" s="1" t="s">
        <v>135</v>
      </c>
    </row>
    <row r="123" spans="2:60" x14ac:dyDescent="0.2">
      <c r="B123" s="1">
        <v>119</v>
      </c>
      <c r="C123" s="22">
        <v>44325</v>
      </c>
      <c r="D123" s="1">
        <v>153</v>
      </c>
      <c r="E123" s="24">
        <v>5000</v>
      </c>
      <c r="F123" s="24">
        <v>6250</v>
      </c>
      <c r="G123" s="24">
        <v>6250</v>
      </c>
      <c r="H123" s="24" t="s">
        <v>3</v>
      </c>
      <c r="I123" s="25">
        <v>8.5171931914162382</v>
      </c>
      <c r="J123" s="2" t="s">
        <v>79</v>
      </c>
      <c r="K123" s="3">
        <v>50</v>
      </c>
      <c r="L123" s="4" t="s">
        <v>90</v>
      </c>
      <c r="M123" s="4" t="s">
        <v>81</v>
      </c>
      <c r="N123" s="4" t="s">
        <v>134</v>
      </c>
      <c r="O123" s="26">
        <v>36</v>
      </c>
      <c r="P123" s="4" t="s">
        <v>83</v>
      </c>
      <c r="Q123" s="4"/>
      <c r="R123" s="3"/>
      <c r="S123" s="3"/>
      <c r="T123" s="3"/>
      <c r="U123" s="27" t="s">
        <v>84</v>
      </c>
      <c r="V123" s="3"/>
      <c r="W123" s="3"/>
      <c r="X123" s="3"/>
      <c r="Y123" s="27" t="s">
        <v>84</v>
      </c>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1"/>
      <c r="BF123" s="1"/>
      <c r="BG123" s="3" t="s">
        <v>89</v>
      </c>
      <c r="BH123" s="1"/>
    </row>
    <row r="124" spans="2:60" x14ac:dyDescent="0.2">
      <c r="B124" s="1">
        <v>120</v>
      </c>
      <c r="C124" s="22">
        <v>44325</v>
      </c>
      <c r="D124" s="1">
        <v>154</v>
      </c>
      <c r="E124" s="24">
        <v>16000</v>
      </c>
      <c r="F124" s="24">
        <v>20000</v>
      </c>
      <c r="G124" s="24">
        <v>20000</v>
      </c>
      <c r="H124" s="24" t="s">
        <v>3</v>
      </c>
      <c r="I124" s="25">
        <v>9.6803440012219184</v>
      </c>
      <c r="J124" s="2" t="s">
        <v>79</v>
      </c>
      <c r="K124" s="3">
        <v>60</v>
      </c>
      <c r="L124" s="4" t="s">
        <v>126</v>
      </c>
      <c r="M124" s="4" t="s">
        <v>81</v>
      </c>
      <c r="N124" s="4" t="s">
        <v>95</v>
      </c>
      <c r="O124" s="26">
        <v>36</v>
      </c>
      <c r="P124" s="4" t="s">
        <v>83</v>
      </c>
      <c r="Q124" s="4"/>
      <c r="R124" s="3"/>
      <c r="S124" s="3"/>
      <c r="T124" s="3"/>
      <c r="U124" s="27" t="s">
        <v>84</v>
      </c>
      <c r="V124" s="3"/>
      <c r="W124" s="3"/>
      <c r="X124" s="3"/>
      <c r="Y124" s="27" t="s">
        <v>84</v>
      </c>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27" t="s">
        <v>84</v>
      </c>
      <c r="AX124" s="27" t="s">
        <v>84</v>
      </c>
      <c r="AY124" s="27"/>
      <c r="AZ124" s="3"/>
      <c r="BA124" s="3"/>
      <c r="BB124" s="3"/>
      <c r="BC124" s="3"/>
      <c r="BD124" s="3"/>
      <c r="BE124" s="1"/>
      <c r="BF124" s="1"/>
      <c r="BG124" s="3" t="s">
        <v>96</v>
      </c>
      <c r="BH124" s="1"/>
    </row>
    <row r="125" spans="2:60" x14ac:dyDescent="0.2">
      <c r="B125" s="1">
        <v>121</v>
      </c>
      <c r="C125" s="22">
        <v>44325</v>
      </c>
      <c r="D125" s="1">
        <v>155</v>
      </c>
      <c r="E125" s="24">
        <v>75000</v>
      </c>
      <c r="F125" s="24">
        <v>93750</v>
      </c>
      <c r="G125" s="24">
        <v>93750</v>
      </c>
      <c r="H125" s="24" t="s">
        <v>3</v>
      </c>
      <c r="I125" s="25">
        <v>11.225243392518447</v>
      </c>
      <c r="J125" s="2" t="s">
        <v>79</v>
      </c>
      <c r="K125" s="3">
        <v>70</v>
      </c>
      <c r="L125" s="4" t="s">
        <v>86</v>
      </c>
      <c r="M125" s="4" t="s">
        <v>81</v>
      </c>
      <c r="N125" s="4" t="s">
        <v>95</v>
      </c>
      <c r="O125" s="26">
        <v>36</v>
      </c>
      <c r="P125" s="4" t="s">
        <v>83</v>
      </c>
      <c r="Q125" s="4"/>
      <c r="R125" s="3"/>
      <c r="S125" s="3"/>
      <c r="T125" s="27" t="s">
        <v>84</v>
      </c>
      <c r="U125" s="3"/>
      <c r="V125" s="3"/>
      <c r="W125" s="3"/>
      <c r="X125" s="3"/>
      <c r="Y125" s="3"/>
      <c r="Z125" s="3"/>
      <c r="AA125" s="3"/>
      <c r="AB125" s="3"/>
      <c r="AC125" s="3"/>
      <c r="AD125" s="3"/>
      <c r="AE125" s="3"/>
      <c r="AF125" s="3"/>
      <c r="AG125" s="3"/>
      <c r="AH125" s="3"/>
      <c r="AI125" s="3"/>
      <c r="AJ125" s="3"/>
      <c r="AK125" s="27" t="s">
        <v>84</v>
      </c>
      <c r="AL125" s="3"/>
      <c r="AM125" s="3"/>
      <c r="AN125" s="3"/>
      <c r="AO125" s="3"/>
      <c r="AP125" s="3"/>
      <c r="AQ125" s="3"/>
      <c r="AR125" s="3"/>
      <c r="AS125" s="3"/>
      <c r="AT125" s="3"/>
      <c r="AU125" s="3"/>
      <c r="AV125" s="3"/>
      <c r="AW125" s="3"/>
      <c r="AX125" s="3"/>
      <c r="AY125" s="3"/>
      <c r="AZ125" s="3"/>
      <c r="BA125" s="3"/>
      <c r="BB125" s="3"/>
      <c r="BC125" s="3"/>
      <c r="BD125" s="3"/>
      <c r="BE125" s="1"/>
      <c r="BF125" s="1"/>
      <c r="BG125" s="3" t="s">
        <v>85</v>
      </c>
      <c r="BH125" s="1"/>
    </row>
    <row r="126" spans="2:60" x14ac:dyDescent="0.2">
      <c r="B126" s="1">
        <v>122</v>
      </c>
      <c r="C126" s="22">
        <v>44325</v>
      </c>
      <c r="D126" s="1">
        <v>156</v>
      </c>
      <c r="E126" s="24">
        <v>32000</v>
      </c>
      <c r="F126" s="24">
        <v>40000</v>
      </c>
      <c r="G126" s="24">
        <v>40000</v>
      </c>
      <c r="H126" s="24" t="s">
        <v>3</v>
      </c>
      <c r="I126" s="25">
        <v>10.373491181781864</v>
      </c>
      <c r="J126" s="2" t="s">
        <v>79</v>
      </c>
      <c r="K126" s="3">
        <v>50</v>
      </c>
      <c r="L126" s="4" t="s">
        <v>86</v>
      </c>
      <c r="M126" s="4" t="s">
        <v>81</v>
      </c>
      <c r="N126" s="4" t="s">
        <v>87</v>
      </c>
      <c r="O126" s="26">
        <v>36</v>
      </c>
      <c r="P126" s="4" t="s">
        <v>86</v>
      </c>
      <c r="Q126" s="4"/>
      <c r="R126" s="3"/>
      <c r="S126" s="3"/>
      <c r="T126" s="27" t="s">
        <v>84</v>
      </c>
      <c r="U126" s="3"/>
      <c r="V126" s="3"/>
      <c r="W126" s="3"/>
      <c r="X126" s="3"/>
      <c r="Y126" s="3"/>
      <c r="Z126" s="3"/>
      <c r="AA126" s="3"/>
      <c r="AB126" s="3"/>
      <c r="AC126" s="3"/>
      <c r="AD126" s="3"/>
      <c r="AE126" s="3"/>
      <c r="AF126" s="3"/>
      <c r="AG126" s="3"/>
      <c r="AH126" s="3"/>
      <c r="AI126" s="3"/>
      <c r="AJ126" s="3"/>
      <c r="AK126" s="27" t="s">
        <v>84</v>
      </c>
      <c r="AL126" s="3"/>
      <c r="AM126" s="3"/>
      <c r="AN126" s="3"/>
      <c r="AO126" s="3"/>
      <c r="AP126" s="3"/>
      <c r="AQ126" s="3"/>
      <c r="AR126" s="3"/>
      <c r="AS126" s="3"/>
      <c r="AT126" s="3"/>
      <c r="AU126" s="3"/>
      <c r="AV126" s="3"/>
      <c r="AW126" s="3"/>
      <c r="AX126" s="3"/>
      <c r="AY126" s="3"/>
      <c r="AZ126" s="3"/>
      <c r="BA126" s="3"/>
      <c r="BB126" s="27" t="s">
        <v>84</v>
      </c>
      <c r="BC126" s="3"/>
      <c r="BD126" s="3"/>
      <c r="BE126" s="1"/>
      <c r="BF126" s="1"/>
      <c r="BG126" s="3" t="s">
        <v>85</v>
      </c>
      <c r="BH126" s="1"/>
    </row>
    <row r="127" spans="2:60" x14ac:dyDescent="0.2">
      <c r="B127" s="1">
        <v>123</v>
      </c>
      <c r="C127" s="22">
        <v>44325</v>
      </c>
      <c r="D127" s="1">
        <v>157</v>
      </c>
      <c r="E127" s="24">
        <v>70000</v>
      </c>
      <c r="F127" s="24">
        <v>87500</v>
      </c>
      <c r="G127" s="24">
        <v>87500</v>
      </c>
      <c r="H127" s="24" t="s">
        <v>3</v>
      </c>
      <c r="I127" s="25">
        <v>11.156250521031495</v>
      </c>
      <c r="J127" s="2" t="s">
        <v>79</v>
      </c>
      <c r="K127" s="3">
        <v>80</v>
      </c>
      <c r="L127" s="4" t="s">
        <v>86</v>
      </c>
      <c r="M127" s="4" t="s">
        <v>81</v>
      </c>
      <c r="N127" s="4" t="s">
        <v>95</v>
      </c>
      <c r="O127" s="26">
        <v>37</v>
      </c>
      <c r="P127" s="4" t="s">
        <v>86</v>
      </c>
      <c r="Q127" s="4"/>
      <c r="R127" s="3"/>
      <c r="S127" s="3"/>
      <c r="T127" s="27" t="s">
        <v>84</v>
      </c>
      <c r="U127" s="3"/>
      <c r="V127" s="3"/>
      <c r="W127" s="3"/>
      <c r="X127" s="3"/>
      <c r="Y127" s="3"/>
      <c r="Z127" s="3"/>
      <c r="AA127" s="3"/>
      <c r="AB127" s="3"/>
      <c r="AC127" s="3"/>
      <c r="AD127" s="3"/>
      <c r="AE127" s="3"/>
      <c r="AF127" s="3"/>
      <c r="AG127" s="3"/>
      <c r="AH127" s="3"/>
      <c r="AI127" s="3"/>
      <c r="AJ127" s="3"/>
      <c r="AK127" s="27" t="s">
        <v>84</v>
      </c>
      <c r="AL127" s="3"/>
      <c r="AM127" s="3"/>
      <c r="AN127" s="3"/>
      <c r="AO127" s="3"/>
      <c r="AP127" s="3"/>
      <c r="AQ127" s="3"/>
      <c r="AR127" s="3"/>
      <c r="AS127" s="3"/>
      <c r="AT127" s="3"/>
      <c r="AU127" s="3"/>
      <c r="AV127" s="3"/>
      <c r="AW127" s="3"/>
      <c r="AX127" s="3"/>
      <c r="AY127" s="3"/>
      <c r="AZ127" s="3"/>
      <c r="BA127" s="3"/>
      <c r="BB127" s="3"/>
      <c r="BC127" s="3"/>
      <c r="BD127" s="3"/>
      <c r="BE127" s="1"/>
      <c r="BF127" s="1"/>
      <c r="BG127" s="3" t="s">
        <v>85</v>
      </c>
      <c r="BH127" s="1"/>
    </row>
    <row r="128" spans="2:60" x14ac:dyDescent="0.2">
      <c r="B128" s="1">
        <v>124</v>
      </c>
      <c r="C128" s="22">
        <v>44325</v>
      </c>
      <c r="D128" s="1">
        <v>166</v>
      </c>
      <c r="E128" s="24">
        <v>12100</v>
      </c>
      <c r="F128" s="24">
        <v>15125</v>
      </c>
      <c r="G128" s="24">
        <v>15125</v>
      </c>
      <c r="H128" s="24" t="s">
        <v>3</v>
      </c>
      <c r="I128" s="25">
        <v>9.4009607315848331</v>
      </c>
      <c r="J128" s="2" t="s">
        <v>79</v>
      </c>
      <c r="K128" s="3">
        <v>80</v>
      </c>
      <c r="L128" s="4" t="s">
        <v>86</v>
      </c>
      <c r="M128" s="4" t="s">
        <v>81</v>
      </c>
      <c r="N128" s="4" t="s">
        <v>88</v>
      </c>
      <c r="O128" s="26">
        <v>40</v>
      </c>
      <c r="P128" s="4" t="s">
        <v>86</v>
      </c>
      <c r="Q128" s="4"/>
      <c r="R128" s="3"/>
      <c r="S128" s="3"/>
      <c r="T128" s="3"/>
      <c r="U128" s="27" t="s">
        <v>84</v>
      </c>
      <c r="V128" s="3"/>
      <c r="W128" s="3"/>
      <c r="X128" s="27" t="s">
        <v>84</v>
      </c>
      <c r="Y128" s="3"/>
      <c r="Z128" s="3"/>
      <c r="AA128" s="3"/>
      <c r="AB128" s="3"/>
      <c r="AC128" s="3"/>
      <c r="AD128" s="3"/>
      <c r="AE128" s="27" t="s">
        <v>84</v>
      </c>
      <c r="AF128" s="3"/>
      <c r="AG128" s="3"/>
      <c r="AH128" s="3"/>
      <c r="AI128" s="3"/>
      <c r="AJ128" s="27" t="s">
        <v>84</v>
      </c>
      <c r="AK128" s="3"/>
      <c r="AL128" s="3"/>
      <c r="AM128" s="3"/>
      <c r="AN128" s="3"/>
      <c r="AO128" s="3"/>
      <c r="AP128" s="3"/>
      <c r="AQ128" s="3"/>
      <c r="AR128" s="3"/>
      <c r="AS128" s="3"/>
      <c r="AT128" s="3"/>
      <c r="AU128" s="3"/>
      <c r="AV128" s="3"/>
      <c r="AW128" s="3"/>
      <c r="AX128" s="3"/>
      <c r="AY128" s="3"/>
      <c r="AZ128" s="3"/>
      <c r="BA128" s="3"/>
      <c r="BB128" s="3"/>
      <c r="BC128" s="3"/>
      <c r="BD128" s="3"/>
      <c r="BE128" s="1"/>
      <c r="BF128" s="1"/>
      <c r="BG128" s="3" t="s">
        <v>85</v>
      </c>
      <c r="BH128" s="1"/>
    </row>
    <row r="129" spans="2:60" x14ac:dyDescent="0.2">
      <c r="B129" s="1">
        <v>125</v>
      </c>
      <c r="C129" s="22">
        <v>44325</v>
      </c>
      <c r="D129" s="1">
        <v>221</v>
      </c>
      <c r="E129" s="24">
        <v>22000</v>
      </c>
      <c r="F129" s="24">
        <v>27500</v>
      </c>
      <c r="G129" s="24">
        <v>27500</v>
      </c>
      <c r="H129" s="24" t="s">
        <v>3</v>
      </c>
      <c r="I129" s="25">
        <v>9.9987977323404529</v>
      </c>
      <c r="J129" s="2" t="s">
        <v>79</v>
      </c>
      <c r="K129" s="3">
        <v>70</v>
      </c>
      <c r="L129" s="4" t="s">
        <v>86</v>
      </c>
      <c r="M129" s="4" t="s">
        <v>81</v>
      </c>
      <c r="N129" s="4" t="s">
        <v>88</v>
      </c>
      <c r="O129" s="26">
        <v>40</v>
      </c>
      <c r="P129" s="4" t="s">
        <v>86</v>
      </c>
      <c r="Q129" s="4"/>
      <c r="R129" s="3"/>
      <c r="S129" s="3"/>
      <c r="T129" s="3"/>
      <c r="U129" s="27" t="s">
        <v>84</v>
      </c>
      <c r="V129" s="3"/>
      <c r="W129" s="3"/>
      <c r="X129" s="27" t="s">
        <v>84</v>
      </c>
      <c r="Y129" s="3"/>
      <c r="Z129" s="3"/>
      <c r="AA129" s="3"/>
      <c r="AB129" s="3"/>
      <c r="AC129" s="27" t="s">
        <v>84</v>
      </c>
      <c r="AD129" s="3"/>
      <c r="AE129" s="3"/>
      <c r="AF129" s="3"/>
      <c r="AG129" s="3"/>
      <c r="AH129" s="3"/>
      <c r="AI129" s="3"/>
      <c r="AJ129" s="27" t="s">
        <v>84</v>
      </c>
      <c r="AK129" s="3"/>
      <c r="AL129" s="3"/>
      <c r="AM129" s="3"/>
      <c r="AN129" s="3"/>
      <c r="AO129" s="3"/>
      <c r="AP129" s="3"/>
      <c r="AQ129" s="3"/>
      <c r="AR129" s="3"/>
      <c r="AS129" s="3"/>
      <c r="AT129" s="3"/>
      <c r="AU129" s="3"/>
      <c r="AV129" s="3"/>
      <c r="AW129" s="3"/>
      <c r="AX129" s="3"/>
      <c r="AY129" s="3"/>
      <c r="AZ129" s="3"/>
      <c r="BA129" s="3"/>
      <c r="BB129" s="3"/>
      <c r="BC129" s="3"/>
      <c r="BD129" s="3"/>
      <c r="BE129" s="1"/>
      <c r="BF129" s="1"/>
      <c r="BG129" s="3" t="s">
        <v>85</v>
      </c>
      <c r="BH129" s="1"/>
    </row>
    <row r="130" spans="2:60" x14ac:dyDescent="0.2">
      <c r="B130" s="1">
        <v>126</v>
      </c>
      <c r="C130" s="22">
        <v>44325</v>
      </c>
      <c r="D130" s="1">
        <v>222</v>
      </c>
      <c r="E130" s="24">
        <v>16000</v>
      </c>
      <c r="F130" s="24">
        <v>20000</v>
      </c>
      <c r="G130" s="24">
        <v>20000</v>
      </c>
      <c r="H130" s="24" t="s">
        <v>3</v>
      </c>
      <c r="I130" s="25">
        <v>9.6803440012219184</v>
      </c>
      <c r="J130" s="2" t="s">
        <v>79</v>
      </c>
      <c r="K130" s="3">
        <v>50</v>
      </c>
      <c r="L130" s="4" t="s">
        <v>86</v>
      </c>
      <c r="M130" s="4" t="s">
        <v>81</v>
      </c>
      <c r="N130" s="4" t="s">
        <v>88</v>
      </c>
      <c r="O130" s="26">
        <v>37</v>
      </c>
      <c r="P130" s="4" t="s">
        <v>86</v>
      </c>
      <c r="Q130" s="4"/>
      <c r="R130" s="27" t="s">
        <v>84</v>
      </c>
      <c r="S130" s="27"/>
      <c r="T130" s="3"/>
      <c r="U130" s="27" t="s">
        <v>84</v>
      </c>
      <c r="V130" s="3"/>
      <c r="W130" s="3"/>
      <c r="X130" s="3"/>
      <c r="Y130" s="3"/>
      <c r="Z130" s="3"/>
      <c r="AA130" s="3"/>
      <c r="AB130" s="3"/>
      <c r="AC130" s="27" t="s">
        <v>84</v>
      </c>
      <c r="AD130" s="3"/>
      <c r="AE130" s="3"/>
      <c r="AF130" s="3"/>
      <c r="AG130" s="3"/>
      <c r="AH130" s="3"/>
      <c r="AI130" s="3"/>
      <c r="AJ130" s="27" t="s">
        <v>84</v>
      </c>
      <c r="AK130" s="3"/>
      <c r="AL130" s="3"/>
      <c r="AM130" s="3"/>
      <c r="AN130" s="3"/>
      <c r="AO130" s="3"/>
      <c r="AP130" s="3"/>
      <c r="AQ130" s="3"/>
      <c r="AR130" s="3"/>
      <c r="AS130" s="3"/>
      <c r="AT130" s="3"/>
      <c r="AU130" s="3"/>
      <c r="AV130" s="3"/>
      <c r="AW130" s="3"/>
      <c r="AX130" s="3"/>
      <c r="AY130" s="3"/>
      <c r="AZ130" s="3"/>
      <c r="BA130" s="3"/>
      <c r="BB130" s="3"/>
      <c r="BC130" s="3"/>
      <c r="BD130" s="3"/>
      <c r="BE130" s="1"/>
      <c r="BF130" s="1"/>
      <c r="BG130" s="3" t="s">
        <v>85</v>
      </c>
      <c r="BH130" s="1"/>
    </row>
    <row r="131" spans="2:60" x14ac:dyDescent="0.2">
      <c r="B131" s="1">
        <v>127</v>
      </c>
      <c r="C131" s="22">
        <v>44325</v>
      </c>
      <c r="D131" s="1">
        <v>223</v>
      </c>
      <c r="E131" s="24">
        <v>44000</v>
      </c>
      <c r="F131" s="24">
        <v>55000</v>
      </c>
      <c r="G131" s="24">
        <v>55000</v>
      </c>
      <c r="H131" s="24" t="s">
        <v>3</v>
      </c>
      <c r="I131" s="25">
        <v>10.691944912900398</v>
      </c>
      <c r="J131" s="2" t="s">
        <v>79</v>
      </c>
      <c r="K131" s="3">
        <v>50</v>
      </c>
      <c r="L131" s="4" t="s">
        <v>86</v>
      </c>
      <c r="M131" s="4" t="s">
        <v>81</v>
      </c>
      <c r="N131" s="4" t="s">
        <v>88</v>
      </c>
      <c r="O131" s="26">
        <v>36</v>
      </c>
      <c r="P131" s="4" t="s">
        <v>83</v>
      </c>
      <c r="Q131" s="4"/>
      <c r="R131" s="27" t="s">
        <v>84</v>
      </c>
      <c r="S131" s="27"/>
      <c r="T131" s="3"/>
      <c r="U131" s="27" t="s">
        <v>84</v>
      </c>
      <c r="V131" s="3"/>
      <c r="W131" s="3"/>
      <c r="X131" s="3"/>
      <c r="Y131" s="3"/>
      <c r="Z131" s="3"/>
      <c r="AA131" s="3"/>
      <c r="AB131" s="3"/>
      <c r="AC131" s="27" t="s">
        <v>84</v>
      </c>
      <c r="AD131" s="3"/>
      <c r="AE131" s="3"/>
      <c r="AF131" s="3"/>
      <c r="AG131" s="3"/>
      <c r="AH131" s="3"/>
      <c r="AI131" s="3"/>
      <c r="AJ131" s="27" t="s">
        <v>84</v>
      </c>
      <c r="AK131" s="3"/>
      <c r="AL131" s="3"/>
      <c r="AM131" s="3"/>
      <c r="AN131" s="3"/>
      <c r="AO131" s="3"/>
      <c r="AP131" s="3"/>
      <c r="AQ131" s="3"/>
      <c r="AR131" s="3"/>
      <c r="AS131" s="3"/>
      <c r="AT131" s="3"/>
      <c r="AU131" s="3"/>
      <c r="AV131" s="3"/>
      <c r="AW131" s="3"/>
      <c r="AX131" s="3"/>
      <c r="AY131" s="3"/>
      <c r="AZ131" s="3"/>
      <c r="BA131" s="3"/>
      <c r="BB131" s="3"/>
      <c r="BC131" s="3"/>
      <c r="BD131" s="3"/>
      <c r="BE131" s="1"/>
      <c r="BF131" s="1"/>
      <c r="BG131" s="3" t="s">
        <v>96</v>
      </c>
      <c r="BH131" s="1" t="s">
        <v>136</v>
      </c>
    </row>
    <row r="132" spans="2:60" x14ac:dyDescent="0.2">
      <c r="B132" s="1">
        <v>128</v>
      </c>
      <c r="C132" s="22">
        <v>44325</v>
      </c>
      <c r="D132" s="1">
        <v>224</v>
      </c>
      <c r="E132" s="24">
        <v>115000</v>
      </c>
      <c r="F132" s="24">
        <v>143750</v>
      </c>
      <c r="G132" s="24">
        <v>143750</v>
      </c>
      <c r="H132" s="24" t="s">
        <v>3</v>
      </c>
      <c r="I132" s="25">
        <v>11.652687407345388</v>
      </c>
      <c r="J132" s="2" t="s">
        <v>79</v>
      </c>
      <c r="K132" s="3">
        <v>70</v>
      </c>
      <c r="L132" s="4" t="s">
        <v>90</v>
      </c>
      <c r="M132" s="4" t="s">
        <v>81</v>
      </c>
      <c r="N132" s="4" t="s">
        <v>137</v>
      </c>
      <c r="O132" s="26">
        <v>40</v>
      </c>
      <c r="P132" s="4" t="s">
        <v>90</v>
      </c>
      <c r="Q132" s="4"/>
      <c r="R132" s="3"/>
      <c r="S132" s="3"/>
      <c r="T132" s="3"/>
      <c r="U132" s="27" t="s">
        <v>84</v>
      </c>
      <c r="V132" s="3"/>
      <c r="W132" s="3"/>
      <c r="X132" s="27" t="s">
        <v>84</v>
      </c>
      <c r="Y132" s="3"/>
      <c r="Z132" s="3"/>
      <c r="AA132" s="3"/>
      <c r="AB132" s="3"/>
      <c r="AC132" s="27" t="s">
        <v>84</v>
      </c>
      <c r="AD132" s="3"/>
      <c r="AE132" s="3"/>
      <c r="AF132" s="3"/>
      <c r="AG132" s="3"/>
      <c r="AH132" s="3"/>
      <c r="AI132" s="3"/>
      <c r="AJ132" s="27" t="s">
        <v>84</v>
      </c>
      <c r="AK132" s="3"/>
      <c r="AL132" s="3"/>
      <c r="AM132" s="3"/>
      <c r="AN132" s="3"/>
      <c r="AO132" s="3"/>
      <c r="AP132" s="3"/>
      <c r="AQ132" s="3"/>
      <c r="AR132" s="3"/>
      <c r="AS132" s="3"/>
      <c r="AT132" s="3"/>
      <c r="AU132" s="3"/>
      <c r="AV132" s="3"/>
      <c r="AW132" s="3"/>
      <c r="AX132" s="3"/>
      <c r="AY132" s="3"/>
      <c r="AZ132" s="3"/>
      <c r="BA132" s="3"/>
      <c r="BB132" s="27" t="s">
        <v>84</v>
      </c>
      <c r="BC132" s="3"/>
      <c r="BD132" s="3"/>
      <c r="BE132" s="1"/>
      <c r="BF132" s="1"/>
      <c r="BG132" s="3" t="s">
        <v>96</v>
      </c>
      <c r="BH132" s="1" t="s">
        <v>138</v>
      </c>
    </row>
    <row r="133" spans="2:60" x14ac:dyDescent="0.2">
      <c r="B133" s="1">
        <v>129</v>
      </c>
      <c r="C133" s="22">
        <v>44325</v>
      </c>
      <c r="D133" s="1">
        <v>225</v>
      </c>
      <c r="E133" s="24">
        <v>10000</v>
      </c>
      <c r="F133" s="24">
        <v>12500</v>
      </c>
      <c r="G133" s="24">
        <v>12500</v>
      </c>
      <c r="H133" s="24" t="s">
        <v>3</v>
      </c>
      <c r="I133" s="25">
        <v>9.2103403719761836</v>
      </c>
      <c r="J133" s="2" t="s">
        <v>79</v>
      </c>
      <c r="K133" s="3">
        <v>80</v>
      </c>
      <c r="L133" s="4" t="s">
        <v>86</v>
      </c>
      <c r="M133" s="4" t="s">
        <v>81</v>
      </c>
      <c r="N133" s="4" t="s">
        <v>88</v>
      </c>
      <c r="O133" s="26">
        <v>40</v>
      </c>
      <c r="P133" s="4" t="s">
        <v>86</v>
      </c>
      <c r="Q133" s="4"/>
      <c r="R133" s="3"/>
      <c r="S133" s="3"/>
      <c r="T133" s="3"/>
      <c r="U133" s="27" t="s">
        <v>84</v>
      </c>
      <c r="V133" s="3"/>
      <c r="W133" s="3"/>
      <c r="X133" s="27" t="s">
        <v>84</v>
      </c>
      <c r="Y133" s="3"/>
      <c r="Z133" s="3"/>
      <c r="AA133" s="3"/>
      <c r="AB133" s="3"/>
      <c r="AC133" s="27" t="s">
        <v>84</v>
      </c>
      <c r="AD133" s="3"/>
      <c r="AE133" s="3"/>
      <c r="AF133" s="3"/>
      <c r="AG133" s="3"/>
      <c r="AH133" s="3"/>
      <c r="AI133" s="3"/>
      <c r="AJ133" s="27" t="s">
        <v>84</v>
      </c>
      <c r="AK133" s="3"/>
      <c r="AL133" s="3"/>
      <c r="AM133" s="3"/>
      <c r="AN133" s="3"/>
      <c r="AO133" s="3"/>
      <c r="AP133" s="3"/>
      <c r="AQ133" s="3"/>
      <c r="AR133" s="3"/>
      <c r="AS133" s="3"/>
      <c r="AT133" s="3"/>
      <c r="AU133" s="3"/>
      <c r="AV133" s="3"/>
      <c r="AW133" s="3"/>
      <c r="AX133" s="3"/>
      <c r="AY133" s="3"/>
      <c r="AZ133" s="3"/>
      <c r="BA133" s="3"/>
      <c r="BB133" s="3"/>
      <c r="BC133" s="3"/>
      <c r="BD133" s="3"/>
      <c r="BE133" s="1"/>
      <c r="BF133" s="1"/>
      <c r="BG133" s="3" t="s">
        <v>85</v>
      </c>
      <c r="BH133" s="1"/>
    </row>
    <row r="134" spans="2:60" x14ac:dyDescent="0.2">
      <c r="B134" s="1">
        <v>130</v>
      </c>
      <c r="C134" s="22">
        <v>44325</v>
      </c>
      <c r="D134" s="1">
        <v>230</v>
      </c>
      <c r="E134" s="24">
        <v>100000</v>
      </c>
      <c r="F134" s="24">
        <v>125000</v>
      </c>
      <c r="G134" s="24">
        <v>125000</v>
      </c>
      <c r="H134" s="24" t="s">
        <v>3</v>
      </c>
      <c r="I134" s="25">
        <v>11.512925464970229</v>
      </c>
      <c r="J134" s="2" t="s">
        <v>79</v>
      </c>
      <c r="K134" s="3">
        <v>80</v>
      </c>
      <c r="L134" s="4" t="s">
        <v>86</v>
      </c>
      <c r="M134" s="4" t="s">
        <v>81</v>
      </c>
      <c r="N134" s="4" t="s">
        <v>95</v>
      </c>
      <c r="O134" s="26">
        <v>40</v>
      </c>
      <c r="P134" s="4" t="s">
        <v>86</v>
      </c>
      <c r="Q134" s="4"/>
      <c r="R134" s="3"/>
      <c r="S134" s="3"/>
      <c r="T134" s="3"/>
      <c r="U134" s="27" t="s">
        <v>84</v>
      </c>
      <c r="V134" s="3"/>
      <c r="W134" s="3"/>
      <c r="X134" s="3"/>
      <c r="Y134" s="3"/>
      <c r="Z134" s="3"/>
      <c r="AA134" s="3"/>
      <c r="AB134" s="3"/>
      <c r="AC134" s="3"/>
      <c r="AD134" s="3"/>
      <c r="AE134" s="3"/>
      <c r="AF134" s="3"/>
      <c r="AG134" s="3"/>
      <c r="AH134" s="3"/>
      <c r="AI134" s="3"/>
      <c r="AJ134" s="3"/>
      <c r="AK134" s="27" t="s">
        <v>84</v>
      </c>
      <c r="AL134" s="3"/>
      <c r="AM134" s="3"/>
      <c r="AN134" s="3"/>
      <c r="AO134" s="3"/>
      <c r="AP134" s="3"/>
      <c r="AQ134" s="3"/>
      <c r="AR134" s="3"/>
      <c r="AS134" s="3"/>
      <c r="AT134" s="3"/>
      <c r="AU134" s="3"/>
      <c r="AV134" s="3"/>
      <c r="AW134" s="3"/>
      <c r="AX134" s="3"/>
      <c r="AY134" s="3"/>
      <c r="AZ134" s="3"/>
      <c r="BA134" s="3"/>
      <c r="BB134" s="3"/>
      <c r="BC134" s="3"/>
      <c r="BD134" s="3"/>
      <c r="BE134" s="1"/>
      <c r="BF134" s="1"/>
      <c r="BG134" s="3" t="s">
        <v>85</v>
      </c>
      <c r="BH134" s="1" t="s">
        <v>97</v>
      </c>
    </row>
    <row r="135" spans="2:60" x14ac:dyDescent="0.2">
      <c r="B135" s="1">
        <v>131</v>
      </c>
      <c r="C135" s="22">
        <v>44325</v>
      </c>
      <c r="D135" s="1">
        <v>231</v>
      </c>
      <c r="E135" s="24">
        <v>120000</v>
      </c>
      <c r="F135" s="24">
        <v>150000</v>
      </c>
      <c r="G135" s="24">
        <v>150000</v>
      </c>
      <c r="H135" s="24" t="s">
        <v>3</v>
      </c>
      <c r="I135" s="25">
        <v>11.695247021764184</v>
      </c>
      <c r="J135" s="2" t="s">
        <v>79</v>
      </c>
      <c r="K135" s="3">
        <v>30</v>
      </c>
      <c r="L135" s="4" t="s">
        <v>90</v>
      </c>
      <c r="M135" s="4" t="s">
        <v>81</v>
      </c>
      <c r="N135" s="4" t="s">
        <v>88</v>
      </c>
      <c r="O135" s="26">
        <v>35</v>
      </c>
      <c r="P135" s="4" t="s">
        <v>90</v>
      </c>
      <c r="Q135" s="4"/>
      <c r="R135" s="3"/>
      <c r="S135" s="3"/>
      <c r="T135" s="27" t="s">
        <v>84</v>
      </c>
      <c r="U135" s="3"/>
      <c r="V135" s="3"/>
      <c r="W135" s="3"/>
      <c r="X135" s="3"/>
      <c r="Y135" s="3"/>
      <c r="Z135" s="3"/>
      <c r="AA135" s="3"/>
      <c r="AB135" s="3"/>
      <c r="AC135" s="3"/>
      <c r="AD135" s="3"/>
      <c r="AE135" s="3"/>
      <c r="AF135" s="3"/>
      <c r="AG135" s="3"/>
      <c r="AH135" s="3"/>
      <c r="AI135" s="3"/>
      <c r="AJ135" s="3"/>
      <c r="AK135" s="27" t="s">
        <v>84</v>
      </c>
      <c r="AL135" s="3"/>
      <c r="AM135" s="3"/>
      <c r="AN135" s="3"/>
      <c r="AO135" s="3"/>
      <c r="AP135" s="3"/>
      <c r="AQ135" s="3"/>
      <c r="AR135" s="3"/>
      <c r="AS135" s="3"/>
      <c r="AT135" s="3"/>
      <c r="AU135" s="3"/>
      <c r="AV135" s="3"/>
      <c r="AW135" s="3"/>
      <c r="AX135" s="3"/>
      <c r="AY135" s="3"/>
      <c r="AZ135" s="3"/>
      <c r="BA135" s="3"/>
      <c r="BB135" s="3"/>
      <c r="BC135" s="3"/>
      <c r="BD135" s="3"/>
      <c r="BE135" s="1"/>
      <c r="BF135" s="1"/>
      <c r="BG135" s="3" t="s">
        <v>96</v>
      </c>
      <c r="BH135" s="1"/>
    </row>
    <row r="136" spans="2:60" x14ac:dyDescent="0.2">
      <c r="B136" s="1">
        <v>132</v>
      </c>
      <c r="C136" s="22">
        <v>44325</v>
      </c>
      <c r="D136" s="1">
        <v>233</v>
      </c>
      <c r="E136" s="24">
        <v>40000</v>
      </c>
      <c r="F136" s="24">
        <v>50000</v>
      </c>
      <c r="G136" s="24">
        <v>50000</v>
      </c>
      <c r="H136" s="24" t="s">
        <v>3</v>
      </c>
      <c r="I136" s="25">
        <v>10.596634733096073</v>
      </c>
      <c r="J136" s="2" t="s">
        <v>79</v>
      </c>
      <c r="K136" s="3">
        <v>40</v>
      </c>
      <c r="L136" s="4" t="s">
        <v>94</v>
      </c>
      <c r="M136" s="4" t="s">
        <v>81</v>
      </c>
      <c r="N136" s="4" t="s">
        <v>95</v>
      </c>
      <c r="O136" s="26">
        <v>37</v>
      </c>
      <c r="P136" s="4" t="s">
        <v>94</v>
      </c>
      <c r="Q136" s="4"/>
      <c r="R136" s="3"/>
      <c r="S136" s="3"/>
      <c r="T136" s="27" t="s">
        <v>84</v>
      </c>
      <c r="U136" s="3"/>
      <c r="V136" s="3"/>
      <c r="W136" s="3"/>
      <c r="X136" s="3"/>
      <c r="Y136" s="3"/>
      <c r="Z136" s="3"/>
      <c r="AA136" s="3"/>
      <c r="AB136" s="3"/>
      <c r="AC136" s="3"/>
      <c r="AD136" s="3"/>
      <c r="AE136" s="3"/>
      <c r="AF136" s="3"/>
      <c r="AG136" s="3"/>
      <c r="AH136" s="3"/>
      <c r="AI136" s="3"/>
      <c r="AJ136" s="3"/>
      <c r="AK136" s="27" t="s">
        <v>84</v>
      </c>
      <c r="AL136" s="3"/>
      <c r="AM136" s="3"/>
      <c r="AN136" s="3"/>
      <c r="AO136" s="3"/>
      <c r="AP136" s="3"/>
      <c r="AQ136" s="3"/>
      <c r="AR136" s="3"/>
      <c r="AS136" s="3"/>
      <c r="AT136" s="3"/>
      <c r="AU136" s="3"/>
      <c r="AV136" s="3"/>
      <c r="AW136" s="3"/>
      <c r="AX136" s="3"/>
      <c r="AY136" s="3"/>
      <c r="AZ136" s="3"/>
      <c r="BA136" s="3"/>
      <c r="BB136" s="3"/>
      <c r="BC136" s="3"/>
      <c r="BD136" s="3"/>
      <c r="BE136" s="1"/>
      <c r="BF136" s="1"/>
      <c r="BG136" s="3" t="s">
        <v>85</v>
      </c>
      <c r="BH136" s="1"/>
    </row>
    <row r="137" spans="2:60" x14ac:dyDescent="0.2">
      <c r="B137" s="1">
        <v>133</v>
      </c>
      <c r="C137" s="22">
        <v>44325</v>
      </c>
      <c r="D137" s="1">
        <v>234</v>
      </c>
      <c r="E137" s="24">
        <v>170000</v>
      </c>
      <c r="F137" s="24">
        <v>212500</v>
      </c>
      <c r="G137" s="24">
        <v>212500</v>
      </c>
      <c r="H137" s="24" t="s">
        <v>3</v>
      </c>
      <c r="I137" s="25">
        <v>12.043553716032399</v>
      </c>
      <c r="J137" s="2" t="s">
        <v>79</v>
      </c>
      <c r="K137" s="3">
        <v>70</v>
      </c>
      <c r="L137" s="4" t="s">
        <v>86</v>
      </c>
      <c r="M137" s="4" t="s">
        <v>81</v>
      </c>
      <c r="N137" s="4" t="s">
        <v>88</v>
      </c>
      <c r="O137" s="26">
        <v>36</v>
      </c>
      <c r="P137" s="4" t="s">
        <v>86</v>
      </c>
      <c r="Q137" s="4"/>
      <c r="R137" s="3"/>
      <c r="S137" s="3"/>
      <c r="T137" s="27" t="s">
        <v>84</v>
      </c>
      <c r="U137" s="3"/>
      <c r="V137" s="3"/>
      <c r="W137" s="3"/>
      <c r="X137" s="3"/>
      <c r="Y137" s="3"/>
      <c r="Z137" s="3"/>
      <c r="AA137" s="3"/>
      <c r="AB137" s="3"/>
      <c r="AC137" s="3"/>
      <c r="AD137" s="3"/>
      <c r="AE137" s="3"/>
      <c r="AF137" s="3"/>
      <c r="AG137" s="3"/>
      <c r="AH137" s="3"/>
      <c r="AI137" s="3"/>
      <c r="AJ137" s="3"/>
      <c r="AK137" s="27" t="s">
        <v>84</v>
      </c>
      <c r="AL137" s="3"/>
      <c r="AM137" s="3"/>
      <c r="AN137" s="3"/>
      <c r="AO137" s="3"/>
      <c r="AP137" s="3"/>
      <c r="AQ137" s="3"/>
      <c r="AR137" s="3"/>
      <c r="AS137" s="3"/>
      <c r="AT137" s="3"/>
      <c r="AU137" s="3"/>
      <c r="AV137" s="3"/>
      <c r="AW137" s="3"/>
      <c r="AX137" s="3"/>
      <c r="AY137" s="3"/>
      <c r="AZ137" s="3"/>
      <c r="BA137" s="3"/>
      <c r="BB137" s="3"/>
      <c r="BC137" s="3"/>
      <c r="BD137" s="3"/>
      <c r="BE137" s="1"/>
      <c r="BF137" s="1"/>
      <c r="BG137" s="3" t="s">
        <v>96</v>
      </c>
      <c r="BH137" s="1" t="s">
        <v>139</v>
      </c>
    </row>
    <row r="138" spans="2:60" x14ac:dyDescent="0.2">
      <c r="B138" s="1">
        <v>134</v>
      </c>
      <c r="C138" s="22">
        <v>44325</v>
      </c>
      <c r="D138" s="1">
        <v>287</v>
      </c>
      <c r="E138" s="24">
        <v>12000</v>
      </c>
      <c r="F138" s="24">
        <v>15000</v>
      </c>
      <c r="G138" s="24">
        <v>15000</v>
      </c>
      <c r="H138" s="24" t="s">
        <v>3</v>
      </c>
      <c r="I138" s="25">
        <v>9.3926619287701367</v>
      </c>
      <c r="J138" s="2" t="s">
        <v>79</v>
      </c>
      <c r="K138" s="3">
        <v>60</v>
      </c>
      <c r="L138" s="4" t="s">
        <v>86</v>
      </c>
      <c r="M138" s="4" t="s">
        <v>81</v>
      </c>
      <c r="N138" s="4" t="s">
        <v>88</v>
      </c>
      <c r="O138" s="26">
        <v>38</v>
      </c>
      <c r="P138" s="4" t="s">
        <v>86</v>
      </c>
      <c r="Q138" s="4"/>
      <c r="R138" s="3"/>
      <c r="S138" s="3"/>
      <c r="T138" s="27"/>
      <c r="U138" s="27" t="s">
        <v>84</v>
      </c>
      <c r="V138" s="3"/>
      <c r="W138" s="3"/>
      <c r="X138" s="27" t="s">
        <v>84</v>
      </c>
      <c r="Y138" s="3"/>
      <c r="Z138" s="3"/>
      <c r="AA138" s="3"/>
      <c r="AB138" s="3"/>
      <c r="AC138" s="3"/>
      <c r="AD138" s="3"/>
      <c r="AE138" s="27" t="s">
        <v>84</v>
      </c>
      <c r="AF138" s="3"/>
      <c r="AG138" s="3"/>
      <c r="AH138" s="3"/>
      <c r="AI138" s="3"/>
      <c r="AJ138" s="27" t="s">
        <v>84</v>
      </c>
      <c r="AK138" s="3"/>
      <c r="AL138" s="3"/>
      <c r="AM138" s="3"/>
      <c r="AN138" s="3"/>
      <c r="AO138" s="3"/>
      <c r="AP138" s="3"/>
      <c r="AQ138" s="3"/>
      <c r="AR138" s="3"/>
      <c r="AS138" s="3"/>
      <c r="AT138" s="3"/>
      <c r="AU138" s="3"/>
      <c r="AV138" s="3"/>
      <c r="AW138" s="3"/>
      <c r="AX138" s="3"/>
      <c r="AY138" s="3"/>
      <c r="AZ138" s="3"/>
      <c r="BA138" s="3"/>
      <c r="BB138" s="3"/>
      <c r="BC138" s="3"/>
      <c r="BD138" s="3"/>
      <c r="BE138" s="1"/>
      <c r="BF138" s="1"/>
      <c r="BG138" s="3" t="s">
        <v>89</v>
      </c>
      <c r="BH138" s="1"/>
    </row>
    <row r="139" spans="2:60" x14ac:dyDescent="0.2">
      <c r="B139" s="1">
        <v>135</v>
      </c>
      <c r="C139" s="22">
        <v>44325</v>
      </c>
      <c r="D139" s="1">
        <v>288</v>
      </c>
      <c r="E139" s="24">
        <v>15000</v>
      </c>
      <c r="F139" s="24">
        <v>18750</v>
      </c>
      <c r="G139" s="24">
        <v>18750</v>
      </c>
      <c r="H139" s="24" t="s">
        <v>3</v>
      </c>
      <c r="I139" s="25">
        <v>9.6158054800843473</v>
      </c>
      <c r="J139" s="2" t="s">
        <v>79</v>
      </c>
      <c r="K139" s="3">
        <v>80</v>
      </c>
      <c r="L139" s="4" t="s">
        <v>86</v>
      </c>
      <c r="M139" s="4" t="s">
        <v>81</v>
      </c>
      <c r="N139" s="4" t="s">
        <v>88</v>
      </c>
      <c r="O139" s="26">
        <v>40</v>
      </c>
      <c r="P139" s="4" t="s">
        <v>86</v>
      </c>
      <c r="Q139" s="4"/>
      <c r="R139" s="3"/>
      <c r="S139" s="3"/>
      <c r="T139" s="3"/>
      <c r="U139" s="27" t="s">
        <v>84</v>
      </c>
      <c r="V139" s="3"/>
      <c r="W139" s="3"/>
      <c r="X139" s="27" t="s">
        <v>84</v>
      </c>
      <c r="Y139" s="3"/>
      <c r="Z139" s="3"/>
      <c r="AA139" s="3"/>
      <c r="AB139" s="3"/>
      <c r="AC139" s="3"/>
      <c r="AD139" s="3"/>
      <c r="AE139" s="27" t="s">
        <v>84</v>
      </c>
      <c r="AF139" s="3"/>
      <c r="AG139" s="3"/>
      <c r="AH139" s="3"/>
      <c r="AI139" s="3"/>
      <c r="AJ139" s="27" t="s">
        <v>84</v>
      </c>
      <c r="AK139" s="3"/>
      <c r="AL139" s="3"/>
      <c r="AM139" s="3"/>
      <c r="AN139" s="3"/>
      <c r="AO139" s="3"/>
      <c r="AP139" s="3"/>
      <c r="AQ139" s="3"/>
      <c r="AR139" s="3"/>
      <c r="AS139" s="3"/>
      <c r="AT139" s="3"/>
      <c r="AU139" s="3"/>
      <c r="AV139" s="3"/>
      <c r="AW139" s="3"/>
      <c r="AX139" s="3"/>
      <c r="AY139" s="3"/>
      <c r="AZ139" s="3"/>
      <c r="BA139" s="3"/>
      <c r="BB139" s="3"/>
      <c r="BC139" s="3"/>
      <c r="BD139" s="3"/>
      <c r="BE139" s="1"/>
      <c r="BF139" s="1"/>
      <c r="BG139" s="3" t="s">
        <v>89</v>
      </c>
      <c r="BH139" s="1"/>
    </row>
    <row r="140" spans="2:60" x14ac:dyDescent="0.2">
      <c r="B140" s="1">
        <v>136</v>
      </c>
      <c r="C140" s="22">
        <v>44325</v>
      </c>
      <c r="D140" s="1">
        <v>289</v>
      </c>
      <c r="E140" s="24">
        <v>52000</v>
      </c>
      <c r="F140" s="24">
        <v>65000</v>
      </c>
      <c r="G140" s="24">
        <v>65000</v>
      </c>
      <c r="H140" s="24" t="s">
        <v>3</v>
      </c>
      <c r="I140" s="25">
        <v>10.858998997563564</v>
      </c>
      <c r="J140" s="2" t="s">
        <v>79</v>
      </c>
      <c r="K140" s="3">
        <v>60</v>
      </c>
      <c r="L140" s="4" t="s">
        <v>86</v>
      </c>
      <c r="M140" s="4" t="s">
        <v>81</v>
      </c>
      <c r="N140" s="4" t="s">
        <v>88</v>
      </c>
      <c r="O140" s="26">
        <v>38</v>
      </c>
      <c r="P140" s="4" t="s">
        <v>83</v>
      </c>
      <c r="Q140" s="4"/>
      <c r="R140" s="27" t="s">
        <v>84</v>
      </c>
      <c r="S140" s="27"/>
      <c r="T140" s="3"/>
      <c r="U140" s="27" t="s">
        <v>84</v>
      </c>
      <c r="V140" s="3"/>
      <c r="W140" s="3"/>
      <c r="X140" s="3"/>
      <c r="Y140" s="3"/>
      <c r="Z140" s="3"/>
      <c r="AA140" s="3"/>
      <c r="AB140" s="3"/>
      <c r="AC140" s="27" t="s">
        <v>84</v>
      </c>
      <c r="AD140" s="3"/>
      <c r="AE140" s="3"/>
      <c r="AF140" s="3"/>
      <c r="AG140" s="3"/>
      <c r="AH140" s="3"/>
      <c r="AI140" s="3"/>
      <c r="AJ140" s="27" t="s">
        <v>84</v>
      </c>
      <c r="AK140" s="3"/>
      <c r="AL140" s="3"/>
      <c r="AM140" s="3"/>
      <c r="AN140" s="3"/>
      <c r="AO140" s="3"/>
      <c r="AP140" s="3"/>
      <c r="AQ140" s="3"/>
      <c r="AR140" s="3"/>
      <c r="AS140" s="3"/>
      <c r="AT140" s="3"/>
      <c r="AU140" s="3"/>
      <c r="AV140" s="3"/>
      <c r="AW140" s="3"/>
      <c r="AX140" s="3"/>
      <c r="AY140" s="3"/>
      <c r="AZ140" s="3"/>
      <c r="BA140" s="3"/>
      <c r="BB140" s="3"/>
      <c r="BC140" s="3"/>
      <c r="BD140" s="3"/>
      <c r="BE140" s="1"/>
      <c r="BF140" s="1"/>
      <c r="BG140" s="3" t="s">
        <v>96</v>
      </c>
      <c r="BH140" s="1"/>
    </row>
    <row r="141" spans="2:60" x14ac:dyDescent="0.2">
      <c r="B141" s="1">
        <v>137</v>
      </c>
      <c r="C141" s="22">
        <v>44325</v>
      </c>
      <c r="D141" s="1">
        <v>290</v>
      </c>
      <c r="E141" s="24">
        <v>14000</v>
      </c>
      <c r="F141" s="24">
        <v>17500</v>
      </c>
      <c r="G141" s="24">
        <v>17500</v>
      </c>
      <c r="H141" s="24" t="s">
        <v>3</v>
      </c>
      <c r="I141" s="25">
        <v>9.5468126085973957</v>
      </c>
      <c r="J141" s="2" t="s">
        <v>79</v>
      </c>
      <c r="K141" s="3">
        <v>70</v>
      </c>
      <c r="L141" s="4" t="s">
        <v>86</v>
      </c>
      <c r="M141" s="4" t="s">
        <v>81</v>
      </c>
      <c r="N141" s="4" t="s">
        <v>88</v>
      </c>
      <c r="O141" s="26">
        <v>40</v>
      </c>
      <c r="P141" s="4" t="s">
        <v>86</v>
      </c>
      <c r="Q141" s="4"/>
      <c r="R141" s="3"/>
      <c r="S141" s="3"/>
      <c r="T141" s="3"/>
      <c r="U141" s="27" t="s">
        <v>84</v>
      </c>
      <c r="V141" s="3"/>
      <c r="W141" s="3"/>
      <c r="X141" s="27" t="s">
        <v>84</v>
      </c>
      <c r="Y141" s="3"/>
      <c r="Z141" s="3"/>
      <c r="AA141" s="3"/>
      <c r="AB141" s="3"/>
      <c r="AC141" s="27" t="s">
        <v>84</v>
      </c>
      <c r="AD141" s="3"/>
      <c r="AE141" s="3"/>
      <c r="AF141" s="3"/>
      <c r="AG141" s="3"/>
      <c r="AH141" s="3"/>
      <c r="AI141" s="3"/>
      <c r="AJ141" s="27" t="s">
        <v>84</v>
      </c>
      <c r="AK141" s="3"/>
      <c r="AL141" s="3"/>
      <c r="AM141" s="3"/>
      <c r="AN141" s="3"/>
      <c r="AO141" s="3"/>
      <c r="AP141" s="3"/>
      <c r="AQ141" s="3"/>
      <c r="AR141" s="3"/>
      <c r="AS141" s="3"/>
      <c r="AT141" s="3"/>
      <c r="AU141" s="3"/>
      <c r="AV141" s="3"/>
      <c r="AW141" s="3"/>
      <c r="AX141" s="3"/>
      <c r="AY141" s="3"/>
      <c r="AZ141" s="3"/>
      <c r="BA141" s="3"/>
      <c r="BB141" s="3"/>
      <c r="BC141" s="3"/>
      <c r="BD141" s="3"/>
      <c r="BE141" s="1"/>
      <c r="BF141" s="1"/>
      <c r="BG141" s="3" t="s">
        <v>85</v>
      </c>
      <c r="BH141" s="1"/>
    </row>
    <row r="142" spans="2:60" x14ac:dyDescent="0.2">
      <c r="B142" s="1">
        <v>138</v>
      </c>
      <c r="C142" s="22">
        <v>44325</v>
      </c>
      <c r="D142" s="1">
        <v>292</v>
      </c>
      <c r="E142" s="24">
        <v>180000</v>
      </c>
      <c r="F142" s="24">
        <v>225000</v>
      </c>
      <c r="G142" s="24">
        <v>225000</v>
      </c>
      <c r="H142" s="24" t="s">
        <v>3</v>
      </c>
      <c r="I142" s="25">
        <v>12.100712129872347</v>
      </c>
      <c r="J142" s="2" t="s">
        <v>79</v>
      </c>
      <c r="K142" s="3">
        <v>30</v>
      </c>
      <c r="L142" s="4" t="s">
        <v>86</v>
      </c>
      <c r="M142" s="4" t="s">
        <v>81</v>
      </c>
      <c r="N142" s="4" t="s">
        <v>95</v>
      </c>
      <c r="O142" s="26">
        <v>32</v>
      </c>
      <c r="P142" s="4" t="s">
        <v>86</v>
      </c>
      <c r="Q142" s="4"/>
      <c r="R142" s="3"/>
      <c r="S142" s="3"/>
      <c r="T142" s="27" t="s">
        <v>84</v>
      </c>
      <c r="U142" s="3"/>
      <c r="V142" s="3"/>
      <c r="W142" s="3"/>
      <c r="X142" s="3"/>
      <c r="Y142" s="3"/>
      <c r="Z142" s="3"/>
      <c r="AA142" s="3"/>
      <c r="AB142" s="3"/>
      <c r="AC142" s="3"/>
      <c r="AD142" s="3"/>
      <c r="AE142" s="3"/>
      <c r="AF142" s="3"/>
      <c r="AG142" s="3"/>
      <c r="AH142" s="3"/>
      <c r="AI142" s="3"/>
      <c r="AJ142" s="27" t="s">
        <v>84</v>
      </c>
      <c r="AK142" s="3"/>
      <c r="AL142" s="27" t="s">
        <v>84</v>
      </c>
      <c r="AM142" s="3"/>
      <c r="AN142" s="3"/>
      <c r="AO142" s="3"/>
      <c r="AP142" s="3"/>
      <c r="AQ142" s="3"/>
      <c r="AR142" s="3"/>
      <c r="AS142" s="3"/>
      <c r="AT142" s="3"/>
      <c r="AU142" s="3"/>
      <c r="AV142" s="3"/>
      <c r="AW142" s="3"/>
      <c r="AX142" s="3"/>
      <c r="AY142" s="3"/>
      <c r="AZ142" s="3"/>
      <c r="BA142" s="3"/>
      <c r="BB142" s="3"/>
      <c r="BC142" s="3"/>
      <c r="BD142" s="3"/>
      <c r="BE142" s="1"/>
      <c r="BF142" s="1"/>
      <c r="BG142" s="3" t="s">
        <v>96</v>
      </c>
      <c r="BH142" s="1" t="s">
        <v>140</v>
      </c>
    </row>
    <row r="143" spans="2:60" x14ac:dyDescent="0.2">
      <c r="B143" s="1">
        <v>139</v>
      </c>
      <c r="C143" s="22">
        <v>44325</v>
      </c>
      <c r="D143" s="1">
        <v>293</v>
      </c>
      <c r="E143" s="24">
        <v>700000</v>
      </c>
      <c r="F143" s="24">
        <v>865000</v>
      </c>
      <c r="G143" s="24">
        <v>875000</v>
      </c>
      <c r="H143" s="24" t="s">
        <v>141</v>
      </c>
      <c r="I143" s="25">
        <v>13.458835614025542</v>
      </c>
      <c r="J143" s="2" t="s">
        <v>79</v>
      </c>
      <c r="K143" s="3">
        <v>60</v>
      </c>
      <c r="L143" s="4" t="s">
        <v>86</v>
      </c>
      <c r="M143" s="4" t="s">
        <v>81</v>
      </c>
      <c r="N143" s="4" t="s">
        <v>95</v>
      </c>
      <c r="O143" s="26">
        <v>36</v>
      </c>
      <c r="P143" s="4" t="s">
        <v>86</v>
      </c>
      <c r="Q143" s="4"/>
      <c r="R143" s="3"/>
      <c r="S143" s="3"/>
      <c r="T143" s="27" t="s">
        <v>84</v>
      </c>
      <c r="U143" s="3"/>
      <c r="V143" s="3"/>
      <c r="W143" s="3"/>
      <c r="X143" s="3"/>
      <c r="Y143" s="3"/>
      <c r="Z143" s="3"/>
      <c r="AA143" s="3"/>
      <c r="AB143" s="3"/>
      <c r="AC143" s="3"/>
      <c r="AD143" s="3"/>
      <c r="AE143" s="3"/>
      <c r="AF143" s="3"/>
      <c r="AG143" s="3"/>
      <c r="AH143" s="3"/>
      <c r="AI143" s="3"/>
      <c r="AJ143" s="3"/>
      <c r="AK143" s="27" t="s">
        <v>84</v>
      </c>
      <c r="AL143" s="27"/>
      <c r="AM143" s="3"/>
      <c r="AN143" s="3"/>
      <c r="AO143" s="3"/>
      <c r="AP143" s="3"/>
      <c r="AQ143" s="3"/>
      <c r="AR143" s="3"/>
      <c r="AS143" s="3"/>
      <c r="AT143" s="3"/>
      <c r="AU143" s="3"/>
      <c r="AV143" s="3"/>
      <c r="AW143" s="3"/>
      <c r="AX143" s="3"/>
      <c r="AY143" s="3"/>
      <c r="AZ143" s="3"/>
      <c r="BA143" s="3"/>
      <c r="BB143" s="3"/>
      <c r="BC143" s="3"/>
      <c r="BD143" s="3"/>
      <c r="BE143" s="1"/>
      <c r="BF143" s="1"/>
      <c r="BG143" s="3" t="s">
        <v>96</v>
      </c>
      <c r="BH143" s="1" t="s">
        <v>142</v>
      </c>
    </row>
    <row r="144" spans="2:60" x14ac:dyDescent="0.2">
      <c r="B144" s="1">
        <v>140</v>
      </c>
      <c r="C144" s="22">
        <v>44325</v>
      </c>
      <c r="D144" s="1">
        <v>390</v>
      </c>
      <c r="E144" s="24">
        <v>12000</v>
      </c>
      <c r="F144" s="24">
        <v>15000</v>
      </c>
      <c r="G144" s="24">
        <v>15000</v>
      </c>
      <c r="H144" s="24" t="s">
        <v>3</v>
      </c>
      <c r="I144" s="25">
        <v>9.3926619287701367</v>
      </c>
      <c r="J144" s="2" t="s">
        <v>79</v>
      </c>
      <c r="K144" s="3">
        <v>40</v>
      </c>
      <c r="L144" s="4" t="s">
        <v>86</v>
      </c>
      <c r="M144" s="4" t="s">
        <v>81</v>
      </c>
      <c r="N144" s="4" t="s">
        <v>95</v>
      </c>
      <c r="O144" s="26">
        <v>36</v>
      </c>
      <c r="P144" s="4" t="s">
        <v>83</v>
      </c>
      <c r="Q144" s="4"/>
      <c r="R144" s="3"/>
      <c r="S144" s="3"/>
      <c r="T144" s="27" t="s">
        <v>84</v>
      </c>
      <c r="U144" s="3"/>
      <c r="V144" s="3"/>
      <c r="W144" s="3"/>
      <c r="X144" s="3"/>
      <c r="Y144" s="3"/>
      <c r="Z144" s="3"/>
      <c r="AA144" s="3"/>
      <c r="AB144" s="3"/>
      <c r="AC144" s="3"/>
      <c r="AD144" s="3"/>
      <c r="AE144" s="3"/>
      <c r="AF144" s="3"/>
      <c r="AG144" s="3"/>
      <c r="AH144" s="3"/>
      <c r="AI144" s="3"/>
      <c r="AJ144" s="3"/>
      <c r="AK144" s="27" t="s">
        <v>84</v>
      </c>
      <c r="AL144" s="3"/>
      <c r="AM144" s="3"/>
      <c r="AN144" s="3"/>
      <c r="AO144" s="3"/>
      <c r="AP144" s="3"/>
      <c r="AQ144" s="3"/>
      <c r="AR144" s="3"/>
      <c r="AS144" s="3"/>
      <c r="AT144" s="3"/>
      <c r="AU144" s="3"/>
      <c r="AV144" s="3"/>
      <c r="AW144" s="3"/>
      <c r="AX144" s="3"/>
      <c r="AY144" s="3"/>
      <c r="AZ144" s="3"/>
      <c r="BA144" s="3"/>
      <c r="BB144" s="3"/>
      <c r="BC144" s="3"/>
      <c r="BD144" s="3"/>
      <c r="BE144" s="1"/>
      <c r="BF144" s="1"/>
      <c r="BG144" s="3" t="s">
        <v>96</v>
      </c>
      <c r="BH144" s="1"/>
    </row>
    <row r="145" spans="2:60" x14ac:dyDescent="0.2">
      <c r="B145" s="1">
        <v>141</v>
      </c>
      <c r="C145" s="22">
        <v>44325</v>
      </c>
      <c r="D145" s="1">
        <v>393</v>
      </c>
      <c r="E145" s="24">
        <v>6000</v>
      </c>
      <c r="F145" s="24">
        <v>7500</v>
      </c>
      <c r="G145" s="24">
        <v>7500</v>
      </c>
      <c r="H145" s="24" t="s">
        <v>3</v>
      </c>
      <c r="I145" s="25">
        <v>8.6995147482101913</v>
      </c>
      <c r="J145" s="2" t="s">
        <v>79</v>
      </c>
      <c r="K145" s="3">
        <v>60</v>
      </c>
      <c r="L145" s="4" t="s">
        <v>113</v>
      </c>
      <c r="M145" s="4" t="s">
        <v>81</v>
      </c>
      <c r="N145" s="4" t="s">
        <v>95</v>
      </c>
      <c r="O145" s="26">
        <v>34</v>
      </c>
      <c r="P145" s="4" t="s">
        <v>83</v>
      </c>
      <c r="Q145" s="4"/>
      <c r="R145" s="27" t="s">
        <v>84</v>
      </c>
      <c r="S145" s="27"/>
      <c r="T145" s="3"/>
      <c r="U145" s="27" t="s">
        <v>84</v>
      </c>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t="s">
        <v>143</v>
      </c>
      <c r="BB145" s="3"/>
      <c r="BC145" s="3"/>
      <c r="BD145" s="3"/>
      <c r="BE145" s="1"/>
      <c r="BF145" s="1"/>
      <c r="BG145" s="3" t="s">
        <v>89</v>
      </c>
      <c r="BH145" s="1" t="s">
        <v>144</v>
      </c>
    </row>
    <row r="146" spans="2:60" x14ac:dyDescent="0.2">
      <c r="B146" s="1">
        <v>142</v>
      </c>
      <c r="C146" s="22">
        <v>44325</v>
      </c>
      <c r="D146" s="1">
        <v>394</v>
      </c>
      <c r="E146" s="24">
        <v>3800</v>
      </c>
      <c r="F146" s="24">
        <v>4750</v>
      </c>
      <c r="G146" s="24">
        <v>4750</v>
      </c>
      <c r="H146" s="24" t="s">
        <v>3</v>
      </c>
      <c r="I146" s="25">
        <v>8.2427563457144775</v>
      </c>
      <c r="J146" s="2" t="s">
        <v>79</v>
      </c>
      <c r="K146" s="3">
        <v>60</v>
      </c>
      <c r="L146" s="4" t="s">
        <v>86</v>
      </c>
      <c r="M146" s="4" t="s">
        <v>81</v>
      </c>
      <c r="N146" s="4" t="s">
        <v>95</v>
      </c>
      <c r="O146" s="26">
        <v>36</v>
      </c>
      <c r="P146" s="4" t="s">
        <v>83</v>
      </c>
      <c r="Q146" s="4"/>
      <c r="R146" s="27" t="s">
        <v>84</v>
      </c>
      <c r="S146" s="27"/>
      <c r="T146" s="3"/>
      <c r="U146" s="27" t="s">
        <v>84</v>
      </c>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1"/>
      <c r="BF146" s="1"/>
      <c r="BG146" s="3" t="s">
        <v>89</v>
      </c>
      <c r="BH146" s="1"/>
    </row>
    <row r="147" spans="2:60" x14ac:dyDescent="0.2">
      <c r="B147" s="1">
        <v>143</v>
      </c>
      <c r="C147" s="22">
        <v>44325</v>
      </c>
      <c r="D147" s="1">
        <v>395</v>
      </c>
      <c r="E147" s="24">
        <v>3900</v>
      </c>
      <c r="F147" s="24">
        <v>4875</v>
      </c>
      <c r="G147" s="24">
        <v>4875</v>
      </c>
      <c r="H147" s="24" t="s">
        <v>3</v>
      </c>
      <c r="I147" s="25">
        <v>8.2687318321177372</v>
      </c>
      <c r="J147" s="2" t="s">
        <v>79</v>
      </c>
      <c r="K147" s="3">
        <v>50</v>
      </c>
      <c r="L147" s="4" t="s">
        <v>86</v>
      </c>
      <c r="M147" s="4" t="s">
        <v>81</v>
      </c>
      <c r="N147" s="4" t="s">
        <v>95</v>
      </c>
      <c r="O147" s="26">
        <v>34</v>
      </c>
      <c r="P147" s="4" t="s">
        <v>83</v>
      </c>
      <c r="Q147" s="4"/>
      <c r="R147" s="27" t="s">
        <v>84</v>
      </c>
      <c r="S147" s="27"/>
      <c r="T147" s="3"/>
      <c r="U147" s="27" t="s">
        <v>84</v>
      </c>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1"/>
      <c r="BF147" s="1"/>
      <c r="BG147" s="3" t="s">
        <v>85</v>
      </c>
      <c r="BH147" s="1"/>
    </row>
    <row r="148" spans="2:60" x14ac:dyDescent="0.2">
      <c r="B148" s="1">
        <v>144</v>
      </c>
      <c r="C148" s="22">
        <v>44325</v>
      </c>
      <c r="D148" s="1">
        <v>396</v>
      </c>
      <c r="E148" s="24">
        <v>50000</v>
      </c>
      <c r="F148" s="24">
        <v>62500</v>
      </c>
      <c r="G148" s="24">
        <v>62500</v>
      </c>
      <c r="H148" s="24" t="s">
        <v>3</v>
      </c>
      <c r="I148" s="25">
        <v>10.819778284410283</v>
      </c>
      <c r="J148" s="2" t="s">
        <v>79</v>
      </c>
      <c r="K148" s="3">
        <v>50</v>
      </c>
      <c r="L148" s="4" t="s">
        <v>86</v>
      </c>
      <c r="M148" s="4" t="s">
        <v>81</v>
      </c>
      <c r="N148" s="4" t="s">
        <v>95</v>
      </c>
      <c r="O148" s="26">
        <v>36</v>
      </c>
      <c r="P148" s="4" t="s">
        <v>83</v>
      </c>
      <c r="Q148" s="4"/>
      <c r="R148" s="27" t="s">
        <v>84</v>
      </c>
      <c r="S148" s="27"/>
      <c r="T148" s="3"/>
      <c r="U148" s="27" t="s">
        <v>84</v>
      </c>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1"/>
      <c r="BF148" s="1"/>
      <c r="BG148" s="3" t="s">
        <v>85</v>
      </c>
      <c r="BH148" s="1"/>
    </row>
    <row r="149" spans="2:60" x14ac:dyDescent="0.2">
      <c r="B149" s="1">
        <v>145</v>
      </c>
      <c r="C149" s="22">
        <v>44325</v>
      </c>
      <c r="D149" s="1">
        <v>398</v>
      </c>
      <c r="E149" s="24">
        <v>11000</v>
      </c>
      <c r="F149" s="24">
        <v>13750</v>
      </c>
      <c r="G149" s="24">
        <v>13750</v>
      </c>
      <c r="H149" s="24" t="s">
        <v>3</v>
      </c>
      <c r="I149" s="25">
        <v>9.3056505517805075</v>
      </c>
      <c r="J149" s="2" t="s">
        <v>79</v>
      </c>
      <c r="K149" s="3">
        <v>70</v>
      </c>
      <c r="L149" s="4" t="s">
        <v>86</v>
      </c>
      <c r="M149" s="4" t="s">
        <v>81</v>
      </c>
      <c r="N149" s="4" t="s">
        <v>88</v>
      </c>
      <c r="O149" s="26">
        <v>36</v>
      </c>
      <c r="P149" s="4" t="s">
        <v>86</v>
      </c>
      <c r="Q149" s="4"/>
      <c r="R149" s="27" t="s">
        <v>84</v>
      </c>
      <c r="S149" s="27"/>
      <c r="T149" s="3"/>
      <c r="U149" s="27" t="s">
        <v>84</v>
      </c>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1"/>
      <c r="BF149" s="1"/>
      <c r="BG149" s="3" t="s">
        <v>85</v>
      </c>
      <c r="BH149" s="1"/>
    </row>
    <row r="150" spans="2:60" x14ac:dyDescent="0.2">
      <c r="B150" s="1">
        <v>146</v>
      </c>
      <c r="C150" s="22">
        <v>44325</v>
      </c>
      <c r="D150" s="1">
        <v>399</v>
      </c>
      <c r="E150" s="24">
        <v>32000</v>
      </c>
      <c r="F150" s="24">
        <v>40000</v>
      </c>
      <c r="G150" s="24">
        <v>40000</v>
      </c>
      <c r="H150" s="24" t="s">
        <v>3</v>
      </c>
      <c r="I150" s="25">
        <v>10.373491181781864</v>
      </c>
      <c r="J150" s="2" t="s">
        <v>79</v>
      </c>
      <c r="K150" s="3">
        <v>50</v>
      </c>
      <c r="L150" s="4" t="s">
        <v>86</v>
      </c>
      <c r="M150" s="4" t="s">
        <v>81</v>
      </c>
      <c r="N150" s="4" t="s">
        <v>88</v>
      </c>
      <c r="O150" s="26">
        <v>38</v>
      </c>
      <c r="P150" s="4" t="s">
        <v>86</v>
      </c>
      <c r="Q150" s="4"/>
      <c r="R150" s="3"/>
      <c r="S150" s="3"/>
      <c r="T150" s="3"/>
      <c r="U150" s="27" t="s">
        <v>84</v>
      </c>
      <c r="V150" s="3"/>
      <c r="W150" s="3"/>
      <c r="X150" s="27" t="s">
        <v>84</v>
      </c>
      <c r="Y150" s="3"/>
      <c r="Z150" s="3"/>
      <c r="AA150" s="3"/>
      <c r="AB150" s="3"/>
      <c r="AC150" s="3"/>
      <c r="AD150" s="3"/>
      <c r="AE150" s="27" t="s">
        <v>84</v>
      </c>
      <c r="AF150" s="3"/>
      <c r="AG150" s="3"/>
      <c r="AH150" s="3"/>
      <c r="AI150" s="3"/>
      <c r="AJ150" s="27" t="s">
        <v>84</v>
      </c>
      <c r="AK150" s="3"/>
      <c r="AL150" s="3"/>
      <c r="AM150" s="3"/>
      <c r="AN150" s="3"/>
      <c r="AO150" s="3"/>
      <c r="AP150" s="3"/>
      <c r="AQ150" s="3"/>
      <c r="AR150" s="3"/>
      <c r="AS150" s="3"/>
      <c r="AT150" s="3"/>
      <c r="AU150" s="3"/>
      <c r="AV150" s="3"/>
      <c r="AW150" s="3"/>
      <c r="AX150" s="3"/>
      <c r="AY150" s="3"/>
      <c r="AZ150" s="3"/>
      <c r="BA150" s="3"/>
      <c r="BB150" s="3"/>
      <c r="BC150" s="3"/>
      <c r="BD150" s="3"/>
      <c r="BE150" s="1"/>
      <c r="BF150" s="1"/>
      <c r="BG150" s="3" t="s">
        <v>85</v>
      </c>
      <c r="BH150" s="1"/>
    </row>
    <row r="151" spans="2:60" x14ac:dyDescent="0.2">
      <c r="B151" s="1">
        <v>147</v>
      </c>
      <c r="C151" s="22">
        <v>44325</v>
      </c>
      <c r="D151" s="1">
        <v>401</v>
      </c>
      <c r="E151" s="24">
        <v>15000</v>
      </c>
      <c r="F151" s="24">
        <v>18750</v>
      </c>
      <c r="G151" s="24">
        <v>18750</v>
      </c>
      <c r="H151" s="24" t="s">
        <v>3</v>
      </c>
      <c r="I151" s="25">
        <v>9.6158054800843473</v>
      </c>
      <c r="J151" s="2" t="s">
        <v>79</v>
      </c>
      <c r="K151" s="3">
        <v>60</v>
      </c>
      <c r="L151" s="4" t="s">
        <v>86</v>
      </c>
      <c r="M151" s="4" t="s">
        <v>81</v>
      </c>
      <c r="N151" s="4" t="s">
        <v>88</v>
      </c>
      <c r="O151" s="26">
        <v>38</v>
      </c>
      <c r="P151" s="4" t="s">
        <v>86</v>
      </c>
      <c r="Q151" s="4"/>
      <c r="R151" s="3"/>
      <c r="S151" s="3"/>
      <c r="T151" s="3"/>
      <c r="U151" s="27" t="s">
        <v>84</v>
      </c>
      <c r="V151" s="3"/>
      <c r="W151" s="3"/>
      <c r="X151" s="27" t="s">
        <v>84</v>
      </c>
      <c r="Y151" s="3"/>
      <c r="Z151" s="3"/>
      <c r="AA151" s="3"/>
      <c r="AB151" s="3"/>
      <c r="AC151" s="3"/>
      <c r="AD151" s="3"/>
      <c r="AE151" s="27" t="s">
        <v>84</v>
      </c>
      <c r="AF151" s="3"/>
      <c r="AG151" s="3"/>
      <c r="AH151" s="3"/>
      <c r="AI151" s="3"/>
      <c r="AJ151" s="27" t="s">
        <v>84</v>
      </c>
      <c r="AK151" s="3"/>
      <c r="AL151" s="3"/>
      <c r="AM151" s="3"/>
      <c r="AN151" s="3"/>
      <c r="AO151" s="3"/>
      <c r="AP151" s="3"/>
      <c r="AQ151" s="3"/>
      <c r="AR151" s="3"/>
      <c r="AS151" s="3"/>
      <c r="AT151" s="3"/>
      <c r="AU151" s="3"/>
      <c r="AV151" s="3"/>
      <c r="AW151" s="3"/>
      <c r="AX151" s="3"/>
      <c r="AY151" s="3"/>
      <c r="AZ151" s="3"/>
      <c r="BA151" s="3"/>
      <c r="BB151" s="3"/>
      <c r="BC151" s="3"/>
      <c r="BD151" s="3"/>
      <c r="BE151" s="1"/>
      <c r="BF151" s="1"/>
      <c r="BG151" s="3" t="s">
        <v>85</v>
      </c>
      <c r="BH151" s="1"/>
    </row>
    <row r="152" spans="2:60" x14ac:dyDescent="0.2">
      <c r="B152" s="1">
        <v>148</v>
      </c>
      <c r="C152" s="22">
        <v>44325</v>
      </c>
      <c r="D152" s="1">
        <v>402</v>
      </c>
      <c r="E152" s="24">
        <v>26000</v>
      </c>
      <c r="F152" s="24">
        <v>32500</v>
      </c>
      <c r="G152" s="24">
        <v>32500</v>
      </c>
      <c r="H152" s="24" t="s">
        <v>3</v>
      </c>
      <c r="I152" s="25">
        <v>10.165851817003619</v>
      </c>
      <c r="J152" s="2" t="s">
        <v>79</v>
      </c>
      <c r="K152" s="3">
        <v>60</v>
      </c>
      <c r="L152" s="4" t="s">
        <v>86</v>
      </c>
      <c r="M152" s="4" t="s">
        <v>81</v>
      </c>
      <c r="N152" s="4" t="s">
        <v>88</v>
      </c>
      <c r="O152" s="26">
        <v>40</v>
      </c>
      <c r="P152" s="4" t="s">
        <v>86</v>
      </c>
      <c r="Q152" s="4"/>
      <c r="R152" s="27" t="s">
        <v>84</v>
      </c>
      <c r="S152" s="27"/>
      <c r="T152" s="3"/>
      <c r="U152" s="27" t="s">
        <v>84</v>
      </c>
      <c r="V152" s="3"/>
      <c r="W152" s="3"/>
      <c r="X152" s="3"/>
      <c r="Y152" s="3"/>
      <c r="Z152" s="3"/>
      <c r="AA152" s="3"/>
      <c r="AB152" s="3"/>
      <c r="AC152" s="27" t="s">
        <v>84</v>
      </c>
      <c r="AD152" s="3"/>
      <c r="AE152" s="3"/>
      <c r="AF152" s="3"/>
      <c r="AG152" s="3"/>
      <c r="AH152" s="3"/>
      <c r="AI152" s="3"/>
      <c r="AJ152" s="27" t="s">
        <v>84</v>
      </c>
      <c r="AK152" s="3"/>
      <c r="AL152" s="3"/>
      <c r="AM152" s="3"/>
      <c r="AN152" s="3"/>
      <c r="AO152" s="3"/>
      <c r="AP152" s="3"/>
      <c r="AQ152" s="3"/>
      <c r="AR152" s="3"/>
      <c r="AS152" s="3"/>
      <c r="AT152" s="3"/>
      <c r="AU152" s="3"/>
      <c r="AV152" s="3"/>
      <c r="AW152" s="3"/>
      <c r="AX152" s="3"/>
      <c r="AY152" s="3"/>
      <c r="AZ152" s="3"/>
      <c r="BA152" s="3"/>
      <c r="BB152" s="3"/>
      <c r="BC152" s="3"/>
      <c r="BD152" s="3"/>
      <c r="BE152" s="1"/>
      <c r="BF152" s="1"/>
      <c r="BG152" s="3" t="s">
        <v>85</v>
      </c>
      <c r="BH152" s="1"/>
    </row>
    <row r="153" spans="2:60" x14ac:dyDescent="0.2">
      <c r="B153" s="1">
        <v>149</v>
      </c>
      <c r="C153" s="22">
        <v>44325</v>
      </c>
      <c r="D153" s="1">
        <v>403</v>
      </c>
      <c r="E153" s="24">
        <v>36000</v>
      </c>
      <c r="F153" s="24">
        <v>45000</v>
      </c>
      <c r="G153" s="24">
        <v>45000</v>
      </c>
      <c r="H153" s="24" t="s">
        <v>3</v>
      </c>
      <c r="I153" s="25">
        <v>10.491274217438248</v>
      </c>
      <c r="J153" s="2" t="s">
        <v>79</v>
      </c>
      <c r="K153" s="3">
        <v>50</v>
      </c>
      <c r="L153" s="4" t="s">
        <v>90</v>
      </c>
      <c r="M153" s="4" t="s">
        <v>81</v>
      </c>
      <c r="N153" s="4" t="s">
        <v>88</v>
      </c>
      <c r="O153" s="26">
        <v>36</v>
      </c>
      <c r="P153" s="4" t="s">
        <v>90</v>
      </c>
      <c r="Q153" s="4"/>
      <c r="R153" s="3"/>
      <c r="S153" s="3"/>
      <c r="T153" s="3"/>
      <c r="U153" s="27" t="s">
        <v>84</v>
      </c>
      <c r="V153" s="3"/>
      <c r="W153" s="3"/>
      <c r="X153" s="3"/>
      <c r="Y153" s="27" t="s">
        <v>84</v>
      </c>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1"/>
      <c r="BF153" s="1"/>
      <c r="BG153" s="3" t="s">
        <v>85</v>
      </c>
      <c r="BH153" s="1"/>
    </row>
    <row r="154" spans="2:60" x14ac:dyDescent="0.2">
      <c r="B154" s="1">
        <v>150</v>
      </c>
      <c r="C154" s="22">
        <v>44325</v>
      </c>
      <c r="D154" s="1">
        <v>473</v>
      </c>
      <c r="E154" s="24">
        <v>6500</v>
      </c>
      <c r="F154" s="24">
        <v>8125</v>
      </c>
      <c r="G154" s="24">
        <v>8125</v>
      </c>
      <c r="H154" s="24" t="s">
        <v>3</v>
      </c>
      <c r="I154" s="25">
        <v>8.7795574558837277</v>
      </c>
      <c r="J154" s="2" t="s">
        <v>79</v>
      </c>
      <c r="K154" s="3">
        <v>40</v>
      </c>
      <c r="L154" s="4" t="s">
        <v>86</v>
      </c>
      <c r="M154" s="4" t="s">
        <v>81</v>
      </c>
      <c r="N154" s="4" t="s">
        <v>95</v>
      </c>
      <c r="O154" s="26">
        <v>33</v>
      </c>
      <c r="P154" s="4" t="s">
        <v>83</v>
      </c>
      <c r="Q154" s="4"/>
      <c r="R154" s="3"/>
      <c r="S154" s="3"/>
      <c r="T154" s="27" t="s">
        <v>84</v>
      </c>
      <c r="U154" s="3"/>
      <c r="V154" s="3"/>
      <c r="W154" s="3"/>
      <c r="X154" s="3"/>
      <c r="Y154" s="3"/>
      <c r="Z154" s="3"/>
      <c r="AA154" s="3"/>
      <c r="AB154" s="3"/>
      <c r="AC154" s="3"/>
      <c r="AD154" s="3"/>
      <c r="AE154" s="3"/>
      <c r="AF154" s="3"/>
      <c r="AG154" s="3"/>
      <c r="AH154" s="3"/>
      <c r="AI154" s="3"/>
      <c r="AJ154" s="3"/>
      <c r="AK154" s="27" t="s">
        <v>84</v>
      </c>
      <c r="AL154" s="3"/>
      <c r="AM154" s="3"/>
      <c r="AN154" s="3"/>
      <c r="AO154" s="3"/>
      <c r="AP154" s="3"/>
      <c r="AQ154" s="3"/>
      <c r="AR154" s="3"/>
      <c r="AS154" s="3"/>
      <c r="AT154" s="3"/>
      <c r="AU154" s="3"/>
      <c r="AV154" s="3"/>
      <c r="AW154" s="3"/>
      <c r="AX154" s="3"/>
      <c r="AY154" s="3"/>
      <c r="AZ154" s="3"/>
      <c r="BA154" s="3"/>
      <c r="BB154" s="3"/>
      <c r="BC154" s="3"/>
      <c r="BD154" s="3"/>
      <c r="BE154" s="1"/>
      <c r="BF154" s="1"/>
      <c r="BG154" s="3" t="s">
        <v>89</v>
      </c>
      <c r="BH154" s="1"/>
    </row>
    <row r="155" spans="2:60" x14ac:dyDescent="0.2">
      <c r="B155" s="1">
        <v>151</v>
      </c>
      <c r="C155" s="22">
        <v>44325</v>
      </c>
      <c r="D155" s="1">
        <v>475</v>
      </c>
      <c r="E155" s="24">
        <v>2800</v>
      </c>
      <c r="F155" s="24">
        <v>3500</v>
      </c>
      <c r="G155" s="24">
        <v>3500</v>
      </c>
      <c r="H155" s="24" t="s">
        <v>3</v>
      </c>
      <c r="I155" s="25">
        <v>7.9373746961632952</v>
      </c>
      <c r="J155" s="2" t="s">
        <v>79</v>
      </c>
      <c r="K155" s="3">
        <v>50</v>
      </c>
      <c r="L155" s="4" t="s">
        <v>86</v>
      </c>
      <c r="M155" s="4" t="s">
        <v>81</v>
      </c>
      <c r="N155" s="4" t="s">
        <v>95</v>
      </c>
      <c r="O155" s="26">
        <v>34</v>
      </c>
      <c r="P155" s="4" t="s">
        <v>83</v>
      </c>
      <c r="Q155" s="4"/>
      <c r="R155" s="27" t="s">
        <v>84</v>
      </c>
      <c r="S155" s="27"/>
      <c r="T155" s="27" t="s">
        <v>84</v>
      </c>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1"/>
      <c r="BF155" s="1"/>
      <c r="BG155" s="3" t="s">
        <v>85</v>
      </c>
      <c r="BH155" s="1"/>
    </row>
    <row r="156" spans="2:60" x14ac:dyDescent="0.2">
      <c r="B156" s="1">
        <v>152</v>
      </c>
      <c r="C156" s="22">
        <v>44325</v>
      </c>
      <c r="D156" s="1">
        <v>480</v>
      </c>
      <c r="E156" s="24">
        <v>3000</v>
      </c>
      <c r="F156" s="24">
        <v>3750</v>
      </c>
      <c r="G156" s="24">
        <v>3750</v>
      </c>
      <c r="H156" s="24" t="s">
        <v>3</v>
      </c>
      <c r="I156" s="25">
        <v>8.0063675676502459</v>
      </c>
      <c r="J156" s="2" t="s">
        <v>79</v>
      </c>
      <c r="K156" s="3">
        <v>80</v>
      </c>
      <c r="L156" s="4" t="s">
        <v>94</v>
      </c>
      <c r="M156" s="4" t="s">
        <v>81</v>
      </c>
      <c r="N156" s="4" t="s">
        <v>134</v>
      </c>
      <c r="O156" s="26">
        <v>34</v>
      </c>
      <c r="P156" s="4" t="s">
        <v>94</v>
      </c>
      <c r="Q156" s="4"/>
      <c r="R156" s="3"/>
      <c r="S156" s="3"/>
      <c r="T156" s="3"/>
      <c r="U156" s="27" t="s">
        <v>84</v>
      </c>
      <c r="V156" s="3"/>
      <c r="W156" s="3"/>
      <c r="X156" s="27" t="s">
        <v>84</v>
      </c>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1"/>
      <c r="BF156" s="1"/>
      <c r="BG156" s="3" t="s">
        <v>89</v>
      </c>
      <c r="BH156" s="1"/>
    </row>
    <row r="157" spans="2:60" x14ac:dyDescent="0.2">
      <c r="B157" s="1">
        <v>153</v>
      </c>
      <c r="C157" s="22">
        <v>44325</v>
      </c>
      <c r="D157" s="1">
        <v>484</v>
      </c>
      <c r="E157" s="24">
        <v>20000</v>
      </c>
      <c r="F157" s="24">
        <v>25000</v>
      </c>
      <c r="G157" s="24">
        <v>25000</v>
      </c>
      <c r="H157" s="24" t="s">
        <v>3</v>
      </c>
      <c r="I157" s="25">
        <v>9.9034875525361272</v>
      </c>
      <c r="J157" s="2" t="s">
        <v>79</v>
      </c>
      <c r="K157" s="3">
        <v>70</v>
      </c>
      <c r="L157" s="4" t="s">
        <v>90</v>
      </c>
      <c r="M157" s="4" t="s">
        <v>81</v>
      </c>
      <c r="N157" s="4" t="s">
        <v>82</v>
      </c>
      <c r="O157" s="26">
        <v>36</v>
      </c>
      <c r="P157" s="4" t="s">
        <v>90</v>
      </c>
      <c r="Q157" s="4"/>
      <c r="R157" s="3"/>
      <c r="S157" s="3"/>
      <c r="T157" s="3"/>
      <c r="U157" s="27" t="s">
        <v>84</v>
      </c>
      <c r="V157" s="3"/>
      <c r="W157" s="3"/>
      <c r="X157" s="3"/>
      <c r="Y157" s="27" t="s">
        <v>84</v>
      </c>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1"/>
      <c r="BF157" s="1"/>
      <c r="BG157" s="3" t="s">
        <v>85</v>
      </c>
      <c r="BH157" s="1" t="s">
        <v>145</v>
      </c>
    </row>
    <row r="158" spans="2:60" x14ac:dyDescent="0.2">
      <c r="B158" s="1">
        <v>154</v>
      </c>
      <c r="C158" s="22">
        <v>44325</v>
      </c>
      <c r="D158" s="1">
        <v>485</v>
      </c>
      <c r="E158" s="24">
        <v>28000</v>
      </c>
      <c r="F158" s="24">
        <v>35000</v>
      </c>
      <c r="G158" s="24">
        <v>35000</v>
      </c>
      <c r="H158" s="24" t="s">
        <v>3</v>
      </c>
      <c r="I158" s="25">
        <v>10.239959789157341</v>
      </c>
      <c r="J158" s="2" t="s">
        <v>79</v>
      </c>
      <c r="K158" s="3">
        <v>70</v>
      </c>
      <c r="L158" s="4" t="s">
        <v>90</v>
      </c>
      <c r="M158" s="4" t="s">
        <v>81</v>
      </c>
      <c r="N158" s="4" t="s">
        <v>95</v>
      </c>
      <c r="O158" s="26">
        <v>36</v>
      </c>
      <c r="P158" s="4" t="s">
        <v>90</v>
      </c>
      <c r="Q158" s="4"/>
      <c r="R158" s="3"/>
      <c r="S158" s="3"/>
      <c r="T158" s="3"/>
      <c r="U158" s="27" t="s">
        <v>84</v>
      </c>
      <c r="V158" s="3"/>
      <c r="W158" s="3"/>
      <c r="X158" s="3"/>
      <c r="Y158" s="27" t="s">
        <v>84</v>
      </c>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27" t="s">
        <v>84</v>
      </c>
      <c r="AX158" s="3"/>
      <c r="AY158" s="3"/>
      <c r="AZ158" s="3" t="s">
        <v>124</v>
      </c>
      <c r="BA158" s="3"/>
      <c r="BB158" s="3"/>
      <c r="BC158" s="3"/>
      <c r="BD158" s="3"/>
      <c r="BE158" s="1"/>
      <c r="BF158" s="1"/>
      <c r="BG158" s="3" t="s">
        <v>96</v>
      </c>
      <c r="BH158" s="1"/>
    </row>
    <row r="159" spans="2:60" x14ac:dyDescent="0.2">
      <c r="B159" s="1">
        <v>155</v>
      </c>
      <c r="C159" s="22">
        <v>44325</v>
      </c>
      <c r="D159" s="1">
        <v>486</v>
      </c>
      <c r="E159" s="24">
        <v>3500</v>
      </c>
      <c r="F159" s="24">
        <v>4375</v>
      </c>
      <c r="G159" s="24">
        <v>4375</v>
      </c>
      <c r="H159" s="24" t="s">
        <v>3</v>
      </c>
      <c r="I159" s="25">
        <v>8.1605182474775049</v>
      </c>
      <c r="J159" s="2" t="s">
        <v>79</v>
      </c>
      <c r="K159" s="3">
        <v>70</v>
      </c>
      <c r="L159" s="4" t="s">
        <v>86</v>
      </c>
      <c r="M159" s="4" t="s">
        <v>81</v>
      </c>
      <c r="N159" s="4" t="s">
        <v>95</v>
      </c>
      <c r="O159" s="26">
        <v>36</v>
      </c>
      <c r="P159" s="4" t="s">
        <v>86</v>
      </c>
      <c r="Q159" s="4"/>
      <c r="R159" s="3"/>
      <c r="S159" s="3"/>
      <c r="T159" s="3"/>
      <c r="U159" s="27" t="s">
        <v>84</v>
      </c>
      <c r="V159" s="3"/>
      <c r="W159" s="3"/>
      <c r="X159" s="27" t="s">
        <v>84</v>
      </c>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1"/>
      <c r="BF159" s="1"/>
      <c r="BG159" s="3" t="s">
        <v>89</v>
      </c>
      <c r="BH159" s="1"/>
    </row>
    <row r="160" spans="2:60" x14ac:dyDescent="0.2">
      <c r="B160" s="1">
        <v>156</v>
      </c>
      <c r="C160" s="22">
        <v>44325</v>
      </c>
      <c r="D160" s="1">
        <v>487</v>
      </c>
      <c r="E160" s="24">
        <v>3400</v>
      </c>
      <c r="F160" s="24">
        <v>4250</v>
      </c>
      <c r="G160" s="24">
        <v>4250</v>
      </c>
      <c r="H160" s="24" t="s">
        <v>3</v>
      </c>
      <c r="I160" s="25">
        <v>8.1315307106042525</v>
      </c>
      <c r="J160" s="2" t="s">
        <v>79</v>
      </c>
      <c r="K160" s="3">
        <v>70</v>
      </c>
      <c r="L160" s="4" t="s">
        <v>86</v>
      </c>
      <c r="M160" s="4" t="s">
        <v>81</v>
      </c>
      <c r="N160" s="4" t="s">
        <v>134</v>
      </c>
      <c r="O160" s="26">
        <v>36</v>
      </c>
      <c r="P160" s="4" t="s">
        <v>86</v>
      </c>
      <c r="Q160" s="4"/>
      <c r="R160" s="3"/>
      <c r="S160" s="3"/>
      <c r="T160" s="3"/>
      <c r="U160" s="27" t="s">
        <v>84</v>
      </c>
      <c r="V160" s="3"/>
      <c r="W160" s="3"/>
      <c r="X160" s="27" t="s">
        <v>84</v>
      </c>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1"/>
      <c r="BF160" s="1"/>
      <c r="BG160" s="3" t="s">
        <v>89</v>
      </c>
      <c r="BH160" s="1"/>
    </row>
    <row r="161" spans="2:60" x14ac:dyDescent="0.2">
      <c r="B161" s="1">
        <v>157</v>
      </c>
      <c r="C161" s="22">
        <v>44325</v>
      </c>
      <c r="D161" s="1">
        <v>490</v>
      </c>
      <c r="E161" s="24">
        <v>27000</v>
      </c>
      <c r="F161" s="24">
        <v>33750</v>
      </c>
      <c r="G161" s="24">
        <v>33750</v>
      </c>
      <c r="H161" s="24" t="s">
        <v>3</v>
      </c>
      <c r="I161" s="25">
        <v>10.203592144986466</v>
      </c>
      <c r="J161" s="2" t="s">
        <v>79</v>
      </c>
      <c r="K161" s="3">
        <v>60</v>
      </c>
      <c r="L161" s="4" t="s">
        <v>86</v>
      </c>
      <c r="M161" s="4" t="s">
        <v>81</v>
      </c>
      <c r="N161" s="4" t="s">
        <v>88</v>
      </c>
      <c r="O161" s="26">
        <v>39</v>
      </c>
      <c r="P161" s="4" t="s">
        <v>86</v>
      </c>
      <c r="Q161" s="4"/>
      <c r="R161" s="27" t="s">
        <v>84</v>
      </c>
      <c r="S161" s="27"/>
      <c r="T161" s="3"/>
      <c r="U161" s="27" t="s">
        <v>84</v>
      </c>
      <c r="V161" s="3"/>
      <c r="W161" s="3"/>
      <c r="X161" s="3"/>
      <c r="Y161" s="3"/>
      <c r="Z161" s="3"/>
      <c r="AA161" s="3"/>
      <c r="AB161" s="3"/>
      <c r="AC161" s="27" t="s">
        <v>84</v>
      </c>
      <c r="AD161" s="3"/>
      <c r="AE161" s="3"/>
      <c r="AF161" s="3"/>
      <c r="AG161" s="3"/>
      <c r="AH161" s="3"/>
      <c r="AI161" s="3"/>
      <c r="AJ161" s="27" t="s">
        <v>84</v>
      </c>
      <c r="AK161" s="3"/>
      <c r="AL161" s="3"/>
      <c r="AM161" s="3"/>
      <c r="AN161" s="3"/>
      <c r="AO161" s="3"/>
      <c r="AP161" s="3"/>
      <c r="AQ161" s="3"/>
      <c r="AR161" s="3"/>
      <c r="AS161" s="3"/>
      <c r="AT161" s="3"/>
      <c r="AU161" s="3"/>
      <c r="AV161" s="3"/>
      <c r="AW161" s="3"/>
      <c r="AX161" s="3"/>
      <c r="AY161" s="3"/>
      <c r="AZ161" s="3" t="s">
        <v>124</v>
      </c>
      <c r="BA161" s="3"/>
      <c r="BB161" s="3"/>
      <c r="BC161" s="3"/>
      <c r="BD161" s="3"/>
      <c r="BE161" s="1"/>
      <c r="BF161" s="1"/>
      <c r="BG161" s="3" t="s">
        <v>96</v>
      </c>
      <c r="BH161" s="1"/>
    </row>
    <row r="162" spans="2:60" x14ac:dyDescent="0.2">
      <c r="B162" s="1">
        <v>158</v>
      </c>
      <c r="C162" s="22">
        <v>44325</v>
      </c>
      <c r="D162" s="1">
        <v>491</v>
      </c>
      <c r="E162" s="24">
        <v>9400</v>
      </c>
      <c r="F162" s="24">
        <v>11750</v>
      </c>
      <c r="G162" s="24">
        <v>11750</v>
      </c>
      <c r="H162" s="24" t="s">
        <v>3</v>
      </c>
      <c r="I162" s="25">
        <v>9.1484649682580947</v>
      </c>
      <c r="J162" s="2" t="s">
        <v>79</v>
      </c>
      <c r="K162" s="3">
        <v>70</v>
      </c>
      <c r="L162" s="4" t="s">
        <v>86</v>
      </c>
      <c r="M162" s="4" t="s">
        <v>81</v>
      </c>
      <c r="N162" s="4" t="s">
        <v>88</v>
      </c>
      <c r="O162" s="26">
        <v>40</v>
      </c>
      <c r="P162" s="4" t="s">
        <v>86</v>
      </c>
      <c r="Q162" s="4"/>
      <c r="R162" s="3"/>
      <c r="S162" s="3"/>
      <c r="T162" s="3"/>
      <c r="U162" s="27" t="s">
        <v>84</v>
      </c>
      <c r="V162" s="3"/>
      <c r="W162" s="3"/>
      <c r="X162" s="27" t="s">
        <v>84</v>
      </c>
      <c r="Y162" s="3"/>
      <c r="Z162" s="3"/>
      <c r="AA162" s="3"/>
      <c r="AB162" s="3"/>
      <c r="AC162" s="27" t="s">
        <v>84</v>
      </c>
      <c r="AD162" s="3"/>
      <c r="AE162" s="3"/>
      <c r="AF162" s="3"/>
      <c r="AG162" s="3"/>
      <c r="AH162" s="3"/>
      <c r="AI162" s="3"/>
      <c r="AJ162" s="27" t="s">
        <v>84</v>
      </c>
      <c r="AK162" s="3"/>
      <c r="AL162" s="3"/>
      <c r="AM162" s="3"/>
      <c r="AN162" s="3"/>
      <c r="AO162" s="3"/>
      <c r="AP162" s="3"/>
      <c r="AQ162" s="3"/>
      <c r="AR162" s="3"/>
      <c r="AS162" s="3"/>
      <c r="AT162" s="3"/>
      <c r="AU162" s="3"/>
      <c r="AV162" s="3"/>
      <c r="AW162" s="3"/>
      <c r="AX162" s="3"/>
      <c r="AY162" s="3"/>
      <c r="AZ162" s="3"/>
      <c r="BA162" s="3"/>
      <c r="BB162" s="3"/>
      <c r="BC162" s="3"/>
      <c r="BD162" s="3"/>
      <c r="BE162" s="1"/>
      <c r="BF162" s="1"/>
      <c r="BG162" s="3" t="s">
        <v>85</v>
      </c>
      <c r="BH162" s="1"/>
    </row>
    <row r="163" spans="2:60" x14ac:dyDescent="0.2">
      <c r="B163" s="1">
        <v>159</v>
      </c>
      <c r="C163" s="22">
        <v>44325</v>
      </c>
      <c r="D163" s="1">
        <v>492</v>
      </c>
      <c r="E163" s="24">
        <v>8000</v>
      </c>
      <c r="F163" s="24">
        <v>10000</v>
      </c>
      <c r="G163" s="24">
        <v>10000</v>
      </c>
      <c r="H163" s="24" t="s">
        <v>3</v>
      </c>
      <c r="I163" s="25">
        <v>8.987196820661973</v>
      </c>
      <c r="J163" s="2" t="s">
        <v>79</v>
      </c>
      <c r="K163" s="3">
        <v>80</v>
      </c>
      <c r="L163" s="4" t="s">
        <v>86</v>
      </c>
      <c r="M163" s="4" t="s">
        <v>81</v>
      </c>
      <c r="N163" s="4" t="s">
        <v>88</v>
      </c>
      <c r="O163" s="26">
        <v>40</v>
      </c>
      <c r="P163" s="4" t="s">
        <v>86</v>
      </c>
      <c r="Q163" s="4"/>
      <c r="R163" s="3"/>
      <c r="S163" s="3"/>
      <c r="T163" s="3"/>
      <c r="U163" s="27" t="s">
        <v>84</v>
      </c>
      <c r="V163" s="3"/>
      <c r="W163" s="3"/>
      <c r="X163" s="27" t="s">
        <v>84</v>
      </c>
      <c r="Y163" s="3"/>
      <c r="Z163" s="3"/>
      <c r="AA163" s="3"/>
      <c r="AB163" s="3"/>
      <c r="AC163" s="27" t="s">
        <v>84</v>
      </c>
      <c r="AD163" s="3"/>
      <c r="AE163" s="3"/>
      <c r="AF163" s="3"/>
      <c r="AG163" s="3"/>
      <c r="AH163" s="3"/>
      <c r="AI163" s="3"/>
      <c r="AJ163" s="27" t="s">
        <v>84</v>
      </c>
      <c r="AK163" s="3"/>
      <c r="AL163" s="3"/>
      <c r="AM163" s="3"/>
      <c r="AN163" s="3"/>
      <c r="AO163" s="3"/>
      <c r="AP163" s="3"/>
      <c r="AQ163" s="3"/>
      <c r="AR163" s="3"/>
      <c r="AS163" s="3"/>
      <c r="AT163" s="3"/>
      <c r="AU163" s="3"/>
      <c r="AV163" s="3"/>
      <c r="AW163" s="3"/>
      <c r="AX163" s="3"/>
      <c r="AY163" s="3"/>
      <c r="AZ163" s="3"/>
      <c r="BA163" s="3"/>
      <c r="BB163" s="3"/>
      <c r="BC163" s="3"/>
      <c r="BD163" s="3"/>
      <c r="BE163" s="1"/>
      <c r="BF163" s="1"/>
      <c r="BG163" s="3" t="s">
        <v>89</v>
      </c>
      <c r="BH163" s="1"/>
    </row>
    <row r="164" spans="2:60" x14ac:dyDescent="0.2">
      <c r="B164" s="1">
        <v>160</v>
      </c>
      <c r="C164" s="22">
        <v>44325</v>
      </c>
      <c r="D164" s="1">
        <v>496</v>
      </c>
      <c r="E164" s="24">
        <v>32000</v>
      </c>
      <c r="F164" s="24">
        <v>40000</v>
      </c>
      <c r="G164" s="24">
        <v>40000</v>
      </c>
      <c r="H164" s="24" t="s">
        <v>3</v>
      </c>
      <c r="I164" s="25">
        <v>10.373491181781864</v>
      </c>
      <c r="J164" s="2" t="s">
        <v>79</v>
      </c>
      <c r="K164" s="3">
        <v>60</v>
      </c>
      <c r="L164" s="4" t="s">
        <v>86</v>
      </c>
      <c r="M164" s="4" t="s">
        <v>81</v>
      </c>
      <c r="N164" s="4" t="s">
        <v>106</v>
      </c>
      <c r="O164" s="26">
        <v>39</v>
      </c>
      <c r="P164" s="4" t="s">
        <v>86</v>
      </c>
      <c r="Q164" s="4"/>
      <c r="R164" s="3"/>
      <c r="S164" s="3"/>
      <c r="T164" s="3"/>
      <c r="U164" s="27" t="s">
        <v>84</v>
      </c>
      <c r="V164" s="3"/>
      <c r="W164" s="3"/>
      <c r="X164" s="27" t="s">
        <v>84</v>
      </c>
      <c r="Y164" s="3"/>
      <c r="Z164" s="3"/>
      <c r="AA164" s="3"/>
      <c r="AB164" s="3"/>
      <c r="AC164" s="27" t="s">
        <v>84</v>
      </c>
      <c r="AD164" s="3"/>
      <c r="AE164" s="3"/>
      <c r="AF164" s="3"/>
      <c r="AG164" s="3"/>
      <c r="AH164" s="3"/>
      <c r="AI164" s="3"/>
      <c r="AJ164" s="27" t="s">
        <v>84</v>
      </c>
      <c r="AK164" s="3"/>
      <c r="AL164" s="3"/>
      <c r="AM164" s="3"/>
      <c r="AN164" s="3"/>
      <c r="AO164" s="3"/>
      <c r="AP164" s="3"/>
      <c r="AQ164" s="3"/>
      <c r="AR164" s="3"/>
      <c r="AS164" s="3"/>
      <c r="AT164" s="3"/>
      <c r="AU164" s="3"/>
      <c r="AV164" s="3"/>
      <c r="AW164" s="3"/>
      <c r="AX164" s="3"/>
      <c r="AY164" s="3"/>
      <c r="AZ164" s="3"/>
      <c r="BA164" s="3"/>
      <c r="BB164" s="27" t="s">
        <v>84</v>
      </c>
      <c r="BC164" s="3"/>
      <c r="BD164" s="3"/>
      <c r="BE164" s="1"/>
      <c r="BF164" s="1"/>
      <c r="BG164" s="3" t="s">
        <v>96</v>
      </c>
      <c r="BH164" s="1"/>
    </row>
    <row r="165" spans="2:60" x14ac:dyDescent="0.2">
      <c r="B165" s="1">
        <v>161</v>
      </c>
      <c r="C165" s="22">
        <v>44143</v>
      </c>
      <c r="D165" s="1">
        <v>126</v>
      </c>
      <c r="E165" s="24">
        <v>4200</v>
      </c>
      <c r="F165" s="24">
        <v>5250</v>
      </c>
      <c r="G165" s="24">
        <v>5250</v>
      </c>
      <c r="H165" s="24" t="s">
        <v>3</v>
      </c>
      <c r="I165" s="25">
        <v>8.3428398042714598</v>
      </c>
      <c r="J165" s="2" t="s">
        <v>79</v>
      </c>
      <c r="K165" s="3">
        <v>80</v>
      </c>
      <c r="L165" s="4" t="s">
        <v>86</v>
      </c>
      <c r="M165" s="4" t="s">
        <v>81</v>
      </c>
      <c r="N165" s="4" t="s">
        <v>95</v>
      </c>
      <c r="O165" s="26">
        <v>34</v>
      </c>
      <c r="P165" s="4" t="s">
        <v>86</v>
      </c>
      <c r="Q165" s="4"/>
      <c r="R165" s="27" t="s">
        <v>84</v>
      </c>
      <c r="S165" s="27"/>
      <c r="T165" s="3"/>
      <c r="U165" s="27" t="s">
        <v>84</v>
      </c>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t="s">
        <v>146</v>
      </c>
      <c r="BB165" s="3"/>
      <c r="BC165" s="3"/>
      <c r="BD165" s="3"/>
      <c r="BE165" s="1"/>
      <c r="BF165" s="1"/>
      <c r="BG165" s="3" t="s">
        <v>89</v>
      </c>
      <c r="BH165" s="1" t="s">
        <v>147</v>
      </c>
    </row>
    <row r="166" spans="2:60" x14ac:dyDescent="0.2">
      <c r="B166" s="1">
        <v>162</v>
      </c>
      <c r="C166" s="22">
        <v>44143</v>
      </c>
      <c r="D166" s="1">
        <v>129</v>
      </c>
      <c r="E166" s="24">
        <v>8000</v>
      </c>
      <c r="F166" s="24">
        <v>10000</v>
      </c>
      <c r="G166" s="24">
        <v>10000</v>
      </c>
      <c r="H166" s="24" t="s">
        <v>3</v>
      </c>
      <c r="I166" s="25">
        <v>8.987196820661973</v>
      </c>
      <c r="J166" s="2" t="s">
        <v>79</v>
      </c>
      <c r="K166" s="3">
        <v>80</v>
      </c>
      <c r="L166" s="4" t="s">
        <v>94</v>
      </c>
      <c r="M166" s="4" t="s">
        <v>81</v>
      </c>
      <c r="N166" s="4" t="s">
        <v>134</v>
      </c>
      <c r="O166" s="26">
        <v>40</v>
      </c>
      <c r="P166" s="4" t="s">
        <v>94</v>
      </c>
      <c r="Q166" s="4"/>
      <c r="R166" s="3"/>
      <c r="S166" s="3"/>
      <c r="T166" s="3"/>
      <c r="U166" s="27" t="s">
        <v>84</v>
      </c>
      <c r="V166" s="3"/>
      <c r="W166" s="3"/>
      <c r="X166" s="27" t="s">
        <v>84</v>
      </c>
      <c r="Y166" s="3"/>
      <c r="Z166" s="3"/>
      <c r="AA166" s="3"/>
      <c r="AB166" s="3"/>
      <c r="AC166" s="27" t="s">
        <v>84</v>
      </c>
      <c r="AD166" s="3"/>
      <c r="AE166" s="3"/>
      <c r="AF166" s="3"/>
      <c r="AG166" s="3"/>
      <c r="AH166" s="3"/>
      <c r="AI166" s="3"/>
      <c r="AJ166" s="27" t="s">
        <v>84</v>
      </c>
      <c r="AK166" s="3"/>
      <c r="AL166" s="3"/>
      <c r="AM166" s="3"/>
      <c r="AN166" s="3"/>
      <c r="AO166" s="3"/>
      <c r="AP166" s="3"/>
      <c r="AQ166" s="3"/>
      <c r="AR166" s="3"/>
      <c r="AS166" s="3"/>
      <c r="AT166" s="3"/>
      <c r="AU166" s="3"/>
      <c r="AV166" s="3"/>
      <c r="AW166" s="3"/>
      <c r="AX166" s="3"/>
      <c r="AY166" s="3"/>
      <c r="AZ166" s="3"/>
      <c r="BA166" s="3"/>
      <c r="BB166" s="3"/>
      <c r="BC166" s="3"/>
      <c r="BD166" s="3"/>
      <c r="BE166" s="1"/>
      <c r="BF166" s="1"/>
      <c r="BG166" s="3" t="s">
        <v>89</v>
      </c>
      <c r="BH166" s="1"/>
    </row>
    <row r="167" spans="2:60" x14ac:dyDescent="0.2">
      <c r="B167" s="1">
        <v>163</v>
      </c>
      <c r="C167" s="22">
        <v>44143</v>
      </c>
      <c r="D167" s="1">
        <v>131</v>
      </c>
      <c r="E167" s="24">
        <v>10000</v>
      </c>
      <c r="F167" s="24">
        <v>12500</v>
      </c>
      <c r="G167" s="24">
        <v>12500</v>
      </c>
      <c r="H167" s="24" t="s">
        <v>3</v>
      </c>
      <c r="I167" s="25">
        <v>9.2103403719761836</v>
      </c>
      <c r="J167" s="2" t="s">
        <v>79</v>
      </c>
      <c r="K167" s="3">
        <v>80</v>
      </c>
      <c r="L167" s="4" t="s">
        <v>126</v>
      </c>
      <c r="M167" s="4" t="s">
        <v>81</v>
      </c>
      <c r="N167" s="4" t="s">
        <v>107</v>
      </c>
      <c r="O167" s="26">
        <v>36</v>
      </c>
      <c r="P167" s="33" t="s">
        <v>148</v>
      </c>
      <c r="Q167" s="4"/>
      <c r="R167" s="3"/>
      <c r="S167" s="3"/>
      <c r="T167" s="3"/>
      <c r="U167" s="27" t="s">
        <v>84</v>
      </c>
      <c r="V167" s="3"/>
      <c r="W167" s="3"/>
      <c r="X167" s="3"/>
      <c r="Y167" s="27" t="s">
        <v>84</v>
      </c>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27" t="s">
        <v>84</v>
      </c>
      <c r="AX167" s="3"/>
      <c r="AY167" s="3"/>
      <c r="AZ167" s="3"/>
      <c r="BA167" s="3"/>
      <c r="BB167" s="3"/>
      <c r="BC167" s="3"/>
      <c r="BD167" s="3"/>
      <c r="BE167" s="1"/>
      <c r="BF167" s="1"/>
      <c r="BG167" s="3" t="s">
        <v>85</v>
      </c>
      <c r="BH167" s="28" t="s">
        <v>149</v>
      </c>
    </row>
    <row r="168" spans="2:60" x14ac:dyDescent="0.2">
      <c r="B168" s="1">
        <v>164</v>
      </c>
      <c r="C168" s="22">
        <v>44143</v>
      </c>
      <c r="D168" s="1">
        <v>134</v>
      </c>
      <c r="E168" s="24">
        <v>4000</v>
      </c>
      <c r="F168" s="24">
        <v>5000</v>
      </c>
      <c r="G168" s="24">
        <v>5000</v>
      </c>
      <c r="H168" s="24" t="s">
        <v>3</v>
      </c>
      <c r="I168" s="25">
        <v>8.2940496401020276</v>
      </c>
      <c r="J168" s="2" t="s">
        <v>79</v>
      </c>
      <c r="K168" s="3">
        <v>70</v>
      </c>
      <c r="L168" s="4" t="s">
        <v>86</v>
      </c>
      <c r="M168" s="4" t="s">
        <v>81</v>
      </c>
      <c r="N168" s="4" t="s">
        <v>95</v>
      </c>
      <c r="O168" s="26">
        <v>36</v>
      </c>
      <c r="P168" s="4" t="s">
        <v>86</v>
      </c>
      <c r="Q168" s="4"/>
      <c r="R168" s="3"/>
      <c r="S168" s="3"/>
      <c r="T168" s="3"/>
      <c r="U168" s="27" t="s">
        <v>84</v>
      </c>
      <c r="V168" s="3"/>
      <c r="W168" s="3"/>
      <c r="X168" s="27" t="s">
        <v>84</v>
      </c>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1"/>
      <c r="BF168" s="1"/>
      <c r="BG168" s="3" t="s">
        <v>89</v>
      </c>
      <c r="BH168" s="1"/>
    </row>
    <row r="169" spans="2:60" x14ac:dyDescent="0.2">
      <c r="B169" s="1">
        <v>165</v>
      </c>
      <c r="C169" s="22">
        <v>44143</v>
      </c>
      <c r="D169" s="1">
        <v>135</v>
      </c>
      <c r="E169" s="24">
        <v>2800</v>
      </c>
      <c r="F169" s="24">
        <v>3500</v>
      </c>
      <c r="G169" s="24">
        <v>3500</v>
      </c>
      <c r="H169" s="24" t="s">
        <v>3</v>
      </c>
      <c r="I169" s="25">
        <v>7.9373746961632952</v>
      </c>
      <c r="J169" s="2" t="s">
        <v>79</v>
      </c>
      <c r="K169" s="3">
        <v>60</v>
      </c>
      <c r="L169" s="4" t="s">
        <v>86</v>
      </c>
      <c r="M169" s="4" t="s">
        <v>81</v>
      </c>
      <c r="N169" s="4" t="s">
        <v>95</v>
      </c>
      <c r="O169" s="26">
        <v>36</v>
      </c>
      <c r="P169" s="4" t="s">
        <v>86</v>
      </c>
      <c r="Q169" s="4"/>
      <c r="R169" s="3"/>
      <c r="S169" s="3"/>
      <c r="T169" s="3"/>
      <c r="U169" s="27" t="s">
        <v>84</v>
      </c>
      <c r="V169" s="3"/>
      <c r="W169" s="3"/>
      <c r="X169" s="27" t="s">
        <v>84</v>
      </c>
      <c r="Y169" s="3"/>
      <c r="Z169" s="3"/>
      <c r="AA169" s="3"/>
      <c r="AB169" s="3"/>
      <c r="AC169" s="3"/>
      <c r="AD169" s="3"/>
      <c r="AE169" s="3"/>
      <c r="AF169" s="3"/>
      <c r="AG169" s="3"/>
      <c r="AH169" s="3"/>
      <c r="AI169" s="3"/>
      <c r="AJ169" s="27" t="s">
        <v>84</v>
      </c>
      <c r="AK169" s="3"/>
      <c r="AL169" s="3"/>
      <c r="AM169" s="3"/>
      <c r="AN169" s="3"/>
      <c r="AO169" s="3"/>
      <c r="AP169" s="3"/>
      <c r="AQ169" s="3"/>
      <c r="AR169" s="3"/>
      <c r="AS169" s="3"/>
      <c r="AT169" s="3"/>
      <c r="AU169" s="3"/>
      <c r="AV169" s="3"/>
      <c r="AW169" s="3"/>
      <c r="AX169" s="3"/>
      <c r="AY169" s="3"/>
      <c r="AZ169" s="3"/>
      <c r="BA169" s="3"/>
      <c r="BB169" s="3"/>
      <c r="BC169" s="3"/>
      <c r="BD169" s="3"/>
      <c r="BE169" s="1"/>
      <c r="BF169" s="1"/>
      <c r="BG169" s="3" t="s">
        <v>111</v>
      </c>
      <c r="BH169" s="1"/>
    </row>
    <row r="170" spans="2:60" x14ac:dyDescent="0.2">
      <c r="B170" s="1">
        <v>166</v>
      </c>
      <c r="C170" s="22">
        <v>44143</v>
      </c>
      <c r="D170" s="1">
        <v>137</v>
      </c>
      <c r="E170" s="24">
        <v>13500</v>
      </c>
      <c r="F170" s="24">
        <v>16875</v>
      </c>
      <c r="G170" s="24">
        <v>16875</v>
      </c>
      <c r="H170" s="24" t="s">
        <v>3</v>
      </c>
      <c r="I170" s="25">
        <v>9.5104449644265205</v>
      </c>
      <c r="J170" s="2" t="s">
        <v>79</v>
      </c>
      <c r="K170" s="3">
        <v>80</v>
      </c>
      <c r="L170" s="4" t="s">
        <v>94</v>
      </c>
      <c r="M170" s="4" t="s">
        <v>81</v>
      </c>
      <c r="N170" s="4" t="s">
        <v>88</v>
      </c>
      <c r="O170" s="26">
        <v>40</v>
      </c>
      <c r="P170" s="4" t="s">
        <v>94</v>
      </c>
      <c r="Q170" s="4"/>
      <c r="R170" s="3"/>
      <c r="S170" s="3"/>
      <c r="T170" s="3"/>
      <c r="U170" s="27" t="s">
        <v>84</v>
      </c>
      <c r="V170" s="3"/>
      <c r="W170" s="3"/>
      <c r="X170" s="27" t="s">
        <v>84</v>
      </c>
      <c r="Y170" s="3"/>
      <c r="Z170" s="3"/>
      <c r="AA170" s="3"/>
      <c r="AB170" s="3"/>
      <c r="AC170" s="3"/>
      <c r="AD170" s="3"/>
      <c r="AE170" s="27" t="s">
        <v>84</v>
      </c>
      <c r="AF170" s="3"/>
      <c r="AG170" s="3"/>
      <c r="AH170" s="3"/>
      <c r="AI170" s="3"/>
      <c r="AJ170" s="27" t="s">
        <v>84</v>
      </c>
      <c r="AK170" s="3"/>
      <c r="AL170" s="3"/>
      <c r="AM170" s="3"/>
      <c r="AN170" s="3"/>
      <c r="AO170" s="3"/>
      <c r="AP170" s="3"/>
      <c r="AQ170" s="3"/>
      <c r="AR170" s="3"/>
      <c r="AS170" s="3"/>
      <c r="AT170" s="3"/>
      <c r="AU170" s="3"/>
      <c r="AV170" s="3"/>
      <c r="AW170" s="3"/>
      <c r="AX170" s="3"/>
      <c r="AY170" s="3"/>
      <c r="AZ170" s="3"/>
      <c r="BA170" s="3"/>
      <c r="BB170" s="3"/>
      <c r="BC170" s="3"/>
      <c r="BD170" s="3"/>
      <c r="BE170" s="27" t="s">
        <v>84</v>
      </c>
      <c r="BF170" s="27"/>
      <c r="BG170" s="3" t="s">
        <v>96</v>
      </c>
      <c r="BH170" s="1"/>
    </row>
    <row r="171" spans="2:60" x14ac:dyDescent="0.2">
      <c r="B171" s="1">
        <v>167</v>
      </c>
      <c r="C171" s="22">
        <v>44143</v>
      </c>
      <c r="D171" s="1">
        <v>138</v>
      </c>
      <c r="E171" s="24">
        <v>32000</v>
      </c>
      <c r="F171" s="24">
        <v>40000</v>
      </c>
      <c r="G171" s="24">
        <v>40000</v>
      </c>
      <c r="H171" s="24" t="s">
        <v>3</v>
      </c>
      <c r="I171" s="25">
        <v>10.373491181781864</v>
      </c>
      <c r="J171" s="2" t="s">
        <v>79</v>
      </c>
      <c r="K171" s="3">
        <v>80</v>
      </c>
      <c r="L171" s="4" t="s">
        <v>86</v>
      </c>
      <c r="M171" s="4" t="s">
        <v>81</v>
      </c>
      <c r="N171" s="4" t="s">
        <v>88</v>
      </c>
      <c r="O171" s="26">
        <v>40</v>
      </c>
      <c r="P171" s="4" t="s">
        <v>86</v>
      </c>
      <c r="Q171" s="4"/>
      <c r="R171" s="3"/>
      <c r="S171" s="3"/>
      <c r="T171" s="3"/>
      <c r="U171" s="27" t="s">
        <v>84</v>
      </c>
      <c r="V171" s="3"/>
      <c r="W171" s="3"/>
      <c r="X171" s="27" t="s">
        <v>84</v>
      </c>
      <c r="Y171" s="3"/>
      <c r="Z171" s="3"/>
      <c r="AA171" s="3"/>
      <c r="AB171" s="3"/>
      <c r="AC171" s="27" t="s">
        <v>84</v>
      </c>
      <c r="AD171" s="3"/>
      <c r="AE171" s="3"/>
      <c r="AF171" s="3"/>
      <c r="AG171" s="3"/>
      <c r="AH171" s="3"/>
      <c r="AI171" s="3"/>
      <c r="AJ171" s="27" t="s">
        <v>84</v>
      </c>
      <c r="AK171" s="3"/>
      <c r="AL171" s="3"/>
      <c r="AM171" s="3"/>
      <c r="AN171" s="3"/>
      <c r="AO171" s="3"/>
      <c r="AP171" s="3"/>
      <c r="AQ171" s="3"/>
      <c r="AR171" s="3"/>
      <c r="AS171" s="3"/>
      <c r="AT171" s="3"/>
      <c r="AU171" s="3"/>
      <c r="AV171" s="3"/>
      <c r="AW171" s="3"/>
      <c r="AX171" s="3"/>
      <c r="AY171" s="3"/>
      <c r="AZ171" s="3"/>
      <c r="BA171" s="3"/>
      <c r="BB171" s="3"/>
      <c r="BC171" s="3"/>
      <c r="BD171" s="3"/>
      <c r="BE171" s="27" t="s">
        <v>84</v>
      </c>
      <c r="BF171" s="27"/>
      <c r="BG171" s="3" t="s">
        <v>96</v>
      </c>
      <c r="BH171" s="1"/>
    </row>
    <row r="172" spans="2:60" x14ac:dyDescent="0.2">
      <c r="B172" s="1">
        <v>168</v>
      </c>
      <c r="C172" s="22">
        <v>44143</v>
      </c>
      <c r="D172" s="1">
        <v>139</v>
      </c>
      <c r="E172" s="24">
        <v>110000</v>
      </c>
      <c r="F172" s="24">
        <v>137500</v>
      </c>
      <c r="G172" s="24">
        <v>137500</v>
      </c>
      <c r="H172" s="24" t="s">
        <v>3</v>
      </c>
      <c r="I172" s="25">
        <v>11.608235644774552</v>
      </c>
      <c r="J172" s="2" t="s">
        <v>79</v>
      </c>
      <c r="K172" s="3">
        <v>70</v>
      </c>
      <c r="L172" s="4" t="s">
        <v>86</v>
      </c>
      <c r="M172" s="4" t="s">
        <v>81</v>
      </c>
      <c r="N172" s="4" t="s">
        <v>88</v>
      </c>
      <c r="O172" s="26">
        <v>39</v>
      </c>
      <c r="P172" s="4" t="s">
        <v>83</v>
      </c>
      <c r="Q172" s="4"/>
      <c r="R172" s="27" t="s">
        <v>84</v>
      </c>
      <c r="S172" s="27"/>
      <c r="T172" s="3"/>
      <c r="U172" s="27" t="s">
        <v>84</v>
      </c>
      <c r="V172" s="3"/>
      <c r="W172" s="3"/>
      <c r="X172" s="3"/>
      <c r="Y172" s="3"/>
      <c r="Z172" s="3"/>
      <c r="AA172" s="3"/>
      <c r="AB172" s="3"/>
      <c r="AC172" s="27" t="s">
        <v>84</v>
      </c>
      <c r="AD172" s="3"/>
      <c r="AE172" s="3"/>
      <c r="AF172" s="3"/>
      <c r="AG172" s="3"/>
      <c r="AH172" s="3"/>
      <c r="AI172" s="3"/>
      <c r="AJ172" s="27" t="s">
        <v>84</v>
      </c>
      <c r="AK172" s="3"/>
      <c r="AL172" s="3"/>
      <c r="AM172" s="3"/>
      <c r="AN172" s="3"/>
      <c r="AO172" s="3"/>
      <c r="AP172" s="3"/>
      <c r="AQ172" s="3"/>
      <c r="AR172" s="3"/>
      <c r="AS172" s="3"/>
      <c r="AT172" s="3"/>
      <c r="AU172" s="3"/>
      <c r="AV172" s="3"/>
      <c r="AW172" s="3"/>
      <c r="AX172" s="3"/>
      <c r="AY172" s="3"/>
      <c r="AZ172" s="3"/>
      <c r="BA172" s="3"/>
      <c r="BB172" s="3"/>
      <c r="BC172" s="27" t="s">
        <v>84</v>
      </c>
      <c r="BD172" s="3"/>
      <c r="BE172" s="1"/>
      <c r="BF172" s="1"/>
      <c r="BG172" s="3" t="s">
        <v>96</v>
      </c>
      <c r="BH172" s="1"/>
    </row>
    <row r="173" spans="2:60" x14ac:dyDescent="0.2">
      <c r="B173" s="1">
        <v>169</v>
      </c>
      <c r="C173" s="22">
        <v>44143</v>
      </c>
      <c r="D173" s="1">
        <v>140</v>
      </c>
      <c r="E173" s="24">
        <v>19000</v>
      </c>
      <c r="F173" s="24">
        <v>23750</v>
      </c>
      <c r="G173" s="24">
        <v>23750</v>
      </c>
      <c r="H173" s="24" t="s">
        <v>3</v>
      </c>
      <c r="I173" s="25">
        <v>9.8521942581485771</v>
      </c>
      <c r="J173" s="2" t="s">
        <v>79</v>
      </c>
      <c r="K173" s="3">
        <v>70</v>
      </c>
      <c r="L173" s="4" t="s">
        <v>86</v>
      </c>
      <c r="M173" s="4" t="s">
        <v>81</v>
      </c>
      <c r="N173" s="4" t="s">
        <v>88</v>
      </c>
      <c r="O173" s="26">
        <v>39</v>
      </c>
      <c r="P173" s="4" t="s">
        <v>86</v>
      </c>
      <c r="Q173" s="4"/>
      <c r="R173" s="3"/>
      <c r="S173" s="3"/>
      <c r="T173" s="3"/>
      <c r="U173" s="27" t="s">
        <v>84</v>
      </c>
      <c r="V173" s="3"/>
      <c r="W173" s="3"/>
      <c r="X173" s="27" t="s">
        <v>84</v>
      </c>
      <c r="Y173" s="3"/>
      <c r="Z173" s="3"/>
      <c r="AA173" s="3"/>
      <c r="AB173" s="3"/>
      <c r="AC173" s="27" t="s">
        <v>84</v>
      </c>
      <c r="AD173" s="3"/>
      <c r="AE173" s="3"/>
      <c r="AF173" s="3"/>
      <c r="AG173" s="3"/>
      <c r="AH173" s="3"/>
      <c r="AI173" s="3"/>
      <c r="AJ173" s="27" t="s">
        <v>84</v>
      </c>
      <c r="AK173" s="3"/>
      <c r="AL173" s="3"/>
      <c r="AM173" s="3"/>
      <c r="AN173" s="3"/>
      <c r="AO173" s="3"/>
      <c r="AP173" s="3"/>
      <c r="AQ173" s="3"/>
      <c r="AR173" s="3"/>
      <c r="AS173" s="3"/>
      <c r="AT173" s="3"/>
      <c r="AU173" s="3"/>
      <c r="AV173" s="3"/>
      <c r="AW173" s="3"/>
      <c r="AX173" s="3"/>
      <c r="AY173" s="3"/>
      <c r="AZ173" s="3"/>
      <c r="BA173" s="3"/>
      <c r="BB173" s="3"/>
      <c r="BC173" s="3"/>
      <c r="BD173" s="3"/>
      <c r="BE173" s="1"/>
      <c r="BF173" s="1"/>
      <c r="BG173" s="3" t="s">
        <v>85</v>
      </c>
      <c r="BH173" s="1"/>
    </row>
    <row r="174" spans="2:60" x14ac:dyDescent="0.2">
      <c r="B174" s="1">
        <v>170</v>
      </c>
      <c r="C174" s="22">
        <v>44143</v>
      </c>
      <c r="D174" s="1">
        <v>142</v>
      </c>
      <c r="E174" s="24">
        <v>20000</v>
      </c>
      <c r="F174" s="24">
        <v>25000</v>
      </c>
      <c r="G174" s="24">
        <v>25000</v>
      </c>
      <c r="H174" s="24" t="s">
        <v>3</v>
      </c>
      <c r="I174" s="25">
        <v>9.9034875525361272</v>
      </c>
      <c r="J174" s="2" t="s">
        <v>79</v>
      </c>
      <c r="K174" s="3">
        <v>70</v>
      </c>
      <c r="L174" s="4" t="s">
        <v>86</v>
      </c>
      <c r="M174" s="4" t="s">
        <v>81</v>
      </c>
      <c r="N174" s="4" t="s">
        <v>95</v>
      </c>
      <c r="O174" s="26">
        <v>37</v>
      </c>
      <c r="P174" s="4" t="s">
        <v>86</v>
      </c>
      <c r="Q174" s="4"/>
      <c r="R174" s="27" t="s">
        <v>84</v>
      </c>
      <c r="S174" s="27"/>
      <c r="T174" s="3"/>
      <c r="U174" s="27" t="s">
        <v>84</v>
      </c>
      <c r="V174" s="3"/>
      <c r="W174" s="3"/>
      <c r="X174" s="3"/>
      <c r="Y174" s="3"/>
      <c r="Z174" s="3"/>
      <c r="AA174" s="3"/>
      <c r="AB174" s="3"/>
      <c r="AC174" s="3"/>
      <c r="AD174" s="27" t="s">
        <v>84</v>
      </c>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1"/>
      <c r="BF174" s="1"/>
      <c r="BG174" s="3" t="s">
        <v>85</v>
      </c>
      <c r="BH174" s="1" t="s">
        <v>150</v>
      </c>
    </row>
    <row r="175" spans="2:60" x14ac:dyDescent="0.2">
      <c r="B175" s="1">
        <v>171</v>
      </c>
      <c r="C175" s="22">
        <v>44143</v>
      </c>
      <c r="D175" s="1">
        <v>195</v>
      </c>
      <c r="E175" s="24">
        <v>55000</v>
      </c>
      <c r="F175" s="24">
        <v>68750</v>
      </c>
      <c r="G175" s="24">
        <v>68750</v>
      </c>
      <c r="H175" s="24" t="s">
        <v>3</v>
      </c>
      <c r="I175" s="25">
        <v>10.915088464214607</v>
      </c>
      <c r="J175" s="2" t="s">
        <v>79</v>
      </c>
      <c r="K175" s="3">
        <v>50</v>
      </c>
      <c r="L175" s="4" t="s">
        <v>86</v>
      </c>
      <c r="M175" s="4" t="s">
        <v>81</v>
      </c>
      <c r="N175" s="4" t="s">
        <v>95</v>
      </c>
      <c r="O175" s="26">
        <v>36</v>
      </c>
      <c r="P175" s="4" t="s">
        <v>83</v>
      </c>
      <c r="Q175" s="4"/>
      <c r="R175" s="27" t="s">
        <v>84</v>
      </c>
      <c r="S175" s="27"/>
      <c r="T175" s="3"/>
      <c r="U175" s="27" t="s">
        <v>84</v>
      </c>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1"/>
      <c r="BF175" s="1"/>
      <c r="BG175" s="3" t="s">
        <v>85</v>
      </c>
      <c r="BH175" s="1" t="s">
        <v>151</v>
      </c>
    </row>
    <row r="176" spans="2:60" x14ac:dyDescent="0.2">
      <c r="B176" s="1">
        <v>172</v>
      </c>
      <c r="C176" s="22">
        <v>44143</v>
      </c>
      <c r="D176" s="1">
        <v>196</v>
      </c>
      <c r="E176" s="24">
        <v>18000</v>
      </c>
      <c r="F176" s="24">
        <v>22500</v>
      </c>
      <c r="G176" s="24">
        <v>22500</v>
      </c>
      <c r="H176" s="24" t="s">
        <v>3</v>
      </c>
      <c r="I176" s="25">
        <v>9.7981270368783022</v>
      </c>
      <c r="J176" s="2" t="s">
        <v>79</v>
      </c>
      <c r="K176" s="3">
        <v>50</v>
      </c>
      <c r="L176" s="4" t="s">
        <v>86</v>
      </c>
      <c r="M176" s="4" t="s">
        <v>81</v>
      </c>
      <c r="N176" s="4" t="s">
        <v>88</v>
      </c>
      <c r="O176" s="26">
        <v>36</v>
      </c>
      <c r="P176" s="4" t="s">
        <v>86</v>
      </c>
      <c r="Q176" s="4"/>
      <c r="R176" s="27" t="s">
        <v>84</v>
      </c>
      <c r="S176" s="27"/>
      <c r="T176" s="3"/>
      <c r="U176" s="27" t="s">
        <v>84</v>
      </c>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1"/>
      <c r="BF176" s="1"/>
      <c r="BG176" s="3" t="s">
        <v>85</v>
      </c>
      <c r="BH176" s="1"/>
    </row>
    <row r="177" spans="2:60" x14ac:dyDescent="0.2">
      <c r="B177" s="1">
        <v>173</v>
      </c>
      <c r="C177" s="22">
        <v>44143</v>
      </c>
      <c r="D177" s="1">
        <v>197</v>
      </c>
      <c r="E177" s="24">
        <v>28000</v>
      </c>
      <c r="F177" s="24">
        <v>35000</v>
      </c>
      <c r="G177" s="24">
        <v>35000</v>
      </c>
      <c r="H177" s="24" t="s">
        <v>3</v>
      </c>
      <c r="I177" s="25">
        <v>10.239959789157341</v>
      </c>
      <c r="J177" s="2" t="s">
        <v>79</v>
      </c>
      <c r="K177" s="3">
        <v>60</v>
      </c>
      <c r="L177" s="4" t="s">
        <v>86</v>
      </c>
      <c r="M177" s="4" t="s">
        <v>81</v>
      </c>
      <c r="N177" s="4" t="s">
        <v>95</v>
      </c>
      <c r="O177" s="26">
        <v>37</v>
      </c>
      <c r="P177" s="4" t="s">
        <v>86</v>
      </c>
      <c r="Q177" s="4"/>
      <c r="R177" s="3"/>
      <c r="S177" s="3"/>
      <c r="T177" s="27" t="s">
        <v>84</v>
      </c>
      <c r="U177" s="3"/>
      <c r="V177" s="3"/>
      <c r="W177" s="3"/>
      <c r="X177" s="3"/>
      <c r="Y177" s="3"/>
      <c r="Z177" s="3"/>
      <c r="AA177" s="3"/>
      <c r="AB177" s="3"/>
      <c r="AC177" s="3"/>
      <c r="AD177" s="3"/>
      <c r="AE177" s="3"/>
      <c r="AF177" s="3"/>
      <c r="AG177" s="3"/>
      <c r="AH177" s="3"/>
      <c r="AI177" s="3"/>
      <c r="AJ177" s="3"/>
      <c r="AK177" s="27" t="s">
        <v>84</v>
      </c>
      <c r="AL177" s="3"/>
      <c r="AM177" s="3"/>
      <c r="AN177" s="3"/>
      <c r="AO177" s="3"/>
      <c r="AP177" s="3"/>
      <c r="AQ177" s="3"/>
      <c r="AR177" s="3"/>
      <c r="AS177" s="3"/>
      <c r="AT177" s="3"/>
      <c r="AU177" s="3"/>
      <c r="AV177" s="3"/>
      <c r="AW177" s="3"/>
      <c r="AX177" s="3"/>
      <c r="AY177" s="3"/>
      <c r="AZ177" s="3"/>
      <c r="BA177" s="3"/>
      <c r="BB177" s="3"/>
      <c r="BC177" s="3"/>
      <c r="BD177" s="3"/>
      <c r="BE177" s="1"/>
      <c r="BF177" s="1"/>
      <c r="BG177" s="3" t="s">
        <v>85</v>
      </c>
      <c r="BH177" s="1"/>
    </row>
    <row r="178" spans="2:60" x14ac:dyDescent="0.2">
      <c r="B178" s="1">
        <v>174</v>
      </c>
      <c r="C178" s="22">
        <v>44143</v>
      </c>
      <c r="D178" s="1">
        <v>284</v>
      </c>
      <c r="E178" s="24">
        <v>10000</v>
      </c>
      <c r="F178" s="24">
        <v>12500</v>
      </c>
      <c r="G178" s="24">
        <v>12500</v>
      </c>
      <c r="H178" s="24" t="s">
        <v>3</v>
      </c>
      <c r="I178" s="25">
        <v>9.2103403719761836</v>
      </c>
      <c r="J178" s="2" t="s">
        <v>79</v>
      </c>
      <c r="K178" s="3">
        <v>50</v>
      </c>
      <c r="L178" s="4" t="s">
        <v>90</v>
      </c>
      <c r="M178" s="4" t="s">
        <v>81</v>
      </c>
      <c r="N178" s="4" t="s">
        <v>82</v>
      </c>
      <c r="O178" s="26">
        <v>36</v>
      </c>
      <c r="P178" s="4" t="s">
        <v>90</v>
      </c>
      <c r="Q178" s="4"/>
      <c r="R178" s="3"/>
      <c r="S178" s="3"/>
      <c r="T178" s="3"/>
      <c r="U178" s="27" t="s">
        <v>84</v>
      </c>
      <c r="V178" s="3"/>
      <c r="W178" s="3"/>
      <c r="X178" s="27" t="s">
        <v>84</v>
      </c>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1"/>
      <c r="BF178" s="1"/>
      <c r="BG178" s="3" t="s">
        <v>96</v>
      </c>
      <c r="BH178" s="1"/>
    </row>
    <row r="179" spans="2:60" x14ac:dyDescent="0.2">
      <c r="B179" s="1">
        <v>175</v>
      </c>
      <c r="C179" s="22">
        <v>44143</v>
      </c>
      <c r="D179" s="1">
        <v>285</v>
      </c>
      <c r="E179" s="24">
        <v>9300</v>
      </c>
      <c r="F179" s="24">
        <v>11625</v>
      </c>
      <c r="G179" s="24">
        <v>11625</v>
      </c>
      <c r="H179" s="24" t="s">
        <v>3</v>
      </c>
      <c r="I179" s="25">
        <v>9.1377696791413481</v>
      </c>
      <c r="J179" s="2" t="s">
        <v>79</v>
      </c>
      <c r="K179" s="3">
        <v>50</v>
      </c>
      <c r="L179" s="4" t="s">
        <v>90</v>
      </c>
      <c r="M179" s="4" t="s">
        <v>81</v>
      </c>
      <c r="N179" s="4" t="s">
        <v>82</v>
      </c>
      <c r="O179" s="26">
        <v>36</v>
      </c>
      <c r="P179" s="4" t="s">
        <v>90</v>
      </c>
      <c r="Q179" s="4"/>
      <c r="R179" s="3"/>
      <c r="S179" s="3"/>
      <c r="T179" s="3"/>
      <c r="U179" s="27" t="s">
        <v>84</v>
      </c>
      <c r="V179" s="3"/>
      <c r="W179" s="3"/>
      <c r="X179" s="27" t="s">
        <v>84</v>
      </c>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1"/>
      <c r="BF179" s="1"/>
      <c r="BG179" s="3" t="s">
        <v>89</v>
      </c>
      <c r="BH179" s="1"/>
    </row>
    <row r="180" spans="2:60" x14ac:dyDescent="0.2">
      <c r="B180" s="1">
        <v>176</v>
      </c>
      <c r="C180" s="22">
        <v>44143</v>
      </c>
      <c r="D180" s="1">
        <v>286</v>
      </c>
      <c r="E180" s="24">
        <v>10000</v>
      </c>
      <c r="F180" s="24">
        <v>12500</v>
      </c>
      <c r="G180" s="24">
        <v>12500</v>
      </c>
      <c r="H180" s="24" t="s">
        <v>3</v>
      </c>
      <c r="I180" s="25">
        <v>9.2103403719761836</v>
      </c>
      <c r="J180" s="2" t="s">
        <v>79</v>
      </c>
      <c r="K180" s="3">
        <v>60</v>
      </c>
      <c r="L180" s="4" t="s">
        <v>90</v>
      </c>
      <c r="M180" s="4" t="s">
        <v>81</v>
      </c>
      <c r="N180" s="4" t="s">
        <v>95</v>
      </c>
      <c r="O180" s="26">
        <v>36</v>
      </c>
      <c r="P180" s="4" t="s">
        <v>90</v>
      </c>
      <c r="Q180" s="4"/>
      <c r="R180" s="3"/>
      <c r="S180" s="3"/>
      <c r="T180" s="3"/>
      <c r="U180" s="27" t="s">
        <v>84</v>
      </c>
      <c r="V180" s="3"/>
      <c r="W180" s="3"/>
      <c r="X180" s="3"/>
      <c r="Y180" s="27" t="s">
        <v>84</v>
      </c>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1"/>
      <c r="BF180" s="1"/>
      <c r="BG180" s="3" t="s">
        <v>89</v>
      </c>
      <c r="BH180" s="1"/>
    </row>
    <row r="181" spans="2:60" x14ac:dyDescent="0.2">
      <c r="B181" s="1">
        <v>177</v>
      </c>
      <c r="C181" s="22">
        <v>44143</v>
      </c>
      <c r="D181" s="1">
        <v>287</v>
      </c>
      <c r="E181" s="24">
        <v>9000</v>
      </c>
      <c r="F181" s="24">
        <v>11250</v>
      </c>
      <c r="G181" s="24">
        <v>11250</v>
      </c>
      <c r="H181" s="24" t="s">
        <v>3</v>
      </c>
      <c r="I181" s="25">
        <v>9.1049798563183568</v>
      </c>
      <c r="J181" s="2" t="s">
        <v>79</v>
      </c>
      <c r="K181" s="3">
        <v>70</v>
      </c>
      <c r="L181" s="4" t="s">
        <v>90</v>
      </c>
      <c r="M181" s="4" t="s">
        <v>81</v>
      </c>
      <c r="N181" s="4" t="s">
        <v>82</v>
      </c>
      <c r="O181" s="26">
        <v>36</v>
      </c>
      <c r="P181" s="4" t="s">
        <v>90</v>
      </c>
      <c r="Q181" s="4"/>
      <c r="R181" s="3"/>
      <c r="S181" s="3"/>
      <c r="T181" s="3"/>
      <c r="U181" s="27" t="s">
        <v>84</v>
      </c>
      <c r="V181" s="3"/>
      <c r="W181" s="3"/>
      <c r="X181" s="27"/>
      <c r="Y181" s="27" t="s">
        <v>84</v>
      </c>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27" t="s">
        <v>84</v>
      </c>
      <c r="AX181" s="3"/>
      <c r="AY181" s="3"/>
      <c r="AZ181" s="3"/>
      <c r="BA181" s="3"/>
      <c r="BB181" s="3"/>
      <c r="BC181" s="3"/>
      <c r="BD181" s="3"/>
      <c r="BE181" s="1"/>
      <c r="BF181" s="1"/>
      <c r="BG181" s="3" t="s">
        <v>89</v>
      </c>
      <c r="BH181" s="1"/>
    </row>
    <row r="182" spans="2:60" x14ac:dyDescent="0.2">
      <c r="B182" s="1">
        <v>178</v>
      </c>
      <c r="C182" s="22">
        <v>44143</v>
      </c>
      <c r="D182" s="34">
        <v>288</v>
      </c>
      <c r="E182" s="24">
        <v>42000</v>
      </c>
      <c r="F182" s="24">
        <v>52500</v>
      </c>
      <c r="G182" s="24">
        <v>52500</v>
      </c>
      <c r="H182" s="24" t="s">
        <v>3</v>
      </c>
      <c r="I182" s="25">
        <v>10.645424897265505</v>
      </c>
      <c r="J182" s="2" t="s">
        <v>79</v>
      </c>
      <c r="K182" s="3">
        <v>50</v>
      </c>
      <c r="L182" s="4" t="s">
        <v>86</v>
      </c>
      <c r="M182" s="4" t="s">
        <v>81</v>
      </c>
      <c r="N182" s="4" t="s">
        <v>88</v>
      </c>
      <c r="O182" s="26">
        <v>39</v>
      </c>
      <c r="P182" s="4" t="s">
        <v>86</v>
      </c>
      <c r="Q182" s="4"/>
      <c r="R182" s="27" t="s">
        <v>84</v>
      </c>
      <c r="S182" s="27"/>
      <c r="T182" s="27"/>
      <c r="U182" s="27" t="s">
        <v>84</v>
      </c>
      <c r="V182" s="3"/>
      <c r="W182" s="3"/>
      <c r="X182" s="3"/>
      <c r="Y182" s="3"/>
      <c r="Z182" s="3"/>
      <c r="AA182" s="3"/>
      <c r="AB182" s="3"/>
      <c r="AC182" s="27" t="s">
        <v>84</v>
      </c>
      <c r="AD182" s="3"/>
      <c r="AE182" s="3"/>
      <c r="AF182" s="3"/>
      <c r="AG182" s="3"/>
      <c r="AH182" s="3"/>
      <c r="AI182" s="3"/>
      <c r="AJ182" s="27" t="s">
        <v>84</v>
      </c>
      <c r="AK182" s="3"/>
      <c r="AL182" s="3"/>
      <c r="AM182" s="3"/>
      <c r="AN182" s="3"/>
      <c r="AO182" s="3"/>
      <c r="AP182" s="3"/>
      <c r="AQ182" s="3"/>
      <c r="AR182" s="3"/>
      <c r="AS182" s="3"/>
      <c r="AT182" s="3"/>
      <c r="AU182" s="3"/>
      <c r="AV182" s="3"/>
      <c r="AW182" s="3"/>
      <c r="AX182" s="3"/>
      <c r="AY182" s="3"/>
      <c r="AZ182" s="3"/>
      <c r="BA182" s="3"/>
      <c r="BB182" s="3"/>
      <c r="BC182" s="3"/>
      <c r="BD182" s="3"/>
      <c r="BE182" s="1"/>
      <c r="BF182" s="1"/>
      <c r="BG182" s="3" t="s">
        <v>85</v>
      </c>
      <c r="BH182" s="34" t="s">
        <v>152</v>
      </c>
    </row>
    <row r="183" spans="2:60" x14ac:dyDescent="0.2">
      <c r="B183" s="1">
        <v>179</v>
      </c>
      <c r="C183" s="22">
        <v>44143</v>
      </c>
      <c r="D183" s="1">
        <v>291</v>
      </c>
      <c r="E183" s="24">
        <v>32000</v>
      </c>
      <c r="F183" s="24">
        <v>40000</v>
      </c>
      <c r="G183" s="24">
        <v>40000</v>
      </c>
      <c r="H183" s="24" t="s">
        <v>3</v>
      </c>
      <c r="I183" s="25">
        <v>10.373491181781864</v>
      </c>
      <c r="J183" s="2" t="s">
        <v>79</v>
      </c>
      <c r="K183" s="3">
        <v>60</v>
      </c>
      <c r="L183" s="4" t="s">
        <v>86</v>
      </c>
      <c r="M183" s="4" t="s">
        <v>81</v>
      </c>
      <c r="N183" s="4" t="s">
        <v>95</v>
      </c>
      <c r="O183" s="26">
        <v>36</v>
      </c>
      <c r="P183" s="4" t="s">
        <v>86</v>
      </c>
      <c r="Q183" s="4"/>
      <c r="R183" s="3"/>
      <c r="S183" s="3"/>
      <c r="T183" s="27" t="s">
        <v>84</v>
      </c>
      <c r="U183" s="3"/>
      <c r="V183" s="3"/>
      <c r="W183" s="3"/>
      <c r="X183" s="3"/>
      <c r="Y183" s="3"/>
      <c r="Z183" s="3"/>
      <c r="AA183" s="3"/>
      <c r="AB183" s="3"/>
      <c r="AC183" s="3"/>
      <c r="AD183" s="3"/>
      <c r="AE183" s="3"/>
      <c r="AF183" s="3"/>
      <c r="AG183" s="3"/>
      <c r="AH183" s="3"/>
      <c r="AI183" s="3"/>
      <c r="AJ183" s="3"/>
      <c r="AK183" s="27" t="s">
        <v>84</v>
      </c>
      <c r="AL183" s="3"/>
      <c r="AM183" s="3"/>
      <c r="AN183" s="3"/>
      <c r="AO183" s="3"/>
      <c r="AP183" s="3"/>
      <c r="AQ183" s="3"/>
      <c r="AR183" s="3"/>
      <c r="AS183" s="3"/>
      <c r="AT183" s="3"/>
      <c r="AU183" s="3"/>
      <c r="AV183" s="3"/>
      <c r="AW183" s="3"/>
      <c r="AX183" s="3"/>
      <c r="AY183" s="3"/>
      <c r="AZ183" s="3"/>
      <c r="BA183" s="3"/>
      <c r="BB183" s="3"/>
      <c r="BC183" s="3"/>
      <c r="BD183" s="3"/>
      <c r="BE183" s="1"/>
      <c r="BF183" s="1"/>
      <c r="BG183" s="3" t="s">
        <v>85</v>
      </c>
      <c r="BH183" s="1"/>
    </row>
    <row r="184" spans="2:60" x14ac:dyDescent="0.2">
      <c r="B184" s="1">
        <v>180</v>
      </c>
      <c r="C184" s="22">
        <v>44143</v>
      </c>
      <c r="D184" s="1">
        <v>292</v>
      </c>
      <c r="E184" s="24">
        <v>76000</v>
      </c>
      <c r="F184" s="24">
        <v>95000</v>
      </c>
      <c r="G184" s="24">
        <v>95000</v>
      </c>
      <c r="H184" s="24" t="s">
        <v>3</v>
      </c>
      <c r="I184" s="25">
        <v>11.238488619268468</v>
      </c>
      <c r="J184" s="2" t="s">
        <v>79</v>
      </c>
      <c r="K184" s="3">
        <v>70</v>
      </c>
      <c r="L184" s="4" t="s">
        <v>86</v>
      </c>
      <c r="M184" s="4" t="s">
        <v>81</v>
      </c>
      <c r="N184" s="4" t="s">
        <v>106</v>
      </c>
      <c r="O184" s="26">
        <v>36</v>
      </c>
      <c r="P184" s="4" t="s">
        <v>86</v>
      </c>
      <c r="Q184" s="4"/>
      <c r="R184" s="3"/>
      <c r="S184" s="3"/>
      <c r="T184" s="27" t="s">
        <v>84</v>
      </c>
      <c r="U184" s="3"/>
      <c r="V184" s="3"/>
      <c r="W184" s="3"/>
      <c r="X184" s="3"/>
      <c r="Y184" s="3"/>
      <c r="Z184" s="3"/>
      <c r="AA184" s="3"/>
      <c r="AB184" s="3"/>
      <c r="AC184" s="3"/>
      <c r="AD184" s="3"/>
      <c r="AE184" s="3"/>
      <c r="AF184" s="3"/>
      <c r="AG184" s="3"/>
      <c r="AH184" s="3"/>
      <c r="AI184" s="3"/>
      <c r="AJ184" s="3"/>
      <c r="AK184" s="27" t="s">
        <v>84</v>
      </c>
      <c r="AL184" s="3"/>
      <c r="AM184" s="3"/>
      <c r="AN184" s="3"/>
      <c r="AO184" s="3"/>
      <c r="AP184" s="3"/>
      <c r="AQ184" s="3"/>
      <c r="AR184" s="3"/>
      <c r="AS184" s="3"/>
      <c r="AT184" s="3"/>
      <c r="AU184" s="3"/>
      <c r="AV184" s="3"/>
      <c r="AW184" s="3"/>
      <c r="AX184" s="3"/>
      <c r="AY184" s="3"/>
      <c r="AZ184" s="3"/>
      <c r="BA184" s="3"/>
      <c r="BB184" s="27" t="s">
        <v>84</v>
      </c>
      <c r="BC184" s="3"/>
      <c r="BD184" s="3"/>
      <c r="BE184" s="1"/>
      <c r="BF184" s="1"/>
      <c r="BG184" s="3" t="s">
        <v>85</v>
      </c>
      <c r="BH184" s="1"/>
    </row>
    <row r="185" spans="2:60" x14ac:dyDescent="0.2">
      <c r="B185" s="1">
        <v>181</v>
      </c>
      <c r="C185" s="22">
        <v>44143</v>
      </c>
      <c r="D185" s="1">
        <v>295</v>
      </c>
      <c r="E185" s="24">
        <v>210000</v>
      </c>
      <c r="F185" s="24">
        <v>262500</v>
      </c>
      <c r="G185" s="24">
        <v>262500</v>
      </c>
      <c r="H185" s="24" t="s">
        <v>3</v>
      </c>
      <c r="I185" s="25">
        <v>12.254862809699606</v>
      </c>
      <c r="J185" s="2" t="s">
        <v>79</v>
      </c>
      <c r="K185" s="3">
        <v>70</v>
      </c>
      <c r="L185" s="4" t="s">
        <v>86</v>
      </c>
      <c r="M185" s="4" t="s">
        <v>81</v>
      </c>
      <c r="N185" s="4" t="s">
        <v>95</v>
      </c>
      <c r="O185" s="26">
        <v>36</v>
      </c>
      <c r="P185" s="4" t="s">
        <v>86</v>
      </c>
      <c r="Q185" s="4"/>
      <c r="R185" s="3"/>
      <c r="S185" s="3"/>
      <c r="T185" s="27" t="s">
        <v>84</v>
      </c>
      <c r="U185" s="3"/>
      <c r="V185" s="3"/>
      <c r="W185" s="3"/>
      <c r="X185" s="3"/>
      <c r="Y185" s="3"/>
      <c r="Z185" s="3"/>
      <c r="AA185" s="3"/>
      <c r="AB185" s="3"/>
      <c r="AC185" s="3"/>
      <c r="AD185" s="3"/>
      <c r="AE185" s="3"/>
      <c r="AF185" s="3"/>
      <c r="AG185" s="3"/>
      <c r="AH185" s="3"/>
      <c r="AI185" s="3"/>
      <c r="AJ185" s="3"/>
      <c r="AK185" s="27" t="s">
        <v>84</v>
      </c>
      <c r="AL185" s="3"/>
      <c r="AM185" s="3"/>
      <c r="AN185" s="3"/>
      <c r="AO185" s="3"/>
      <c r="AP185" s="3"/>
      <c r="AQ185" s="3"/>
      <c r="AR185" s="3"/>
      <c r="AS185" s="3"/>
      <c r="AT185" s="3"/>
      <c r="AU185" s="3"/>
      <c r="AV185" s="3"/>
      <c r="AW185" s="3"/>
      <c r="AX185" s="3"/>
      <c r="AY185" s="3"/>
      <c r="AZ185" s="3"/>
      <c r="BA185" s="3"/>
      <c r="BB185" s="3"/>
      <c r="BC185" s="3"/>
      <c r="BD185" s="3"/>
      <c r="BE185" s="1"/>
      <c r="BF185" s="1"/>
      <c r="BG185" s="3" t="s">
        <v>96</v>
      </c>
      <c r="BH185" s="1" t="s">
        <v>153</v>
      </c>
    </row>
    <row r="186" spans="2:60" x14ac:dyDescent="0.2">
      <c r="B186" s="1">
        <v>182</v>
      </c>
      <c r="C186" s="22">
        <v>44143</v>
      </c>
      <c r="D186" s="1">
        <v>296</v>
      </c>
      <c r="E186" s="24">
        <v>12000</v>
      </c>
      <c r="F186" s="24">
        <v>15000</v>
      </c>
      <c r="G186" s="24">
        <v>15000</v>
      </c>
      <c r="H186" s="24" t="s">
        <v>3</v>
      </c>
      <c r="I186" s="25">
        <v>9.3926619287701367</v>
      </c>
      <c r="J186" s="2" t="s">
        <v>79</v>
      </c>
      <c r="K186" s="3">
        <v>70</v>
      </c>
      <c r="L186" s="4" t="s">
        <v>86</v>
      </c>
      <c r="M186" s="4" t="s">
        <v>81</v>
      </c>
      <c r="N186" s="4" t="s">
        <v>88</v>
      </c>
      <c r="O186" s="26">
        <v>38</v>
      </c>
      <c r="P186" s="4" t="s">
        <v>86</v>
      </c>
      <c r="Q186" s="4"/>
      <c r="R186" s="3"/>
      <c r="S186" s="3"/>
      <c r="T186" s="3"/>
      <c r="U186" s="27" t="s">
        <v>84</v>
      </c>
      <c r="V186" s="3"/>
      <c r="W186" s="3"/>
      <c r="X186" s="27" t="s">
        <v>84</v>
      </c>
      <c r="Y186" s="3"/>
      <c r="Z186" s="3"/>
      <c r="AA186" s="3"/>
      <c r="AB186" s="3"/>
      <c r="AC186" s="3"/>
      <c r="AD186" s="3"/>
      <c r="AE186" s="27" t="s">
        <v>84</v>
      </c>
      <c r="AF186" s="3"/>
      <c r="AG186" s="3"/>
      <c r="AH186" s="3"/>
      <c r="AI186" s="3"/>
      <c r="AJ186" s="27" t="s">
        <v>84</v>
      </c>
      <c r="AK186" s="3"/>
      <c r="AL186" s="3"/>
      <c r="AM186" s="3"/>
      <c r="AN186" s="3"/>
      <c r="AO186" s="3"/>
      <c r="AP186" s="3"/>
      <c r="AQ186" s="3"/>
      <c r="AR186" s="3"/>
      <c r="AS186" s="3"/>
      <c r="AT186" s="3"/>
      <c r="AU186" s="3"/>
      <c r="AV186" s="3"/>
      <c r="AW186" s="3"/>
      <c r="AX186" s="3"/>
      <c r="AY186" s="3"/>
      <c r="AZ186" s="3"/>
      <c r="BA186" s="3"/>
      <c r="BB186" s="3"/>
      <c r="BC186" s="3"/>
      <c r="BD186" s="3"/>
      <c r="BE186" s="1"/>
      <c r="BF186" s="1"/>
      <c r="BG186" s="3" t="s">
        <v>89</v>
      </c>
      <c r="BH186" s="1"/>
    </row>
    <row r="187" spans="2:60" x14ac:dyDescent="0.2">
      <c r="B187" s="1">
        <v>183</v>
      </c>
      <c r="C187" s="22">
        <v>44143</v>
      </c>
      <c r="D187" s="1">
        <v>374</v>
      </c>
      <c r="E187" s="24">
        <v>150000</v>
      </c>
      <c r="F187" s="24">
        <v>187500</v>
      </c>
      <c r="G187" s="24">
        <v>187500</v>
      </c>
      <c r="H187" s="24" t="s">
        <v>3</v>
      </c>
      <c r="I187" s="25">
        <v>11.918390573078392</v>
      </c>
      <c r="J187" s="2" t="s">
        <v>79</v>
      </c>
      <c r="K187" s="3">
        <v>70</v>
      </c>
      <c r="L187" s="4" t="s">
        <v>86</v>
      </c>
      <c r="M187" s="4" t="s">
        <v>81</v>
      </c>
      <c r="N187" s="4" t="s">
        <v>88</v>
      </c>
      <c r="O187" s="26">
        <v>39</v>
      </c>
      <c r="P187" s="4" t="s">
        <v>86</v>
      </c>
      <c r="Q187" s="4"/>
      <c r="R187" s="27" t="s">
        <v>84</v>
      </c>
      <c r="S187" s="27"/>
      <c r="T187" s="3"/>
      <c r="U187" s="27" t="s">
        <v>84</v>
      </c>
      <c r="V187" s="3"/>
      <c r="W187" s="3"/>
      <c r="X187" s="3"/>
      <c r="Y187" s="3"/>
      <c r="Z187" s="3"/>
      <c r="AA187" s="3"/>
      <c r="AB187" s="3"/>
      <c r="AC187" s="27" t="s">
        <v>84</v>
      </c>
      <c r="AD187" s="3"/>
      <c r="AE187" s="3"/>
      <c r="AF187" s="3"/>
      <c r="AG187" s="3"/>
      <c r="AH187" s="3"/>
      <c r="AI187" s="3"/>
      <c r="AJ187" s="27" t="s">
        <v>84</v>
      </c>
      <c r="AK187" s="3"/>
      <c r="AL187" s="3"/>
      <c r="AM187" s="3"/>
      <c r="AN187" s="3"/>
      <c r="AO187" s="3"/>
      <c r="AP187" s="3"/>
      <c r="AQ187" s="3"/>
      <c r="AR187" s="3"/>
      <c r="AS187" s="3"/>
      <c r="AT187" s="3"/>
      <c r="AU187" s="3"/>
      <c r="AV187" s="3"/>
      <c r="AW187" s="3"/>
      <c r="AX187" s="3"/>
      <c r="AY187" s="3"/>
      <c r="AZ187" s="3"/>
      <c r="BA187" s="3" t="s">
        <v>154</v>
      </c>
      <c r="BB187" s="3"/>
      <c r="BC187" s="3"/>
      <c r="BD187" s="3"/>
      <c r="BE187" s="1"/>
      <c r="BF187" s="1"/>
      <c r="BG187" s="3" t="s">
        <v>96</v>
      </c>
      <c r="BH187" s="1"/>
    </row>
    <row r="188" spans="2:60" x14ac:dyDescent="0.2">
      <c r="B188" s="1">
        <v>184</v>
      </c>
      <c r="C188" s="22">
        <v>44143</v>
      </c>
      <c r="D188" s="1">
        <v>404</v>
      </c>
      <c r="E188" s="24">
        <v>40000</v>
      </c>
      <c r="F188" s="24">
        <v>50000</v>
      </c>
      <c r="G188" s="24">
        <v>50000</v>
      </c>
      <c r="H188" s="24" t="s">
        <v>3</v>
      </c>
      <c r="I188" s="25">
        <v>10.596634733096073</v>
      </c>
      <c r="J188" s="2" t="s">
        <v>79</v>
      </c>
      <c r="K188" s="3">
        <v>80</v>
      </c>
      <c r="L188" s="4" t="s">
        <v>86</v>
      </c>
      <c r="M188" s="4" t="s">
        <v>81</v>
      </c>
      <c r="N188" s="4" t="s">
        <v>95</v>
      </c>
      <c r="O188" s="26">
        <v>37</v>
      </c>
      <c r="P188" s="4" t="s">
        <v>86</v>
      </c>
      <c r="Q188" s="4"/>
      <c r="R188" s="3"/>
      <c r="S188" s="3"/>
      <c r="T188" s="27" t="s">
        <v>84</v>
      </c>
      <c r="U188" s="3"/>
      <c r="V188" s="3"/>
      <c r="W188" s="3"/>
      <c r="X188" s="3"/>
      <c r="Y188" s="3"/>
      <c r="Z188" s="3"/>
      <c r="AA188" s="3"/>
      <c r="AB188" s="3"/>
      <c r="AC188" s="3"/>
      <c r="AD188" s="3"/>
      <c r="AE188" s="3"/>
      <c r="AF188" s="3"/>
      <c r="AG188" s="3"/>
      <c r="AH188" s="3"/>
      <c r="AI188" s="3"/>
      <c r="AJ188" s="3"/>
      <c r="AK188" s="27" t="s">
        <v>84</v>
      </c>
      <c r="AL188" s="3"/>
      <c r="AM188" s="3"/>
      <c r="AN188" s="3"/>
      <c r="AO188" s="3"/>
      <c r="AP188" s="3"/>
      <c r="AQ188" s="3"/>
      <c r="AR188" s="3"/>
      <c r="AS188" s="3"/>
      <c r="AT188" s="3"/>
      <c r="AU188" s="3"/>
      <c r="AV188" s="3"/>
      <c r="AW188" s="3"/>
      <c r="AX188" s="3"/>
      <c r="AY188" s="3"/>
      <c r="AZ188" s="3"/>
      <c r="BA188" s="3"/>
      <c r="BB188" s="3"/>
      <c r="BC188" s="3"/>
      <c r="BD188" s="3"/>
      <c r="BE188" s="1"/>
      <c r="BF188" s="1"/>
      <c r="BG188" s="3" t="s">
        <v>85</v>
      </c>
      <c r="BH188" s="1"/>
    </row>
    <row r="189" spans="2:60" x14ac:dyDescent="0.2">
      <c r="B189" s="1">
        <v>185</v>
      </c>
      <c r="C189" s="22">
        <v>44143</v>
      </c>
      <c r="D189" s="1">
        <v>416</v>
      </c>
      <c r="E189" s="24">
        <v>33000</v>
      </c>
      <c r="F189" s="24">
        <v>41250</v>
      </c>
      <c r="G189" s="24">
        <v>41250</v>
      </c>
      <c r="H189" s="24" t="s">
        <v>3</v>
      </c>
      <c r="I189" s="25">
        <v>10.404262840448617</v>
      </c>
      <c r="J189" s="2" t="s">
        <v>79</v>
      </c>
      <c r="K189" s="3">
        <v>60</v>
      </c>
      <c r="L189" s="4" t="s">
        <v>86</v>
      </c>
      <c r="M189" s="4" t="s">
        <v>81</v>
      </c>
      <c r="N189" s="4" t="s">
        <v>88</v>
      </c>
      <c r="O189" s="26">
        <v>37</v>
      </c>
      <c r="P189" s="4" t="s">
        <v>86</v>
      </c>
      <c r="Q189" s="4"/>
      <c r="R189" s="3"/>
      <c r="S189" s="3"/>
      <c r="T189" s="27" t="s">
        <v>84</v>
      </c>
      <c r="U189" s="3"/>
      <c r="V189" s="3"/>
      <c r="W189" s="3"/>
      <c r="X189" s="3"/>
      <c r="Y189" s="3"/>
      <c r="Z189" s="3"/>
      <c r="AA189" s="3"/>
      <c r="AB189" s="3"/>
      <c r="AC189" s="3"/>
      <c r="AD189" s="3"/>
      <c r="AE189" s="3"/>
      <c r="AF189" s="3"/>
      <c r="AG189" s="3"/>
      <c r="AH189" s="3"/>
      <c r="AI189" s="3"/>
      <c r="AJ189" s="3"/>
      <c r="AK189" s="27" t="s">
        <v>84</v>
      </c>
      <c r="AL189" s="3"/>
      <c r="AM189" s="3"/>
      <c r="AN189" s="3"/>
      <c r="AO189" s="3"/>
      <c r="AP189" s="3"/>
      <c r="AQ189" s="3"/>
      <c r="AR189" s="3"/>
      <c r="AS189" s="3"/>
      <c r="AT189" s="3"/>
      <c r="AU189" s="3"/>
      <c r="AV189" s="3"/>
      <c r="AW189" s="3"/>
      <c r="AX189" s="3"/>
      <c r="AY189" s="3"/>
      <c r="AZ189" s="3"/>
      <c r="BA189" s="3"/>
      <c r="BB189" s="3"/>
      <c r="BC189" s="3"/>
      <c r="BD189" s="3"/>
      <c r="BE189" s="1"/>
      <c r="BF189" s="1"/>
      <c r="BG189" s="3" t="s">
        <v>96</v>
      </c>
      <c r="BH189" s="1"/>
    </row>
    <row r="190" spans="2:60" x14ac:dyDescent="0.2">
      <c r="B190" s="1">
        <v>186</v>
      </c>
      <c r="C190" s="22">
        <v>44143</v>
      </c>
      <c r="D190" s="1">
        <v>417</v>
      </c>
      <c r="E190" s="24">
        <v>14000</v>
      </c>
      <c r="F190" s="24">
        <v>17500</v>
      </c>
      <c r="G190" s="24">
        <v>17500</v>
      </c>
      <c r="H190" s="24" t="s">
        <v>3</v>
      </c>
      <c r="I190" s="25">
        <v>9.5468126085973957</v>
      </c>
      <c r="J190" s="2" t="s">
        <v>79</v>
      </c>
      <c r="K190" s="3">
        <v>80</v>
      </c>
      <c r="L190" s="4" t="s">
        <v>86</v>
      </c>
      <c r="M190" s="4" t="s">
        <v>81</v>
      </c>
      <c r="N190" s="4" t="s">
        <v>88</v>
      </c>
      <c r="O190" s="26">
        <v>40</v>
      </c>
      <c r="P190" s="4" t="s">
        <v>86</v>
      </c>
      <c r="Q190" s="4"/>
      <c r="R190" s="3"/>
      <c r="S190" s="3"/>
      <c r="T190" s="3"/>
      <c r="U190" s="27" t="s">
        <v>84</v>
      </c>
      <c r="V190" s="3"/>
      <c r="W190" s="3"/>
      <c r="X190" s="27" t="s">
        <v>84</v>
      </c>
      <c r="Y190" s="3"/>
      <c r="Z190" s="3"/>
      <c r="AA190" s="3"/>
      <c r="AB190" s="3"/>
      <c r="AC190" s="3"/>
      <c r="AD190" s="3"/>
      <c r="AE190" s="27" t="s">
        <v>84</v>
      </c>
      <c r="AF190" s="3"/>
      <c r="AG190" s="3"/>
      <c r="AH190" s="3"/>
      <c r="AI190" s="3"/>
      <c r="AJ190" s="27" t="s">
        <v>84</v>
      </c>
      <c r="AK190" s="3"/>
      <c r="AL190" s="3"/>
      <c r="AM190" s="3"/>
      <c r="AN190" s="3"/>
      <c r="AO190" s="3"/>
      <c r="AP190" s="3"/>
      <c r="AQ190" s="3"/>
      <c r="AR190" s="3"/>
      <c r="AS190" s="3"/>
      <c r="AT190" s="3"/>
      <c r="AU190" s="3"/>
      <c r="AV190" s="3"/>
      <c r="AW190" s="3"/>
      <c r="AX190" s="3"/>
      <c r="AY190" s="3"/>
      <c r="AZ190" s="3"/>
      <c r="BA190" s="3"/>
      <c r="BB190" s="3"/>
      <c r="BC190" s="3"/>
      <c r="BD190" s="3"/>
      <c r="BE190" s="1"/>
      <c r="BF190" s="1"/>
      <c r="BG190" s="3" t="s">
        <v>85</v>
      </c>
      <c r="BH190" s="1"/>
    </row>
    <row r="191" spans="2:60" x14ac:dyDescent="0.2">
      <c r="B191" s="1">
        <v>187</v>
      </c>
      <c r="C191" s="22">
        <v>44143</v>
      </c>
      <c r="D191" s="1">
        <v>422</v>
      </c>
      <c r="E191" s="24">
        <v>45000</v>
      </c>
      <c r="F191" s="24">
        <v>56250</v>
      </c>
      <c r="G191" s="24">
        <v>56250</v>
      </c>
      <c r="H191" s="24" t="s">
        <v>3</v>
      </c>
      <c r="I191" s="25">
        <v>10.714417768752456</v>
      </c>
      <c r="J191" s="2" t="s">
        <v>79</v>
      </c>
      <c r="K191" s="3">
        <v>50</v>
      </c>
      <c r="L191" s="4" t="s">
        <v>86</v>
      </c>
      <c r="M191" s="4" t="s">
        <v>81</v>
      </c>
      <c r="N191" s="4" t="s">
        <v>88</v>
      </c>
      <c r="O191" s="26">
        <v>37</v>
      </c>
      <c r="P191" s="4" t="s">
        <v>86</v>
      </c>
      <c r="Q191" s="4"/>
      <c r="R191" s="27" t="s">
        <v>84</v>
      </c>
      <c r="S191" s="27"/>
      <c r="T191" s="3"/>
      <c r="U191" s="27" t="s">
        <v>84</v>
      </c>
      <c r="V191" s="3"/>
      <c r="W191" s="3"/>
      <c r="X191" s="3"/>
      <c r="Y191" s="3"/>
      <c r="Z191" s="3"/>
      <c r="AA191" s="3"/>
      <c r="AB191" s="3"/>
      <c r="AC191" s="27" t="s">
        <v>84</v>
      </c>
      <c r="AD191" s="3"/>
      <c r="AE191" s="3"/>
      <c r="AF191" s="3"/>
      <c r="AG191" s="3"/>
      <c r="AH191" s="3"/>
      <c r="AI191" s="3"/>
      <c r="AJ191" s="27" t="s">
        <v>84</v>
      </c>
      <c r="AK191" s="3"/>
      <c r="AL191" s="3"/>
      <c r="AM191" s="3"/>
      <c r="AN191" s="3"/>
      <c r="AO191" s="3"/>
      <c r="AP191" s="3"/>
      <c r="AQ191" s="3"/>
      <c r="AR191" s="3"/>
      <c r="AS191" s="3"/>
      <c r="AT191" s="3"/>
      <c r="AU191" s="3"/>
      <c r="AV191" s="3"/>
      <c r="AW191" s="3"/>
      <c r="AX191" s="3"/>
      <c r="AY191" s="3"/>
      <c r="AZ191" s="3"/>
      <c r="BA191" s="3"/>
      <c r="BB191" s="3"/>
      <c r="BC191" s="3"/>
      <c r="BD191" s="3"/>
      <c r="BE191" s="1"/>
      <c r="BF191" s="1"/>
      <c r="BG191" s="3" t="s">
        <v>85</v>
      </c>
      <c r="BH191" s="1"/>
    </row>
    <row r="192" spans="2:60" x14ac:dyDescent="0.2">
      <c r="B192" s="1">
        <v>188</v>
      </c>
      <c r="C192" s="22">
        <v>44143</v>
      </c>
      <c r="D192" s="1">
        <v>424</v>
      </c>
      <c r="E192" s="24">
        <v>12000</v>
      </c>
      <c r="F192" s="24">
        <v>15000</v>
      </c>
      <c r="G192" s="24">
        <v>15000</v>
      </c>
      <c r="H192" s="24" t="s">
        <v>3</v>
      </c>
      <c r="I192" s="25">
        <v>9.3926619287701367</v>
      </c>
      <c r="J192" s="2" t="s">
        <v>79</v>
      </c>
      <c r="K192" s="3">
        <v>60</v>
      </c>
      <c r="L192" s="4" t="s">
        <v>86</v>
      </c>
      <c r="M192" s="4" t="s">
        <v>81</v>
      </c>
      <c r="N192" s="4" t="s">
        <v>88</v>
      </c>
      <c r="O192" s="26">
        <v>39</v>
      </c>
      <c r="P192" s="4" t="s">
        <v>83</v>
      </c>
      <c r="Q192" s="4"/>
      <c r="R192" s="27" t="s">
        <v>84</v>
      </c>
      <c r="S192" s="27"/>
      <c r="T192" s="3"/>
      <c r="U192" s="27" t="s">
        <v>84</v>
      </c>
      <c r="V192" s="3"/>
      <c r="W192" s="3"/>
      <c r="X192" s="3"/>
      <c r="Y192" s="3"/>
      <c r="Z192" s="3"/>
      <c r="AA192" s="3"/>
      <c r="AB192" s="3"/>
      <c r="AC192" s="27" t="s">
        <v>84</v>
      </c>
      <c r="AD192" s="3"/>
      <c r="AE192" s="3"/>
      <c r="AF192" s="3"/>
      <c r="AG192" s="3"/>
      <c r="AH192" s="3"/>
      <c r="AI192" s="3"/>
      <c r="AJ192" s="27" t="s">
        <v>84</v>
      </c>
      <c r="AK192" s="3"/>
      <c r="AL192" s="3"/>
      <c r="AM192" s="3"/>
      <c r="AN192" s="3"/>
      <c r="AO192" s="3"/>
      <c r="AP192" s="3"/>
      <c r="AQ192" s="3"/>
      <c r="AR192" s="3"/>
      <c r="AS192" s="3"/>
      <c r="AT192" s="3"/>
      <c r="AU192" s="3"/>
      <c r="AV192" s="3"/>
      <c r="AW192" s="3"/>
      <c r="AX192" s="3"/>
      <c r="AY192" s="3"/>
      <c r="AZ192" s="3"/>
      <c r="BA192" s="3"/>
      <c r="BB192" s="3"/>
      <c r="BC192" s="3"/>
      <c r="BD192" s="3"/>
      <c r="BE192" s="1"/>
      <c r="BF192" s="1"/>
      <c r="BG192" s="3" t="s">
        <v>89</v>
      </c>
      <c r="BH192" s="1"/>
    </row>
    <row r="193" spans="2:60" x14ac:dyDescent="0.2">
      <c r="B193" s="1">
        <v>189</v>
      </c>
      <c r="C193" s="22">
        <v>44143</v>
      </c>
      <c r="D193" s="1">
        <v>425</v>
      </c>
      <c r="E193" s="24">
        <v>55000</v>
      </c>
      <c r="F193" s="24">
        <v>68750</v>
      </c>
      <c r="G193" s="24">
        <v>68750</v>
      </c>
      <c r="H193" s="24" t="s">
        <v>3</v>
      </c>
      <c r="I193" s="25">
        <v>10.915088464214607</v>
      </c>
      <c r="J193" s="2" t="s">
        <v>79</v>
      </c>
      <c r="K193" s="3">
        <v>60</v>
      </c>
      <c r="L193" s="4" t="s">
        <v>86</v>
      </c>
      <c r="M193" s="4" t="s">
        <v>81</v>
      </c>
      <c r="N193" s="4" t="s">
        <v>98</v>
      </c>
      <c r="O193" s="26">
        <v>38</v>
      </c>
      <c r="P193" s="4" t="s">
        <v>86</v>
      </c>
      <c r="Q193" s="4"/>
      <c r="R193" s="3"/>
      <c r="S193" s="3"/>
      <c r="T193" s="27" t="s">
        <v>84</v>
      </c>
      <c r="U193" s="27"/>
      <c r="V193" s="3"/>
      <c r="W193" s="3"/>
      <c r="X193" s="3"/>
      <c r="Y193" s="3"/>
      <c r="Z193" s="3"/>
      <c r="AA193" s="3"/>
      <c r="AB193" s="3"/>
      <c r="AC193" s="3"/>
      <c r="AD193" s="3"/>
      <c r="AE193" s="3"/>
      <c r="AF193" s="3"/>
      <c r="AG193" s="3"/>
      <c r="AH193" s="3"/>
      <c r="AI193" s="3"/>
      <c r="AJ193" s="3"/>
      <c r="AK193" s="27" t="s">
        <v>84</v>
      </c>
      <c r="AL193" s="3"/>
      <c r="AM193" s="3"/>
      <c r="AN193" s="3"/>
      <c r="AO193" s="3"/>
      <c r="AP193" s="3"/>
      <c r="AQ193" s="3"/>
      <c r="AR193" s="3"/>
      <c r="AS193" s="3"/>
      <c r="AT193" s="3"/>
      <c r="AU193" s="3"/>
      <c r="AV193" s="3"/>
      <c r="AW193" s="3"/>
      <c r="AX193" s="3"/>
      <c r="AY193" s="3"/>
      <c r="AZ193" s="3"/>
      <c r="BA193" s="3"/>
      <c r="BB193" s="27" t="s">
        <v>84</v>
      </c>
      <c r="BC193" s="3"/>
      <c r="BD193" s="3"/>
      <c r="BE193" s="1"/>
      <c r="BF193" s="1"/>
      <c r="BG193" s="3" t="s">
        <v>85</v>
      </c>
      <c r="BH193" s="1"/>
    </row>
    <row r="194" spans="2:60" x14ac:dyDescent="0.2">
      <c r="B194" s="1">
        <v>190</v>
      </c>
      <c r="C194" s="22">
        <v>44143</v>
      </c>
      <c r="D194" s="1">
        <v>426</v>
      </c>
      <c r="E194" s="24">
        <v>26000</v>
      </c>
      <c r="F194" s="24">
        <v>32500</v>
      </c>
      <c r="G194" s="24">
        <v>32500</v>
      </c>
      <c r="H194" s="24" t="s">
        <v>3</v>
      </c>
      <c r="I194" s="25">
        <v>10.165851817003619</v>
      </c>
      <c r="J194" s="2" t="s">
        <v>79</v>
      </c>
      <c r="K194" s="3">
        <v>70</v>
      </c>
      <c r="L194" s="4" t="s">
        <v>86</v>
      </c>
      <c r="M194" s="4" t="s">
        <v>81</v>
      </c>
      <c r="N194" s="4" t="s">
        <v>88</v>
      </c>
      <c r="O194" s="26">
        <v>36</v>
      </c>
      <c r="P194" s="4" t="s">
        <v>86</v>
      </c>
      <c r="Q194" s="4"/>
      <c r="R194" s="27" t="s">
        <v>84</v>
      </c>
      <c r="S194" s="27"/>
      <c r="T194" s="3"/>
      <c r="U194" s="27" t="s">
        <v>84</v>
      </c>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1"/>
      <c r="BF194" s="1"/>
      <c r="BG194" s="3" t="s">
        <v>96</v>
      </c>
      <c r="BH194" s="1"/>
    </row>
    <row r="195" spans="2:60" x14ac:dyDescent="0.2">
      <c r="B195" s="1">
        <v>191</v>
      </c>
      <c r="C195" s="22">
        <v>44143</v>
      </c>
      <c r="D195" s="1">
        <v>427</v>
      </c>
      <c r="E195" s="24">
        <v>11500</v>
      </c>
      <c r="F195" s="24">
        <v>14375</v>
      </c>
      <c r="G195" s="24">
        <v>14375</v>
      </c>
      <c r="H195" s="24" t="s">
        <v>3</v>
      </c>
      <c r="I195" s="25">
        <v>9.3501023143513411</v>
      </c>
      <c r="J195" s="2" t="s">
        <v>79</v>
      </c>
      <c r="K195" s="3">
        <v>50</v>
      </c>
      <c r="L195" s="4" t="s">
        <v>86</v>
      </c>
      <c r="M195" s="4" t="s">
        <v>81</v>
      </c>
      <c r="N195" s="4" t="s">
        <v>88</v>
      </c>
      <c r="O195" s="26">
        <v>38</v>
      </c>
      <c r="P195" s="4" t="s">
        <v>86</v>
      </c>
      <c r="Q195" s="4"/>
      <c r="R195" s="27" t="s">
        <v>84</v>
      </c>
      <c r="S195" s="27"/>
      <c r="T195" s="3"/>
      <c r="U195" s="27" t="s">
        <v>84</v>
      </c>
      <c r="V195" s="3"/>
      <c r="W195" s="3"/>
      <c r="X195" s="3"/>
      <c r="Y195" s="3"/>
      <c r="Z195" s="3"/>
      <c r="AA195" s="3"/>
      <c r="AB195" s="3"/>
      <c r="AC195" s="27" t="s">
        <v>84</v>
      </c>
      <c r="AD195" s="3"/>
      <c r="AE195" s="3"/>
      <c r="AF195" s="3"/>
      <c r="AG195" s="3"/>
      <c r="AH195" s="3"/>
      <c r="AI195" s="3"/>
      <c r="AJ195" s="27" t="s">
        <v>84</v>
      </c>
      <c r="AK195" s="3"/>
      <c r="AL195" s="3"/>
      <c r="AM195" s="3"/>
      <c r="AN195" s="3"/>
      <c r="AO195" s="3"/>
      <c r="AP195" s="3"/>
      <c r="AQ195" s="3"/>
      <c r="AR195" s="3"/>
      <c r="AS195" s="3"/>
      <c r="AT195" s="3"/>
      <c r="AU195" s="3"/>
      <c r="AV195" s="3"/>
      <c r="AW195" s="3"/>
      <c r="AX195" s="3"/>
      <c r="AY195" s="3"/>
      <c r="AZ195" s="3"/>
      <c r="BA195" s="3"/>
      <c r="BB195" s="3"/>
      <c r="BC195" s="3"/>
      <c r="BD195" s="3"/>
      <c r="BE195" s="1"/>
      <c r="BF195" s="1"/>
      <c r="BG195" s="3" t="s">
        <v>89</v>
      </c>
      <c r="BH195" s="1"/>
    </row>
    <row r="196" spans="2:60" x14ac:dyDescent="0.2">
      <c r="B196" s="1">
        <v>192</v>
      </c>
      <c r="C196" s="22">
        <v>44143</v>
      </c>
      <c r="D196" s="1">
        <v>428</v>
      </c>
      <c r="E196" s="24">
        <v>14500</v>
      </c>
      <c r="F196" s="24">
        <v>18125</v>
      </c>
      <c r="G196" s="24">
        <v>18125</v>
      </c>
      <c r="H196" s="24" t="s">
        <v>3</v>
      </c>
      <c r="I196" s="25">
        <v>9.581903928408666</v>
      </c>
      <c r="J196" s="2" t="s">
        <v>79</v>
      </c>
      <c r="K196" s="3">
        <v>70</v>
      </c>
      <c r="L196" s="4" t="s">
        <v>86</v>
      </c>
      <c r="M196" s="4" t="s">
        <v>81</v>
      </c>
      <c r="N196" s="4" t="s">
        <v>88</v>
      </c>
      <c r="O196" s="26">
        <v>39</v>
      </c>
      <c r="P196" s="4" t="s">
        <v>86</v>
      </c>
      <c r="Q196" s="4"/>
      <c r="R196" s="3"/>
      <c r="S196" s="3"/>
      <c r="T196" s="3"/>
      <c r="U196" s="27" t="s">
        <v>84</v>
      </c>
      <c r="V196" s="3"/>
      <c r="W196" s="3"/>
      <c r="X196" s="27" t="s">
        <v>84</v>
      </c>
      <c r="Y196" s="3"/>
      <c r="Z196" s="3"/>
      <c r="AA196" s="3"/>
      <c r="AB196" s="3"/>
      <c r="AC196" s="27" t="s">
        <v>84</v>
      </c>
      <c r="AD196" s="3"/>
      <c r="AE196" s="3"/>
      <c r="AF196" s="3"/>
      <c r="AG196" s="3"/>
      <c r="AH196" s="3"/>
      <c r="AI196" s="3"/>
      <c r="AJ196" s="27" t="s">
        <v>84</v>
      </c>
      <c r="AK196" s="3"/>
      <c r="AL196" s="3"/>
      <c r="AM196" s="3"/>
      <c r="AN196" s="3"/>
      <c r="AO196" s="3"/>
      <c r="AP196" s="3"/>
      <c r="AQ196" s="3"/>
      <c r="AR196" s="3"/>
      <c r="AS196" s="3"/>
      <c r="AT196" s="3"/>
      <c r="AU196" s="3"/>
      <c r="AV196" s="3"/>
      <c r="AW196" s="3"/>
      <c r="AX196" s="3"/>
      <c r="AY196" s="3"/>
      <c r="AZ196" s="3"/>
      <c r="BA196" s="3"/>
      <c r="BB196" s="3"/>
      <c r="BC196" s="3"/>
      <c r="BD196" s="3"/>
      <c r="BE196" s="1"/>
      <c r="BF196" s="1"/>
      <c r="BG196" s="3" t="s">
        <v>85</v>
      </c>
      <c r="BH196" s="1"/>
    </row>
    <row r="197" spans="2:60" x14ac:dyDescent="0.2">
      <c r="B197" s="1">
        <v>193</v>
      </c>
      <c r="C197" s="22">
        <v>44143</v>
      </c>
      <c r="D197" s="1">
        <v>429</v>
      </c>
      <c r="E197" s="24">
        <v>17000</v>
      </c>
      <c r="F197" s="24">
        <v>21250</v>
      </c>
      <c r="G197" s="24">
        <v>21250</v>
      </c>
      <c r="H197" s="24" t="s">
        <v>3</v>
      </c>
      <c r="I197" s="25">
        <v>9.7409686230383539</v>
      </c>
      <c r="J197" s="2" t="s">
        <v>79</v>
      </c>
      <c r="K197" s="3">
        <v>60</v>
      </c>
      <c r="L197" s="4" t="s">
        <v>86</v>
      </c>
      <c r="M197" s="4" t="s">
        <v>81</v>
      </c>
      <c r="N197" s="4" t="s">
        <v>88</v>
      </c>
      <c r="O197" s="26">
        <v>38</v>
      </c>
      <c r="P197" s="4" t="s">
        <v>86</v>
      </c>
      <c r="Q197" s="4"/>
      <c r="R197" s="3"/>
      <c r="S197" s="3"/>
      <c r="T197" s="3"/>
      <c r="U197" s="27" t="s">
        <v>84</v>
      </c>
      <c r="V197" s="3"/>
      <c r="W197" s="3"/>
      <c r="X197" s="27" t="s">
        <v>84</v>
      </c>
      <c r="Y197" s="3"/>
      <c r="Z197" s="3"/>
      <c r="AA197" s="3"/>
      <c r="AB197" s="3"/>
      <c r="AC197" s="3"/>
      <c r="AD197" s="3"/>
      <c r="AE197" s="27" t="s">
        <v>84</v>
      </c>
      <c r="AF197" s="3"/>
      <c r="AG197" s="3"/>
      <c r="AH197" s="3"/>
      <c r="AI197" s="3"/>
      <c r="AJ197" s="27" t="s">
        <v>84</v>
      </c>
      <c r="AK197" s="3"/>
      <c r="AL197" s="3"/>
      <c r="AM197" s="3"/>
      <c r="AN197" s="3"/>
      <c r="AO197" s="3"/>
      <c r="AP197" s="3"/>
      <c r="AQ197" s="3"/>
      <c r="AR197" s="3"/>
      <c r="AS197" s="3"/>
      <c r="AT197" s="3"/>
      <c r="AU197" s="3"/>
      <c r="AV197" s="3"/>
      <c r="AW197" s="3"/>
      <c r="AX197" s="3"/>
      <c r="AY197" s="3"/>
      <c r="AZ197" s="3"/>
      <c r="BA197" s="3"/>
      <c r="BB197" s="3"/>
      <c r="BC197" s="3"/>
      <c r="BD197" s="3"/>
      <c r="BE197" s="1"/>
      <c r="BF197" s="1"/>
      <c r="BG197" s="3" t="s">
        <v>89</v>
      </c>
      <c r="BH197" s="1"/>
    </row>
    <row r="198" spans="2:60" x14ac:dyDescent="0.2">
      <c r="B198" s="1">
        <v>194</v>
      </c>
      <c r="C198" s="22">
        <v>44143</v>
      </c>
      <c r="D198" s="1">
        <v>430</v>
      </c>
      <c r="E198" s="24">
        <v>18000</v>
      </c>
      <c r="F198" s="24">
        <v>22500</v>
      </c>
      <c r="G198" s="24">
        <v>22500</v>
      </c>
      <c r="H198" s="24" t="s">
        <v>3</v>
      </c>
      <c r="I198" s="25">
        <v>9.7981270368783022</v>
      </c>
      <c r="J198" s="2" t="s">
        <v>79</v>
      </c>
      <c r="K198" s="3">
        <v>60</v>
      </c>
      <c r="L198" s="4" t="s">
        <v>86</v>
      </c>
      <c r="M198" s="4" t="s">
        <v>81</v>
      </c>
      <c r="N198" s="4" t="s">
        <v>88</v>
      </c>
      <c r="O198" s="26">
        <v>40</v>
      </c>
      <c r="P198" s="4" t="s">
        <v>86</v>
      </c>
      <c r="Q198" s="4"/>
      <c r="R198" s="3"/>
      <c r="S198" s="3"/>
      <c r="T198" s="3"/>
      <c r="U198" s="27" t="s">
        <v>84</v>
      </c>
      <c r="V198" s="3"/>
      <c r="W198" s="3"/>
      <c r="X198" s="27" t="s">
        <v>84</v>
      </c>
      <c r="Y198" s="3"/>
      <c r="Z198" s="3"/>
      <c r="AA198" s="3"/>
      <c r="AB198" s="3"/>
      <c r="AC198" s="3"/>
      <c r="AD198" s="3"/>
      <c r="AE198" s="27" t="s">
        <v>84</v>
      </c>
      <c r="AF198" s="3"/>
      <c r="AG198" s="3"/>
      <c r="AH198" s="3"/>
      <c r="AI198" s="3"/>
      <c r="AJ198" s="27" t="s">
        <v>84</v>
      </c>
      <c r="AK198" s="3"/>
      <c r="AL198" s="3"/>
      <c r="AM198" s="3"/>
      <c r="AN198" s="3"/>
      <c r="AO198" s="3"/>
      <c r="AP198" s="3"/>
      <c r="AQ198" s="3"/>
      <c r="AR198" s="3"/>
      <c r="AS198" s="3"/>
      <c r="AT198" s="3"/>
      <c r="AU198" s="3"/>
      <c r="AV198" s="3"/>
      <c r="AW198" s="3"/>
      <c r="AX198" s="3"/>
      <c r="AY198" s="3"/>
      <c r="AZ198" s="3"/>
      <c r="BA198" s="3"/>
      <c r="BB198" s="3"/>
      <c r="BC198" s="3"/>
      <c r="BD198" s="3"/>
      <c r="BE198" s="1"/>
      <c r="BF198" s="1"/>
      <c r="BG198" s="3" t="s">
        <v>89</v>
      </c>
      <c r="BH198" s="1"/>
    </row>
    <row r="199" spans="2:60" x14ac:dyDescent="0.2">
      <c r="B199" s="1">
        <v>195</v>
      </c>
      <c r="C199" s="22">
        <v>44143</v>
      </c>
      <c r="D199" s="1">
        <v>431</v>
      </c>
      <c r="E199" s="24">
        <v>10000</v>
      </c>
      <c r="F199" s="24">
        <v>12500</v>
      </c>
      <c r="G199" s="24">
        <v>12500</v>
      </c>
      <c r="H199" s="24" t="s">
        <v>3</v>
      </c>
      <c r="I199" s="25">
        <v>9.2103403719761836</v>
      </c>
      <c r="J199" s="2" t="s">
        <v>79</v>
      </c>
      <c r="K199" s="3">
        <v>70</v>
      </c>
      <c r="L199" s="4" t="s">
        <v>86</v>
      </c>
      <c r="M199" s="4" t="s">
        <v>81</v>
      </c>
      <c r="N199" s="4" t="s">
        <v>88</v>
      </c>
      <c r="O199" s="26">
        <v>38</v>
      </c>
      <c r="P199" s="4" t="s">
        <v>86</v>
      </c>
      <c r="Q199" s="4"/>
      <c r="R199" s="3"/>
      <c r="S199" s="3"/>
      <c r="T199" s="3"/>
      <c r="U199" s="27" t="s">
        <v>84</v>
      </c>
      <c r="V199" s="3"/>
      <c r="W199" s="3"/>
      <c r="X199" s="27" t="s">
        <v>84</v>
      </c>
      <c r="Y199" s="3"/>
      <c r="Z199" s="3"/>
      <c r="AA199" s="3"/>
      <c r="AB199" s="3"/>
      <c r="AC199" s="3"/>
      <c r="AD199" s="3"/>
      <c r="AE199" s="27" t="s">
        <v>84</v>
      </c>
      <c r="AF199" s="3"/>
      <c r="AG199" s="3"/>
      <c r="AH199" s="3"/>
      <c r="AI199" s="3"/>
      <c r="AJ199" s="27" t="s">
        <v>84</v>
      </c>
      <c r="AK199" s="3"/>
      <c r="AL199" s="3"/>
      <c r="AM199" s="3"/>
      <c r="AN199" s="3"/>
      <c r="AO199" s="3"/>
      <c r="AP199" s="3"/>
      <c r="AQ199" s="3"/>
      <c r="AR199" s="3"/>
      <c r="AS199" s="3"/>
      <c r="AT199" s="3"/>
      <c r="AU199" s="3"/>
      <c r="AV199" s="3"/>
      <c r="AW199" s="3"/>
      <c r="AX199" s="3"/>
      <c r="AY199" s="3"/>
      <c r="AZ199" s="3"/>
      <c r="BA199" s="3"/>
      <c r="BB199" s="3"/>
      <c r="BC199" s="3"/>
      <c r="BD199" s="3"/>
      <c r="BE199" s="1"/>
      <c r="BF199" s="1"/>
      <c r="BG199" s="3" t="s">
        <v>89</v>
      </c>
      <c r="BH199" s="1"/>
    </row>
    <row r="200" spans="2:60" x14ac:dyDescent="0.2">
      <c r="B200" s="1">
        <v>196</v>
      </c>
      <c r="C200" s="22">
        <v>44143</v>
      </c>
      <c r="D200" s="1">
        <v>432</v>
      </c>
      <c r="E200" s="24">
        <v>16000</v>
      </c>
      <c r="F200" s="24">
        <v>20000</v>
      </c>
      <c r="G200" s="24">
        <v>20000</v>
      </c>
      <c r="H200" s="24" t="s">
        <v>3</v>
      </c>
      <c r="I200" s="25">
        <v>9.6803440012219184</v>
      </c>
      <c r="J200" s="2" t="s">
        <v>79</v>
      </c>
      <c r="K200" s="3">
        <v>70</v>
      </c>
      <c r="L200" s="4" t="s">
        <v>86</v>
      </c>
      <c r="M200" s="4" t="s">
        <v>81</v>
      </c>
      <c r="N200" s="4" t="s">
        <v>88</v>
      </c>
      <c r="O200" s="26">
        <v>38</v>
      </c>
      <c r="P200" s="4" t="s">
        <v>86</v>
      </c>
      <c r="Q200" s="4"/>
      <c r="R200" s="3"/>
      <c r="S200" s="3"/>
      <c r="T200" s="3"/>
      <c r="U200" s="27" t="s">
        <v>84</v>
      </c>
      <c r="V200" s="3"/>
      <c r="W200" s="3"/>
      <c r="X200" s="27" t="s">
        <v>84</v>
      </c>
      <c r="Y200" s="3"/>
      <c r="Z200" s="3"/>
      <c r="AA200" s="3"/>
      <c r="AB200" s="3"/>
      <c r="AC200" s="3"/>
      <c r="AD200" s="3"/>
      <c r="AE200" s="27" t="s">
        <v>84</v>
      </c>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1"/>
      <c r="BF200" s="1"/>
      <c r="BG200" s="3" t="s">
        <v>85</v>
      </c>
      <c r="BH200" s="1"/>
    </row>
    <row r="201" spans="2:60" x14ac:dyDescent="0.2">
      <c r="B201" s="1">
        <v>197</v>
      </c>
      <c r="C201" s="22">
        <v>44143</v>
      </c>
      <c r="D201" s="1">
        <v>433</v>
      </c>
      <c r="E201" s="24">
        <v>8000</v>
      </c>
      <c r="F201" s="24">
        <v>10000</v>
      </c>
      <c r="G201" s="24">
        <v>10000</v>
      </c>
      <c r="H201" s="24" t="s">
        <v>3</v>
      </c>
      <c r="I201" s="25">
        <v>8.987196820661973</v>
      </c>
      <c r="J201" s="2" t="s">
        <v>79</v>
      </c>
      <c r="K201" s="3">
        <v>60</v>
      </c>
      <c r="L201" s="4" t="s">
        <v>86</v>
      </c>
      <c r="M201" s="4" t="s">
        <v>81</v>
      </c>
      <c r="N201" s="4" t="s">
        <v>88</v>
      </c>
      <c r="O201" s="26">
        <v>36</v>
      </c>
      <c r="P201" s="4" t="s">
        <v>83</v>
      </c>
      <c r="Q201" s="4"/>
      <c r="R201" s="27" t="s">
        <v>84</v>
      </c>
      <c r="S201" s="27"/>
      <c r="T201" s="3"/>
      <c r="U201" s="27" t="s">
        <v>84</v>
      </c>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1"/>
      <c r="BF201" s="1"/>
      <c r="BG201" s="3" t="s">
        <v>85</v>
      </c>
      <c r="BH201" s="1"/>
    </row>
    <row r="202" spans="2:60" x14ac:dyDescent="0.2">
      <c r="B202" s="1">
        <v>198</v>
      </c>
      <c r="C202" s="22">
        <v>44143</v>
      </c>
      <c r="D202" s="1">
        <v>477</v>
      </c>
      <c r="E202" s="24">
        <v>3500</v>
      </c>
      <c r="F202" s="24">
        <v>4375</v>
      </c>
      <c r="G202" s="24">
        <v>4375</v>
      </c>
      <c r="H202" s="24" t="s">
        <v>3</v>
      </c>
      <c r="I202" s="25">
        <v>8.1605182474775049</v>
      </c>
      <c r="J202" s="2" t="s">
        <v>79</v>
      </c>
      <c r="K202" s="3">
        <v>80</v>
      </c>
      <c r="L202" s="4" t="s">
        <v>90</v>
      </c>
      <c r="M202" s="4" t="s">
        <v>81</v>
      </c>
      <c r="N202" s="4" t="s">
        <v>82</v>
      </c>
      <c r="O202" s="26">
        <v>34</v>
      </c>
      <c r="P202" s="4" t="s">
        <v>83</v>
      </c>
      <c r="Q202" s="4"/>
      <c r="R202" s="3"/>
      <c r="S202" s="3"/>
      <c r="T202" s="3"/>
      <c r="U202" s="27" t="s">
        <v>84</v>
      </c>
      <c r="V202" s="3"/>
      <c r="W202" s="3"/>
      <c r="X202" s="27" t="s">
        <v>84</v>
      </c>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1"/>
      <c r="BF202" s="1"/>
      <c r="BG202" s="3" t="s">
        <v>89</v>
      </c>
      <c r="BH202" s="1"/>
    </row>
    <row r="203" spans="2:60" x14ac:dyDescent="0.2">
      <c r="B203" s="1">
        <v>199</v>
      </c>
      <c r="C203" s="22">
        <v>44143</v>
      </c>
      <c r="D203" s="1">
        <v>478</v>
      </c>
      <c r="E203" s="24">
        <v>2000</v>
      </c>
      <c r="F203" s="24">
        <v>2500</v>
      </c>
      <c r="G203" s="24">
        <v>2500</v>
      </c>
      <c r="H203" s="24" t="s">
        <v>3</v>
      </c>
      <c r="I203" s="25">
        <v>7.6009024595420822</v>
      </c>
      <c r="J203" s="2" t="s">
        <v>79</v>
      </c>
      <c r="K203" s="3">
        <v>40</v>
      </c>
      <c r="L203" s="4" t="s">
        <v>86</v>
      </c>
      <c r="M203" s="4" t="s">
        <v>81</v>
      </c>
      <c r="N203" s="4" t="s">
        <v>109</v>
      </c>
      <c r="O203" s="26">
        <v>32</v>
      </c>
      <c r="P203" s="4" t="s">
        <v>83</v>
      </c>
      <c r="Q203" s="4"/>
      <c r="R203" s="27" t="s">
        <v>84</v>
      </c>
      <c r="S203" s="27"/>
      <c r="T203" s="3"/>
      <c r="U203" s="27" t="s">
        <v>84</v>
      </c>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1"/>
      <c r="BF203" s="1"/>
      <c r="BG203" s="3" t="s">
        <v>111</v>
      </c>
      <c r="BH203" s="1"/>
    </row>
    <row r="204" spans="2:60" x14ac:dyDescent="0.2">
      <c r="B204" s="1">
        <v>200</v>
      </c>
      <c r="C204" s="22">
        <v>44143</v>
      </c>
      <c r="D204" s="1">
        <v>483</v>
      </c>
      <c r="E204" s="24">
        <v>2800</v>
      </c>
      <c r="F204" s="24">
        <v>3500</v>
      </c>
      <c r="G204" s="24">
        <v>3500</v>
      </c>
      <c r="H204" s="24" t="s">
        <v>3</v>
      </c>
      <c r="I204" s="25">
        <v>7.9373746961632952</v>
      </c>
      <c r="J204" s="2" t="s">
        <v>79</v>
      </c>
      <c r="K204" s="3">
        <v>80</v>
      </c>
      <c r="L204" s="4" t="s">
        <v>90</v>
      </c>
      <c r="M204" s="4" t="s">
        <v>81</v>
      </c>
      <c r="N204" s="4" t="s">
        <v>95</v>
      </c>
      <c r="O204" s="26">
        <v>32</v>
      </c>
      <c r="P204" s="4" t="s">
        <v>90</v>
      </c>
      <c r="Q204" s="27" t="s">
        <v>84</v>
      </c>
      <c r="R204" s="27" t="s">
        <v>84</v>
      </c>
      <c r="S204" s="27"/>
      <c r="T204" s="27" t="s">
        <v>84</v>
      </c>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1"/>
      <c r="BF204" s="1"/>
      <c r="BG204" s="3" t="s">
        <v>85</v>
      </c>
      <c r="BH204" s="1"/>
    </row>
    <row r="205" spans="2:60" x14ac:dyDescent="0.2">
      <c r="B205" s="1">
        <v>201</v>
      </c>
      <c r="C205" s="22">
        <v>44143</v>
      </c>
      <c r="D205" s="1">
        <v>488</v>
      </c>
      <c r="E205" s="24">
        <v>8800</v>
      </c>
      <c r="F205" s="24">
        <v>11000</v>
      </c>
      <c r="G205" s="24">
        <v>11000</v>
      </c>
      <c r="H205" s="24" t="s">
        <v>3</v>
      </c>
      <c r="I205" s="25">
        <v>9.0825070004662987</v>
      </c>
      <c r="J205" s="2" t="s">
        <v>79</v>
      </c>
      <c r="K205" s="3">
        <v>70</v>
      </c>
      <c r="L205" s="4" t="s">
        <v>86</v>
      </c>
      <c r="M205" s="4" t="s">
        <v>81</v>
      </c>
      <c r="N205" s="4" t="s">
        <v>134</v>
      </c>
      <c r="O205" s="26">
        <v>36</v>
      </c>
      <c r="P205" s="4" t="s">
        <v>83</v>
      </c>
      <c r="Q205" s="4"/>
      <c r="R205" s="3"/>
      <c r="S205" s="3"/>
      <c r="T205" s="27"/>
      <c r="U205" s="27" t="s">
        <v>84</v>
      </c>
      <c r="V205" s="3"/>
      <c r="W205" s="3"/>
      <c r="X205" s="27" t="s">
        <v>84</v>
      </c>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t="s">
        <v>124</v>
      </c>
      <c r="BA205" s="3"/>
      <c r="BB205" s="3"/>
      <c r="BC205" s="3"/>
      <c r="BD205" s="3"/>
      <c r="BE205" s="1"/>
      <c r="BF205" s="1"/>
      <c r="BG205" s="3" t="s">
        <v>89</v>
      </c>
      <c r="BH205" s="1"/>
    </row>
    <row r="206" spans="2:60" x14ac:dyDescent="0.2">
      <c r="B206" s="1">
        <v>202</v>
      </c>
      <c r="C206" s="22">
        <v>44143</v>
      </c>
      <c r="D206" s="1">
        <v>489</v>
      </c>
      <c r="E206" s="24">
        <v>9500</v>
      </c>
      <c r="F206" s="24">
        <v>11875</v>
      </c>
      <c r="G206" s="24">
        <v>11875</v>
      </c>
      <c r="H206" s="24" t="s">
        <v>3</v>
      </c>
      <c r="I206" s="25">
        <v>9.1590470775886317</v>
      </c>
      <c r="J206" s="2" t="s">
        <v>79</v>
      </c>
      <c r="K206" s="3">
        <v>70</v>
      </c>
      <c r="L206" s="4" t="s">
        <v>126</v>
      </c>
      <c r="M206" s="4" t="s">
        <v>81</v>
      </c>
      <c r="N206" s="4" t="s">
        <v>88</v>
      </c>
      <c r="O206" s="26">
        <v>36</v>
      </c>
      <c r="P206" s="4" t="s">
        <v>83</v>
      </c>
      <c r="Q206" s="4"/>
      <c r="R206" s="3"/>
      <c r="S206" s="3"/>
      <c r="T206" s="3"/>
      <c r="U206" s="27" t="s">
        <v>84</v>
      </c>
      <c r="V206" s="3"/>
      <c r="W206" s="3"/>
      <c r="X206" s="3"/>
      <c r="Y206" s="27" t="s">
        <v>84</v>
      </c>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1"/>
      <c r="BF206" s="1"/>
      <c r="BG206" s="3" t="s">
        <v>89</v>
      </c>
      <c r="BH206" s="1"/>
    </row>
    <row r="207" spans="2:60" x14ac:dyDescent="0.2">
      <c r="B207" s="1">
        <v>203</v>
      </c>
      <c r="C207" s="22">
        <v>44143</v>
      </c>
      <c r="D207" s="1">
        <v>490</v>
      </c>
      <c r="E207" s="24">
        <v>34000</v>
      </c>
      <c r="F207" s="24">
        <v>42500</v>
      </c>
      <c r="G207" s="24">
        <v>42500</v>
      </c>
      <c r="H207" s="24" t="s">
        <v>3</v>
      </c>
      <c r="I207" s="25">
        <v>10.434115803598299</v>
      </c>
      <c r="J207" s="2" t="s">
        <v>79</v>
      </c>
      <c r="K207" s="3">
        <v>70</v>
      </c>
      <c r="L207" s="4" t="s">
        <v>90</v>
      </c>
      <c r="M207" s="4" t="s">
        <v>81</v>
      </c>
      <c r="N207" s="4" t="s">
        <v>155</v>
      </c>
      <c r="O207" s="26">
        <v>36</v>
      </c>
      <c r="P207" s="4" t="s">
        <v>83</v>
      </c>
      <c r="Q207" s="4"/>
      <c r="R207" s="3"/>
      <c r="S207" s="3"/>
      <c r="T207" s="3"/>
      <c r="U207" s="27" t="s">
        <v>84</v>
      </c>
      <c r="V207" s="3"/>
      <c r="W207" s="3"/>
      <c r="X207" s="27" t="s">
        <v>84</v>
      </c>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1"/>
      <c r="BF207" s="1"/>
      <c r="BG207" s="3" t="s">
        <v>85</v>
      </c>
      <c r="BH207" s="1"/>
    </row>
    <row r="208" spans="2:60" x14ac:dyDescent="0.2">
      <c r="B208" s="1">
        <v>204</v>
      </c>
      <c r="C208" s="22">
        <v>44143</v>
      </c>
      <c r="D208" s="1">
        <v>530</v>
      </c>
      <c r="E208" s="24">
        <v>9500</v>
      </c>
      <c r="F208" s="24">
        <v>11875</v>
      </c>
      <c r="G208" s="24">
        <v>11875</v>
      </c>
      <c r="H208" s="24" t="s">
        <v>3</v>
      </c>
      <c r="I208" s="25">
        <v>9.1590470775886317</v>
      </c>
      <c r="J208" s="2" t="s">
        <v>79</v>
      </c>
      <c r="K208" s="3">
        <v>50</v>
      </c>
      <c r="L208" s="4" t="s">
        <v>86</v>
      </c>
      <c r="M208" s="4" t="s">
        <v>81</v>
      </c>
      <c r="N208" s="4" t="s">
        <v>88</v>
      </c>
      <c r="O208" s="26">
        <v>38</v>
      </c>
      <c r="P208" s="4" t="s">
        <v>83</v>
      </c>
      <c r="Q208" s="4"/>
      <c r="R208" s="27" t="s">
        <v>84</v>
      </c>
      <c r="S208" s="27"/>
      <c r="T208" s="3"/>
      <c r="U208" s="27" t="s">
        <v>84</v>
      </c>
      <c r="V208" s="3"/>
      <c r="W208" s="3"/>
      <c r="X208" s="3"/>
      <c r="Y208" s="3"/>
      <c r="Z208" s="3"/>
      <c r="AA208" s="3"/>
      <c r="AB208" s="3"/>
      <c r="AC208" s="27" t="s">
        <v>84</v>
      </c>
      <c r="AD208" s="3"/>
      <c r="AE208" s="3"/>
      <c r="AF208" s="3"/>
      <c r="AG208" s="3"/>
      <c r="AH208" s="3"/>
      <c r="AI208" s="3"/>
      <c r="AJ208" s="27" t="s">
        <v>84</v>
      </c>
      <c r="AK208" s="3"/>
      <c r="AL208" s="3"/>
      <c r="AM208" s="3"/>
      <c r="AN208" s="3"/>
      <c r="AO208" s="3"/>
      <c r="AP208" s="3"/>
      <c r="AQ208" s="3"/>
      <c r="AR208" s="3"/>
      <c r="AS208" s="3"/>
      <c r="AT208" s="3"/>
      <c r="AU208" s="3"/>
      <c r="AV208" s="3"/>
      <c r="AW208" s="3"/>
      <c r="AX208" s="3"/>
      <c r="AY208" s="3"/>
      <c r="AZ208" s="3"/>
      <c r="BA208" s="3"/>
      <c r="BB208" s="3"/>
      <c r="BC208" s="3"/>
      <c r="BD208" s="3"/>
      <c r="BE208" s="1"/>
      <c r="BF208" s="1"/>
      <c r="BG208" s="3" t="s">
        <v>89</v>
      </c>
      <c r="BH208" s="1"/>
    </row>
    <row r="209" spans="2:60" x14ac:dyDescent="0.2">
      <c r="B209" s="1">
        <v>205</v>
      </c>
      <c r="C209" s="22">
        <v>44143</v>
      </c>
      <c r="D209" s="1">
        <v>531</v>
      </c>
      <c r="E209" s="24">
        <v>19000</v>
      </c>
      <c r="F209" s="24">
        <v>23750</v>
      </c>
      <c r="G209" s="24">
        <v>23750</v>
      </c>
      <c r="H209" s="24" t="s">
        <v>3</v>
      </c>
      <c r="I209" s="25">
        <v>9.8521942581485771</v>
      </c>
      <c r="J209" s="2" t="s">
        <v>79</v>
      </c>
      <c r="K209" s="3">
        <v>80</v>
      </c>
      <c r="L209" s="4" t="s">
        <v>90</v>
      </c>
      <c r="M209" s="4" t="s">
        <v>81</v>
      </c>
      <c r="N209" s="4" t="s">
        <v>134</v>
      </c>
      <c r="O209" s="26">
        <v>39</v>
      </c>
      <c r="P209" s="4" t="s">
        <v>90</v>
      </c>
      <c r="Q209" s="4"/>
      <c r="R209" s="3"/>
      <c r="S209" s="3"/>
      <c r="T209" s="3"/>
      <c r="U209" s="27" t="s">
        <v>84</v>
      </c>
      <c r="V209" s="3"/>
      <c r="W209" s="3"/>
      <c r="X209" s="27" t="s">
        <v>84</v>
      </c>
      <c r="Y209" s="3"/>
      <c r="Z209" s="3"/>
      <c r="AA209" s="3"/>
      <c r="AB209" s="3"/>
      <c r="AC209" s="27" t="s">
        <v>84</v>
      </c>
      <c r="AD209" s="3"/>
      <c r="AE209" s="3"/>
      <c r="AF209" s="3"/>
      <c r="AG209" s="3"/>
      <c r="AH209" s="3"/>
      <c r="AI209" s="3"/>
      <c r="AJ209" s="27" t="s">
        <v>84</v>
      </c>
      <c r="AK209" s="3"/>
      <c r="AL209" s="3"/>
      <c r="AM209" s="3"/>
      <c r="AN209" s="3"/>
      <c r="AO209" s="3"/>
      <c r="AP209" s="3"/>
      <c r="AQ209" s="3"/>
      <c r="AR209" s="3"/>
      <c r="AS209" s="3"/>
      <c r="AT209" s="3"/>
      <c r="AU209" s="3"/>
      <c r="AV209" s="3"/>
      <c r="AW209" s="3"/>
      <c r="AX209" s="3"/>
      <c r="AY209" s="3"/>
      <c r="AZ209" s="3"/>
      <c r="BA209" s="3"/>
      <c r="BB209" s="3"/>
      <c r="BC209" s="3"/>
      <c r="BD209" s="3"/>
      <c r="BE209" s="1"/>
      <c r="BF209" s="1"/>
      <c r="BG209" s="3" t="s">
        <v>85</v>
      </c>
      <c r="BH209" s="1"/>
    </row>
    <row r="210" spans="2:60" x14ac:dyDescent="0.2">
      <c r="B210" s="1">
        <v>206</v>
      </c>
      <c r="C210" s="22">
        <v>44143</v>
      </c>
      <c r="D210" s="1">
        <v>533</v>
      </c>
      <c r="E210" s="24">
        <v>24000</v>
      </c>
      <c r="F210" s="24">
        <v>30000</v>
      </c>
      <c r="G210" s="24">
        <v>30000</v>
      </c>
      <c r="H210" s="24" t="s">
        <v>3</v>
      </c>
      <c r="I210" s="25">
        <v>10.085809109330082</v>
      </c>
      <c r="J210" s="2" t="s">
        <v>79</v>
      </c>
      <c r="K210" s="3">
        <v>60</v>
      </c>
      <c r="L210" s="4" t="s">
        <v>86</v>
      </c>
      <c r="M210" s="4" t="s">
        <v>81</v>
      </c>
      <c r="N210" s="4" t="s">
        <v>95</v>
      </c>
      <c r="O210" s="26">
        <v>36</v>
      </c>
      <c r="P210" s="4" t="s">
        <v>86</v>
      </c>
      <c r="Q210" s="4"/>
      <c r="R210" s="3"/>
      <c r="S210" s="3"/>
      <c r="T210" s="27" t="s">
        <v>84</v>
      </c>
      <c r="U210" s="3"/>
      <c r="V210" s="3"/>
      <c r="W210" s="3"/>
      <c r="X210" s="3"/>
      <c r="Y210" s="3"/>
      <c r="Z210" s="3"/>
      <c r="AA210" s="3"/>
      <c r="AB210" s="3"/>
      <c r="AC210" s="3"/>
      <c r="AD210" s="3"/>
      <c r="AE210" s="3"/>
      <c r="AF210" s="3"/>
      <c r="AG210" s="3"/>
      <c r="AH210" s="3"/>
      <c r="AI210" s="3"/>
      <c r="AJ210" s="3"/>
      <c r="AK210" s="27" t="s">
        <v>84</v>
      </c>
      <c r="AL210" s="3"/>
      <c r="AM210" s="3"/>
      <c r="AN210" s="3"/>
      <c r="AO210" s="3"/>
      <c r="AP210" s="3"/>
      <c r="AQ210" s="3"/>
      <c r="AR210" s="3"/>
      <c r="AS210" s="3"/>
      <c r="AT210" s="3"/>
      <c r="AU210" s="3"/>
      <c r="AV210" s="3"/>
      <c r="AW210" s="3"/>
      <c r="AX210" s="3"/>
      <c r="AY210" s="3"/>
      <c r="AZ210" s="3"/>
      <c r="BA210" s="3"/>
      <c r="BB210" s="3"/>
      <c r="BC210" s="27" t="s">
        <v>84</v>
      </c>
      <c r="BD210" s="3"/>
      <c r="BE210" s="1"/>
      <c r="BF210" s="1"/>
      <c r="BG210" s="3" t="s">
        <v>85</v>
      </c>
      <c r="BH210" s="1" t="s">
        <v>156</v>
      </c>
    </row>
    <row r="211" spans="2:60" x14ac:dyDescent="0.2">
      <c r="B211" s="1">
        <v>207</v>
      </c>
      <c r="C211" s="22">
        <v>44143</v>
      </c>
      <c r="D211" s="1">
        <v>534</v>
      </c>
      <c r="E211" s="24">
        <v>16000</v>
      </c>
      <c r="F211" s="24">
        <v>20000</v>
      </c>
      <c r="G211" s="24">
        <v>20000</v>
      </c>
      <c r="H211" s="24" t="s">
        <v>3</v>
      </c>
      <c r="I211" s="25">
        <v>9.6803440012219184</v>
      </c>
      <c r="J211" s="2" t="s">
        <v>79</v>
      </c>
      <c r="K211" s="3">
        <v>40</v>
      </c>
      <c r="L211" s="4" t="s">
        <v>86</v>
      </c>
      <c r="M211" s="4" t="s">
        <v>81</v>
      </c>
      <c r="N211" s="4" t="s">
        <v>95</v>
      </c>
      <c r="O211" s="26">
        <v>35</v>
      </c>
      <c r="P211" s="4" t="s">
        <v>83</v>
      </c>
      <c r="Q211" s="4"/>
      <c r="R211" s="3"/>
      <c r="S211" s="3"/>
      <c r="T211" s="27" t="s">
        <v>84</v>
      </c>
      <c r="U211" s="3"/>
      <c r="V211" s="3"/>
      <c r="W211" s="3"/>
      <c r="X211" s="3"/>
      <c r="Y211" s="3"/>
      <c r="Z211" s="3"/>
      <c r="AA211" s="3"/>
      <c r="AB211" s="3"/>
      <c r="AC211" s="3"/>
      <c r="AD211" s="3"/>
      <c r="AE211" s="3"/>
      <c r="AF211" s="3"/>
      <c r="AG211" s="3"/>
      <c r="AH211" s="3"/>
      <c r="AI211" s="3"/>
      <c r="AJ211" s="3"/>
      <c r="AK211" s="27" t="s">
        <v>84</v>
      </c>
      <c r="AL211" s="3"/>
      <c r="AM211" s="3"/>
      <c r="AN211" s="3"/>
      <c r="AO211" s="3"/>
      <c r="AP211" s="3"/>
      <c r="AQ211" s="3"/>
      <c r="AR211" s="3"/>
      <c r="AS211" s="3"/>
      <c r="AT211" s="3"/>
      <c r="AU211" s="3"/>
      <c r="AV211" s="3"/>
      <c r="AW211" s="3"/>
      <c r="AX211" s="3"/>
      <c r="AY211" s="3"/>
      <c r="AZ211" s="3"/>
      <c r="BA211" s="3"/>
      <c r="BB211" s="3"/>
      <c r="BC211" s="3"/>
      <c r="BD211" s="3"/>
      <c r="BE211" s="1"/>
      <c r="BF211" s="1"/>
      <c r="BG211" s="3" t="s">
        <v>89</v>
      </c>
      <c r="BH211" s="1"/>
    </row>
    <row r="212" spans="2:60" x14ac:dyDescent="0.2">
      <c r="B212" s="1">
        <v>208</v>
      </c>
      <c r="C212" s="22">
        <v>44143</v>
      </c>
      <c r="D212" s="1">
        <v>537</v>
      </c>
      <c r="E212" s="24">
        <v>20000</v>
      </c>
      <c r="F212" s="24">
        <v>25000</v>
      </c>
      <c r="G212" s="24">
        <v>25000</v>
      </c>
      <c r="H212" s="24" t="s">
        <v>3</v>
      </c>
      <c r="I212" s="25">
        <v>9.9034875525361272</v>
      </c>
      <c r="J212" s="2" t="s">
        <v>79</v>
      </c>
      <c r="K212" s="3">
        <v>80</v>
      </c>
      <c r="L212" s="4" t="s">
        <v>86</v>
      </c>
      <c r="M212" s="4" t="s">
        <v>81</v>
      </c>
      <c r="N212" s="4" t="s">
        <v>88</v>
      </c>
      <c r="O212" s="26">
        <v>40</v>
      </c>
      <c r="P212" s="4" t="s">
        <v>86</v>
      </c>
      <c r="Q212" s="4"/>
      <c r="R212" s="3"/>
      <c r="S212" s="3"/>
      <c r="T212" s="3"/>
      <c r="U212" s="27" t="s">
        <v>84</v>
      </c>
      <c r="V212" s="3"/>
      <c r="W212" s="3"/>
      <c r="X212" s="27" t="s">
        <v>84</v>
      </c>
      <c r="Y212" s="3"/>
      <c r="Z212" s="3"/>
      <c r="AA212" s="3"/>
      <c r="AB212" s="3"/>
      <c r="AC212" s="3"/>
      <c r="AD212" s="3"/>
      <c r="AE212" s="27" t="s">
        <v>84</v>
      </c>
      <c r="AF212" s="3"/>
      <c r="AG212" s="3"/>
      <c r="AH212" s="3"/>
      <c r="AI212" s="3"/>
      <c r="AJ212" s="27" t="s">
        <v>84</v>
      </c>
      <c r="AK212" s="3"/>
      <c r="AL212" s="3"/>
      <c r="AM212" s="3"/>
      <c r="AN212" s="3"/>
      <c r="AO212" s="3"/>
      <c r="AP212" s="3"/>
      <c r="AQ212" s="3"/>
      <c r="AR212" s="3"/>
      <c r="AS212" s="3"/>
      <c r="AT212" s="3"/>
      <c r="AU212" s="3"/>
      <c r="AV212" s="3"/>
      <c r="AW212" s="3"/>
      <c r="AX212" s="3"/>
      <c r="AY212" s="3"/>
      <c r="AZ212" s="3"/>
      <c r="BA212" s="3"/>
      <c r="BB212" s="3"/>
      <c r="BC212" s="3"/>
      <c r="BD212" s="3"/>
      <c r="BE212" s="1"/>
      <c r="BF212" s="1"/>
      <c r="BG212" s="3" t="s">
        <v>85</v>
      </c>
      <c r="BH212" s="1"/>
    </row>
    <row r="213" spans="2:60" x14ac:dyDescent="0.2">
      <c r="B213" s="1">
        <v>209</v>
      </c>
      <c r="C213" s="22">
        <v>44143</v>
      </c>
      <c r="D213" s="1">
        <v>538</v>
      </c>
      <c r="E213" s="24">
        <v>11000</v>
      </c>
      <c r="F213" s="24">
        <v>13750</v>
      </c>
      <c r="G213" s="24">
        <v>13750</v>
      </c>
      <c r="H213" s="24" t="s">
        <v>3</v>
      </c>
      <c r="I213" s="25">
        <v>9.3056505517805075</v>
      </c>
      <c r="J213" s="2" t="s">
        <v>79</v>
      </c>
      <c r="K213" s="3">
        <v>70</v>
      </c>
      <c r="L213" s="4" t="s">
        <v>86</v>
      </c>
      <c r="M213" s="4" t="s">
        <v>81</v>
      </c>
      <c r="N213" s="4" t="s">
        <v>88</v>
      </c>
      <c r="O213" s="26">
        <v>38</v>
      </c>
      <c r="P213" s="4" t="s">
        <v>86</v>
      </c>
      <c r="Q213" s="4"/>
      <c r="R213" s="3"/>
      <c r="S213" s="3"/>
      <c r="T213" s="3"/>
      <c r="U213" s="27" t="s">
        <v>84</v>
      </c>
      <c r="V213" s="3"/>
      <c r="W213" s="3"/>
      <c r="X213" s="27" t="s">
        <v>84</v>
      </c>
      <c r="Y213" s="3"/>
      <c r="Z213" s="3"/>
      <c r="AA213" s="3"/>
      <c r="AB213" s="3"/>
      <c r="AC213" s="3"/>
      <c r="AD213" s="3"/>
      <c r="AE213" s="27" t="s">
        <v>84</v>
      </c>
      <c r="AF213" s="3"/>
      <c r="AG213" s="3"/>
      <c r="AH213" s="3"/>
      <c r="AI213" s="3"/>
      <c r="AJ213" s="27" t="s">
        <v>84</v>
      </c>
      <c r="AK213" s="3"/>
      <c r="AL213" s="3"/>
      <c r="AM213" s="3"/>
      <c r="AN213" s="3"/>
      <c r="AO213" s="3"/>
      <c r="AP213" s="3"/>
      <c r="AQ213" s="3"/>
      <c r="AR213" s="3"/>
      <c r="AS213" s="3"/>
      <c r="AT213" s="3"/>
      <c r="AU213" s="3"/>
      <c r="AV213" s="3"/>
      <c r="AW213" s="3"/>
      <c r="AX213" s="3"/>
      <c r="AY213" s="3"/>
      <c r="AZ213" s="3"/>
      <c r="BA213" s="3"/>
      <c r="BB213" s="3"/>
      <c r="BC213" s="3"/>
      <c r="BD213" s="3"/>
      <c r="BE213" s="1"/>
      <c r="BF213" s="1"/>
      <c r="BG213" s="3" t="s">
        <v>89</v>
      </c>
      <c r="BH213" s="1"/>
    </row>
    <row r="214" spans="2:60" x14ac:dyDescent="0.2">
      <c r="B214" s="1">
        <v>210</v>
      </c>
      <c r="C214" s="22">
        <v>44143</v>
      </c>
      <c r="D214" s="1">
        <v>543</v>
      </c>
      <c r="E214" s="24">
        <v>42000</v>
      </c>
      <c r="F214" s="24">
        <v>52500</v>
      </c>
      <c r="G214" s="24">
        <v>52500</v>
      </c>
      <c r="H214" s="24" t="s">
        <v>3</v>
      </c>
      <c r="I214" s="25">
        <v>10.645424897265505</v>
      </c>
      <c r="J214" s="2" t="s">
        <v>79</v>
      </c>
      <c r="K214" s="3">
        <v>80</v>
      </c>
      <c r="L214" s="4" t="s">
        <v>90</v>
      </c>
      <c r="M214" s="4" t="s">
        <v>81</v>
      </c>
      <c r="N214" s="4" t="s">
        <v>95</v>
      </c>
      <c r="O214" s="26">
        <v>40</v>
      </c>
      <c r="P214" s="4" t="s">
        <v>90</v>
      </c>
      <c r="Q214" s="4"/>
      <c r="R214" s="3"/>
      <c r="S214" s="3"/>
      <c r="T214" s="3"/>
      <c r="U214" s="27" t="s">
        <v>84</v>
      </c>
      <c r="V214" s="3"/>
      <c r="W214" s="3"/>
      <c r="X214" s="3"/>
      <c r="Y214" s="3"/>
      <c r="Z214" s="3"/>
      <c r="AA214" s="3"/>
      <c r="AB214" s="3"/>
      <c r="AC214" s="3"/>
      <c r="AD214" s="3"/>
      <c r="AE214" s="3"/>
      <c r="AF214" s="3"/>
      <c r="AG214" s="3"/>
      <c r="AH214" s="3"/>
      <c r="AI214" s="3"/>
      <c r="AJ214" s="27" t="s">
        <v>84</v>
      </c>
      <c r="AK214" s="3"/>
      <c r="AL214" s="3"/>
      <c r="AM214" s="3"/>
      <c r="AN214" s="3"/>
      <c r="AO214" s="3"/>
      <c r="AP214" s="3"/>
      <c r="AQ214" s="3"/>
      <c r="AR214" s="3"/>
      <c r="AS214" s="3"/>
      <c r="AT214" s="3"/>
      <c r="AU214" s="3"/>
      <c r="AV214" s="3"/>
      <c r="AW214" s="27" t="s">
        <v>84</v>
      </c>
      <c r="AX214" s="3"/>
      <c r="AY214" s="3"/>
      <c r="AZ214" s="3"/>
      <c r="BA214" s="3"/>
      <c r="BB214" s="3"/>
      <c r="BC214" s="3"/>
      <c r="BD214" s="3"/>
      <c r="BE214" s="1"/>
      <c r="BF214" s="1"/>
      <c r="BG214" s="3" t="s">
        <v>96</v>
      </c>
      <c r="BH214" s="1"/>
    </row>
    <row r="215" spans="2:60" x14ac:dyDescent="0.2">
      <c r="B215" s="1">
        <v>211</v>
      </c>
      <c r="C215" s="22">
        <v>44143</v>
      </c>
      <c r="D215" s="1">
        <v>544</v>
      </c>
      <c r="E215" s="24">
        <v>49000</v>
      </c>
      <c r="F215" s="24">
        <v>61250</v>
      </c>
      <c r="G215" s="24">
        <v>61250</v>
      </c>
      <c r="H215" s="24" t="s">
        <v>3</v>
      </c>
      <c r="I215" s="25">
        <v>10.799575577092764</v>
      </c>
      <c r="J215" s="2" t="s">
        <v>79</v>
      </c>
      <c r="K215" s="3">
        <v>60</v>
      </c>
      <c r="L215" s="4" t="s">
        <v>126</v>
      </c>
      <c r="M215" s="4" t="s">
        <v>81</v>
      </c>
      <c r="N215" s="4" t="s">
        <v>134</v>
      </c>
      <c r="O215" s="26">
        <v>36</v>
      </c>
      <c r="P215" s="4" t="s">
        <v>126</v>
      </c>
      <c r="Q215" s="4"/>
      <c r="R215" s="3"/>
      <c r="S215" s="3"/>
      <c r="T215" s="3"/>
      <c r="U215" s="27" t="s">
        <v>84</v>
      </c>
      <c r="V215" s="3"/>
      <c r="W215" s="3"/>
      <c r="X215" s="3"/>
      <c r="Y215" s="27" t="s">
        <v>84</v>
      </c>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27" t="s">
        <v>84</v>
      </c>
      <c r="AX215" s="3"/>
      <c r="AY215" s="27" t="s">
        <v>84</v>
      </c>
      <c r="AZ215" s="3"/>
      <c r="BA215" s="3"/>
      <c r="BB215" s="3"/>
      <c r="BC215" s="3"/>
      <c r="BD215" s="3"/>
      <c r="BE215" s="1"/>
      <c r="BF215" s="1"/>
      <c r="BG215" s="3" t="s">
        <v>96</v>
      </c>
      <c r="BH215" s="1"/>
    </row>
    <row r="216" spans="2:60" x14ac:dyDescent="0.2">
      <c r="B216" s="1">
        <v>212</v>
      </c>
      <c r="C216" s="22">
        <v>44143</v>
      </c>
      <c r="D216" s="1">
        <v>554</v>
      </c>
      <c r="E216" s="24">
        <v>290000</v>
      </c>
      <c r="F216" s="24">
        <v>362500</v>
      </c>
      <c r="G216" s="24">
        <v>362500</v>
      </c>
      <c r="H216" s="24" t="s">
        <v>3</v>
      </c>
      <c r="I216" s="25">
        <v>12.577636201962656</v>
      </c>
      <c r="J216" s="2" t="s">
        <v>79</v>
      </c>
      <c r="K216" s="3">
        <v>70</v>
      </c>
      <c r="L216" s="4" t="s">
        <v>86</v>
      </c>
      <c r="M216" s="4" t="s">
        <v>81</v>
      </c>
      <c r="N216" s="4" t="s">
        <v>98</v>
      </c>
      <c r="O216" s="26">
        <v>37</v>
      </c>
      <c r="P216" s="4" t="s">
        <v>86</v>
      </c>
      <c r="Q216" s="4"/>
      <c r="R216" s="3"/>
      <c r="S216" s="3"/>
      <c r="T216" s="27" t="s">
        <v>84</v>
      </c>
      <c r="U216" s="3"/>
      <c r="V216" s="3"/>
      <c r="W216" s="3"/>
      <c r="X216" s="3"/>
      <c r="Y216" s="3"/>
      <c r="Z216" s="3"/>
      <c r="AA216" s="3"/>
      <c r="AB216" s="3"/>
      <c r="AC216" s="3"/>
      <c r="AD216" s="3"/>
      <c r="AE216" s="3"/>
      <c r="AF216" s="3"/>
      <c r="AG216" s="3"/>
      <c r="AH216" s="3"/>
      <c r="AI216" s="3"/>
      <c r="AJ216" s="3"/>
      <c r="AK216" s="27" t="s">
        <v>84</v>
      </c>
      <c r="AL216" s="3"/>
      <c r="AM216" s="3"/>
      <c r="AN216" s="3"/>
      <c r="AO216" s="3"/>
      <c r="AP216" s="3"/>
      <c r="AQ216" s="3"/>
      <c r="AR216" s="3"/>
      <c r="AS216" s="3"/>
      <c r="AT216" s="3"/>
      <c r="AU216" s="3"/>
      <c r="AV216" s="3"/>
      <c r="AW216" s="3"/>
      <c r="AX216" s="3"/>
      <c r="AY216" s="3"/>
      <c r="AZ216" s="3"/>
      <c r="BA216" s="3"/>
      <c r="BB216" s="27" t="s">
        <v>84</v>
      </c>
      <c r="BC216" s="3"/>
      <c r="BD216" s="3"/>
      <c r="BE216" s="1"/>
      <c r="BF216" s="1"/>
      <c r="BG216" s="3" t="s">
        <v>96</v>
      </c>
      <c r="BH216" s="1" t="s">
        <v>157</v>
      </c>
    </row>
    <row r="217" spans="2:60" x14ac:dyDescent="0.2">
      <c r="B217" s="1">
        <v>213</v>
      </c>
      <c r="C217" s="22">
        <v>44143</v>
      </c>
      <c r="D217" s="1">
        <v>555</v>
      </c>
      <c r="E217" s="24">
        <v>280000</v>
      </c>
      <c r="F217" s="35">
        <v>350000</v>
      </c>
      <c r="G217" s="24">
        <v>350000</v>
      </c>
      <c r="H217" s="24" t="s">
        <v>3</v>
      </c>
      <c r="I217" s="25">
        <v>12.542544882151386</v>
      </c>
      <c r="J217" s="2" t="s">
        <v>79</v>
      </c>
      <c r="K217" s="3">
        <v>60</v>
      </c>
      <c r="L217" s="4" t="s">
        <v>90</v>
      </c>
      <c r="M217" s="4" t="s">
        <v>81</v>
      </c>
      <c r="N217" s="4" t="s">
        <v>158</v>
      </c>
      <c r="O217" s="26">
        <v>37</v>
      </c>
      <c r="P217" s="4" t="s">
        <v>90</v>
      </c>
      <c r="Q217" s="4"/>
      <c r="R217" s="3"/>
      <c r="S217" s="3"/>
      <c r="T217" s="27" t="s">
        <v>84</v>
      </c>
      <c r="U217" s="3"/>
      <c r="V217" s="3"/>
      <c r="W217" s="3"/>
      <c r="X217" s="3"/>
      <c r="Y217" s="3"/>
      <c r="Z217" s="3"/>
      <c r="AA217" s="3"/>
      <c r="AB217" s="3"/>
      <c r="AC217" s="3"/>
      <c r="AD217" s="3"/>
      <c r="AE217" s="3"/>
      <c r="AF217" s="3"/>
      <c r="AG217" s="3"/>
      <c r="AH217" s="3"/>
      <c r="AI217" s="3"/>
      <c r="AJ217" s="3"/>
      <c r="AK217" s="27" t="s">
        <v>84</v>
      </c>
      <c r="AL217" s="3"/>
      <c r="AM217" s="3"/>
      <c r="AN217" s="3"/>
      <c r="AO217" s="3"/>
      <c r="AP217" s="3"/>
      <c r="AQ217" s="3"/>
      <c r="AR217" s="3"/>
      <c r="AS217" s="3"/>
      <c r="AT217" s="3"/>
      <c r="AU217" s="3"/>
      <c r="AV217" s="3"/>
      <c r="AW217" s="3"/>
      <c r="AX217" s="3"/>
      <c r="AY217" s="3"/>
      <c r="AZ217" s="3"/>
      <c r="BA217" s="3"/>
      <c r="BB217" s="3"/>
      <c r="BC217" s="3"/>
      <c r="BD217" s="3"/>
      <c r="BE217" s="1"/>
      <c r="BF217" s="1"/>
      <c r="BG217" s="3" t="s">
        <v>96</v>
      </c>
      <c r="BH217" s="1" t="s">
        <v>159</v>
      </c>
    </row>
    <row r="218" spans="2:60" x14ac:dyDescent="0.2">
      <c r="B218" s="1">
        <v>214</v>
      </c>
      <c r="C218" s="22">
        <v>44010</v>
      </c>
      <c r="D218" s="1">
        <v>78</v>
      </c>
      <c r="E218" s="24">
        <v>7500</v>
      </c>
      <c r="F218" s="35">
        <v>9375</v>
      </c>
      <c r="G218" s="24">
        <v>9375</v>
      </c>
      <c r="H218" s="24" t="s">
        <v>3</v>
      </c>
      <c r="I218" s="25">
        <v>8.9226582995244019</v>
      </c>
      <c r="J218" s="2" t="s">
        <v>79</v>
      </c>
      <c r="K218" s="3">
        <v>80</v>
      </c>
      <c r="L218" s="4" t="s">
        <v>86</v>
      </c>
      <c r="M218" s="4" t="s">
        <v>81</v>
      </c>
      <c r="N218" s="4" t="s">
        <v>95</v>
      </c>
      <c r="O218" s="26">
        <v>40</v>
      </c>
      <c r="P218" s="4" t="s">
        <v>86</v>
      </c>
      <c r="Q218" s="4"/>
      <c r="R218" s="3"/>
      <c r="S218" s="3"/>
      <c r="T218" s="3"/>
      <c r="U218" s="27" t="s">
        <v>84</v>
      </c>
      <c r="V218" s="3"/>
      <c r="W218" s="3"/>
      <c r="X218" s="27" t="s">
        <v>84</v>
      </c>
      <c r="Y218" s="3"/>
      <c r="Z218" s="3"/>
      <c r="AA218" s="3"/>
      <c r="AB218" s="3"/>
      <c r="AC218" s="3"/>
      <c r="AD218" s="3"/>
      <c r="AE218" s="3"/>
      <c r="AF218" s="3"/>
      <c r="AG218" s="3"/>
      <c r="AH218" s="3"/>
      <c r="AI218" s="3"/>
      <c r="AJ218" s="3"/>
      <c r="AK218" s="27" t="s">
        <v>84</v>
      </c>
      <c r="AL218" s="3"/>
      <c r="AM218" s="3"/>
      <c r="AN218" s="3"/>
      <c r="AO218" s="3"/>
      <c r="AP218" s="3"/>
      <c r="AQ218" s="3"/>
      <c r="AR218" s="3"/>
      <c r="AS218" s="3"/>
      <c r="AT218" s="3"/>
      <c r="AU218" s="3"/>
      <c r="AV218" s="3"/>
      <c r="AW218" s="3"/>
      <c r="AX218" s="3"/>
      <c r="AY218" s="3"/>
      <c r="AZ218" s="3"/>
      <c r="BA218" s="3"/>
      <c r="BB218" s="3"/>
      <c r="BC218" s="3"/>
      <c r="BD218" s="3"/>
      <c r="BE218" s="1"/>
      <c r="BF218" s="1"/>
      <c r="BG218" s="3" t="s">
        <v>89</v>
      </c>
      <c r="BH218" s="1"/>
    </row>
    <row r="219" spans="2:60" x14ac:dyDescent="0.2">
      <c r="B219" s="1">
        <v>215</v>
      </c>
      <c r="C219" s="22">
        <v>44010</v>
      </c>
      <c r="D219" s="1">
        <v>82</v>
      </c>
      <c r="E219" s="24">
        <v>23000</v>
      </c>
      <c r="F219" s="35">
        <v>28750</v>
      </c>
      <c r="G219" s="24">
        <v>28750</v>
      </c>
      <c r="H219" s="24" t="s">
        <v>3</v>
      </c>
      <c r="I219" s="25">
        <v>10.043249494911286</v>
      </c>
      <c r="J219" s="2" t="s">
        <v>79</v>
      </c>
      <c r="K219" s="3">
        <v>30</v>
      </c>
      <c r="L219" s="4" t="s">
        <v>90</v>
      </c>
      <c r="M219" s="4" t="s">
        <v>81</v>
      </c>
      <c r="N219" s="4" t="s">
        <v>88</v>
      </c>
      <c r="O219" s="26">
        <v>31</v>
      </c>
      <c r="P219" s="4" t="s">
        <v>83</v>
      </c>
      <c r="Q219" s="4"/>
      <c r="R219" s="3"/>
      <c r="S219" s="3"/>
      <c r="T219" s="27" t="s">
        <v>84</v>
      </c>
      <c r="U219" s="3"/>
      <c r="V219" s="3"/>
      <c r="W219" s="3"/>
      <c r="X219" s="3"/>
      <c r="Y219" s="3"/>
      <c r="Z219" s="3"/>
      <c r="AA219" s="3"/>
      <c r="AB219" s="3"/>
      <c r="AC219" s="3"/>
      <c r="AD219" s="3"/>
      <c r="AE219" s="3"/>
      <c r="AF219" s="3"/>
      <c r="AG219" s="3"/>
      <c r="AH219" s="3"/>
      <c r="AI219" s="3"/>
      <c r="AJ219" s="3"/>
      <c r="AK219" s="27" t="s">
        <v>84</v>
      </c>
      <c r="AL219" s="3"/>
      <c r="AM219" s="3"/>
      <c r="AN219" s="3"/>
      <c r="AO219" s="3"/>
      <c r="AP219" s="3"/>
      <c r="AQ219" s="3"/>
      <c r="AR219" s="3"/>
      <c r="AS219" s="3"/>
      <c r="AT219" s="3"/>
      <c r="AU219" s="3"/>
      <c r="AV219" s="3"/>
      <c r="AW219" s="3"/>
      <c r="AX219" s="3"/>
      <c r="AY219" s="3"/>
      <c r="AZ219" s="3"/>
      <c r="BA219" s="3"/>
      <c r="BB219" s="3"/>
      <c r="BC219" s="3"/>
      <c r="BD219" s="3"/>
      <c r="BE219" s="1"/>
      <c r="BF219" s="1"/>
      <c r="BG219" s="3" t="s">
        <v>96</v>
      </c>
      <c r="BH219" s="1"/>
    </row>
    <row r="220" spans="2:60" x14ac:dyDescent="0.2">
      <c r="B220" s="1">
        <v>216</v>
      </c>
      <c r="C220" s="22">
        <v>44010</v>
      </c>
      <c r="D220" s="1">
        <v>83</v>
      </c>
      <c r="E220" s="24">
        <v>8000</v>
      </c>
      <c r="F220" s="24">
        <v>10000</v>
      </c>
      <c r="G220" s="24">
        <v>10000</v>
      </c>
      <c r="H220" s="24" t="s">
        <v>3</v>
      </c>
      <c r="I220" s="25">
        <v>8.987196820661973</v>
      </c>
      <c r="J220" s="2" t="s">
        <v>79</v>
      </c>
      <c r="K220" s="3">
        <v>50</v>
      </c>
      <c r="L220" s="4" t="s">
        <v>86</v>
      </c>
      <c r="M220" s="4" t="s">
        <v>81</v>
      </c>
      <c r="N220" s="4" t="s">
        <v>87</v>
      </c>
      <c r="O220" s="26">
        <v>36</v>
      </c>
      <c r="P220" s="4" t="s">
        <v>86</v>
      </c>
      <c r="Q220" s="4"/>
      <c r="R220" s="27" t="s">
        <v>84</v>
      </c>
      <c r="S220" s="27"/>
      <c r="T220" s="3"/>
      <c r="U220" s="27" t="s">
        <v>84</v>
      </c>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27" t="s">
        <v>84</v>
      </c>
      <c r="BC220" s="3"/>
      <c r="BD220" s="3"/>
      <c r="BE220" s="1"/>
      <c r="BF220" s="1"/>
      <c r="BG220" s="3" t="s">
        <v>89</v>
      </c>
      <c r="BH220" s="1"/>
    </row>
    <row r="221" spans="2:60" x14ac:dyDescent="0.2">
      <c r="B221" s="1">
        <v>217</v>
      </c>
      <c r="C221" s="22">
        <v>44010</v>
      </c>
      <c r="D221" s="1">
        <v>84</v>
      </c>
      <c r="E221" s="24">
        <v>6000</v>
      </c>
      <c r="F221" s="24">
        <v>7500</v>
      </c>
      <c r="G221" s="24">
        <v>7500</v>
      </c>
      <c r="H221" s="24" t="s">
        <v>3</v>
      </c>
      <c r="I221" s="25">
        <v>8.6995147482101913</v>
      </c>
      <c r="J221" s="2" t="s">
        <v>79</v>
      </c>
      <c r="K221" s="3">
        <v>60</v>
      </c>
      <c r="L221" s="4" t="s">
        <v>90</v>
      </c>
      <c r="M221" s="4" t="s">
        <v>81</v>
      </c>
      <c r="N221" s="4" t="s">
        <v>82</v>
      </c>
      <c r="O221" s="26">
        <v>36</v>
      </c>
      <c r="P221" s="4" t="s">
        <v>83</v>
      </c>
      <c r="Q221" s="4"/>
      <c r="R221" s="3"/>
      <c r="S221" s="3"/>
      <c r="T221" s="3"/>
      <c r="U221" s="27" t="s">
        <v>84</v>
      </c>
      <c r="V221" s="3"/>
      <c r="W221" s="3"/>
      <c r="X221" s="27" t="s">
        <v>84</v>
      </c>
      <c r="Y221" s="3"/>
      <c r="Z221" s="3"/>
      <c r="AA221" s="3"/>
      <c r="AB221" s="3"/>
      <c r="AC221" s="3"/>
      <c r="AD221" s="3"/>
      <c r="AE221" s="3"/>
      <c r="AF221" s="3"/>
      <c r="AG221" s="3"/>
      <c r="AH221" s="3"/>
      <c r="AI221" s="3"/>
      <c r="AJ221" s="27" t="s">
        <v>84</v>
      </c>
      <c r="AK221" s="3"/>
      <c r="AL221" s="3"/>
      <c r="AM221" s="3"/>
      <c r="AN221" s="3"/>
      <c r="AO221" s="3"/>
      <c r="AP221" s="3"/>
      <c r="AQ221" s="3"/>
      <c r="AR221" s="3"/>
      <c r="AS221" s="3"/>
      <c r="AT221" s="3"/>
      <c r="AU221" s="3"/>
      <c r="AV221" s="3"/>
      <c r="AW221" s="3"/>
      <c r="AX221" s="3"/>
      <c r="AY221" s="3"/>
      <c r="AZ221" s="3"/>
      <c r="BA221" s="3"/>
      <c r="BB221" s="3"/>
      <c r="BC221" s="3"/>
      <c r="BD221" s="3"/>
      <c r="BE221" s="1"/>
      <c r="BF221" s="1"/>
      <c r="BG221" s="3" t="s">
        <v>89</v>
      </c>
      <c r="BH221" s="1"/>
    </row>
    <row r="222" spans="2:60" x14ac:dyDescent="0.2">
      <c r="B222" s="1">
        <v>218</v>
      </c>
      <c r="C222" s="22">
        <v>44010</v>
      </c>
      <c r="D222" s="1">
        <v>85</v>
      </c>
      <c r="E222" s="24">
        <v>25000</v>
      </c>
      <c r="F222" s="24">
        <v>31250</v>
      </c>
      <c r="G222" s="24">
        <v>31250</v>
      </c>
      <c r="H222" s="24" t="s">
        <v>3</v>
      </c>
      <c r="I222" s="25">
        <v>10.126631103850338</v>
      </c>
      <c r="J222" s="2" t="s">
        <v>79</v>
      </c>
      <c r="K222" s="3">
        <v>50</v>
      </c>
      <c r="L222" s="4" t="s">
        <v>86</v>
      </c>
      <c r="M222" s="4" t="s">
        <v>81</v>
      </c>
      <c r="N222" s="4" t="s">
        <v>95</v>
      </c>
      <c r="O222" s="26">
        <v>36</v>
      </c>
      <c r="P222" s="4" t="s">
        <v>86</v>
      </c>
      <c r="Q222" s="4"/>
      <c r="R222" s="27" t="s">
        <v>84</v>
      </c>
      <c r="S222" s="27"/>
      <c r="T222" s="3"/>
      <c r="U222" s="27" t="s">
        <v>84</v>
      </c>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t="s">
        <v>160</v>
      </c>
      <c r="BA222" s="3"/>
      <c r="BB222" s="3"/>
      <c r="BC222" s="3"/>
      <c r="BD222" s="3"/>
      <c r="BE222" s="1"/>
      <c r="BF222" s="1"/>
      <c r="BG222" s="3" t="s">
        <v>96</v>
      </c>
      <c r="BH222" s="1"/>
    </row>
    <row r="223" spans="2:60" x14ac:dyDescent="0.2">
      <c r="B223" s="1">
        <v>219</v>
      </c>
      <c r="C223" s="22">
        <v>44010</v>
      </c>
      <c r="D223" s="1">
        <v>87</v>
      </c>
      <c r="E223" s="24">
        <v>19000</v>
      </c>
      <c r="F223" s="24">
        <v>23750</v>
      </c>
      <c r="G223" s="24">
        <v>23750</v>
      </c>
      <c r="H223" s="24" t="s">
        <v>3</v>
      </c>
      <c r="I223" s="25">
        <v>9.8521942581485771</v>
      </c>
      <c r="J223" s="2" t="s">
        <v>79</v>
      </c>
      <c r="K223" s="3">
        <v>80</v>
      </c>
      <c r="L223" s="4" t="s">
        <v>90</v>
      </c>
      <c r="M223" s="4" t="s">
        <v>81</v>
      </c>
      <c r="N223" s="4" t="s">
        <v>161</v>
      </c>
      <c r="O223" s="26">
        <v>36</v>
      </c>
      <c r="P223" s="4" t="s">
        <v>90</v>
      </c>
      <c r="Q223" s="4"/>
      <c r="R223" s="3"/>
      <c r="S223" s="3"/>
      <c r="T223" s="3"/>
      <c r="U223" s="27" t="s">
        <v>84</v>
      </c>
      <c r="V223" s="3"/>
      <c r="W223" s="3"/>
      <c r="X223" s="3"/>
      <c r="Y223" s="27" t="s">
        <v>84</v>
      </c>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27" t="s">
        <v>84</v>
      </c>
      <c r="AX223" s="27" t="s">
        <v>84</v>
      </c>
      <c r="AY223" s="27" t="s">
        <v>84</v>
      </c>
      <c r="AZ223" s="3"/>
      <c r="BA223" s="3"/>
      <c r="BB223" s="3"/>
      <c r="BC223" s="3"/>
      <c r="BD223" s="3"/>
      <c r="BE223" s="1"/>
      <c r="BF223" s="1"/>
      <c r="BG223" s="3" t="s">
        <v>85</v>
      </c>
      <c r="BH223" s="28" t="s">
        <v>162</v>
      </c>
    </row>
    <row r="224" spans="2:60" x14ac:dyDescent="0.2">
      <c r="B224" s="1">
        <v>220</v>
      </c>
      <c r="C224" s="22">
        <v>44010</v>
      </c>
      <c r="D224" s="1">
        <v>89</v>
      </c>
      <c r="E224" s="24">
        <v>11000</v>
      </c>
      <c r="F224" s="24">
        <v>13750</v>
      </c>
      <c r="G224" s="24">
        <v>13750</v>
      </c>
      <c r="H224" s="24" t="s">
        <v>3</v>
      </c>
      <c r="I224" s="25">
        <v>9.3056505517805075</v>
      </c>
      <c r="J224" s="2" t="s">
        <v>79</v>
      </c>
      <c r="K224" s="3">
        <v>70</v>
      </c>
      <c r="L224" s="4" t="s">
        <v>86</v>
      </c>
      <c r="M224" s="4" t="s">
        <v>81</v>
      </c>
      <c r="N224" s="4" t="s">
        <v>88</v>
      </c>
      <c r="O224" s="26">
        <v>38</v>
      </c>
      <c r="P224" s="4" t="s">
        <v>86</v>
      </c>
      <c r="Q224" s="4"/>
      <c r="R224" s="3"/>
      <c r="S224" s="3"/>
      <c r="T224" s="3"/>
      <c r="U224" s="27" t="s">
        <v>84</v>
      </c>
      <c r="V224" s="3"/>
      <c r="W224" s="3"/>
      <c r="X224" s="27" t="s">
        <v>84</v>
      </c>
      <c r="Y224" s="3"/>
      <c r="Z224" s="3"/>
      <c r="AA224" s="3"/>
      <c r="AB224" s="3"/>
      <c r="AC224" s="3"/>
      <c r="AD224" s="3"/>
      <c r="AE224" s="27" t="s">
        <v>84</v>
      </c>
      <c r="AF224" s="3"/>
      <c r="AG224" s="3"/>
      <c r="AH224" s="3"/>
      <c r="AI224" s="3"/>
      <c r="AJ224" s="27" t="s">
        <v>84</v>
      </c>
      <c r="AK224" s="3"/>
      <c r="AL224" s="3"/>
      <c r="AM224" s="3"/>
      <c r="AN224" s="3"/>
      <c r="AO224" s="3"/>
      <c r="AP224" s="3"/>
      <c r="AQ224" s="3"/>
      <c r="AR224" s="3"/>
      <c r="AS224" s="3"/>
      <c r="AT224" s="3"/>
      <c r="AU224" s="3"/>
      <c r="AV224" s="3"/>
      <c r="AW224" s="3"/>
      <c r="AX224" s="3"/>
      <c r="AY224" s="3"/>
      <c r="AZ224" s="3"/>
      <c r="BA224" s="3"/>
      <c r="BB224" s="3"/>
      <c r="BC224" s="3"/>
      <c r="BD224" s="3"/>
      <c r="BE224" s="1"/>
      <c r="BF224" s="1"/>
      <c r="BG224" s="3" t="s">
        <v>89</v>
      </c>
      <c r="BH224" s="1"/>
    </row>
    <row r="225" spans="2:60" x14ac:dyDescent="0.2">
      <c r="B225" s="1">
        <v>221</v>
      </c>
      <c r="C225" s="22">
        <v>44010</v>
      </c>
      <c r="D225" s="1">
        <v>91</v>
      </c>
      <c r="E225" s="24">
        <v>26000</v>
      </c>
      <c r="F225" s="24">
        <v>32500</v>
      </c>
      <c r="G225" s="24">
        <v>32500</v>
      </c>
      <c r="H225" s="24" t="s">
        <v>3</v>
      </c>
      <c r="I225" s="25">
        <v>10.165851817003619</v>
      </c>
      <c r="J225" s="2" t="s">
        <v>79</v>
      </c>
      <c r="K225" s="3">
        <v>50</v>
      </c>
      <c r="L225" s="4" t="s">
        <v>86</v>
      </c>
      <c r="M225" s="4" t="s">
        <v>81</v>
      </c>
      <c r="N225" s="4" t="s">
        <v>88</v>
      </c>
      <c r="O225" s="26">
        <v>38</v>
      </c>
      <c r="P225" s="4" t="s">
        <v>86</v>
      </c>
      <c r="Q225" s="4"/>
      <c r="R225" s="3"/>
      <c r="S225" s="3"/>
      <c r="T225" s="3"/>
      <c r="U225" s="27" t="s">
        <v>84</v>
      </c>
      <c r="V225" s="3"/>
      <c r="W225" s="3"/>
      <c r="X225" s="27" t="s">
        <v>84</v>
      </c>
      <c r="Y225" s="3"/>
      <c r="Z225" s="3"/>
      <c r="AA225" s="3"/>
      <c r="AB225" s="3"/>
      <c r="AC225" s="3"/>
      <c r="AD225" s="3"/>
      <c r="AE225" s="27" t="s">
        <v>84</v>
      </c>
      <c r="AF225" s="3"/>
      <c r="AG225" s="3"/>
      <c r="AH225" s="3"/>
      <c r="AI225" s="3"/>
      <c r="AJ225" s="27" t="s">
        <v>84</v>
      </c>
      <c r="AK225" s="3"/>
      <c r="AL225" s="3"/>
      <c r="AM225" s="3"/>
      <c r="AN225" s="3"/>
      <c r="AO225" s="3"/>
      <c r="AP225" s="3"/>
      <c r="AQ225" s="3"/>
      <c r="AR225" s="3"/>
      <c r="AS225" s="3"/>
      <c r="AT225" s="3"/>
      <c r="AU225" s="3"/>
      <c r="AV225" s="3"/>
      <c r="AW225" s="3"/>
      <c r="AX225" s="3"/>
      <c r="AY225" s="3"/>
      <c r="AZ225" s="3"/>
      <c r="BA225" s="3"/>
      <c r="BB225" s="3"/>
      <c r="BC225" s="3"/>
      <c r="BD225" s="3"/>
      <c r="BE225" s="1"/>
      <c r="BF225" s="1"/>
      <c r="BG225" s="3" t="s">
        <v>85</v>
      </c>
      <c r="BH225" s="1"/>
    </row>
    <row r="226" spans="2:60" x14ac:dyDescent="0.2">
      <c r="B226" s="1">
        <v>222</v>
      </c>
      <c r="C226" s="22">
        <v>44010</v>
      </c>
      <c r="D226" s="1">
        <v>142</v>
      </c>
      <c r="E226" s="24">
        <v>44000</v>
      </c>
      <c r="F226" s="24">
        <v>55000</v>
      </c>
      <c r="G226" s="24">
        <v>55000</v>
      </c>
      <c r="H226" s="24" t="s">
        <v>3</v>
      </c>
      <c r="I226" s="25">
        <v>10.691944912900398</v>
      </c>
      <c r="J226" s="2" t="s">
        <v>79</v>
      </c>
      <c r="K226" s="3">
        <v>80</v>
      </c>
      <c r="L226" s="4" t="s">
        <v>86</v>
      </c>
      <c r="M226" s="4" t="s">
        <v>81</v>
      </c>
      <c r="N226" s="4" t="s">
        <v>95</v>
      </c>
      <c r="O226" s="26">
        <v>37</v>
      </c>
      <c r="P226" s="4" t="s">
        <v>86</v>
      </c>
      <c r="Q226" s="4"/>
      <c r="R226" s="3"/>
      <c r="S226" s="3"/>
      <c r="T226" s="27" t="s">
        <v>84</v>
      </c>
      <c r="U226" s="3"/>
      <c r="V226" s="3"/>
      <c r="W226" s="3"/>
      <c r="X226" s="3"/>
      <c r="Y226" s="3"/>
      <c r="Z226" s="3"/>
      <c r="AA226" s="3"/>
      <c r="AB226" s="3"/>
      <c r="AC226" s="3"/>
      <c r="AD226" s="3"/>
      <c r="AE226" s="3"/>
      <c r="AF226" s="3"/>
      <c r="AG226" s="3"/>
      <c r="AH226" s="3"/>
      <c r="AI226" s="3"/>
      <c r="AJ226" s="3"/>
      <c r="AK226" s="27" t="s">
        <v>84</v>
      </c>
      <c r="AL226" s="3"/>
      <c r="AM226" s="3"/>
      <c r="AN226" s="3"/>
      <c r="AO226" s="3"/>
      <c r="AP226" s="3"/>
      <c r="AQ226" s="3"/>
      <c r="AR226" s="3"/>
      <c r="AS226" s="3"/>
      <c r="AT226" s="3"/>
      <c r="AU226" s="3"/>
      <c r="AV226" s="3"/>
      <c r="AW226" s="3"/>
      <c r="AX226" s="3"/>
      <c r="AY226" s="3"/>
      <c r="AZ226" s="3"/>
      <c r="BA226" s="3"/>
      <c r="BB226" s="3"/>
      <c r="BC226" s="3"/>
      <c r="BD226" s="3"/>
      <c r="BE226" s="1"/>
      <c r="BF226" s="1"/>
      <c r="BG226" s="3" t="s">
        <v>85</v>
      </c>
      <c r="BH226" s="1"/>
    </row>
    <row r="227" spans="2:60" x14ac:dyDescent="0.2">
      <c r="B227" s="1">
        <v>223</v>
      </c>
      <c r="C227" s="22">
        <v>44010</v>
      </c>
      <c r="D227" s="1">
        <v>145</v>
      </c>
      <c r="E227" s="24">
        <v>140000</v>
      </c>
      <c r="F227" s="24">
        <v>175000</v>
      </c>
      <c r="G227" s="24">
        <v>175000</v>
      </c>
      <c r="H227" s="24" t="s">
        <v>3</v>
      </c>
      <c r="I227" s="25">
        <v>11.849397701591441</v>
      </c>
      <c r="J227" s="2" t="s">
        <v>79</v>
      </c>
      <c r="K227" s="3">
        <v>60</v>
      </c>
      <c r="L227" s="4" t="s">
        <v>86</v>
      </c>
      <c r="M227" s="4" t="s">
        <v>81</v>
      </c>
      <c r="N227" s="4" t="s">
        <v>95</v>
      </c>
      <c r="O227" s="26">
        <v>37</v>
      </c>
      <c r="P227" s="4" t="s">
        <v>83</v>
      </c>
      <c r="Q227" s="4"/>
      <c r="R227" s="3"/>
      <c r="S227" s="3"/>
      <c r="T227" s="27" t="s">
        <v>84</v>
      </c>
      <c r="U227" s="3"/>
      <c r="V227" s="3"/>
      <c r="W227" s="3"/>
      <c r="X227" s="3"/>
      <c r="Y227" s="3"/>
      <c r="Z227" s="3"/>
      <c r="AA227" s="3"/>
      <c r="AB227" s="3"/>
      <c r="AC227" s="3"/>
      <c r="AD227" s="3"/>
      <c r="AE227" s="3"/>
      <c r="AF227" s="3"/>
      <c r="AG227" s="3"/>
      <c r="AH227" s="3"/>
      <c r="AI227" s="3"/>
      <c r="AJ227" s="3"/>
      <c r="AK227" s="27" t="s">
        <v>84</v>
      </c>
      <c r="AL227" s="3"/>
      <c r="AM227" s="3"/>
      <c r="AN227" s="3"/>
      <c r="AO227" s="3"/>
      <c r="AP227" s="3"/>
      <c r="AQ227" s="3"/>
      <c r="AR227" s="3"/>
      <c r="AS227" s="3"/>
      <c r="AT227" s="3"/>
      <c r="AU227" s="3"/>
      <c r="AV227" s="3"/>
      <c r="AW227" s="3"/>
      <c r="AX227" s="3"/>
      <c r="AY227" s="3"/>
      <c r="AZ227" s="3"/>
      <c r="BA227" s="3"/>
      <c r="BB227" s="3"/>
      <c r="BC227" s="3"/>
      <c r="BD227" s="3"/>
      <c r="BE227" s="1"/>
      <c r="BF227" s="1"/>
      <c r="BG227" s="3" t="s">
        <v>96</v>
      </c>
      <c r="BH227" s="1" t="s">
        <v>153</v>
      </c>
    </row>
    <row r="228" spans="2:60" x14ac:dyDescent="0.2">
      <c r="B228" s="1">
        <v>224</v>
      </c>
      <c r="C228" s="22">
        <v>44010</v>
      </c>
      <c r="D228" s="1">
        <v>247</v>
      </c>
      <c r="E228" s="24">
        <v>15000</v>
      </c>
      <c r="F228" s="24">
        <v>18750</v>
      </c>
      <c r="G228" s="24">
        <v>18750</v>
      </c>
      <c r="H228" s="24" t="s">
        <v>3</v>
      </c>
      <c r="I228" s="25">
        <v>9.6158054800843473</v>
      </c>
      <c r="J228" s="2" t="s">
        <v>79</v>
      </c>
      <c r="K228" s="3">
        <v>60</v>
      </c>
      <c r="L228" s="4" t="s">
        <v>90</v>
      </c>
      <c r="M228" s="4" t="s">
        <v>81</v>
      </c>
      <c r="N228" s="4" t="s">
        <v>95</v>
      </c>
      <c r="O228" s="26">
        <v>36</v>
      </c>
      <c r="P228" s="4" t="s">
        <v>90</v>
      </c>
      <c r="Q228" s="4"/>
      <c r="R228" s="3"/>
      <c r="S228" s="3"/>
      <c r="T228" s="3"/>
      <c r="U228" s="27" t="s">
        <v>84</v>
      </c>
      <c r="V228" s="3"/>
      <c r="W228" s="3"/>
      <c r="X228" s="27" t="s">
        <v>84</v>
      </c>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t="s">
        <v>163</v>
      </c>
      <c r="BA228" s="3"/>
      <c r="BB228" s="3"/>
      <c r="BC228" s="3"/>
      <c r="BD228" s="3"/>
      <c r="BE228" s="1"/>
      <c r="BF228" s="1"/>
      <c r="BG228" s="3" t="s">
        <v>89</v>
      </c>
      <c r="BH228" s="1"/>
    </row>
    <row r="229" spans="2:60" x14ac:dyDescent="0.2">
      <c r="B229" s="1">
        <v>225</v>
      </c>
      <c r="C229" s="22">
        <v>44010</v>
      </c>
      <c r="D229" s="1">
        <v>248</v>
      </c>
      <c r="E229" s="24">
        <v>3000</v>
      </c>
      <c r="F229" s="24">
        <v>3750</v>
      </c>
      <c r="G229" s="24">
        <v>3750</v>
      </c>
      <c r="H229" s="24" t="s">
        <v>3</v>
      </c>
      <c r="I229" s="25">
        <v>8.0063675676502459</v>
      </c>
      <c r="J229" s="2" t="s">
        <v>79</v>
      </c>
      <c r="K229" s="3">
        <v>70</v>
      </c>
      <c r="L229" s="4" t="s">
        <v>113</v>
      </c>
      <c r="M229" s="4" t="s">
        <v>81</v>
      </c>
      <c r="N229" s="4" t="s">
        <v>95</v>
      </c>
      <c r="O229" s="26">
        <v>36</v>
      </c>
      <c r="P229" s="4" t="s">
        <v>83</v>
      </c>
      <c r="Q229" s="4"/>
      <c r="R229" s="3"/>
      <c r="S229" s="3"/>
      <c r="T229" s="3"/>
      <c r="U229" s="27" t="s">
        <v>84</v>
      </c>
      <c r="V229" s="3"/>
      <c r="W229" s="3"/>
      <c r="X229" s="27" t="s">
        <v>84</v>
      </c>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1"/>
      <c r="BF229" s="1"/>
      <c r="BG229" s="3" t="s">
        <v>89</v>
      </c>
      <c r="BH229" s="1"/>
    </row>
    <row r="230" spans="2:60" x14ac:dyDescent="0.2">
      <c r="B230" s="1">
        <v>226</v>
      </c>
      <c r="C230" s="22">
        <v>44010</v>
      </c>
      <c r="D230" s="1">
        <v>250</v>
      </c>
      <c r="E230" s="24">
        <v>44000</v>
      </c>
      <c r="F230" s="24">
        <v>55000</v>
      </c>
      <c r="G230" s="24">
        <v>55000</v>
      </c>
      <c r="H230" s="24" t="s">
        <v>3</v>
      </c>
      <c r="I230" s="25">
        <v>10.691944912900398</v>
      </c>
      <c r="J230" s="2" t="s">
        <v>79</v>
      </c>
      <c r="K230" s="3">
        <v>80</v>
      </c>
      <c r="L230" s="4" t="s">
        <v>86</v>
      </c>
      <c r="M230" s="4" t="s">
        <v>81</v>
      </c>
      <c r="N230" s="4" t="s">
        <v>88</v>
      </c>
      <c r="O230" s="26">
        <v>40</v>
      </c>
      <c r="P230" s="4" t="s">
        <v>86</v>
      </c>
      <c r="Q230" s="4"/>
      <c r="R230" s="3"/>
      <c r="S230" s="3"/>
      <c r="T230" s="3"/>
      <c r="U230" s="27" t="s">
        <v>84</v>
      </c>
      <c r="V230" s="3"/>
      <c r="W230" s="3"/>
      <c r="X230" s="27" t="s">
        <v>84</v>
      </c>
      <c r="Y230" s="3"/>
      <c r="Z230" s="3"/>
      <c r="AA230" s="3"/>
      <c r="AB230" s="3"/>
      <c r="AC230" s="3"/>
      <c r="AD230" s="3"/>
      <c r="AE230" s="27" t="s">
        <v>84</v>
      </c>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27" t="s">
        <v>84</v>
      </c>
      <c r="BE230" s="1"/>
      <c r="BF230" s="1"/>
      <c r="BG230" s="3" t="s">
        <v>96</v>
      </c>
      <c r="BH230" s="1"/>
    </row>
    <row r="231" spans="2:60" x14ac:dyDescent="0.2">
      <c r="B231" s="1">
        <v>227</v>
      </c>
      <c r="C231" s="22">
        <v>44010</v>
      </c>
      <c r="D231" s="1">
        <v>251</v>
      </c>
      <c r="E231" s="24">
        <v>26000</v>
      </c>
      <c r="F231" s="24">
        <v>32500</v>
      </c>
      <c r="G231" s="24">
        <v>32500</v>
      </c>
      <c r="H231" s="24" t="s">
        <v>3</v>
      </c>
      <c r="I231" s="25">
        <v>10.165851817003619</v>
      </c>
      <c r="J231" s="2" t="s">
        <v>79</v>
      </c>
      <c r="K231" s="3">
        <v>80</v>
      </c>
      <c r="L231" s="4" t="s">
        <v>86</v>
      </c>
      <c r="M231" s="4" t="s">
        <v>81</v>
      </c>
      <c r="N231" s="4" t="s">
        <v>88</v>
      </c>
      <c r="O231" s="26">
        <v>38</v>
      </c>
      <c r="P231" s="4" t="s">
        <v>86</v>
      </c>
      <c r="Q231" s="4"/>
      <c r="R231" s="3"/>
      <c r="S231" s="3"/>
      <c r="T231" s="3"/>
      <c r="U231" s="27" t="s">
        <v>84</v>
      </c>
      <c r="V231" s="3"/>
      <c r="W231" s="3"/>
      <c r="X231" s="27" t="s">
        <v>84</v>
      </c>
      <c r="Y231" s="3"/>
      <c r="Z231" s="3"/>
      <c r="AA231" s="3"/>
      <c r="AB231" s="3"/>
      <c r="AC231" s="3"/>
      <c r="AD231" s="3"/>
      <c r="AE231" s="27" t="s">
        <v>84</v>
      </c>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1"/>
      <c r="BF231" s="1"/>
      <c r="BG231" s="3" t="s">
        <v>89</v>
      </c>
      <c r="BH231" s="1"/>
    </row>
    <row r="232" spans="2:60" x14ac:dyDescent="0.2">
      <c r="B232" s="1">
        <v>228</v>
      </c>
      <c r="C232" s="22">
        <v>44010</v>
      </c>
      <c r="D232" s="1">
        <v>252</v>
      </c>
      <c r="E232" s="24">
        <v>12000</v>
      </c>
      <c r="F232" s="24">
        <v>15000</v>
      </c>
      <c r="G232" s="24">
        <v>15000</v>
      </c>
      <c r="H232" s="24" t="s">
        <v>3</v>
      </c>
      <c r="I232" s="25">
        <v>9.3926619287701367</v>
      </c>
      <c r="J232" s="2" t="s">
        <v>79</v>
      </c>
      <c r="K232" s="3">
        <v>80</v>
      </c>
      <c r="L232" s="4" t="s">
        <v>86</v>
      </c>
      <c r="M232" s="4" t="s">
        <v>81</v>
      </c>
      <c r="N232" s="4" t="s">
        <v>88</v>
      </c>
      <c r="O232" s="26">
        <v>40</v>
      </c>
      <c r="P232" s="4" t="s">
        <v>86</v>
      </c>
      <c r="Q232" s="4"/>
      <c r="R232" s="3"/>
      <c r="S232" s="3"/>
      <c r="T232" s="3"/>
      <c r="U232" s="27" t="s">
        <v>84</v>
      </c>
      <c r="V232" s="3"/>
      <c r="W232" s="3"/>
      <c r="X232" s="27" t="s">
        <v>84</v>
      </c>
      <c r="Y232" s="3"/>
      <c r="Z232" s="3"/>
      <c r="AA232" s="3"/>
      <c r="AB232" s="3"/>
      <c r="AC232" s="3"/>
      <c r="AD232" s="3"/>
      <c r="AE232" s="27" t="s">
        <v>84</v>
      </c>
      <c r="AF232" s="3"/>
      <c r="AG232" s="3"/>
      <c r="AH232" s="3"/>
      <c r="AI232" s="3"/>
      <c r="AJ232" s="27" t="s">
        <v>84</v>
      </c>
      <c r="AK232" s="3"/>
      <c r="AL232" s="3"/>
      <c r="AM232" s="3"/>
      <c r="AN232" s="3"/>
      <c r="AO232" s="3"/>
      <c r="AP232" s="3"/>
      <c r="AQ232" s="3"/>
      <c r="AR232" s="3"/>
      <c r="AS232" s="3"/>
      <c r="AT232" s="3"/>
      <c r="AU232" s="3"/>
      <c r="AV232" s="3"/>
      <c r="AW232" s="3"/>
      <c r="AX232" s="3"/>
      <c r="AY232" s="3"/>
      <c r="AZ232" s="3"/>
      <c r="BA232" s="3"/>
      <c r="BB232" s="3"/>
      <c r="BC232" s="3"/>
      <c r="BD232" s="3"/>
      <c r="BE232" s="1"/>
      <c r="BF232" s="1"/>
      <c r="BG232" s="3" t="s">
        <v>89</v>
      </c>
      <c r="BH232" s="1"/>
    </row>
    <row r="233" spans="2:60" x14ac:dyDescent="0.2">
      <c r="B233" s="1">
        <v>229</v>
      </c>
      <c r="C233" s="22">
        <v>44010</v>
      </c>
      <c r="D233" s="1">
        <v>255</v>
      </c>
      <c r="E233" s="24">
        <v>70000</v>
      </c>
      <c r="F233" s="24">
        <v>87500</v>
      </c>
      <c r="G233" s="24">
        <v>87500</v>
      </c>
      <c r="H233" s="24" t="s">
        <v>3</v>
      </c>
      <c r="I233" s="25">
        <v>11.156250521031495</v>
      </c>
      <c r="J233" s="2" t="s">
        <v>79</v>
      </c>
      <c r="K233" s="3">
        <v>70</v>
      </c>
      <c r="L233" s="4" t="s">
        <v>86</v>
      </c>
      <c r="M233" s="4" t="s">
        <v>81</v>
      </c>
      <c r="N233" s="4" t="s">
        <v>88</v>
      </c>
      <c r="O233" s="26">
        <v>38</v>
      </c>
      <c r="P233" s="4" t="s">
        <v>86</v>
      </c>
      <c r="Q233" s="4"/>
      <c r="R233" s="3"/>
      <c r="S233" s="3"/>
      <c r="T233" s="27" t="s">
        <v>84</v>
      </c>
      <c r="U233" s="3"/>
      <c r="V233" s="3"/>
      <c r="W233" s="3"/>
      <c r="X233" s="3"/>
      <c r="Y233" s="3"/>
      <c r="Z233" s="3"/>
      <c r="AA233" s="3"/>
      <c r="AB233" s="3"/>
      <c r="AC233" s="3"/>
      <c r="AD233" s="3"/>
      <c r="AE233" s="3"/>
      <c r="AF233" s="3"/>
      <c r="AG233" s="3"/>
      <c r="AH233" s="3"/>
      <c r="AI233" s="3"/>
      <c r="AJ233" s="3"/>
      <c r="AK233" s="27" t="s">
        <v>84</v>
      </c>
      <c r="AL233" s="3"/>
      <c r="AM233" s="3"/>
      <c r="AN233" s="3"/>
      <c r="AO233" s="3"/>
      <c r="AP233" s="3"/>
      <c r="AQ233" s="3"/>
      <c r="AR233" s="3"/>
      <c r="AS233" s="3"/>
      <c r="AT233" s="3"/>
      <c r="AU233" s="3"/>
      <c r="AV233" s="3"/>
      <c r="AW233" s="3"/>
      <c r="AX233" s="3"/>
      <c r="AY233" s="3"/>
      <c r="AZ233" s="3"/>
      <c r="BA233" s="3"/>
      <c r="BB233" s="3"/>
      <c r="BC233" s="3"/>
      <c r="BD233" s="3"/>
      <c r="BE233" s="1"/>
      <c r="BF233" s="1"/>
      <c r="BG233" s="3" t="s">
        <v>85</v>
      </c>
      <c r="BH233" s="1"/>
    </row>
    <row r="234" spans="2:60" x14ac:dyDescent="0.2">
      <c r="B234" s="1">
        <v>230</v>
      </c>
      <c r="C234" s="22">
        <v>44010</v>
      </c>
      <c r="D234" s="1">
        <v>342</v>
      </c>
      <c r="E234" s="24">
        <v>9000</v>
      </c>
      <c r="F234" s="24">
        <v>11250</v>
      </c>
      <c r="G234" s="24">
        <v>11250</v>
      </c>
      <c r="H234" s="24" t="s">
        <v>3</v>
      </c>
      <c r="I234" s="25">
        <v>9.1049798563183568</v>
      </c>
      <c r="J234" s="2" t="s">
        <v>79</v>
      </c>
      <c r="K234" s="3">
        <v>70</v>
      </c>
      <c r="L234" s="4" t="s">
        <v>86</v>
      </c>
      <c r="M234" s="4" t="s">
        <v>81</v>
      </c>
      <c r="N234" s="4" t="s">
        <v>88</v>
      </c>
      <c r="O234" s="26">
        <v>38</v>
      </c>
      <c r="P234" s="4" t="s">
        <v>86</v>
      </c>
      <c r="Q234" s="4"/>
      <c r="R234" s="3"/>
      <c r="S234" s="3"/>
      <c r="T234" s="3"/>
      <c r="U234" s="27" t="s">
        <v>84</v>
      </c>
      <c r="V234" s="3"/>
      <c r="W234" s="3"/>
      <c r="X234" s="27" t="s">
        <v>84</v>
      </c>
      <c r="Y234" s="3"/>
      <c r="Z234" s="3"/>
      <c r="AA234" s="3"/>
      <c r="AB234" s="3"/>
      <c r="AC234" s="3"/>
      <c r="AD234" s="3"/>
      <c r="AE234" s="27" t="s">
        <v>84</v>
      </c>
      <c r="AF234" s="3"/>
      <c r="AG234" s="3"/>
      <c r="AH234" s="3"/>
      <c r="AI234" s="3"/>
      <c r="AJ234" s="27" t="s">
        <v>84</v>
      </c>
      <c r="AK234" s="3"/>
      <c r="AL234" s="3"/>
      <c r="AM234" s="3"/>
      <c r="AN234" s="3"/>
      <c r="AO234" s="3"/>
      <c r="AP234" s="3"/>
      <c r="AQ234" s="3"/>
      <c r="AR234" s="3"/>
      <c r="AS234" s="3"/>
      <c r="AT234" s="3"/>
      <c r="AU234" s="3"/>
      <c r="AV234" s="3"/>
      <c r="AW234" s="3"/>
      <c r="AX234" s="3"/>
      <c r="AY234" s="3"/>
      <c r="AZ234" s="3"/>
      <c r="BA234" s="3"/>
      <c r="BB234" s="3"/>
      <c r="BC234" s="3"/>
      <c r="BD234" s="3"/>
      <c r="BE234" s="1"/>
      <c r="BF234" s="1"/>
      <c r="BG234" s="3" t="s">
        <v>89</v>
      </c>
      <c r="BH234" s="1"/>
    </row>
    <row r="235" spans="2:60" x14ac:dyDescent="0.2">
      <c r="B235" s="1">
        <v>231</v>
      </c>
      <c r="C235" s="22">
        <v>44010</v>
      </c>
      <c r="D235" s="1">
        <v>345</v>
      </c>
      <c r="E235" s="24">
        <v>83000</v>
      </c>
      <c r="F235" s="24">
        <v>103750</v>
      </c>
      <c r="G235" s="24">
        <v>103750</v>
      </c>
      <c r="H235" s="24" t="s">
        <v>3</v>
      </c>
      <c r="I235" s="25">
        <v>11.326595886778735</v>
      </c>
      <c r="J235" s="2" t="s">
        <v>79</v>
      </c>
      <c r="K235" s="3">
        <v>60</v>
      </c>
      <c r="L235" s="4" t="s">
        <v>86</v>
      </c>
      <c r="M235" s="4" t="s">
        <v>81</v>
      </c>
      <c r="N235" s="4" t="s">
        <v>106</v>
      </c>
      <c r="O235" s="26">
        <v>39</v>
      </c>
      <c r="P235" s="4" t="s">
        <v>86</v>
      </c>
      <c r="Q235" s="4"/>
      <c r="R235" s="3"/>
      <c r="S235" s="3"/>
      <c r="T235" s="3"/>
      <c r="U235" s="27" t="s">
        <v>84</v>
      </c>
      <c r="V235" s="3"/>
      <c r="W235" s="3"/>
      <c r="X235" s="27" t="s">
        <v>84</v>
      </c>
      <c r="Y235" s="3"/>
      <c r="Z235" s="3"/>
      <c r="AA235" s="3"/>
      <c r="AB235" s="3"/>
      <c r="AC235" s="27" t="s">
        <v>84</v>
      </c>
      <c r="AD235" s="3"/>
      <c r="AE235" s="3"/>
      <c r="AF235" s="3"/>
      <c r="AG235" s="3"/>
      <c r="AH235" s="3"/>
      <c r="AI235" s="3"/>
      <c r="AJ235" s="27" t="s">
        <v>84</v>
      </c>
      <c r="AK235" s="3"/>
      <c r="AL235" s="3"/>
      <c r="AM235" s="3"/>
      <c r="AN235" s="3"/>
      <c r="AO235" s="3"/>
      <c r="AP235" s="3"/>
      <c r="AQ235" s="3"/>
      <c r="AR235" s="3"/>
      <c r="AS235" s="3"/>
      <c r="AT235" s="3"/>
      <c r="AU235" s="3"/>
      <c r="AV235" s="3"/>
      <c r="AW235" s="3"/>
      <c r="AX235" s="3"/>
      <c r="AY235" s="3"/>
      <c r="AZ235" s="3"/>
      <c r="BA235" s="3"/>
      <c r="BB235" s="27" t="s">
        <v>84</v>
      </c>
      <c r="BC235" s="3"/>
      <c r="BD235" s="3"/>
      <c r="BE235" s="1"/>
      <c r="BF235" s="1"/>
      <c r="BG235" s="3" t="s">
        <v>96</v>
      </c>
      <c r="BH235" s="1"/>
    </row>
    <row r="236" spans="2:60" x14ac:dyDescent="0.2">
      <c r="B236" s="1">
        <v>232</v>
      </c>
      <c r="C236" s="36">
        <v>44010</v>
      </c>
      <c r="D236" s="1">
        <v>346</v>
      </c>
      <c r="E236" s="24">
        <v>420000</v>
      </c>
      <c r="F236" s="24">
        <v>524000</v>
      </c>
      <c r="G236" s="24">
        <v>525000</v>
      </c>
      <c r="H236" s="24" t="s">
        <v>141</v>
      </c>
      <c r="I236" s="25">
        <v>12.948009990259552</v>
      </c>
      <c r="J236" s="2" t="s">
        <v>79</v>
      </c>
      <c r="K236" s="3">
        <v>70</v>
      </c>
      <c r="L236" s="4" t="s">
        <v>86</v>
      </c>
      <c r="M236" s="4" t="s">
        <v>81</v>
      </c>
      <c r="N236" s="4" t="s">
        <v>88</v>
      </c>
      <c r="O236" s="26">
        <v>39</v>
      </c>
      <c r="P236" s="4" t="s">
        <v>86</v>
      </c>
      <c r="Q236" s="4"/>
      <c r="R236" s="3"/>
      <c r="S236" s="3"/>
      <c r="T236" s="3"/>
      <c r="U236" s="27" t="s">
        <v>84</v>
      </c>
      <c r="V236" s="3"/>
      <c r="W236" s="3"/>
      <c r="X236" s="27" t="s">
        <v>84</v>
      </c>
      <c r="Y236" s="3"/>
      <c r="Z236" s="3"/>
      <c r="AA236" s="3"/>
      <c r="AB236" s="3"/>
      <c r="AC236" s="27" t="s">
        <v>84</v>
      </c>
      <c r="AD236" s="3"/>
      <c r="AE236" s="3"/>
      <c r="AF236" s="3"/>
      <c r="AG236" s="3"/>
      <c r="AH236" s="3"/>
      <c r="AI236" s="3"/>
      <c r="AJ236" s="27" t="s">
        <v>84</v>
      </c>
      <c r="AK236" s="3"/>
      <c r="AL236" s="3"/>
      <c r="AM236" s="3"/>
      <c r="AN236" s="3"/>
      <c r="AO236" s="3"/>
      <c r="AP236" s="3"/>
      <c r="AQ236" s="3"/>
      <c r="AR236" s="3"/>
      <c r="AS236" s="3"/>
      <c r="AT236" s="3"/>
      <c r="AU236" s="3"/>
      <c r="AV236" s="3"/>
      <c r="AW236" s="3"/>
      <c r="AX236" s="3"/>
      <c r="AY236" s="3"/>
      <c r="AZ236" s="3"/>
      <c r="BA236" s="3" t="s">
        <v>154</v>
      </c>
      <c r="BB236" s="3"/>
      <c r="BC236" s="3"/>
      <c r="BD236" s="3"/>
      <c r="BE236" s="1"/>
      <c r="BF236" s="1"/>
      <c r="BG236" s="3" t="s">
        <v>96</v>
      </c>
      <c r="BH236" s="1"/>
    </row>
    <row r="237" spans="2:60" x14ac:dyDescent="0.2">
      <c r="B237" s="1">
        <v>233</v>
      </c>
      <c r="C237" s="22">
        <v>44010</v>
      </c>
      <c r="D237" s="1">
        <v>347</v>
      </c>
      <c r="E237" s="24">
        <v>36000</v>
      </c>
      <c r="F237" s="24">
        <v>45000</v>
      </c>
      <c r="G237" s="24">
        <v>45000</v>
      </c>
      <c r="H237" s="24" t="s">
        <v>3</v>
      </c>
      <c r="I237" s="25">
        <v>10.491274217438248</v>
      </c>
      <c r="J237" s="2" t="s">
        <v>79</v>
      </c>
      <c r="K237" s="3">
        <v>70</v>
      </c>
      <c r="L237" s="4" t="s">
        <v>86</v>
      </c>
      <c r="M237" s="4" t="s">
        <v>81</v>
      </c>
      <c r="N237" s="4" t="s">
        <v>88</v>
      </c>
      <c r="O237" s="26">
        <v>36</v>
      </c>
      <c r="P237" s="4" t="s">
        <v>86</v>
      </c>
      <c r="Q237" s="4"/>
      <c r="R237" s="3"/>
      <c r="S237" s="3"/>
      <c r="T237" s="27" t="s">
        <v>84</v>
      </c>
      <c r="U237" s="3"/>
      <c r="V237" s="3"/>
      <c r="W237" s="3"/>
      <c r="X237" s="3"/>
      <c r="Y237" s="3"/>
      <c r="Z237" s="3"/>
      <c r="AA237" s="3"/>
      <c r="AB237" s="3"/>
      <c r="AC237" s="3"/>
      <c r="AD237" s="3"/>
      <c r="AE237" s="3"/>
      <c r="AF237" s="3"/>
      <c r="AG237" s="3"/>
      <c r="AH237" s="3"/>
      <c r="AI237" s="3"/>
      <c r="AJ237" s="3"/>
      <c r="AK237" s="27" t="s">
        <v>84</v>
      </c>
      <c r="AL237" s="3"/>
      <c r="AM237" s="3"/>
      <c r="AN237" s="3"/>
      <c r="AO237" s="3"/>
      <c r="AP237" s="3"/>
      <c r="AQ237" s="3"/>
      <c r="AR237" s="3"/>
      <c r="AS237" s="3"/>
      <c r="AT237" s="3"/>
      <c r="AU237" s="3"/>
      <c r="AV237" s="3"/>
      <c r="AW237" s="3"/>
      <c r="AX237" s="3"/>
      <c r="AY237" s="3"/>
      <c r="AZ237" s="3"/>
      <c r="BA237" s="3"/>
      <c r="BB237" s="3"/>
      <c r="BC237" s="3"/>
      <c r="BD237" s="3"/>
      <c r="BE237" s="1"/>
      <c r="BF237" s="1"/>
      <c r="BG237" s="3" t="s">
        <v>85</v>
      </c>
      <c r="BH237" s="1"/>
    </row>
    <row r="238" spans="2:60" x14ac:dyDescent="0.2">
      <c r="B238" s="1">
        <v>234</v>
      </c>
      <c r="C238" s="22">
        <v>44010</v>
      </c>
      <c r="D238" s="1">
        <v>379</v>
      </c>
      <c r="E238" s="24">
        <v>480000</v>
      </c>
      <c r="F238" s="24">
        <v>600000</v>
      </c>
      <c r="G238" s="24">
        <v>600000</v>
      </c>
      <c r="H238" s="24" t="s">
        <v>3</v>
      </c>
      <c r="I238" s="25">
        <v>13.081541382884074</v>
      </c>
      <c r="J238" s="2" t="s">
        <v>79</v>
      </c>
      <c r="K238" s="3">
        <v>50</v>
      </c>
      <c r="L238" s="4" t="s">
        <v>80</v>
      </c>
      <c r="M238" s="4" t="s">
        <v>81</v>
      </c>
      <c r="N238" s="4" t="s">
        <v>95</v>
      </c>
      <c r="O238" s="26">
        <v>36</v>
      </c>
      <c r="P238" s="4" t="s">
        <v>80</v>
      </c>
      <c r="Q238" s="4"/>
      <c r="R238" s="3"/>
      <c r="S238" s="3"/>
      <c r="T238" s="27" t="s">
        <v>84</v>
      </c>
      <c r="U238" s="3"/>
      <c r="V238" s="3"/>
      <c r="W238" s="3"/>
      <c r="X238" s="3"/>
      <c r="Y238" s="3"/>
      <c r="Z238" s="3"/>
      <c r="AA238" s="3"/>
      <c r="AB238" s="3"/>
      <c r="AC238" s="3"/>
      <c r="AD238" s="3"/>
      <c r="AE238" s="3"/>
      <c r="AF238" s="3"/>
      <c r="AG238" s="3"/>
      <c r="AH238" s="3"/>
      <c r="AI238" s="3"/>
      <c r="AJ238" s="3"/>
      <c r="AK238" s="27" t="s">
        <v>84</v>
      </c>
      <c r="AL238" s="3"/>
      <c r="AM238" s="3"/>
      <c r="AN238" s="3"/>
      <c r="AO238" s="3"/>
      <c r="AP238" s="3"/>
      <c r="AQ238" s="3"/>
      <c r="AR238" s="3"/>
      <c r="AS238" s="3"/>
      <c r="AT238" s="3"/>
      <c r="AU238" s="3"/>
      <c r="AV238" s="3"/>
      <c r="AW238" s="3"/>
      <c r="AX238" s="3"/>
      <c r="AY238" s="3"/>
      <c r="AZ238" s="3"/>
      <c r="BA238" s="3"/>
      <c r="BB238" s="3"/>
      <c r="BC238" s="3"/>
      <c r="BD238" s="3"/>
      <c r="BE238" s="1"/>
      <c r="BF238" s="1"/>
      <c r="BG238" s="3" t="s">
        <v>96</v>
      </c>
      <c r="BH238" s="1"/>
    </row>
    <row r="239" spans="2:60" x14ac:dyDescent="0.2">
      <c r="B239" s="1">
        <v>235</v>
      </c>
      <c r="C239" s="22">
        <v>44010</v>
      </c>
      <c r="D239" s="1">
        <v>390</v>
      </c>
      <c r="E239" s="24">
        <v>7000</v>
      </c>
      <c r="F239" s="24">
        <v>8750</v>
      </c>
      <c r="G239" s="24">
        <v>8750</v>
      </c>
      <c r="H239" s="24" t="s">
        <v>3</v>
      </c>
      <c r="I239" s="25">
        <v>8.8536654280374503</v>
      </c>
      <c r="J239" s="2" t="s">
        <v>79</v>
      </c>
      <c r="K239" s="3">
        <v>30</v>
      </c>
      <c r="L239" s="4" t="s">
        <v>164</v>
      </c>
      <c r="M239" s="4" t="s">
        <v>114</v>
      </c>
      <c r="N239" s="4" t="s">
        <v>95</v>
      </c>
      <c r="O239" s="26">
        <v>24</v>
      </c>
      <c r="P239" s="4" t="s">
        <v>83</v>
      </c>
      <c r="Q239" s="4"/>
      <c r="R239" s="27" t="s">
        <v>84</v>
      </c>
      <c r="S239" s="27"/>
      <c r="T239" s="27" t="s">
        <v>84</v>
      </c>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1"/>
      <c r="BF239" s="1"/>
      <c r="BG239" s="3" t="s">
        <v>89</v>
      </c>
      <c r="BH239" s="1" t="s">
        <v>92</v>
      </c>
    </row>
    <row r="240" spans="2:60" x14ac:dyDescent="0.2">
      <c r="B240" s="1">
        <v>236</v>
      </c>
      <c r="C240" s="36">
        <v>44010</v>
      </c>
      <c r="D240" s="1">
        <v>398</v>
      </c>
      <c r="E240" s="24">
        <v>415000</v>
      </c>
      <c r="F240" s="24">
        <v>518000</v>
      </c>
      <c r="G240" s="24">
        <v>518750</v>
      </c>
      <c r="H240" s="24" t="s">
        <v>141</v>
      </c>
      <c r="I240" s="25">
        <v>12.936033799212835</v>
      </c>
      <c r="J240" s="2" t="s">
        <v>79</v>
      </c>
      <c r="K240" s="3">
        <v>70</v>
      </c>
      <c r="L240" s="4" t="s">
        <v>86</v>
      </c>
      <c r="M240" s="4" t="s">
        <v>81</v>
      </c>
      <c r="N240" s="4" t="s">
        <v>95</v>
      </c>
      <c r="O240" s="26">
        <v>38</v>
      </c>
      <c r="P240" s="4" t="s">
        <v>86</v>
      </c>
      <c r="Q240" s="4"/>
      <c r="R240" s="27"/>
      <c r="S240" s="27"/>
      <c r="T240" s="27" t="s">
        <v>84</v>
      </c>
      <c r="U240" s="3"/>
      <c r="V240" s="3"/>
      <c r="W240" s="3"/>
      <c r="X240" s="3"/>
      <c r="Y240" s="3"/>
      <c r="Z240" s="3"/>
      <c r="AA240" s="3"/>
      <c r="AB240" s="3"/>
      <c r="AC240" s="3"/>
      <c r="AD240" s="3"/>
      <c r="AE240" s="3"/>
      <c r="AF240" s="3"/>
      <c r="AG240" s="3"/>
      <c r="AH240" s="3"/>
      <c r="AI240" s="3"/>
      <c r="AJ240" s="3"/>
      <c r="AK240" s="27" t="s">
        <v>84</v>
      </c>
      <c r="AL240" s="3"/>
      <c r="AM240" s="3"/>
      <c r="AN240" s="3"/>
      <c r="AO240" s="3"/>
      <c r="AP240" s="3"/>
      <c r="AQ240" s="3"/>
      <c r="AR240" s="3"/>
      <c r="AS240" s="3"/>
      <c r="AT240" s="3"/>
      <c r="AU240" s="3"/>
      <c r="AV240" s="3"/>
      <c r="AW240" s="3"/>
      <c r="AX240" s="3"/>
      <c r="AY240" s="3"/>
      <c r="AZ240" s="3"/>
      <c r="BA240" s="3"/>
      <c r="BB240" s="3"/>
      <c r="BC240" s="3"/>
      <c r="BD240" s="3"/>
      <c r="BE240" s="1"/>
      <c r="BF240" s="1"/>
      <c r="BG240" s="3" t="s">
        <v>96</v>
      </c>
      <c r="BH240" s="1" t="s">
        <v>165</v>
      </c>
    </row>
    <row r="241" spans="2:60" x14ac:dyDescent="0.2">
      <c r="B241" s="1">
        <v>237</v>
      </c>
      <c r="C241" s="22">
        <v>43911</v>
      </c>
      <c r="D241" s="1">
        <v>94</v>
      </c>
      <c r="E241" s="24">
        <v>6500</v>
      </c>
      <c r="F241" s="24">
        <v>8125</v>
      </c>
      <c r="G241" s="24">
        <v>8125</v>
      </c>
      <c r="H241" s="24" t="s">
        <v>3</v>
      </c>
      <c r="I241" s="25">
        <v>8.7795574558837277</v>
      </c>
      <c r="J241" s="2" t="s">
        <v>79</v>
      </c>
      <c r="K241" s="3">
        <v>70</v>
      </c>
      <c r="L241" s="4" t="s">
        <v>90</v>
      </c>
      <c r="M241" s="4" t="s">
        <v>81</v>
      </c>
      <c r="N241" s="4" t="s">
        <v>82</v>
      </c>
      <c r="O241" s="26">
        <v>36</v>
      </c>
      <c r="P241" s="4" t="s">
        <v>90</v>
      </c>
      <c r="Q241" s="4"/>
      <c r="R241" s="3"/>
      <c r="S241" s="3"/>
      <c r="T241" s="3"/>
      <c r="U241" s="27" t="s">
        <v>84</v>
      </c>
      <c r="V241" s="3"/>
      <c r="W241" s="3"/>
      <c r="X241" s="3"/>
      <c r="Y241" s="27" t="s">
        <v>84</v>
      </c>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1"/>
      <c r="BF241" s="1"/>
      <c r="BG241" s="3" t="s">
        <v>89</v>
      </c>
      <c r="BH241" s="1"/>
    </row>
    <row r="242" spans="2:60" x14ac:dyDescent="0.2">
      <c r="B242" s="1">
        <v>238</v>
      </c>
      <c r="C242" s="22">
        <v>43911</v>
      </c>
      <c r="D242" s="1">
        <v>95</v>
      </c>
      <c r="E242" s="24">
        <v>6900</v>
      </c>
      <c r="F242" s="24">
        <v>8625</v>
      </c>
      <c r="G242" s="24">
        <v>8625</v>
      </c>
      <c r="H242" s="24" t="s">
        <v>3</v>
      </c>
      <c r="I242" s="25">
        <v>8.8392766905853506</v>
      </c>
      <c r="J242" s="2" t="s">
        <v>79</v>
      </c>
      <c r="K242" s="3">
        <v>80</v>
      </c>
      <c r="L242" s="4" t="s">
        <v>90</v>
      </c>
      <c r="M242" s="4" t="s">
        <v>81</v>
      </c>
      <c r="N242" s="4" t="s">
        <v>134</v>
      </c>
      <c r="O242" s="26">
        <v>36</v>
      </c>
      <c r="P242" s="4" t="s">
        <v>90</v>
      </c>
      <c r="Q242" s="4"/>
      <c r="R242" s="3"/>
      <c r="S242" s="3"/>
      <c r="T242" s="3"/>
      <c r="U242" s="27" t="s">
        <v>84</v>
      </c>
      <c r="V242" s="3"/>
      <c r="W242" s="3"/>
      <c r="X242" s="3"/>
      <c r="Y242" s="27" t="s">
        <v>84</v>
      </c>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1"/>
      <c r="BF242" s="1"/>
      <c r="BG242" s="3" t="s">
        <v>111</v>
      </c>
      <c r="BH242" s="1"/>
    </row>
    <row r="243" spans="2:60" x14ac:dyDescent="0.2">
      <c r="B243" s="1">
        <v>239</v>
      </c>
      <c r="C243" s="22">
        <v>43911</v>
      </c>
      <c r="D243" s="1">
        <v>106</v>
      </c>
      <c r="E243" s="24">
        <v>6000</v>
      </c>
      <c r="F243" s="24">
        <v>7500</v>
      </c>
      <c r="G243" s="24">
        <v>7500</v>
      </c>
      <c r="H243" s="24" t="s">
        <v>3</v>
      </c>
      <c r="I243" s="25">
        <v>8.6995147482101913</v>
      </c>
      <c r="J243" s="2" t="s">
        <v>79</v>
      </c>
      <c r="K243" s="3">
        <v>60</v>
      </c>
      <c r="L243" s="4" t="s">
        <v>86</v>
      </c>
      <c r="M243" s="4" t="s">
        <v>81</v>
      </c>
      <c r="N243" s="4" t="s">
        <v>95</v>
      </c>
      <c r="O243" s="26">
        <v>36</v>
      </c>
      <c r="P243" s="4" t="s">
        <v>86</v>
      </c>
      <c r="Q243" s="4"/>
      <c r="R243" s="3"/>
      <c r="S243" s="3"/>
      <c r="T243" s="3"/>
      <c r="U243" s="27" t="s">
        <v>84</v>
      </c>
      <c r="V243" s="3"/>
      <c r="W243" s="3"/>
      <c r="X243" s="27" t="s">
        <v>84</v>
      </c>
      <c r="Y243" s="3"/>
      <c r="Z243" s="3"/>
      <c r="AA243" s="3"/>
      <c r="AB243" s="3"/>
      <c r="AC243" s="3"/>
      <c r="AD243" s="3"/>
      <c r="AE243" s="3"/>
      <c r="AF243" s="3"/>
      <c r="AG243" s="3"/>
      <c r="AH243" s="3"/>
      <c r="AI243" s="3"/>
      <c r="AJ243" s="27" t="s">
        <v>84</v>
      </c>
      <c r="AK243" s="3"/>
      <c r="AL243" s="3"/>
      <c r="AM243" s="3"/>
      <c r="AN243" s="3"/>
      <c r="AO243" s="3"/>
      <c r="AP243" s="3"/>
      <c r="AQ243" s="3"/>
      <c r="AR243" s="3"/>
      <c r="AS243" s="3"/>
      <c r="AT243" s="3"/>
      <c r="AU243" s="3"/>
      <c r="AV243" s="3"/>
      <c r="AW243" s="3"/>
      <c r="AX243" s="3"/>
      <c r="AY243" s="3"/>
      <c r="AZ243" s="3"/>
      <c r="BA243" s="3"/>
      <c r="BB243" s="3"/>
      <c r="BC243" s="3"/>
      <c r="BD243" s="3"/>
      <c r="BE243" s="1"/>
      <c r="BF243" s="1"/>
      <c r="BG243" s="3" t="s">
        <v>89</v>
      </c>
      <c r="BH243" s="28" t="s">
        <v>166</v>
      </c>
    </row>
    <row r="244" spans="2:60" x14ac:dyDescent="0.2">
      <c r="B244" s="1">
        <v>240</v>
      </c>
      <c r="C244" s="22">
        <v>43911</v>
      </c>
      <c r="D244" s="1">
        <v>107</v>
      </c>
      <c r="E244" s="24">
        <v>3400</v>
      </c>
      <c r="F244" s="24">
        <v>4250</v>
      </c>
      <c r="G244" s="24">
        <v>4250</v>
      </c>
      <c r="H244" s="24" t="s">
        <v>3</v>
      </c>
      <c r="I244" s="25">
        <v>8.1315307106042525</v>
      </c>
      <c r="J244" s="2" t="s">
        <v>79</v>
      </c>
      <c r="K244" s="3">
        <v>50</v>
      </c>
      <c r="L244" s="4" t="s">
        <v>90</v>
      </c>
      <c r="M244" s="4" t="s">
        <v>81</v>
      </c>
      <c r="N244" s="4" t="s">
        <v>95</v>
      </c>
      <c r="O244" s="26">
        <v>34</v>
      </c>
      <c r="P244" s="4" t="s">
        <v>83</v>
      </c>
      <c r="Q244" s="4"/>
      <c r="R244" s="27" t="s">
        <v>84</v>
      </c>
      <c r="S244" s="27"/>
      <c r="T244" s="3"/>
      <c r="U244" s="27" t="s">
        <v>84</v>
      </c>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t="s">
        <v>167</v>
      </c>
      <c r="BA244" s="3"/>
      <c r="BB244" s="3"/>
      <c r="BC244" s="3"/>
      <c r="BD244" s="3"/>
      <c r="BE244" s="1"/>
      <c r="BF244" s="1"/>
      <c r="BG244" s="3" t="s">
        <v>89</v>
      </c>
      <c r="BH244" s="1" t="s">
        <v>168</v>
      </c>
    </row>
    <row r="245" spans="2:60" x14ac:dyDescent="0.2">
      <c r="B245" s="1">
        <v>241</v>
      </c>
      <c r="C245" s="22">
        <v>43911</v>
      </c>
      <c r="D245" s="1">
        <v>108</v>
      </c>
      <c r="E245" s="24">
        <v>2600</v>
      </c>
      <c r="F245" s="24">
        <v>3250</v>
      </c>
      <c r="G245" s="24">
        <v>3250</v>
      </c>
      <c r="H245" s="24" t="s">
        <v>3</v>
      </c>
      <c r="I245" s="25">
        <v>7.8632667240095735</v>
      </c>
      <c r="J245" s="2" t="s">
        <v>79</v>
      </c>
      <c r="K245" s="3">
        <v>70</v>
      </c>
      <c r="L245" s="4" t="s">
        <v>86</v>
      </c>
      <c r="M245" s="4" t="s">
        <v>81</v>
      </c>
      <c r="N245" s="4" t="s">
        <v>95</v>
      </c>
      <c r="O245" s="26">
        <v>34</v>
      </c>
      <c r="P245" s="4" t="s">
        <v>86</v>
      </c>
      <c r="Q245" s="4"/>
      <c r="R245" s="3"/>
      <c r="S245" s="3"/>
      <c r="T245" s="3"/>
      <c r="U245" s="27" t="s">
        <v>84</v>
      </c>
      <c r="V245" s="3"/>
      <c r="W245" s="3"/>
      <c r="X245" s="27" t="s">
        <v>84</v>
      </c>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1"/>
      <c r="BF245" s="1"/>
      <c r="BG245" s="3" t="s">
        <v>89</v>
      </c>
      <c r="BH245" s="1"/>
    </row>
    <row r="246" spans="2:60" x14ac:dyDescent="0.2">
      <c r="B246" s="1">
        <v>242</v>
      </c>
      <c r="C246" s="22">
        <v>43911</v>
      </c>
      <c r="D246" s="1">
        <v>157</v>
      </c>
      <c r="E246" s="24">
        <v>6500</v>
      </c>
      <c r="F246" s="24">
        <v>8125</v>
      </c>
      <c r="G246" s="24">
        <v>8125</v>
      </c>
      <c r="H246" s="24" t="s">
        <v>3</v>
      </c>
      <c r="I246" s="25">
        <v>8.7795574558837277</v>
      </c>
      <c r="J246" s="2" t="s">
        <v>79</v>
      </c>
      <c r="K246" s="3">
        <v>60</v>
      </c>
      <c r="L246" s="4" t="s">
        <v>90</v>
      </c>
      <c r="M246" s="4" t="s">
        <v>81</v>
      </c>
      <c r="N246" s="4" t="s">
        <v>82</v>
      </c>
      <c r="O246" s="26">
        <v>36</v>
      </c>
      <c r="P246" s="4" t="s">
        <v>90</v>
      </c>
      <c r="Q246" s="4"/>
      <c r="R246" s="3"/>
      <c r="S246" s="3"/>
      <c r="T246" s="27" t="s">
        <v>84</v>
      </c>
      <c r="U246" s="3"/>
      <c r="V246" s="3"/>
      <c r="W246" s="3"/>
      <c r="X246" s="3"/>
      <c r="Y246" s="27" t="s">
        <v>84</v>
      </c>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1"/>
      <c r="BF246" s="1"/>
      <c r="BG246" s="3" t="s">
        <v>111</v>
      </c>
      <c r="BH246" s="1"/>
    </row>
    <row r="247" spans="2:60" x14ac:dyDescent="0.2">
      <c r="B247" s="1">
        <v>243</v>
      </c>
      <c r="C247" s="22">
        <v>43911</v>
      </c>
      <c r="D247" s="1">
        <v>159</v>
      </c>
      <c r="E247" s="24">
        <v>6000</v>
      </c>
      <c r="F247" s="24">
        <v>7500</v>
      </c>
      <c r="G247" s="24">
        <v>7500</v>
      </c>
      <c r="H247" s="24" t="s">
        <v>3</v>
      </c>
      <c r="I247" s="25">
        <v>8.6995147482101913</v>
      </c>
      <c r="J247" s="2" t="s">
        <v>79</v>
      </c>
      <c r="K247" s="3">
        <v>50</v>
      </c>
      <c r="L247" s="4" t="s">
        <v>94</v>
      </c>
      <c r="M247" s="4" t="s">
        <v>81</v>
      </c>
      <c r="N247" s="4" t="s">
        <v>87</v>
      </c>
      <c r="O247" s="26">
        <v>36</v>
      </c>
      <c r="P247" s="4" t="s">
        <v>94</v>
      </c>
      <c r="Q247" s="4"/>
      <c r="R247" s="3"/>
      <c r="S247" s="3"/>
      <c r="T247" s="3"/>
      <c r="U247" s="27" t="s">
        <v>84</v>
      </c>
      <c r="V247" s="3"/>
      <c r="W247" s="3"/>
      <c r="X247" s="27" t="s">
        <v>84</v>
      </c>
      <c r="Y247" s="3"/>
      <c r="Z247" s="3"/>
      <c r="AA247" s="3"/>
      <c r="AB247" s="3"/>
      <c r="AC247" s="3"/>
      <c r="AD247" s="3"/>
      <c r="AE247" s="3"/>
      <c r="AF247" s="3"/>
      <c r="AG247" s="3"/>
      <c r="AH247" s="3"/>
      <c r="AI247" s="3"/>
      <c r="AJ247" s="27" t="s">
        <v>84</v>
      </c>
      <c r="AK247" s="3"/>
      <c r="AL247" s="3"/>
      <c r="AM247" s="3"/>
      <c r="AN247" s="3"/>
      <c r="AO247" s="3"/>
      <c r="AP247" s="3"/>
      <c r="AQ247" s="3"/>
      <c r="AR247" s="3"/>
      <c r="AS247" s="3"/>
      <c r="AT247" s="3"/>
      <c r="AU247" s="3"/>
      <c r="AV247" s="3"/>
      <c r="AW247" s="3"/>
      <c r="AX247" s="3"/>
      <c r="AY247" s="3"/>
      <c r="AZ247" s="3"/>
      <c r="BA247" s="3"/>
      <c r="BB247" s="27" t="s">
        <v>84</v>
      </c>
      <c r="BC247" s="3"/>
      <c r="BD247" s="3"/>
      <c r="BE247" s="1"/>
      <c r="BF247" s="1"/>
      <c r="BG247" s="3" t="s">
        <v>89</v>
      </c>
      <c r="BH247" s="1"/>
    </row>
    <row r="248" spans="2:60" x14ac:dyDescent="0.2">
      <c r="B248" s="1">
        <v>244</v>
      </c>
      <c r="C248" s="22">
        <v>43911</v>
      </c>
      <c r="D248" s="1">
        <v>160</v>
      </c>
      <c r="E248" s="24">
        <v>9000</v>
      </c>
      <c r="F248" s="24">
        <v>11250</v>
      </c>
      <c r="G248" s="24">
        <v>11250</v>
      </c>
      <c r="H248" s="24" t="s">
        <v>3</v>
      </c>
      <c r="I248" s="25">
        <v>9.1049798563183568</v>
      </c>
      <c r="J248" s="2" t="s">
        <v>79</v>
      </c>
      <c r="K248" s="3">
        <v>70</v>
      </c>
      <c r="L248" s="4" t="s">
        <v>94</v>
      </c>
      <c r="M248" s="4" t="s">
        <v>81</v>
      </c>
      <c r="N248" s="4" t="s">
        <v>100</v>
      </c>
      <c r="O248" s="26">
        <v>40</v>
      </c>
      <c r="P248" s="4" t="s">
        <v>94</v>
      </c>
      <c r="Q248" s="4"/>
      <c r="R248" s="3"/>
      <c r="S248" s="3"/>
      <c r="T248" s="3"/>
      <c r="U248" s="27" t="s">
        <v>84</v>
      </c>
      <c r="V248" s="3"/>
      <c r="W248" s="3"/>
      <c r="X248" s="27" t="s">
        <v>84</v>
      </c>
      <c r="Y248" s="3"/>
      <c r="Z248" s="3"/>
      <c r="AA248" s="3"/>
      <c r="AB248" s="3"/>
      <c r="AC248" s="3"/>
      <c r="AD248" s="3"/>
      <c r="AE248" s="27" t="s">
        <v>84</v>
      </c>
      <c r="AF248" s="3"/>
      <c r="AG248" s="3"/>
      <c r="AH248" s="3"/>
      <c r="AI248" s="3"/>
      <c r="AJ248" s="27" t="s">
        <v>84</v>
      </c>
      <c r="AK248" s="3"/>
      <c r="AL248" s="3"/>
      <c r="AM248" s="3"/>
      <c r="AN248" s="3"/>
      <c r="AO248" s="3"/>
      <c r="AP248" s="3"/>
      <c r="AQ248" s="3"/>
      <c r="AR248" s="3"/>
      <c r="AS248" s="3"/>
      <c r="AT248" s="3"/>
      <c r="AU248" s="3"/>
      <c r="AV248" s="3"/>
      <c r="AW248" s="3"/>
      <c r="AX248" s="3"/>
      <c r="AY248" s="3"/>
      <c r="AZ248" s="3"/>
      <c r="BA248" s="3"/>
      <c r="BB248" s="3"/>
      <c r="BC248" s="3"/>
      <c r="BD248" s="3"/>
      <c r="BE248" s="1"/>
      <c r="BF248" s="1"/>
      <c r="BG248" s="3" t="s">
        <v>89</v>
      </c>
      <c r="BH248" s="1"/>
    </row>
    <row r="249" spans="2:60" x14ac:dyDescent="0.2">
      <c r="B249" s="1">
        <v>245</v>
      </c>
      <c r="C249" s="22">
        <v>43911</v>
      </c>
      <c r="D249" s="1">
        <v>161</v>
      </c>
      <c r="E249" s="24">
        <v>15000</v>
      </c>
      <c r="F249" s="24">
        <v>18750</v>
      </c>
      <c r="G249" s="24">
        <v>18750</v>
      </c>
      <c r="H249" s="24" t="s">
        <v>3</v>
      </c>
      <c r="I249" s="25">
        <v>9.6158054800843473</v>
      </c>
      <c r="J249" s="2" t="s">
        <v>79</v>
      </c>
      <c r="K249" s="3">
        <v>80</v>
      </c>
      <c r="L249" s="4" t="s">
        <v>86</v>
      </c>
      <c r="M249" s="4" t="s">
        <v>81</v>
      </c>
      <c r="N249" s="4" t="s">
        <v>88</v>
      </c>
      <c r="O249" s="26">
        <v>40</v>
      </c>
      <c r="P249" s="4" t="s">
        <v>83</v>
      </c>
      <c r="Q249" s="4"/>
      <c r="R249" s="3"/>
      <c r="S249" s="3"/>
      <c r="T249" s="3"/>
      <c r="U249" s="27" t="s">
        <v>84</v>
      </c>
      <c r="V249" s="3"/>
      <c r="W249" s="3"/>
      <c r="X249" s="27" t="s">
        <v>84</v>
      </c>
      <c r="Y249" s="3"/>
      <c r="Z249" s="3"/>
      <c r="AA249" s="3"/>
      <c r="AB249" s="3"/>
      <c r="AC249" s="3"/>
      <c r="AD249" s="3"/>
      <c r="AE249" s="27" t="s">
        <v>84</v>
      </c>
      <c r="AF249" s="3"/>
      <c r="AG249" s="3"/>
      <c r="AH249" s="3"/>
      <c r="AI249" s="3"/>
      <c r="AJ249" s="27" t="s">
        <v>84</v>
      </c>
      <c r="AK249" s="3"/>
      <c r="AL249" s="3"/>
      <c r="AM249" s="3"/>
      <c r="AN249" s="3"/>
      <c r="AO249" s="3"/>
      <c r="AP249" s="3"/>
      <c r="AQ249" s="3"/>
      <c r="AR249" s="3"/>
      <c r="AS249" s="3"/>
      <c r="AT249" s="3"/>
      <c r="AU249" s="3"/>
      <c r="AV249" s="3"/>
      <c r="AW249" s="3"/>
      <c r="AX249" s="3"/>
      <c r="AY249" s="3"/>
      <c r="AZ249" s="3"/>
      <c r="BA249" s="3"/>
      <c r="BB249" s="3"/>
      <c r="BC249" s="3"/>
      <c r="BD249" s="3"/>
      <c r="BE249" s="1"/>
      <c r="BF249" s="1"/>
      <c r="BG249" s="3" t="s">
        <v>85</v>
      </c>
      <c r="BH249" s="1"/>
    </row>
    <row r="250" spans="2:60" x14ac:dyDescent="0.2">
      <c r="B250" s="1">
        <v>246</v>
      </c>
      <c r="C250" s="22">
        <v>43911</v>
      </c>
      <c r="D250" s="1">
        <v>162</v>
      </c>
      <c r="E250" s="24">
        <v>32000</v>
      </c>
      <c r="F250" s="24">
        <v>40000</v>
      </c>
      <c r="G250" s="24">
        <v>40000</v>
      </c>
      <c r="H250" s="24" t="s">
        <v>3</v>
      </c>
      <c r="I250" s="25">
        <v>10.373491181781864</v>
      </c>
      <c r="J250" s="2" t="s">
        <v>79</v>
      </c>
      <c r="K250" s="3">
        <v>60</v>
      </c>
      <c r="L250" s="4" t="s">
        <v>86</v>
      </c>
      <c r="M250" s="4" t="s">
        <v>81</v>
      </c>
      <c r="N250" s="4" t="s">
        <v>88</v>
      </c>
      <c r="O250" s="26">
        <v>40</v>
      </c>
      <c r="P250" s="4" t="s">
        <v>86</v>
      </c>
      <c r="Q250" s="4"/>
      <c r="R250" s="3"/>
      <c r="S250" s="3"/>
      <c r="T250" s="3"/>
      <c r="U250" s="27" t="s">
        <v>84</v>
      </c>
      <c r="V250" s="3"/>
      <c r="W250" s="3"/>
      <c r="X250" s="27" t="s">
        <v>84</v>
      </c>
      <c r="Y250" s="3"/>
      <c r="Z250" s="3"/>
      <c r="AA250" s="3"/>
      <c r="AB250" s="3"/>
      <c r="AC250" s="3"/>
      <c r="AD250" s="3"/>
      <c r="AE250" s="27" t="s">
        <v>84</v>
      </c>
      <c r="AF250" s="3"/>
      <c r="AG250" s="3"/>
      <c r="AH250" s="3"/>
      <c r="AI250" s="3"/>
      <c r="AJ250" s="27" t="s">
        <v>84</v>
      </c>
      <c r="AK250" s="3"/>
      <c r="AL250" s="3"/>
      <c r="AM250" s="3"/>
      <c r="AN250" s="3"/>
      <c r="AO250" s="3"/>
      <c r="AP250" s="3"/>
      <c r="AQ250" s="3"/>
      <c r="AR250" s="3"/>
      <c r="AS250" s="3"/>
      <c r="AT250" s="3"/>
      <c r="AU250" s="3"/>
      <c r="AV250" s="3"/>
      <c r="AW250" s="3"/>
      <c r="AX250" s="3"/>
      <c r="AY250" s="3"/>
      <c r="AZ250" s="3"/>
      <c r="BA250" s="3"/>
      <c r="BB250" s="3"/>
      <c r="BC250" s="3"/>
      <c r="BD250" s="3"/>
      <c r="BE250" s="1"/>
      <c r="BF250" s="1"/>
      <c r="BG250" s="3" t="s">
        <v>85</v>
      </c>
      <c r="BH250" s="1"/>
    </row>
    <row r="251" spans="2:60" x14ac:dyDescent="0.2">
      <c r="B251" s="1">
        <v>247</v>
      </c>
      <c r="C251" s="22">
        <v>43911</v>
      </c>
      <c r="D251" s="1">
        <v>163</v>
      </c>
      <c r="E251" s="24">
        <v>20000</v>
      </c>
      <c r="F251" s="24">
        <v>25000</v>
      </c>
      <c r="G251" s="24">
        <v>25000</v>
      </c>
      <c r="H251" s="24" t="s">
        <v>3</v>
      </c>
      <c r="I251" s="25">
        <v>9.9034875525361272</v>
      </c>
      <c r="J251" s="2" t="s">
        <v>79</v>
      </c>
      <c r="K251" s="3">
        <v>70</v>
      </c>
      <c r="L251" s="4" t="s">
        <v>86</v>
      </c>
      <c r="M251" s="4" t="s">
        <v>81</v>
      </c>
      <c r="N251" s="4" t="s">
        <v>95</v>
      </c>
      <c r="O251" s="26">
        <v>37</v>
      </c>
      <c r="P251" s="4" t="s">
        <v>86</v>
      </c>
      <c r="Q251" s="4"/>
      <c r="R251" s="3"/>
      <c r="S251" s="3"/>
      <c r="T251" s="27" t="s">
        <v>84</v>
      </c>
      <c r="U251" s="3"/>
      <c r="V251" s="3"/>
      <c r="W251" s="3"/>
      <c r="X251" s="3"/>
      <c r="Y251" s="3"/>
      <c r="Z251" s="3"/>
      <c r="AA251" s="3"/>
      <c r="AB251" s="3"/>
      <c r="AC251" s="3"/>
      <c r="AD251" s="3"/>
      <c r="AE251" s="3"/>
      <c r="AF251" s="3"/>
      <c r="AG251" s="3"/>
      <c r="AH251" s="3"/>
      <c r="AI251" s="3"/>
      <c r="AJ251" s="3"/>
      <c r="AK251" s="27" t="s">
        <v>84</v>
      </c>
      <c r="AL251" s="3"/>
      <c r="AM251" s="3"/>
      <c r="AN251" s="3"/>
      <c r="AO251" s="3"/>
      <c r="AP251" s="3"/>
      <c r="AQ251" s="3"/>
      <c r="AR251" s="3"/>
      <c r="AS251" s="3"/>
      <c r="AT251" s="3"/>
      <c r="AU251" s="3"/>
      <c r="AV251" s="3"/>
      <c r="AW251" s="3"/>
      <c r="AX251" s="3"/>
      <c r="AY251" s="3"/>
      <c r="AZ251" s="3"/>
      <c r="BA251" s="3"/>
      <c r="BB251" s="3"/>
      <c r="BC251" s="3"/>
      <c r="BD251" s="3"/>
      <c r="BE251" s="1"/>
      <c r="BF251" s="1"/>
      <c r="BG251" s="3" t="s">
        <v>111</v>
      </c>
      <c r="BH251" s="1"/>
    </row>
    <row r="252" spans="2:60" x14ac:dyDescent="0.2">
      <c r="B252" s="1">
        <v>248</v>
      </c>
      <c r="C252" s="22">
        <v>43911</v>
      </c>
      <c r="D252" s="1">
        <v>214</v>
      </c>
      <c r="E252" s="24">
        <v>2800</v>
      </c>
      <c r="F252" s="24">
        <v>3500</v>
      </c>
      <c r="G252" s="24">
        <v>3500</v>
      </c>
      <c r="H252" s="24" t="s">
        <v>3</v>
      </c>
      <c r="I252" s="25">
        <v>7.9373746961632952</v>
      </c>
      <c r="J252" s="2" t="s">
        <v>79</v>
      </c>
      <c r="K252" s="3">
        <v>50</v>
      </c>
      <c r="L252" s="4" t="s">
        <v>86</v>
      </c>
      <c r="M252" s="4" t="s">
        <v>81</v>
      </c>
      <c r="N252" s="4" t="s">
        <v>95</v>
      </c>
      <c r="O252" s="26">
        <v>36</v>
      </c>
      <c r="P252" s="4" t="s">
        <v>83</v>
      </c>
      <c r="Q252" s="4"/>
      <c r="R252" s="27" t="s">
        <v>84</v>
      </c>
      <c r="S252" s="27"/>
      <c r="T252" s="27"/>
      <c r="U252" s="27" t="s">
        <v>84</v>
      </c>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1"/>
      <c r="BF252" s="1"/>
      <c r="BG252" s="3" t="s">
        <v>89</v>
      </c>
      <c r="BH252" s="1"/>
    </row>
    <row r="253" spans="2:60" x14ac:dyDescent="0.2">
      <c r="B253" s="1">
        <v>249</v>
      </c>
      <c r="C253" s="22">
        <v>43911</v>
      </c>
      <c r="D253" s="1">
        <v>215</v>
      </c>
      <c r="E253" s="24">
        <v>7500</v>
      </c>
      <c r="F253" s="24">
        <v>9375</v>
      </c>
      <c r="G253" s="24">
        <v>9375</v>
      </c>
      <c r="H253" s="24" t="s">
        <v>3</v>
      </c>
      <c r="I253" s="25">
        <v>8.9226582995244019</v>
      </c>
      <c r="J253" s="2" t="s">
        <v>79</v>
      </c>
      <c r="K253" s="3">
        <v>60</v>
      </c>
      <c r="L253" s="4" t="s">
        <v>86</v>
      </c>
      <c r="M253" s="4" t="s">
        <v>81</v>
      </c>
      <c r="N253" s="4" t="s">
        <v>95</v>
      </c>
      <c r="O253" s="26">
        <v>35</v>
      </c>
      <c r="P253" s="4" t="s">
        <v>83</v>
      </c>
      <c r="Q253" s="4"/>
      <c r="R253" s="37" t="s">
        <v>84</v>
      </c>
      <c r="S253" s="27"/>
      <c r="T253" s="3"/>
      <c r="U253" s="27" t="s">
        <v>84</v>
      </c>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1" t="s">
        <v>169</v>
      </c>
      <c r="AW253" s="3"/>
      <c r="AX253" s="3"/>
      <c r="AY253" s="3"/>
      <c r="AZ253" s="3"/>
      <c r="BA253" s="3"/>
      <c r="BB253" s="3"/>
      <c r="BC253" s="3"/>
      <c r="BD253" s="3"/>
      <c r="BE253" s="1"/>
      <c r="BF253" s="1"/>
      <c r="BG253" s="3" t="s">
        <v>89</v>
      </c>
      <c r="BH253" s="1"/>
    </row>
    <row r="254" spans="2:60" x14ac:dyDescent="0.2">
      <c r="B254" s="1">
        <v>250</v>
      </c>
      <c r="C254" s="22">
        <v>43911</v>
      </c>
      <c r="D254" s="1">
        <v>235</v>
      </c>
      <c r="E254" s="24">
        <v>8500</v>
      </c>
      <c r="F254" s="24">
        <v>10625</v>
      </c>
      <c r="G254" s="24">
        <v>10625</v>
      </c>
      <c r="H254" s="24" t="s">
        <v>3</v>
      </c>
      <c r="I254" s="25">
        <v>9.0478214424784085</v>
      </c>
      <c r="J254" s="2" t="s">
        <v>79</v>
      </c>
      <c r="K254" s="3">
        <v>30</v>
      </c>
      <c r="L254" s="4" t="s">
        <v>122</v>
      </c>
      <c r="M254" s="4" t="s">
        <v>114</v>
      </c>
      <c r="N254" s="4" t="s">
        <v>95</v>
      </c>
      <c r="O254" s="26">
        <v>23</v>
      </c>
      <c r="P254" s="4" t="s">
        <v>83</v>
      </c>
      <c r="Q254" s="4"/>
      <c r="R254" s="27" t="s">
        <v>84</v>
      </c>
      <c r="S254" s="27"/>
      <c r="T254" s="27" t="s">
        <v>84</v>
      </c>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1"/>
      <c r="BF254" s="1"/>
      <c r="BG254" s="3" t="s">
        <v>85</v>
      </c>
      <c r="BH254" s="1"/>
    </row>
    <row r="255" spans="2:60" x14ac:dyDescent="0.2">
      <c r="B255" s="1">
        <v>251</v>
      </c>
      <c r="C255" s="22">
        <v>43911</v>
      </c>
      <c r="D255" s="1">
        <v>239</v>
      </c>
      <c r="E255" s="24">
        <v>7000</v>
      </c>
      <c r="F255" s="24">
        <v>8750</v>
      </c>
      <c r="G255" s="24">
        <v>8750</v>
      </c>
      <c r="H255" s="24" t="s">
        <v>3</v>
      </c>
      <c r="I255" s="25">
        <v>8.8536654280374503</v>
      </c>
      <c r="J255" s="2" t="s">
        <v>79</v>
      </c>
      <c r="K255" s="3">
        <v>70</v>
      </c>
      <c r="L255" s="4" t="s">
        <v>90</v>
      </c>
      <c r="M255" s="4" t="s">
        <v>81</v>
      </c>
      <c r="N255" s="4" t="s">
        <v>170</v>
      </c>
      <c r="O255" s="26">
        <v>36</v>
      </c>
      <c r="P255" s="4" t="s">
        <v>83</v>
      </c>
      <c r="Q255" s="4"/>
      <c r="R255" s="3"/>
      <c r="S255" s="3"/>
      <c r="T255" s="3"/>
      <c r="U255" s="27" t="s">
        <v>84</v>
      </c>
      <c r="V255" s="3"/>
      <c r="W255" s="3"/>
      <c r="X255" s="27" t="s">
        <v>84</v>
      </c>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1"/>
      <c r="BF255" s="1"/>
      <c r="BG255" s="3" t="s">
        <v>85</v>
      </c>
      <c r="BH255" s="1"/>
    </row>
    <row r="256" spans="2:60" x14ac:dyDescent="0.2">
      <c r="B256" s="1">
        <v>252</v>
      </c>
      <c r="C256" s="22">
        <v>43911</v>
      </c>
      <c r="D256" s="1">
        <v>250</v>
      </c>
      <c r="E256" s="24">
        <v>16000</v>
      </c>
      <c r="F256" s="24">
        <v>20000</v>
      </c>
      <c r="G256" s="24">
        <v>20000</v>
      </c>
      <c r="H256" s="24" t="s">
        <v>3</v>
      </c>
      <c r="I256" s="25">
        <v>9.6803440012219184</v>
      </c>
      <c r="J256" s="2" t="s">
        <v>79</v>
      </c>
      <c r="K256" s="3">
        <v>60</v>
      </c>
      <c r="L256" s="4" t="s">
        <v>90</v>
      </c>
      <c r="M256" s="4" t="s">
        <v>81</v>
      </c>
      <c r="N256" s="4" t="s">
        <v>95</v>
      </c>
      <c r="O256" s="26">
        <v>36</v>
      </c>
      <c r="P256" s="4" t="s">
        <v>90</v>
      </c>
      <c r="Q256" s="4"/>
      <c r="R256" s="3"/>
      <c r="S256" s="3"/>
      <c r="T256" s="3"/>
      <c r="U256" s="27" t="s">
        <v>84</v>
      </c>
      <c r="V256" s="3"/>
      <c r="W256" s="3"/>
      <c r="X256" s="3"/>
      <c r="Y256" s="27" t="s">
        <v>84</v>
      </c>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1"/>
      <c r="BF256" s="1"/>
      <c r="BG256" s="3" t="s">
        <v>89</v>
      </c>
      <c r="BH256" s="1"/>
    </row>
    <row r="257" spans="2:60" x14ac:dyDescent="0.2">
      <c r="B257" s="1">
        <v>253</v>
      </c>
      <c r="C257" s="22">
        <v>43911</v>
      </c>
      <c r="D257" s="1">
        <v>251</v>
      </c>
      <c r="E257" s="24">
        <v>11000</v>
      </c>
      <c r="F257" s="24">
        <v>13750</v>
      </c>
      <c r="G257" s="24">
        <v>13750</v>
      </c>
      <c r="H257" s="24" t="s">
        <v>3</v>
      </c>
      <c r="I257" s="25">
        <v>9.3056505517805075</v>
      </c>
      <c r="J257" s="2" t="s">
        <v>79</v>
      </c>
      <c r="K257" s="3">
        <v>50</v>
      </c>
      <c r="L257" s="4" t="s">
        <v>90</v>
      </c>
      <c r="M257" s="4" t="s">
        <v>81</v>
      </c>
      <c r="N257" s="4" t="s">
        <v>82</v>
      </c>
      <c r="O257" s="26">
        <v>36</v>
      </c>
      <c r="P257" s="4" t="s">
        <v>90</v>
      </c>
      <c r="Q257" s="4"/>
      <c r="R257" s="3"/>
      <c r="S257" s="3"/>
      <c r="T257" s="3"/>
      <c r="U257" s="27" t="s">
        <v>84</v>
      </c>
      <c r="V257" s="3"/>
      <c r="W257" s="3"/>
      <c r="X257" s="27" t="s">
        <v>84</v>
      </c>
      <c r="Y257" s="27"/>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1"/>
      <c r="BF257" s="1"/>
      <c r="BG257" s="3" t="s">
        <v>96</v>
      </c>
      <c r="BH257" s="1"/>
    </row>
    <row r="258" spans="2:60" x14ac:dyDescent="0.2">
      <c r="B258" s="1">
        <v>254</v>
      </c>
      <c r="C258" s="22">
        <v>43911</v>
      </c>
      <c r="D258" s="1">
        <v>252</v>
      </c>
      <c r="E258" s="24">
        <v>18000</v>
      </c>
      <c r="F258" s="24">
        <v>22500</v>
      </c>
      <c r="G258" s="24">
        <v>22500</v>
      </c>
      <c r="H258" s="24" t="s">
        <v>3</v>
      </c>
      <c r="I258" s="25">
        <v>9.7981270368783022</v>
      </c>
      <c r="J258" s="2" t="s">
        <v>79</v>
      </c>
      <c r="K258" s="3">
        <v>60</v>
      </c>
      <c r="L258" s="4" t="s">
        <v>122</v>
      </c>
      <c r="M258" s="4" t="s">
        <v>81</v>
      </c>
      <c r="N258" s="4" t="s">
        <v>95</v>
      </c>
      <c r="O258" s="26">
        <v>36</v>
      </c>
      <c r="P258" s="4" t="s">
        <v>126</v>
      </c>
      <c r="Q258" s="4"/>
      <c r="R258" s="3"/>
      <c r="S258" s="3"/>
      <c r="T258" s="3"/>
      <c r="U258" s="27" t="s">
        <v>84</v>
      </c>
      <c r="V258" s="3"/>
      <c r="W258" s="3"/>
      <c r="X258" s="3"/>
      <c r="Y258" s="27" t="s">
        <v>84</v>
      </c>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27" t="s">
        <v>84</v>
      </c>
      <c r="AY258" s="3"/>
      <c r="AZ258" s="3"/>
      <c r="BA258" s="3"/>
      <c r="BB258" s="3"/>
      <c r="BC258" s="3"/>
      <c r="BD258" s="3"/>
      <c r="BE258" s="1"/>
      <c r="BF258" s="1"/>
      <c r="BG258" s="3" t="s">
        <v>85</v>
      </c>
      <c r="BH258" s="1"/>
    </row>
    <row r="259" spans="2:60" x14ac:dyDescent="0.2">
      <c r="B259" s="1">
        <v>255</v>
      </c>
      <c r="C259" s="22">
        <v>43911</v>
      </c>
      <c r="D259" s="1">
        <v>255</v>
      </c>
      <c r="E259" s="24">
        <v>28000</v>
      </c>
      <c r="F259" s="24">
        <v>35000</v>
      </c>
      <c r="G259" s="24">
        <v>35000</v>
      </c>
      <c r="H259" s="24" t="s">
        <v>3</v>
      </c>
      <c r="I259" s="25">
        <v>10.239959789157341</v>
      </c>
      <c r="J259" s="2" t="s">
        <v>79</v>
      </c>
      <c r="K259" s="3">
        <v>80</v>
      </c>
      <c r="L259" s="4" t="s">
        <v>90</v>
      </c>
      <c r="M259" s="4" t="s">
        <v>81</v>
      </c>
      <c r="N259" s="4" t="s">
        <v>171</v>
      </c>
      <c r="O259" s="26">
        <v>36</v>
      </c>
      <c r="P259" s="4" t="s">
        <v>90</v>
      </c>
      <c r="Q259" s="4"/>
      <c r="R259" s="3"/>
      <c r="S259" s="3"/>
      <c r="T259" s="3"/>
      <c r="U259" s="27" t="s">
        <v>84</v>
      </c>
      <c r="V259" s="3"/>
      <c r="W259" s="3"/>
      <c r="X259" s="3"/>
      <c r="Y259" s="27" t="s">
        <v>84</v>
      </c>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27" t="s">
        <v>84</v>
      </c>
      <c r="AY259" s="3"/>
      <c r="AZ259" s="3"/>
      <c r="BA259" s="3" t="s">
        <v>172</v>
      </c>
      <c r="BB259" s="3"/>
      <c r="BC259" s="3"/>
      <c r="BD259" s="3"/>
      <c r="BE259" s="1"/>
      <c r="BF259" s="1"/>
      <c r="BG259" s="3" t="s">
        <v>85</v>
      </c>
      <c r="BH259" s="1"/>
    </row>
    <row r="260" spans="2:60" x14ac:dyDescent="0.2">
      <c r="B260" s="1">
        <v>256</v>
      </c>
      <c r="C260" s="22">
        <v>43911</v>
      </c>
      <c r="D260" s="1">
        <v>260</v>
      </c>
      <c r="E260" s="24">
        <v>4500</v>
      </c>
      <c r="F260" s="24">
        <v>5625</v>
      </c>
      <c r="G260" s="24">
        <v>5625</v>
      </c>
      <c r="H260" s="24" t="s">
        <v>3</v>
      </c>
      <c r="I260" s="25">
        <v>8.4118326757584114</v>
      </c>
      <c r="J260" s="2" t="s">
        <v>79</v>
      </c>
      <c r="K260" s="3">
        <v>50</v>
      </c>
      <c r="L260" s="4" t="s">
        <v>90</v>
      </c>
      <c r="M260" s="4" t="s">
        <v>81</v>
      </c>
      <c r="N260" s="4" t="s">
        <v>95</v>
      </c>
      <c r="O260" s="26">
        <v>36</v>
      </c>
      <c r="P260" s="4" t="s">
        <v>83</v>
      </c>
      <c r="Q260" s="4"/>
      <c r="R260" s="3"/>
      <c r="S260" s="3"/>
      <c r="T260" s="3"/>
      <c r="U260" s="27" t="s">
        <v>84</v>
      </c>
      <c r="V260" s="3"/>
      <c r="W260" s="3"/>
      <c r="X260" s="27" t="s">
        <v>84</v>
      </c>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1"/>
      <c r="BF260" s="1"/>
      <c r="BG260" s="3" t="s">
        <v>89</v>
      </c>
      <c r="BH260" s="1"/>
    </row>
    <row r="261" spans="2:60" x14ac:dyDescent="0.2">
      <c r="B261" s="1">
        <v>257</v>
      </c>
      <c r="C261" s="22">
        <v>43911</v>
      </c>
      <c r="D261" s="1">
        <v>264</v>
      </c>
      <c r="E261" s="24">
        <v>27000</v>
      </c>
      <c r="F261" s="24">
        <v>33750</v>
      </c>
      <c r="G261" s="24">
        <v>33750</v>
      </c>
      <c r="H261" s="24" t="s">
        <v>3</v>
      </c>
      <c r="I261" s="25">
        <v>10.203592144986466</v>
      </c>
      <c r="J261" s="2" t="s">
        <v>79</v>
      </c>
      <c r="K261" s="3">
        <v>50</v>
      </c>
      <c r="L261" s="4" t="s">
        <v>80</v>
      </c>
      <c r="M261" s="4" t="s">
        <v>81</v>
      </c>
      <c r="N261" s="4" t="s">
        <v>88</v>
      </c>
      <c r="O261" s="26">
        <v>36</v>
      </c>
      <c r="P261" s="4" t="s">
        <v>83</v>
      </c>
      <c r="Q261" s="4"/>
      <c r="R261" s="3"/>
      <c r="S261" s="3"/>
      <c r="T261" s="27" t="s">
        <v>84</v>
      </c>
      <c r="U261" s="3"/>
      <c r="V261" s="3"/>
      <c r="W261" s="3"/>
      <c r="X261" s="3"/>
      <c r="Y261" s="3"/>
      <c r="Z261" s="3"/>
      <c r="AA261" s="3"/>
      <c r="AB261" s="3"/>
      <c r="AC261" s="3"/>
      <c r="AD261" s="3"/>
      <c r="AE261" s="3"/>
      <c r="AF261" s="3"/>
      <c r="AG261" s="3"/>
      <c r="AH261" s="3"/>
      <c r="AI261" s="3"/>
      <c r="AJ261" s="3"/>
      <c r="AK261" s="27" t="s">
        <v>84</v>
      </c>
      <c r="AL261" s="3"/>
      <c r="AM261" s="3"/>
      <c r="AN261" s="3"/>
      <c r="AO261" s="3"/>
      <c r="AP261" s="3"/>
      <c r="AQ261" s="3"/>
      <c r="AR261" s="3"/>
      <c r="AS261" s="3"/>
      <c r="AT261" s="3"/>
      <c r="AU261" s="3"/>
      <c r="AV261" s="3"/>
      <c r="AW261" s="3"/>
      <c r="AX261" s="3"/>
      <c r="AY261" s="3"/>
      <c r="AZ261" s="3"/>
      <c r="BA261" s="3"/>
      <c r="BB261" s="3"/>
      <c r="BC261" s="3"/>
      <c r="BD261" s="3"/>
      <c r="BE261" s="1"/>
      <c r="BF261" s="1"/>
      <c r="BG261" s="3" t="s">
        <v>96</v>
      </c>
      <c r="BH261" s="1"/>
    </row>
    <row r="262" spans="2:60" x14ac:dyDescent="0.2">
      <c r="B262" s="1">
        <v>258</v>
      </c>
      <c r="C262" s="22">
        <v>43911</v>
      </c>
      <c r="D262" s="1">
        <v>265</v>
      </c>
      <c r="E262" s="24">
        <v>76000</v>
      </c>
      <c r="F262" s="24">
        <v>95000</v>
      </c>
      <c r="G262" s="24">
        <v>95000</v>
      </c>
      <c r="H262" s="24" t="s">
        <v>3</v>
      </c>
      <c r="I262" s="25">
        <v>11.238488619268468</v>
      </c>
      <c r="J262" s="2" t="s">
        <v>79</v>
      </c>
      <c r="K262" s="3">
        <v>80</v>
      </c>
      <c r="L262" s="4" t="s">
        <v>86</v>
      </c>
      <c r="M262" s="4" t="s">
        <v>81</v>
      </c>
      <c r="N262" s="4" t="s">
        <v>88</v>
      </c>
      <c r="O262" s="26">
        <v>40</v>
      </c>
      <c r="P262" s="4" t="s">
        <v>86</v>
      </c>
      <c r="Q262" s="4"/>
      <c r="R262" s="3"/>
      <c r="S262" s="3"/>
      <c r="T262" s="3"/>
      <c r="U262" s="27" t="s">
        <v>84</v>
      </c>
      <c r="V262" s="3"/>
      <c r="W262" s="3"/>
      <c r="X262" s="27" t="s">
        <v>84</v>
      </c>
      <c r="Y262" s="3"/>
      <c r="Z262" s="3"/>
      <c r="AA262" s="3"/>
      <c r="AB262" s="3"/>
      <c r="AC262" s="27" t="s">
        <v>84</v>
      </c>
      <c r="AD262" s="3"/>
      <c r="AE262" s="3"/>
      <c r="AF262" s="3"/>
      <c r="AG262" s="3"/>
      <c r="AH262" s="3"/>
      <c r="AI262" s="3"/>
      <c r="AJ262" s="27" t="s">
        <v>84</v>
      </c>
      <c r="AK262" s="3"/>
      <c r="AL262" s="3"/>
      <c r="AM262" s="3"/>
      <c r="AN262" s="3"/>
      <c r="AO262" s="3"/>
      <c r="AP262" s="3"/>
      <c r="AQ262" s="3"/>
      <c r="AR262" s="3"/>
      <c r="AS262" s="3"/>
      <c r="AT262" s="3"/>
      <c r="AU262" s="3"/>
      <c r="AV262" s="3"/>
      <c r="AW262" s="3"/>
      <c r="AX262" s="3"/>
      <c r="AY262" s="3"/>
      <c r="AZ262" s="3"/>
      <c r="BA262" s="3" t="s">
        <v>154</v>
      </c>
      <c r="BB262" s="3"/>
      <c r="BC262" s="3"/>
      <c r="BD262" s="3"/>
      <c r="BE262" s="1"/>
      <c r="BF262" s="1"/>
      <c r="BG262" s="3" t="s">
        <v>85</v>
      </c>
      <c r="BH262" s="1"/>
    </row>
    <row r="263" spans="2:60" x14ac:dyDescent="0.2">
      <c r="B263" s="1">
        <v>259</v>
      </c>
      <c r="C263" s="22">
        <v>43911</v>
      </c>
      <c r="D263" s="1">
        <v>266</v>
      </c>
      <c r="E263" s="24">
        <v>36000</v>
      </c>
      <c r="F263" s="24">
        <v>45000</v>
      </c>
      <c r="G263" s="24">
        <v>45000</v>
      </c>
      <c r="H263" s="24" t="s">
        <v>3</v>
      </c>
      <c r="I263" s="25">
        <v>10.491274217438248</v>
      </c>
      <c r="J263" s="2" t="s">
        <v>79</v>
      </c>
      <c r="K263" s="3">
        <v>70</v>
      </c>
      <c r="L263" s="4" t="s">
        <v>86</v>
      </c>
      <c r="M263" s="4" t="s">
        <v>81</v>
      </c>
      <c r="N263" s="4" t="s">
        <v>88</v>
      </c>
      <c r="O263" s="26">
        <v>40</v>
      </c>
      <c r="P263" s="4" t="s">
        <v>86</v>
      </c>
      <c r="Q263" s="4"/>
      <c r="R263" s="3"/>
      <c r="S263" s="3"/>
      <c r="T263" s="3"/>
      <c r="U263" s="27" t="s">
        <v>84</v>
      </c>
      <c r="V263" s="3"/>
      <c r="W263" s="3"/>
      <c r="X263" s="27" t="s">
        <v>84</v>
      </c>
      <c r="Y263" s="3"/>
      <c r="Z263" s="3"/>
      <c r="AA263" s="3"/>
      <c r="AB263" s="3"/>
      <c r="AC263" s="27" t="s">
        <v>84</v>
      </c>
      <c r="AD263" s="3"/>
      <c r="AE263" s="3"/>
      <c r="AF263" s="3"/>
      <c r="AG263" s="3"/>
      <c r="AH263" s="3"/>
      <c r="AI263" s="3"/>
      <c r="AJ263" s="27" t="s">
        <v>84</v>
      </c>
      <c r="AK263" s="3"/>
      <c r="AL263" s="3"/>
      <c r="AM263" s="3"/>
      <c r="AN263" s="3"/>
      <c r="AO263" s="3"/>
      <c r="AP263" s="3"/>
      <c r="AQ263" s="3"/>
      <c r="AR263" s="3"/>
      <c r="AS263" s="3"/>
      <c r="AT263" s="3"/>
      <c r="AU263" s="3"/>
      <c r="AV263" s="3"/>
      <c r="AW263" s="3"/>
      <c r="AX263" s="3"/>
      <c r="AY263" s="3"/>
      <c r="AZ263" s="3"/>
      <c r="BA263" s="3"/>
      <c r="BB263" s="3"/>
      <c r="BC263" s="3"/>
      <c r="BD263" s="3"/>
      <c r="BE263" s="1"/>
      <c r="BF263" s="1"/>
      <c r="BG263" s="3" t="s">
        <v>85</v>
      </c>
      <c r="BH263" s="1"/>
    </row>
    <row r="264" spans="2:60" x14ac:dyDescent="0.2">
      <c r="B264" s="1">
        <v>260</v>
      </c>
      <c r="C264" s="22">
        <v>43911</v>
      </c>
      <c r="D264" s="1">
        <v>267</v>
      </c>
      <c r="E264" s="24">
        <v>41000</v>
      </c>
      <c r="F264" s="24">
        <v>51250</v>
      </c>
      <c r="G264" s="24">
        <v>51250</v>
      </c>
      <c r="H264" s="24" t="s">
        <v>3</v>
      </c>
      <c r="I264" s="25">
        <v>10.621327345686446</v>
      </c>
      <c r="J264" s="2" t="s">
        <v>79</v>
      </c>
      <c r="K264" s="3">
        <v>50</v>
      </c>
      <c r="L264" s="4" t="s">
        <v>86</v>
      </c>
      <c r="M264" s="4" t="s">
        <v>81</v>
      </c>
      <c r="N264" s="4" t="s">
        <v>88</v>
      </c>
      <c r="O264" s="26">
        <v>40</v>
      </c>
      <c r="P264" s="4" t="s">
        <v>86</v>
      </c>
      <c r="Q264" s="4"/>
      <c r="R264" s="3"/>
      <c r="S264" s="3"/>
      <c r="T264" s="3"/>
      <c r="U264" s="27" t="s">
        <v>84</v>
      </c>
      <c r="V264" s="3"/>
      <c r="W264" s="3"/>
      <c r="X264" s="27" t="s">
        <v>84</v>
      </c>
      <c r="Y264" s="3"/>
      <c r="Z264" s="3"/>
      <c r="AA264" s="3"/>
      <c r="AB264" s="3"/>
      <c r="AC264" s="3"/>
      <c r="AD264" s="3"/>
      <c r="AE264" s="27" t="s">
        <v>84</v>
      </c>
      <c r="AF264" s="3"/>
      <c r="AG264" s="3"/>
      <c r="AH264" s="3"/>
      <c r="AI264" s="3"/>
      <c r="AJ264" s="27" t="s">
        <v>84</v>
      </c>
      <c r="AK264" s="3"/>
      <c r="AL264" s="3"/>
      <c r="AM264" s="3"/>
      <c r="AN264" s="3"/>
      <c r="AO264" s="3"/>
      <c r="AP264" s="3"/>
      <c r="AQ264" s="3"/>
      <c r="AR264" s="3"/>
      <c r="AS264" s="3"/>
      <c r="AT264" s="3"/>
      <c r="AU264" s="3"/>
      <c r="AV264" s="3"/>
      <c r="AW264" s="3"/>
      <c r="AX264" s="3"/>
      <c r="AY264" s="3"/>
      <c r="AZ264" s="3"/>
      <c r="BA264" s="3"/>
      <c r="BB264" s="3"/>
      <c r="BC264" s="3"/>
      <c r="BD264" s="3"/>
      <c r="BE264" s="1"/>
      <c r="BF264" s="1"/>
      <c r="BG264" s="3" t="s">
        <v>85</v>
      </c>
      <c r="BH264" s="1"/>
    </row>
    <row r="265" spans="2:60" x14ac:dyDescent="0.2">
      <c r="B265" s="1">
        <v>261</v>
      </c>
      <c r="C265" s="22">
        <v>43911</v>
      </c>
      <c r="D265" s="1">
        <v>295</v>
      </c>
      <c r="E265" s="24">
        <v>145000</v>
      </c>
      <c r="F265" s="24">
        <v>181250</v>
      </c>
      <c r="G265" s="24">
        <v>181250</v>
      </c>
      <c r="H265" s="24" t="s">
        <v>3</v>
      </c>
      <c r="I265" s="25">
        <v>11.884489021402711</v>
      </c>
      <c r="J265" s="2" t="s">
        <v>79</v>
      </c>
      <c r="K265" s="3">
        <v>60</v>
      </c>
      <c r="L265" s="4" t="s">
        <v>86</v>
      </c>
      <c r="M265" s="4" t="s">
        <v>81</v>
      </c>
      <c r="N265" s="4" t="s">
        <v>88</v>
      </c>
      <c r="O265" s="26">
        <v>37</v>
      </c>
      <c r="P265" s="4" t="s">
        <v>86</v>
      </c>
      <c r="Q265" s="4"/>
      <c r="R265" s="3"/>
      <c r="S265" s="3"/>
      <c r="T265" s="27" t="s">
        <v>84</v>
      </c>
      <c r="U265" s="3"/>
      <c r="V265" s="3"/>
      <c r="W265" s="3"/>
      <c r="X265" s="3"/>
      <c r="Y265" s="3"/>
      <c r="Z265" s="3"/>
      <c r="AA265" s="3"/>
      <c r="AB265" s="3"/>
      <c r="AC265" s="3"/>
      <c r="AD265" s="3"/>
      <c r="AE265" s="3"/>
      <c r="AF265" s="3"/>
      <c r="AG265" s="3"/>
      <c r="AH265" s="3"/>
      <c r="AI265" s="3"/>
      <c r="AJ265" s="3"/>
      <c r="AK265" s="27" t="s">
        <v>84</v>
      </c>
      <c r="AL265" s="3"/>
      <c r="AM265" s="3"/>
      <c r="AN265" s="3"/>
      <c r="AO265" s="3"/>
      <c r="AP265" s="3"/>
      <c r="AQ265" s="3"/>
      <c r="AR265" s="3"/>
      <c r="AS265" s="3"/>
      <c r="AT265" s="3"/>
      <c r="AU265" s="3"/>
      <c r="AV265" s="3"/>
      <c r="AW265" s="3"/>
      <c r="AX265" s="3"/>
      <c r="AY265" s="3"/>
      <c r="AZ265" s="3"/>
      <c r="BA265" s="3"/>
      <c r="BB265" s="3"/>
      <c r="BC265" s="3"/>
      <c r="BD265" s="3"/>
      <c r="BE265" s="1"/>
      <c r="BF265" s="1"/>
      <c r="BG265" s="3" t="s">
        <v>96</v>
      </c>
      <c r="BH265" s="1" t="s">
        <v>173</v>
      </c>
    </row>
    <row r="266" spans="2:60" x14ac:dyDescent="0.2">
      <c r="B266" s="1">
        <v>262</v>
      </c>
      <c r="C266" s="22">
        <v>43779</v>
      </c>
      <c r="D266" s="1">
        <v>155</v>
      </c>
      <c r="E266" s="24">
        <v>2000</v>
      </c>
      <c r="F266" s="24">
        <v>2500</v>
      </c>
      <c r="G266" s="24">
        <v>2500</v>
      </c>
      <c r="H266" s="24" t="s">
        <v>3</v>
      </c>
      <c r="I266" s="25">
        <v>7.6009024595420822</v>
      </c>
      <c r="J266" s="2" t="s">
        <v>79</v>
      </c>
      <c r="K266" s="3">
        <v>70</v>
      </c>
      <c r="L266" s="4" t="s">
        <v>126</v>
      </c>
      <c r="M266" s="4" t="s">
        <v>174</v>
      </c>
      <c r="N266" s="4" t="s">
        <v>134</v>
      </c>
      <c r="O266" s="26">
        <v>36</v>
      </c>
      <c r="P266" s="4" t="s">
        <v>126</v>
      </c>
      <c r="Q266" s="27" t="s">
        <v>84</v>
      </c>
      <c r="R266" s="27" t="s">
        <v>84</v>
      </c>
      <c r="S266" s="27"/>
      <c r="T266" s="27" t="s">
        <v>84</v>
      </c>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1"/>
      <c r="BF266" s="1"/>
      <c r="BG266" s="3" t="s">
        <v>89</v>
      </c>
      <c r="BH266" s="1"/>
    </row>
    <row r="267" spans="2:60" x14ac:dyDescent="0.2">
      <c r="B267" s="1">
        <v>263</v>
      </c>
      <c r="C267" s="22">
        <v>43779</v>
      </c>
      <c r="D267" s="1">
        <v>160</v>
      </c>
      <c r="E267" s="24">
        <v>4000</v>
      </c>
      <c r="F267" s="24">
        <v>5000</v>
      </c>
      <c r="G267" s="24">
        <v>5000</v>
      </c>
      <c r="H267" s="24" t="s">
        <v>3</v>
      </c>
      <c r="I267" s="25">
        <v>8.2940496401020276</v>
      </c>
      <c r="J267" s="2" t="s">
        <v>79</v>
      </c>
      <c r="K267" s="3">
        <v>60</v>
      </c>
      <c r="L267" s="4" t="s">
        <v>113</v>
      </c>
      <c r="M267" s="4" t="s">
        <v>81</v>
      </c>
      <c r="N267" s="4" t="s">
        <v>95</v>
      </c>
      <c r="O267" s="26">
        <v>33</v>
      </c>
      <c r="P267" s="4" t="s">
        <v>83</v>
      </c>
      <c r="Q267" s="4"/>
      <c r="R267" s="27" t="s">
        <v>84</v>
      </c>
      <c r="S267" s="27"/>
      <c r="T267" s="3"/>
      <c r="U267" s="27" t="s">
        <v>84</v>
      </c>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t="s">
        <v>115</v>
      </c>
      <c r="BA267" s="3"/>
      <c r="BB267" s="3"/>
      <c r="BC267" s="3"/>
      <c r="BD267" s="3"/>
      <c r="BE267" s="1"/>
      <c r="BF267" s="1"/>
      <c r="BG267" s="3" t="s">
        <v>89</v>
      </c>
      <c r="BH267" s="1" t="s">
        <v>175</v>
      </c>
    </row>
    <row r="268" spans="2:60" x14ac:dyDescent="0.2">
      <c r="B268" s="1">
        <v>264</v>
      </c>
      <c r="C268" s="22">
        <v>43779</v>
      </c>
      <c r="D268" s="1">
        <v>162</v>
      </c>
      <c r="E268" s="24">
        <v>7500</v>
      </c>
      <c r="F268" s="24">
        <v>9375</v>
      </c>
      <c r="G268" s="24">
        <v>9375</v>
      </c>
      <c r="H268" s="24" t="s">
        <v>3</v>
      </c>
      <c r="I268" s="25">
        <v>8.9226582995244019</v>
      </c>
      <c r="J268" s="2" t="s">
        <v>79</v>
      </c>
      <c r="K268" s="3">
        <v>60</v>
      </c>
      <c r="L268" s="4" t="s">
        <v>90</v>
      </c>
      <c r="M268" s="4" t="s">
        <v>81</v>
      </c>
      <c r="N268" s="4" t="s">
        <v>95</v>
      </c>
      <c r="O268" s="26">
        <v>36</v>
      </c>
      <c r="P268" s="4" t="s">
        <v>90</v>
      </c>
      <c r="Q268" s="4"/>
      <c r="R268" s="3"/>
      <c r="S268" s="3"/>
      <c r="T268" s="3"/>
      <c r="U268" s="27" t="s">
        <v>84</v>
      </c>
      <c r="V268" s="3"/>
      <c r="W268" s="3"/>
      <c r="X268" s="3"/>
      <c r="Y268" s="27" t="s">
        <v>84</v>
      </c>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1"/>
      <c r="BF268" s="1"/>
      <c r="BG268" s="3" t="s">
        <v>89</v>
      </c>
      <c r="BH268" s="1"/>
    </row>
    <row r="269" spans="2:60" x14ac:dyDescent="0.2">
      <c r="B269" s="1">
        <v>265</v>
      </c>
      <c r="C269" s="22">
        <v>43779</v>
      </c>
      <c r="D269" s="1">
        <v>163</v>
      </c>
      <c r="E269" s="24">
        <v>10000</v>
      </c>
      <c r="F269" s="24">
        <v>12500</v>
      </c>
      <c r="G269" s="24">
        <v>12500</v>
      </c>
      <c r="H269" s="24" t="s">
        <v>3</v>
      </c>
      <c r="I269" s="25">
        <v>9.2103403719761836</v>
      </c>
      <c r="J269" s="2" t="s">
        <v>79</v>
      </c>
      <c r="K269" s="3">
        <v>80</v>
      </c>
      <c r="L269" s="4" t="s">
        <v>90</v>
      </c>
      <c r="M269" s="4" t="s">
        <v>81</v>
      </c>
      <c r="N269" s="4" t="s">
        <v>82</v>
      </c>
      <c r="O269" s="26">
        <v>36</v>
      </c>
      <c r="P269" s="4" t="s">
        <v>83</v>
      </c>
      <c r="Q269" s="4"/>
      <c r="R269" s="3"/>
      <c r="S269" s="3"/>
      <c r="T269" s="3"/>
      <c r="U269" s="27" t="s">
        <v>84</v>
      </c>
      <c r="V269" s="3"/>
      <c r="W269" s="3"/>
      <c r="X269" s="3"/>
      <c r="Y269" s="27" t="s">
        <v>84</v>
      </c>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t="s">
        <v>176</v>
      </c>
      <c r="BB269" s="3"/>
      <c r="BC269" s="3"/>
      <c r="BD269" s="3"/>
      <c r="BE269" s="1"/>
      <c r="BF269" s="1"/>
      <c r="BG269" s="3" t="s">
        <v>96</v>
      </c>
      <c r="BH269" s="1"/>
    </row>
    <row r="270" spans="2:60" x14ac:dyDescent="0.2">
      <c r="B270" s="1">
        <v>266</v>
      </c>
      <c r="C270" s="22">
        <v>43779</v>
      </c>
      <c r="D270" s="1">
        <v>164</v>
      </c>
      <c r="E270" s="24">
        <v>4000</v>
      </c>
      <c r="F270" s="24">
        <v>5000</v>
      </c>
      <c r="G270" s="24">
        <v>5000</v>
      </c>
      <c r="H270" s="24" t="s">
        <v>3</v>
      </c>
      <c r="I270" s="25">
        <v>8.2940496401020276</v>
      </c>
      <c r="J270" s="2" t="s">
        <v>79</v>
      </c>
      <c r="K270" s="3">
        <v>80</v>
      </c>
      <c r="L270" s="4" t="s">
        <v>86</v>
      </c>
      <c r="M270" s="4" t="s">
        <v>81</v>
      </c>
      <c r="N270" s="4" t="s">
        <v>82</v>
      </c>
      <c r="O270" s="26">
        <v>36</v>
      </c>
      <c r="P270" s="4" t="s">
        <v>86</v>
      </c>
      <c r="Q270" s="4"/>
      <c r="R270" s="3"/>
      <c r="S270" s="3"/>
      <c r="T270" s="3"/>
      <c r="U270" s="27" t="s">
        <v>84</v>
      </c>
      <c r="V270" s="3"/>
      <c r="W270" s="3"/>
      <c r="X270" s="27" t="s">
        <v>84</v>
      </c>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t="s">
        <v>177</v>
      </c>
      <c r="BB270" s="3"/>
      <c r="BC270" s="3"/>
      <c r="BD270" s="3"/>
      <c r="BE270" s="1"/>
      <c r="BF270" s="1"/>
      <c r="BG270" s="3" t="s">
        <v>89</v>
      </c>
      <c r="BH270" s="1"/>
    </row>
    <row r="271" spans="2:60" x14ac:dyDescent="0.2">
      <c r="B271" s="1">
        <v>267</v>
      </c>
      <c r="C271" s="22">
        <v>43779</v>
      </c>
      <c r="D271" s="1">
        <v>167</v>
      </c>
      <c r="E271" s="24">
        <v>3000</v>
      </c>
      <c r="F271" s="24">
        <v>3750</v>
      </c>
      <c r="G271" s="24">
        <v>3750</v>
      </c>
      <c r="H271" s="24" t="s">
        <v>3</v>
      </c>
      <c r="I271" s="25">
        <v>8.0063675676502459</v>
      </c>
      <c r="J271" s="2" t="s">
        <v>79</v>
      </c>
      <c r="K271" s="3">
        <v>80</v>
      </c>
      <c r="L271" s="4" t="s">
        <v>90</v>
      </c>
      <c r="M271" s="4" t="s">
        <v>81</v>
      </c>
      <c r="N271" s="4" t="s">
        <v>82</v>
      </c>
      <c r="O271" s="26">
        <v>35</v>
      </c>
      <c r="P271" s="4" t="s">
        <v>83</v>
      </c>
      <c r="Q271" s="4"/>
      <c r="R271" s="3"/>
      <c r="S271" s="3"/>
      <c r="T271" s="3"/>
      <c r="U271" s="27" t="s">
        <v>84</v>
      </c>
      <c r="V271" s="3"/>
      <c r="W271" s="3"/>
      <c r="X271" s="27" t="s">
        <v>84</v>
      </c>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1"/>
      <c r="BF271" s="1"/>
      <c r="BG271" s="3" t="s">
        <v>89</v>
      </c>
      <c r="BH271" s="1"/>
    </row>
    <row r="272" spans="2:60" x14ac:dyDescent="0.2">
      <c r="B272" s="1">
        <v>268</v>
      </c>
      <c r="C272" s="22">
        <v>43779</v>
      </c>
      <c r="D272" s="1">
        <v>168</v>
      </c>
      <c r="E272" s="24">
        <v>8500</v>
      </c>
      <c r="F272" s="24">
        <v>10625</v>
      </c>
      <c r="G272" s="24">
        <v>10625</v>
      </c>
      <c r="H272" s="24" t="s">
        <v>3</v>
      </c>
      <c r="I272" s="25">
        <v>9.0478214424784085</v>
      </c>
      <c r="J272" s="2" t="s">
        <v>79</v>
      </c>
      <c r="K272" s="3">
        <v>80</v>
      </c>
      <c r="L272" s="4" t="s">
        <v>90</v>
      </c>
      <c r="M272" s="4" t="s">
        <v>81</v>
      </c>
      <c r="N272" s="4" t="s">
        <v>82</v>
      </c>
      <c r="O272" s="26">
        <v>36</v>
      </c>
      <c r="P272" s="4" t="s">
        <v>90</v>
      </c>
      <c r="Q272" s="4"/>
      <c r="R272" s="3"/>
      <c r="S272" s="3"/>
      <c r="T272" s="3"/>
      <c r="U272" s="27" t="s">
        <v>84</v>
      </c>
      <c r="V272" s="3"/>
      <c r="W272" s="3"/>
      <c r="X272" s="27" t="s">
        <v>84</v>
      </c>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1"/>
      <c r="BF272" s="1"/>
      <c r="BG272" s="3" t="s">
        <v>89</v>
      </c>
      <c r="BH272" s="1"/>
    </row>
    <row r="273" spans="2:60" x14ac:dyDescent="0.2">
      <c r="B273" s="1">
        <v>269</v>
      </c>
      <c r="C273" s="22">
        <v>43779</v>
      </c>
      <c r="D273" s="1">
        <v>170</v>
      </c>
      <c r="E273" s="24">
        <v>6500</v>
      </c>
      <c r="F273" s="24">
        <v>8125</v>
      </c>
      <c r="G273" s="24">
        <v>8125</v>
      </c>
      <c r="H273" s="24" t="s">
        <v>3</v>
      </c>
      <c r="I273" s="25">
        <v>8.7795574558837277</v>
      </c>
      <c r="J273" s="2" t="s">
        <v>79</v>
      </c>
      <c r="K273" s="3">
        <v>70</v>
      </c>
      <c r="L273" s="4" t="s">
        <v>90</v>
      </c>
      <c r="M273" s="4" t="s">
        <v>81</v>
      </c>
      <c r="N273" s="4" t="s">
        <v>107</v>
      </c>
      <c r="O273" s="26">
        <v>36</v>
      </c>
      <c r="P273" s="4" t="s">
        <v>83</v>
      </c>
      <c r="Q273" s="4"/>
      <c r="R273" s="3"/>
      <c r="S273" s="3"/>
      <c r="T273" s="3"/>
      <c r="U273" s="27" t="s">
        <v>84</v>
      </c>
      <c r="V273" s="3"/>
      <c r="W273" s="3"/>
      <c r="X273" s="3"/>
      <c r="Y273" s="27" t="s">
        <v>84</v>
      </c>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1"/>
      <c r="BF273" s="1"/>
      <c r="BG273" s="3" t="s">
        <v>89</v>
      </c>
      <c r="BH273" s="1"/>
    </row>
    <row r="274" spans="2:60" x14ac:dyDescent="0.2">
      <c r="B274" s="1">
        <v>270</v>
      </c>
      <c r="C274" s="22">
        <v>43779</v>
      </c>
      <c r="D274" s="1">
        <v>171</v>
      </c>
      <c r="E274" s="24">
        <v>8500</v>
      </c>
      <c r="F274" s="24">
        <v>10625</v>
      </c>
      <c r="G274" s="24">
        <v>10625</v>
      </c>
      <c r="H274" s="24" t="s">
        <v>3</v>
      </c>
      <c r="I274" s="25">
        <v>9.0478214424784085</v>
      </c>
      <c r="J274" s="2" t="s">
        <v>79</v>
      </c>
      <c r="K274" s="3">
        <v>70</v>
      </c>
      <c r="L274" s="4" t="s">
        <v>126</v>
      </c>
      <c r="M274" s="4" t="s">
        <v>81</v>
      </c>
      <c r="N274" s="4" t="s">
        <v>178</v>
      </c>
      <c r="O274" s="26">
        <v>36</v>
      </c>
      <c r="P274" s="4" t="s">
        <v>126</v>
      </c>
      <c r="Q274" s="4"/>
      <c r="R274" s="3"/>
      <c r="S274" s="3"/>
      <c r="T274" s="3"/>
      <c r="U274" s="27" t="s">
        <v>84</v>
      </c>
      <c r="V274" s="3"/>
      <c r="W274" s="3"/>
      <c r="X274" s="3"/>
      <c r="Y274" s="27" t="s">
        <v>84</v>
      </c>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1"/>
      <c r="BF274" s="1"/>
      <c r="BG274" s="3" t="s">
        <v>89</v>
      </c>
      <c r="BH274" s="1"/>
    </row>
    <row r="275" spans="2:60" x14ac:dyDescent="0.2">
      <c r="B275" s="1">
        <v>271</v>
      </c>
      <c r="C275" s="22">
        <v>43779</v>
      </c>
      <c r="D275" s="1">
        <v>173</v>
      </c>
      <c r="E275" s="24">
        <v>30000</v>
      </c>
      <c r="F275" s="24">
        <v>37500</v>
      </c>
      <c r="G275" s="24">
        <v>37500</v>
      </c>
      <c r="H275" s="24" t="s">
        <v>3</v>
      </c>
      <c r="I275" s="25">
        <v>10.308952660644293</v>
      </c>
      <c r="J275" s="2" t="s">
        <v>79</v>
      </c>
      <c r="K275" s="3">
        <v>60</v>
      </c>
      <c r="L275" s="4" t="s">
        <v>86</v>
      </c>
      <c r="M275" s="4" t="s">
        <v>81</v>
      </c>
      <c r="N275" s="4" t="s">
        <v>88</v>
      </c>
      <c r="O275" s="26">
        <v>38</v>
      </c>
      <c r="P275" s="4" t="s">
        <v>86</v>
      </c>
      <c r="Q275" s="4"/>
      <c r="R275" s="3"/>
      <c r="S275" s="3"/>
      <c r="T275" s="3"/>
      <c r="U275" s="27" t="s">
        <v>84</v>
      </c>
      <c r="V275" s="3"/>
      <c r="W275" s="3"/>
      <c r="X275" s="27" t="s">
        <v>84</v>
      </c>
      <c r="Y275" s="3"/>
      <c r="Z275" s="3"/>
      <c r="AA275" s="3"/>
      <c r="AB275" s="3"/>
      <c r="AC275" s="3"/>
      <c r="AD275" s="3"/>
      <c r="AE275" s="27" t="s">
        <v>84</v>
      </c>
      <c r="AF275" s="3"/>
      <c r="AG275" s="3"/>
      <c r="AH275" s="3"/>
      <c r="AI275" s="3"/>
      <c r="AJ275" s="27" t="s">
        <v>84</v>
      </c>
      <c r="AK275" s="3"/>
      <c r="AL275" s="3"/>
      <c r="AM275" s="3"/>
      <c r="AN275" s="3"/>
      <c r="AO275" s="3"/>
      <c r="AP275" s="3"/>
      <c r="AQ275" s="3"/>
      <c r="AR275" s="3"/>
      <c r="AS275" s="3"/>
      <c r="AT275" s="3"/>
      <c r="AU275" s="3"/>
      <c r="AV275" s="3"/>
      <c r="AW275" s="3"/>
      <c r="AX275" s="3"/>
      <c r="AY275" s="3"/>
      <c r="AZ275" s="3"/>
      <c r="BA275" s="3"/>
      <c r="BB275" s="3"/>
      <c r="BC275" s="3"/>
      <c r="BD275" s="3"/>
      <c r="BE275" s="1"/>
      <c r="BF275" s="1"/>
      <c r="BG275" s="3" t="s">
        <v>85</v>
      </c>
      <c r="BH275" s="1"/>
    </row>
    <row r="276" spans="2:60" x14ac:dyDescent="0.2">
      <c r="B276" s="1">
        <v>272</v>
      </c>
      <c r="C276" s="22">
        <v>43779</v>
      </c>
      <c r="D276" s="1">
        <v>174</v>
      </c>
      <c r="E276" s="24">
        <v>24000</v>
      </c>
      <c r="F276" s="24">
        <v>30000</v>
      </c>
      <c r="G276" s="24">
        <v>30000</v>
      </c>
      <c r="H276" s="24" t="s">
        <v>3</v>
      </c>
      <c r="I276" s="25">
        <v>10.085809109330082</v>
      </c>
      <c r="J276" s="2" t="s">
        <v>79</v>
      </c>
      <c r="K276" s="3">
        <v>70</v>
      </c>
      <c r="L276" s="4" t="s">
        <v>86</v>
      </c>
      <c r="M276" s="4" t="s">
        <v>81</v>
      </c>
      <c r="N276" s="4" t="s">
        <v>88</v>
      </c>
      <c r="O276" s="26">
        <v>39</v>
      </c>
      <c r="P276" s="4" t="s">
        <v>86</v>
      </c>
      <c r="Q276" s="4"/>
      <c r="R276" s="3"/>
      <c r="S276" s="3"/>
      <c r="T276" s="3"/>
      <c r="U276" s="27" t="s">
        <v>84</v>
      </c>
      <c r="V276" s="3"/>
      <c r="W276" s="3"/>
      <c r="X276" s="27" t="s">
        <v>84</v>
      </c>
      <c r="Y276" s="3"/>
      <c r="Z276" s="3"/>
      <c r="AA276" s="3"/>
      <c r="AB276" s="3"/>
      <c r="AC276" s="27" t="s">
        <v>84</v>
      </c>
      <c r="AD276" s="3"/>
      <c r="AE276" s="3"/>
      <c r="AF276" s="3"/>
      <c r="AG276" s="3"/>
      <c r="AH276" s="3"/>
      <c r="AI276" s="3"/>
      <c r="AJ276" s="27" t="s">
        <v>84</v>
      </c>
      <c r="AK276" s="3"/>
      <c r="AL276" s="3"/>
      <c r="AM276" s="3"/>
      <c r="AN276" s="3"/>
      <c r="AO276" s="3"/>
      <c r="AP276" s="3"/>
      <c r="AQ276" s="3"/>
      <c r="AR276" s="3"/>
      <c r="AS276" s="3"/>
      <c r="AT276" s="3"/>
      <c r="AU276" s="3"/>
      <c r="AV276" s="3"/>
      <c r="AW276" s="3"/>
      <c r="AX276" s="3"/>
      <c r="AY276" s="3"/>
      <c r="AZ276" s="3"/>
      <c r="BA276" s="3"/>
      <c r="BB276" s="3"/>
      <c r="BC276" s="3"/>
      <c r="BD276" s="3"/>
      <c r="BE276" s="1"/>
      <c r="BF276" s="1"/>
      <c r="BG276" s="3" t="s">
        <v>96</v>
      </c>
      <c r="BH276" s="1"/>
    </row>
    <row r="277" spans="2:60" x14ac:dyDescent="0.2">
      <c r="B277" s="1">
        <v>273</v>
      </c>
      <c r="C277" s="22">
        <v>43779</v>
      </c>
      <c r="D277" s="1">
        <v>246</v>
      </c>
      <c r="E277" s="24">
        <v>9000</v>
      </c>
      <c r="F277" s="24">
        <v>11250</v>
      </c>
      <c r="G277" s="24">
        <v>11250</v>
      </c>
      <c r="H277" s="24" t="s">
        <v>3</v>
      </c>
      <c r="I277" s="25">
        <v>9.1049798563183568</v>
      </c>
      <c r="J277" s="2" t="s">
        <v>79</v>
      </c>
      <c r="K277" s="3">
        <v>70</v>
      </c>
      <c r="L277" s="4" t="s">
        <v>86</v>
      </c>
      <c r="M277" s="4" t="s">
        <v>81</v>
      </c>
      <c r="N277" s="4" t="s">
        <v>88</v>
      </c>
      <c r="O277" s="26">
        <v>38</v>
      </c>
      <c r="P277" s="4" t="s">
        <v>86</v>
      </c>
      <c r="Q277" s="4"/>
      <c r="R277" s="3"/>
      <c r="S277" s="3"/>
      <c r="T277" s="3"/>
      <c r="U277" s="27" t="s">
        <v>84</v>
      </c>
      <c r="V277" s="3"/>
      <c r="W277" s="3"/>
      <c r="X277" s="27" t="s">
        <v>84</v>
      </c>
      <c r="Y277" s="3"/>
      <c r="Z277" s="3"/>
      <c r="AA277" s="3"/>
      <c r="AB277" s="3"/>
      <c r="AC277" s="3"/>
      <c r="AD277" s="3"/>
      <c r="AE277" s="27" t="s">
        <v>84</v>
      </c>
      <c r="AF277" s="3"/>
      <c r="AG277" s="3"/>
      <c r="AH277" s="3"/>
      <c r="AI277" s="3"/>
      <c r="AJ277" s="27" t="s">
        <v>84</v>
      </c>
      <c r="AK277" s="3"/>
      <c r="AL277" s="3"/>
      <c r="AM277" s="3"/>
      <c r="AN277" s="3"/>
      <c r="AO277" s="3"/>
      <c r="AP277" s="3"/>
      <c r="AQ277" s="3"/>
      <c r="AR277" s="3"/>
      <c r="AS277" s="3"/>
      <c r="AT277" s="3"/>
      <c r="AU277" s="3"/>
      <c r="AV277" s="3"/>
      <c r="AW277" s="3"/>
      <c r="AX277" s="3"/>
      <c r="AY277" s="3"/>
      <c r="AZ277" s="3"/>
      <c r="BA277" s="3"/>
      <c r="BB277" s="3"/>
      <c r="BC277" s="3"/>
      <c r="BD277" s="3"/>
      <c r="BE277" s="1"/>
      <c r="BF277" s="1"/>
      <c r="BG277" s="3" t="s">
        <v>85</v>
      </c>
      <c r="BH277" s="1"/>
    </row>
    <row r="278" spans="2:60" x14ac:dyDescent="0.2">
      <c r="B278" s="1">
        <v>274</v>
      </c>
      <c r="C278" s="22">
        <v>43779</v>
      </c>
      <c r="D278" s="1">
        <v>248</v>
      </c>
      <c r="E278" s="24">
        <v>6000</v>
      </c>
      <c r="F278" s="24">
        <v>7500</v>
      </c>
      <c r="G278" s="24">
        <v>7500</v>
      </c>
      <c r="H278" s="24" t="s">
        <v>3</v>
      </c>
      <c r="I278" s="25">
        <v>8.6995147482101913</v>
      </c>
      <c r="J278" s="2" t="s">
        <v>79</v>
      </c>
      <c r="K278" s="3">
        <v>50</v>
      </c>
      <c r="L278" s="4" t="s">
        <v>86</v>
      </c>
      <c r="M278" s="4" t="s">
        <v>81</v>
      </c>
      <c r="N278" s="4" t="s">
        <v>95</v>
      </c>
      <c r="O278" s="26">
        <v>36</v>
      </c>
      <c r="P278" s="4" t="s">
        <v>83</v>
      </c>
      <c r="Q278" s="4"/>
      <c r="R278" s="3"/>
      <c r="S278" s="3"/>
      <c r="T278" s="3"/>
      <c r="U278" s="27" t="s">
        <v>84</v>
      </c>
      <c r="V278" s="3"/>
      <c r="W278" s="3"/>
      <c r="X278" s="27" t="s">
        <v>84</v>
      </c>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1"/>
      <c r="BF278" s="1"/>
      <c r="BG278" s="3" t="s">
        <v>85</v>
      </c>
      <c r="BH278" s="1"/>
    </row>
    <row r="279" spans="2:60" x14ac:dyDescent="0.2">
      <c r="B279" s="1">
        <v>275</v>
      </c>
      <c r="C279" s="22">
        <v>43779</v>
      </c>
      <c r="D279" s="1">
        <v>249</v>
      </c>
      <c r="E279" s="24">
        <v>2700</v>
      </c>
      <c r="F279" s="24">
        <v>3375</v>
      </c>
      <c r="G279" s="24">
        <v>3375</v>
      </c>
      <c r="H279" s="24" t="s">
        <v>3</v>
      </c>
      <c r="I279" s="25">
        <v>7.90100705199242</v>
      </c>
      <c r="J279" s="2" t="s">
        <v>79</v>
      </c>
      <c r="K279" s="3">
        <v>70</v>
      </c>
      <c r="L279" s="4" t="s">
        <v>86</v>
      </c>
      <c r="M279" s="4" t="s">
        <v>81</v>
      </c>
      <c r="N279" s="4" t="s">
        <v>88</v>
      </c>
      <c r="O279" s="26">
        <v>36</v>
      </c>
      <c r="P279" s="4" t="s">
        <v>86</v>
      </c>
      <c r="Q279" s="4"/>
      <c r="R279" s="3"/>
      <c r="S279" s="3"/>
      <c r="T279" s="3"/>
      <c r="U279" s="27" t="s">
        <v>84</v>
      </c>
      <c r="V279" s="3"/>
      <c r="W279" s="3"/>
      <c r="X279" s="27" t="s">
        <v>84</v>
      </c>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1"/>
      <c r="BF279" s="1"/>
      <c r="BG279" s="3" t="s">
        <v>89</v>
      </c>
      <c r="BH279" s="1"/>
    </row>
    <row r="280" spans="2:60" x14ac:dyDescent="0.2">
      <c r="B280" s="1">
        <v>276</v>
      </c>
      <c r="C280" s="22">
        <v>43779</v>
      </c>
      <c r="D280" s="1">
        <v>251</v>
      </c>
      <c r="E280" s="24">
        <v>5000</v>
      </c>
      <c r="F280" s="24">
        <v>6250</v>
      </c>
      <c r="G280" s="24">
        <v>6250</v>
      </c>
      <c r="H280" s="24" t="s">
        <v>3</v>
      </c>
      <c r="I280" s="25">
        <v>8.5171931914162382</v>
      </c>
      <c r="J280" s="2" t="s">
        <v>79</v>
      </c>
      <c r="K280" s="3">
        <v>80</v>
      </c>
      <c r="L280" s="4" t="s">
        <v>86</v>
      </c>
      <c r="M280" s="4" t="s">
        <v>81</v>
      </c>
      <c r="N280" s="4" t="s">
        <v>95</v>
      </c>
      <c r="O280" s="26">
        <v>36</v>
      </c>
      <c r="P280" s="4" t="s">
        <v>86</v>
      </c>
      <c r="Q280" s="4"/>
      <c r="R280" s="3"/>
      <c r="S280" s="3"/>
      <c r="T280" s="3"/>
      <c r="U280" s="27" t="s">
        <v>84</v>
      </c>
      <c r="V280" s="3"/>
      <c r="W280" s="3"/>
      <c r="X280" s="27" t="s">
        <v>84</v>
      </c>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1"/>
      <c r="BF280" s="1"/>
      <c r="BG280" s="3" t="s">
        <v>89</v>
      </c>
      <c r="BH280" s="1"/>
    </row>
    <row r="281" spans="2:60" x14ac:dyDescent="0.2">
      <c r="B281" s="1">
        <v>277</v>
      </c>
      <c r="C281" s="22">
        <v>43779</v>
      </c>
      <c r="D281" s="1">
        <v>252</v>
      </c>
      <c r="E281" s="24">
        <v>4600</v>
      </c>
      <c r="F281" s="24">
        <v>5750</v>
      </c>
      <c r="G281" s="24">
        <v>5750</v>
      </c>
      <c r="H281" s="24" t="s">
        <v>3</v>
      </c>
      <c r="I281" s="25">
        <v>8.4338115824771869</v>
      </c>
      <c r="J281" s="2" t="s">
        <v>79</v>
      </c>
      <c r="K281" s="3">
        <v>70</v>
      </c>
      <c r="L281" s="4" t="s">
        <v>86</v>
      </c>
      <c r="M281" s="4" t="s">
        <v>81</v>
      </c>
      <c r="N281" s="4" t="s">
        <v>95</v>
      </c>
      <c r="O281" s="26">
        <v>36</v>
      </c>
      <c r="P281" s="4" t="s">
        <v>86</v>
      </c>
      <c r="Q281" s="4"/>
      <c r="R281" s="3"/>
      <c r="S281" s="3"/>
      <c r="T281" s="3"/>
      <c r="U281" s="27" t="s">
        <v>84</v>
      </c>
      <c r="V281" s="27"/>
      <c r="W281" s="3"/>
      <c r="X281" s="27" t="s">
        <v>84</v>
      </c>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1"/>
      <c r="BF281" s="1"/>
      <c r="BG281" s="3" t="s">
        <v>89</v>
      </c>
      <c r="BH281" s="1"/>
    </row>
    <row r="282" spans="2:60" x14ac:dyDescent="0.2">
      <c r="B282" s="1">
        <v>278</v>
      </c>
      <c r="C282" s="36">
        <v>43779</v>
      </c>
      <c r="D282" s="1">
        <v>261</v>
      </c>
      <c r="E282" s="24">
        <v>900000</v>
      </c>
      <c r="F282" s="24">
        <v>1100000</v>
      </c>
      <c r="G282" s="24">
        <v>1125000</v>
      </c>
      <c r="H282" s="24" t="s">
        <v>141</v>
      </c>
      <c r="I282" s="25">
        <v>13.710150042306449</v>
      </c>
      <c r="J282" s="2" t="s">
        <v>79</v>
      </c>
      <c r="K282" s="3">
        <v>60</v>
      </c>
      <c r="L282" s="4" t="s">
        <v>86</v>
      </c>
      <c r="M282" s="4" t="s">
        <v>81</v>
      </c>
      <c r="N282" s="4" t="s">
        <v>88</v>
      </c>
      <c r="O282" s="26">
        <v>36</v>
      </c>
      <c r="P282" s="4" t="s">
        <v>86</v>
      </c>
      <c r="Q282" s="4"/>
      <c r="R282" s="3"/>
      <c r="S282" s="3"/>
      <c r="T282" s="27" t="s">
        <v>84</v>
      </c>
      <c r="U282" s="3"/>
      <c r="V282" s="3"/>
      <c r="W282" s="3"/>
      <c r="X282" s="3"/>
      <c r="Y282" s="3"/>
      <c r="Z282" s="3"/>
      <c r="AA282" s="3"/>
      <c r="AB282" s="3"/>
      <c r="AC282" s="3"/>
      <c r="AD282" s="3"/>
      <c r="AE282" s="3"/>
      <c r="AF282" s="3"/>
      <c r="AG282" s="3"/>
      <c r="AH282" s="3"/>
      <c r="AI282" s="3"/>
      <c r="AJ282" s="3"/>
      <c r="AK282" s="27" t="s">
        <v>84</v>
      </c>
      <c r="AL282" s="3"/>
      <c r="AM282" s="3"/>
      <c r="AN282" s="3"/>
      <c r="AO282" s="3"/>
      <c r="AP282" s="3"/>
      <c r="AQ282" s="3"/>
      <c r="AR282" s="3"/>
      <c r="AS282" s="3"/>
      <c r="AT282" s="3"/>
      <c r="AU282" s="3"/>
      <c r="AV282" s="3"/>
      <c r="AW282" s="3"/>
      <c r="AX282" s="3"/>
      <c r="AY282" s="3"/>
      <c r="AZ282" s="3"/>
      <c r="BA282" s="3"/>
      <c r="BB282" s="3"/>
      <c r="BC282" s="3"/>
      <c r="BD282" s="3"/>
      <c r="BE282" s="1"/>
      <c r="BF282" s="1"/>
      <c r="BG282" s="3" t="s">
        <v>96</v>
      </c>
      <c r="BH282" s="1" t="s">
        <v>179</v>
      </c>
    </row>
    <row r="283" spans="2:60" x14ac:dyDescent="0.2">
      <c r="B283" s="1">
        <v>279</v>
      </c>
      <c r="C283" s="22">
        <v>43779</v>
      </c>
      <c r="D283" s="1">
        <v>262</v>
      </c>
      <c r="E283" s="24">
        <v>175000</v>
      </c>
      <c r="F283" s="24">
        <v>218750</v>
      </c>
      <c r="G283" s="24">
        <v>218750</v>
      </c>
      <c r="H283" s="24" t="s">
        <v>3</v>
      </c>
      <c r="I283" s="25">
        <v>12.072541252905651</v>
      </c>
      <c r="J283" s="2" t="s">
        <v>79</v>
      </c>
      <c r="K283" s="3">
        <v>60</v>
      </c>
      <c r="L283" s="4" t="s">
        <v>86</v>
      </c>
      <c r="M283" s="4" t="s">
        <v>81</v>
      </c>
      <c r="N283" s="4" t="s">
        <v>95</v>
      </c>
      <c r="O283" s="26">
        <v>37</v>
      </c>
      <c r="P283" s="4" t="s">
        <v>86</v>
      </c>
      <c r="Q283" s="4"/>
      <c r="R283" s="3"/>
      <c r="S283" s="3"/>
      <c r="T283" s="27" t="s">
        <v>84</v>
      </c>
      <c r="U283" s="3"/>
      <c r="V283" s="3"/>
      <c r="W283" s="3"/>
      <c r="X283" s="3"/>
      <c r="Y283" s="3"/>
      <c r="Z283" s="3"/>
      <c r="AA283" s="3"/>
      <c r="AB283" s="3"/>
      <c r="AC283" s="3"/>
      <c r="AD283" s="3"/>
      <c r="AE283" s="3"/>
      <c r="AF283" s="3"/>
      <c r="AG283" s="3"/>
      <c r="AH283" s="3"/>
      <c r="AI283" s="3"/>
      <c r="AJ283" s="3"/>
      <c r="AK283" s="27" t="s">
        <v>84</v>
      </c>
      <c r="AL283" s="3"/>
      <c r="AM283" s="3"/>
      <c r="AN283" s="3"/>
      <c r="AO283" s="3"/>
      <c r="AP283" s="3"/>
      <c r="AQ283" s="3"/>
      <c r="AR283" s="3"/>
      <c r="AS283" s="3"/>
      <c r="AT283" s="3"/>
      <c r="AU283" s="3"/>
      <c r="AV283" s="3"/>
      <c r="AW283" s="3"/>
      <c r="AX283" s="3"/>
      <c r="AY283" s="3"/>
      <c r="AZ283" s="3"/>
      <c r="BA283" s="3"/>
      <c r="BB283" s="3"/>
      <c r="BC283" s="3"/>
      <c r="BD283" s="3"/>
      <c r="BE283" s="1"/>
      <c r="BF283" s="1"/>
      <c r="BG283" s="3" t="s">
        <v>96</v>
      </c>
      <c r="BH283" s="1" t="s">
        <v>180</v>
      </c>
    </row>
    <row r="284" spans="2:60" x14ac:dyDescent="0.2">
      <c r="B284" s="1">
        <v>280</v>
      </c>
      <c r="C284" s="22">
        <v>43779</v>
      </c>
      <c r="D284" s="1">
        <v>449</v>
      </c>
      <c r="E284" s="24">
        <v>3600</v>
      </c>
      <c r="F284" s="24">
        <v>4500</v>
      </c>
      <c r="G284" s="24">
        <v>4500</v>
      </c>
      <c r="H284" s="24" t="s">
        <v>3</v>
      </c>
      <c r="I284" s="25">
        <v>8.1886891244442008</v>
      </c>
      <c r="J284" s="2" t="s">
        <v>79</v>
      </c>
      <c r="K284" s="3">
        <v>40</v>
      </c>
      <c r="L284" s="4" t="s">
        <v>90</v>
      </c>
      <c r="M284" s="4" t="s">
        <v>114</v>
      </c>
      <c r="N284" s="4" t="s">
        <v>88</v>
      </c>
      <c r="O284" s="26">
        <v>19</v>
      </c>
      <c r="P284" s="4" t="s">
        <v>83</v>
      </c>
      <c r="Q284" s="4"/>
      <c r="R284" s="27" t="s">
        <v>84</v>
      </c>
      <c r="S284" s="27"/>
      <c r="T284" s="27" t="s">
        <v>84</v>
      </c>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1"/>
      <c r="BF284" s="1"/>
      <c r="BG284" s="3" t="s">
        <v>85</v>
      </c>
      <c r="BH284" s="1"/>
    </row>
    <row r="285" spans="2:60" x14ac:dyDescent="0.2">
      <c r="B285" s="1">
        <v>281</v>
      </c>
      <c r="C285" s="22">
        <v>43779</v>
      </c>
      <c r="D285" s="1">
        <v>451</v>
      </c>
      <c r="E285" s="24">
        <v>48000</v>
      </c>
      <c r="F285" s="24">
        <v>60000</v>
      </c>
      <c r="G285" s="24">
        <v>60000</v>
      </c>
      <c r="H285" s="24" t="s">
        <v>3</v>
      </c>
      <c r="I285" s="25">
        <v>10.778956289890028</v>
      </c>
      <c r="J285" s="2" t="s">
        <v>79</v>
      </c>
      <c r="K285" s="3">
        <v>60</v>
      </c>
      <c r="L285" s="4" t="s">
        <v>86</v>
      </c>
      <c r="M285" s="4" t="s">
        <v>81</v>
      </c>
      <c r="N285" s="4" t="s">
        <v>95</v>
      </c>
      <c r="O285" s="26">
        <v>36</v>
      </c>
      <c r="P285" s="4" t="s">
        <v>86</v>
      </c>
      <c r="Q285" s="4"/>
      <c r="R285" s="3"/>
      <c r="S285" s="3"/>
      <c r="T285" s="27" t="s">
        <v>84</v>
      </c>
      <c r="U285" s="3"/>
      <c r="V285" s="3"/>
      <c r="W285" s="3"/>
      <c r="X285" s="3"/>
      <c r="Y285" s="3"/>
      <c r="Z285" s="3"/>
      <c r="AA285" s="3"/>
      <c r="AB285" s="3"/>
      <c r="AC285" s="3"/>
      <c r="AD285" s="3"/>
      <c r="AE285" s="3"/>
      <c r="AF285" s="3"/>
      <c r="AG285" s="3"/>
      <c r="AH285" s="3"/>
      <c r="AI285" s="3"/>
      <c r="AJ285" s="3"/>
      <c r="AK285" s="27" t="s">
        <v>84</v>
      </c>
      <c r="AL285" s="3"/>
      <c r="AM285" s="3"/>
      <c r="AN285" s="3"/>
      <c r="AO285" s="3"/>
      <c r="AP285" s="3"/>
      <c r="AQ285" s="3"/>
      <c r="AR285" s="3"/>
      <c r="AS285" s="3"/>
      <c r="AT285" s="3"/>
      <c r="AU285" s="3"/>
      <c r="AV285" s="3"/>
      <c r="AW285" s="3"/>
      <c r="AX285" s="3"/>
      <c r="AY285" s="3"/>
      <c r="AZ285" s="3"/>
      <c r="BA285" s="3"/>
      <c r="BB285" s="3"/>
      <c r="BC285" s="3"/>
      <c r="BD285" s="3"/>
      <c r="BE285" s="1"/>
      <c r="BF285" s="1"/>
      <c r="BG285" s="3" t="s">
        <v>96</v>
      </c>
      <c r="BH285" s="1"/>
    </row>
    <row r="286" spans="2:60" x14ac:dyDescent="0.2">
      <c r="B286" s="1">
        <v>282</v>
      </c>
      <c r="C286" s="22">
        <v>43779</v>
      </c>
      <c r="D286" s="1">
        <v>452</v>
      </c>
      <c r="E286" s="24">
        <v>8000</v>
      </c>
      <c r="F286" s="24">
        <v>10000</v>
      </c>
      <c r="G286" s="24">
        <v>10000</v>
      </c>
      <c r="H286" s="24" t="s">
        <v>3</v>
      </c>
      <c r="I286" s="25">
        <v>8.987196820661973</v>
      </c>
      <c r="J286" s="2" t="s">
        <v>79</v>
      </c>
      <c r="K286" s="3">
        <v>60</v>
      </c>
      <c r="L286" s="4" t="s">
        <v>86</v>
      </c>
      <c r="M286" s="4" t="s">
        <v>81</v>
      </c>
      <c r="N286" s="4" t="s">
        <v>88</v>
      </c>
      <c r="O286" s="26">
        <v>39</v>
      </c>
      <c r="P286" s="4" t="s">
        <v>86</v>
      </c>
      <c r="Q286" s="4"/>
      <c r="R286" s="27" t="s">
        <v>84</v>
      </c>
      <c r="S286" s="27"/>
      <c r="T286" s="3"/>
      <c r="U286" s="27" t="s">
        <v>84</v>
      </c>
      <c r="V286" s="3"/>
      <c r="W286" s="3"/>
      <c r="X286" s="3"/>
      <c r="Y286" s="3"/>
      <c r="Z286" s="3"/>
      <c r="AA286" s="3"/>
      <c r="AB286" s="3"/>
      <c r="AC286" s="27" t="s">
        <v>84</v>
      </c>
      <c r="AD286" s="3"/>
      <c r="AE286" s="3"/>
      <c r="AF286" s="3"/>
      <c r="AG286" s="3"/>
      <c r="AH286" s="3"/>
      <c r="AI286" s="3"/>
      <c r="AJ286" s="27" t="s">
        <v>84</v>
      </c>
      <c r="AK286" s="3"/>
      <c r="AL286" s="3"/>
      <c r="AM286" s="3"/>
      <c r="AN286" s="3"/>
      <c r="AO286" s="3"/>
      <c r="AP286" s="3"/>
      <c r="AQ286" s="3"/>
      <c r="AR286" s="3"/>
      <c r="AS286" s="3"/>
      <c r="AT286" s="3"/>
      <c r="AU286" s="3"/>
      <c r="AV286" s="3"/>
      <c r="AW286" s="3"/>
      <c r="AX286" s="3"/>
      <c r="AY286" s="3"/>
      <c r="AZ286" s="3"/>
      <c r="BA286" s="3"/>
      <c r="BB286" s="3"/>
      <c r="BC286" s="3"/>
      <c r="BD286" s="3"/>
      <c r="BE286" s="1"/>
      <c r="BF286" s="1"/>
      <c r="BG286" s="3" t="s">
        <v>89</v>
      </c>
      <c r="BH286" s="1"/>
    </row>
    <row r="287" spans="2:60" x14ac:dyDescent="0.2">
      <c r="B287" s="1">
        <v>283</v>
      </c>
      <c r="C287" s="22">
        <v>43779</v>
      </c>
      <c r="D287" s="1">
        <v>453</v>
      </c>
      <c r="E287" s="24">
        <v>20000</v>
      </c>
      <c r="F287" s="24">
        <v>25000</v>
      </c>
      <c r="G287" s="24">
        <v>25000</v>
      </c>
      <c r="H287" s="24" t="s">
        <v>3</v>
      </c>
      <c r="I287" s="25">
        <v>9.9034875525361272</v>
      </c>
      <c r="J287" s="2" t="s">
        <v>79</v>
      </c>
      <c r="K287" s="3">
        <v>70</v>
      </c>
      <c r="L287" s="4" t="s">
        <v>86</v>
      </c>
      <c r="M287" s="4" t="s">
        <v>81</v>
      </c>
      <c r="N287" s="4" t="s">
        <v>88</v>
      </c>
      <c r="O287" s="26">
        <v>39</v>
      </c>
      <c r="P287" s="4" t="s">
        <v>86</v>
      </c>
      <c r="Q287" s="4"/>
      <c r="R287" s="3"/>
      <c r="S287" s="3"/>
      <c r="T287" s="3"/>
      <c r="U287" s="27" t="s">
        <v>84</v>
      </c>
      <c r="V287" s="3"/>
      <c r="W287" s="3"/>
      <c r="X287" s="27" t="s">
        <v>84</v>
      </c>
      <c r="Y287" s="3"/>
      <c r="Z287" s="3"/>
      <c r="AA287" s="3"/>
      <c r="AB287" s="3"/>
      <c r="AC287" s="27" t="s">
        <v>84</v>
      </c>
      <c r="AD287" s="3"/>
      <c r="AE287" s="3"/>
      <c r="AF287" s="3"/>
      <c r="AG287" s="3"/>
      <c r="AH287" s="3"/>
      <c r="AI287" s="3"/>
      <c r="AJ287" s="27" t="s">
        <v>84</v>
      </c>
      <c r="AK287" s="3"/>
      <c r="AL287" s="3"/>
      <c r="AM287" s="3"/>
      <c r="AN287" s="3"/>
      <c r="AO287" s="3"/>
      <c r="AP287" s="3"/>
      <c r="AQ287" s="3"/>
      <c r="AR287" s="3"/>
      <c r="AS287" s="3"/>
      <c r="AT287" s="3"/>
      <c r="AU287" s="3"/>
      <c r="AV287" s="3"/>
      <c r="AW287" s="3"/>
      <c r="AX287" s="3"/>
      <c r="AY287" s="3"/>
      <c r="AZ287" s="3"/>
      <c r="BA287" s="3"/>
      <c r="BB287" s="3"/>
      <c r="BC287" s="3"/>
      <c r="BD287" s="3"/>
      <c r="BE287" s="1"/>
      <c r="BF287" s="1"/>
      <c r="BG287" s="3" t="s">
        <v>96</v>
      </c>
      <c r="BH287" s="1"/>
    </row>
    <row r="288" spans="2:60" x14ac:dyDescent="0.2">
      <c r="B288" s="1">
        <v>284</v>
      </c>
      <c r="C288" s="22">
        <v>43779</v>
      </c>
      <c r="D288" s="1">
        <v>454</v>
      </c>
      <c r="E288" s="24">
        <v>13000</v>
      </c>
      <c r="F288" s="24">
        <v>16250</v>
      </c>
      <c r="G288" s="24">
        <v>16250</v>
      </c>
      <c r="H288" s="24" t="s">
        <v>3</v>
      </c>
      <c r="I288" s="25">
        <v>9.4727046364436731</v>
      </c>
      <c r="J288" s="2" t="s">
        <v>79</v>
      </c>
      <c r="K288" s="3">
        <v>70</v>
      </c>
      <c r="L288" s="4" t="s">
        <v>86</v>
      </c>
      <c r="M288" s="4" t="s">
        <v>81</v>
      </c>
      <c r="N288" s="4" t="s">
        <v>88</v>
      </c>
      <c r="O288" s="26">
        <v>39</v>
      </c>
      <c r="P288" s="4" t="s">
        <v>86</v>
      </c>
      <c r="Q288" s="4"/>
      <c r="R288" s="3"/>
      <c r="S288" s="3"/>
      <c r="T288" s="3"/>
      <c r="U288" s="27" t="s">
        <v>84</v>
      </c>
      <c r="V288" s="3"/>
      <c r="W288" s="3"/>
      <c r="X288" s="27" t="s">
        <v>84</v>
      </c>
      <c r="Y288" s="3"/>
      <c r="Z288" s="3"/>
      <c r="AA288" s="3"/>
      <c r="AB288" s="3"/>
      <c r="AC288" s="27" t="s">
        <v>84</v>
      </c>
      <c r="AD288" s="3"/>
      <c r="AE288" s="3"/>
      <c r="AF288" s="3"/>
      <c r="AG288" s="3"/>
      <c r="AH288" s="3"/>
      <c r="AI288" s="3"/>
      <c r="AJ288" s="27" t="s">
        <v>84</v>
      </c>
      <c r="AK288" s="3"/>
      <c r="AL288" s="3"/>
      <c r="AM288" s="3"/>
      <c r="AN288" s="3"/>
      <c r="AO288" s="3"/>
      <c r="AP288" s="3"/>
      <c r="AQ288" s="3"/>
      <c r="AR288" s="3"/>
      <c r="AS288" s="3"/>
      <c r="AT288" s="3"/>
      <c r="AU288" s="3"/>
      <c r="AV288" s="3"/>
      <c r="AW288" s="3"/>
      <c r="AX288" s="3"/>
      <c r="AY288" s="3"/>
      <c r="AZ288" s="3"/>
      <c r="BA288" s="3"/>
      <c r="BB288" s="3"/>
      <c r="BC288" s="3"/>
      <c r="BD288" s="3"/>
      <c r="BE288" s="1"/>
      <c r="BF288" s="1"/>
      <c r="BG288" s="3" t="s">
        <v>96</v>
      </c>
      <c r="BH288" s="1"/>
    </row>
    <row r="289" spans="2:60" x14ac:dyDescent="0.2">
      <c r="B289" s="1">
        <v>285</v>
      </c>
      <c r="C289" s="22">
        <v>43779</v>
      </c>
      <c r="D289" s="1">
        <v>455</v>
      </c>
      <c r="E289" s="24">
        <v>12000</v>
      </c>
      <c r="F289" s="24">
        <v>15000</v>
      </c>
      <c r="G289" s="24">
        <v>15000</v>
      </c>
      <c r="H289" s="24" t="s">
        <v>3</v>
      </c>
      <c r="I289" s="25">
        <v>9.3926619287701367</v>
      </c>
      <c r="J289" s="2" t="s">
        <v>79</v>
      </c>
      <c r="K289" s="3">
        <v>60</v>
      </c>
      <c r="L289" s="4" t="s">
        <v>86</v>
      </c>
      <c r="M289" s="4" t="s">
        <v>81</v>
      </c>
      <c r="N289" s="4" t="s">
        <v>88</v>
      </c>
      <c r="O289" s="26">
        <v>38</v>
      </c>
      <c r="P289" s="4" t="s">
        <v>83</v>
      </c>
      <c r="Q289" s="4"/>
      <c r="R289" s="3"/>
      <c r="S289" s="3"/>
      <c r="T289" s="3"/>
      <c r="U289" s="27" t="s">
        <v>84</v>
      </c>
      <c r="V289" s="3"/>
      <c r="W289" s="3"/>
      <c r="X289" s="27" t="s">
        <v>84</v>
      </c>
      <c r="Y289" s="3"/>
      <c r="Z289" s="3"/>
      <c r="AA289" s="3"/>
      <c r="AB289" s="3"/>
      <c r="AC289" s="3"/>
      <c r="AD289" s="3"/>
      <c r="AE289" s="27" t="s">
        <v>84</v>
      </c>
      <c r="AF289" s="3"/>
      <c r="AG289" s="3"/>
      <c r="AH289" s="3"/>
      <c r="AI289" s="3"/>
      <c r="AJ289" s="27" t="s">
        <v>84</v>
      </c>
      <c r="AK289" s="3"/>
      <c r="AL289" s="3"/>
      <c r="AM289" s="3"/>
      <c r="AN289" s="3"/>
      <c r="AO289" s="3"/>
      <c r="AP289" s="3"/>
      <c r="AQ289" s="3"/>
      <c r="AR289" s="3"/>
      <c r="AS289" s="3"/>
      <c r="AT289" s="3"/>
      <c r="AU289" s="3"/>
      <c r="AV289" s="3"/>
      <c r="AW289" s="3"/>
      <c r="AX289" s="3"/>
      <c r="AY289" s="3"/>
      <c r="AZ289" s="3"/>
      <c r="BA289" s="3"/>
      <c r="BB289" s="3"/>
      <c r="BC289" s="3"/>
      <c r="BD289" s="3"/>
      <c r="BE289" s="1"/>
      <c r="BF289" s="1"/>
      <c r="BG289" s="3" t="s">
        <v>89</v>
      </c>
      <c r="BH289" s="1"/>
    </row>
    <row r="290" spans="2:60" x14ac:dyDescent="0.2">
      <c r="B290" s="1">
        <v>286</v>
      </c>
      <c r="C290" s="22">
        <v>43779</v>
      </c>
      <c r="D290" s="1">
        <v>458</v>
      </c>
      <c r="E290" s="24">
        <v>900</v>
      </c>
      <c r="F290" s="24">
        <v>1125</v>
      </c>
      <c r="G290" s="24">
        <v>1125</v>
      </c>
      <c r="H290" s="24" t="s">
        <v>3</v>
      </c>
      <c r="I290" s="25">
        <v>6.8023947633243109</v>
      </c>
      <c r="J290" s="2" t="s">
        <v>79</v>
      </c>
      <c r="K290" s="3">
        <v>40</v>
      </c>
      <c r="L290" s="4" t="s">
        <v>94</v>
      </c>
      <c r="M290" s="4" t="s">
        <v>81</v>
      </c>
      <c r="N290" s="4" t="s">
        <v>88</v>
      </c>
      <c r="O290" s="26">
        <v>28</v>
      </c>
      <c r="P290" s="4" t="s">
        <v>83</v>
      </c>
      <c r="Q290" s="4"/>
      <c r="R290" s="27" t="s">
        <v>84</v>
      </c>
      <c r="S290" s="27"/>
      <c r="T290" s="27" t="s">
        <v>84</v>
      </c>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1"/>
      <c r="BF290" s="1"/>
      <c r="BG290" s="3" t="s">
        <v>89</v>
      </c>
      <c r="BH290" s="1"/>
    </row>
    <row r="291" spans="2:60" x14ac:dyDescent="0.2">
      <c r="B291" s="1">
        <v>287</v>
      </c>
      <c r="C291" s="22">
        <v>43779</v>
      </c>
      <c r="D291" s="1">
        <v>459</v>
      </c>
      <c r="E291" s="24">
        <v>1600</v>
      </c>
      <c r="F291" s="24">
        <v>2000</v>
      </c>
      <c r="G291" s="24">
        <v>2000</v>
      </c>
      <c r="H291" s="24" t="s">
        <v>3</v>
      </c>
      <c r="I291" s="25">
        <v>7.3777589082278725</v>
      </c>
      <c r="J291" s="2" t="s">
        <v>79</v>
      </c>
      <c r="K291" s="3">
        <v>40</v>
      </c>
      <c r="L291" s="4" t="s">
        <v>80</v>
      </c>
      <c r="M291" s="4" t="s">
        <v>81</v>
      </c>
      <c r="N291" s="4" t="s">
        <v>82</v>
      </c>
      <c r="O291" s="26">
        <v>33</v>
      </c>
      <c r="P291" s="4" t="s">
        <v>83</v>
      </c>
      <c r="Q291" s="4"/>
      <c r="R291" s="27" t="s">
        <v>84</v>
      </c>
      <c r="S291" s="27"/>
      <c r="T291" s="3"/>
      <c r="U291" s="27" t="s">
        <v>84</v>
      </c>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1"/>
      <c r="BF291" s="1"/>
      <c r="BG291" s="3" t="s">
        <v>85</v>
      </c>
      <c r="BH291" s="1" t="s">
        <v>92</v>
      </c>
    </row>
    <row r="292" spans="2:60" x14ac:dyDescent="0.2">
      <c r="B292" s="1">
        <v>288</v>
      </c>
      <c r="C292" s="22">
        <v>43779</v>
      </c>
      <c r="D292" s="1">
        <v>460</v>
      </c>
      <c r="E292" s="24">
        <v>4200</v>
      </c>
      <c r="F292" s="24">
        <v>5250</v>
      </c>
      <c r="G292" s="24">
        <v>5250</v>
      </c>
      <c r="H292" s="24" t="s">
        <v>3</v>
      </c>
      <c r="I292" s="25">
        <v>8.3428398042714598</v>
      </c>
      <c r="J292" s="2" t="s">
        <v>79</v>
      </c>
      <c r="K292" s="3">
        <v>40</v>
      </c>
      <c r="L292" s="4" t="s">
        <v>94</v>
      </c>
      <c r="M292" s="4" t="s">
        <v>81</v>
      </c>
      <c r="N292" s="4" t="s">
        <v>95</v>
      </c>
      <c r="O292" s="26">
        <v>32</v>
      </c>
      <c r="P292" s="4" t="s">
        <v>94</v>
      </c>
      <c r="Q292" s="4"/>
      <c r="R292" s="27" t="s">
        <v>84</v>
      </c>
      <c r="S292" s="27"/>
      <c r="T292" s="3"/>
      <c r="U292" s="27" t="s">
        <v>84</v>
      </c>
      <c r="V292" s="27"/>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1"/>
      <c r="BF292" s="1"/>
      <c r="BG292" s="3" t="s">
        <v>85</v>
      </c>
      <c r="BH292" s="1"/>
    </row>
    <row r="293" spans="2:60" x14ac:dyDescent="0.2">
      <c r="B293" s="1">
        <v>289</v>
      </c>
      <c r="C293" s="22">
        <v>43779</v>
      </c>
      <c r="D293" s="1">
        <v>461</v>
      </c>
      <c r="E293" s="24">
        <v>28000</v>
      </c>
      <c r="F293" s="24">
        <v>35000</v>
      </c>
      <c r="G293" s="24">
        <v>35000</v>
      </c>
      <c r="H293" s="24" t="s">
        <v>3</v>
      </c>
      <c r="I293" s="25">
        <v>10.239959789157341</v>
      </c>
      <c r="J293" s="2" t="s">
        <v>79</v>
      </c>
      <c r="K293" s="3">
        <v>70</v>
      </c>
      <c r="L293" s="4" t="s">
        <v>86</v>
      </c>
      <c r="M293" s="4" t="s">
        <v>81</v>
      </c>
      <c r="N293" s="4" t="s">
        <v>88</v>
      </c>
      <c r="O293" s="26">
        <v>40</v>
      </c>
      <c r="P293" s="4" t="s">
        <v>86</v>
      </c>
      <c r="Q293" s="4"/>
      <c r="R293" s="3"/>
      <c r="S293" s="3"/>
      <c r="T293" s="3"/>
      <c r="U293" s="27" t="s">
        <v>84</v>
      </c>
      <c r="V293" s="3"/>
      <c r="W293" s="3"/>
      <c r="X293" s="27" t="s">
        <v>84</v>
      </c>
      <c r="Y293" s="3"/>
      <c r="Z293" s="3"/>
      <c r="AA293" s="3"/>
      <c r="AB293" s="3"/>
      <c r="AC293" s="27" t="s">
        <v>84</v>
      </c>
      <c r="AD293" s="3"/>
      <c r="AE293" s="3"/>
      <c r="AF293" s="3"/>
      <c r="AG293" s="3"/>
      <c r="AH293" s="3"/>
      <c r="AI293" s="3"/>
      <c r="AJ293" s="27" t="s">
        <v>84</v>
      </c>
      <c r="AK293" s="3"/>
      <c r="AL293" s="3"/>
      <c r="AM293" s="3"/>
      <c r="AN293" s="3"/>
      <c r="AO293" s="3"/>
      <c r="AP293" s="3"/>
      <c r="AQ293" s="3"/>
      <c r="AR293" s="3"/>
      <c r="AS293" s="3"/>
      <c r="AT293" s="3"/>
      <c r="AU293" s="3"/>
      <c r="AV293" s="3"/>
      <c r="AW293" s="3"/>
      <c r="AX293" s="3"/>
      <c r="AY293" s="3"/>
      <c r="AZ293" s="3"/>
      <c r="BA293" s="3"/>
      <c r="BB293" s="3"/>
      <c r="BC293" s="3"/>
      <c r="BD293" s="3"/>
      <c r="BE293" s="1"/>
      <c r="BF293" s="1"/>
      <c r="BG293" s="3" t="s">
        <v>85</v>
      </c>
      <c r="BH293" s="1"/>
    </row>
    <row r="294" spans="2:60" x14ac:dyDescent="0.2">
      <c r="B294" s="1">
        <v>290</v>
      </c>
      <c r="C294" s="22">
        <v>43779</v>
      </c>
      <c r="D294" s="1">
        <v>462</v>
      </c>
      <c r="E294" s="24">
        <v>55000</v>
      </c>
      <c r="F294" s="2">
        <v>68750</v>
      </c>
      <c r="G294" s="24">
        <v>68750</v>
      </c>
      <c r="H294" s="24" t="s">
        <v>3</v>
      </c>
      <c r="I294" s="25">
        <v>10.915088464214607</v>
      </c>
      <c r="J294" s="2" t="s">
        <v>79</v>
      </c>
      <c r="K294" s="3">
        <v>80</v>
      </c>
      <c r="L294" s="4" t="s">
        <v>86</v>
      </c>
      <c r="M294" s="4" t="s">
        <v>81</v>
      </c>
      <c r="N294" s="4" t="s">
        <v>88</v>
      </c>
      <c r="O294" s="26">
        <v>36</v>
      </c>
      <c r="P294" s="4" t="s">
        <v>86</v>
      </c>
      <c r="Q294" s="4"/>
      <c r="R294" s="3"/>
      <c r="S294" s="3"/>
      <c r="T294" s="27" t="s">
        <v>84</v>
      </c>
      <c r="U294" s="3"/>
      <c r="V294" s="3"/>
      <c r="W294" s="3"/>
      <c r="X294" s="3"/>
      <c r="Y294" s="3"/>
      <c r="Z294" s="3"/>
      <c r="AA294" s="3"/>
      <c r="AB294" s="3"/>
      <c r="AC294" s="3"/>
      <c r="AD294" s="3"/>
      <c r="AE294" s="3"/>
      <c r="AF294" s="3"/>
      <c r="AG294" s="3"/>
      <c r="AH294" s="3"/>
      <c r="AI294" s="3"/>
      <c r="AJ294" s="3"/>
      <c r="AK294" s="27" t="s">
        <v>84</v>
      </c>
      <c r="AL294" s="3"/>
      <c r="AM294" s="3"/>
      <c r="AN294" s="3"/>
      <c r="AO294" s="3"/>
      <c r="AP294" s="3"/>
      <c r="AQ294" s="3"/>
      <c r="AR294" s="3"/>
      <c r="AS294" s="3"/>
      <c r="AT294" s="3"/>
      <c r="AU294" s="3"/>
      <c r="AV294" s="3"/>
      <c r="AW294" s="3"/>
      <c r="AX294" s="3"/>
      <c r="AY294" s="3"/>
      <c r="AZ294" s="3"/>
      <c r="BA294" s="3"/>
      <c r="BB294" s="3"/>
      <c r="BC294" s="3"/>
      <c r="BD294" s="3"/>
      <c r="BE294" s="1"/>
      <c r="BF294" s="1"/>
      <c r="BG294" s="3" t="s">
        <v>96</v>
      </c>
      <c r="BH294" s="1"/>
    </row>
    <row r="295" spans="2:60" x14ac:dyDescent="0.2">
      <c r="B295" s="1">
        <v>291</v>
      </c>
      <c r="C295" s="22">
        <v>43779</v>
      </c>
      <c r="D295" s="1">
        <v>463</v>
      </c>
      <c r="E295" s="24">
        <v>80000</v>
      </c>
      <c r="F295" s="24">
        <v>100000</v>
      </c>
      <c r="G295" s="24">
        <v>100000</v>
      </c>
      <c r="H295" s="24" t="s">
        <v>3</v>
      </c>
      <c r="I295" s="25">
        <v>11.289781913656018</v>
      </c>
      <c r="J295" s="2" t="s">
        <v>79</v>
      </c>
      <c r="K295" s="3">
        <v>70</v>
      </c>
      <c r="L295" s="4" t="s">
        <v>90</v>
      </c>
      <c r="M295" s="4" t="s">
        <v>81</v>
      </c>
      <c r="N295" s="4" t="s">
        <v>88</v>
      </c>
      <c r="O295" s="26">
        <v>37</v>
      </c>
      <c r="P295" s="4" t="s">
        <v>83</v>
      </c>
      <c r="Q295" s="4"/>
      <c r="R295" s="3"/>
      <c r="S295" s="3"/>
      <c r="T295" s="27" t="s">
        <v>84</v>
      </c>
      <c r="U295" s="3"/>
      <c r="V295" s="3"/>
      <c r="W295" s="3"/>
      <c r="X295" s="3"/>
      <c r="Y295" s="3"/>
      <c r="Z295" s="3"/>
      <c r="AA295" s="3"/>
      <c r="AB295" s="3"/>
      <c r="AC295" s="3"/>
      <c r="AD295" s="3"/>
      <c r="AE295" s="3"/>
      <c r="AF295" s="3"/>
      <c r="AG295" s="3"/>
      <c r="AH295" s="3"/>
      <c r="AI295" s="3"/>
      <c r="AJ295" s="3"/>
      <c r="AK295" s="27" t="s">
        <v>84</v>
      </c>
      <c r="AL295" s="3"/>
      <c r="AM295" s="3"/>
      <c r="AN295" s="3"/>
      <c r="AO295" s="3"/>
      <c r="AP295" s="3"/>
      <c r="AQ295" s="3"/>
      <c r="AR295" s="3"/>
      <c r="AS295" s="3"/>
      <c r="AT295" s="3"/>
      <c r="AU295" s="3"/>
      <c r="AV295" s="3"/>
      <c r="AW295" s="3"/>
      <c r="AX295" s="3"/>
      <c r="AY295" s="3"/>
      <c r="AZ295" s="3"/>
      <c r="BA295" s="3"/>
      <c r="BB295" s="3"/>
      <c r="BC295" s="3"/>
      <c r="BD295" s="3"/>
      <c r="BE295" s="1"/>
      <c r="BF295" s="1"/>
      <c r="BG295" s="3" t="s">
        <v>96</v>
      </c>
      <c r="BH295" s="1"/>
    </row>
    <row r="296" spans="2:60" x14ac:dyDescent="0.2">
      <c r="B296" s="1">
        <v>292</v>
      </c>
      <c r="C296" s="22">
        <v>43779</v>
      </c>
      <c r="D296" s="1">
        <v>465</v>
      </c>
      <c r="E296" s="24">
        <v>22000</v>
      </c>
      <c r="F296" s="24">
        <v>27500</v>
      </c>
      <c r="G296" s="24">
        <v>27500</v>
      </c>
      <c r="H296" s="24" t="s">
        <v>3</v>
      </c>
      <c r="I296" s="25">
        <v>9.9987977323404529</v>
      </c>
      <c r="J296" s="2" t="s">
        <v>79</v>
      </c>
      <c r="K296" s="3">
        <v>60</v>
      </c>
      <c r="L296" s="4" t="s">
        <v>86</v>
      </c>
      <c r="M296" s="4" t="s">
        <v>81</v>
      </c>
      <c r="N296" s="4" t="s">
        <v>95</v>
      </c>
      <c r="O296" s="26">
        <v>36</v>
      </c>
      <c r="P296" s="4" t="s">
        <v>83</v>
      </c>
      <c r="Q296" s="4"/>
      <c r="R296" s="3"/>
      <c r="S296" s="3"/>
      <c r="T296" s="27" t="s">
        <v>84</v>
      </c>
      <c r="U296" s="3"/>
      <c r="V296" s="3"/>
      <c r="W296" s="3"/>
      <c r="X296" s="3"/>
      <c r="Y296" s="3"/>
      <c r="Z296" s="3"/>
      <c r="AA296" s="3"/>
      <c r="AB296" s="3"/>
      <c r="AC296" s="3"/>
      <c r="AD296" s="3"/>
      <c r="AE296" s="3"/>
      <c r="AF296" s="3"/>
      <c r="AG296" s="3"/>
      <c r="AH296" s="3"/>
      <c r="AI296" s="3"/>
      <c r="AJ296" s="3"/>
      <c r="AK296" s="27" t="s">
        <v>84</v>
      </c>
      <c r="AL296" s="3"/>
      <c r="AM296" s="3"/>
      <c r="AN296" s="3"/>
      <c r="AO296" s="3"/>
      <c r="AP296" s="3"/>
      <c r="AQ296" s="3"/>
      <c r="AR296" s="3"/>
      <c r="AS296" s="3"/>
      <c r="AT296" s="3"/>
      <c r="AU296" s="3"/>
      <c r="AV296" s="3"/>
      <c r="AW296" s="3"/>
      <c r="AX296" s="3"/>
      <c r="AY296" s="3"/>
      <c r="AZ296" s="3"/>
      <c r="BA296" s="3"/>
      <c r="BB296" s="3"/>
      <c r="BC296" s="3"/>
      <c r="BD296" s="3"/>
      <c r="BE296" s="1"/>
      <c r="BF296" s="1"/>
      <c r="BG296" s="3" t="s">
        <v>85</v>
      </c>
      <c r="BH296" s="1"/>
    </row>
    <row r="297" spans="2:60" x14ac:dyDescent="0.2">
      <c r="B297" s="1">
        <v>293</v>
      </c>
      <c r="C297" s="22">
        <v>43779</v>
      </c>
      <c r="D297" s="1">
        <v>617</v>
      </c>
      <c r="E297" s="24">
        <v>7500</v>
      </c>
      <c r="F297" s="24">
        <v>9375</v>
      </c>
      <c r="G297" s="24">
        <v>9375</v>
      </c>
      <c r="H297" s="24" t="s">
        <v>3</v>
      </c>
      <c r="I297" s="25">
        <v>8.9226582995244019</v>
      </c>
      <c r="J297" s="2" t="s">
        <v>79</v>
      </c>
      <c r="K297" s="3">
        <v>80</v>
      </c>
      <c r="L297" s="4" t="s">
        <v>86</v>
      </c>
      <c r="M297" s="4" t="s">
        <v>81</v>
      </c>
      <c r="N297" s="4" t="s">
        <v>95</v>
      </c>
      <c r="O297" s="26">
        <v>40</v>
      </c>
      <c r="P297" s="4" t="s">
        <v>86</v>
      </c>
      <c r="Q297" s="4"/>
      <c r="R297" s="3"/>
      <c r="S297" s="3"/>
      <c r="T297" s="3"/>
      <c r="U297" s="27" t="s">
        <v>84</v>
      </c>
      <c r="V297" s="3"/>
      <c r="W297" s="3"/>
      <c r="X297" s="27" t="s">
        <v>84</v>
      </c>
      <c r="Y297" s="3"/>
      <c r="Z297" s="3"/>
      <c r="AA297" s="3"/>
      <c r="AB297" s="3"/>
      <c r="AC297" s="3"/>
      <c r="AD297" s="3"/>
      <c r="AE297" s="27" t="s">
        <v>84</v>
      </c>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1"/>
      <c r="BF297" s="1"/>
      <c r="BG297" s="3" t="s">
        <v>85</v>
      </c>
      <c r="BH297" s="1"/>
    </row>
    <row r="298" spans="2:60" x14ac:dyDescent="0.2">
      <c r="B298" s="1">
        <v>294</v>
      </c>
      <c r="C298" s="22">
        <v>43779</v>
      </c>
      <c r="D298" s="1">
        <v>618</v>
      </c>
      <c r="E298" s="24">
        <v>37000</v>
      </c>
      <c r="F298" s="24">
        <v>46250</v>
      </c>
      <c r="G298" s="24">
        <v>46250</v>
      </c>
      <c r="H298" s="24" t="s">
        <v>3</v>
      </c>
      <c r="I298" s="25">
        <v>10.518673191626361</v>
      </c>
      <c r="J298" s="2" t="s">
        <v>79</v>
      </c>
      <c r="K298" s="3">
        <v>70</v>
      </c>
      <c r="L298" s="4" t="s">
        <v>90</v>
      </c>
      <c r="M298" s="4" t="s">
        <v>81</v>
      </c>
      <c r="N298" s="4" t="s">
        <v>88</v>
      </c>
      <c r="O298" s="26">
        <v>38</v>
      </c>
      <c r="P298" s="4" t="s">
        <v>90</v>
      </c>
      <c r="Q298" s="4"/>
      <c r="R298" s="3"/>
      <c r="S298" s="3"/>
      <c r="T298" s="3"/>
      <c r="U298" s="27" t="s">
        <v>84</v>
      </c>
      <c r="V298" s="3"/>
      <c r="W298" s="3"/>
      <c r="X298" s="27" t="s">
        <v>84</v>
      </c>
      <c r="Y298" s="3"/>
      <c r="Z298" s="3"/>
      <c r="AA298" s="3"/>
      <c r="AB298" s="3"/>
      <c r="AC298" s="3"/>
      <c r="AD298" s="3"/>
      <c r="AE298" s="27" t="s">
        <v>84</v>
      </c>
      <c r="AF298" s="3"/>
      <c r="AG298" s="3"/>
      <c r="AH298" s="3"/>
      <c r="AI298" s="3"/>
      <c r="AJ298" s="27" t="s">
        <v>84</v>
      </c>
      <c r="AK298" s="3"/>
      <c r="AL298" s="3"/>
      <c r="AM298" s="3"/>
      <c r="AN298" s="3"/>
      <c r="AO298" s="3"/>
      <c r="AP298" s="3"/>
      <c r="AQ298" s="3"/>
      <c r="AR298" s="3"/>
      <c r="AS298" s="3"/>
      <c r="AT298" s="3"/>
      <c r="AU298" s="3"/>
      <c r="AV298" s="3"/>
      <c r="AW298" s="3"/>
      <c r="AX298" s="3"/>
      <c r="AY298" s="3"/>
      <c r="AZ298" s="3" t="s">
        <v>124</v>
      </c>
      <c r="BA298" s="3"/>
      <c r="BB298" s="3"/>
      <c r="BC298" s="3"/>
      <c r="BD298" s="3"/>
      <c r="BE298" s="1"/>
      <c r="BF298" s="1"/>
      <c r="BG298" s="3" t="s">
        <v>85</v>
      </c>
      <c r="BH298" s="1"/>
    </row>
    <row r="299" spans="2:60" x14ac:dyDescent="0.2">
      <c r="B299" s="1">
        <v>295</v>
      </c>
      <c r="C299" s="22">
        <v>43779</v>
      </c>
      <c r="D299" s="1">
        <v>647</v>
      </c>
      <c r="E299" s="24">
        <v>48000</v>
      </c>
      <c r="F299" s="24">
        <v>60000</v>
      </c>
      <c r="G299" s="24">
        <v>60000</v>
      </c>
      <c r="H299" s="24" t="s">
        <v>3</v>
      </c>
      <c r="I299" s="25">
        <v>10.778956289890028</v>
      </c>
      <c r="J299" s="2" t="s">
        <v>79</v>
      </c>
      <c r="K299" s="3">
        <v>50</v>
      </c>
      <c r="L299" s="4" t="s">
        <v>86</v>
      </c>
      <c r="M299" s="4" t="s">
        <v>81</v>
      </c>
      <c r="N299" s="4" t="s">
        <v>95</v>
      </c>
      <c r="O299" s="26">
        <v>38</v>
      </c>
      <c r="P299" s="4" t="s">
        <v>83</v>
      </c>
      <c r="Q299" s="4"/>
      <c r="R299" s="3"/>
      <c r="S299" s="3"/>
      <c r="T299" s="27" t="s">
        <v>84</v>
      </c>
      <c r="U299" s="3"/>
      <c r="V299" s="3"/>
      <c r="W299" s="3"/>
      <c r="X299" s="3"/>
      <c r="Y299" s="3"/>
      <c r="Z299" s="27" t="s">
        <v>84</v>
      </c>
      <c r="AA299" s="27" t="s">
        <v>84</v>
      </c>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1"/>
      <c r="BF299" s="1"/>
      <c r="BG299" s="3" t="s">
        <v>96</v>
      </c>
      <c r="BH299" s="1"/>
    </row>
    <row r="300" spans="2:60" x14ac:dyDescent="0.2">
      <c r="B300" s="1">
        <v>296</v>
      </c>
      <c r="C300" s="22">
        <v>43779</v>
      </c>
      <c r="D300" s="1">
        <v>648</v>
      </c>
      <c r="E300" s="24">
        <v>8500</v>
      </c>
      <c r="F300" s="24">
        <v>10625</v>
      </c>
      <c r="G300" s="24">
        <v>10625</v>
      </c>
      <c r="H300" s="24" t="s">
        <v>3</v>
      </c>
      <c r="I300" s="25">
        <v>9.0478214424784085</v>
      </c>
      <c r="J300" s="2" t="s">
        <v>79</v>
      </c>
      <c r="K300" s="31">
        <v>40</v>
      </c>
      <c r="L300" s="4" t="s">
        <v>86</v>
      </c>
      <c r="M300" s="4" t="s">
        <v>81</v>
      </c>
      <c r="N300" s="4" t="s">
        <v>95</v>
      </c>
      <c r="O300" s="26">
        <v>35</v>
      </c>
      <c r="P300" s="4" t="s">
        <v>83</v>
      </c>
      <c r="Q300" s="4"/>
      <c r="R300" s="3"/>
      <c r="S300" s="3"/>
      <c r="T300" s="27" t="s">
        <v>84</v>
      </c>
      <c r="U300" s="3"/>
      <c r="V300" s="3"/>
      <c r="W300" s="3"/>
      <c r="X300" s="3"/>
      <c r="Y300" s="3"/>
      <c r="Z300" s="3"/>
      <c r="AA300" s="3"/>
      <c r="AB300" s="3"/>
      <c r="AC300" s="3"/>
      <c r="AD300" s="3"/>
      <c r="AE300" s="3"/>
      <c r="AF300" s="3"/>
      <c r="AG300" s="3"/>
      <c r="AH300" s="3"/>
      <c r="AI300" s="3"/>
      <c r="AJ300" s="3"/>
      <c r="AK300" s="27" t="s">
        <v>84</v>
      </c>
      <c r="AL300" s="3"/>
      <c r="AM300" s="3"/>
      <c r="AN300" s="3"/>
      <c r="AO300" s="3"/>
      <c r="AP300" s="3"/>
      <c r="AQ300" s="3"/>
      <c r="AR300" s="3"/>
      <c r="AS300" s="3"/>
      <c r="AT300" s="3"/>
      <c r="AU300" s="3"/>
      <c r="AV300" s="3"/>
      <c r="AW300" s="3"/>
      <c r="AX300" s="3"/>
      <c r="AY300" s="3"/>
      <c r="AZ300" s="3"/>
      <c r="BA300" s="3"/>
      <c r="BB300" s="3"/>
      <c r="BC300" s="3"/>
      <c r="BD300" s="3"/>
      <c r="BE300" s="1"/>
      <c r="BF300" s="1"/>
      <c r="BG300" s="3" t="s">
        <v>89</v>
      </c>
      <c r="BH300" s="38" t="s">
        <v>181</v>
      </c>
    </row>
    <row r="301" spans="2:60" x14ac:dyDescent="0.2">
      <c r="B301" s="1">
        <v>297</v>
      </c>
      <c r="C301" s="22">
        <v>43779</v>
      </c>
      <c r="D301" s="1">
        <v>649</v>
      </c>
      <c r="E301" s="24">
        <v>3800</v>
      </c>
      <c r="F301" s="24">
        <v>4750</v>
      </c>
      <c r="G301" s="24">
        <v>4750</v>
      </c>
      <c r="H301" s="24" t="s">
        <v>3</v>
      </c>
      <c r="I301" s="25">
        <v>8.2427563457144775</v>
      </c>
      <c r="J301" s="2" t="s">
        <v>79</v>
      </c>
      <c r="K301" s="3">
        <v>50</v>
      </c>
      <c r="L301" s="4" t="s">
        <v>86</v>
      </c>
      <c r="M301" s="4" t="s">
        <v>81</v>
      </c>
      <c r="N301" s="4" t="s">
        <v>95</v>
      </c>
      <c r="O301" s="26">
        <v>36</v>
      </c>
      <c r="P301" s="4" t="s">
        <v>86</v>
      </c>
      <c r="Q301" s="27" t="s">
        <v>84</v>
      </c>
      <c r="R301" s="27" t="s">
        <v>84</v>
      </c>
      <c r="S301" s="27"/>
      <c r="T301" s="27" t="s">
        <v>84</v>
      </c>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1"/>
      <c r="BF301" s="1"/>
      <c r="BG301" s="3" t="s">
        <v>85</v>
      </c>
      <c r="BH301" s="1"/>
    </row>
    <row r="302" spans="2:60" x14ac:dyDescent="0.2">
      <c r="B302" s="1">
        <v>298</v>
      </c>
      <c r="C302" s="22">
        <v>43779</v>
      </c>
      <c r="D302" s="1">
        <v>652</v>
      </c>
      <c r="E302" s="24">
        <v>290000</v>
      </c>
      <c r="F302" s="24">
        <v>362500</v>
      </c>
      <c r="G302" s="24">
        <v>362500</v>
      </c>
      <c r="H302" s="24" t="s">
        <v>3</v>
      </c>
      <c r="I302" s="25">
        <v>12.577636201962656</v>
      </c>
      <c r="J302" s="2" t="s">
        <v>79</v>
      </c>
      <c r="K302" s="3">
        <v>60</v>
      </c>
      <c r="L302" s="4" t="s">
        <v>86</v>
      </c>
      <c r="M302" s="4" t="s">
        <v>81</v>
      </c>
      <c r="N302" s="4" t="s">
        <v>98</v>
      </c>
      <c r="O302" s="26">
        <v>36</v>
      </c>
      <c r="P302" s="4" t="s">
        <v>83</v>
      </c>
      <c r="Q302" s="4"/>
      <c r="R302" s="3"/>
      <c r="S302" s="3"/>
      <c r="T302" s="27" t="s">
        <v>84</v>
      </c>
      <c r="U302" s="3"/>
      <c r="V302" s="3"/>
      <c r="W302" s="3"/>
      <c r="X302" s="3"/>
      <c r="Y302" s="3"/>
      <c r="Z302" s="3"/>
      <c r="AA302" s="3"/>
      <c r="AB302" s="3"/>
      <c r="AC302" s="3"/>
      <c r="AD302" s="3"/>
      <c r="AE302" s="3"/>
      <c r="AF302" s="3"/>
      <c r="AG302" s="3"/>
      <c r="AH302" s="3"/>
      <c r="AI302" s="3"/>
      <c r="AJ302" s="3"/>
      <c r="AK302" s="27" t="s">
        <v>84</v>
      </c>
      <c r="AL302" s="3"/>
      <c r="AM302" s="3"/>
      <c r="AN302" s="3"/>
      <c r="AO302" s="3"/>
      <c r="AP302" s="3"/>
      <c r="AQ302" s="3"/>
      <c r="AR302" s="3"/>
      <c r="AS302" s="3"/>
      <c r="AT302" s="3"/>
      <c r="AU302" s="3"/>
      <c r="AV302" s="3"/>
      <c r="AW302" s="3"/>
      <c r="AX302" s="3"/>
      <c r="AY302" s="3"/>
      <c r="AZ302" s="3"/>
      <c r="BA302" s="3"/>
      <c r="BB302" s="27" t="s">
        <v>84</v>
      </c>
      <c r="BC302" s="3"/>
      <c r="BD302" s="3"/>
      <c r="BE302" s="1"/>
      <c r="BF302" s="1"/>
      <c r="BG302" s="3" t="s">
        <v>96</v>
      </c>
      <c r="BH302" s="1" t="s">
        <v>182</v>
      </c>
    </row>
    <row r="303" spans="2:60" x14ac:dyDescent="0.2">
      <c r="B303" s="1">
        <v>299</v>
      </c>
      <c r="C303" s="22">
        <v>43597</v>
      </c>
      <c r="D303" s="1">
        <v>301</v>
      </c>
      <c r="E303" s="24">
        <v>5500</v>
      </c>
      <c r="F303" s="24">
        <v>6875</v>
      </c>
      <c r="G303" s="24">
        <v>6875</v>
      </c>
      <c r="H303" s="24" t="s">
        <v>3</v>
      </c>
      <c r="I303" s="25">
        <v>8.6125033712205621</v>
      </c>
      <c r="J303" s="2" t="s">
        <v>79</v>
      </c>
      <c r="K303" s="3">
        <v>30</v>
      </c>
      <c r="L303" s="4" t="s">
        <v>86</v>
      </c>
      <c r="M303" s="4" t="s">
        <v>81</v>
      </c>
      <c r="N303" s="4" t="s">
        <v>88</v>
      </c>
      <c r="O303" s="26">
        <v>32</v>
      </c>
      <c r="P303" s="4" t="s">
        <v>83</v>
      </c>
      <c r="Q303" s="4"/>
      <c r="R303" s="27" t="s">
        <v>84</v>
      </c>
      <c r="S303" s="27"/>
      <c r="T303" s="27" t="s">
        <v>84</v>
      </c>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t="s">
        <v>183</v>
      </c>
      <c r="BA303" s="3"/>
      <c r="BB303" s="3"/>
      <c r="BC303" s="3"/>
      <c r="BD303" s="3"/>
      <c r="BE303" s="1"/>
      <c r="BF303" s="1"/>
      <c r="BG303" s="3" t="s">
        <v>85</v>
      </c>
      <c r="BH303" s="1"/>
    </row>
    <row r="304" spans="2:60" x14ac:dyDescent="0.2">
      <c r="B304" s="1">
        <v>300</v>
      </c>
      <c r="C304" s="22">
        <v>43597</v>
      </c>
      <c r="D304" s="1">
        <v>303</v>
      </c>
      <c r="E304" s="24">
        <v>13000</v>
      </c>
      <c r="F304" s="24">
        <v>16250</v>
      </c>
      <c r="G304" s="24">
        <v>16250</v>
      </c>
      <c r="H304" s="24" t="s">
        <v>3</v>
      </c>
      <c r="I304" s="25">
        <v>9.4727046364436731</v>
      </c>
      <c r="J304" s="2" t="s">
        <v>79</v>
      </c>
      <c r="K304" s="3">
        <v>50</v>
      </c>
      <c r="L304" s="4" t="s">
        <v>80</v>
      </c>
      <c r="M304" s="4" t="s">
        <v>81</v>
      </c>
      <c r="N304" s="39" t="s">
        <v>184</v>
      </c>
      <c r="O304" s="26">
        <v>32</v>
      </c>
      <c r="P304" s="4" t="s">
        <v>80</v>
      </c>
      <c r="Q304" s="4"/>
      <c r="R304" s="27" t="s">
        <v>84</v>
      </c>
      <c r="S304" s="27"/>
      <c r="T304" s="27"/>
      <c r="U304" s="27" t="s">
        <v>84</v>
      </c>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1"/>
      <c r="BF304" s="1"/>
      <c r="BG304" s="3" t="s">
        <v>89</v>
      </c>
      <c r="BH304" s="1" t="s">
        <v>92</v>
      </c>
    </row>
    <row r="305" spans="2:60" x14ac:dyDescent="0.2">
      <c r="B305" s="1">
        <v>301</v>
      </c>
      <c r="C305" s="22">
        <v>43597</v>
      </c>
      <c r="D305" s="1">
        <v>310</v>
      </c>
      <c r="E305" s="24">
        <v>31000</v>
      </c>
      <c r="F305" s="24">
        <v>38750</v>
      </c>
      <c r="G305" s="24">
        <v>38750</v>
      </c>
      <c r="H305" s="24" t="s">
        <v>3</v>
      </c>
      <c r="I305" s="25">
        <v>10.341742483467284</v>
      </c>
      <c r="J305" s="2" t="s">
        <v>79</v>
      </c>
      <c r="K305" s="3">
        <v>60</v>
      </c>
      <c r="L305" s="4" t="s">
        <v>90</v>
      </c>
      <c r="M305" s="4" t="s">
        <v>81</v>
      </c>
      <c r="N305" s="4" t="s">
        <v>100</v>
      </c>
      <c r="O305" s="26">
        <v>39</v>
      </c>
      <c r="P305" s="4" t="s">
        <v>83</v>
      </c>
      <c r="Q305" s="4"/>
      <c r="R305" s="3"/>
      <c r="S305" s="3"/>
      <c r="T305" s="3"/>
      <c r="U305" s="27" t="s">
        <v>84</v>
      </c>
      <c r="V305" s="3"/>
      <c r="W305" s="3"/>
      <c r="X305" s="27" t="s">
        <v>84</v>
      </c>
      <c r="Y305" s="3"/>
      <c r="Z305" s="3"/>
      <c r="AA305" s="3"/>
      <c r="AB305" s="3"/>
      <c r="AC305" s="3"/>
      <c r="AD305" s="3"/>
      <c r="AE305" s="27" t="s">
        <v>84</v>
      </c>
      <c r="AF305" s="3"/>
      <c r="AG305" s="3"/>
      <c r="AH305" s="3"/>
      <c r="AI305" s="3"/>
      <c r="AJ305" s="27" t="s">
        <v>84</v>
      </c>
      <c r="AK305" s="27"/>
      <c r="AL305" s="3"/>
      <c r="AM305" s="3"/>
      <c r="AN305" s="3"/>
      <c r="AO305" s="3"/>
      <c r="AP305" s="3"/>
      <c r="AQ305" s="3"/>
      <c r="AR305" s="3"/>
      <c r="AS305" s="3"/>
      <c r="AT305" s="3"/>
      <c r="AU305" s="3"/>
      <c r="AV305" s="3"/>
      <c r="AW305" s="3"/>
      <c r="AX305" s="3"/>
      <c r="AY305" s="3"/>
      <c r="AZ305" s="3"/>
      <c r="BA305" s="3"/>
      <c r="BB305" s="3"/>
      <c r="BC305" s="3"/>
      <c r="BD305" s="3"/>
      <c r="BE305" s="1"/>
      <c r="BF305" s="1"/>
      <c r="BG305" s="3" t="s">
        <v>96</v>
      </c>
      <c r="BH305" s="1"/>
    </row>
    <row r="306" spans="2:60" x14ac:dyDescent="0.2">
      <c r="B306" s="1">
        <v>302</v>
      </c>
      <c r="C306" s="22">
        <v>43597</v>
      </c>
      <c r="D306" s="1">
        <v>311</v>
      </c>
      <c r="E306" s="24">
        <v>30000</v>
      </c>
      <c r="F306" s="24">
        <v>37500</v>
      </c>
      <c r="G306" s="24">
        <v>37500</v>
      </c>
      <c r="H306" s="24" t="s">
        <v>3</v>
      </c>
      <c r="I306" s="25">
        <v>10.308952660644293</v>
      </c>
      <c r="J306" s="2" t="s">
        <v>79</v>
      </c>
      <c r="K306" s="3">
        <v>60</v>
      </c>
      <c r="L306" s="4" t="s">
        <v>86</v>
      </c>
      <c r="M306" s="4" t="s">
        <v>81</v>
      </c>
      <c r="N306" s="4" t="s">
        <v>88</v>
      </c>
      <c r="O306" s="26">
        <v>39</v>
      </c>
      <c r="P306" s="4" t="s">
        <v>86</v>
      </c>
      <c r="Q306" s="4"/>
      <c r="R306" s="3"/>
      <c r="S306" s="3"/>
      <c r="T306" s="3"/>
      <c r="U306" s="27" t="s">
        <v>84</v>
      </c>
      <c r="V306" s="3"/>
      <c r="W306" s="3"/>
      <c r="X306" s="27" t="s">
        <v>84</v>
      </c>
      <c r="Y306" s="3"/>
      <c r="Z306" s="3"/>
      <c r="AA306" s="3"/>
      <c r="AB306" s="3"/>
      <c r="AC306" s="3"/>
      <c r="AD306" s="3"/>
      <c r="AE306" s="27" t="s">
        <v>84</v>
      </c>
      <c r="AF306" s="3"/>
      <c r="AG306" s="3"/>
      <c r="AH306" s="3"/>
      <c r="AI306" s="3"/>
      <c r="AJ306" s="27" t="s">
        <v>84</v>
      </c>
      <c r="AK306" s="3"/>
      <c r="AL306" s="3"/>
      <c r="AM306" s="3"/>
      <c r="AN306" s="3"/>
      <c r="AO306" s="3"/>
      <c r="AP306" s="3"/>
      <c r="AQ306" s="3"/>
      <c r="AR306" s="3"/>
      <c r="AS306" s="3"/>
      <c r="AT306" s="3"/>
      <c r="AU306" s="3"/>
      <c r="AV306" s="3"/>
      <c r="AW306" s="3"/>
      <c r="AX306" s="3"/>
      <c r="AY306" s="3"/>
      <c r="AZ306" s="3"/>
      <c r="BA306" s="3"/>
      <c r="BB306" s="3"/>
      <c r="BC306" s="3"/>
      <c r="BD306" s="3"/>
      <c r="BE306" s="1"/>
      <c r="BF306" s="1"/>
      <c r="BG306" s="3" t="s">
        <v>85</v>
      </c>
      <c r="BH306" s="1"/>
    </row>
    <row r="307" spans="2:60" x14ac:dyDescent="0.2">
      <c r="B307" s="1">
        <v>303</v>
      </c>
      <c r="C307" s="22">
        <v>43597</v>
      </c>
      <c r="D307" s="1">
        <v>312</v>
      </c>
      <c r="E307" s="24">
        <v>19000</v>
      </c>
      <c r="F307" s="24">
        <v>23750</v>
      </c>
      <c r="G307" s="24">
        <v>23750</v>
      </c>
      <c r="H307" s="24" t="s">
        <v>3</v>
      </c>
      <c r="I307" s="25">
        <v>9.8521942581485771</v>
      </c>
      <c r="J307" s="2" t="s">
        <v>79</v>
      </c>
      <c r="K307" s="3">
        <v>70</v>
      </c>
      <c r="L307" s="4" t="s">
        <v>86</v>
      </c>
      <c r="M307" s="4" t="s">
        <v>81</v>
      </c>
      <c r="N307" s="4" t="s">
        <v>88</v>
      </c>
      <c r="O307" s="26">
        <v>40</v>
      </c>
      <c r="P307" s="4" t="s">
        <v>86</v>
      </c>
      <c r="Q307" s="4"/>
      <c r="R307" s="3"/>
      <c r="S307" s="3"/>
      <c r="T307" s="3"/>
      <c r="U307" s="27" t="s">
        <v>84</v>
      </c>
      <c r="V307" s="3"/>
      <c r="W307" s="3"/>
      <c r="X307" s="27" t="s">
        <v>84</v>
      </c>
      <c r="Y307" s="3"/>
      <c r="Z307" s="3"/>
      <c r="AA307" s="3"/>
      <c r="AB307" s="3"/>
      <c r="AC307" s="27" t="s">
        <v>84</v>
      </c>
      <c r="AD307" s="3"/>
      <c r="AE307" s="3"/>
      <c r="AF307" s="3"/>
      <c r="AG307" s="3"/>
      <c r="AH307" s="3"/>
      <c r="AI307" s="3"/>
      <c r="AJ307" s="27" t="s">
        <v>84</v>
      </c>
      <c r="AK307" s="3"/>
      <c r="AL307" s="3"/>
      <c r="AM307" s="3"/>
      <c r="AN307" s="3"/>
      <c r="AO307" s="3"/>
      <c r="AP307" s="3"/>
      <c r="AQ307" s="3"/>
      <c r="AR307" s="3"/>
      <c r="AS307" s="3"/>
      <c r="AT307" s="3"/>
      <c r="AU307" s="3"/>
      <c r="AV307" s="3"/>
      <c r="AW307" s="3"/>
      <c r="AX307" s="3"/>
      <c r="AY307" s="3"/>
      <c r="AZ307" s="3"/>
      <c r="BA307" s="3"/>
      <c r="BB307" s="3"/>
      <c r="BC307" s="3"/>
      <c r="BD307" s="3"/>
      <c r="BE307" s="1"/>
      <c r="BF307" s="1"/>
      <c r="BG307" s="3" t="s">
        <v>85</v>
      </c>
      <c r="BH307" s="1"/>
    </row>
    <row r="308" spans="2:60" x14ac:dyDescent="0.2">
      <c r="B308" s="1">
        <v>304</v>
      </c>
      <c r="C308" s="22">
        <v>43597</v>
      </c>
      <c r="D308" s="1">
        <v>313</v>
      </c>
      <c r="E308" s="24">
        <v>5500</v>
      </c>
      <c r="F308" s="24">
        <v>6875</v>
      </c>
      <c r="G308" s="24">
        <v>6875</v>
      </c>
      <c r="H308" s="24" t="s">
        <v>3</v>
      </c>
      <c r="I308" s="25">
        <v>8.6125033712205621</v>
      </c>
      <c r="J308" s="2" t="s">
        <v>79</v>
      </c>
      <c r="K308" s="3">
        <v>60</v>
      </c>
      <c r="L308" s="4" t="s">
        <v>86</v>
      </c>
      <c r="M308" s="4" t="s">
        <v>81</v>
      </c>
      <c r="N308" s="4" t="s">
        <v>88</v>
      </c>
      <c r="O308" s="26">
        <v>39</v>
      </c>
      <c r="P308" s="4" t="s">
        <v>83</v>
      </c>
      <c r="Q308" s="4"/>
      <c r="R308" s="3"/>
      <c r="S308" s="3"/>
      <c r="T308" s="3"/>
      <c r="U308" s="27" t="s">
        <v>84</v>
      </c>
      <c r="V308" s="3"/>
      <c r="W308" s="3"/>
      <c r="X308" s="27" t="s">
        <v>84</v>
      </c>
      <c r="Y308" s="3"/>
      <c r="Z308" s="3"/>
      <c r="AA308" s="3"/>
      <c r="AB308" s="3"/>
      <c r="AC308" s="3"/>
      <c r="AD308" s="3"/>
      <c r="AE308" s="27" t="s">
        <v>84</v>
      </c>
      <c r="AF308" s="3"/>
      <c r="AG308" s="3"/>
      <c r="AH308" s="3"/>
      <c r="AI308" s="3"/>
      <c r="AJ308" s="27" t="s">
        <v>84</v>
      </c>
      <c r="AK308" s="3"/>
      <c r="AL308" s="3"/>
      <c r="AM308" s="3"/>
      <c r="AN308" s="3"/>
      <c r="AO308" s="3"/>
      <c r="AP308" s="3"/>
      <c r="AQ308" s="3"/>
      <c r="AR308" s="3"/>
      <c r="AS308" s="3"/>
      <c r="AT308" s="3"/>
      <c r="AU308" s="3"/>
      <c r="AV308" s="3"/>
      <c r="AW308" s="3"/>
      <c r="AX308" s="3"/>
      <c r="AY308" s="3"/>
      <c r="AZ308" s="3"/>
      <c r="BA308" s="3"/>
      <c r="BB308" s="3"/>
      <c r="BC308" s="3"/>
      <c r="BD308" s="3"/>
      <c r="BE308" s="1"/>
      <c r="BF308" s="1"/>
      <c r="BG308" s="3" t="s">
        <v>89</v>
      </c>
      <c r="BH308" s="1"/>
    </row>
    <row r="309" spans="2:60" x14ac:dyDescent="0.2">
      <c r="B309" s="1">
        <v>305</v>
      </c>
      <c r="C309" s="22">
        <v>43597</v>
      </c>
      <c r="D309" s="1">
        <v>314</v>
      </c>
      <c r="E309" s="24">
        <v>45000</v>
      </c>
      <c r="F309" s="24">
        <v>56250</v>
      </c>
      <c r="G309" s="24">
        <v>56250</v>
      </c>
      <c r="H309" s="24" t="s">
        <v>3</v>
      </c>
      <c r="I309" s="25">
        <v>10.714417768752456</v>
      </c>
      <c r="J309" s="2" t="s">
        <v>79</v>
      </c>
      <c r="K309" s="3">
        <v>60</v>
      </c>
      <c r="L309" s="4" t="s">
        <v>86</v>
      </c>
      <c r="M309" s="4" t="s">
        <v>81</v>
      </c>
      <c r="N309" s="4" t="s">
        <v>106</v>
      </c>
      <c r="O309" s="26">
        <v>40</v>
      </c>
      <c r="P309" s="4" t="s">
        <v>86</v>
      </c>
      <c r="Q309" s="4"/>
      <c r="R309" s="27" t="s">
        <v>84</v>
      </c>
      <c r="S309" s="27"/>
      <c r="T309" s="3"/>
      <c r="U309" s="27" t="s">
        <v>84</v>
      </c>
      <c r="V309" s="3"/>
      <c r="W309" s="3"/>
      <c r="X309" s="3"/>
      <c r="Y309" s="3"/>
      <c r="Z309" s="3"/>
      <c r="AA309" s="3"/>
      <c r="AB309" s="3"/>
      <c r="AC309" s="27" t="s">
        <v>84</v>
      </c>
      <c r="AD309" s="3"/>
      <c r="AE309" s="3"/>
      <c r="AF309" s="3"/>
      <c r="AG309" s="3"/>
      <c r="AH309" s="3"/>
      <c r="AI309" s="3"/>
      <c r="AJ309" s="27" t="s">
        <v>84</v>
      </c>
      <c r="AK309" s="3"/>
      <c r="AL309" s="3"/>
      <c r="AM309" s="3"/>
      <c r="AN309" s="3"/>
      <c r="AO309" s="3"/>
      <c r="AP309" s="3"/>
      <c r="AQ309" s="3"/>
      <c r="AR309" s="3"/>
      <c r="AS309" s="3"/>
      <c r="AT309" s="3"/>
      <c r="AU309" s="3"/>
      <c r="AV309" s="3"/>
      <c r="AW309" s="3"/>
      <c r="AX309" s="3"/>
      <c r="AY309" s="3"/>
      <c r="AZ309" s="3"/>
      <c r="BA309" s="3"/>
      <c r="BB309" s="27" t="s">
        <v>84</v>
      </c>
      <c r="BC309" s="3"/>
      <c r="BD309" s="3"/>
      <c r="BE309" s="1"/>
      <c r="BF309" s="1"/>
      <c r="BG309" s="3" t="s">
        <v>85</v>
      </c>
      <c r="BH309" s="1"/>
    </row>
    <row r="310" spans="2:60" x14ac:dyDescent="0.2">
      <c r="B310" s="1">
        <v>306</v>
      </c>
      <c r="C310" s="22">
        <v>43597</v>
      </c>
      <c r="D310" s="1">
        <v>315</v>
      </c>
      <c r="E310" s="24">
        <v>1400</v>
      </c>
      <c r="F310" s="24">
        <v>1750</v>
      </c>
      <c r="G310" s="24">
        <v>1750</v>
      </c>
      <c r="H310" s="24" t="s">
        <v>3</v>
      </c>
      <c r="I310" s="25">
        <v>7.2442275156033498</v>
      </c>
      <c r="J310" s="2" t="s">
        <v>79</v>
      </c>
      <c r="K310" s="3">
        <v>50</v>
      </c>
      <c r="L310" s="4" t="s">
        <v>86</v>
      </c>
      <c r="M310" s="4" t="s">
        <v>81</v>
      </c>
      <c r="N310" s="4" t="s">
        <v>95</v>
      </c>
      <c r="O310" s="26">
        <v>34</v>
      </c>
      <c r="P310" s="4" t="s">
        <v>86</v>
      </c>
      <c r="Q310" s="4"/>
      <c r="R310" s="27" t="s">
        <v>84</v>
      </c>
      <c r="S310" s="27"/>
      <c r="T310" s="3"/>
      <c r="U310" s="27" t="s">
        <v>84</v>
      </c>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1"/>
      <c r="BF310" s="1"/>
      <c r="BG310" s="3" t="s">
        <v>89</v>
      </c>
      <c r="BH310" s="1"/>
    </row>
    <row r="311" spans="2:60" x14ac:dyDescent="0.2">
      <c r="B311" s="1">
        <v>307</v>
      </c>
      <c r="C311" s="22">
        <v>43597</v>
      </c>
      <c r="D311" s="1">
        <v>317</v>
      </c>
      <c r="E311" s="24">
        <v>8500</v>
      </c>
      <c r="F311" s="24">
        <v>10625</v>
      </c>
      <c r="G311" s="24">
        <v>10625</v>
      </c>
      <c r="H311" s="24" t="s">
        <v>3</v>
      </c>
      <c r="I311" s="25">
        <v>9.0478214424784085</v>
      </c>
      <c r="J311" s="2" t="s">
        <v>79</v>
      </c>
      <c r="K311" s="3">
        <v>50</v>
      </c>
      <c r="L311" s="4" t="s">
        <v>90</v>
      </c>
      <c r="M311" s="4" t="s">
        <v>81</v>
      </c>
      <c r="N311" s="4" t="s">
        <v>95</v>
      </c>
      <c r="O311" s="26">
        <v>36</v>
      </c>
      <c r="P311" s="4" t="s">
        <v>83</v>
      </c>
      <c r="Q311" s="4"/>
      <c r="R311" s="3"/>
      <c r="S311" s="3"/>
      <c r="T311" s="3"/>
      <c r="U311" s="27" t="s">
        <v>84</v>
      </c>
      <c r="V311" s="3"/>
      <c r="W311" s="3"/>
      <c r="X311" s="27" t="s">
        <v>84</v>
      </c>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1"/>
      <c r="BF311" s="1"/>
      <c r="BG311" s="3" t="s">
        <v>85</v>
      </c>
      <c r="BH311" s="1"/>
    </row>
    <row r="312" spans="2:60" x14ac:dyDescent="0.2">
      <c r="B312" s="1">
        <v>308</v>
      </c>
      <c r="C312" s="22">
        <v>43597</v>
      </c>
      <c r="D312" s="1">
        <v>319</v>
      </c>
      <c r="E312" s="24">
        <v>2700</v>
      </c>
      <c r="F312" s="24">
        <v>3375</v>
      </c>
      <c r="G312" s="24">
        <v>3375</v>
      </c>
      <c r="H312" s="24" t="s">
        <v>3</v>
      </c>
      <c r="I312" s="25">
        <v>7.90100705199242</v>
      </c>
      <c r="J312" s="2" t="s">
        <v>79</v>
      </c>
      <c r="K312" s="3">
        <v>80</v>
      </c>
      <c r="L312" s="4" t="s">
        <v>86</v>
      </c>
      <c r="M312" s="4" t="s">
        <v>81</v>
      </c>
      <c r="N312" s="4" t="s">
        <v>95</v>
      </c>
      <c r="O312" s="26">
        <v>36</v>
      </c>
      <c r="P312" s="4" t="s">
        <v>86</v>
      </c>
      <c r="Q312" s="4"/>
      <c r="R312" s="3"/>
      <c r="S312" s="3"/>
      <c r="T312" s="3"/>
      <c r="U312" s="27" t="s">
        <v>84</v>
      </c>
      <c r="V312" s="3"/>
      <c r="W312" s="3"/>
      <c r="X312" s="27" t="s">
        <v>84</v>
      </c>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1"/>
      <c r="BF312" s="1"/>
      <c r="BG312" s="3" t="s">
        <v>89</v>
      </c>
      <c r="BH312" s="1"/>
    </row>
    <row r="313" spans="2:60" x14ac:dyDescent="0.2">
      <c r="B313" s="1">
        <v>309</v>
      </c>
      <c r="C313" s="22">
        <v>43597</v>
      </c>
      <c r="D313" s="1">
        <v>322</v>
      </c>
      <c r="E313" s="24">
        <v>7000</v>
      </c>
      <c r="F313" s="24">
        <v>8750</v>
      </c>
      <c r="G313" s="24">
        <v>8750</v>
      </c>
      <c r="H313" s="24" t="s">
        <v>3</v>
      </c>
      <c r="I313" s="25">
        <v>8.8536654280374503</v>
      </c>
      <c r="J313" s="2" t="s">
        <v>79</v>
      </c>
      <c r="K313" s="3">
        <v>60</v>
      </c>
      <c r="L313" s="4" t="s">
        <v>90</v>
      </c>
      <c r="M313" s="4" t="s">
        <v>81</v>
      </c>
      <c r="N313" s="4" t="s">
        <v>95</v>
      </c>
      <c r="O313" s="26">
        <v>36</v>
      </c>
      <c r="P313" s="4" t="s">
        <v>90</v>
      </c>
      <c r="Q313" s="4"/>
      <c r="R313" s="3"/>
      <c r="S313" s="3"/>
      <c r="T313" s="3"/>
      <c r="U313" s="27" t="s">
        <v>84</v>
      </c>
      <c r="V313" s="3"/>
      <c r="W313" s="3"/>
      <c r="X313" s="3"/>
      <c r="Y313" s="27" t="s">
        <v>84</v>
      </c>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1"/>
      <c r="BF313" s="1"/>
      <c r="BG313" s="3" t="s">
        <v>85</v>
      </c>
      <c r="BH313" s="28" t="s">
        <v>185</v>
      </c>
    </row>
    <row r="314" spans="2:60" x14ac:dyDescent="0.2">
      <c r="B314" s="1">
        <v>310</v>
      </c>
      <c r="C314" s="22">
        <v>43597</v>
      </c>
      <c r="D314" s="1">
        <v>323</v>
      </c>
      <c r="E314" s="24">
        <v>10000</v>
      </c>
      <c r="F314" s="24">
        <v>12500</v>
      </c>
      <c r="G314" s="24">
        <v>12500</v>
      </c>
      <c r="H314" s="24" t="s">
        <v>3</v>
      </c>
      <c r="I314" s="25">
        <v>9.2103403719761836</v>
      </c>
      <c r="J314" s="2" t="s">
        <v>79</v>
      </c>
      <c r="K314" s="3">
        <v>60</v>
      </c>
      <c r="L314" s="4" t="s">
        <v>90</v>
      </c>
      <c r="M314" s="4" t="s">
        <v>81</v>
      </c>
      <c r="N314" s="4" t="s">
        <v>88</v>
      </c>
      <c r="O314" s="26">
        <v>36</v>
      </c>
      <c r="P314" s="4" t="s">
        <v>90</v>
      </c>
      <c r="Q314" s="4"/>
      <c r="R314" s="3"/>
      <c r="S314" s="3"/>
      <c r="T314" s="3"/>
      <c r="U314" s="27" t="s">
        <v>84</v>
      </c>
      <c r="V314" s="3"/>
      <c r="W314" s="3"/>
      <c r="X314" s="3"/>
      <c r="Y314" s="27" t="s">
        <v>84</v>
      </c>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1"/>
      <c r="BF314" s="1"/>
      <c r="BG314" s="3" t="s">
        <v>89</v>
      </c>
      <c r="BH314" s="1"/>
    </row>
    <row r="315" spans="2:60" x14ac:dyDescent="0.2">
      <c r="B315" s="1">
        <v>311</v>
      </c>
      <c r="C315" s="22">
        <v>43597</v>
      </c>
      <c r="D315" s="1">
        <v>324</v>
      </c>
      <c r="E315" s="24">
        <v>2400</v>
      </c>
      <c r="F315" s="24">
        <v>3000</v>
      </c>
      <c r="G315" s="24">
        <v>3000</v>
      </c>
      <c r="H315" s="24" t="s">
        <v>3</v>
      </c>
      <c r="I315" s="25">
        <v>7.7832240163360371</v>
      </c>
      <c r="J315" s="2" t="s">
        <v>79</v>
      </c>
      <c r="K315" s="3">
        <v>60</v>
      </c>
      <c r="L315" s="4" t="s">
        <v>86</v>
      </c>
      <c r="M315" s="4" t="s">
        <v>81</v>
      </c>
      <c r="N315" s="4" t="s">
        <v>107</v>
      </c>
      <c r="O315" s="26">
        <v>36</v>
      </c>
      <c r="P315" s="4" t="s">
        <v>86</v>
      </c>
      <c r="Q315" s="4"/>
      <c r="R315" s="3"/>
      <c r="S315" s="3"/>
      <c r="T315" s="3"/>
      <c r="U315" s="27" t="s">
        <v>84</v>
      </c>
      <c r="V315" s="3"/>
      <c r="W315" s="3"/>
      <c r="X315" s="27" t="s">
        <v>84</v>
      </c>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1"/>
      <c r="BF315" s="1"/>
      <c r="BG315" s="3" t="s">
        <v>89</v>
      </c>
      <c r="BH315" s="1"/>
    </row>
    <row r="316" spans="2:60" x14ac:dyDescent="0.2">
      <c r="B316" s="1">
        <v>312</v>
      </c>
      <c r="C316" s="22">
        <v>43597</v>
      </c>
      <c r="D316" s="1">
        <v>326</v>
      </c>
      <c r="E316" s="24">
        <v>11000</v>
      </c>
      <c r="F316" s="24">
        <v>13750</v>
      </c>
      <c r="G316" s="24">
        <v>13750</v>
      </c>
      <c r="H316" s="24" t="s">
        <v>3</v>
      </c>
      <c r="I316" s="25">
        <v>9.3056505517805075</v>
      </c>
      <c r="J316" s="2" t="s">
        <v>79</v>
      </c>
      <c r="K316" s="3">
        <v>80</v>
      </c>
      <c r="L316" s="4" t="s">
        <v>86</v>
      </c>
      <c r="M316" s="4" t="s">
        <v>81</v>
      </c>
      <c r="N316" s="4" t="s">
        <v>88</v>
      </c>
      <c r="O316" s="26">
        <v>39</v>
      </c>
      <c r="P316" s="4" t="s">
        <v>86</v>
      </c>
      <c r="Q316" s="4"/>
      <c r="R316" s="27" t="s">
        <v>84</v>
      </c>
      <c r="S316" s="27"/>
      <c r="T316" s="3"/>
      <c r="U316" s="27" t="s">
        <v>84</v>
      </c>
      <c r="V316" s="3"/>
      <c r="W316" s="3"/>
      <c r="X316" s="3"/>
      <c r="Y316" s="3"/>
      <c r="Z316" s="3"/>
      <c r="AA316" s="3"/>
      <c r="AB316" s="3"/>
      <c r="AC316" s="27" t="s">
        <v>84</v>
      </c>
      <c r="AD316" s="3"/>
      <c r="AE316" s="3"/>
      <c r="AF316" s="3"/>
      <c r="AG316" s="3"/>
      <c r="AH316" s="3"/>
      <c r="AI316" s="3"/>
      <c r="AJ316" s="27" t="s">
        <v>84</v>
      </c>
      <c r="AK316" s="3"/>
      <c r="AL316" s="3"/>
      <c r="AM316" s="3"/>
      <c r="AN316" s="3"/>
      <c r="AO316" s="3"/>
      <c r="AP316" s="3"/>
      <c r="AQ316" s="3"/>
      <c r="AR316" s="3"/>
      <c r="AS316" s="3"/>
      <c r="AT316" s="3"/>
      <c r="AU316" s="3"/>
      <c r="AV316" s="3"/>
      <c r="AW316" s="3"/>
      <c r="AX316" s="3"/>
      <c r="AY316" s="3"/>
      <c r="AZ316" s="3"/>
      <c r="BA316" s="3"/>
      <c r="BB316" s="3"/>
      <c r="BC316" s="3"/>
      <c r="BD316" s="3"/>
      <c r="BE316" s="1"/>
      <c r="BF316" s="1"/>
      <c r="BG316" s="3" t="s">
        <v>85</v>
      </c>
      <c r="BH316" s="1"/>
    </row>
    <row r="317" spans="2:60" x14ac:dyDescent="0.2">
      <c r="B317" s="1">
        <v>313</v>
      </c>
      <c r="C317" s="22">
        <v>43597</v>
      </c>
      <c r="D317" s="1">
        <v>327</v>
      </c>
      <c r="E317" s="24">
        <v>5500</v>
      </c>
      <c r="F317" s="24">
        <v>6875</v>
      </c>
      <c r="G317" s="24">
        <v>6875</v>
      </c>
      <c r="H317" s="24" t="s">
        <v>3</v>
      </c>
      <c r="I317" s="25">
        <v>8.6125033712205621</v>
      </c>
      <c r="J317" s="2" t="s">
        <v>79</v>
      </c>
      <c r="K317" s="3">
        <v>80</v>
      </c>
      <c r="L317" s="4" t="s">
        <v>94</v>
      </c>
      <c r="M317" s="4" t="s">
        <v>81</v>
      </c>
      <c r="N317" s="4" t="s">
        <v>134</v>
      </c>
      <c r="O317" s="26">
        <v>40</v>
      </c>
      <c r="P317" s="4" t="s">
        <v>94</v>
      </c>
      <c r="Q317" s="4"/>
      <c r="R317" s="3"/>
      <c r="S317" s="3"/>
      <c r="T317" s="3"/>
      <c r="U317" s="27" t="s">
        <v>84</v>
      </c>
      <c r="V317" s="3"/>
      <c r="W317" s="3"/>
      <c r="X317" s="27" t="s">
        <v>84</v>
      </c>
      <c r="Y317" s="3"/>
      <c r="Z317" s="3"/>
      <c r="AA317" s="3"/>
      <c r="AB317" s="3"/>
      <c r="AC317" s="27" t="s">
        <v>84</v>
      </c>
      <c r="AD317" s="3"/>
      <c r="AE317" s="3"/>
      <c r="AF317" s="3"/>
      <c r="AG317" s="3"/>
      <c r="AH317" s="3"/>
      <c r="AI317" s="3"/>
      <c r="AJ317" s="27" t="s">
        <v>84</v>
      </c>
      <c r="AK317" s="3"/>
      <c r="AL317" s="3"/>
      <c r="AM317" s="3"/>
      <c r="AN317" s="3"/>
      <c r="AO317" s="3"/>
      <c r="AP317" s="3"/>
      <c r="AQ317" s="3"/>
      <c r="AR317" s="3"/>
      <c r="AS317" s="3"/>
      <c r="AT317" s="3"/>
      <c r="AU317" s="3"/>
      <c r="AV317" s="3"/>
      <c r="AW317" s="3"/>
      <c r="AX317" s="3"/>
      <c r="AY317" s="3"/>
      <c r="AZ317" s="3"/>
      <c r="BA317" s="3"/>
      <c r="BB317" s="3"/>
      <c r="BC317" s="3"/>
      <c r="BD317" s="3"/>
      <c r="BE317" s="1"/>
      <c r="BF317" s="1"/>
      <c r="BG317" s="3" t="s">
        <v>89</v>
      </c>
      <c r="BH317" s="1"/>
    </row>
    <row r="318" spans="2:60" x14ac:dyDescent="0.2">
      <c r="B318" s="1">
        <v>314</v>
      </c>
      <c r="C318" s="22">
        <v>43597</v>
      </c>
      <c r="D318" s="1">
        <v>424</v>
      </c>
      <c r="E318" s="24">
        <v>70000</v>
      </c>
      <c r="F318" s="24">
        <v>87500</v>
      </c>
      <c r="G318" s="24">
        <v>87500</v>
      </c>
      <c r="H318" s="24" t="s">
        <v>3</v>
      </c>
      <c r="I318" s="25">
        <v>11.156250521031495</v>
      </c>
      <c r="J318" s="2" t="s">
        <v>79</v>
      </c>
      <c r="K318" s="3">
        <v>70</v>
      </c>
      <c r="L318" s="4" t="s">
        <v>90</v>
      </c>
      <c r="M318" s="4" t="s">
        <v>81</v>
      </c>
      <c r="N318" s="4" t="s">
        <v>82</v>
      </c>
      <c r="O318" s="26">
        <v>37</v>
      </c>
      <c r="P318" s="4" t="s">
        <v>90</v>
      </c>
      <c r="Q318" s="4"/>
      <c r="R318" s="3"/>
      <c r="S318" s="3"/>
      <c r="T318" s="27" t="s">
        <v>84</v>
      </c>
      <c r="U318" s="3"/>
      <c r="V318" s="3"/>
      <c r="W318" s="3"/>
      <c r="X318" s="3"/>
      <c r="Y318" s="3"/>
      <c r="Z318" s="3"/>
      <c r="AA318" s="3"/>
      <c r="AB318" s="3"/>
      <c r="AC318" s="3"/>
      <c r="AD318" s="3"/>
      <c r="AE318" s="3"/>
      <c r="AF318" s="3"/>
      <c r="AG318" s="3"/>
      <c r="AH318" s="3"/>
      <c r="AI318" s="3"/>
      <c r="AJ318" s="3"/>
      <c r="AK318" s="27" t="s">
        <v>84</v>
      </c>
      <c r="AL318" s="3"/>
      <c r="AM318" s="3"/>
      <c r="AN318" s="3"/>
      <c r="AO318" s="3"/>
      <c r="AP318" s="3"/>
      <c r="AQ318" s="3"/>
      <c r="AR318" s="3"/>
      <c r="AS318" s="3"/>
      <c r="AT318" s="3"/>
      <c r="AU318" s="3"/>
      <c r="AV318" s="3"/>
      <c r="AW318" s="3"/>
      <c r="AX318" s="3"/>
      <c r="AY318" s="3"/>
      <c r="AZ318" s="3"/>
      <c r="BA318" s="3"/>
      <c r="BB318" s="3"/>
      <c r="BC318" s="3"/>
      <c r="BD318" s="3"/>
      <c r="BE318" s="1"/>
      <c r="BF318" s="1"/>
      <c r="BG318" s="3" t="s">
        <v>85</v>
      </c>
      <c r="BH318" s="1"/>
    </row>
    <row r="319" spans="2:60" x14ac:dyDescent="0.2">
      <c r="B319" s="1">
        <v>315</v>
      </c>
      <c r="C319" s="22">
        <v>43597</v>
      </c>
      <c r="D319" s="1">
        <v>484</v>
      </c>
      <c r="E319" s="24">
        <v>8000</v>
      </c>
      <c r="F319" s="24">
        <v>10000</v>
      </c>
      <c r="G319" s="24">
        <v>10000</v>
      </c>
      <c r="H319" s="24" t="s">
        <v>3</v>
      </c>
      <c r="I319" s="25">
        <v>8.987196820661973</v>
      </c>
      <c r="J319" s="2" t="s">
        <v>79</v>
      </c>
      <c r="K319" s="3">
        <v>70</v>
      </c>
      <c r="L319" s="4" t="s">
        <v>126</v>
      </c>
      <c r="M319" s="4" t="s">
        <v>186</v>
      </c>
      <c r="N319" s="4" t="s">
        <v>133</v>
      </c>
      <c r="O319" s="26">
        <v>24</v>
      </c>
      <c r="P319" s="4" t="s">
        <v>126</v>
      </c>
      <c r="Q319" s="27" t="s">
        <v>84</v>
      </c>
      <c r="R319" s="27" t="s">
        <v>84</v>
      </c>
      <c r="S319" s="27"/>
      <c r="T319" s="27" t="s">
        <v>84</v>
      </c>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1"/>
      <c r="BF319" s="1"/>
      <c r="BG319" s="3" t="s">
        <v>85</v>
      </c>
      <c r="BH319" s="1"/>
    </row>
    <row r="320" spans="2:60" x14ac:dyDescent="0.2">
      <c r="B320" s="1">
        <v>316</v>
      </c>
      <c r="C320" s="22">
        <v>43597</v>
      </c>
      <c r="D320" s="1">
        <v>485</v>
      </c>
      <c r="E320" s="24">
        <v>1100</v>
      </c>
      <c r="F320" s="24">
        <v>1375</v>
      </c>
      <c r="G320" s="24">
        <v>1375</v>
      </c>
      <c r="H320" s="24" t="s">
        <v>3</v>
      </c>
      <c r="I320" s="25">
        <v>7.0030654587864616</v>
      </c>
      <c r="J320" s="2" t="s">
        <v>79</v>
      </c>
      <c r="K320" s="3">
        <v>80</v>
      </c>
      <c r="L320" s="4" t="s">
        <v>126</v>
      </c>
      <c r="M320" s="4" t="s">
        <v>187</v>
      </c>
      <c r="N320" s="4" t="s">
        <v>134</v>
      </c>
      <c r="O320" s="26">
        <v>22</v>
      </c>
      <c r="P320" s="4" t="s">
        <v>83</v>
      </c>
      <c r="Q320" s="4"/>
      <c r="R320" s="27" t="s">
        <v>84</v>
      </c>
      <c r="S320" s="27"/>
      <c r="T320" s="27" t="s">
        <v>84</v>
      </c>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1"/>
      <c r="BF320" s="1"/>
      <c r="BG320" s="3" t="s">
        <v>89</v>
      </c>
      <c r="BH320" s="1"/>
    </row>
    <row r="321" spans="2:60" x14ac:dyDescent="0.2">
      <c r="B321" s="1">
        <v>317</v>
      </c>
      <c r="C321" s="22">
        <v>43597</v>
      </c>
      <c r="D321" s="1">
        <v>490</v>
      </c>
      <c r="E321" s="24">
        <v>7000</v>
      </c>
      <c r="F321" s="24">
        <v>8750</v>
      </c>
      <c r="G321" s="24">
        <v>8750</v>
      </c>
      <c r="H321" s="24" t="s">
        <v>3</v>
      </c>
      <c r="I321" s="25">
        <v>8.8536654280374503</v>
      </c>
      <c r="J321" s="2" t="s">
        <v>79</v>
      </c>
      <c r="K321" s="3">
        <v>60</v>
      </c>
      <c r="L321" s="4" t="s">
        <v>86</v>
      </c>
      <c r="M321" s="4" t="s">
        <v>81</v>
      </c>
      <c r="N321" s="4" t="s">
        <v>88</v>
      </c>
      <c r="O321" s="26">
        <v>40</v>
      </c>
      <c r="P321" s="4" t="s">
        <v>83</v>
      </c>
      <c r="Q321" s="4"/>
      <c r="R321" s="27" t="s">
        <v>84</v>
      </c>
      <c r="S321" s="27"/>
      <c r="T321" s="3"/>
      <c r="U321" s="27" t="s">
        <v>84</v>
      </c>
      <c r="V321" s="3"/>
      <c r="W321" s="3"/>
      <c r="X321" s="3"/>
      <c r="Y321" s="3"/>
      <c r="Z321" s="3"/>
      <c r="AA321" s="3"/>
      <c r="AB321" s="3"/>
      <c r="AC321" s="27" t="s">
        <v>84</v>
      </c>
      <c r="AD321" s="3"/>
      <c r="AE321" s="3"/>
      <c r="AF321" s="3"/>
      <c r="AG321" s="3"/>
      <c r="AH321" s="3"/>
      <c r="AI321" s="3"/>
      <c r="AJ321" s="27" t="s">
        <v>84</v>
      </c>
      <c r="AK321" s="3"/>
      <c r="AL321" s="3"/>
      <c r="AM321" s="3"/>
      <c r="AN321" s="3"/>
      <c r="AO321" s="3"/>
      <c r="AP321" s="3"/>
      <c r="AQ321" s="3"/>
      <c r="AR321" s="3"/>
      <c r="AS321" s="3"/>
      <c r="AT321" s="3"/>
      <c r="AU321" s="3"/>
      <c r="AV321" s="3"/>
      <c r="AW321" s="3"/>
      <c r="AX321" s="3"/>
      <c r="AY321" s="3"/>
      <c r="AZ321" s="3"/>
      <c r="BA321" s="3"/>
      <c r="BB321" s="3"/>
      <c r="BC321" s="3"/>
      <c r="BD321" s="3"/>
      <c r="BE321" s="1"/>
      <c r="BF321" s="1"/>
      <c r="BG321" s="3" t="s">
        <v>89</v>
      </c>
      <c r="BH321" s="1"/>
    </row>
    <row r="322" spans="2:60" x14ac:dyDescent="0.2">
      <c r="B322" s="1">
        <v>318</v>
      </c>
      <c r="C322" s="22">
        <v>43597</v>
      </c>
      <c r="D322" s="1">
        <v>492</v>
      </c>
      <c r="E322" s="24">
        <v>16000</v>
      </c>
      <c r="F322" s="24">
        <v>20000</v>
      </c>
      <c r="G322" s="24">
        <v>20000</v>
      </c>
      <c r="H322" s="24" t="s">
        <v>3</v>
      </c>
      <c r="I322" s="25">
        <v>9.6803440012219184</v>
      </c>
      <c r="J322" s="2" t="s">
        <v>79</v>
      </c>
      <c r="K322" s="3">
        <v>60</v>
      </c>
      <c r="L322" s="4" t="s">
        <v>86</v>
      </c>
      <c r="M322" s="4" t="s">
        <v>81</v>
      </c>
      <c r="N322" s="4" t="s">
        <v>88</v>
      </c>
      <c r="O322" s="26">
        <v>39</v>
      </c>
      <c r="P322" s="4" t="s">
        <v>86</v>
      </c>
      <c r="Q322" s="4"/>
      <c r="R322" s="3"/>
      <c r="S322" s="3"/>
      <c r="T322" s="3"/>
      <c r="U322" s="27" t="s">
        <v>84</v>
      </c>
      <c r="V322" s="3"/>
      <c r="W322" s="3"/>
      <c r="X322" s="27" t="s">
        <v>84</v>
      </c>
      <c r="Y322" s="3"/>
      <c r="Z322" s="3"/>
      <c r="AA322" s="3"/>
      <c r="AB322" s="3"/>
      <c r="AC322" s="3"/>
      <c r="AD322" s="3"/>
      <c r="AE322" s="27" t="s">
        <v>84</v>
      </c>
      <c r="AF322" s="3"/>
      <c r="AG322" s="3"/>
      <c r="AH322" s="3"/>
      <c r="AI322" s="3"/>
      <c r="AJ322" s="27" t="s">
        <v>84</v>
      </c>
      <c r="AK322" s="3"/>
      <c r="AL322" s="3"/>
      <c r="AM322" s="3"/>
      <c r="AN322" s="3"/>
      <c r="AO322" s="3"/>
      <c r="AP322" s="3"/>
      <c r="AQ322" s="3"/>
      <c r="AR322" s="3"/>
      <c r="AS322" s="3"/>
      <c r="AT322" s="3"/>
      <c r="AU322" s="3"/>
      <c r="AV322" s="3"/>
      <c r="AW322" s="3"/>
      <c r="AX322" s="3"/>
      <c r="AY322" s="3"/>
      <c r="AZ322" s="3"/>
      <c r="BA322" s="3"/>
      <c r="BB322" s="3"/>
      <c r="BC322" s="3"/>
      <c r="BD322" s="3"/>
      <c r="BE322" s="1"/>
      <c r="BF322" s="1"/>
      <c r="BG322" s="3" t="s">
        <v>85</v>
      </c>
      <c r="BH322" s="1"/>
    </row>
    <row r="323" spans="2:60" x14ac:dyDescent="0.2">
      <c r="B323" s="1">
        <v>319</v>
      </c>
      <c r="C323" s="22">
        <v>43597</v>
      </c>
      <c r="D323" s="1">
        <v>493</v>
      </c>
      <c r="E323" s="24">
        <v>58000</v>
      </c>
      <c r="F323" s="24">
        <v>72500</v>
      </c>
      <c r="G323" s="24">
        <v>72500</v>
      </c>
      <c r="H323" s="24" t="s">
        <v>3</v>
      </c>
      <c r="I323" s="25">
        <v>10.968198289528557</v>
      </c>
      <c r="J323" s="2" t="s">
        <v>79</v>
      </c>
      <c r="K323" s="3">
        <v>60</v>
      </c>
      <c r="L323" s="4" t="s">
        <v>90</v>
      </c>
      <c r="M323" s="4" t="s">
        <v>81</v>
      </c>
      <c r="N323" s="4" t="s">
        <v>100</v>
      </c>
      <c r="O323" s="26">
        <v>39</v>
      </c>
      <c r="P323" s="4" t="s">
        <v>90</v>
      </c>
      <c r="Q323" s="4"/>
      <c r="R323" s="3"/>
      <c r="S323" s="3"/>
      <c r="T323" s="3"/>
      <c r="U323" s="27" t="s">
        <v>84</v>
      </c>
      <c r="V323" s="3"/>
      <c r="W323" s="3"/>
      <c r="X323" s="27" t="s">
        <v>84</v>
      </c>
      <c r="Y323" s="3"/>
      <c r="Z323" s="3"/>
      <c r="AA323" s="3"/>
      <c r="AB323" s="3"/>
      <c r="AC323" s="3"/>
      <c r="AD323" s="3"/>
      <c r="AE323" s="27" t="s">
        <v>84</v>
      </c>
      <c r="AF323" s="3"/>
      <c r="AG323" s="3"/>
      <c r="AH323" s="3"/>
      <c r="AI323" s="3"/>
      <c r="AJ323" s="27" t="s">
        <v>84</v>
      </c>
      <c r="AK323" s="3"/>
      <c r="AL323" s="3"/>
      <c r="AM323" s="3"/>
      <c r="AN323" s="3"/>
      <c r="AO323" s="3"/>
      <c r="AP323" s="3"/>
      <c r="AQ323" s="3"/>
      <c r="AR323" s="3"/>
      <c r="AS323" s="3"/>
      <c r="AT323" s="3"/>
      <c r="AU323" s="3"/>
      <c r="AV323" s="3"/>
      <c r="AW323" s="3"/>
      <c r="AX323" s="3"/>
      <c r="AY323" s="3"/>
      <c r="AZ323" s="3"/>
      <c r="BA323" s="3"/>
      <c r="BB323" s="3"/>
      <c r="BC323" s="3"/>
      <c r="BD323" s="3"/>
      <c r="BE323" s="1"/>
      <c r="BF323" s="1"/>
      <c r="BG323" s="3" t="s">
        <v>96</v>
      </c>
      <c r="BH323" s="1"/>
    </row>
    <row r="324" spans="2:60" x14ac:dyDescent="0.2">
      <c r="B324" s="1">
        <v>320</v>
      </c>
      <c r="C324" s="22">
        <v>43597</v>
      </c>
      <c r="D324" s="1">
        <v>496</v>
      </c>
      <c r="E324" s="24">
        <v>52000</v>
      </c>
      <c r="F324" s="24">
        <v>65000</v>
      </c>
      <c r="G324" s="24">
        <v>65000</v>
      </c>
      <c r="H324" s="24" t="s">
        <v>3</v>
      </c>
      <c r="I324" s="25">
        <v>10.858998997563564</v>
      </c>
      <c r="J324" s="2" t="s">
        <v>79</v>
      </c>
      <c r="K324" s="3">
        <v>70</v>
      </c>
      <c r="L324" s="4" t="s">
        <v>86</v>
      </c>
      <c r="M324" s="4" t="s">
        <v>81</v>
      </c>
      <c r="N324" s="4" t="s">
        <v>106</v>
      </c>
      <c r="O324" s="26">
        <v>40</v>
      </c>
      <c r="P324" s="4" t="s">
        <v>86</v>
      </c>
      <c r="Q324" s="4"/>
      <c r="R324" s="3"/>
      <c r="S324" s="3"/>
      <c r="T324" s="3"/>
      <c r="U324" s="27" t="s">
        <v>84</v>
      </c>
      <c r="V324" s="3"/>
      <c r="W324" s="3"/>
      <c r="X324" s="27" t="s">
        <v>84</v>
      </c>
      <c r="Y324" s="3"/>
      <c r="Z324" s="3"/>
      <c r="AA324" s="3"/>
      <c r="AB324" s="3"/>
      <c r="AC324" s="27" t="s">
        <v>84</v>
      </c>
      <c r="AD324" s="3"/>
      <c r="AE324" s="3"/>
      <c r="AF324" s="3"/>
      <c r="AG324" s="3"/>
      <c r="AH324" s="3"/>
      <c r="AI324" s="3"/>
      <c r="AJ324" s="27" t="s">
        <v>84</v>
      </c>
      <c r="AK324" s="3"/>
      <c r="AL324" s="3"/>
      <c r="AM324" s="3"/>
      <c r="AN324" s="3"/>
      <c r="AO324" s="3"/>
      <c r="AP324" s="3"/>
      <c r="AQ324" s="3"/>
      <c r="AR324" s="3"/>
      <c r="AS324" s="3"/>
      <c r="AT324" s="3"/>
      <c r="AU324" s="3"/>
      <c r="AV324" s="3"/>
      <c r="AW324" s="3"/>
      <c r="AX324" s="3"/>
      <c r="AY324" s="3"/>
      <c r="AZ324" s="3"/>
      <c r="BA324" s="3"/>
      <c r="BB324" s="27" t="s">
        <v>84</v>
      </c>
      <c r="BC324" s="3"/>
      <c r="BD324" s="3"/>
      <c r="BE324" s="1"/>
      <c r="BF324" s="1"/>
      <c r="BG324" s="3" t="s">
        <v>96</v>
      </c>
      <c r="BH324" s="1"/>
    </row>
    <row r="325" spans="2:60" x14ac:dyDescent="0.2">
      <c r="B325" s="1">
        <v>321</v>
      </c>
      <c r="C325" s="22">
        <v>43597</v>
      </c>
      <c r="D325" s="1">
        <v>497</v>
      </c>
      <c r="E325" s="24">
        <v>28000</v>
      </c>
      <c r="F325" s="24">
        <v>35000</v>
      </c>
      <c r="G325" s="24">
        <v>35000</v>
      </c>
      <c r="H325" s="24" t="s">
        <v>3</v>
      </c>
      <c r="I325" s="25">
        <v>10.239959789157341</v>
      </c>
      <c r="J325" s="2" t="s">
        <v>79</v>
      </c>
      <c r="K325" s="3">
        <v>50</v>
      </c>
      <c r="L325" s="4" t="s">
        <v>86</v>
      </c>
      <c r="M325" s="4" t="s">
        <v>81</v>
      </c>
      <c r="N325" s="4" t="s">
        <v>88</v>
      </c>
      <c r="O325" s="26">
        <v>39</v>
      </c>
      <c r="P325" s="4" t="s">
        <v>86</v>
      </c>
      <c r="Q325" s="4"/>
      <c r="R325" s="27" t="s">
        <v>84</v>
      </c>
      <c r="S325" s="27"/>
      <c r="T325" s="3"/>
      <c r="U325" s="27" t="s">
        <v>84</v>
      </c>
      <c r="V325" s="3"/>
      <c r="W325" s="3"/>
      <c r="X325" s="3"/>
      <c r="Y325" s="3"/>
      <c r="Z325" s="3"/>
      <c r="AA325" s="3"/>
      <c r="AB325" s="3"/>
      <c r="AC325" s="27" t="s">
        <v>84</v>
      </c>
      <c r="AD325" s="3"/>
      <c r="AE325" s="3"/>
      <c r="AF325" s="3"/>
      <c r="AG325" s="3"/>
      <c r="AH325" s="3"/>
      <c r="AI325" s="3"/>
      <c r="AJ325" s="27" t="s">
        <v>84</v>
      </c>
      <c r="AK325" s="27"/>
      <c r="AL325" s="3"/>
      <c r="AM325" s="3"/>
      <c r="AN325" s="3"/>
      <c r="AO325" s="3"/>
      <c r="AP325" s="3"/>
      <c r="AQ325" s="3"/>
      <c r="AR325" s="3"/>
      <c r="AS325" s="3"/>
      <c r="AT325" s="3"/>
      <c r="AU325" s="3"/>
      <c r="AV325" s="3"/>
      <c r="AW325" s="3"/>
      <c r="AX325" s="3"/>
      <c r="AY325" s="3"/>
      <c r="AZ325" s="3"/>
      <c r="BA325" s="3"/>
      <c r="BB325" s="3"/>
      <c r="BC325" s="3"/>
      <c r="BD325" s="3"/>
      <c r="BE325" s="1"/>
      <c r="BF325" s="1"/>
      <c r="BG325" s="3" t="s">
        <v>89</v>
      </c>
      <c r="BH325" s="1"/>
    </row>
    <row r="326" spans="2:60" x14ac:dyDescent="0.2">
      <c r="B326" s="1">
        <v>322</v>
      </c>
      <c r="C326" s="22">
        <v>43597</v>
      </c>
      <c r="D326" s="1">
        <v>498</v>
      </c>
      <c r="E326" s="24">
        <v>10000</v>
      </c>
      <c r="F326" s="24">
        <v>12500</v>
      </c>
      <c r="G326" s="24">
        <v>12500</v>
      </c>
      <c r="H326" s="24" t="s">
        <v>3</v>
      </c>
      <c r="I326" s="25">
        <v>9.2103403719761836</v>
      </c>
      <c r="J326" s="2" t="s">
        <v>79</v>
      </c>
      <c r="K326" s="3">
        <v>60</v>
      </c>
      <c r="L326" s="4" t="s">
        <v>90</v>
      </c>
      <c r="M326" s="4" t="s">
        <v>81</v>
      </c>
      <c r="N326" s="4" t="s">
        <v>95</v>
      </c>
      <c r="O326" s="26">
        <v>30</v>
      </c>
      <c r="P326" s="4" t="s">
        <v>83</v>
      </c>
      <c r="Q326" s="4"/>
      <c r="R326" s="3"/>
      <c r="S326" s="3"/>
      <c r="T326" s="27" t="s">
        <v>84</v>
      </c>
      <c r="U326" s="3"/>
      <c r="V326" s="3"/>
      <c r="W326" s="3"/>
      <c r="X326" s="3"/>
      <c r="Y326" s="3"/>
      <c r="Z326" s="3"/>
      <c r="AA326" s="3"/>
      <c r="AB326" s="3"/>
      <c r="AC326" s="3"/>
      <c r="AD326" s="3"/>
      <c r="AE326" s="3"/>
      <c r="AF326" s="3"/>
      <c r="AG326" s="3"/>
      <c r="AH326" s="3"/>
      <c r="AI326" s="3"/>
      <c r="AJ326" s="3"/>
      <c r="AK326" s="27" t="s">
        <v>84</v>
      </c>
      <c r="AL326" s="3"/>
      <c r="AM326" s="3"/>
      <c r="AN326" s="3"/>
      <c r="AO326" s="3"/>
      <c r="AP326" s="3"/>
      <c r="AQ326" s="3"/>
      <c r="AR326" s="3"/>
      <c r="AS326" s="3"/>
      <c r="AT326" s="3"/>
      <c r="AU326" s="3"/>
      <c r="AV326" s="3"/>
      <c r="AW326" s="3"/>
      <c r="AX326" s="3"/>
      <c r="AY326" s="3"/>
      <c r="AZ326" s="3"/>
      <c r="BA326" s="3"/>
      <c r="BB326" s="3"/>
      <c r="BC326" s="3"/>
      <c r="BD326" s="3"/>
      <c r="BE326" s="1"/>
      <c r="BF326" s="1"/>
      <c r="BG326" s="3" t="s">
        <v>85</v>
      </c>
      <c r="BH326" s="1"/>
    </row>
    <row r="327" spans="2:60" x14ac:dyDescent="0.2">
      <c r="B327" s="1">
        <v>323</v>
      </c>
      <c r="C327" s="22">
        <v>43597</v>
      </c>
      <c r="D327" s="1">
        <v>571</v>
      </c>
      <c r="E327" s="24">
        <v>2800</v>
      </c>
      <c r="F327" s="24">
        <v>3500</v>
      </c>
      <c r="G327" s="24">
        <v>3500</v>
      </c>
      <c r="H327" s="24" t="s">
        <v>3</v>
      </c>
      <c r="I327" s="25">
        <v>7.9373746961632952</v>
      </c>
      <c r="J327" s="2" t="s">
        <v>79</v>
      </c>
      <c r="K327" s="3">
        <v>50</v>
      </c>
      <c r="L327" s="4" t="s">
        <v>90</v>
      </c>
      <c r="M327" s="4" t="s">
        <v>81</v>
      </c>
      <c r="N327" s="4" t="s">
        <v>95</v>
      </c>
      <c r="O327" s="26">
        <v>36</v>
      </c>
      <c r="P327" s="4" t="s">
        <v>83</v>
      </c>
      <c r="Q327" s="4"/>
      <c r="R327" s="27" t="s">
        <v>84</v>
      </c>
      <c r="S327" s="27"/>
      <c r="T327" s="27" t="s">
        <v>84</v>
      </c>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1"/>
      <c r="BF327" s="1"/>
      <c r="BG327" s="3" t="s">
        <v>89</v>
      </c>
      <c r="BH327" s="1"/>
    </row>
    <row r="328" spans="2:60" x14ac:dyDescent="0.2">
      <c r="B328" s="1">
        <v>324</v>
      </c>
      <c r="C328" s="22">
        <v>43597</v>
      </c>
      <c r="D328" s="1">
        <v>659</v>
      </c>
      <c r="E328" s="24">
        <v>19000</v>
      </c>
      <c r="F328" s="24">
        <v>23750</v>
      </c>
      <c r="G328" s="24">
        <v>23750</v>
      </c>
      <c r="H328" s="24" t="s">
        <v>3</v>
      </c>
      <c r="I328" s="25">
        <v>9.8521942581485771</v>
      </c>
      <c r="J328" s="2" t="s">
        <v>79</v>
      </c>
      <c r="K328" s="3">
        <v>40</v>
      </c>
      <c r="L328" s="4" t="s">
        <v>90</v>
      </c>
      <c r="M328" s="4" t="s">
        <v>81</v>
      </c>
      <c r="N328" s="4" t="s">
        <v>82</v>
      </c>
      <c r="O328" s="26">
        <v>33</v>
      </c>
      <c r="P328" s="4" t="s">
        <v>83</v>
      </c>
      <c r="Q328" s="4"/>
      <c r="R328" s="3"/>
      <c r="S328" s="3"/>
      <c r="T328" s="27" t="s">
        <v>84</v>
      </c>
      <c r="U328" s="3"/>
      <c r="V328" s="3"/>
      <c r="W328" s="3"/>
      <c r="X328" s="3"/>
      <c r="Y328" s="3"/>
      <c r="Z328" s="3"/>
      <c r="AA328" s="3"/>
      <c r="AB328" s="3"/>
      <c r="AC328" s="3"/>
      <c r="AD328" s="3"/>
      <c r="AE328" s="3"/>
      <c r="AF328" s="3"/>
      <c r="AG328" s="3"/>
      <c r="AH328" s="3"/>
      <c r="AI328" s="3"/>
      <c r="AJ328" s="3"/>
      <c r="AK328" s="27" t="s">
        <v>84</v>
      </c>
      <c r="AL328" s="3"/>
      <c r="AM328" s="3"/>
      <c r="AN328" s="3"/>
      <c r="AO328" s="3"/>
      <c r="AP328" s="3"/>
      <c r="AQ328" s="3"/>
      <c r="AR328" s="3"/>
      <c r="AS328" s="3"/>
      <c r="AT328" s="3"/>
      <c r="AU328" s="3"/>
      <c r="AV328" s="3"/>
      <c r="AW328" s="3"/>
      <c r="AX328" s="3"/>
      <c r="AY328" s="3"/>
      <c r="AZ328" s="3"/>
      <c r="BA328" s="3"/>
      <c r="BB328" s="3"/>
      <c r="BC328" s="3"/>
      <c r="BD328" s="3"/>
      <c r="BE328" s="1"/>
      <c r="BF328" s="1"/>
      <c r="BG328" s="3" t="s">
        <v>85</v>
      </c>
      <c r="BH328" s="1"/>
    </row>
    <row r="329" spans="2:60" x14ac:dyDescent="0.2">
      <c r="B329" s="1">
        <v>325</v>
      </c>
      <c r="C329" s="22">
        <v>43597</v>
      </c>
      <c r="D329" s="1">
        <v>660</v>
      </c>
      <c r="E329" s="24">
        <v>55000</v>
      </c>
      <c r="F329" s="24">
        <v>68750</v>
      </c>
      <c r="G329" s="24">
        <v>68750</v>
      </c>
      <c r="H329" s="24" t="s">
        <v>3</v>
      </c>
      <c r="I329" s="25">
        <v>10.915088464214607</v>
      </c>
      <c r="J329" s="2" t="s">
        <v>79</v>
      </c>
      <c r="K329" s="3">
        <v>60</v>
      </c>
      <c r="L329" s="4" t="s">
        <v>90</v>
      </c>
      <c r="M329" s="4" t="s">
        <v>81</v>
      </c>
      <c r="N329" s="4" t="s">
        <v>95</v>
      </c>
      <c r="O329" s="26">
        <v>36</v>
      </c>
      <c r="P329" s="4" t="s">
        <v>83</v>
      </c>
      <c r="Q329" s="4"/>
      <c r="R329" s="3"/>
      <c r="S329" s="3"/>
      <c r="T329" s="27" t="s">
        <v>84</v>
      </c>
      <c r="U329" s="3"/>
      <c r="V329" s="3"/>
      <c r="W329" s="3"/>
      <c r="X329" s="3"/>
      <c r="Y329" s="3"/>
      <c r="Z329" s="3"/>
      <c r="AA329" s="3"/>
      <c r="AB329" s="3"/>
      <c r="AC329" s="3"/>
      <c r="AD329" s="3"/>
      <c r="AE329" s="3"/>
      <c r="AF329" s="3"/>
      <c r="AG329" s="3"/>
      <c r="AH329" s="3"/>
      <c r="AI329" s="3"/>
      <c r="AJ329" s="3"/>
      <c r="AK329" s="27" t="s">
        <v>84</v>
      </c>
      <c r="AL329" s="3"/>
      <c r="AM329" s="3"/>
      <c r="AN329" s="3"/>
      <c r="AO329" s="3"/>
      <c r="AP329" s="3"/>
      <c r="AQ329" s="3"/>
      <c r="AR329" s="3"/>
      <c r="AS329" s="3"/>
      <c r="AT329" s="3"/>
      <c r="AU329" s="3"/>
      <c r="AV329" s="3"/>
      <c r="AW329" s="3"/>
      <c r="AX329" s="3"/>
      <c r="AY329" s="3"/>
      <c r="AZ329" s="3"/>
      <c r="BA329" s="3"/>
      <c r="BB329" s="3"/>
      <c r="BC329" s="3"/>
      <c r="BD329" s="3"/>
      <c r="BE329" s="1"/>
      <c r="BF329" s="1"/>
      <c r="BG329" s="3" t="s">
        <v>85</v>
      </c>
      <c r="BH329" s="1"/>
    </row>
    <row r="330" spans="2:60" x14ac:dyDescent="0.2">
      <c r="B330" s="1">
        <v>326</v>
      </c>
      <c r="C330" s="22">
        <v>43597</v>
      </c>
      <c r="D330" s="1">
        <v>666</v>
      </c>
      <c r="E330" s="24">
        <v>27000</v>
      </c>
      <c r="F330" s="24">
        <v>33750</v>
      </c>
      <c r="G330" s="24">
        <v>33750</v>
      </c>
      <c r="H330" s="24" t="s">
        <v>3</v>
      </c>
      <c r="I330" s="25">
        <v>10.203592144986466</v>
      </c>
      <c r="J330" s="2" t="s">
        <v>79</v>
      </c>
      <c r="K330" s="3">
        <v>60</v>
      </c>
      <c r="L330" s="4" t="s">
        <v>86</v>
      </c>
      <c r="M330" s="4" t="s">
        <v>81</v>
      </c>
      <c r="N330" s="4" t="s">
        <v>88</v>
      </c>
      <c r="O330" s="26">
        <v>40</v>
      </c>
      <c r="P330" s="4" t="s">
        <v>86</v>
      </c>
      <c r="Q330" s="4"/>
      <c r="R330" s="27" t="s">
        <v>84</v>
      </c>
      <c r="S330" s="27"/>
      <c r="T330" s="3"/>
      <c r="U330" s="27" t="s">
        <v>84</v>
      </c>
      <c r="V330" s="3"/>
      <c r="W330" s="3"/>
      <c r="X330" s="27"/>
      <c r="Y330" s="3"/>
      <c r="Z330" s="3"/>
      <c r="AA330" s="3"/>
      <c r="AB330" s="3"/>
      <c r="AC330" s="27" t="s">
        <v>84</v>
      </c>
      <c r="AD330" s="3"/>
      <c r="AE330" s="3"/>
      <c r="AF330" s="3"/>
      <c r="AG330" s="3"/>
      <c r="AH330" s="3"/>
      <c r="AI330" s="3"/>
      <c r="AJ330" s="27" t="s">
        <v>84</v>
      </c>
      <c r="AK330" s="3"/>
      <c r="AL330" s="3"/>
      <c r="AM330" s="3"/>
      <c r="AN330" s="3"/>
      <c r="AO330" s="3"/>
      <c r="AP330" s="3"/>
      <c r="AQ330" s="3"/>
      <c r="AR330" s="3"/>
      <c r="AS330" s="3"/>
      <c r="AT330" s="3"/>
      <c r="AU330" s="3"/>
      <c r="AV330" s="3"/>
      <c r="AW330" s="3"/>
      <c r="AX330" s="3"/>
      <c r="AY330" s="3"/>
      <c r="AZ330" s="3" t="s">
        <v>124</v>
      </c>
      <c r="BA330" s="3"/>
      <c r="BB330" s="3"/>
      <c r="BC330" s="3"/>
      <c r="BD330" s="3"/>
      <c r="BE330" s="1"/>
      <c r="BF330" s="1"/>
      <c r="BG330" s="3" t="s">
        <v>85</v>
      </c>
      <c r="BH330" s="1"/>
    </row>
    <row r="331" spans="2:60" x14ac:dyDescent="0.2">
      <c r="B331" s="1">
        <v>327</v>
      </c>
      <c r="C331" s="22">
        <v>43597</v>
      </c>
      <c r="D331" s="1">
        <v>685</v>
      </c>
      <c r="E331" s="24">
        <v>290000</v>
      </c>
      <c r="F331" s="24">
        <v>353000</v>
      </c>
      <c r="G331" s="24">
        <v>362500</v>
      </c>
      <c r="H331" s="24" t="s">
        <v>141</v>
      </c>
      <c r="I331" s="25">
        <v>12.577636201962656</v>
      </c>
      <c r="J331" s="2" t="s">
        <v>79</v>
      </c>
      <c r="K331" s="3">
        <v>60</v>
      </c>
      <c r="L331" s="4" t="s">
        <v>86</v>
      </c>
      <c r="M331" s="4" t="s">
        <v>81</v>
      </c>
      <c r="N331" s="4" t="s">
        <v>95</v>
      </c>
      <c r="O331" s="26">
        <v>37.5</v>
      </c>
      <c r="P331" s="4" t="s">
        <v>86</v>
      </c>
      <c r="Q331" s="4"/>
      <c r="R331" s="3"/>
      <c r="S331" s="3"/>
      <c r="T331" s="27" t="s">
        <v>84</v>
      </c>
      <c r="U331" s="3"/>
      <c r="V331" s="3"/>
      <c r="W331" s="3"/>
      <c r="X331" s="3"/>
      <c r="Y331" s="3"/>
      <c r="Z331" s="3"/>
      <c r="AA331" s="3"/>
      <c r="AB331" s="3"/>
      <c r="AC331" s="3"/>
      <c r="AD331" s="3"/>
      <c r="AE331" s="3"/>
      <c r="AF331" s="3"/>
      <c r="AG331" s="3"/>
      <c r="AH331" s="3"/>
      <c r="AI331" s="3"/>
      <c r="AJ331" s="3"/>
      <c r="AK331" s="27" t="s">
        <v>84</v>
      </c>
      <c r="AL331" s="3"/>
      <c r="AM331" s="3"/>
      <c r="AN331" s="3"/>
      <c r="AO331" s="3"/>
      <c r="AP331" s="3"/>
      <c r="AQ331" s="3"/>
      <c r="AR331" s="3"/>
      <c r="AS331" s="3"/>
      <c r="AT331" s="3"/>
      <c r="AU331" s="3"/>
      <c r="AV331" s="3"/>
      <c r="AW331" s="3"/>
      <c r="AX331" s="3"/>
      <c r="AY331" s="3"/>
      <c r="AZ331" s="3"/>
      <c r="BA331" s="3"/>
      <c r="BB331" s="3"/>
      <c r="BC331" s="3"/>
      <c r="BD331" s="3"/>
      <c r="BE331" s="1"/>
      <c r="BF331" s="1"/>
      <c r="BG331" s="3" t="s">
        <v>96</v>
      </c>
      <c r="BH331" s="1" t="s">
        <v>188</v>
      </c>
    </row>
    <row r="332" spans="2:60" x14ac:dyDescent="0.2">
      <c r="B332" s="1">
        <v>328</v>
      </c>
      <c r="C332" s="22">
        <v>43597</v>
      </c>
      <c r="D332" s="1">
        <v>686</v>
      </c>
      <c r="E332" s="24">
        <v>55000</v>
      </c>
      <c r="F332" s="24">
        <v>68750</v>
      </c>
      <c r="G332" s="24">
        <v>68750</v>
      </c>
      <c r="H332" s="24" t="s">
        <v>3</v>
      </c>
      <c r="I332" s="25">
        <v>10.915088464214607</v>
      </c>
      <c r="J332" s="2" t="s">
        <v>79</v>
      </c>
      <c r="K332" s="3">
        <v>70</v>
      </c>
      <c r="L332" s="4" t="s">
        <v>86</v>
      </c>
      <c r="M332" s="4" t="s">
        <v>81</v>
      </c>
      <c r="N332" s="4" t="s">
        <v>95</v>
      </c>
      <c r="O332" s="26">
        <v>38</v>
      </c>
      <c r="P332" s="4" t="s">
        <v>86</v>
      </c>
      <c r="Q332" s="4"/>
      <c r="R332" s="3"/>
      <c r="S332" s="3"/>
      <c r="T332" s="27" t="s">
        <v>84</v>
      </c>
      <c r="U332" s="3"/>
      <c r="V332" s="3"/>
      <c r="W332" s="3"/>
      <c r="X332" s="3"/>
      <c r="Y332" s="3"/>
      <c r="Z332" s="3"/>
      <c r="AA332" s="3"/>
      <c r="AB332" s="3"/>
      <c r="AC332" s="3"/>
      <c r="AD332" s="3"/>
      <c r="AE332" s="3"/>
      <c r="AF332" s="3"/>
      <c r="AG332" s="3"/>
      <c r="AH332" s="3"/>
      <c r="AI332" s="3"/>
      <c r="AJ332" s="3"/>
      <c r="AK332" s="3" t="s">
        <v>84</v>
      </c>
      <c r="AL332" s="3"/>
      <c r="AM332" s="3"/>
      <c r="AN332" s="3"/>
      <c r="AO332" s="3"/>
      <c r="AP332" s="3"/>
      <c r="AQ332" s="3"/>
      <c r="AR332" s="3"/>
      <c r="AS332" s="3"/>
      <c r="AT332" s="3"/>
      <c r="AU332" s="3"/>
      <c r="AV332" s="3"/>
      <c r="AW332" s="3"/>
      <c r="AX332" s="3"/>
      <c r="AY332" s="3"/>
      <c r="AZ332" s="3"/>
      <c r="BA332" s="3"/>
      <c r="BB332" s="3"/>
      <c r="BC332" s="3"/>
      <c r="BD332" s="3"/>
      <c r="BE332" s="1"/>
      <c r="BF332" s="1"/>
      <c r="BG332" s="3" t="s">
        <v>96</v>
      </c>
      <c r="BH332" s="1"/>
    </row>
    <row r="333" spans="2:60" x14ac:dyDescent="0.2">
      <c r="B333" s="1">
        <v>329</v>
      </c>
      <c r="C333" s="22">
        <v>43597</v>
      </c>
      <c r="D333" s="1">
        <v>688</v>
      </c>
      <c r="E333" s="24">
        <v>240000</v>
      </c>
      <c r="F333" s="24">
        <v>293000</v>
      </c>
      <c r="G333" s="24">
        <v>300000</v>
      </c>
      <c r="H333" s="24" t="s">
        <v>141</v>
      </c>
      <c r="I333" s="25">
        <v>12.388394202324129</v>
      </c>
      <c r="J333" s="2" t="s">
        <v>79</v>
      </c>
      <c r="K333" s="3">
        <v>80</v>
      </c>
      <c r="L333" s="4" t="s">
        <v>86</v>
      </c>
      <c r="M333" s="4" t="s">
        <v>81</v>
      </c>
      <c r="N333" s="4" t="s">
        <v>95</v>
      </c>
      <c r="O333" s="26">
        <v>39</v>
      </c>
      <c r="P333" s="4" t="s">
        <v>86</v>
      </c>
      <c r="Q333" s="4"/>
      <c r="R333" s="3"/>
      <c r="S333" s="3"/>
      <c r="T333" s="3"/>
      <c r="U333" s="27" t="s">
        <v>84</v>
      </c>
      <c r="V333" s="3"/>
      <c r="W333" s="3"/>
      <c r="X333" s="3"/>
      <c r="Y333" s="3"/>
      <c r="Z333" s="3"/>
      <c r="AA333" s="3"/>
      <c r="AB333" s="3"/>
      <c r="AC333" s="3"/>
      <c r="AD333" s="3"/>
      <c r="AE333" s="3"/>
      <c r="AF333" s="3"/>
      <c r="AG333" s="3"/>
      <c r="AH333" s="3"/>
      <c r="AI333" s="3"/>
      <c r="AJ333" s="3"/>
      <c r="AK333" s="27" t="s">
        <v>84</v>
      </c>
      <c r="AL333" s="3"/>
      <c r="AM333" s="3"/>
      <c r="AN333" s="3"/>
      <c r="AO333" s="3"/>
      <c r="AP333" s="3"/>
      <c r="AQ333" s="3"/>
      <c r="AR333" s="3"/>
      <c r="AS333" s="3"/>
      <c r="AT333" s="3"/>
      <c r="AU333" s="3"/>
      <c r="AV333" s="3"/>
      <c r="AW333" s="3"/>
      <c r="AX333" s="3"/>
      <c r="AY333" s="3"/>
      <c r="AZ333" s="3" t="s">
        <v>124</v>
      </c>
      <c r="BA333" s="3"/>
      <c r="BB333" s="3"/>
      <c r="BC333" s="3"/>
      <c r="BD333" s="3"/>
      <c r="BE333" s="1"/>
      <c r="BF333" s="1"/>
      <c r="BG333" s="3" t="s">
        <v>96</v>
      </c>
      <c r="BH333" s="1" t="s">
        <v>189</v>
      </c>
    </row>
    <row r="334" spans="2:60" x14ac:dyDescent="0.2">
      <c r="B334" s="1">
        <v>330</v>
      </c>
      <c r="C334" s="22">
        <v>43597</v>
      </c>
      <c r="D334" s="1">
        <v>729</v>
      </c>
      <c r="E334" s="24">
        <v>6500</v>
      </c>
      <c r="F334" s="24">
        <v>8125</v>
      </c>
      <c r="G334" s="24">
        <v>8125</v>
      </c>
      <c r="H334" s="24" t="s">
        <v>3</v>
      </c>
      <c r="I334" s="25">
        <v>8.7795574558837277</v>
      </c>
      <c r="J334" s="2" t="s">
        <v>79</v>
      </c>
      <c r="K334" s="3">
        <v>80</v>
      </c>
      <c r="L334" s="4" t="s">
        <v>86</v>
      </c>
      <c r="M334" s="4" t="s">
        <v>81</v>
      </c>
      <c r="N334" s="4" t="s">
        <v>88</v>
      </c>
      <c r="O334" s="26">
        <v>40</v>
      </c>
      <c r="P334" s="4" t="s">
        <v>86</v>
      </c>
      <c r="Q334" s="4"/>
      <c r="R334" s="3"/>
      <c r="S334" s="3"/>
      <c r="T334" s="3"/>
      <c r="U334" s="27" t="s">
        <v>84</v>
      </c>
      <c r="V334" s="3"/>
      <c r="W334" s="3"/>
      <c r="X334" s="27" t="s">
        <v>84</v>
      </c>
      <c r="Y334" s="3"/>
      <c r="Z334" s="3"/>
      <c r="AA334" s="3"/>
      <c r="AB334" s="3"/>
      <c r="AC334" s="27" t="s">
        <v>84</v>
      </c>
      <c r="AD334" s="3"/>
      <c r="AE334" s="3"/>
      <c r="AF334" s="3"/>
      <c r="AG334" s="3"/>
      <c r="AH334" s="3"/>
      <c r="AI334" s="3"/>
      <c r="AJ334" s="27" t="s">
        <v>84</v>
      </c>
      <c r="AK334" s="3"/>
      <c r="AL334" s="3"/>
      <c r="AM334" s="3"/>
      <c r="AN334" s="3"/>
      <c r="AO334" s="3"/>
      <c r="AP334" s="3"/>
      <c r="AQ334" s="3"/>
      <c r="AR334" s="3"/>
      <c r="AS334" s="3"/>
      <c r="AT334" s="3"/>
      <c r="AU334" s="3"/>
      <c r="AV334" s="3"/>
      <c r="AW334" s="3"/>
      <c r="AX334" s="3"/>
      <c r="AY334" s="3"/>
      <c r="AZ334" s="3"/>
      <c r="BA334" s="3"/>
      <c r="BB334" s="3"/>
      <c r="BC334" s="3"/>
      <c r="BD334" s="3"/>
      <c r="BE334" s="1"/>
      <c r="BF334" s="1"/>
      <c r="BG334" s="3" t="s">
        <v>89</v>
      </c>
      <c r="BH334" s="1"/>
    </row>
    <row r="335" spans="2:60" x14ac:dyDescent="0.2">
      <c r="B335" s="1">
        <v>331</v>
      </c>
      <c r="C335" s="22">
        <v>43597</v>
      </c>
      <c r="D335" s="1">
        <v>730</v>
      </c>
      <c r="E335" s="24">
        <v>18000</v>
      </c>
      <c r="F335" s="24">
        <v>22500</v>
      </c>
      <c r="G335" s="24">
        <v>22500</v>
      </c>
      <c r="H335" s="24" t="s">
        <v>3</v>
      </c>
      <c r="I335" s="25">
        <v>9.7981270368783022</v>
      </c>
      <c r="J335" s="2" t="s">
        <v>79</v>
      </c>
      <c r="K335" s="3">
        <v>70</v>
      </c>
      <c r="L335" s="4" t="s">
        <v>86</v>
      </c>
      <c r="M335" s="4" t="s">
        <v>81</v>
      </c>
      <c r="N335" s="4" t="s">
        <v>88</v>
      </c>
      <c r="O335" s="26">
        <v>40</v>
      </c>
      <c r="P335" s="4" t="s">
        <v>86</v>
      </c>
      <c r="Q335" s="4"/>
      <c r="R335" s="3"/>
      <c r="S335" s="3"/>
      <c r="T335" s="3"/>
      <c r="U335" s="27" t="s">
        <v>84</v>
      </c>
      <c r="V335" s="3"/>
      <c r="W335" s="3"/>
      <c r="X335" s="27" t="s">
        <v>84</v>
      </c>
      <c r="Y335" s="3"/>
      <c r="Z335" s="3"/>
      <c r="AA335" s="3"/>
      <c r="AB335" s="3"/>
      <c r="AC335" s="3"/>
      <c r="AD335" s="3"/>
      <c r="AE335" s="27" t="s">
        <v>84</v>
      </c>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1"/>
      <c r="BF335" s="1"/>
      <c r="BG335" s="3" t="s">
        <v>85</v>
      </c>
      <c r="BH335" s="1"/>
    </row>
    <row r="336" spans="2:60" x14ac:dyDescent="0.2">
      <c r="B336" s="1">
        <v>332</v>
      </c>
      <c r="C336" s="22">
        <v>43415</v>
      </c>
      <c r="D336" s="1">
        <v>91</v>
      </c>
      <c r="E336" s="24">
        <v>650</v>
      </c>
      <c r="F336" s="24">
        <v>812</v>
      </c>
      <c r="G336" s="24">
        <v>812.5</v>
      </c>
      <c r="H336" s="24" t="s">
        <v>141</v>
      </c>
      <c r="I336" s="25">
        <v>6.4769723628896827</v>
      </c>
      <c r="J336" s="2" t="s">
        <v>79</v>
      </c>
      <c r="K336" s="3">
        <v>30</v>
      </c>
      <c r="L336" s="4" t="s">
        <v>94</v>
      </c>
      <c r="M336" s="4" t="s">
        <v>81</v>
      </c>
      <c r="N336" s="4" t="s">
        <v>95</v>
      </c>
      <c r="O336" s="26">
        <v>29</v>
      </c>
      <c r="P336" s="4" t="s">
        <v>86</v>
      </c>
      <c r="Q336" s="4"/>
      <c r="R336" s="27" t="s">
        <v>84</v>
      </c>
      <c r="S336" s="27"/>
      <c r="T336" s="27" t="s">
        <v>84</v>
      </c>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1"/>
      <c r="BF336" s="1"/>
      <c r="BG336" s="3" t="s">
        <v>89</v>
      </c>
      <c r="BH336" s="1"/>
    </row>
    <row r="337" spans="2:60" x14ac:dyDescent="0.2">
      <c r="B337" s="1">
        <v>333</v>
      </c>
      <c r="C337" s="22">
        <v>43415</v>
      </c>
      <c r="D337" s="1">
        <v>92</v>
      </c>
      <c r="E337" s="24">
        <v>1600</v>
      </c>
      <c r="F337" s="24">
        <v>2000</v>
      </c>
      <c r="G337" s="24">
        <v>2000</v>
      </c>
      <c r="H337" s="24" t="s">
        <v>3</v>
      </c>
      <c r="I337" s="25">
        <v>7.3777589082278725</v>
      </c>
      <c r="J337" s="2" t="s">
        <v>79</v>
      </c>
      <c r="K337" s="3">
        <v>40</v>
      </c>
      <c r="L337" s="4" t="s">
        <v>80</v>
      </c>
      <c r="M337" s="4" t="s">
        <v>186</v>
      </c>
      <c r="N337" s="4" t="s">
        <v>95</v>
      </c>
      <c r="O337" s="26">
        <v>27</v>
      </c>
      <c r="P337" s="4" t="s">
        <v>83</v>
      </c>
      <c r="Q337" s="4"/>
      <c r="R337" s="27" t="s">
        <v>84</v>
      </c>
      <c r="S337" s="27"/>
      <c r="T337" s="27" t="s">
        <v>84</v>
      </c>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1"/>
      <c r="BF337" s="1"/>
      <c r="BG337" s="3" t="s">
        <v>89</v>
      </c>
      <c r="BH337" s="1"/>
    </row>
    <row r="338" spans="2:60" x14ac:dyDescent="0.2">
      <c r="B338" s="1">
        <v>334</v>
      </c>
      <c r="C338" s="22">
        <v>43415</v>
      </c>
      <c r="D338" s="1">
        <v>95</v>
      </c>
      <c r="E338" s="24">
        <v>3000</v>
      </c>
      <c r="F338" s="24">
        <v>3750</v>
      </c>
      <c r="G338" s="24">
        <v>3750</v>
      </c>
      <c r="H338" s="24" t="s">
        <v>3</v>
      </c>
      <c r="I338" s="25">
        <v>8.0063675676502459</v>
      </c>
      <c r="J338" s="2" t="s">
        <v>79</v>
      </c>
      <c r="K338" s="3">
        <v>50</v>
      </c>
      <c r="L338" s="4" t="s">
        <v>90</v>
      </c>
      <c r="M338" s="4" t="s">
        <v>81</v>
      </c>
      <c r="N338" s="4" t="s">
        <v>88</v>
      </c>
      <c r="O338" s="26">
        <v>32</v>
      </c>
      <c r="P338" s="4" t="s">
        <v>83</v>
      </c>
      <c r="Q338" s="4"/>
      <c r="R338" s="27" t="s">
        <v>84</v>
      </c>
      <c r="S338" s="27"/>
      <c r="T338" s="3"/>
      <c r="U338" s="27" t="s">
        <v>84</v>
      </c>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1"/>
      <c r="BF338" s="1"/>
      <c r="BG338" s="3" t="s">
        <v>89</v>
      </c>
      <c r="BH338" s="1" t="s">
        <v>92</v>
      </c>
    </row>
    <row r="339" spans="2:60" x14ac:dyDescent="0.2">
      <c r="B339" s="1">
        <v>335</v>
      </c>
      <c r="C339" s="22">
        <v>43415</v>
      </c>
      <c r="D339" s="1">
        <v>96</v>
      </c>
      <c r="E339" s="24">
        <v>3000</v>
      </c>
      <c r="F339" s="24">
        <v>3750</v>
      </c>
      <c r="G339" s="24">
        <v>3750</v>
      </c>
      <c r="H339" s="24" t="s">
        <v>3</v>
      </c>
      <c r="I339" s="25">
        <v>8.0063675676502459</v>
      </c>
      <c r="J339" s="2" t="s">
        <v>79</v>
      </c>
      <c r="K339" s="3">
        <v>40</v>
      </c>
      <c r="L339" s="4" t="s">
        <v>80</v>
      </c>
      <c r="M339" s="4" t="s">
        <v>81</v>
      </c>
      <c r="N339" s="4" t="s">
        <v>95</v>
      </c>
      <c r="O339" s="26">
        <v>32</v>
      </c>
      <c r="P339" s="4" t="s">
        <v>83</v>
      </c>
      <c r="Q339" s="4"/>
      <c r="R339" s="27" t="s">
        <v>84</v>
      </c>
      <c r="S339" s="27"/>
      <c r="T339" s="3"/>
      <c r="U339" s="27" t="s">
        <v>84</v>
      </c>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1"/>
      <c r="BF339" s="1"/>
      <c r="BG339" s="3" t="s">
        <v>89</v>
      </c>
      <c r="BH339" s="1"/>
    </row>
    <row r="340" spans="2:60" x14ac:dyDescent="0.2">
      <c r="B340" s="1">
        <v>336</v>
      </c>
      <c r="C340" s="22">
        <v>43415</v>
      </c>
      <c r="D340" s="1">
        <v>97</v>
      </c>
      <c r="E340" s="24">
        <v>2600</v>
      </c>
      <c r="F340" s="24">
        <v>3250</v>
      </c>
      <c r="G340" s="24">
        <v>3250</v>
      </c>
      <c r="H340" s="24" t="s">
        <v>3</v>
      </c>
      <c r="I340" s="25">
        <v>7.8632667240095735</v>
      </c>
      <c r="J340" s="2" t="s">
        <v>79</v>
      </c>
      <c r="K340" s="3">
        <v>50</v>
      </c>
      <c r="L340" s="4" t="s">
        <v>90</v>
      </c>
      <c r="M340" s="4" t="s">
        <v>81</v>
      </c>
      <c r="N340" s="4" t="s">
        <v>95</v>
      </c>
      <c r="O340" s="26">
        <v>35</v>
      </c>
      <c r="P340" s="4" t="s">
        <v>83</v>
      </c>
      <c r="Q340" s="4"/>
      <c r="R340" s="27" t="s">
        <v>84</v>
      </c>
      <c r="S340" s="27"/>
      <c r="T340" s="3"/>
      <c r="U340" s="27" t="s">
        <v>84</v>
      </c>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1"/>
      <c r="BF340" s="1"/>
      <c r="BG340" s="3" t="s">
        <v>89</v>
      </c>
      <c r="BH340" s="1"/>
    </row>
    <row r="341" spans="2:60" x14ac:dyDescent="0.2">
      <c r="B341" s="1">
        <v>337</v>
      </c>
      <c r="C341" s="22">
        <v>43415</v>
      </c>
      <c r="D341" s="1">
        <v>98</v>
      </c>
      <c r="E341" s="24">
        <v>2200</v>
      </c>
      <c r="F341" s="24">
        <v>2750</v>
      </c>
      <c r="G341" s="24">
        <v>2750</v>
      </c>
      <c r="H341" s="24" t="s">
        <v>3</v>
      </c>
      <c r="I341" s="25">
        <v>7.696212639346407</v>
      </c>
      <c r="J341" s="2" t="s">
        <v>79</v>
      </c>
      <c r="K341" s="3">
        <v>50</v>
      </c>
      <c r="L341" s="4" t="s">
        <v>90</v>
      </c>
      <c r="M341" s="4" t="s">
        <v>81</v>
      </c>
      <c r="N341" s="4" t="s">
        <v>95</v>
      </c>
      <c r="O341" s="26">
        <v>35</v>
      </c>
      <c r="P341" s="4" t="s">
        <v>83</v>
      </c>
      <c r="Q341" s="4"/>
      <c r="R341" s="27" t="s">
        <v>84</v>
      </c>
      <c r="S341" s="27"/>
      <c r="T341" s="27" t="s">
        <v>84</v>
      </c>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1"/>
      <c r="BF341" s="1"/>
      <c r="BG341" s="3" t="s">
        <v>89</v>
      </c>
      <c r="BH341" s="1"/>
    </row>
    <row r="342" spans="2:60" x14ac:dyDescent="0.2">
      <c r="B342" s="1">
        <v>338</v>
      </c>
      <c r="C342" s="22">
        <v>43415</v>
      </c>
      <c r="D342" s="1">
        <v>99</v>
      </c>
      <c r="E342" s="24">
        <v>18000</v>
      </c>
      <c r="F342" s="24">
        <v>22500</v>
      </c>
      <c r="G342" s="24">
        <v>22500</v>
      </c>
      <c r="H342" s="24" t="s">
        <v>3</v>
      </c>
      <c r="I342" s="25">
        <v>9.7981270368783022</v>
      </c>
      <c r="J342" s="2" t="s">
        <v>79</v>
      </c>
      <c r="K342" s="3">
        <v>40</v>
      </c>
      <c r="L342" s="4" t="s">
        <v>80</v>
      </c>
      <c r="M342" s="4" t="s">
        <v>81</v>
      </c>
      <c r="N342" s="39" t="s">
        <v>82</v>
      </c>
      <c r="O342" s="26">
        <v>36</v>
      </c>
      <c r="P342" s="4" t="s">
        <v>83</v>
      </c>
      <c r="Q342" s="4"/>
      <c r="R342" s="3"/>
      <c r="S342" s="3"/>
      <c r="T342" s="27" t="s">
        <v>84</v>
      </c>
      <c r="U342" s="3"/>
      <c r="V342" s="3"/>
      <c r="W342" s="3"/>
      <c r="X342" s="3"/>
      <c r="Y342" s="3"/>
      <c r="Z342" s="3"/>
      <c r="AA342" s="3"/>
      <c r="AB342" s="3"/>
      <c r="AC342" s="3"/>
      <c r="AD342" s="3"/>
      <c r="AE342" s="3"/>
      <c r="AF342" s="3"/>
      <c r="AG342" s="3"/>
      <c r="AH342" s="3"/>
      <c r="AI342" s="3"/>
      <c r="AJ342" s="3"/>
      <c r="AK342" s="27" t="s">
        <v>84</v>
      </c>
      <c r="AL342" s="3"/>
      <c r="AM342" s="3"/>
      <c r="AN342" s="3"/>
      <c r="AO342" s="3"/>
      <c r="AP342" s="3"/>
      <c r="AQ342" s="3"/>
      <c r="AR342" s="3"/>
      <c r="AS342" s="3"/>
      <c r="AT342" s="3"/>
      <c r="AU342" s="3"/>
      <c r="AV342" s="3"/>
      <c r="AW342" s="3"/>
      <c r="AX342" s="3"/>
      <c r="AY342" s="3"/>
      <c r="AZ342" s="3"/>
      <c r="BA342" s="3"/>
      <c r="BB342" s="3"/>
      <c r="BC342" s="3"/>
      <c r="BD342" s="3"/>
      <c r="BE342" s="1"/>
      <c r="BF342" s="1"/>
      <c r="BG342" s="3" t="s">
        <v>85</v>
      </c>
      <c r="BH342" s="1" t="s">
        <v>190</v>
      </c>
    </row>
    <row r="343" spans="2:60" x14ac:dyDescent="0.2">
      <c r="B343" s="1">
        <v>339</v>
      </c>
      <c r="C343" s="22">
        <v>43415</v>
      </c>
      <c r="D343" s="1">
        <v>101</v>
      </c>
      <c r="E343" s="24">
        <v>1600</v>
      </c>
      <c r="F343" s="24">
        <v>2000</v>
      </c>
      <c r="G343" s="24">
        <v>2000</v>
      </c>
      <c r="H343" s="24" t="s">
        <v>3</v>
      </c>
      <c r="I343" s="25">
        <v>7.3777589082278725</v>
      </c>
      <c r="J343" s="2" t="s">
        <v>79</v>
      </c>
      <c r="K343" s="3">
        <v>50</v>
      </c>
      <c r="L343" s="4" t="s">
        <v>86</v>
      </c>
      <c r="M343" s="4" t="s">
        <v>81</v>
      </c>
      <c r="N343" s="4" t="s">
        <v>95</v>
      </c>
      <c r="O343" s="26">
        <v>32</v>
      </c>
      <c r="P343" s="4" t="s">
        <v>86</v>
      </c>
      <c r="Q343" s="4"/>
      <c r="R343" s="27" t="s">
        <v>84</v>
      </c>
      <c r="S343" s="27"/>
      <c r="T343" s="27" t="s">
        <v>84</v>
      </c>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1"/>
      <c r="BF343" s="1"/>
      <c r="BG343" s="3" t="s">
        <v>89</v>
      </c>
      <c r="BH343" s="1"/>
    </row>
    <row r="344" spans="2:60" x14ac:dyDescent="0.2">
      <c r="B344" s="1">
        <v>340</v>
      </c>
      <c r="C344" s="22">
        <v>43415</v>
      </c>
      <c r="D344" s="1">
        <v>102</v>
      </c>
      <c r="E344" s="24">
        <v>2200</v>
      </c>
      <c r="F344" s="24">
        <v>2750</v>
      </c>
      <c r="G344" s="24">
        <v>2750</v>
      </c>
      <c r="H344" s="24" t="s">
        <v>3</v>
      </c>
      <c r="I344" s="25">
        <v>7.696212639346407</v>
      </c>
      <c r="J344" s="2" t="s">
        <v>79</v>
      </c>
      <c r="K344" s="3">
        <v>60</v>
      </c>
      <c r="L344" s="4" t="s">
        <v>94</v>
      </c>
      <c r="M344" s="4" t="s">
        <v>81</v>
      </c>
      <c r="N344" s="4" t="s">
        <v>95</v>
      </c>
      <c r="O344" s="26">
        <v>36</v>
      </c>
      <c r="P344" s="4" t="s">
        <v>94</v>
      </c>
      <c r="Q344" s="4"/>
      <c r="R344" s="3"/>
      <c r="S344" s="3"/>
      <c r="T344" s="27"/>
      <c r="U344" s="27" t="s">
        <v>84</v>
      </c>
      <c r="V344" s="3"/>
      <c r="W344" s="3"/>
      <c r="X344" s="27" t="s">
        <v>84</v>
      </c>
      <c r="Y344" s="3"/>
      <c r="Z344" s="3"/>
      <c r="AA344" s="3"/>
      <c r="AB344" s="3"/>
      <c r="AC344" s="3"/>
      <c r="AD344" s="3"/>
      <c r="AE344" s="3"/>
      <c r="AF344" s="3"/>
      <c r="AG344" s="3"/>
      <c r="AH344" s="3"/>
      <c r="AI344" s="3"/>
      <c r="AJ344" s="27" t="s">
        <v>84</v>
      </c>
      <c r="AK344" s="3"/>
      <c r="AL344" s="3"/>
      <c r="AM344" s="3"/>
      <c r="AN344" s="3"/>
      <c r="AO344" s="3"/>
      <c r="AP344" s="3"/>
      <c r="AQ344" s="3"/>
      <c r="AR344" s="3"/>
      <c r="AS344" s="3"/>
      <c r="AT344" s="3"/>
      <c r="AU344" s="3"/>
      <c r="AV344" s="3"/>
      <c r="AW344" s="3"/>
      <c r="AX344" s="3"/>
      <c r="AY344" s="3"/>
      <c r="AZ344" s="3"/>
      <c r="BA344" s="3"/>
      <c r="BB344" s="3"/>
      <c r="BC344" s="3"/>
      <c r="BD344" s="3"/>
      <c r="BE344" s="1"/>
      <c r="BF344" s="1"/>
      <c r="BG344" s="3" t="s">
        <v>89</v>
      </c>
      <c r="BH344" s="1"/>
    </row>
    <row r="345" spans="2:60" x14ac:dyDescent="0.2">
      <c r="B345" s="1">
        <v>341</v>
      </c>
      <c r="C345" s="22">
        <v>43415</v>
      </c>
      <c r="D345" s="1">
        <v>103</v>
      </c>
      <c r="E345" s="24">
        <v>6500</v>
      </c>
      <c r="F345" s="24">
        <v>8125</v>
      </c>
      <c r="G345" s="24">
        <v>8125</v>
      </c>
      <c r="H345" s="24" t="s">
        <v>3</v>
      </c>
      <c r="I345" s="25">
        <v>8.7795574558837277</v>
      </c>
      <c r="J345" s="2" t="s">
        <v>79</v>
      </c>
      <c r="K345" s="3">
        <v>70</v>
      </c>
      <c r="L345" s="4" t="s">
        <v>86</v>
      </c>
      <c r="M345" s="4" t="s">
        <v>81</v>
      </c>
      <c r="N345" s="4" t="s">
        <v>95</v>
      </c>
      <c r="O345" s="26">
        <v>37</v>
      </c>
      <c r="P345" s="4" t="s">
        <v>86</v>
      </c>
      <c r="Q345" s="27" t="s">
        <v>84</v>
      </c>
      <c r="R345" s="3"/>
      <c r="S345" s="3"/>
      <c r="T345" s="3"/>
      <c r="U345" s="27" t="s">
        <v>84</v>
      </c>
      <c r="V345" s="3"/>
      <c r="W345" s="3"/>
      <c r="X345" s="27" t="s">
        <v>84</v>
      </c>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1"/>
      <c r="BF345" s="1"/>
      <c r="BG345" s="3" t="s">
        <v>89</v>
      </c>
      <c r="BH345" s="1"/>
    </row>
    <row r="346" spans="2:60" x14ac:dyDescent="0.2">
      <c r="B346" s="1">
        <v>342</v>
      </c>
      <c r="C346" s="22">
        <v>43415</v>
      </c>
      <c r="D346" s="1">
        <v>105</v>
      </c>
      <c r="E346" s="24">
        <v>3000</v>
      </c>
      <c r="F346" s="24">
        <v>3750</v>
      </c>
      <c r="G346" s="24">
        <v>3750</v>
      </c>
      <c r="H346" s="24" t="s">
        <v>3</v>
      </c>
      <c r="I346" s="25">
        <v>8.0063675676502459</v>
      </c>
      <c r="J346" s="2" t="s">
        <v>79</v>
      </c>
      <c r="K346" s="3">
        <v>60</v>
      </c>
      <c r="L346" s="4" t="s">
        <v>94</v>
      </c>
      <c r="M346" s="4" t="s">
        <v>81</v>
      </c>
      <c r="N346" s="4" t="s">
        <v>88</v>
      </c>
      <c r="O346" s="26">
        <v>36</v>
      </c>
      <c r="P346" s="4" t="s">
        <v>83</v>
      </c>
      <c r="Q346" s="4"/>
      <c r="R346" s="3"/>
      <c r="S346" s="3"/>
      <c r="T346" s="3"/>
      <c r="U346" s="27" t="s">
        <v>84</v>
      </c>
      <c r="V346" s="3"/>
      <c r="W346" s="3"/>
      <c r="X346" s="27" t="s">
        <v>84</v>
      </c>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1"/>
      <c r="BF346" s="1"/>
      <c r="BG346" s="3" t="s">
        <v>89</v>
      </c>
      <c r="BH346" s="1"/>
    </row>
    <row r="347" spans="2:60" x14ac:dyDescent="0.2">
      <c r="B347" s="1">
        <v>343</v>
      </c>
      <c r="C347" s="22">
        <v>43415</v>
      </c>
      <c r="D347" s="1">
        <v>106</v>
      </c>
      <c r="E347" s="24">
        <v>2400</v>
      </c>
      <c r="F347" s="24">
        <v>3000</v>
      </c>
      <c r="G347" s="24">
        <v>3000</v>
      </c>
      <c r="H347" s="24" t="s">
        <v>3</v>
      </c>
      <c r="I347" s="25">
        <v>7.7832240163360371</v>
      </c>
      <c r="J347" s="2" t="s">
        <v>79</v>
      </c>
      <c r="K347" s="3">
        <v>50</v>
      </c>
      <c r="L347" s="4" t="s">
        <v>94</v>
      </c>
      <c r="M347" s="4" t="s">
        <v>81</v>
      </c>
      <c r="N347" s="4" t="s">
        <v>95</v>
      </c>
      <c r="O347" s="26">
        <v>36</v>
      </c>
      <c r="P347" s="4" t="s">
        <v>83</v>
      </c>
      <c r="Q347" s="4"/>
      <c r="R347" s="3"/>
      <c r="S347" s="3"/>
      <c r="T347" s="3"/>
      <c r="U347" s="27" t="s">
        <v>84</v>
      </c>
      <c r="V347" s="3"/>
      <c r="W347" s="3"/>
      <c r="X347" s="27" t="s">
        <v>84</v>
      </c>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1"/>
      <c r="BF347" s="1"/>
      <c r="BG347" s="3" t="s">
        <v>89</v>
      </c>
      <c r="BH347" s="1"/>
    </row>
    <row r="348" spans="2:60" x14ac:dyDescent="0.2">
      <c r="B348" s="1">
        <v>344</v>
      </c>
      <c r="C348" s="22">
        <v>43415</v>
      </c>
      <c r="D348" s="1">
        <v>107</v>
      </c>
      <c r="E348" s="24">
        <v>1000</v>
      </c>
      <c r="F348" s="24">
        <v>1250</v>
      </c>
      <c r="G348" s="24">
        <v>1250</v>
      </c>
      <c r="H348" s="24" t="s">
        <v>3</v>
      </c>
      <c r="I348" s="25">
        <v>6.9077552789821368</v>
      </c>
      <c r="J348" s="2" t="s">
        <v>79</v>
      </c>
      <c r="K348" s="3">
        <v>60</v>
      </c>
      <c r="L348" s="4" t="s">
        <v>94</v>
      </c>
      <c r="M348" s="4" t="s">
        <v>81</v>
      </c>
      <c r="N348" s="4" t="s">
        <v>95</v>
      </c>
      <c r="O348" s="26">
        <v>36</v>
      </c>
      <c r="P348" s="4" t="s">
        <v>83</v>
      </c>
      <c r="Q348" s="4"/>
      <c r="R348" s="3"/>
      <c r="S348" s="3"/>
      <c r="T348" s="3"/>
      <c r="U348" s="27" t="s">
        <v>84</v>
      </c>
      <c r="V348" s="3"/>
      <c r="W348" s="3"/>
      <c r="X348" s="27" t="s">
        <v>84</v>
      </c>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1"/>
      <c r="BF348" s="1"/>
      <c r="BG348" s="3" t="s">
        <v>89</v>
      </c>
      <c r="BH348" s="1"/>
    </row>
    <row r="349" spans="2:60" x14ac:dyDescent="0.2">
      <c r="B349" s="1">
        <v>345</v>
      </c>
      <c r="C349" s="22">
        <v>43415</v>
      </c>
      <c r="D349" s="1">
        <v>109</v>
      </c>
      <c r="E349" s="24">
        <v>2600</v>
      </c>
      <c r="F349" s="24">
        <v>3250</v>
      </c>
      <c r="G349" s="24">
        <v>3250</v>
      </c>
      <c r="H349" s="24" t="s">
        <v>3</v>
      </c>
      <c r="I349" s="25">
        <v>7.8632667240095735</v>
      </c>
      <c r="J349" s="2" t="s">
        <v>79</v>
      </c>
      <c r="K349" s="3">
        <v>80</v>
      </c>
      <c r="L349" s="4" t="s">
        <v>94</v>
      </c>
      <c r="M349" s="4" t="s">
        <v>81</v>
      </c>
      <c r="N349" s="4" t="s">
        <v>82</v>
      </c>
      <c r="O349" s="26">
        <v>35</v>
      </c>
      <c r="P349" s="4" t="s">
        <v>94</v>
      </c>
      <c r="Q349" s="4"/>
      <c r="R349" s="3"/>
      <c r="S349" s="3"/>
      <c r="T349" s="3"/>
      <c r="U349" s="27" t="s">
        <v>84</v>
      </c>
      <c r="V349" s="3"/>
      <c r="W349" s="3"/>
      <c r="X349" s="27" t="s">
        <v>84</v>
      </c>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1"/>
      <c r="BF349" s="1"/>
      <c r="BG349" s="3" t="s">
        <v>89</v>
      </c>
      <c r="BH349" s="1"/>
    </row>
    <row r="350" spans="2:60" x14ac:dyDescent="0.2">
      <c r="B350" s="1">
        <v>346</v>
      </c>
      <c r="C350" s="22">
        <v>43415</v>
      </c>
      <c r="D350" s="1">
        <v>110</v>
      </c>
      <c r="E350" s="24">
        <v>12500</v>
      </c>
      <c r="F350" s="24">
        <v>15625</v>
      </c>
      <c r="G350" s="24">
        <v>15625</v>
      </c>
      <c r="H350" s="24" t="s">
        <v>3</v>
      </c>
      <c r="I350" s="25">
        <v>9.4334839232903924</v>
      </c>
      <c r="J350" s="2" t="s">
        <v>79</v>
      </c>
      <c r="K350" s="3">
        <v>60</v>
      </c>
      <c r="L350" s="4" t="s">
        <v>126</v>
      </c>
      <c r="M350" s="4" t="s">
        <v>81</v>
      </c>
      <c r="N350" s="4" t="s">
        <v>95</v>
      </c>
      <c r="O350" s="26">
        <v>40</v>
      </c>
      <c r="P350" s="4" t="s">
        <v>126</v>
      </c>
      <c r="Q350" s="4"/>
      <c r="R350" s="3"/>
      <c r="S350" s="3"/>
      <c r="T350" s="3"/>
      <c r="U350" s="27" t="s">
        <v>84</v>
      </c>
      <c r="V350" s="3"/>
      <c r="W350" s="3"/>
      <c r="X350" s="3"/>
      <c r="Y350" s="27" t="s">
        <v>84</v>
      </c>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1"/>
      <c r="BF350" s="1"/>
      <c r="BG350" s="3" t="s">
        <v>85</v>
      </c>
      <c r="BH350" s="1"/>
    </row>
    <row r="351" spans="2:60" x14ac:dyDescent="0.2">
      <c r="B351" s="1">
        <v>347</v>
      </c>
      <c r="C351" s="22">
        <v>43415</v>
      </c>
      <c r="D351" s="1">
        <v>114</v>
      </c>
      <c r="E351" s="24">
        <v>7000</v>
      </c>
      <c r="F351" s="24">
        <v>8750</v>
      </c>
      <c r="G351" s="24">
        <v>8750</v>
      </c>
      <c r="H351" s="24" t="s">
        <v>3</v>
      </c>
      <c r="I351" s="25">
        <v>8.8536654280374503</v>
      </c>
      <c r="J351" s="2" t="s">
        <v>79</v>
      </c>
      <c r="K351" s="3">
        <v>60</v>
      </c>
      <c r="L351" s="4" t="s">
        <v>86</v>
      </c>
      <c r="M351" s="4" t="s">
        <v>81</v>
      </c>
      <c r="N351" s="4" t="s">
        <v>88</v>
      </c>
      <c r="O351" s="26">
        <v>40</v>
      </c>
      <c r="P351" s="40" t="s">
        <v>83</v>
      </c>
      <c r="Q351" s="4"/>
      <c r="R351" s="27" t="s">
        <v>84</v>
      </c>
      <c r="S351" s="27"/>
      <c r="T351" s="3"/>
      <c r="U351" s="27" t="s">
        <v>84</v>
      </c>
      <c r="V351" s="3"/>
      <c r="W351" s="3"/>
      <c r="X351" s="3"/>
      <c r="Y351" s="3"/>
      <c r="Z351" s="3"/>
      <c r="AA351" s="3"/>
      <c r="AB351" s="3"/>
      <c r="AC351" s="27" t="s">
        <v>84</v>
      </c>
      <c r="AD351" s="3"/>
      <c r="AE351" s="3"/>
      <c r="AF351" s="3"/>
      <c r="AG351" s="3"/>
      <c r="AH351" s="3"/>
      <c r="AI351" s="3"/>
      <c r="AJ351" s="27" t="s">
        <v>84</v>
      </c>
      <c r="AK351" s="3"/>
      <c r="AL351" s="3"/>
      <c r="AM351" s="3"/>
      <c r="AN351" s="3"/>
      <c r="AO351" s="3"/>
      <c r="AP351" s="3"/>
      <c r="AQ351" s="3"/>
      <c r="AR351" s="3"/>
      <c r="AS351" s="3"/>
      <c r="AT351" s="3"/>
      <c r="AU351" s="3"/>
      <c r="AV351" s="3"/>
      <c r="AW351" s="3"/>
      <c r="AX351" s="3"/>
      <c r="AY351" s="3"/>
      <c r="AZ351" s="3"/>
      <c r="BA351" s="3"/>
      <c r="BB351" s="3"/>
      <c r="BC351" s="3"/>
      <c r="BD351" s="3"/>
      <c r="BE351" s="1"/>
      <c r="BF351" s="1"/>
      <c r="BG351" s="3" t="s">
        <v>89</v>
      </c>
      <c r="BH351" s="1"/>
    </row>
    <row r="352" spans="2:60" x14ac:dyDescent="0.2">
      <c r="B352" s="1">
        <v>348</v>
      </c>
      <c r="C352" s="22">
        <v>43415</v>
      </c>
      <c r="D352" s="1">
        <v>115</v>
      </c>
      <c r="E352" s="24">
        <v>7000</v>
      </c>
      <c r="F352" s="24">
        <v>8750</v>
      </c>
      <c r="G352" s="24">
        <v>8750</v>
      </c>
      <c r="H352" s="24" t="s">
        <v>3</v>
      </c>
      <c r="I352" s="25">
        <v>8.8536654280374503</v>
      </c>
      <c r="J352" s="2" t="s">
        <v>79</v>
      </c>
      <c r="K352" s="3">
        <v>70</v>
      </c>
      <c r="L352" s="4" t="s">
        <v>86</v>
      </c>
      <c r="M352" s="4" t="s">
        <v>81</v>
      </c>
      <c r="N352" s="4" t="s">
        <v>88</v>
      </c>
      <c r="O352" s="26">
        <v>40</v>
      </c>
      <c r="P352" s="4" t="s">
        <v>86</v>
      </c>
      <c r="Q352" s="4"/>
      <c r="R352" s="3"/>
      <c r="S352" s="3"/>
      <c r="T352" s="3"/>
      <c r="U352" s="27" t="s">
        <v>84</v>
      </c>
      <c r="V352" s="3"/>
      <c r="W352" s="3"/>
      <c r="X352" s="27" t="s">
        <v>84</v>
      </c>
      <c r="Y352" s="3"/>
      <c r="Z352" s="3"/>
      <c r="AA352" s="3"/>
      <c r="AB352" s="3"/>
      <c r="AC352" s="27" t="s">
        <v>84</v>
      </c>
      <c r="AD352" s="3"/>
      <c r="AE352" s="3"/>
      <c r="AF352" s="3"/>
      <c r="AG352" s="3"/>
      <c r="AH352" s="3"/>
      <c r="AI352" s="3"/>
      <c r="AJ352" s="27" t="s">
        <v>84</v>
      </c>
      <c r="AK352" s="3"/>
      <c r="AL352" s="3"/>
      <c r="AM352" s="3"/>
      <c r="AN352" s="3"/>
      <c r="AO352" s="3"/>
      <c r="AP352" s="3"/>
      <c r="AQ352" s="3"/>
      <c r="AR352" s="3"/>
      <c r="AS352" s="3"/>
      <c r="AT352" s="3"/>
      <c r="AU352" s="3"/>
      <c r="AV352" s="3"/>
      <c r="AW352" s="3"/>
      <c r="AX352" s="3"/>
      <c r="AY352" s="3"/>
      <c r="AZ352" s="3"/>
      <c r="BA352" s="3"/>
      <c r="BB352" s="3"/>
      <c r="BC352" s="3"/>
      <c r="BD352" s="3"/>
      <c r="BE352" s="1"/>
      <c r="BF352" s="1"/>
      <c r="BG352" s="3" t="s">
        <v>89</v>
      </c>
      <c r="BH352" s="1"/>
    </row>
    <row r="353" spans="2:60" x14ac:dyDescent="0.2">
      <c r="B353" s="1">
        <v>349</v>
      </c>
      <c r="C353" s="22">
        <v>43415</v>
      </c>
      <c r="D353" s="1">
        <v>116</v>
      </c>
      <c r="E353" s="24">
        <v>12000</v>
      </c>
      <c r="F353" s="24">
        <v>15000</v>
      </c>
      <c r="G353" s="24">
        <v>15000</v>
      </c>
      <c r="H353" s="24" t="s">
        <v>3</v>
      </c>
      <c r="I353" s="25">
        <v>9.3926619287701367</v>
      </c>
      <c r="J353" s="2" t="s">
        <v>79</v>
      </c>
      <c r="K353" s="3">
        <v>70</v>
      </c>
      <c r="L353" s="4" t="s">
        <v>86</v>
      </c>
      <c r="M353" s="4" t="s">
        <v>81</v>
      </c>
      <c r="N353" s="4" t="s">
        <v>88</v>
      </c>
      <c r="O353" s="26">
        <v>40</v>
      </c>
      <c r="P353" s="4" t="s">
        <v>86</v>
      </c>
      <c r="Q353" s="4"/>
      <c r="R353" s="3"/>
      <c r="S353" s="3"/>
      <c r="T353" s="3"/>
      <c r="U353" s="27" t="s">
        <v>84</v>
      </c>
      <c r="V353" s="3"/>
      <c r="W353" s="3"/>
      <c r="X353" s="27" t="s">
        <v>84</v>
      </c>
      <c r="Y353" s="3"/>
      <c r="Z353" s="3"/>
      <c r="AA353" s="3"/>
      <c r="AB353" s="3"/>
      <c r="AC353" s="3"/>
      <c r="AD353" s="3"/>
      <c r="AE353" s="27" t="s">
        <v>84</v>
      </c>
      <c r="AF353" s="3"/>
      <c r="AG353" s="3"/>
      <c r="AH353" s="3"/>
      <c r="AI353" s="3"/>
      <c r="AJ353" s="27" t="s">
        <v>84</v>
      </c>
      <c r="AK353" s="3"/>
      <c r="AL353" s="3"/>
      <c r="AM353" s="3"/>
      <c r="AN353" s="3"/>
      <c r="AO353" s="3"/>
      <c r="AP353" s="3"/>
      <c r="AQ353" s="3"/>
      <c r="AR353" s="3"/>
      <c r="AS353" s="3"/>
      <c r="AT353" s="3"/>
      <c r="AU353" s="3"/>
      <c r="AV353" s="3"/>
      <c r="AW353" s="3"/>
      <c r="AX353" s="3"/>
      <c r="AY353" s="3"/>
      <c r="AZ353" s="3"/>
      <c r="BA353" s="3"/>
      <c r="BB353" s="3"/>
      <c r="BC353" s="3"/>
      <c r="BD353" s="3"/>
      <c r="BE353" s="1"/>
      <c r="BF353" s="1"/>
      <c r="BG353" s="3" t="s">
        <v>111</v>
      </c>
      <c r="BH353" s="1"/>
    </row>
    <row r="354" spans="2:60" x14ac:dyDescent="0.2">
      <c r="B354" s="1">
        <v>350</v>
      </c>
      <c r="C354" s="22">
        <v>43415</v>
      </c>
      <c r="D354" s="1">
        <v>117</v>
      </c>
      <c r="E354" s="24">
        <v>38000</v>
      </c>
      <c r="F354" s="24">
        <v>47500</v>
      </c>
      <c r="G354" s="24">
        <v>47500</v>
      </c>
      <c r="H354" s="24" t="s">
        <v>3</v>
      </c>
      <c r="I354" s="25">
        <v>10.545341438708522</v>
      </c>
      <c r="J354" s="2" t="s">
        <v>79</v>
      </c>
      <c r="K354" s="3">
        <v>70</v>
      </c>
      <c r="L354" s="4" t="s">
        <v>90</v>
      </c>
      <c r="M354" s="4" t="s">
        <v>81</v>
      </c>
      <c r="N354" s="39" t="s">
        <v>191</v>
      </c>
      <c r="O354" s="26">
        <v>40</v>
      </c>
      <c r="P354" s="4" t="s">
        <v>90</v>
      </c>
      <c r="Q354" s="4"/>
      <c r="R354" s="3"/>
      <c r="S354" s="3"/>
      <c r="T354" s="3"/>
      <c r="U354" s="27" t="s">
        <v>84</v>
      </c>
      <c r="V354" s="3"/>
      <c r="W354" s="3"/>
      <c r="X354" s="27" t="s">
        <v>84</v>
      </c>
      <c r="Y354" s="3"/>
      <c r="Z354" s="3"/>
      <c r="AA354" s="3"/>
      <c r="AB354" s="3"/>
      <c r="AC354" s="27" t="s">
        <v>84</v>
      </c>
      <c r="AD354" s="3"/>
      <c r="AE354" s="3"/>
      <c r="AF354" s="3"/>
      <c r="AG354" s="3"/>
      <c r="AH354" s="3"/>
      <c r="AI354" s="3"/>
      <c r="AJ354" s="27" t="s">
        <v>84</v>
      </c>
      <c r="AK354" s="3"/>
      <c r="AL354" s="3"/>
      <c r="AM354" s="3"/>
      <c r="AN354" s="3"/>
      <c r="AO354" s="3"/>
      <c r="AP354" s="3"/>
      <c r="AQ354" s="3"/>
      <c r="AR354" s="3"/>
      <c r="AS354" s="3"/>
      <c r="AT354" s="3"/>
      <c r="AU354" s="3"/>
      <c r="AV354" s="3"/>
      <c r="AW354" s="3"/>
      <c r="AX354" s="3"/>
      <c r="AY354" s="3"/>
      <c r="AZ354" s="3"/>
      <c r="BA354" s="3"/>
      <c r="BB354" s="27" t="s">
        <v>84</v>
      </c>
      <c r="BC354" s="3"/>
      <c r="BD354" s="3"/>
      <c r="BE354" s="1"/>
      <c r="BF354" s="1"/>
      <c r="BG354" s="3" t="s">
        <v>89</v>
      </c>
      <c r="BH354" s="1"/>
    </row>
    <row r="355" spans="2:60" x14ac:dyDescent="0.2">
      <c r="B355" s="1">
        <v>351</v>
      </c>
      <c r="C355" s="22">
        <v>43415</v>
      </c>
      <c r="D355" s="1">
        <v>118</v>
      </c>
      <c r="E355" s="24">
        <v>6000</v>
      </c>
      <c r="F355" s="24">
        <v>7500</v>
      </c>
      <c r="G355" s="24">
        <v>7500</v>
      </c>
      <c r="H355" s="24" t="s">
        <v>3</v>
      </c>
      <c r="I355" s="25">
        <v>8.6995147482101913</v>
      </c>
      <c r="J355" s="2" t="s">
        <v>79</v>
      </c>
      <c r="K355" s="3">
        <v>60</v>
      </c>
      <c r="L355" s="4" t="s">
        <v>90</v>
      </c>
      <c r="M355" s="4" t="s">
        <v>81</v>
      </c>
      <c r="N355" s="4" t="s">
        <v>82</v>
      </c>
      <c r="O355" s="26">
        <v>36</v>
      </c>
      <c r="P355" s="4" t="s">
        <v>83</v>
      </c>
      <c r="Q355" s="4"/>
      <c r="R355" s="3"/>
      <c r="S355" s="3"/>
      <c r="T355" s="3"/>
      <c r="U355" s="27" t="s">
        <v>84</v>
      </c>
      <c r="V355" s="3"/>
      <c r="W355" s="3"/>
      <c r="X355" s="3"/>
      <c r="Y355" s="27" t="s">
        <v>84</v>
      </c>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1"/>
      <c r="BF355" s="1"/>
      <c r="BG355" s="3" t="s">
        <v>85</v>
      </c>
      <c r="BH355" s="1"/>
    </row>
    <row r="356" spans="2:60" x14ac:dyDescent="0.2">
      <c r="B356" s="1">
        <v>352</v>
      </c>
      <c r="C356" s="22">
        <v>43415</v>
      </c>
      <c r="D356" s="1">
        <v>119</v>
      </c>
      <c r="E356" s="24">
        <v>9000</v>
      </c>
      <c r="F356" s="24">
        <v>11250</v>
      </c>
      <c r="G356" s="24">
        <v>11250</v>
      </c>
      <c r="H356" s="24" t="s">
        <v>3</v>
      </c>
      <c r="I356" s="25">
        <v>9.1049798563183568</v>
      </c>
      <c r="J356" s="2" t="s">
        <v>79</v>
      </c>
      <c r="K356" s="3">
        <v>60</v>
      </c>
      <c r="L356" s="4" t="s">
        <v>80</v>
      </c>
      <c r="M356" s="4" t="s">
        <v>81</v>
      </c>
      <c r="N356" s="4" t="s">
        <v>82</v>
      </c>
      <c r="O356" s="26">
        <v>36</v>
      </c>
      <c r="P356" s="4" t="s">
        <v>83</v>
      </c>
      <c r="Q356" s="4"/>
      <c r="R356" s="3"/>
      <c r="S356" s="3"/>
      <c r="T356" s="3"/>
      <c r="U356" s="27" t="s">
        <v>84</v>
      </c>
      <c r="V356" s="3"/>
      <c r="W356" s="3"/>
      <c r="X356" s="3"/>
      <c r="Y356" s="27" t="s">
        <v>84</v>
      </c>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1"/>
      <c r="BF356" s="1"/>
      <c r="BG356" s="3" t="s">
        <v>89</v>
      </c>
      <c r="BH356" s="1"/>
    </row>
    <row r="357" spans="2:60" x14ac:dyDescent="0.2">
      <c r="B357" s="1">
        <v>353</v>
      </c>
      <c r="C357" s="22">
        <v>43415</v>
      </c>
      <c r="D357" s="1">
        <v>120</v>
      </c>
      <c r="E357" s="24">
        <v>8500</v>
      </c>
      <c r="F357" s="24">
        <v>10625</v>
      </c>
      <c r="G357" s="24">
        <v>10625</v>
      </c>
      <c r="H357" s="24" t="s">
        <v>3</v>
      </c>
      <c r="I357" s="25">
        <v>9.0478214424784085</v>
      </c>
      <c r="J357" s="2" t="s">
        <v>79</v>
      </c>
      <c r="K357" s="3">
        <v>70</v>
      </c>
      <c r="L357" s="4" t="s">
        <v>126</v>
      </c>
      <c r="M357" s="4" t="s">
        <v>81</v>
      </c>
      <c r="N357" s="4" t="s">
        <v>88</v>
      </c>
      <c r="O357" s="26">
        <v>36</v>
      </c>
      <c r="P357" s="4" t="s">
        <v>83</v>
      </c>
      <c r="Q357" s="4"/>
      <c r="R357" s="3"/>
      <c r="S357" s="3"/>
      <c r="T357" s="3"/>
      <c r="U357" s="27" t="s">
        <v>84</v>
      </c>
      <c r="V357" s="3"/>
      <c r="W357" s="3"/>
      <c r="X357" s="3"/>
      <c r="Y357" s="27" t="s">
        <v>84</v>
      </c>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1"/>
      <c r="BF357" s="1"/>
      <c r="BG357" s="3" t="s">
        <v>89</v>
      </c>
      <c r="BH357" s="1"/>
    </row>
    <row r="358" spans="2:60" x14ac:dyDescent="0.2">
      <c r="B358" s="1">
        <v>354</v>
      </c>
      <c r="C358" s="22">
        <v>43415</v>
      </c>
      <c r="D358" s="1">
        <v>121</v>
      </c>
      <c r="E358" s="24">
        <v>7500</v>
      </c>
      <c r="F358" s="24">
        <v>9375</v>
      </c>
      <c r="G358" s="24">
        <v>9375</v>
      </c>
      <c r="H358" s="24" t="s">
        <v>3</v>
      </c>
      <c r="I358" s="25">
        <v>8.9226582995244019</v>
      </c>
      <c r="J358" s="2" t="s">
        <v>79</v>
      </c>
      <c r="K358" s="3">
        <v>80</v>
      </c>
      <c r="L358" s="4" t="s">
        <v>90</v>
      </c>
      <c r="M358" s="4" t="s">
        <v>81</v>
      </c>
      <c r="N358" s="4" t="s">
        <v>88</v>
      </c>
      <c r="O358" s="26">
        <v>35</v>
      </c>
      <c r="P358" s="4" t="s">
        <v>83</v>
      </c>
      <c r="Q358" s="4"/>
      <c r="R358" s="3"/>
      <c r="S358" s="3"/>
      <c r="T358" s="3"/>
      <c r="U358" s="27" t="s">
        <v>84</v>
      </c>
      <c r="V358" s="3"/>
      <c r="W358" s="3"/>
      <c r="X358" s="3"/>
      <c r="Y358" s="27" t="s">
        <v>84</v>
      </c>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1"/>
      <c r="BF358" s="1"/>
      <c r="BG358" s="3" t="s">
        <v>89</v>
      </c>
      <c r="BH358" s="1"/>
    </row>
    <row r="359" spans="2:60" x14ac:dyDescent="0.2">
      <c r="B359" s="1">
        <v>355</v>
      </c>
      <c r="C359" s="22">
        <v>43415</v>
      </c>
      <c r="D359" s="1">
        <v>122</v>
      </c>
      <c r="E359" s="24">
        <v>100000</v>
      </c>
      <c r="F359" s="24">
        <v>125000</v>
      </c>
      <c r="G359" s="24">
        <v>125000</v>
      </c>
      <c r="H359" s="24" t="s">
        <v>3</v>
      </c>
      <c r="I359" s="25">
        <v>11.512925464970229</v>
      </c>
      <c r="J359" s="2" t="s">
        <v>79</v>
      </c>
      <c r="K359" s="3">
        <v>60</v>
      </c>
      <c r="L359" s="4" t="s">
        <v>86</v>
      </c>
      <c r="M359" s="4" t="s">
        <v>81</v>
      </c>
      <c r="N359" s="4" t="s">
        <v>88</v>
      </c>
      <c r="O359" s="26">
        <v>36</v>
      </c>
      <c r="P359" s="4" t="s">
        <v>86</v>
      </c>
      <c r="Q359" s="4"/>
      <c r="R359" s="3"/>
      <c r="S359" s="3"/>
      <c r="T359" s="27" t="s">
        <v>84</v>
      </c>
      <c r="U359" s="3"/>
      <c r="V359" s="3"/>
      <c r="W359" s="3"/>
      <c r="X359" s="3"/>
      <c r="Y359" s="3"/>
      <c r="Z359" s="3"/>
      <c r="AA359" s="3"/>
      <c r="AB359" s="3"/>
      <c r="AC359" s="3"/>
      <c r="AD359" s="3"/>
      <c r="AE359" s="3"/>
      <c r="AF359" s="3"/>
      <c r="AG359" s="3"/>
      <c r="AH359" s="3"/>
      <c r="AI359" s="3"/>
      <c r="AJ359" s="3"/>
      <c r="AK359" s="27" t="s">
        <v>84</v>
      </c>
      <c r="AL359" s="3"/>
      <c r="AM359" s="3"/>
      <c r="AN359" s="3"/>
      <c r="AO359" s="3"/>
      <c r="AP359" s="3"/>
      <c r="AQ359" s="3"/>
      <c r="AR359" s="3"/>
      <c r="AS359" s="3"/>
      <c r="AT359" s="3"/>
      <c r="AU359" s="3"/>
      <c r="AV359" s="3"/>
      <c r="AW359" s="3"/>
      <c r="AX359" s="3"/>
      <c r="AY359" s="3"/>
      <c r="AZ359" s="3"/>
      <c r="BA359" s="3"/>
      <c r="BB359" s="3"/>
      <c r="BC359" s="3"/>
      <c r="BD359" s="3"/>
      <c r="BE359" s="1"/>
      <c r="BF359" s="1"/>
      <c r="BG359" s="3" t="s">
        <v>96</v>
      </c>
      <c r="BH359" s="1"/>
    </row>
    <row r="360" spans="2:60" x14ac:dyDescent="0.2">
      <c r="B360" s="1">
        <v>356</v>
      </c>
      <c r="C360" s="22">
        <v>43415</v>
      </c>
      <c r="D360" s="1">
        <v>123</v>
      </c>
      <c r="E360" s="24">
        <v>55000</v>
      </c>
      <c r="F360" s="24">
        <v>68750</v>
      </c>
      <c r="G360" s="24">
        <v>68750</v>
      </c>
      <c r="H360" s="24" t="s">
        <v>3</v>
      </c>
      <c r="I360" s="25">
        <v>10.915088464214607</v>
      </c>
      <c r="J360" s="2" t="s">
        <v>79</v>
      </c>
      <c r="K360" s="3">
        <v>60</v>
      </c>
      <c r="L360" s="4" t="s">
        <v>90</v>
      </c>
      <c r="M360" s="4" t="s">
        <v>81</v>
      </c>
      <c r="N360" s="4" t="s">
        <v>95</v>
      </c>
      <c r="O360" s="26">
        <v>36</v>
      </c>
      <c r="P360" s="4" t="s">
        <v>83</v>
      </c>
      <c r="Q360" s="4"/>
      <c r="R360" s="3"/>
      <c r="S360" s="3"/>
      <c r="T360" s="27" t="s">
        <v>84</v>
      </c>
      <c r="U360" s="3"/>
      <c r="V360" s="3"/>
      <c r="W360" s="3"/>
      <c r="X360" s="3"/>
      <c r="Y360" s="3"/>
      <c r="Z360" s="3"/>
      <c r="AA360" s="3"/>
      <c r="AB360" s="3"/>
      <c r="AC360" s="3"/>
      <c r="AD360" s="3"/>
      <c r="AE360" s="3"/>
      <c r="AF360" s="3"/>
      <c r="AG360" s="3"/>
      <c r="AH360" s="3"/>
      <c r="AI360" s="3"/>
      <c r="AJ360" s="3"/>
      <c r="AK360" s="27" t="s">
        <v>84</v>
      </c>
      <c r="AL360" s="3"/>
      <c r="AM360" s="3"/>
      <c r="AN360" s="3"/>
      <c r="AO360" s="3"/>
      <c r="AP360" s="3"/>
      <c r="AQ360" s="3"/>
      <c r="AR360" s="3"/>
      <c r="AS360" s="3"/>
      <c r="AT360" s="3"/>
      <c r="AU360" s="3"/>
      <c r="AV360" s="3"/>
      <c r="AW360" s="3"/>
      <c r="AX360" s="3"/>
      <c r="AY360" s="3"/>
      <c r="AZ360" s="3"/>
      <c r="BA360" s="3"/>
      <c r="BB360" s="3"/>
      <c r="BC360" s="3"/>
      <c r="BD360" s="3"/>
      <c r="BE360" s="1"/>
      <c r="BF360" s="1"/>
      <c r="BG360" s="3" t="s">
        <v>96</v>
      </c>
      <c r="BH360" s="1"/>
    </row>
    <row r="361" spans="2:60" x14ac:dyDescent="0.2">
      <c r="B361" s="1">
        <v>357</v>
      </c>
      <c r="C361" s="22">
        <v>43415</v>
      </c>
      <c r="D361" s="1">
        <v>185</v>
      </c>
      <c r="E361" s="24">
        <v>1300</v>
      </c>
      <c r="F361" s="24">
        <v>1625</v>
      </c>
      <c r="G361" s="24">
        <v>1625</v>
      </c>
      <c r="H361" s="24" t="s">
        <v>3</v>
      </c>
      <c r="I361" s="25">
        <v>7.1701195434496281</v>
      </c>
      <c r="J361" s="2" t="s">
        <v>79</v>
      </c>
      <c r="K361" s="3">
        <v>50</v>
      </c>
      <c r="L361" s="4" t="s">
        <v>86</v>
      </c>
      <c r="M361" s="4" t="s">
        <v>81</v>
      </c>
      <c r="N361" s="4" t="s">
        <v>88</v>
      </c>
      <c r="O361" s="26">
        <v>34</v>
      </c>
      <c r="P361" s="4" t="s">
        <v>86</v>
      </c>
      <c r="Q361" s="4"/>
      <c r="R361" s="27" t="s">
        <v>84</v>
      </c>
      <c r="S361" s="27"/>
      <c r="T361" s="3"/>
      <c r="U361" s="27" t="s">
        <v>84</v>
      </c>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1"/>
      <c r="BF361" s="1"/>
      <c r="BG361" s="3" t="s">
        <v>111</v>
      </c>
      <c r="BH361" s="1"/>
    </row>
    <row r="362" spans="2:60" x14ac:dyDescent="0.2">
      <c r="B362" s="1">
        <v>358</v>
      </c>
      <c r="C362" s="22">
        <v>43415</v>
      </c>
      <c r="D362" s="1">
        <v>186</v>
      </c>
      <c r="E362" s="24">
        <v>1000</v>
      </c>
      <c r="F362" s="24">
        <v>1250</v>
      </c>
      <c r="G362" s="24">
        <v>1250</v>
      </c>
      <c r="H362" s="24" t="s">
        <v>3</v>
      </c>
      <c r="I362" s="25">
        <v>6.9077552789821368</v>
      </c>
      <c r="J362" s="2" t="s">
        <v>79</v>
      </c>
      <c r="K362" s="3">
        <v>50</v>
      </c>
      <c r="L362" s="4" t="s">
        <v>86</v>
      </c>
      <c r="M362" s="4" t="s">
        <v>81</v>
      </c>
      <c r="N362" s="4" t="s">
        <v>95</v>
      </c>
      <c r="O362" s="26">
        <v>34</v>
      </c>
      <c r="P362" s="4" t="s">
        <v>86</v>
      </c>
      <c r="Q362" s="4"/>
      <c r="R362" s="27" t="s">
        <v>84</v>
      </c>
      <c r="S362" s="27"/>
      <c r="T362" s="3"/>
      <c r="U362" s="27" t="s">
        <v>84</v>
      </c>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1"/>
      <c r="BF362" s="1"/>
      <c r="BG362" s="3" t="s">
        <v>111</v>
      </c>
      <c r="BH362" s="1"/>
    </row>
    <row r="363" spans="2:60" x14ac:dyDescent="0.2">
      <c r="B363" s="1">
        <v>359</v>
      </c>
      <c r="C363" s="22">
        <v>43415</v>
      </c>
      <c r="D363" s="1">
        <v>187</v>
      </c>
      <c r="E363" s="24">
        <v>1300</v>
      </c>
      <c r="F363" s="24">
        <v>1625</v>
      </c>
      <c r="G363" s="24">
        <v>1625</v>
      </c>
      <c r="H363" s="24" t="s">
        <v>3</v>
      </c>
      <c r="I363" s="25">
        <v>7.1701195434496281</v>
      </c>
      <c r="J363" s="2" t="s">
        <v>79</v>
      </c>
      <c r="K363" s="3">
        <v>60</v>
      </c>
      <c r="L363" s="4" t="s">
        <v>86</v>
      </c>
      <c r="M363" s="4" t="s">
        <v>81</v>
      </c>
      <c r="N363" s="4" t="s">
        <v>88</v>
      </c>
      <c r="O363" s="26">
        <v>34</v>
      </c>
      <c r="P363" s="4" t="s">
        <v>86</v>
      </c>
      <c r="Q363" s="4"/>
      <c r="R363" s="27" t="s">
        <v>84</v>
      </c>
      <c r="S363" s="27"/>
      <c r="T363" s="3"/>
      <c r="U363" s="27" t="s">
        <v>84</v>
      </c>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1"/>
      <c r="BF363" s="1"/>
      <c r="BG363" s="3" t="s">
        <v>89</v>
      </c>
      <c r="BH363" s="1"/>
    </row>
    <row r="364" spans="2:60" x14ac:dyDescent="0.2">
      <c r="B364" s="1">
        <v>360</v>
      </c>
      <c r="C364" s="22">
        <v>43415</v>
      </c>
      <c r="D364" s="1">
        <v>188</v>
      </c>
      <c r="E364" s="24">
        <v>800</v>
      </c>
      <c r="F364" s="24">
        <v>1000</v>
      </c>
      <c r="G364" s="24">
        <v>1000</v>
      </c>
      <c r="H364" s="24" t="s">
        <v>3</v>
      </c>
      <c r="I364" s="25">
        <v>6.6846117276679271</v>
      </c>
      <c r="J364" s="2" t="s">
        <v>79</v>
      </c>
      <c r="K364" s="3">
        <v>60</v>
      </c>
      <c r="L364" s="4" t="s">
        <v>86</v>
      </c>
      <c r="M364" s="4" t="s">
        <v>81</v>
      </c>
      <c r="N364" s="4" t="s">
        <v>88</v>
      </c>
      <c r="O364" s="26">
        <v>32</v>
      </c>
      <c r="P364" s="4" t="s">
        <v>83</v>
      </c>
      <c r="Q364" s="4"/>
      <c r="R364" s="27" t="s">
        <v>84</v>
      </c>
      <c r="S364" s="27"/>
      <c r="T364" s="3"/>
      <c r="U364" s="27" t="s">
        <v>84</v>
      </c>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1"/>
      <c r="BF364" s="1"/>
      <c r="BG364" s="3" t="s">
        <v>89</v>
      </c>
      <c r="BH364" s="1"/>
    </row>
    <row r="365" spans="2:60" x14ac:dyDescent="0.2">
      <c r="B365" s="1">
        <v>361</v>
      </c>
      <c r="C365" s="22">
        <v>43415</v>
      </c>
      <c r="D365" s="1">
        <v>189</v>
      </c>
      <c r="E365" s="24">
        <v>900</v>
      </c>
      <c r="F365" s="24">
        <v>1125</v>
      </c>
      <c r="G365" s="24">
        <v>1125</v>
      </c>
      <c r="H365" s="24" t="s">
        <v>3</v>
      </c>
      <c r="I365" s="25">
        <v>6.8023947633243109</v>
      </c>
      <c r="J365" s="2" t="s">
        <v>79</v>
      </c>
      <c r="K365" s="3">
        <v>60</v>
      </c>
      <c r="L365" s="4" t="s">
        <v>86</v>
      </c>
      <c r="M365" s="4" t="s">
        <v>81</v>
      </c>
      <c r="N365" s="4" t="s">
        <v>95</v>
      </c>
      <c r="O365" s="26">
        <v>34</v>
      </c>
      <c r="P365" s="4" t="s">
        <v>83</v>
      </c>
      <c r="Q365" s="4"/>
      <c r="R365" s="27" t="s">
        <v>84</v>
      </c>
      <c r="S365" s="27"/>
      <c r="T365" s="3"/>
      <c r="U365" s="27" t="s">
        <v>84</v>
      </c>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1"/>
      <c r="BF365" s="1"/>
      <c r="BG365" s="3" t="s">
        <v>89</v>
      </c>
      <c r="BH365" s="1"/>
    </row>
    <row r="366" spans="2:60" x14ac:dyDescent="0.2">
      <c r="B366" s="1">
        <v>362</v>
      </c>
      <c r="C366" s="22">
        <v>43415</v>
      </c>
      <c r="D366" s="1">
        <v>190</v>
      </c>
      <c r="E366" s="24">
        <v>1100</v>
      </c>
      <c r="F366" s="24">
        <v>1375</v>
      </c>
      <c r="G366" s="24">
        <v>1375</v>
      </c>
      <c r="H366" s="24" t="s">
        <v>3</v>
      </c>
      <c r="I366" s="25">
        <v>7.0030654587864616</v>
      </c>
      <c r="J366" s="2" t="s">
        <v>79</v>
      </c>
      <c r="K366" s="3">
        <v>60</v>
      </c>
      <c r="L366" s="4" t="s">
        <v>86</v>
      </c>
      <c r="M366" s="4" t="s">
        <v>81</v>
      </c>
      <c r="N366" s="4" t="s">
        <v>88</v>
      </c>
      <c r="O366" s="26">
        <v>34</v>
      </c>
      <c r="P366" s="4" t="s">
        <v>83</v>
      </c>
      <c r="Q366" s="4"/>
      <c r="R366" s="27" t="s">
        <v>84</v>
      </c>
      <c r="S366" s="27"/>
      <c r="T366" s="3"/>
      <c r="U366" s="27" t="s">
        <v>84</v>
      </c>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1"/>
      <c r="BF366" s="1"/>
      <c r="BG366" s="3" t="s">
        <v>111</v>
      </c>
      <c r="BH366" s="1"/>
    </row>
    <row r="367" spans="2:60" x14ac:dyDescent="0.2">
      <c r="B367" s="1">
        <v>363</v>
      </c>
      <c r="C367" s="22">
        <v>43415</v>
      </c>
      <c r="D367" s="1">
        <v>191</v>
      </c>
      <c r="E367" s="24">
        <v>10500</v>
      </c>
      <c r="F367" s="24">
        <v>13125</v>
      </c>
      <c r="G367" s="24">
        <v>13125</v>
      </c>
      <c r="H367" s="24" t="s">
        <v>3</v>
      </c>
      <c r="I367" s="25">
        <v>9.259130536145614</v>
      </c>
      <c r="J367" s="2" t="s">
        <v>79</v>
      </c>
      <c r="K367" s="3">
        <v>70</v>
      </c>
      <c r="L367" s="4" t="s">
        <v>80</v>
      </c>
      <c r="M367" s="4" t="s">
        <v>81</v>
      </c>
      <c r="N367" s="4" t="s">
        <v>95</v>
      </c>
      <c r="O367" s="26">
        <v>36</v>
      </c>
      <c r="P367" s="4" t="s">
        <v>80</v>
      </c>
      <c r="Q367" s="4"/>
      <c r="R367" s="3"/>
      <c r="S367" s="3"/>
      <c r="T367" s="3"/>
      <c r="U367" s="27" t="s">
        <v>84</v>
      </c>
      <c r="V367" s="3"/>
      <c r="W367" s="3"/>
      <c r="X367" s="3"/>
      <c r="Y367" s="27" t="s">
        <v>84</v>
      </c>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1"/>
      <c r="BF367" s="1"/>
      <c r="BG367" s="3" t="s">
        <v>85</v>
      </c>
      <c r="BH367" s="1"/>
    </row>
    <row r="368" spans="2:60" x14ac:dyDescent="0.2">
      <c r="B368" s="1">
        <v>364</v>
      </c>
      <c r="C368" s="22">
        <v>43415</v>
      </c>
      <c r="D368" s="1">
        <v>192</v>
      </c>
      <c r="E368" s="24">
        <v>11000</v>
      </c>
      <c r="F368" s="24">
        <v>13750</v>
      </c>
      <c r="G368" s="24">
        <v>13750</v>
      </c>
      <c r="H368" s="24" t="s">
        <v>3</v>
      </c>
      <c r="I368" s="25">
        <v>9.3056505517805075</v>
      </c>
      <c r="J368" s="2" t="s">
        <v>79</v>
      </c>
      <c r="K368" s="3">
        <v>70</v>
      </c>
      <c r="L368" s="4" t="s">
        <v>126</v>
      </c>
      <c r="M368" s="4" t="s">
        <v>81</v>
      </c>
      <c r="N368" s="4" t="s">
        <v>95</v>
      </c>
      <c r="O368" s="26">
        <v>36</v>
      </c>
      <c r="P368" s="4" t="s">
        <v>126</v>
      </c>
      <c r="Q368" s="4"/>
      <c r="R368" s="3"/>
      <c r="S368" s="3"/>
      <c r="T368" s="3"/>
      <c r="U368" s="27" t="s">
        <v>84</v>
      </c>
      <c r="V368" s="3"/>
      <c r="W368" s="3"/>
      <c r="X368" s="27"/>
      <c r="Y368" s="27" t="s">
        <v>84</v>
      </c>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1"/>
      <c r="BF368" s="1"/>
      <c r="BG368" s="3" t="s">
        <v>85</v>
      </c>
      <c r="BH368" s="1"/>
    </row>
    <row r="369" spans="2:60" x14ac:dyDescent="0.2">
      <c r="B369" s="1">
        <v>365</v>
      </c>
      <c r="C369" s="22">
        <v>43415</v>
      </c>
      <c r="D369" s="1">
        <v>194</v>
      </c>
      <c r="E369" s="24">
        <v>70000</v>
      </c>
      <c r="F369" s="24">
        <v>87500</v>
      </c>
      <c r="G369" s="24">
        <v>87500</v>
      </c>
      <c r="H369" s="24" t="s">
        <v>3</v>
      </c>
      <c r="I369" s="25">
        <v>11.156250521031495</v>
      </c>
      <c r="J369" s="2" t="s">
        <v>79</v>
      </c>
      <c r="K369" s="3">
        <v>70</v>
      </c>
      <c r="L369" s="4" t="s">
        <v>80</v>
      </c>
      <c r="M369" s="4" t="s">
        <v>81</v>
      </c>
      <c r="N369" s="4" t="s">
        <v>192</v>
      </c>
      <c r="O369" s="26">
        <v>36</v>
      </c>
      <c r="P369" s="4" t="s">
        <v>80</v>
      </c>
      <c r="Q369" s="4"/>
      <c r="R369" s="3"/>
      <c r="S369" s="3"/>
      <c r="T369" s="3"/>
      <c r="U369" s="27" t="s">
        <v>84</v>
      </c>
      <c r="V369" s="3"/>
      <c r="W369" s="3"/>
      <c r="X369" s="3"/>
      <c r="Y369" s="27" t="s">
        <v>84</v>
      </c>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1"/>
      <c r="BF369" s="1"/>
      <c r="BG369" s="3" t="s">
        <v>96</v>
      </c>
      <c r="BH369" s="28" t="s">
        <v>193</v>
      </c>
    </row>
    <row r="370" spans="2:60" x14ac:dyDescent="0.2">
      <c r="B370" s="1">
        <v>366</v>
      </c>
      <c r="C370" s="22">
        <v>43415</v>
      </c>
      <c r="D370" s="1">
        <v>196</v>
      </c>
      <c r="E370" s="24">
        <v>28000</v>
      </c>
      <c r="F370" s="24">
        <v>35000</v>
      </c>
      <c r="G370" s="24">
        <v>35000</v>
      </c>
      <c r="H370" s="24" t="s">
        <v>3</v>
      </c>
      <c r="I370" s="25">
        <v>10.239959789157341</v>
      </c>
      <c r="J370" s="2" t="s">
        <v>79</v>
      </c>
      <c r="K370" s="3">
        <v>70</v>
      </c>
      <c r="L370" s="4" t="s">
        <v>80</v>
      </c>
      <c r="M370" s="4" t="s">
        <v>81</v>
      </c>
      <c r="N370" s="4" t="s">
        <v>194</v>
      </c>
      <c r="O370" s="26">
        <v>36</v>
      </c>
      <c r="P370" s="4" t="s">
        <v>80</v>
      </c>
      <c r="Q370" s="4"/>
      <c r="R370" s="3"/>
      <c r="S370" s="3"/>
      <c r="T370" s="3"/>
      <c r="U370" s="27" t="s">
        <v>84</v>
      </c>
      <c r="V370" s="3"/>
      <c r="W370" s="3"/>
      <c r="X370" s="3"/>
      <c r="Y370" s="27" t="s">
        <v>84</v>
      </c>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1"/>
      <c r="BF370" s="1"/>
      <c r="BG370" s="3" t="s">
        <v>96</v>
      </c>
      <c r="BH370" s="1"/>
    </row>
    <row r="371" spans="2:60" x14ac:dyDescent="0.2">
      <c r="B371" s="1">
        <v>367</v>
      </c>
      <c r="C371" s="22">
        <v>43415</v>
      </c>
      <c r="D371" s="1">
        <v>197</v>
      </c>
      <c r="E371" s="24">
        <v>28000</v>
      </c>
      <c r="F371" s="24">
        <v>35000</v>
      </c>
      <c r="G371" s="24">
        <v>35000</v>
      </c>
      <c r="H371" s="24" t="s">
        <v>3</v>
      </c>
      <c r="I371" s="25">
        <v>10.239959789157341</v>
      </c>
      <c r="J371" s="2" t="s">
        <v>79</v>
      </c>
      <c r="K371" s="3">
        <v>70</v>
      </c>
      <c r="L371" s="4" t="s">
        <v>126</v>
      </c>
      <c r="M371" s="4" t="s">
        <v>81</v>
      </c>
      <c r="N371" s="4" t="s">
        <v>195</v>
      </c>
      <c r="O371" s="26">
        <v>36</v>
      </c>
      <c r="P371" s="4" t="s">
        <v>126</v>
      </c>
      <c r="Q371" s="4"/>
      <c r="R371" s="3"/>
      <c r="S371" s="3"/>
      <c r="T371" s="3"/>
      <c r="U371" s="27" t="s">
        <v>84</v>
      </c>
      <c r="V371" s="3"/>
      <c r="W371" s="3"/>
      <c r="X371" s="3"/>
      <c r="Y371" s="27" t="s">
        <v>84</v>
      </c>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t="s">
        <v>196</v>
      </c>
      <c r="BB371" s="3"/>
      <c r="BC371" s="3"/>
      <c r="BD371" s="3"/>
      <c r="BE371" s="1"/>
      <c r="BF371" s="1"/>
      <c r="BG371" s="3" t="s">
        <v>96</v>
      </c>
      <c r="BH371" t="s">
        <v>197</v>
      </c>
    </row>
    <row r="372" spans="2:60" x14ac:dyDescent="0.2">
      <c r="B372" s="1">
        <v>368</v>
      </c>
      <c r="C372" s="22">
        <v>43415</v>
      </c>
      <c r="D372" s="1">
        <v>198</v>
      </c>
      <c r="E372" s="24">
        <v>10000</v>
      </c>
      <c r="F372" s="24">
        <v>12500</v>
      </c>
      <c r="G372" s="24">
        <v>12500</v>
      </c>
      <c r="H372" s="24" t="s">
        <v>3</v>
      </c>
      <c r="I372" s="25">
        <v>9.2103403719761836</v>
      </c>
      <c r="J372" s="2" t="s">
        <v>79</v>
      </c>
      <c r="K372" s="3">
        <v>60</v>
      </c>
      <c r="L372" s="4" t="s">
        <v>86</v>
      </c>
      <c r="M372" s="4" t="s">
        <v>81</v>
      </c>
      <c r="N372" s="4" t="s">
        <v>88</v>
      </c>
      <c r="O372" s="26">
        <v>38</v>
      </c>
      <c r="P372" s="4" t="s">
        <v>86</v>
      </c>
      <c r="Q372" s="4"/>
      <c r="R372" s="3"/>
      <c r="S372" s="3"/>
      <c r="T372" s="3"/>
      <c r="U372" s="27" t="s">
        <v>84</v>
      </c>
      <c r="V372" s="3"/>
      <c r="W372" s="3"/>
      <c r="X372" s="27" t="s">
        <v>84</v>
      </c>
      <c r="Y372" s="3"/>
      <c r="Z372" s="3"/>
      <c r="AA372" s="3"/>
      <c r="AB372" s="3"/>
      <c r="AC372" s="3"/>
      <c r="AD372" s="3"/>
      <c r="AE372" s="27" t="s">
        <v>84</v>
      </c>
      <c r="AF372" s="3"/>
      <c r="AG372" s="3"/>
      <c r="AH372" s="3"/>
      <c r="AI372" s="3"/>
      <c r="AJ372" s="27" t="s">
        <v>84</v>
      </c>
      <c r="AK372" s="3"/>
      <c r="AL372" s="3"/>
      <c r="AM372" s="3"/>
      <c r="AN372" s="3"/>
      <c r="AO372" s="3"/>
      <c r="AP372" s="3"/>
      <c r="AQ372" s="3"/>
      <c r="AR372" s="3"/>
      <c r="AS372" s="3"/>
      <c r="AT372" s="3"/>
      <c r="AU372" s="3"/>
      <c r="AV372" s="3"/>
      <c r="AW372" s="3"/>
      <c r="AX372" s="3"/>
      <c r="AY372" s="3"/>
      <c r="AZ372" s="3"/>
      <c r="BA372" s="3"/>
      <c r="BB372" s="3"/>
      <c r="BC372" s="3"/>
      <c r="BD372" s="3"/>
      <c r="BE372" s="1"/>
      <c r="BF372" s="1"/>
      <c r="BG372" s="3" t="s">
        <v>85</v>
      </c>
      <c r="BH372" s="1"/>
    </row>
    <row r="373" spans="2:60" x14ac:dyDescent="0.2">
      <c r="B373" s="1">
        <v>369</v>
      </c>
      <c r="C373" s="22">
        <v>43415</v>
      </c>
      <c r="D373" s="1">
        <v>199</v>
      </c>
      <c r="E373" s="24">
        <v>12000</v>
      </c>
      <c r="F373" s="24">
        <v>15000</v>
      </c>
      <c r="G373" s="24">
        <v>15000</v>
      </c>
      <c r="H373" s="24" t="s">
        <v>3</v>
      </c>
      <c r="I373" s="25">
        <v>9.3926619287701367</v>
      </c>
      <c r="J373" s="2" t="s">
        <v>79</v>
      </c>
      <c r="K373" s="3">
        <v>70</v>
      </c>
      <c r="L373" s="4" t="s">
        <v>86</v>
      </c>
      <c r="M373" s="4" t="s">
        <v>81</v>
      </c>
      <c r="N373" s="4" t="s">
        <v>88</v>
      </c>
      <c r="O373" s="26">
        <v>39</v>
      </c>
      <c r="P373" s="4" t="s">
        <v>86</v>
      </c>
      <c r="Q373" s="4"/>
      <c r="R373" s="3"/>
      <c r="S373" s="3"/>
      <c r="T373" s="3"/>
      <c r="U373" s="27" t="s">
        <v>84</v>
      </c>
      <c r="V373" s="3"/>
      <c r="W373" s="3"/>
      <c r="X373" s="27" t="s">
        <v>84</v>
      </c>
      <c r="Y373" s="3"/>
      <c r="Z373" s="3"/>
      <c r="AA373" s="3"/>
      <c r="AB373" s="3"/>
      <c r="AC373" s="3"/>
      <c r="AD373" s="3"/>
      <c r="AE373" s="27" t="s">
        <v>84</v>
      </c>
      <c r="AF373" s="3"/>
      <c r="AG373" s="3"/>
      <c r="AH373" s="3"/>
      <c r="AI373" s="3"/>
      <c r="AJ373" s="27" t="s">
        <v>84</v>
      </c>
      <c r="AK373" s="3"/>
      <c r="AL373" s="3"/>
      <c r="AM373" s="3"/>
      <c r="AN373" s="3"/>
      <c r="AO373" s="3"/>
      <c r="AP373" s="3"/>
      <c r="AQ373" s="3"/>
      <c r="AR373" s="3"/>
      <c r="AS373" s="3"/>
      <c r="AT373" s="3"/>
      <c r="AU373" s="3"/>
      <c r="AV373" s="3"/>
      <c r="AW373" s="3"/>
      <c r="AX373" s="3"/>
      <c r="AY373" s="3"/>
      <c r="AZ373" s="3"/>
      <c r="BA373" s="3"/>
      <c r="BB373" s="3"/>
      <c r="BC373" s="3"/>
      <c r="BD373" s="3"/>
      <c r="BE373" s="1"/>
      <c r="BF373" s="1"/>
      <c r="BG373" s="3" t="s">
        <v>85</v>
      </c>
      <c r="BH373" s="1"/>
    </row>
    <row r="374" spans="2:60" x14ac:dyDescent="0.2">
      <c r="B374" s="1">
        <v>370</v>
      </c>
      <c r="C374" s="22">
        <v>43415</v>
      </c>
      <c r="D374" s="1">
        <v>202</v>
      </c>
      <c r="E374" s="24">
        <v>10000</v>
      </c>
      <c r="F374" s="24">
        <v>12500</v>
      </c>
      <c r="G374" s="24">
        <v>12500</v>
      </c>
      <c r="H374" s="24" t="s">
        <v>3</v>
      </c>
      <c r="I374" s="25">
        <v>9.2103403719761836</v>
      </c>
      <c r="J374" s="2" t="s">
        <v>79</v>
      </c>
      <c r="K374" s="3">
        <v>50</v>
      </c>
      <c r="L374" s="4" t="s">
        <v>86</v>
      </c>
      <c r="M374" s="4" t="s">
        <v>81</v>
      </c>
      <c r="N374" s="4" t="s">
        <v>88</v>
      </c>
      <c r="O374" s="26">
        <v>40</v>
      </c>
      <c r="P374" s="4" t="s">
        <v>86</v>
      </c>
      <c r="Q374" s="4"/>
      <c r="R374" s="27" t="s">
        <v>84</v>
      </c>
      <c r="S374" s="27"/>
      <c r="T374" s="3"/>
      <c r="U374" s="27" t="s">
        <v>84</v>
      </c>
      <c r="V374" s="3"/>
      <c r="W374" s="3"/>
      <c r="X374" s="3"/>
      <c r="Y374" s="3"/>
      <c r="Z374" s="3"/>
      <c r="AA374" s="3"/>
      <c r="AB374" s="3"/>
      <c r="AC374" s="27" t="s">
        <v>84</v>
      </c>
      <c r="AD374" s="3"/>
      <c r="AE374" s="3"/>
      <c r="AF374" s="3"/>
      <c r="AG374" s="3"/>
      <c r="AH374" s="3"/>
      <c r="AI374" s="3"/>
      <c r="AJ374" s="27" t="s">
        <v>84</v>
      </c>
      <c r="AK374" s="3"/>
      <c r="AL374" s="3"/>
      <c r="AM374" s="3"/>
      <c r="AN374" s="3"/>
      <c r="AO374" s="3"/>
      <c r="AP374" s="3"/>
      <c r="AQ374" s="3"/>
      <c r="AR374" s="3"/>
      <c r="AS374" s="3"/>
      <c r="AT374" s="3"/>
      <c r="AU374" s="3"/>
      <c r="AV374" s="3"/>
      <c r="AW374" s="3"/>
      <c r="AX374" s="3"/>
      <c r="AY374" s="3"/>
      <c r="AZ374" s="3"/>
      <c r="BA374" s="3"/>
      <c r="BB374" s="3"/>
      <c r="BC374" s="3"/>
      <c r="BD374" s="3"/>
      <c r="BE374" s="1"/>
      <c r="BF374" s="1"/>
      <c r="BG374" s="3" t="s">
        <v>89</v>
      </c>
      <c r="BH374" s="1"/>
    </row>
    <row r="375" spans="2:60" x14ac:dyDescent="0.2">
      <c r="B375" s="1">
        <v>371</v>
      </c>
      <c r="C375" s="22">
        <v>43415</v>
      </c>
      <c r="D375" s="1">
        <v>203</v>
      </c>
      <c r="E375" s="24">
        <v>5500</v>
      </c>
      <c r="F375" s="24">
        <v>6875</v>
      </c>
      <c r="G375" s="24">
        <v>6875</v>
      </c>
      <c r="H375" s="24" t="s">
        <v>3</v>
      </c>
      <c r="I375" s="25">
        <v>8.6125033712205621</v>
      </c>
      <c r="J375" s="2" t="s">
        <v>79</v>
      </c>
      <c r="K375" s="3">
        <v>60</v>
      </c>
      <c r="L375" s="4" t="s">
        <v>86</v>
      </c>
      <c r="M375" s="4" t="s">
        <v>81</v>
      </c>
      <c r="N375" s="4" t="s">
        <v>88</v>
      </c>
      <c r="O375" s="26">
        <v>40</v>
      </c>
      <c r="P375" s="4" t="s">
        <v>86</v>
      </c>
      <c r="Q375" s="4"/>
      <c r="R375" s="27" t="s">
        <v>84</v>
      </c>
      <c r="S375" s="27"/>
      <c r="T375" s="3"/>
      <c r="U375" s="27" t="s">
        <v>84</v>
      </c>
      <c r="V375" s="3"/>
      <c r="W375" s="3"/>
      <c r="X375" s="3"/>
      <c r="Y375" s="3"/>
      <c r="Z375" s="3"/>
      <c r="AA375" s="3"/>
      <c r="AB375" s="3"/>
      <c r="AC375" s="27" t="s">
        <v>84</v>
      </c>
      <c r="AD375" s="3"/>
      <c r="AE375" s="3"/>
      <c r="AF375" s="3"/>
      <c r="AG375" s="3"/>
      <c r="AH375" s="3"/>
      <c r="AI375" s="3"/>
      <c r="AJ375" s="27" t="s">
        <v>84</v>
      </c>
      <c r="AK375" s="3"/>
      <c r="AL375" s="3"/>
      <c r="AM375" s="3"/>
      <c r="AN375" s="3"/>
      <c r="AO375" s="3"/>
      <c r="AP375" s="3"/>
      <c r="AQ375" s="3"/>
      <c r="AR375" s="3"/>
      <c r="AS375" s="3"/>
      <c r="AT375" s="3"/>
      <c r="AU375" s="3"/>
      <c r="AV375" s="3"/>
      <c r="AW375" s="3"/>
      <c r="AX375" s="3"/>
      <c r="AY375" s="3"/>
      <c r="AZ375" s="3"/>
      <c r="BA375" s="3"/>
      <c r="BB375" s="3"/>
      <c r="BC375" s="3"/>
      <c r="BD375" s="3"/>
      <c r="BE375" s="1"/>
      <c r="BF375" s="1"/>
      <c r="BG375" s="3" t="s">
        <v>89</v>
      </c>
      <c r="BH375" s="1"/>
    </row>
    <row r="376" spans="2:60" x14ac:dyDescent="0.2">
      <c r="B376" s="1">
        <v>372</v>
      </c>
      <c r="C376" s="22">
        <v>43415</v>
      </c>
      <c r="D376" s="1">
        <v>359</v>
      </c>
      <c r="E376" s="24">
        <v>14000</v>
      </c>
      <c r="F376" s="24">
        <v>17500</v>
      </c>
      <c r="G376" s="24">
        <v>17500</v>
      </c>
      <c r="H376" s="24" t="s">
        <v>3</v>
      </c>
      <c r="I376" s="25">
        <v>9.5468126085973957</v>
      </c>
      <c r="J376" s="2" t="s">
        <v>79</v>
      </c>
      <c r="K376" s="3">
        <v>70</v>
      </c>
      <c r="L376" s="4" t="s">
        <v>90</v>
      </c>
      <c r="M376" s="4" t="s">
        <v>81</v>
      </c>
      <c r="N376" s="4" t="s">
        <v>82</v>
      </c>
      <c r="O376" s="26">
        <v>36</v>
      </c>
      <c r="P376" s="4" t="s">
        <v>83</v>
      </c>
      <c r="Q376" s="4"/>
      <c r="R376" s="3"/>
      <c r="S376" s="3"/>
      <c r="T376" s="3"/>
      <c r="U376" s="27" t="s">
        <v>84</v>
      </c>
      <c r="V376" s="3"/>
      <c r="W376" s="3"/>
      <c r="X376" s="27" t="s">
        <v>84</v>
      </c>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t="s">
        <v>198</v>
      </c>
      <c r="BB376" s="3"/>
      <c r="BC376" s="3"/>
      <c r="BD376" s="3"/>
      <c r="BE376" s="1"/>
      <c r="BF376" s="1"/>
      <c r="BG376" s="3" t="s">
        <v>85</v>
      </c>
      <c r="BH376" s="1"/>
    </row>
    <row r="377" spans="2:60" x14ac:dyDescent="0.2">
      <c r="B377" s="1">
        <v>373</v>
      </c>
      <c r="C377" s="22">
        <v>43415</v>
      </c>
      <c r="D377" s="1">
        <v>361</v>
      </c>
      <c r="E377" s="24">
        <v>40000</v>
      </c>
      <c r="F377" s="24">
        <v>50000</v>
      </c>
      <c r="G377" s="24">
        <v>50000</v>
      </c>
      <c r="H377" s="24" t="s">
        <v>3</v>
      </c>
      <c r="I377" s="25">
        <v>10.596634733096073</v>
      </c>
      <c r="J377" s="2" t="s">
        <v>79</v>
      </c>
      <c r="K377" s="3">
        <v>50</v>
      </c>
      <c r="L377" s="4" t="s">
        <v>86</v>
      </c>
      <c r="M377" s="4" t="s">
        <v>81</v>
      </c>
      <c r="N377" s="4" t="s">
        <v>106</v>
      </c>
      <c r="O377" s="26">
        <v>38</v>
      </c>
      <c r="P377" s="4" t="s">
        <v>86</v>
      </c>
      <c r="Q377" s="4"/>
      <c r="R377" s="3"/>
      <c r="S377" s="3"/>
      <c r="T377" s="3"/>
      <c r="U377" s="27" t="s">
        <v>84</v>
      </c>
      <c r="V377" s="3"/>
      <c r="W377" s="3"/>
      <c r="X377" s="27" t="s">
        <v>84</v>
      </c>
      <c r="Y377" s="3"/>
      <c r="Z377" s="3"/>
      <c r="AA377" s="3"/>
      <c r="AB377" s="3"/>
      <c r="AC377" s="3"/>
      <c r="AD377" s="3"/>
      <c r="AE377" s="27" t="s">
        <v>84</v>
      </c>
      <c r="AF377" s="3"/>
      <c r="AG377" s="3"/>
      <c r="AH377" s="3"/>
      <c r="AI377" s="3"/>
      <c r="AJ377" s="27" t="s">
        <v>84</v>
      </c>
      <c r="AK377" s="3"/>
      <c r="AL377" s="3"/>
      <c r="AM377" s="3"/>
      <c r="AN377" s="3"/>
      <c r="AO377" s="3"/>
      <c r="AP377" s="3"/>
      <c r="AQ377" s="3"/>
      <c r="AR377" s="3"/>
      <c r="AS377" s="3"/>
      <c r="AT377" s="3"/>
      <c r="AU377" s="3"/>
      <c r="AV377" s="3"/>
      <c r="AW377" s="3"/>
      <c r="AX377" s="3"/>
      <c r="AY377" s="3"/>
      <c r="AZ377" s="3"/>
      <c r="BA377" s="3"/>
      <c r="BB377" s="27" t="s">
        <v>84</v>
      </c>
      <c r="BC377" s="3"/>
      <c r="BD377" s="3"/>
      <c r="BE377" s="1"/>
      <c r="BF377" s="1"/>
      <c r="BG377" s="3" t="s">
        <v>89</v>
      </c>
      <c r="BH377" s="1"/>
    </row>
    <row r="378" spans="2:60" x14ac:dyDescent="0.2">
      <c r="B378" s="1">
        <v>374</v>
      </c>
      <c r="C378" s="22">
        <v>43415</v>
      </c>
      <c r="D378" s="1">
        <v>367</v>
      </c>
      <c r="E378" s="24">
        <v>10000</v>
      </c>
      <c r="F378" s="24">
        <v>12500</v>
      </c>
      <c r="G378" s="24">
        <v>12500</v>
      </c>
      <c r="H378" s="24" t="s">
        <v>3</v>
      </c>
      <c r="I378" s="25">
        <v>9.2103403719761836</v>
      </c>
      <c r="J378" s="2" t="s">
        <v>79</v>
      </c>
      <c r="K378" s="3">
        <v>70</v>
      </c>
      <c r="L378" s="4" t="s">
        <v>86</v>
      </c>
      <c r="M378" s="4" t="s">
        <v>81</v>
      </c>
      <c r="N378" s="4" t="s">
        <v>88</v>
      </c>
      <c r="O378" s="26">
        <v>40</v>
      </c>
      <c r="P378" s="4" t="s">
        <v>86</v>
      </c>
      <c r="Q378" s="4"/>
      <c r="R378" s="3"/>
      <c r="S378" s="3"/>
      <c r="T378" s="3"/>
      <c r="U378" s="27" t="s">
        <v>84</v>
      </c>
      <c r="V378" s="3"/>
      <c r="W378" s="3"/>
      <c r="X378" s="27" t="s">
        <v>84</v>
      </c>
      <c r="Y378" s="3"/>
      <c r="Z378" s="3"/>
      <c r="AA378" s="3"/>
      <c r="AB378" s="3"/>
      <c r="AC378" s="27" t="s">
        <v>84</v>
      </c>
      <c r="AD378" s="3"/>
      <c r="AE378" s="3"/>
      <c r="AF378" s="3"/>
      <c r="AG378" s="3"/>
      <c r="AH378" s="3"/>
      <c r="AI378" s="3"/>
      <c r="AJ378" s="27" t="s">
        <v>84</v>
      </c>
      <c r="AK378" s="3"/>
      <c r="AL378" s="3"/>
      <c r="AM378" s="3"/>
      <c r="AN378" s="3"/>
      <c r="AO378" s="3"/>
      <c r="AP378" s="3"/>
      <c r="AQ378" s="3"/>
      <c r="AR378" s="3"/>
      <c r="AS378" s="3"/>
      <c r="AT378" s="3"/>
      <c r="AU378" s="3"/>
      <c r="AV378" s="3"/>
      <c r="AW378" s="3"/>
      <c r="AX378" s="3"/>
      <c r="AY378" s="3"/>
      <c r="AZ378" s="3"/>
      <c r="BA378" s="3"/>
      <c r="BB378" s="3"/>
      <c r="BC378" s="3"/>
      <c r="BD378" s="3"/>
      <c r="BE378" s="1"/>
      <c r="BF378" s="1"/>
      <c r="BG378" s="3" t="s">
        <v>89</v>
      </c>
      <c r="BH378" s="1"/>
    </row>
    <row r="379" spans="2:60" x14ac:dyDescent="0.2">
      <c r="B379" s="1">
        <v>375</v>
      </c>
      <c r="C379" s="22">
        <v>43415</v>
      </c>
      <c r="D379" s="1">
        <v>368</v>
      </c>
      <c r="E379" s="24">
        <v>9000</v>
      </c>
      <c r="F379" s="24">
        <v>11250</v>
      </c>
      <c r="G379" s="24">
        <v>11250</v>
      </c>
      <c r="H379" s="24" t="s">
        <v>3</v>
      </c>
      <c r="I379" s="25">
        <v>9.1049798563183568</v>
      </c>
      <c r="J379" s="2" t="s">
        <v>79</v>
      </c>
      <c r="K379" s="3">
        <v>70</v>
      </c>
      <c r="L379" s="4" t="s">
        <v>94</v>
      </c>
      <c r="M379" s="4" t="s">
        <v>81</v>
      </c>
      <c r="N379" s="4" t="s">
        <v>88</v>
      </c>
      <c r="O379" s="26">
        <v>39</v>
      </c>
      <c r="P379" s="4" t="s">
        <v>94</v>
      </c>
      <c r="Q379" s="4"/>
      <c r="R379" s="3"/>
      <c r="S379" s="3"/>
      <c r="T379" s="3"/>
      <c r="U379" s="27" t="s">
        <v>84</v>
      </c>
      <c r="V379" s="3"/>
      <c r="W379" s="3"/>
      <c r="X379" s="27" t="s">
        <v>84</v>
      </c>
      <c r="Y379" s="3"/>
      <c r="Z379" s="3"/>
      <c r="AA379" s="3"/>
      <c r="AB379" s="3"/>
      <c r="AC379" s="3"/>
      <c r="AD379" s="3"/>
      <c r="AE379" s="27" t="s">
        <v>84</v>
      </c>
      <c r="AF379" s="3"/>
      <c r="AG379" s="3"/>
      <c r="AH379" s="3"/>
      <c r="AI379" s="3"/>
      <c r="AJ379" s="27" t="s">
        <v>84</v>
      </c>
      <c r="AK379" s="3"/>
      <c r="AL379" s="3"/>
      <c r="AM379" s="3"/>
      <c r="AN379" s="3"/>
      <c r="AO379" s="3"/>
      <c r="AP379" s="3"/>
      <c r="AQ379" s="3"/>
      <c r="AR379" s="3"/>
      <c r="AS379" s="3"/>
      <c r="AT379" s="3"/>
      <c r="AU379" s="3"/>
      <c r="AV379" s="3"/>
      <c r="AW379" s="3"/>
      <c r="AX379" s="3"/>
      <c r="AY379" s="3"/>
      <c r="AZ379" s="3"/>
      <c r="BA379" s="3"/>
      <c r="BB379" s="3"/>
      <c r="BC379" s="3"/>
      <c r="BD379" s="3"/>
      <c r="BE379" s="1"/>
      <c r="BF379" s="1"/>
      <c r="BG379" s="3" t="s">
        <v>89</v>
      </c>
      <c r="BH379" s="1"/>
    </row>
    <row r="380" spans="2:60" x14ac:dyDescent="0.2">
      <c r="B380" s="1">
        <v>376</v>
      </c>
      <c r="C380" s="22">
        <v>43415</v>
      </c>
      <c r="D380" s="1">
        <v>370</v>
      </c>
      <c r="E380" s="24">
        <v>1500</v>
      </c>
      <c r="F380" s="24">
        <v>1875</v>
      </c>
      <c r="G380" s="24">
        <v>1875</v>
      </c>
      <c r="H380" s="24" t="s">
        <v>3</v>
      </c>
      <c r="I380" s="25">
        <v>7.3132203870903014</v>
      </c>
      <c r="J380" s="2" t="s">
        <v>79</v>
      </c>
      <c r="K380" s="3">
        <v>50</v>
      </c>
      <c r="L380" s="4" t="s">
        <v>86</v>
      </c>
      <c r="M380" s="4" t="s">
        <v>81</v>
      </c>
      <c r="N380" s="4" t="s">
        <v>95</v>
      </c>
      <c r="O380" s="26">
        <v>34</v>
      </c>
      <c r="P380" s="4" t="s">
        <v>83</v>
      </c>
      <c r="Q380" s="4"/>
      <c r="R380" s="3"/>
      <c r="S380" s="3"/>
      <c r="T380" s="3"/>
      <c r="U380" s="27" t="s">
        <v>84</v>
      </c>
      <c r="V380" s="3"/>
      <c r="W380" s="3"/>
      <c r="X380" s="27" t="s">
        <v>84</v>
      </c>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1"/>
      <c r="BF380" s="1"/>
      <c r="BG380" s="3" t="s">
        <v>89</v>
      </c>
      <c r="BH380" s="1"/>
    </row>
    <row r="381" spans="2:60" x14ac:dyDescent="0.2">
      <c r="B381" s="1">
        <v>377</v>
      </c>
      <c r="C381" s="22">
        <v>43415</v>
      </c>
      <c r="D381" s="1">
        <v>371</v>
      </c>
      <c r="E381" s="24">
        <v>65000</v>
      </c>
      <c r="F381" s="24">
        <v>81250</v>
      </c>
      <c r="G381" s="24">
        <v>81250</v>
      </c>
      <c r="H381" s="24" t="s">
        <v>3</v>
      </c>
      <c r="I381" s="25">
        <v>11.082142548877775</v>
      </c>
      <c r="J381" s="2" t="s">
        <v>79</v>
      </c>
      <c r="K381" s="3">
        <v>60</v>
      </c>
      <c r="L381" s="4" t="s">
        <v>86</v>
      </c>
      <c r="M381" s="4" t="s">
        <v>81</v>
      </c>
      <c r="N381" s="4" t="s">
        <v>95</v>
      </c>
      <c r="O381" s="26">
        <v>36</v>
      </c>
      <c r="P381" s="4" t="s">
        <v>83</v>
      </c>
      <c r="Q381" s="4"/>
      <c r="R381" s="3"/>
      <c r="S381" s="3"/>
      <c r="T381" s="27" t="s">
        <v>84</v>
      </c>
      <c r="U381" s="3"/>
      <c r="V381" s="3"/>
      <c r="W381" s="3"/>
      <c r="X381" s="3"/>
      <c r="Y381" s="3"/>
      <c r="Z381" s="3"/>
      <c r="AA381" s="3"/>
      <c r="AB381" s="3"/>
      <c r="AC381" s="3"/>
      <c r="AD381" s="3"/>
      <c r="AE381" s="3"/>
      <c r="AF381" s="3"/>
      <c r="AG381" s="3"/>
      <c r="AH381" s="3"/>
      <c r="AI381" s="3"/>
      <c r="AJ381" s="3"/>
      <c r="AK381" s="27" t="s">
        <v>84</v>
      </c>
      <c r="AL381" s="3"/>
      <c r="AM381" s="3"/>
      <c r="AN381" s="3"/>
      <c r="AO381" s="3"/>
      <c r="AP381" s="3"/>
      <c r="AQ381" s="3"/>
      <c r="AR381" s="3"/>
      <c r="AS381" s="3"/>
      <c r="AT381" s="3"/>
      <c r="AU381" s="3"/>
      <c r="AV381" s="3"/>
      <c r="AW381" s="3"/>
      <c r="AX381" s="3"/>
      <c r="AY381" s="3"/>
      <c r="AZ381" s="3"/>
      <c r="BA381" s="3"/>
      <c r="BB381" s="3"/>
      <c r="BC381" s="3"/>
      <c r="BD381" s="3"/>
      <c r="BE381" s="1"/>
      <c r="BF381" s="1"/>
      <c r="BG381" s="3" t="s">
        <v>96</v>
      </c>
      <c r="BH381" s="1"/>
    </row>
    <row r="382" spans="2:60" x14ac:dyDescent="0.2">
      <c r="B382" s="1">
        <v>378</v>
      </c>
      <c r="C382" s="22">
        <v>43415</v>
      </c>
      <c r="D382" s="1">
        <v>374</v>
      </c>
      <c r="E382" s="24">
        <v>65000</v>
      </c>
      <c r="F382" s="24">
        <v>81250</v>
      </c>
      <c r="G382" s="24">
        <v>81250</v>
      </c>
      <c r="H382" s="24" t="s">
        <v>3</v>
      </c>
      <c r="I382" s="25">
        <v>11.082142548877775</v>
      </c>
      <c r="J382" s="2" t="s">
        <v>79</v>
      </c>
      <c r="K382" s="3">
        <v>80</v>
      </c>
      <c r="L382" s="4" t="s">
        <v>86</v>
      </c>
      <c r="M382" s="4" t="s">
        <v>81</v>
      </c>
      <c r="N382" s="4" t="s">
        <v>88</v>
      </c>
      <c r="O382" s="26">
        <v>37</v>
      </c>
      <c r="P382" s="4" t="s">
        <v>86</v>
      </c>
      <c r="Q382" s="4"/>
      <c r="R382" s="3"/>
      <c r="S382" s="3"/>
      <c r="T382" s="27" t="s">
        <v>84</v>
      </c>
      <c r="U382" s="3"/>
      <c r="V382" s="3"/>
      <c r="W382" s="3"/>
      <c r="X382" s="3"/>
      <c r="Y382" s="3"/>
      <c r="Z382" s="3"/>
      <c r="AA382" s="3"/>
      <c r="AB382" s="3"/>
      <c r="AC382" s="3"/>
      <c r="AD382" s="3"/>
      <c r="AE382" s="3"/>
      <c r="AF382" s="3"/>
      <c r="AG382" s="3"/>
      <c r="AH382" s="3"/>
      <c r="AI382" s="3"/>
      <c r="AJ382" s="3"/>
      <c r="AK382" s="27" t="s">
        <v>84</v>
      </c>
      <c r="AL382" s="3"/>
      <c r="AM382" s="3"/>
      <c r="AN382" s="3"/>
      <c r="AO382" s="3"/>
      <c r="AP382" s="3"/>
      <c r="AQ382" s="3"/>
      <c r="AR382" s="3"/>
      <c r="AS382" s="3"/>
      <c r="AT382" s="3"/>
      <c r="AU382" s="3"/>
      <c r="AV382" s="3"/>
      <c r="AW382" s="3"/>
      <c r="AX382" s="3"/>
      <c r="AY382" s="3"/>
      <c r="AZ382" s="3"/>
      <c r="BA382" s="3"/>
      <c r="BB382" s="3"/>
      <c r="BC382" s="3"/>
      <c r="BD382" s="3"/>
      <c r="BE382" s="1"/>
      <c r="BF382" s="1"/>
      <c r="BG382" s="3" t="s">
        <v>96</v>
      </c>
      <c r="BH382" s="1"/>
    </row>
    <row r="383" spans="2:60" x14ac:dyDescent="0.2">
      <c r="B383" s="1">
        <v>379</v>
      </c>
      <c r="C383" s="22">
        <v>43415</v>
      </c>
      <c r="D383" s="1">
        <v>432</v>
      </c>
      <c r="E383" s="24">
        <v>10000</v>
      </c>
      <c r="F383" s="24">
        <v>12500</v>
      </c>
      <c r="G383" s="24">
        <v>12500</v>
      </c>
      <c r="H383" s="24" t="s">
        <v>3</v>
      </c>
      <c r="I383" s="25">
        <v>9.2103403719761836</v>
      </c>
      <c r="J383" s="2" t="s">
        <v>79</v>
      </c>
      <c r="K383" s="3">
        <v>60</v>
      </c>
      <c r="L383" s="4" t="s">
        <v>86</v>
      </c>
      <c r="M383" s="4" t="s">
        <v>81</v>
      </c>
      <c r="N383" s="4" t="s">
        <v>88</v>
      </c>
      <c r="O383" s="26">
        <v>40</v>
      </c>
      <c r="P383" s="4" t="s">
        <v>83</v>
      </c>
      <c r="Q383" s="4"/>
      <c r="R383" s="27" t="s">
        <v>84</v>
      </c>
      <c r="S383" s="27"/>
      <c r="T383" s="3"/>
      <c r="U383" s="27" t="s">
        <v>84</v>
      </c>
      <c r="V383" s="3"/>
      <c r="W383" s="3"/>
      <c r="X383" s="3"/>
      <c r="Y383" s="3"/>
      <c r="Z383" s="3"/>
      <c r="AA383" s="3"/>
      <c r="AB383" s="3"/>
      <c r="AC383" s="27" t="s">
        <v>84</v>
      </c>
      <c r="AD383" s="3"/>
      <c r="AE383" s="3"/>
      <c r="AF383" s="3"/>
      <c r="AG383" s="3"/>
      <c r="AH383" s="3"/>
      <c r="AI383" s="3"/>
      <c r="AJ383" s="27" t="s">
        <v>84</v>
      </c>
      <c r="AK383" s="3"/>
      <c r="AL383" s="3"/>
      <c r="AM383" s="3"/>
      <c r="AN383" s="3"/>
      <c r="AO383" s="3"/>
      <c r="AP383" s="3"/>
      <c r="AQ383" s="3"/>
      <c r="AR383" s="3"/>
      <c r="AS383" s="3"/>
      <c r="AT383" s="3"/>
      <c r="AU383" s="3"/>
      <c r="AV383" s="3"/>
      <c r="AW383" s="3"/>
      <c r="AX383" s="3"/>
      <c r="AY383" s="3"/>
      <c r="AZ383" s="3"/>
      <c r="BA383" s="3"/>
      <c r="BB383" s="3"/>
      <c r="BC383" s="3"/>
      <c r="BD383" s="3"/>
      <c r="BE383" s="1"/>
      <c r="BF383" s="1"/>
      <c r="BG383" s="3" t="s">
        <v>85</v>
      </c>
      <c r="BH383" s="1"/>
    </row>
    <row r="384" spans="2:60" x14ac:dyDescent="0.2">
      <c r="B384" s="1">
        <v>380</v>
      </c>
      <c r="C384" s="22">
        <v>43415</v>
      </c>
      <c r="D384" s="1">
        <v>433</v>
      </c>
      <c r="E384" s="24">
        <v>4900</v>
      </c>
      <c r="F384" s="24">
        <v>6125</v>
      </c>
      <c r="G384" s="24">
        <v>6125</v>
      </c>
      <c r="H384" s="24" t="s">
        <v>3</v>
      </c>
      <c r="I384" s="25">
        <v>8.4969904840987187</v>
      </c>
      <c r="J384" s="2" t="s">
        <v>79</v>
      </c>
      <c r="K384" s="3">
        <v>80</v>
      </c>
      <c r="L384" s="4" t="s">
        <v>94</v>
      </c>
      <c r="M384" s="4" t="s">
        <v>81</v>
      </c>
      <c r="N384" s="4" t="s">
        <v>88</v>
      </c>
      <c r="O384" s="26">
        <v>40</v>
      </c>
      <c r="P384" s="4" t="s">
        <v>94</v>
      </c>
      <c r="Q384" s="4"/>
      <c r="R384" s="3"/>
      <c r="S384" s="3"/>
      <c r="T384" s="3"/>
      <c r="U384" s="27" t="s">
        <v>84</v>
      </c>
      <c r="V384" s="3"/>
      <c r="W384" s="3"/>
      <c r="X384" s="27" t="s">
        <v>84</v>
      </c>
      <c r="Y384" s="3"/>
      <c r="Z384" s="3"/>
      <c r="AA384" s="3"/>
      <c r="AB384" s="3"/>
      <c r="AC384" s="3"/>
      <c r="AD384" s="3"/>
      <c r="AE384" s="27" t="s">
        <v>84</v>
      </c>
      <c r="AF384" s="3"/>
      <c r="AG384" s="3"/>
      <c r="AH384" s="3"/>
      <c r="AI384" s="3"/>
      <c r="AJ384" s="27" t="s">
        <v>84</v>
      </c>
      <c r="AK384" s="3"/>
      <c r="AL384" s="3"/>
      <c r="AM384" s="3"/>
      <c r="AN384" s="3"/>
      <c r="AO384" s="3"/>
      <c r="AP384" s="3"/>
      <c r="AQ384" s="3"/>
      <c r="AR384" s="3"/>
      <c r="AS384" s="3"/>
      <c r="AT384" s="3"/>
      <c r="AU384" s="3"/>
      <c r="AV384" s="3"/>
      <c r="AW384" s="3"/>
      <c r="AX384" s="3"/>
      <c r="AY384" s="3"/>
      <c r="AZ384" s="3"/>
      <c r="BA384" s="3"/>
      <c r="BB384" s="3"/>
      <c r="BC384" s="3"/>
      <c r="BD384" s="3"/>
      <c r="BE384" s="1"/>
      <c r="BF384" s="1"/>
      <c r="BG384" s="3" t="s">
        <v>85</v>
      </c>
      <c r="BH384" s="1"/>
    </row>
    <row r="385" spans="2:60" x14ac:dyDescent="0.2">
      <c r="B385" s="1">
        <v>381</v>
      </c>
      <c r="C385" s="22">
        <v>43415</v>
      </c>
      <c r="D385" s="1">
        <v>434</v>
      </c>
      <c r="E385" s="24">
        <v>20000</v>
      </c>
      <c r="F385" s="24">
        <v>25000</v>
      </c>
      <c r="G385" s="24">
        <v>25000</v>
      </c>
      <c r="H385" s="24" t="s">
        <v>3</v>
      </c>
      <c r="I385" s="25">
        <v>9.9034875525361272</v>
      </c>
      <c r="J385" s="2" t="s">
        <v>79</v>
      </c>
      <c r="K385" s="3">
        <v>70</v>
      </c>
      <c r="L385" s="4" t="s">
        <v>86</v>
      </c>
      <c r="M385" s="4" t="s">
        <v>81</v>
      </c>
      <c r="N385" s="4" t="s">
        <v>88</v>
      </c>
      <c r="O385" s="26">
        <v>40</v>
      </c>
      <c r="P385" s="4" t="s">
        <v>86</v>
      </c>
      <c r="Q385" s="4"/>
      <c r="R385" s="3"/>
      <c r="S385" s="3"/>
      <c r="T385" s="3"/>
      <c r="U385" s="27" t="s">
        <v>84</v>
      </c>
      <c r="V385" s="3"/>
      <c r="W385" s="3"/>
      <c r="X385" s="27" t="s">
        <v>84</v>
      </c>
      <c r="Y385" s="3"/>
      <c r="Z385" s="3"/>
      <c r="AA385" s="3"/>
      <c r="AB385" s="3"/>
      <c r="AC385" s="3"/>
      <c r="AD385" s="3"/>
      <c r="AE385" s="27" t="s">
        <v>84</v>
      </c>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1"/>
      <c r="BF385" s="1"/>
      <c r="BG385" s="3" t="s">
        <v>96</v>
      </c>
      <c r="BH385" s="1"/>
    </row>
    <row r="386" spans="2:60" x14ac:dyDescent="0.2">
      <c r="B386" s="1">
        <v>382</v>
      </c>
      <c r="C386" s="22">
        <v>43415</v>
      </c>
      <c r="D386" s="1">
        <v>436</v>
      </c>
      <c r="E386" s="24">
        <v>87000</v>
      </c>
      <c r="F386" s="24">
        <v>108750</v>
      </c>
      <c r="G386" s="24">
        <v>108750</v>
      </c>
      <c r="H386" s="24" t="s">
        <v>3</v>
      </c>
      <c r="I386" s="25">
        <v>11.373663397636721</v>
      </c>
      <c r="J386" s="2" t="s">
        <v>79</v>
      </c>
      <c r="K386" s="3">
        <v>60</v>
      </c>
      <c r="L386" s="4" t="s">
        <v>86</v>
      </c>
      <c r="M386" s="4" t="s">
        <v>81</v>
      </c>
      <c r="N386" s="4" t="s">
        <v>88</v>
      </c>
      <c r="O386" s="26">
        <v>37</v>
      </c>
      <c r="P386" s="4" t="s">
        <v>83</v>
      </c>
      <c r="Q386" s="4"/>
      <c r="R386" s="3"/>
      <c r="S386" s="3"/>
      <c r="T386" s="27" t="s">
        <v>84</v>
      </c>
      <c r="U386" s="3"/>
      <c r="V386" s="3"/>
      <c r="W386" s="3"/>
      <c r="X386" s="3"/>
      <c r="Y386" s="3"/>
      <c r="Z386" s="3"/>
      <c r="AA386" s="3"/>
      <c r="AB386" s="3"/>
      <c r="AC386" s="3"/>
      <c r="AD386" s="3"/>
      <c r="AE386" s="3"/>
      <c r="AF386" s="3"/>
      <c r="AG386" s="3"/>
      <c r="AH386" s="3"/>
      <c r="AI386" s="3"/>
      <c r="AJ386" s="3"/>
      <c r="AK386" s="27" t="s">
        <v>84</v>
      </c>
      <c r="AL386" s="3"/>
      <c r="AM386" s="3"/>
      <c r="AN386" s="3"/>
      <c r="AO386" s="3"/>
      <c r="AP386" s="3"/>
      <c r="AQ386" s="3"/>
      <c r="AR386" s="3"/>
      <c r="AS386" s="3"/>
      <c r="AT386" s="3"/>
      <c r="AU386" s="3"/>
      <c r="AV386" s="3"/>
      <c r="AW386" s="3"/>
      <c r="AX386" s="3"/>
      <c r="AY386" s="3"/>
      <c r="AZ386" s="3"/>
      <c r="BA386" s="3"/>
      <c r="BB386" s="3"/>
      <c r="BC386" s="3"/>
      <c r="BD386" s="3"/>
      <c r="BE386" s="1"/>
      <c r="BF386" s="1"/>
      <c r="BG386" s="3" t="s">
        <v>85</v>
      </c>
      <c r="BH386" s="1" t="s">
        <v>199</v>
      </c>
    </row>
    <row r="387" spans="2:60" x14ac:dyDescent="0.2">
      <c r="B387" s="1">
        <v>383</v>
      </c>
      <c r="C387" s="22">
        <v>43415</v>
      </c>
      <c r="D387" s="1">
        <v>438</v>
      </c>
      <c r="E387" s="24">
        <v>7000</v>
      </c>
      <c r="F387" s="24">
        <v>8750</v>
      </c>
      <c r="G387" s="24">
        <v>8750</v>
      </c>
      <c r="H387" s="24" t="s">
        <v>3</v>
      </c>
      <c r="I387" s="25">
        <v>8.8536654280374503</v>
      </c>
      <c r="J387" s="2" t="s">
        <v>79</v>
      </c>
      <c r="K387" s="3">
        <v>70</v>
      </c>
      <c r="L387" s="4" t="s">
        <v>86</v>
      </c>
      <c r="M387" s="4" t="s">
        <v>81</v>
      </c>
      <c r="N387" s="4" t="s">
        <v>95</v>
      </c>
      <c r="O387" s="26">
        <v>36</v>
      </c>
      <c r="P387" s="4" t="s">
        <v>86</v>
      </c>
      <c r="Q387" s="27" t="s">
        <v>84</v>
      </c>
      <c r="R387" s="3"/>
      <c r="S387" s="3"/>
      <c r="T387" s="3"/>
      <c r="U387" s="27" t="s">
        <v>84</v>
      </c>
      <c r="V387" s="3"/>
      <c r="W387" s="3"/>
      <c r="X387" s="27" t="s">
        <v>84</v>
      </c>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1"/>
      <c r="BF387" s="1"/>
      <c r="BG387" s="3" t="s">
        <v>85</v>
      </c>
      <c r="BH387" s="1"/>
    </row>
    <row r="388" spans="2:60" x14ac:dyDescent="0.2">
      <c r="B388" s="1">
        <v>384</v>
      </c>
      <c r="C388" s="22">
        <v>43415</v>
      </c>
      <c r="D388" s="1">
        <v>524</v>
      </c>
      <c r="E388" s="24">
        <v>5000</v>
      </c>
      <c r="F388" s="24">
        <v>6250</v>
      </c>
      <c r="G388" s="24">
        <v>6250</v>
      </c>
      <c r="H388" s="24" t="s">
        <v>3</v>
      </c>
      <c r="I388" s="25">
        <v>8.5171931914162382</v>
      </c>
      <c r="J388" s="2" t="s">
        <v>79</v>
      </c>
      <c r="K388" s="3">
        <v>40</v>
      </c>
      <c r="L388" s="4" t="s">
        <v>80</v>
      </c>
      <c r="M388" s="4" t="s">
        <v>81</v>
      </c>
      <c r="N388" s="4" t="s">
        <v>95</v>
      </c>
      <c r="O388" s="26">
        <v>38</v>
      </c>
      <c r="P388" s="4" t="s">
        <v>80</v>
      </c>
      <c r="Q388" s="4"/>
      <c r="R388" s="27" t="s">
        <v>84</v>
      </c>
      <c r="S388" s="27"/>
      <c r="T388" s="27" t="s">
        <v>84</v>
      </c>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1"/>
      <c r="BF388" s="1"/>
      <c r="BG388" s="3" t="s">
        <v>85</v>
      </c>
      <c r="BH388" s="1"/>
    </row>
    <row r="389" spans="2:60" x14ac:dyDescent="0.2">
      <c r="B389" s="1">
        <v>385</v>
      </c>
      <c r="C389" s="22">
        <v>43415</v>
      </c>
      <c r="D389" s="1">
        <v>525</v>
      </c>
      <c r="E389" s="24">
        <v>10000</v>
      </c>
      <c r="F389" s="24">
        <v>12500</v>
      </c>
      <c r="G389" s="24">
        <v>12500</v>
      </c>
      <c r="H389" s="24" t="s">
        <v>3</v>
      </c>
      <c r="I389" s="25">
        <v>9.2103403719761836</v>
      </c>
      <c r="J389" s="2" t="s">
        <v>79</v>
      </c>
      <c r="K389" s="31">
        <v>50</v>
      </c>
      <c r="L389" s="4" t="s">
        <v>80</v>
      </c>
      <c r="M389" s="4" t="s">
        <v>81</v>
      </c>
      <c r="N389" s="4" t="s">
        <v>95</v>
      </c>
      <c r="O389" s="26">
        <v>32</v>
      </c>
      <c r="P389" s="4" t="s">
        <v>80</v>
      </c>
      <c r="Q389" s="4"/>
      <c r="R389" s="27" t="s">
        <v>84</v>
      </c>
      <c r="S389" s="27"/>
      <c r="T389" s="3"/>
      <c r="U389" s="27" t="s">
        <v>84</v>
      </c>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1"/>
      <c r="BF389" s="1"/>
      <c r="BG389" s="3" t="s">
        <v>85</v>
      </c>
      <c r="BH389" s="1"/>
    </row>
    <row r="390" spans="2:60" x14ac:dyDescent="0.2">
      <c r="B390" s="1">
        <v>386</v>
      </c>
      <c r="C390" s="22">
        <v>43415</v>
      </c>
      <c r="D390" s="1">
        <v>526</v>
      </c>
      <c r="E390" s="24">
        <v>55000</v>
      </c>
      <c r="F390" s="24">
        <v>66000</v>
      </c>
      <c r="G390" s="24">
        <v>68750</v>
      </c>
      <c r="H390" s="24" t="s">
        <v>141</v>
      </c>
      <c r="I390" s="25">
        <v>10.915088464214607</v>
      </c>
      <c r="J390" s="2" t="s">
        <v>79</v>
      </c>
      <c r="K390" s="3">
        <v>50</v>
      </c>
      <c r="L390" s="4" t="s">
        <v>86</v>
      </c>
      <c r="M390" s="4" t="s">
        <v>81</v>
      </c>
      <c r="N390" s="4" t="s">
        <v>95</v>
      </c>
      <c r="O390" s="26">
        <v>38</v>
      </c>
      <c r="P390" s="4" t="s">
        <v>83</v>
      </c>
      <c r="Q390" s="4"/>
      <c r="R390" s="3"/>
      <c r="S390" s="3"/>
      <c r="T390" s="3"/>
      <c r="U390" s="27" t="s">
        <v>84</v>
      </c>
      <c r="V390" s="3"/>
      <c r="W390" s="3"/>
      <c r="X390" s="3"/>
      <c r="Y390" s="3"/>
      <c r="Z390" s="27" t="s">
        <v>84</v>
      </c>
      <c r="AA390" s="27" t="s">
        <v>84</v>
      </c>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1"/>
      <c r="BF390" s="1"/>
      <c r="BG390" s="3" t="s">
        <v>96</v>
      </c>
      <c r="BH390" s="1"/>
    </row>
    <row r="391" spans="2:60" x14ac:dyDescent="0.2">
      <c r="B391" s="1">
        <v>387</v>
      </c>
      <c r="C391" s="22">
        <v>43415</v>
      </c>
      <c r="D391" s="1">
        <v>565</v>
      </c>
      <c r="E391" s="24">
        <v>155000</v>
      </c>
      <c r="F391" s="24">
        <v>191000</v>
      </c>
      <c r="G391" s="24">
        <v>193750</v>
      </c>
      <c r="H391" s="24" t="s">
        <v>141</v>
      </c>
      <c r="I391" s="25">
        <v>11.951180395901384</v>
      </c>
      <c r="J391" s="2" t="s">
        <v>79</v>
      </c>
      <c r="K391" s="3">
        <v>70</v>
      </c>
      <c r="L391" s="4" t="s">
        <v>86</v>
      </c>
      <c r="M391" s="4" t="s">
        <v>81</v>
      </c>
      <c r="N391" s="4" t="s">
        <v>88</v>
      </c>
      <c r="O391" s="26">
        <v>37</v>
      </c>
      <c r="P391" s="4" t="s">
        <v>86</v>
      </c>
      <c r="Q391" s="4"/>
      <c r="R391" s="3"/>
      <c r="S391" s="3"/>
      <c r="T391" s="27" t="s">
        <v>84</v>
      </c>
      <c r="U391" s="3"/>
      <c r="V391" s="3"/>
      <c r="W391" s="3"/>
      <c r="X391" s="3"/>
      <c r="Y391" s="3"/>
      <c r="Z391" s="3"/>
      <c r="AA391" s="3"/>
      <c r="AB391" s="3"/>
      <c r="AC391" s="3"/>
      <c r="AD391" s="3"/>
      <c r="AE391" s="3"/>
      <c r="AF391" s="3"/>
      <c r="AG391" s="3"/>
      <c r="AH391" s="3"/>
      <c r="AI391" s="3"/>
      <c r="AJ391" s="3"/>
      <c r="AK391" s="27" t="s">
        <v>84</v>
      </c>
      <c r="AL391" s="3"/>
      <c r="AM391" s="3"/>
      <c r="AN391" s="3"/>
      <c r="AO391" s="3"/>
      <c r="AP391" s="3"/>
      <c r="AQ391" s="3"/>
      <c r="AR391" s="3"/>
      <c r="AS391" s="3"/>
      <c r="AT391" s="3"/>
      <c r="AU391" s="3"/>
      <c r="AV391" s="3"/>
      <c r="AW391" s="3"/>
      <c r="AX391" s="3"/>
      <c r="AY391" s="3"/>
      <c r="AZ391" s="3"/>
      <c r="BA391" s="3"/>
      <c r="BB391" s="3"/>
      <c r="BC391" s="3"/>
      <c r="BD391" s="3"/>
      <c r="BE391" s="1"/>
      <c r="BF391" s="1"/>
      <c r="BG391" s="3" t="s">
        <v>96</v>
      </c>
      <c r="BH391" s="1" t="s">
        <v>199</v>
      </c>
    </row>
    <row r="392" spans="2:60" x14ac:dyDescent="0.2">
      <c r="B392" s="1">
        <v>388</v>
      </c>
      <c r="C392" s="22">
        <v>43415</v>
      </c>
      <c r="D392" s="1">
        <v>566</v>
      </c>
      <c r="E392" s="24">
        <v>9000</v>
      </c>
      <c r="F392" s="24">
        <v>11250</v>
      </c>
      <c r="G392" s="24">
        <v>11250</v>
      </c>
      <c r="H392" s="24" t="s">
        <v>3</v>
      </c>
      <c r="I392" s="25">
        <v>9.1049798563183568</v>
      </c>
      <c r="J392" s="2" t="s">
        <v>79</v>
      </c>
      <c r="K392" s="3">
        <v>40</v>
      </c>
      <c r="L392" s="4" t="s">
        <v>200</v>
      </c>
      <c r="M392" s="4" t="s">
        <v>81</v>
      </c>
      <c r="N392" s="4" t="s">
        <v>88</v>
      </c>
      <c r="O392" s="26">
        <v>32</v>
      </c>
      <c r="P392" s="4" t="s">
        <v>83</v>
      </c>
      <c r="Q392" s="4"/>
      <c r="R392" s="27" t="s">
        <v>84</v>
      </c>
      <c r="S392" s="27"/>
      <c r="T392" s="27"/>
      <c r="U392" s="27" t="s">
        <v>84</v>
      </c>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1"/>
      <c r="BF392" s="1"/>
      <c r="BG392" s="3" t="s">
        <v>89</v>
      </c>
      <c r="BH392" s="1"/>
    </row>
    <row r="393" spans="2:60" x14ac:dyDescent="0.2">
      <c r="B393" s="1">
        <v>389</v>
      </c>
      <c r="C393" s="22">
        <v>43415</v>
      </c>
      <c r="D393" s="1">
        <v>567</v>
      </c>
      <c r="E393" s="24">
        <v>5000</v>
      </c>
      <c r="F393" s="24">
        <v>6250</v>
      </c>
      <c r="G393" s="24">
        <v>6250</v>
      </c>
      <c r="H393" s="24" t="s">
        <v>3</v>
      </c>
      <c r="I393" s="25">
        <v>8.5171931914162382</v>
      </c>
      <c r="J393" s="2" t="s">
        <v>79</v>
      </c>
      <c r="K393" s="3">
        <v>40</v>
      </c>
      <c r="L393" s="4" t="s">
        <v>90</v>
      </c>
      <c r="M393" s="4" t="s">
        <v>81</v>
      </c>
      <c r="N393" s="4" t="s">
        <v>95</v>
      </c>
      <c r="O393" s="26">
        <v>32</v>
      </c>
      <c r="P393" s="4" t="s">
        <v>83</v>
      </c>
      <c r="Q393" s="4"/>
      <c r="R393" s="3"/>
      <c r="S393" s="3"/>
      <c r="T393" s="27" t="s">
        <v>84</v>
      </c>
      <c r="U393" s="3"/>
      <c r="V393" s="3"/>
      <c r="W393" s="3"/>
      <c r="X393" s="3"/>
      <c r="Y393" s="3"/>
      <c r="Z393" s="3"/>
      <c r="AA393" s="3"/>
      <c r="AB393" s="3"/>
      <c r="AC393" s="3"/>
      <c r="AD393" s="3"/>
      <c r="AE393" s="3"/>
      <c r="AF393" s="3"/>
      <c r="AG393" s="3"/>
      <c r="AH393" s="3"/>
      <c r="AI393" s="3"/>
      <c r="AJ393" s="3"/>
      <c r="AK393" s="27" t="s">
        <v>84</v>
      </c>
      <c r="AL393" s="3"/>
      <c r="AM393" s="3"/>
      <c r="AN393" s="3"/>
      <c r="AO393" s="3"/>
      <c r="AP393" s="3"/>
      <c r="AQ393" s="3"/>
      <c r="AR393" s="3"/>
      <c r="AS393" s="3"/>
      <c r="AT393" s="3"/>
      <c r="AU393" s="3"/>
      <c r="AV393" s="3"/>
      <c r="AW393" s="3"/>
      <c r="AX393" s="3"/>
      <c r="AY393" s="3"/>
      <c r="AZ393" s="3"/>
      <c r="BA393" s="3"/>
      <c r="BB393" s="3"/>
      <c r="BC393" s="3"/>
      <c r="BD393" s="3"/>
      <c r="BE393" s="1"/>
      <c r="BF393" s="1"/>
      <c r="BG393" s="3" t="s">
        <v>111</v>
      </c>
      <c r="BH393" s="1"/>
    </row>
    <row r="394" spans="2:60" x14ac:dyDescent="0.2">
      <c r="B394" s="1">
        <v>390</v>
      </c>
      <c r="C394" s="22">
        <v>43415</v>
      </c>
      <c r="D394" s="1">
        <v>568</v>
      </c>
      <c r="E394" s="24">
        <v>17000</v>
      </c>
      <c r="F394" s="24">
        <v>21250</v>
      </c>
      <c r="G394" s="24">
        <v>21250</v>
      </c>
      <c r="H394" s="24" t="s">
        <v>3</v>
      </c>
      <c r="I394" s="25">
        <v>9.7409686230383539</v>
      </c>
      <c r="J394" s="2" t="s">
        <v>79</v>
      </c>
      <c r="K394" s="3">
        <v>60</v>
      </c>
      <c r="L394" s="4" t="s">
        <v>86</v>
      </c>
      <c r="M394" s="4" t="s">
        <v>81</v>
      </c>
      <c r="N394" s="4" t="s">
        <v>95</v>
      </c>
      <c r="O394" s="26">
        <v>37</v>
      </c>
      <c r="P394" s="4" t="s">
        <v>86</v>
      </c>
      <c r="Q394" s="4"/>
      <c r="R394" s="27" t="s">
        <v>84</v>
      </c>
      <c r="S394" s="27"/>
      <c r="T394" s="3"/>
      <c r="U394" s="27" t="s">
        <v>84</v>
      </c>
      <c r="V394" s="3"/>
      <c r="W394" s="3"/>
      <c r="X394" s="3"/>
      <c r="Y394" s="3"/>
      <c r="Z394" s="3"/>
      <c r="AA394" s="3"/>
      <c r="AB394" s="3"/>
      <c r="AC394" s="3"/>
      <c r="AD394" s="27" t="s">
        <v>84</v>
      </c>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1"/>
      <c r="BF394" s="1"/>
      <c r="BG394" s="3" t="s">
        <v>85</v>
      </c>
      <c r="BH394" s="1"/>
    </row>
    <row r="395" spans="2:60" x14ac:dyDescent="0.2">
      <c r="B395" s="1">
        <v>391</v>
      </c>
      <c r="C395" s="36">
        <v>43415</v>
      </c>
      <c r="D395" s="1">
        <v>569</v>
      </c>
      <c r="E395" s="24">
        <v>300000</v>
      </c>
      <c r="F395" s="24">
        <v>365000</v>
      </c>
      <c r="G395" s="24">
        <v>375000</v>
      </c>
      <c r="H395" s="24" t="s">
        <v>141</v>
      </c>
      <c r="I395" s="25">
        <v>12.611537753638338</v>
      </c>
      <c r="J395" s="2" t="s">
        <v>79</v>
      </c>
      <c r="K395" s="3">
        <v>50</v>
      </c>
      <c r="L395" s="4" t="s">
        <v>86</v>
      </c>
      <c r="M395" s="4" t="s">
        <v>81</v>
      </c>
      <c r="N395" s="4" t="s">
        <v>106</v>
      </c>
      <c r="O395" s="26">
        <v>36</v>
      </c>
      <c r="P395" s="4" t="s">
        <v>83</v>
      </c>
      <c r="Q395" s="4"/>
      <c r="R395" s="27" t="s">
        <v>84</v>
      </c>
      <c r="S395" s="27"/>
      <c r="T395" s="3"/>
      <c r="U395" s="27" t="s">
        <v>84</v>
      </c>
      <c r="V395" s="3"/>
      <c r="W395" s="3"/>
      <c r="X395" s="3"/>
      <c r="Y395" s="3"/>
      <c r="Z395" s="3"/>
      <c r="AA395" s="3"/>
      <c r="AB395" s="3"/>
      <c r="AC395" s="27" t="s">
        <v>84</v>
      </c>
      <c r="AD395" s="3"/>
      <c r="AE395" s="3"/>
      <c r="AF395" s="3"/>
      <c r="AG395" s="3"/>
      <c r="AH395" s="3"/>
      <c r="AI395" s="3"/>
      <c r="AJ395" s="27" t="s">
        <v>84</v>
      </c>
      <c r="AK395" s="3"/>
      <c r="AL395" s="3"/>
      <c r="AM395" s="3"/>
      <c r="AN395" s="3"/>
      <c r="AO395" s="3"/>
      <c r="AP395" s="3"/>
      <c r="AQ395" s="3"/>
      <c r="AR395" s="3"/>
      <c r="AS395" s="3"/>
      <c r="AT395" s="3"/>
      <c r="AU395" s="3"/>
      <c r="AV395" s="3"/>
      <c r="AW395" s="3"/>
      <c r="AX395" s="3"/>
      <c r="AY395" s="3"/>
      <c r="AZ395" s="3"/>
      <c r="BA395" s="3"/>
      <c r="BB395" s="27" t="s">
        <v>84</v>
      </c>
      <c r="BC395" s="3"/>
      <c r="BD395" s="3"/>
      <c r="BE395" s="1"/>
      <c r="BF395" s="1"/>
      <c r="BG395" s="3" t="s">
        <v>85</v>
      </c>
      <c r="BH395" s="1" t="s">
        <v>201</v>
      </c>
    </row>
    <row r="396" spans="2:60" x14ac:dyDescent="0.2">
      <c r="B396" s="1">
        <v>392</v>
      </c>
      <c r="C396" s="22">
        <v>43415</v>
      </c>
      <c r="D396" s="1">
        <v>571</v>
      </c>
      <c r="E396" s="24">
        <v>67000</v>
      </c>
      <c r="F396" s="24">
        <v>83750</v>
      </c>
      <c r="G396" s="24">
        <v>83750</v>
      </c>
      <c r="H396" s="24" t="s">
        <v>3</v>
      </c>
      <c r="I396" s="25">
        <v>11.112447898373103</v>
      </c>
      <c r="J396" s="2" t="s">
        <v>79</v>
      </c>
      <c r="K396" s="3">
        <v>60</v>
      </c>
      <c r="L396" s="4" t="s">
        <v>86</v>
      </c>
      <c r="M396" s="4" t="s">
        <v>81</v>
      </c>
      <c r="N396" s="4" t="s">
        <v>88</v>
      </c>
      <c r="O396" s="26">
        <v>40</v>
      </c>
      <c r="P396" s="4" t="s">
        <v>86</v>
      </c>
      <c r="Q396" s="4"/>
      <c r="R396" s="27" t="s">
        <v>84</v>
      </c>
      <c r="S396" s="27"/>
      <c r="T396" s="3"/>
      <c r="U396" s="27" t="s">
        <v>84</v>
      </c>
      <c r="V396" s="3"/>
      <c r="W396" s="3"/>
      <c r="X396" s="3"/>
      <c r="Y396" s="3"/>
      <c r="Z396" s="3"/>
      <c r="AA396" s="3"/>
      <c r="AB396" s="3"/>
      <c r="AC396" s="27" t="s">
        <v>84</v>
      </c>
      <c r="AD396" s="3"/>
      <c r="AE396" s="3"/>
      <c r="AF396" s="3"/>
      <c r="AG396" s="3"/>
      <c r="AH396" s="3"/>
      <c r="AI396" s="3"/>
      <c r="AJ396" s="27" t="s">
        <v>84</v>
      </c>
      <c r="AK396" s="3"/>
      <c r="AL396" s="3"/>
      <c r="AM396" s="3"/>
      <c r="AN396" s="3"/>
      <c r="AO396" s="3"/>
      <c r="AP396" s="3"/>
      <c r="AQ396" s="3"/>
      <c r="AR396" s="3"/>
      <c r="AS396" s="3"/>
      <c r="AT396" s="3"/>
      <c r="AU396" s="3"/>
      <c r="AV396" s="3"/>
      <c r="AW396" s="3"/>
      <c r="AX396" s="3"/>
      <c r="AY396" s="3"/>
      <c r="AZ396" s="3"/>
      <c r="BA396" s="3"/>
      <c r="BB396" s="3"/>
      <c r="BC396" s="3"/>
      <c r="BD396" s="3"/>
      <c r="BE396" s="1"/>
      <c r="BF396" s="1"/>
      <c r="BG396" s="3" t="s">
        <v>96</v>
      </c>
      <c r="BH396" s="1" t="s">
        <v>202</v>
      </c>
    </row>
    <row r="397" spans="2:60" x14ac:dyDescent="0.2">
      <c r="B397" s="1">
        <v>393</v>
      </c>
      <c r="C397" s="22">
        <v>43233</v>
      </c>
      <c r="D397" s="1">
        <v>131</v>
      </c>
      <c r="E397" s="24">
        <v>11000</v>
      </c>
      <c r="F397" s="24">
        <v>13750</v>
      </c>
      <c r="G397" s="24">
        <v>13750</v>
      </c>
      <c r="H397" s="24" t="s">
        <v>3</v>
      </c>
      <c r="I397" s="25">
        <v>9.3056505517805075</v>
      </c>
      <c r="J397" s="2" t="s">
        <v>79</v>
      </c>
      <c r="K397" s="24">
        <v>30</v>
      </c>
      <c r="L397" s="24" t="s">
        <v>90</v>
      </c>
      <c r="M397" s="4" t="s">
        <v>81</v>
      </c>
      <c r="N397" s="4" t="s">
        <v>203</v>
      </c>
      <c r="O397" s="26">
        <v>27</v>
      </c>
      <c r="P397" s="4" t="s">
        <v>83</v>
      </c>
      <c r="Q397" s="4"/>
      <c r="R397" s="3"/>
      <c r="S397" s="3"/>
      <c r="T397" s="27" t="s">
        <v>84</v>
      </c>
      <c r="U397" s="3"/>
      <c r="V397" s="3"/>
      <c r="W397" s="3"/>
      <c r="X397" s="3"/>
      <c r="Y397" s="3"/>
      <c r="Z397" s="3"/>
      <c r="AA397" s="3"/>
      <c r="AB397" s="3"/>
      <c r="AC397" s="3"/>
      <c r="AD397" s="3"/>
      <c r="AE397" s="3"/>
      <c r="AF397" s="3"/>
      <c r="AG397" s="3"/>
      <c r="AH397" s="3"/>
      <c r="AI397" s="3"/>
      <c r="AJ397" s="3"/>
      <c r="AK397" s="27" t="s">
        <v>84</v>
      </c>
      <c r="AL397" s="3"/>
      <c r="AM397" s="3"/>
      <c r="AN397" s="3"/>
      <c r="AO397" s="3"/>
      <c r="AP397" s="3"/>
      <c r="AQ397" s="3"/>
      <c r="AR397" s="3"/>
      <c r="AS397" s="3"/>
      <c r="AT397" s="3"/>
      <c r="AU397" s="3"/>
      <c r="AV397" s="3"/>
      <c r="AW397" s="3"/>
      <c r="AX397" s="3"/>
      <c r="AY397" s="3"/>
      <c r="AZ397" s="3"/>
      <c r="BA397" s="3"/>
      <c r="BB397" s="3"/>
      <c r="BC397" s="3"/>
      <c r="BD397" s="3"/>
      <c r="BE397" s="1"/>
      <c r="BF397" s="1"/>
      <c r="BG397" s="3" t="s">
        <v>85</v>
      </c>
      <c r="BH397" s="1"/>
    </row>
    <row r="398" spans="2:60" x14ac:dyDescent="0.2">
      <c r="B398" s="1">
        <v>394</v>
      </c>
      <c r="C398" s="22">
        <v>43233</v>
      </c>
      <c r="D398" s="1">
        <v>132</v>
      </c>
      <c r="E398" s="24">
        <v>4000</v>
      </c>
      <c r="F398" s="24">
        <v>5000</v>
      </c>
      <c r="G398" s="24">
        <v>5000</v>
      </c>
      <c r="H398" s="24" t="s">
        <v>3</v>
      </c>
      <c r="I398" s="25">
        <v>8.2940496401020276</v>
      </c>
      <c r="J398" s="2" t="s">
        <v>79</v>
      </c>
      <c r="K398" s="24">
        <v>20</v>
      </c>
      <c r="L398" s="4" t="s">
        <v>164</v>
      </c>
      <c r="M398" s="4" t="s">
        <v>114</v>
      </c>
      <c r="N398" s="4" t="s">
        <v>95</v>
      </c>
      <c r="O398" s="26">
        <v>23</v>
      </c>
      <c r="P398" s="4" t="s">
        <v>83</v>
      </c>
      <c r="Q398" s="4"/>
      <c r="R398" s="27" t="s">
        <v>84</v>
      </c>
      <c r="S398" s="27"/>
      <c r="T398" s="27" t="s">
        <v>84</v>
      </c>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1"/>
      <c r="BF398" s="1"/>
      <c r="BG398" s="3" t="s">
        <v>89</v>
      </c>
      <c r="BH398" s="1"/>
    </row>
    <row r="399" spans="2:60" x14ac:dyDescent="0.2">
      <c r="B399" s="1">
        <v>395</v>
      </c>
      <c r="C399" s="22">
        <v>43233</v>
      </c>
      <c r="D399" s="1">
        <v>135</v>
      </c>
      <c r="E399" s="24">
        <v>1000</v>
      </c>
      <c r="F399" s="24">
        <v>1250</v>
      </c>
      <c r="G399" s="24">
        <v>1250</v>
      </c>
      <c r="H399" s="24" t="s">
        <v>3</v>
      </c>
      <c r="I399" s="25">
        <v>6.9077552789821368</v>
      </c>
      <c r="J399" s="2" t="s">
        <v>79</v>
      </c>
      <c r="K399" s="24">
        <v>50</v>
      </c>
      <c r="L399" s="4" t="s">
        <v>94</v>
      </c>
      <c r="M399" s="4" t="s">
        <v>81</v>
      </c>
      <c r="N399" s="4" t="s">
        <v>95</v>
      </c>
      <c r="O399" s="26">
        <v>34</v>
      </c>
      <c r="P399" s="4" t="s">
        <v>83</v>
      </c>
      <c r="Q399" s="4"/>
      <c r="R399" s="27" t="s">
        <v>84</v>
      </c>
      <c r="S399" s="27"/>
      <c r="T399" s="27" t="s">
        <v>84</v>
      </c>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1"/>
      <c r="BF399" s="1"/>
      <c r="BG399" s="3" t="s">
        <v>111</v>
      </c>
      <c r="BH399" s="1"/>
    </row>
    <row r="400" spans="2:60" x14ac:dyDescent="0.2">
      <c r="B400" s="1">
        <v>396</v>
      </c>
      <c r="C400" s="22">
        <v>43233</v>
      </c>
      <c r="D400" s="1">
        <v>136</v>
      </c>
      <c r="E400" s="24">
        <v>1300</v>
      </c>
      <c r="F400" s="24">
        <v>1625</v>
      </c>
      <c r="G400" s="24">
        <v>1625</v>
      </c>
      <c r="H400" s="24" t="s">
        <v>3</v>
      </c>
      <c r="I400" s="25">
        <v>7.1701195434496281</v>
      </c>
      <c r="J400" s="2" t="s">
        <v>79</v>
      </c>
      <c r="K400" s="24">
        <v>40</v>
      </c>
      <c r="L400" s="4" t="s">
        <v>94</v>
      </c>
      <c r="M400" s="4" t="s">
        <v>81</v>
      </c>
      <c r="N400" s="4" t="s">
        <v>95</v>
      </c>
      <c r="O400" s="26">
        <v>32</v>
      </c>
      <c r="P400" s="4" t="s">
        <v>83</v>
      </c>
      <c r="Q400" s="4"/>
      <c r="R400" s="27" t="s">
        <v>84</v>
      </c>
      <c r="S400" s="27"/>
      <c r="T400" s="3"/>
      <c r="U400" s="27" t="s">
        <v>84</v>
      </c>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t="s">
        <v>130</v>
      </c>
      <c r="BA400" s="3"/>
      <c r="BB400" s="3"/>
      <c r="BC400" s="3"/>
      <c r="BD400" s="3"/>
      <c r="BE400" s="1"/>
      <c r="BF400" s="1"/>
      <c r="BG400" s="3" t="s">
        <v>89</v>
      </c>
      <c r="BH400" s="1"/>
    </row>
    <row r="401" spans="2:60" x14ac:dyDescent="0.2">
      <c r="B401" s="1">
        <v>397</v>
      </c>
      <c r="C401" s="22">
        <v>43233</v>
      </c>
      <c r="D401" s="1">
        <v>137</v>
      </c>
      <c r="E401" s="24">
        <v>900</v>
      </c>
      <c r="F401" s="24">
        <v>1125</v>
      </c>
      <c r="G401" s="24">
        <v>1125</v>
      </c>
      <c r="H401" s="24" t="s">
        <v>3</v>
      </c>
      <c r="I401" s="25">
        <v>6.8023947633243109</v>
      </c>
      <c r="J401" s="2" t="s">
        <v>79</v>
      </c>
      <c r="K401" s="24">
        <v>60</v>
      </c>
      <c r="L401" s="24" t="s">
        <v>86</v>
      </c>
      <c r="M401" s="4" t="s">
        <v>81</v>
      </c>
      <c r="N401" s="4" t="s">
        <v>95</v>
      </c>
      <c r="O401" s="26">
        <v>34</v>
      </c>
      <c r="P401" s="4" t="s">
        <v>83</v>
      </c>
      <c r="Q401" s="4"/>
      <c r="R401" s="27" t="s">
        <v>84</v>
      </c>
      <c r="S401" s="27"/>
      <c r="T401" s="27" t="s">
        <v>84</v>
      </c>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1"/>
      <c r="BF401" s="1"/>
      <c r="BG401" s="3" t="s">
        <v>89</v>
      </c>
      <c r="BH401" s="1"/>
    </row>
    <row r="402" spans="2:60" x14ac:dyDescent="0.2">
      <c r="B402" s="1">
        <v>398</v>
      </c>
      <c r="C402" s="22">
        <v>43233</v>
      </c>
      <c r="D402" s="1">
        <v>139</v>
      </c>
      <c r="E402" s="24">
        <v>2000</v>
      </c>
      <c r="F402" s="24">
        <v>2500</v>
      </c>
      <c r="G402" s="24">
        <v>2500</v>
      </c>
      <c r="H402" s="24" t="s">
        <v>3</v>
      </c>
      <c r="I402" s="25">
        <v>7.6009024595420822</v>
      </c>
      <c r="J402" s="2" t="s">
        <v>79</v>
      </c>
      <c r="K402" s="24">
        <v>60</v>
      </c>
      <c r="L402" s="24" t="s">
        <v>80</v>
      </c>
      <c r="M402" s="4" t="s">
        <v>81</v>
      </c>
      <c r="N402" s="4" t="s">
        <v>88</v>
      </c>
      <c r="O402" s="26">
        <v>31</v>
      </c>
      <c r="P402" s="4" t="s">
        <v>83</v>
      </c>
      <c r="Q402" s="4"/>
      <c r="R402" s="27" t="s">
        <v>84</v>
      </c>
      <c r="S402" s="27"/>
      <c r="T402" s="3"/>
      <c r="U402" s="27" t="s">
        <v>84</v>
      </c>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1"/>
      <c r="BF402" s="1"/>
      <c r="BG402" s="3" t="s">
        <v>89</v>
      </c>
      <c r="BH402" s="1"/>
    </row>
    <row r="403" spans="2:60" x14ac:dyDescent="0.2">
      <c r="B403" s="1">
        <v>399</v>
      </c>
      <c r="C403" s="22">
        <v>43233</v>
      </c>
      <c r="D403" s="1">
        <v>140</v>
      </c>
      <c r="E403" s="24">
        <v>1800</v>
      </c>
      <c r="F403" s="24">
        <v>2250</v>
      </c>
      <c r="G403" s="24">
        <v>2250</v>
      </c>
      <c r="H403" s="24" t="s">
        <v>3</v>
      </c>
      <c r="I403" s="25">
        <v>7.4955419438842563</v>
      </c>
      <c r="J403" s="2" t="s">
        <v>79</v>
      </c>
      <c r="K403" s="24">
        <v>60</v>
      </c>
      <c r="L403" s="24" t="s">
        <v>90</v>
      </c>
      <c r="M403" s="4" t="s">
        <v>81</v>
      </c>
      <c r="N403" s="4" t="s">
        <v>82</v>
      </c>
      <c r="O403" s="26">
        <v>34</v>
      </c>
      <c r="P403" s="4" t="s">
        <v>83</v>
      </c>
      <c r="Q403" s="4"/>
      <c r="R403" s="27" t="s">
        <v>84</v>
      </c>
      <c r="S403" s="27"/>
      <c r="T403" s="3"/>
      <c r="U403" s="27" t="s">
        <v>84</v>
      </c>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1"/>
      <c r="BF403" s="1"/>
      <c r="BG403" s="3" t="s">
        <v>89</v>
      </c>
      <c r="BH403" s="1"/>
    </row>
    <row r="404" spans="2:60" x14ac:dyDescent="0.2">
      <c r="B404" s="1">
        <v>400</v>
      </c>
      <c r="C404" s="22">
        <v>43233</v>
      </c>
      <c r="D404" s="1">
        <v>145</v>
      </c>
      <c r="E404" s="24">
        <v>2400</v>
      </c>
      <c r="F404" s="24">
        <v>3000</v>
      </c>
      <c r="G404" s="24">
        <v>3000</v>
      </c>
      <c r="H404" s="24" t="s">
        <v>3</v>
      </c>
      <c r="I404" s="25">
        <v>7.7832240163360371</v>
      </c>
      <c r="J404" s="2" t="s">
        <v>79</v>
      </c>
      <c r="K404" s="24">
        <v>80</v>
      </c>
      <c r="L404" s="4" t="s">
        <v>94</v>
      </c>
      <c r="M404" s="4" t="s">
        <v>81</v>
      </c>
      <c r="N404" s="4" t="s">
        <v>95</v>
      </c>
      <c r="O404" s="26">
        <v>36</v>
      </c>
      <c r="P404" s="4" t="s">
        <v>94</v>
      </c>
      <c r="Q404" s="4"/>
      <c r="R404" s="3"/>
      <c r="S404" s="3"/>
      <c r="T404" s="3"/>
      <c r="U404" s="27" t="s">
        <v>84</v>
      </c>
      <c r="V404" s="3"/>
      <c r="W404" s="3"/>
      <c r="X404" s="27" t="s">
        <v>84</v>
      </c>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1"/>
      <c r="BF404" s="1"/>
      <c r="BG404" s="3" t="s">
        <v>89</v>
      </c>
      <c r="BH404" s="1"/>
    </row>
    <row r="405" spans="2:60" x14ac:dyDescent="0.2">
      <c r="B405" s="1">
        <v>401</v>
      </c>
      <c r="C405" s="22">
        <v>43233</v>
      </c>
      <c r="D405" s="1">
        <v>150</v>
      </c>
      <c r="E405" s="24">
        <v>6500</v>
      </c>
      <c r="F405" s="24">
        <v>8125</v>
      </c>
      <c r="G405" s="24">
        <v>8125</v>
      </c>
      <c r="H405" s="24" t="s">
        <v>3</v>
      </c>
      <c r="I405" s="25">
        <v>8.7795574558837277</v>
      </c>
      <c r="J405" s="2" t="s">
        <v>79</v>
      </c>
      <c r="K405" s="24">
        <v>40</v>
      </c>
      <c r="L405" s="4" t="s">
        <v>113</v>
      </c>
      <c r="M405" s="4" t="s">
        <v>81</v>
      </c>
      <c r="N405" s="4" t="s">
        <v>88</v>
      </c>
      <c r="O405" s="26">
        <v>32</v>
      </c>
      <c r="P405" s="4" t="s">
        <v>83</v>
      </c>
      <c r="Q405" s="4"/>
      <c r="R405" s="27" t="s">
        <v>84</v>
      </c>
      <c r="S405" s="27"/>
      <c r="U405" s="27" t="s">
        <v>84</v>
      </c>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1"/>
      <c r="BF405" s="1"/>
      <c r="BG405" s="3" t="s">
        <v>85</v>
      </c>
      <c r="BH405" s="1"/>
    </row>
    <row r="406" spans="2:60" x14ac:dyDescent="0.2">
      <c r="B406" s="1">
        <v>402</v>
      </c>
      <c r="C406" s="22">
        <v>43233</v>
      </c>
      <c r="D406" s="1">
        <v>151</v>
      </c>
      <c r="E406" s="24">
        <v>15000</v>
      </c>
      <c r="F406" s="24">
        <v>18750</v>
      </c>
      <c r="G406" s="24">
        <v>18750</v>
      </c>
      <c r="H406" s="24" t="s">
        <v>3</v>
      </c>
      <c r="I406" s="25">
        <v>9.6158054800843473</v>
      </c>
      <c r="J406" s="2" t="s">
        <v>79</v>
      </c>
      <c r="K406" s="24">
        <v>40</v>
      </c>
      <c r="L406" s="24" t="s">
        <v>80</v>
      </c>
      <c r="M406" s="4" t="s">
        <v>81</v>
      </c>
      <c r="N406" s="4" t="s">
        <v>88</v>
      </c>
      <c r="O406" s="26">
        <v>36</v>
      </c>
      <c r="P406" s="4" t="s">
        <v>83</v>
      </c>
      <c r="Q406" s="4"/>
      <c r="R406" s="3"/>
      <c r="S406" s="3"/>
      <c r="T406" s="3"/>
      <c r="U406" s="27" t="s">
        <v>84</v>
      </c>
      <c r="V406" s="3"/>
      <c r="W406" s="3"/>
      <c r="X406" s="27" t="s">
        <v>84</v>
      </c>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1"/>
      <c r="BF406" s="1"/>
      <c r="BG406" s="3" t="s">
        <v>96</v>
      </c>
      <c r="BH406" s="1"/>
    </row>
    <row r="407" spans="2:60" x14ac:dyDescent="0.2">
      <c r="B407" s="1">
        <v>403</v>
      </c>
      <c r="C407" s="22">
        <v>43233</v>
      </c>
      <c r="D407" s="1">
        <v>152</v>
      </c>
      <c r="E407" s="24">
        <v>30000</v>
      </c>
      <c r="F407" s="24">
        <v>37500</v>
      </c>
      <c r="G407" s="24">
        <v>37500</v>
      </c>
      <c r="H407" s="24" t="s">
        <v>3</v>
      </c>
      <c r="I407" s="25">
        <v>10.308952660644293</v>
      </c>
      <c r="J407" s="2" t="s">
        <v>79</v>
      </c>
      <c r="K407" s="24">
        <v>40</v>
      </c>
      <c r="L407" s="24" t="s">
        <v>86</v>
      </c>
      <c r="M407" s="4" t="s">
        <v>81</v>
      </c>
      <c r="N407" s="4" t="s">
        <v>88</v>
      </c>
      <c r="O407" s="26">
        <v>33</v>
      </c>
      <c r="P407" s="4" t="s">
        <v>86</v>
      </c>
      <c r="Q407" s="4"/>
      <c r="R407" s="3"/>
      <c r="S407" s="3"/>
      <c r="T407" s="27" t="s">
        <v>84</v>
      </c>
      <c r="U407" s="27"/>
      <c r="V407" s="3"/>
      <c r="W407" s="3"/>
      <c r="X407" s="3"/>
      <c r="Y407" s="3"/>
      <c r="Z407" s="3"/>
      <c r="AA407" s="3"/>
      <c r="AB407" s="3"/>
      <c r="AC407" s="3"/>
      <c r="AD407" s="3"/>
      <c r="AE407" s="3"/>
      <c r="AF407" s="3"/>
      <c r="AG407" s="3"/>
      <c r="AH407" s="3"/>
      <c r="AI407" s="3"/>
      <c r="AJ407" s="3"/>
      <c r="AK407" s="27" t="s">
        <v>84</v>
      </c>
      <c r="AL407" s="3"/>
      <c r="AM407" s="3"/>
      <c r="AN407" s="3"/>
      <c r="AO407" s="3"/>
      <c r="AP407" s="3"/>
      <c r="AQ407" s="3"/>
      <c r="AR407" s="3"/>
      <c r="AS407" s="3"/>
      <c r="AT407" s="3"/>
      <c r="AU407" s="3"/>
      <c r="AV407" s="3"/>
      <c r="AW407" s="3"/>
      <c r="AX407" s="3"/>
      <c r="AY407" s="3"/>
      <c r="AZ407" s="3"/>
      <c r="BA407" s="3"/>
      <c r="BB407" s="3"/>
      <c r="BC407" s="3"/>
      <c r="BD407" s="3"/>
      <c r="BE407" s="1"/>
      <c r="BF407" s="1"/>
      <c r="BG407" s="3" t="s">
        <v>96</v>
      </c>
      <c r="BH407" s="1"/>
    </row>
    <row r="408" spans="2:60" x14ac:dyDescent="0.2">
      <c r="B408" s="1">
        <v>404</v>
      </c>
      <c r="C408" s="22">
        <v>43233</v>
      </c>
      <c r="D408" s="1">
        <v>154</v>
      </c>
      <c r="E408" s="24">
        <v>8500</v>
      </c>
      <c r="F408" s="24">
        <v>10625</v>
      </c>
      <c r="G408" s="24">
        <v>10625</v>
      </c>
      <c r="H408" s="24" t="s">
        <v>3</v>
      </c>
      <c r="I408" s="25">
        <v>9.0478214424784085</v>
      </c>
      <c r="J408" s="2" t="s">
        <v>79</v>
      </c>
      <c r="K408" s="24">
        <v>40</v>
      </c>
      <c r="L408" s="4" t="s">
        <v>94</v>
      </c>
      <c r="M408" s="4" t="s">
        <v>81</v>
      </c>
      <c r="N408" s="4" t="s">
        <v>95</v>
      </c>
      <c r="O408" s="26">
        <v>37</v>
      </c>
      <c r="P408" s="4" t="s">
        <v>83</v>
      </c>
      <c r="Q408" s="4"/>
      <c r="R408" s="3"/>
      <c r="S408" s="3"/>
      <c r="T408" s="27" t="s">
        <v>84</v>
      </c>
      <c r="U408" s="3"/>
      <c r="V408" s="3"/>
      <c r="W408" s="3"/>
      <c r="X408" s="3"/>
      <c r="Y408" s="3"/>
      <c r="Z408" s="3"/>
      <c r="AA408" s="3"/>
      <c r="AB408" s="3"/>
      <c r="AC408" s="3"/>
      <c r="AD408" s="3"/>
      <c r="AE408" s="3"/>
      <c r="AF408" s="3"/>
      <c r="AG408" s="3"/>
      <c r="AH408" s="3"/>
      <c r="AI408" s="3"/>
      <c r="AJ408" s="3"/>
      <c r="AK408" s="27" t="s">
        <v>84</v>
      </c>
      <c r="AL408" s="3"/>
      <c r="AM408" s="3"/>
      <c r="AN408" s="3"/>
      <c r="AO408" s="3"/>
      <c r="AP408" s="3"/>
      <c r="AQ408" s="3"/>
      <c r="AR408" s="3"/>
      <c r="AS408" s="3"/>
      <c r="AT408" s="3"/>
      <c r="AU408" s="3"/>
      <c r="AV408" s="3"/>
      <c r="AW408" s="3"/>
      <c r="AX408" s="3"/>
      <c r="AY408" s="3"/>
      <c r="AZ408" s="3"/>
      <c r="BA408" s="3"/>
      <c r="BB408" s="3"/>
      <c r="BC408" s="3"/>
      <c r="BD408" s="3"/>
      <c r="BE408" s="1"/>
      <c r="BF408" s="1"/>
      <c r="BG408" s="3" t="s">
        <v>89</v>
      </c>
      <c r="BH408" s="1"/>
    </row>
    <row r="409" spans="2:60" x14ac:dyDescent="0.2">
      <c r="B409" s="1">
        <v>405</v>
      </c>
      <c r="C409" s="22">
        <v>43233</v>
      </c>
      <c r="D409" s="1">
        <v>155</v>
      </c>
      <c r="E409" s="24">
        <v>13000</v>
      </c>
      <c r="F409" s="24">
        <v>16250</v>
      </c>
      <c r="G409" s="24">
        <v>16250</v>
      </c>
      <c r="H409" s="24" t="s">
        <v>3</v>
      </c>
      <c r="I409" s="25">
        <v>9.4727046364436731</v>
      </c>
      <c r="J409" s="2" t="s">
        <v>79</v>
      </c>
      <c r="K409" s="24">
        <v>50</v>
      </c>
      <c r="L409" s="24" t="s">
        <v>80</v>
      </c>
      <c r="M409" s="4" t="s">
        <v>81</v>
      </c>
      <c r="N409" s="4" t="s">
        <v>95</v>
      </c>
      <c r="O409" s="26">
        <v>36</v>
      </c>
      <c r="P409" s="4" t="s">
        <v>80</v>
      </c>
      <c r="Q409" s="4"/>
      <c r="R409" s="3"/>
      <c r="S409" s="3"/>
      <c r="T409" s="27" t="s">
        <v>84</v>
      </c>
      <c r="U409" s="3"/>
      <c r="V409" s="3"/>
      <c r="W409" s="3"/>
      <c r="X409" s="3"/>
      <c r="Y409" s="3"/>
      <c r="Z409" s="27" t="s">
        <v>84</v>
      </c>
      <c r="AA409" s="3"/>
      <c r="AB409" s="3"/>
      <c r="AC409" s="3"/>
      <c r="AD409" s="3"/>
      <c r="AE409" s="3"/>
      <c r="AF409" s="3"/>
      <c r="AG409" s="3"/>
      <c r="AH409" s="3"/>
      <c r="AI409" s="3"/>
      <c r="AJ409" s="3"/>
      <c r="AK409" s="27" t="s">
        <v>84</v>
      </c>
      <c r="AL409" s="3"/>
      <c r="AM409" s="3"/>
      <c r="AN409" s="3"/>
      <c r="AO409" s="3"/>
      <c r="AP409" s="3"/>
      <c r="AQ409" s="3"/>
      <c r="AR409" s="3"/>
      <c r="AS409" s="3"/>
      <c r="AT409" s="3"/>
      <c r="AU409" s="3"/>
      <c r="AV409" s="3"/>
      <c r="AW409" s="3"/>
      <c r="AX409" s="3"/>
      <c r="AY409" s="3"/>
      <c r="AZ409" s="3"/>
      <c r="BA409" s="3"/>
      <c r="BB409" s="3"/>
      <c r="BC409" s="3"/>
      <c r="BD409" s="3"/>
      <c r="BE409" s="1"/>
      <c r="BF409" s="1"/>
      <c r="BG409" s="3" t="s">
        <v>85</v>
      </c>
      <c r="BH409" s="1"/>
    </row>
    <row r="410" spans="2:60" x14ac:dyDescent="0.2">
      <c r="B410" s="1">
        <v>406</v>
      </c>
      <c r="C410" s="22">
        <v>43233</v>
      </c>
      <c r="D410" s="1">
        <v>156</v>
      </c>
      <c r="E410" s="24">
        <v>27000</v>
      </c>
      <c r="F410" s="24">
        <v>33750</v>
      </c>
      <c r="G410" s="24">
        <v>33750</v>
      </c>
      <c r="H410" s="24" t="s">
        <v>3</v>
      </c>
      <c r="I410" s="25">
        <v>10.203592144986466</v>
      </c>
      <c r="J410" s="2" t="s">
        <v>79</v>
      </c>
      <c r="K410" s="24">
        <v>40</v>
      </c>
      <c r="L410" s="24" t="s">
        <v>80</v>
      </c>
      <c r="M410" s="4" t="s">
        <v>81</v>
      </c>
      <c r="N410" s="4" t="s">
        <v>82</v>
      </c>
      <c r="O410" s="26">
        <v>36</v>
      </c>
      <c r="P410" s="4" t="s">
        <v>80</v>
      </c>
      <c r="Q410" s="4"/>
      <c r="R410" s="3"/>
      <c r="S410" s="3"/>
      <c r="T410" s="27" t="s">
        <v>84</v>
      </c>
      <c r="U410" s="3"/>
      <c r="V410" s="3"/>
      <c r="W410" s="3"/>
      <c r="X410" s="3"/>
      <c r="Y410" s="3"/>
      <c r="Z410" s="3"/>
      <c r="AA410" s="3"/>
      <c r="AB410" s="3"/>
      <c r="AC410" s="3"/>
      <c r="AD410" s="3"/>
      <c r="AE410" s="3"/>
      <c r="AF410" s="3"/>
      <c r="AG410" s="3"/>
      <c r="AH410" s="3"/>
      <c r="AI410" s="3"/>
      <c r="AJ410" s="3"/>
      <c r="AK410" s="27" t="s">
        <v>84</v>
      </c>
      <c r="AL410" s="3"/>
      <c r="AM410" s="3"/>
      <c r="AN410" s="3"/>
      <c r="AO410" s="3"/>
      <c r="AP410" s="3"/>
      <c r="AQ410" s="3"/>
      <c r="AR410" s="3"/>
      <c r="AS410" s="3"/>
      <c r="AT410" s="3"/>
      <c r="AU410" s="3"/>
      <c r="AV410" s="3"/>
      <c r="AW410" s="3"/>
      <c r="AX410" s="3"/>
      <c r="AY410" s="3"/>
      <c r="AZ410" s="3"/>
      <c r="BA410" s="3"/>
      <c r="BB410" s="3"/>
      <c r="BC410" s="3"/>
      <c r="BD410" s="3"/>
      <c r="BE410" s="1"/>
      <c r="BF410" s="1"/>
      <c r="BG410" s="3" t="s">
        <v>96</v>
      </c>
      <c r="BH410" s="1"/>
    </row>
    <row r="411" spans="2:60" x14ac:dyDescent="0.2">
      <c r="B411" s="1">
        <v>407</v>
      </c>
      <c r="C411" s="22">
        <v>43233</v>
      </c>
      <c r="D411" s="1">
        <v>158</v>
      </c>
      <c r="E411" s="24">
        <v>16000</v>
      </c>
      <c r="F411" s="24">
        <v>20000</v>
      </c>
      <c r="G411" s="24">
        <v>20000</v>
      </c>
      <c r="H411" s="24" t="s">
        <v>3</v>
      </c>
      <c r="I411" s="25">
        <v>9.6803440012219184</v>
      </c>
      <c r="J411" s="2" t="s">
        <v>79</v>
      </c>
      <c r="K411" s="24">
        <v>50</v>
      </c>
      <c r="L411" s="24" t="s">
        <v>86</v>
      </c>
      <c r="M411" s="4" t="s">
        <v>81</v>
      </c>
      <c r="N411" s="4" t="s">
        <v>88</v>
      </c>
      <c r="O411" s="26">
        <v>40</v>
      </c>
      <c r="P411" s="40" t="s">
        <v>83</v>
      </c>
      <c r="Q411" s="4"/>
      <c r="R411" s="27" t="s">
        <v>84</v>
      </c>
      <c r="S411" s="27"/>
      <c r="T411" s="3"/>
      <c r="U411" s="27" t="s">
        <v>84</v>
      </c>
      <c r="V411" s="3"/>
      <c r="W411" s="3"/>
      <c r="X411" s="3"/>
      <c r="Y411" s="3"/>
      <c r="Z411" s="3"/>
      <c r="AA411" s="3"/>
      <c r="AB411" s="3"/>
      <c r="AC411" s="27" t="s">
        <v>84</v>
      </c>
      <c r="AD411" s="3"/>
      <c r="AE411" s="3"/>
      <c r="AF411" s="3"/>
      <c r="AG411" s="3"/>
      <c r="AH411" s="3"/>
      <c r="AI411" s="3"/>
      <c r="AJ411" s="27" t="s">
        <v>84</v>
      </c>
      <c r="AK411" s="3"/>
      <c r="AL411" s="3"/>
      <c r="AM411" s="3"/>
      <c r="AN411" s="3"/>
      <c r="AO411" s="3"/>
      <c r="AP411" s="3"/>
      <c r="AQ411" s="3"/>
      <c r="AR411" s="3"/>
      <c r="AS411" s="3"/>
      <c r="AT411" s="3"/>
      <c r="AU411" s="3"/>
      <c r="AV411" s="3"/>
      <c r="AW411" s="3"/>
      <c r="AX411" s="3"/>
      <c r="AY411" s="3"/>
      <c r="AZ411" s="3"/>
      <c r="BA411" s="3"/>
      <c r="BB411" s="3"/>
      <c r="BC411" s="3"/>
      <c r="BD411" s="3"/>
      <c r="BE411" s="1"/>
      <c r="BF411" s="1"/>
      <c r="BG411" s="3" t="s">
        <v>85</v>
      </c>
      <c r="BH411" s="1"/>
    </row>
    <row r="412" spans="2:60" x14ac:dyDescent="0.2">
      <c r="B412" s="1">
        <v>408</v>
      </c>
      <c r="C412" s="22">
        <v>43233</v>
      </c>
      <c r="D412" s="1">
        <v>159</v>
      </c>
      <c r="E412" s="24">
        <v>17000</v>
      </c>
      <c r="F412" s="24">
        <v>21250</v>
      </c>
      <c r="G412" s="24">
        <v>21250</v>
      </c>
      <c r="H412" s="24" t="s">
        <v>3</v>
      </c>
      <c r="I412" s="25">
        <v>9.7409686230383539</v>
      </c>
      <c r="J412" s="2" t="s">
        <v>79</v>
      </c>
      <c r="K412" s="24">
        <v>50</v>
      </c>
      <c r="L412" s="24" t="s">
        <v>86</v>
      </c>
      <c r="M412" s="4" t="s">
        <v>81</v>
      </c>
      <c r="N412" s="4" t="s">
        <v>88</v>
      </c>
      <c r="O412" s="26">
        <v>37</v>
      </c>
      <c r="P412" s="4" t="s">
        <v>83</v>
      </c>
      <c r="Q412" s="4"/>
      <c r="R412" s="27" t="s">
        <v>84</v>
      </c>
      <c r="S412" s="27"/>
      <c r="T412" s="3"/>
      <c r="U412" s="27" t="s">
        <v>84</v>
      </c>
      <c r="V412" s="3"/>
      <c r="W412" s="3"/>
      <c r="X412" s="3"/>
      <c r="Y412" s="3"/>
      <c r="Z412" s="3"/>
      <c r="AA412" s="3"/>
      <c r="AB412" s="3"/>
      <c r="AC412" s="27" t="s">
        <v>84</v>
      </c>
      <c r="AD412" s="3"/>
      <c r="AE412" s="3"/>
      <c r="AF412" s="3"/>
      <c r="AG412" s="3"/>
      <c r="AH412" s="3"/>
      <c r="AI412" s="3"/>
      <c r="AJ412" s="27" t="s">
        <v>84</v>
      </c>
      <c r="AK412" s="3"/>
      <c r="AL412" s="3"/>
      <c r="AM412" s="3"/>
      <c r="AN412" s="3"/>
      <c r="AO412" s="3"/>
      <c r="AP412" s="3"/>
      <c r="AQ412" s="3"/>
      <c r="AR412" s="3"/>
      <c r="AS412" s="3"/>
      <c r="AT412" s="3"/>
      <c r="AU412" s="3"/>
      <c r="AV412" s="3"/>
      <c r="AW412" s="3"/>
      <c r="AX412" s="3"/>
      <c r="AY412" s="3"/>
      <c r="AZ412" s="3"/>
      <c r="BA412" s="3"/>
      <c r="BB412" s="3"/>
      <c r="BC412" s="3"/>
      <c r="BD412" s="3"/>
      <c r="BE412" s="1"/>
      <c r="BF412" s="1"/>
      <c r="BG412" s="3" t="s">
        <v>89</v>
      </c>
      <c r="BH412" s="1"/>
    </row>
    <row r="413" spans="2:60" x14ac:dyDescent="0.2">
      <c r="B413" s="1">
        <v>409</v>
      </c>
      <c r="C413" s="22">
        <v>43233</v>
      </c>
      <c r="D413" s="1">
        <v>160</v>
      </c>
      <c r="E413" s="24">
        <v>19000</v>
      </c>
      <c r="F413" s="24">
        <v>23750</v>
      </c>
      <c r="G413" s="24">
        <v>23750</v>
      </c>
      <c r="H413" s="24" t="s">
        <v>3</v>
      </c>
      <c r="I413" s="25">
        <v>9.8521942581485771</v>
      </c>
      <c r="J413" s="2" t="s">
        <v>79</v>
      </c>
      <c r="K413" s="24">
        <v>70</v>
      </c>
      <c r="L413" s="24" t="s">
        <v>86</v>
      </c>
      <c r="M413" s="4" t="s">
        <v>81</v>
      </c>
      <c r="N413" s="4" t="s">
        <v>88</v>
      </c>
      <c r="O413" s="26">
        <v>38</v>
      </c>
      <c r="P413" s="4" t="s">
        <v>86</v>
      </c>
      <c r="Q413" s="4"/>
      <c r="R413" s="3"/>
      <c r="S413" s="3"/>
      <c r="T413" s="3"/>
      <c r="U413" s="27" t="s">
        <v>84</v>
      </c>
      <c r="V413" s="3"/>
      <c r="W413" s="3"/>
      <c r="X413" s="27" t="s">
        <v>84</v>
      </c>
      <c r="Y413" s="3"/>
      <c r="Z413" s="3"/>
      <c r="AA413" s="3"/>
      <c r="AB413" s="3"/>
      <c r="AC413" s="27" t="s">
        <v>84</v>
      </c>
      <c r="AD413" s="3"/>
      <c r="AE413" s="3"/>
      <c r="AF413" s="3"/>
      <c r="AG413" s="3"/>
      <c r="AH413" s="3"/>
      <c r="AI413" s="3"/>
      <c r="AJ413" s="27" t="s">
        <v>84</v>
      </c>
      <c r="AK413" s="3"/>
      <c r="AL413" s="3"/>
      <c r="AM413" s="3"/>
      <c r="AN413" s="3"/>
      <c r="AO413" s="3"/>
      <c r="AP413" s="3"/>
      <c r="AQ413" s="3"/>
      <c r="AR413" s="3"/>
      <c r="AS413" s="3"/>
      <c r="AT413" s="3"/>
      <c r="AU413" s="3"/>
      <c r="AV413" s="3"/>
      <c r="AW413" s="3"/>
      <c r="AX413" s="3"/>
      <c r="AY413" s="3"/>
      <c r="AZ413" s="3"/>
      <c r="BA413" s="3"/>
      <c r="BB413" s="3"/>
      <c r="BC413" s="3"/>
      <c r="BD413" s="3"/>
      <c r="BE413" s="1"/>
      <c r="BF413" s="1"/>
      <c r="BG413" s="3" t="s">
        <v>85</v>
      </c>
      <c r="BH413" s="1"/>
    </row>
    <row r="414" spans="2:60" x14ac:dyDescent="0.2">
      <c r="B414" s="1">
        <v>410</v>
      </c>
      <c r="C414" s="22">
        <v>43233</v>
      </c>
      <c r="D414" s="1">
        <v>161</v>
      </c>
      <c r="E414" s="24">
        <v>21000</v>
      </c>
      <c r="F414" s="24">
        <v>26250</v>
      </c>
      <c r="G414" s="24">
        <v>26250</v>
      </c>
      <c r="H414" s="24" t="s">
        <v>3</v>
      </c>
      <c r="I414" s="25">
        <v>9.9522777167055594</v>
      </c>
      <c r="J414" s="2" t="s">
        <v>79</v>
      </c>
      <c r="K414" s="24">
        <v>50</v>
      </c>
      <c r="L414" s="24" t="s">
        <v>86</v>
      </c>
      <c r="M414" s="4" t="s">
        <v>81</v>
      </c>
      <c r="N414" s="4" t="s">
        <v>95</v>
      </c>
      <c r="O414" s="26">
        <v>36</v>
      </c>
      <c r="P414" s="4" t="s">
        <v>83</v>
      </c>
      <c r="Q414" s="4"/>
      <c r="R414" s="3"/>
      <c r="S414" s="3"/>
      <c r="T414" s="27" t="s">
        <v>84</v>
      </c>
      <c r="U414" s="3"/>
      <c r="V414" s="3"/>
      <c r="W414" s="3"/>
      <c r="X414" s="3"/>
      <c r="Y414" s="3"/>
      <c r="Z414" s="3"/>
      <c r="AA414" s="3"/>
      <c r="AB414" s="3"/>
      <c r="AC414" s="3"/>
      <c r="AD414" s="3"/>
      <c r="AE414" s="3"/>
      <c r="AF414" s="3"/>
      <c r="AG414" s="3"/>
      <c r="AH414" s="3"/>
      <c r="AI414" s="3"/>
      <c r="AJ414" s="3"/>
      <c r="AK414" s="27" t="s">
        <v>84</v>
      </c>
      <c r="AL414" s="3"/>
      <c r="AM414" s="3"/>
      <c r="AN414" s="3"/>
      <c r="AO414" s="3"/>
      <c r="AP414" s="3"/>
      <c r="AQ414" s="3"/>
      <c r="AR414" s="3"/>
      <c r="AS414" s="3"/>
      <c r="AT414" s="3"/>
      <c r="AU414" s="3"/>
      <c r="AV414" s="3"/>
      <c r="AW414" s="3"/>
      <c r="AX414" s="3"/>
      <c r="AY414" s="3"/>
      <c r="AZ414" s="3"/>
      <c r="BA414" s="3"/>
      <c r="BB414" s="3"/>
      <c r="BC414" s="3"/>
      <c r="BD414" s="3"/>
      <c r="BE414" s="1"/>
      <c r="BF414" s="1"/>
      <c r="BG414" s="3" t="s">
        <v>85</v>
      </c>
      <c r="BH414" s="1"/>
    </row>
    <row r="415" spans="2:60" x14ac:dyDescent="0.2">
      <c r="B415" s="1">
        <v>411</v>
      </c>
      <c r="C415" s="22">
        <v>43233</v>
      </c>
      <c r="D415" s="1">
        <v>163</v>
      </c>
      <c r="E415" s="24">
        <v>8500</v>
      </c>
      <c r="F415" s="24">
        <v>10625</v>
      </c>
      <c r="G415" s="24">
        <v>10625</v>
      </c>
      <c r="H415" s="24" t="s">
        <v>3</v>
      </c>
      <c r="I415" s="25">
        <v>9.0478214424784085</v>
      </c>
      <c r="J415" s="2" t="s">
        <v>79</v>
      </c>
      <c r="K415" s="24">
        <v>80</v>
      </c>
      <c r="L415" s="24" t="s">
        <v>86</v>
      </c>
      <c r="M415" s="4" t="s">
        <v>81</v>
      </c>
      <c r="N415" s="4" t="s">
        <v>88</v>
      </c>
      <c r="O415" s="26">
        <v>40</v>
      </c>
      <c r="P415" s="4" t="s">
        <v>86</v>
      </c>
      <c r="Q415" s="4"/>
      <c r="R415" s="27" t="s">
        <v>84</v>
      </c>
      <c r="S415" s="27"/>
      <c r="T415" s="3"/>
      <c r="U415" s="27" t="s">
        <v>84</v>
      </c>
      <c r="V415" s="3"/>
      <c r="W415" s="3"/>
      <c r="X415" s="3"/>
      <c r="Y415" s="3"/>
      <c r="Z415" s="3"/>
      <c r="AA415" s="3"/>
      <c r="AB415" s="3"/>
      <c r="AC415" s="27" t="s">
        <v>84</v>
      </c>
      <c r="AD415" s="3"/>
      <c r="AE415" s="3"/>
      <c r="AF415" s="3"/>
      <c r="AG415" s="3"/>
      <c r="AH415" s="3"/>
      <c r="AI415" s="3"/>
      <c r="AJ415" s="27" t="s">
        <v>84</v>
      </c>
      <c r="AK415" s="3"/>
      <c r="AL415" s="3"/>
      <c r="AM415" s="3"/>
      <c r="AN415" s="3"/>
      <c r="AO415" s="3"/>
      <c r="AP415" s="3"/>
      <c r="AQ415" s="3"/>
      <c r="AR415" s="3"/>
      <c r="AS415" s="3"/>
      <c r="AT415" s="3"/>
      <c r="AU415" s="3"/>
      <c r="AV415" s="3"/>
      <c r="AW415" s="3"/>
      <c r="AX415" s="3"/>
      <c r="AY415" s="3"/>
      <c r="AZ415" s="3"/>
      <c r="BA415" s="3"/>
      <c r="BB415" s="3"/>
      <c r="BC415" s="3"/>
      <c r="BD415" s="3"/>
      <c r="BE415" s="1"/>
      <c r="BF415" s="1"/>
      <c r="BG415" s="3" t="s">
        <v>85</v>
      </c>
      <c r="BH415" s="1"/>
    </row>
    <row r="416" spans="2:60" x14ac:dyDescent="0.2">
      <c r="B416" s="1">
        <v>412</v>
      </c>
      <c r="C416" s="22">
        <v>43233</v>
      </c>
      <c r="D416" s="1">
        <v>169</v>
      </c>
      <c r="E416" s="24">
        <v>13000</v>
      </c>
      <c r="F416" s="24">
        <v>16250</v>
      </c>
      <c r="G416" s="24">
        <v>16250</v>
      </c>
      <c r="H416" s="24" t="s">
        <v>3</v>
      </c>
      <c r="I416" s="25">
        <v>9.4727046364436731</v>
      </c>
      <c r="J416" s="2" t="s">
        <v>79</v>
      </c>
      <c r="K416" s="24">
        <v>80</v>
      </c>
      <c r="L416" s="24" t="s">
        <v>90</v>
      </c>
      <c r="M416" s="4" t="s">
        <v>81</v>
      </c>
      <c r="N416" s="4" t="s">
        <v>88</v>
      </c>
      <c r="O416" s="26">
        <v>40</v>
      </c>
      <c r="P416" s="4" t="s">
        <v>90</v>
      </c>
      <c r="Q416" s="4"/>
      <c r="R416" s="3"/>
      <c r="S416" s="3"/>
      <c r="T416" s="3"/>
      <c r="U416" s="27" t="s">
        <v>84</v>
      </c>
      <c r="V416" s="3"/>
      <c r="W416" s="3"/>
      <c r="X416" s="27" t="s">
        <v>84</v>
      </c>
      <c r="Y416" s="3"/>
      <c r="Z416" s="3"/>
      <c r="AA416" s="3"/>
      <c r="AB416" s="3"/>
      <c r="AC416" s="27" t="s">
        <v>84</v>
      </c>
      <c r="AD416" s="3"/>
      <c r="AE416" s="3"/>
      <c r="AF416" s="3"/>
      <c r="AG416" s="3"/>
      <c r="AH416" s="3"/>
      <c r="AI416" s="3"/>
      <c r="AJ416" s="27" t="s">
        <v>84</v>
      </c>
      <c r="AK416" s="27"/>
      <c r="AL416" s="3"/>
      <c r="AM416" s="3"/>
      <c r="AN416" s="3"/>
      <c r="AO416" s="3"/>
      <c r="AP416" s="3"/>
      <c r="AQ416" s="3"/>
      <c r="AR416" s="3"/>
      <c r="AS416" s="3"/>
      <c r="AT416" s="3"/>
      <c r="AU416" s="3"/>
      <c r="AV416" s="3"/>
      <c r="AW416" s="3"/>
      <c r="AX416" s="3"/>
      <c r="AY416" s="3"/>
      <c r="AZ416" s="3"/>
      <c r="BA416" s="3"/>
      <c r="BB416" s="3"/>
      <c r="BC416" s="3"/>
      <c r="BD416" s="3"/>
      <c r="BE416" s="1"/>
      <c r="BF416" s="1"/>
      <c r="BG416" s="3" t="s">
        <v>85</v>
      </c>
      <c r="BH416" s="1"/>
    </row>
    <row r="417" spans="2:60" x14ac:dyDescent="0.2">
      <c r="B417" s="1">
        <v>413</v>
      </c>
      <c r="C417" s="22">
        <v>43233</v>
      </c>
      <c r="D417" s="1">
        <v>354</v>
      </c>
      <c r="E417" s="24">
        <v>17000</v>
      </c>
      <c r="F417" s="24">
        <v>21250</v>
      </c>
      <c r="G417" s="24">
        <v>21250</v>
      </c>
      <c r="H417" s="24" t="s">
        <v>3</v>
      </c>
      <c r="I417" s="25">
        <v>9.7409686230383539</v>
      </c>
      <c r="J417" s="2" t="s">
        <v>79</v>
      </c>
      <c r="K417" s="2">
        <v>40</v>
      </c>
      <c r="L417" s="4" t="s">
        <v>90</v>
      </c>
      <c r="M417" s="4" t="s">
        <v>81</v>
      </c>
      <c r="N417" s="4" t="s">
        <v>95</v>
      </c>
      <c r="O417" s="26">
        <v>36</v>
      </c>
      <c r="P417" s="4" t="s">
        <v>90</v>
      </c>
      <c r="Q417" s="4"/>
      <c r="R417" s="3"/>
      <c r="S417" s="3"/>
      <c r="T417" s="3"/>
      <c r="U417" s="27" t="s">
        <v>84</v>
      </c>
      <c r="V417" s="3"/>
      <c r="W417" s="3"/>
      <c r="X417" s="27" t="s">
        <v>84</v>
      </c>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1"/>
      <c r="BF417" s="1"/>
      <c r="BG417" s="3" t="s">
        <v>85</v>
      </c>
      <c r="BH417" s="1"/>
    </row>
    <row r="418" spans="2:60" x14ac:dyDescent="0.2">
      <c r="B418" s="1">
        <v>414</v>
      </c>
      <c r="C418" s="22">
        <v>43233</v>
      </c>
      <c r="D418" s="1">
        <v>355</v>
      </c>
      <c r="E418" s="24">
        <v>5000</v>
      </c>
      <c r="F418" s="24">
        <v>6250</v>
      </c>
      <c r="G418" s="24">
        <v>6250</v>
      </c>
      <c r="H418" s="24" t="s">
        <v>3</v>
      </c>
      <c r="I418" s="25">
        <v>8.5171931914162382</v>
      </c>
      <c r="J418" s="2" t="s">
        <v>79</v>
      </c>
      <c r="K418" s="2">
        <v>30</v>
      </c>
      <c r="L418" s="4" t="s">
        <v>86</v>
      </c>
      <c r="M418" s="4" t="s">
        <v>81</v>
      </c>
      <c r="N418" s="4" t="s">
        <v>109</v>
      </c>
      <c r="O418" s="26">
        <v>32</v>
      </c>
      <c r="P418" s="4" t="s">
        <v>83</v>
      </c>
      <c r="Q418" s="4"/>
      <c r="R418" s="27" t="s">
        <v>84</v>
      </c>
      <c r="S418" s="27"/>
      <c r="T418" s="27" t="s">
        <v>84</v>
      </c>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1"/>
      <c r="BF418" s="1"/>
      <c r="BG418" s="3" t="s">
        <v>85</v>
      </c>
      <c r="BH418" s="1"/>
    </row>
    <row r="419" spans="2:60" x14ac:dyDescent="0.2">
      <c r="B419" s="1">
        <v>415</v>
      </c>
      <c r="C419" s="22">
        <v>43233</v>
      </c>
      <c r="D419" s="1">
        <v>357</v>
      </c>
      <c r="E419" s="24">
        <v>2500</v>
      </c>
      <c r="F419" s="24">
        <v>3125</v>
      </c>
      <c r="G419" s="24">
        <v>3125</v>
      </c>
      <c r="H419" s="24" t="s">
        <v>3</v>
      </c>
      <c r="I419" s="25">
        <v>7.8240460108562919</v>
      </c>
      <c r="J419" s="2" t="s">
        <v>79</v>
      </c>
      <c r="K419" s="2">
        <v>50</v>
      </c>
      <c r="L419" s="4" t="s">
        <v>86</v>
      </c>
      <c r="M419" s="4" t="s">
        <v>81</v>
      </c>
      <c r="N419" s="4" t="s">
        <v>95</v>
      </c>
      <c r="O419" s="26">
        <v>35</v>
      </c>
      <c r="P419" s="4" t="s">
        <v>86</v>
      </c>
      <c r="Q419" s="4"/>
      <c r="R419" s="3"/>
      <c r="S419" s="3"/>
      <c r="T419" s="3"/>
      <c r="U419" s="27" t="s">
        <v>84</v>
      </c>
      <c r="V419" s="3"/>
      <c r="W419" s="3"/>
      <c r="X419" s="27" t="s">
        <v>84</v>
      </c>
      <c r="Y419" s="3"/>
      <c r="Z419" s="3"/>
      <c r="AA419" s="3"/>
      <c r="AB419" s="3"/>
      <c r="AC419" s="3"/>
      <c r="AD419" s="3"/>
      <c r="AE419" s="3"/>
      <c r="AF419" s="3"/>
      <c r="AG419" s="3"/>
      <c r="AH419" s="3"/>
      <c r="AI419" s="3"/>
      <c r="AJ419" s="27" t="s">
        <v>84</v>
      </c>
      <c r="AK419" s="3"/>
      <c r="AL419" s="3"/>
      <c r="AM419" s="3"/>
      <c r="AN419" s="3"/>
      <c r="AO419" s="3"/>
      <c r="AP419" s="3"/>
      <c r="AQ419" s="3"/>
      <c r="AR419" s="3"/>
      <c r="AS419" s="3"/>
      <c r="AT419" s="3"/>
      <c r="AU419" s="3"/>
      <c r="AV419" s="3"/>
      <c r="AW419" s="3"/>
      <c r="AX419" s="3"/>
      <c r="AY419" s="3"/>
      <c r="AZ419" s="3"/>
      <c r="BA419" s="3"/>
      <c r="BB419" s="3"/>
      <c r="BC419" s="3"/>
      <c r="BD419" s="3"/>
      <c r="BE419" s="1"/>
      <c r="BF419" s="1"/>
      <c r="BG419" s="3" t="s">
        <v>89</v>
      </c>
      <c r="BH419" s="1"/>
    </row>
    <row r="420" spans="2:60" x14ac:dyDescent="0.2">
      <c r="B420" s="1">
        <v>416</v>
      </c>
      <c r="C420" s="22">
        <v>43233</v>
      </c>
      <c r="D420" s="1">
        <v>358</v>
      </c>
      <c r="E420" s="24">
        <v>5500</v>
      </c>
      <c r="F420" s="24">
        <v>6875</v>
      </c>
      <c r="G420" s="24">
        <v>6875</v>
      </c>
      <c r="H420" s="24" t="s">
        <v>3</v>
      </c>
      <c r="I420" s="25">
        <v>8.6125033712205621</v>
      </c>
      <c r="J420" s="2" t="s">
        <v>79</v>
      </c>
      <c r="K420" s="2">
        <v>50</v>
      </c>
      <c r="L420" s="4" t="s">
        <v>90</v>
      </c>
      <c r="M420" s="4" t="s">
        <v>81</v>
      </c>
      <c r="N420" s="4" t="s">
        <v>95</v>
      </c>
      <c r="O420" s="26">
        <v>36</v>
      </c>
      <c r="P420" s="4" t="s">
        <v>83</v>
      </c>
      <c r="Q420" s="4"/>
      <c r="R420" s="3"/>
      <c r="S420" s="3"/>
      <c r="T420" s="3"/>
      <c r="U420" s="27" t="s">
        <v>84</v>
      </c>
      <c r="V420" s="3"/>
      <c r="W420" s="3"/>
      <c r="X420" s="27" t="s">
        <v>84</v>
      </c>
      <c r="Y420" s="3"/>
      <c r="Z420" s="3"/>
      <c r="AA420" s="3"/>
      <c r="AB420" s="3"/>
      <c r="AC420" s="3"/>
      <c r="AD420" s="3"/>
      <c r="AE420" s="3"/>
      <c r="AF420" s="3"/>
      <c r="AG420" s="3"/>
      <c r="AH420" s="3"/>
      <c r="AI420" s="3"/>
      <c r="AJ420" s="27" t="s">
        <v>84</v>
      </c>
      <c r="AK420" s="3"/>
      <c r="AL420" s="3"/>
      <c r="AM420" s="3"/>
      <c r="AN420" s="3"/>
      <c r="AO420" s="3"/>
      <c r="AP420" s="3"/>
      <c r="AQ420" s="3"/>
      <c r="AR420" s="3"/>
      <c r="AS420" s="3"/>
      <c r="AT420" s="3"/>
      <c r="AU420" s="3"/>
      <c r="AV420" s="3"/>
      <c r="AW420" s="3"/>
      <c r="AX420" s="3"/>
      <c r="AY420" s="3"/>
      <c r="AZ420" s="3"/>
      <c r="BA420" s="3"/>
      <c r="BB420" s="3"/>
      <c r="BC420" s="3"/>
      <c r="BD420" s="3"/>
      <c r="BE420" s="1"/>
      <c r="BF420" s="1"/>
      <c r="BG420" s="3" t="s">
        <v>89</v>
      </c>
      <c r="BH420" s="1"/>
    </row>
    <row r="421" spans="2:60" x14ac:dyDescent="0.2">
      <c r="B421" s="1">
        <v>417</v>
      </c>
      <c r="C421" s="22">
        <v>43233</v>
      </c>
      <c r="D421" s="1">
        <v>359</v>
      </c>
      <c r="E421" s="24">
        <v>3200</v>
      </c>
      <c r="F421" s="24">
        <v>4000</v>
      </c>
      <c r="G421" s="24">
        <v>4000</v>
      </c>
      <c r="H421" s="24" t="s">
        <v>3</v>
      </c>
      <c r="I421" s="25">
        <v>8.0709060887878188</v>
      </c>
      <c r="J421" s="2" t="s">
        <v>79</v>
      </c>
      <c r="K421" s="2">
        <v>60</v>
      </c>
      <c r="L421" s="4" t="s">
        <v>86</v>
      </c>
      <c r="M421" s="4" t="s">
        <v>81</v>
      </c>
      <c r="N421" s="4" t="s">
        <v>88</v>
      </c>
      <c r="O421" s="26">
        <v>36</v>
      </c>
      <c r="P421" s="4" t="s">
        <v>86</v>
      </c>
      <c r="Q421" s="4"/>
      <c r="R421" s="3"/>
      <c r="S421" s="3"/>
      <c r="T421" s="3"/>
      <c r="U421" s="27" t="s">
        <v>84</v>
      </c>
      <c r="V421" s="3"/>
      <c r="W421" s="3"/>
      <c r="X421" s="27" t="s">
        <v>84</v>
      </c>
      <c r="Y421" s="3"/>
      <c r="Z421" s="3"/>
      <c r="AA421" s="3"/>
      <c r="AB421" s="3"/>
      <c r="AC421" s="3"/>
      <c r="AD421" s="3"/>
      <c r="AE421" s="3"/>
      <c r="AF421" s="3"/>
      <c r="AG421" s="3"/>
      <c r="AH421" s="3"/>
      <c r="AI421" s="3"/>
      <c r="AJ421" s="27" t="s">
        <v>84</v>
      </c>
      <c r="AK421" s="3"/>
      <c r="AL421" s="3"/>
      <c r="AM421" s="3"/>
      <c r="AN421" s="3"/>
      <c r="AO421" s="3"/>
      <c r="AP421" s="3"/>
      <c r="AQ421" s="3"/>
      <c r="AR421" s="3"/>
      <c r="AS421" s="3"/>
      <c r="AT421" s="3"/>
      <c r="AU421" s="3"/>
      <c r="AV421" s="3"/>
      <c r="AW421" s="3"/>
      <c r="AX421" s="3"/>
      <c r="AY421" s="3"/>
      <c r="AZ421" s="3"/>
      <c r="BA421" s="3"/>
      <c r="BB421" s="3"/>
      <c r="BC421" s="3"/>
      <c r="BD421" s="3"/>
      <c r="BE421" s="1"/>
      <c r="BF421" s="1"/>
      <c r="BG421" s="3" t="s">
        <v>111</v>
      </c>
      <c r="BH421" s="1"/>
    </row>
    <row r="422" spans="2:60" x14ac:dyDescent="0.2">
      <c r="B422" s="1">
        <v>418</v>
      </c>
      <c r="C422" s="22">
        <v>43233</v>
      </c>
      <c r="D422" s="1">
        <v>360</v>
      </c>
      <c r="E422" s="24">
        <v>7000</v>
      </c>
      <c r="F422" s="24">
        <v>8750</v>
      </c>
      <c r="G422" s="24">
        <v>8750</v>
      </c>
      <c r="H422" s="24" t="s">
        <v>3</v>
      </c>
      <c r="I422" s="25">
        <v>8.8536654280374503</v>
      </c>
      <c r="J422" s="2" t="s">
        <v>79</v>
      </c>
      <c r="K422" s="2">
        <v>70</v>
      </c>
      <c r="L422" s="4" t="s">
        <v>80</v>
      </c>
      <c r="M422" s="4" t="s">
        <v>81</v>
      </c>
      <c r="N422" s="4" t="s">
        <v>88</v>
      </c>
      <c r="O422" s="26">
        <v>36</v>
      </c>
      <c r="P422" s="4" t="s">
        <v>83</v>
      </c>
      <c r="Q422" s="4"/>
      <c r="R422" s="3"/>
      <c r="S422" s="3"/>
      <c r="T422" s="3"/>
      <c r="U422" s="27" t="s">
        <v>84</v>
      </c>
      <c r="V422" s="3"/>
      <c r="W422" s="3"/>
      <c r="X422" s="27" t="s">
        <v>84</v>
      </c>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1"/>
      <c r="BF422" s="1"/>
      <c r="BG422" s="3" t="s">
        <v>85</v>
      </c>
      <c r="BH422" s="1"/>
    </row>
    <row r="423" spans="2:60" x14ac:dyDescent="0.2">
      <c r="B423" s="1">
        <v>419</v>
      </c>
      <c r="C423" s="22">
        <v>43233</v>
      </c>
      <c r="D423" s="1">
        <v>362</v>
      </c>
      <c r="E423" s="24">
        <v>3000</v>
      </c>
      <c r="F423" s="24">
        <v>3750</v>
      </c>
      <c r="G423" s="24">
        <v>3750</v>
      </c>
      <c r="H423" s="24" t="s">
        <v>3</v>
      </c>
      <c r="I423" s="25">
        <v>8.0063675676502459</v>
      </c>
      <c r="J423" s="2" t="s">
        <v>79</v>
      </c>
      <c r="K423" s="2">
        <v>50</v>
      </c>
      <c r="L423" s="4" t="s">
        <v>90</v>
      </c>
      <c r="M423" s="4" t="s">
        <v>81</v>
      </c>
      <c r="N423" s="4" t="s">
        <v>95</v>
      </c>
      <c r="O423" s="26">
        <v>36</v>
      </c>
      <c r="P423" s="4" t="s">
        <v>83</v>
      </c>
      <c r="Q423" s="4"/>
      <c r="R423" s="27" t="s">
        <v>84</v>
      </c>
      <c r="S423" s="27"/>
      <c r="T423" s="27" t="s">
        <v>84</v>
      </c>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1"/>
      <c r="BF423" s="1"/>
      <c r="BG423" s="3" t="s">
        <v>89</v>
      </c>
      <c r="BH423" s="1"/>
    </row>
    <row r="424" spans="2:60" x14ac:dyDescent="0.2">
      <c r="B424" s="1">
        <v>420</v>
      </c>
      <c r="C424" s="22">
        <v>43233</v>
      </c>
      <c r="D424" s="1">
        <v>363</v>
      </c>
      <c r="E424" s="24">
        <v>6500</v>
      </c>
      <c r="F424" s="24">
        <v>8125</v>
      </c>
      <c r="G424" s="24">
        <v>8125</v>
      </c>
      <c r="H424" s="24" t="s">
        <v>3</v>
      </c>
      <c r="I424" s="25">
        <v>8.7795574558837277</v>
      </c>
      <c r="J424" s="2" t="s">
        <v>79</v>
      </c>
      <c r="K424" s="2">
        <v>40</v>
      </c>
      <c r="L424" s="4" t="s">
        <v>80</v>
      </c>
      <c r="M424" s="4" t="s">
        <v>81</v>
      </c>
      <c r="N424" s="4" t="s">
        <v>95</v>
      </c>
      <c r="O424" s="26">
        <v>42</v>
      </c>
      <c r="P424" s="4" t="s">
        <v>83</v>
      </c>
      <c r="Q424" s="4"/>
      <c r="R424" s="27" t="s">
        <v>84</v>
      </c>
      <c r="S424" s="27"/>
      <c r="T424" s="27" t="s">
        <v>84</v>
      </c>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1"/>
      <c r="BF424" s="1"/>
      <c r="BG424" s="3" t="s">
        <v>85</v>
      </c>
      <c r="BH424" s="1" t="s">
        <v>92</v>
      </c>
    </row>
    <row r="425" spans="2:60" x14ac:dyDescent="0.2">
      <c r="B425" s="1">
        <v>421</v>
      </c>
      <c r="C425" s="22">
        <v>43233</v>
      </c>
      <c r="D425" s="1">
        <v>364</v>
      </c>
      <c r="E425" s="24">
        <v>2200</v>
      </c>
      <c r="F425" s="24">
        <v>2750</v>
      </c>
      <c r="G425" s="24">
        <v>2750</v>
      </c>
      <c r="H425" s="24" t="s">
        <v>3</v>
      </c>
      <c r="I425" s="25">
        <v>7.696212639346407</v>
      </c>
      <c r="J425" s="2" t="s">
        <v>79</v>
      </c>
      <c r="K425" s="2">
        <v>50</v>
      </c>
      <c r="L425" s="4" t="s">
        <v>113</v>
      </c>
      <c r="M425" s="4" t="s">
        <v>81</v>
      </c>
      <c r="N425" s="4" t="s">
        <v>95</v>
      </c>
      <c r="O425" s="26">
        <v>34</v>
      </c>
      <c r="P425" s="4" t="s">
        <v>83</v>
      </c>
      <c r="Q425" s="4"/>
      <c r="R425" s="27" t="s">
        <v>84</v>
      </c>
      <c r="S425" s="27"/>
      <c r="T425" s="3"/>
      <c r="U425" s="27" t="s">
        <v>84</v>
      </c>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1"/>
      <c r="BF425" s="1"/>
      <c r="BG425" s="3" t="s">
        <v>89</v>
      </c>
      <c r="BH425" s="1"/>
    </row>
    <row r="426" spans="2:60" x14ac:dyDescent="0.2">
      <c r="B426" s="1">
        <v>422</v>
      </c>
      <c r="C426" s="22">
        <v>43233</v>
      </c>
      <c r="D426" s="1">
        <v>365</v>
      </c>
      <c r="E426" s="24">
        <v>9500</v>
      </c>
      <c r="F426" s="24">
        <v>11875</v>
      </c>
      <c r="G426" s="24">
        <v>11875</v>
      </c>
      <c r="H426" s="24" t="s">
        <v>3</v>
      </c>
      <c r="I426" s="25">
        <v>9.1590470775886317</v>
      </c>
      <c r="J426" s="2" t="s">
        <v>79</v>
      </c>
      <c r="K426" s="2">
        <v>70</v>
      </c>
      <c r="L426" s="4" t="s">
        <v>80</v>
      </c>
      <c r="M426" s="4" t="s">
        <v>81</v>
      </c>
      <c r="N426" s="4" t="s">
        <v>107</v>
      </c>
      <c r="O426" s="26">
        <v>35</v>
      </c>
      <c r="P426" s="4" t="s">
        <v>83</v>
      </c>
      <c r="Q426" s="4"/>
      <c r="R426" s="3"/>
      <c r="S426" s="3"/>
      <c r="T426" s="3"/>
      <c r="U426" s="27" t="s">
        <v>84</v>
      </c>
      <c r="V426" s="3"/>
      <c r="W426" s="3"/>
      <c r="X426" s="3"/>
      <c r="Y426" s="27" t="s">
        <v>84</v>
      </c>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1"/>
      <c r="BF426" s="1"/>
      <c r="BG426" s="3" t="s">
        <v>89</v>
      </c>
      <c r="BH426" s="1"/>
    </row>
    <row r="427" spans="2:60" x14ac:dyDescent="0.2">
      <c r="B427" s="1">
        <v>423</v>
      </c>
      <c r="C427" s="22">
        <v>43233</v>
      </c>
      <c r="D427" s="1">
        <v>368</v>
      </c>
      <c r="E427" s="24">
        <v>5800</v>
      </c>
      <c r="F427" s="24">
        <v>7250</v>
      </c>
      <c r="G427" s="24">
        <v>7250</v>
      </c>
      <c r="H427" s="24" t="s">
        <v>3</v>
      </c>
      <c r="I427" s="25">
        <v>8.66561319653451</v>
      </c>
      <c r="J427" s="2" t="s">
        <v>79</v>
      </c>
      <c r="K427" s="2">
        <v>60</v>
      </c>
      <c r="L427" s="4" t="s">
        <v>90</v>
      </c>
      <c r="M427" s="4" t="s">
        <v>81</v>
      </c>
      <c r="N427" s="4" t="s">
        <v>107</v>
      </c>
      <c r="O427" s="26">
        <v>36</v>
      </c>
      <c r="P427" s="4" t="s">
        <v>83</v>
      </c>
      <c r="Q427" s="4"/>
      <c r="R427" s="3"/>
      <c r="S427" s="3"/>
      <c r="T427" s="3"/>
      <c r="U427" s="27" t="s">
        <v>84</v>
      </c>
      <c r="V427" s="3"/>
      <c r="W427" s="3"/>
      <c r="X427" s="3"/>
      <c r="Y427" s="27" t="s">
        <v>84</v>
      </c>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1"/>
      <c r="BF427" s="1"/>
      <c r="BG427" s="3" t="s">
        <v>89</v>
      </c>
      <c r="BH427" s="1"/>
    </row>
    <row r="428" spans="2:60" x14ac:dyDescent="0.2">
      <c r="B428" s="1">
        <v>424</v>
      </c>
      <c r="C428" s="22">
        <v>43233</v>
      </c>
      <c r="D428" s="1">
        <v>370</v>
      </c>
      <c r="E428" s="24">
        <v>12000</v>
      </c>
      <c r="F428" s="24">
        <v>15000</v>
      </c>
      <c r="G428" s="24">
        <v>15000</v>
      </c>
      <c r="H428" s="24" t="s">
        <v>3</v>
      </c>
      <c r="I428" s="25">
        <v>9.3926619287701367</v>
      </c>
      <c r="J428" s="2" t="s">
        <v>79</v>
      </c>
      <c r="K428" s="2">
        <v>60</v>
      </c>
      <c r="L428" s="4" t="s">
        <v>126</v>
      </c>
      <c r="M428" s="4" t="s">
        <v>81</v>
      </c>
      <c r="N428" s="4" t="s">
        <v>95</v>
      </c>
      <c r="O428" s="26">
        <v>36</v>
      </c>
      <c r="P428" s="4" t="s">
        <v>83</v>
      </c>
      <c r="Q428" s="4"/>
      <c r="R428" s="3"/>
      <c r="S428" s="3"/>
      <c r="T428" s="3"/>
      <c r="U428" s="27" t="s">
        <v>84</v>
      </c>
      <c r="V428" s="3"/>
      <c r="W428" s="3"/>
      <c r="X428" s="3"/>
      <c r="Y428" s="27" t="s">
        <v>84</v>
      </c>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1"/>
      <c r="BF428" s="1"/>
      <c r="BG428" s="3" t="s">
        <v>85</v>
      </c>
      <c r="BH428" s="1"/>
    </row>
    <row r="429" spans="2:60" x14ac:dyDescent="0.2">
      <c r="B429" s="1">
        <v>425</v>
      </c>
      <c r="C429" s="22">
        <v>43233</v>
      </c>
      <c r="D429" s="1">
        <v>371</v>
      </c>
      <c r="E429" s="24">
        <v>9500</v>
      </c>
      <c r="F429" s="24">
        <v>11875</v>
      </c>
      <c r="G429" s="24">
        <v>11875</v>
      </c>
      <c r="H429" s="24" t="s">
        <v>3</v>
      </c>
      <c r="I429" s="25">
        <v>9.1590470775886317</v>
      </c>
      <c r="J429" s="2" t="s">
        <v>79</v>
      </c>
      <c r="K429" s="2">
        <v>50</v>
      </c>
      <c r="L429" s="4" t="s">
        <v>90</v>
      </c>
      <c r="M429" s="4" t="s">
        <v>81</v>
      </c>
      <c r="N429" s="4" t="s">
        <v>95</v>
      </c>
      <c r="O429" s="26">
        <v>36</v>
      </c>
      <c r="P429" s="4" t="s">
        <v>83</v>
      </c>
      <c r="Q429" s="4"/>
      <c r="R429" s="3"/>
      <c r="S429" s="3"/>
      <c r="T429" s="3"/>
      <c r="U429" s="27" t="s">
        <v>84</v>
      </c>
      <c r="V429" s="3"/>
      <c r="W429" s="3"/>
      <c r="X429" s="3"/>
      <c r="Y429" s="27" t="s">
        <v>84</v>
      </c>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1"/>
      <c r="BF429" s="1"/>
      <c r="BG429" s="3" t="s">
        <v>85</v>
      </c>
      <c r="BH429" s="1"/>
    </row>
    <row r="430" spans="2:60" x14ac:dyDescent="0.2">
      <c r="B430" s="1">
        <v>426</v>
      </c>
      <c r="C430" s="22">
        <v>43233</v>
      </c>
      <c r="D430" s="1">
        <v>374</v>
      </c>
      <c r="E430" s="24">
        <v>12000</v>
      </c>
      <c r="F430" s="24">
        <v>15000</v>
      </c>
      <c r="G430" s="24">
        <v>15000</v>
      </c>
      <c r="H430" s="24" t="s">
        <v>3</v>
      </c>
      <c r="I430" s="25">
        <v>9.3926619287701367</v>
      </c>
      <c r="J430" s="2" t="s">
        <v>79</v>
      </c>
      <c r="K430" s="2">
        <v>70</v>
      </c>
      <c r="L430" s="4" t="s">
        <v>90</v>
      </c>
      <c r="M430" s="4" t="s">
        <v>81</v>
      </c>
      <c r="N430" s="4" t="s">
        <v>95</v>
      </c>
      <c r="O430" s="26">
        <v>36</v>
      </c>
      <c r="P430" s="4" t="s">
        <v>90</v>
      </c>
      <c r="Q430" s="4"/>
      <c r="R430" s="3"/>
      <c r="S430" s="3"/>
      <c r="T430" s="3"/>
      <c r="U430" s="27" t="s">
        <v>84</v>
      </c>
      <c r="V430" s="3"/>
      <c r="W430" s="3"/>
      <c r="X430" s="3"/>
      <c r="Y430" s="27" t="s">
        <v>84</v>
      </c>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1"/>
      <c r="BF430" s="1"/>
      <c r="BG430" s="3" t="s">
        <v>85</v>
      </c>
      <c r="BH430" s="1"/>
    </row>
    <row r="431" spans="2:60" x14ac:dyDescent="0.2">
      <c r="B431" s="1">
        <v>427</v>
      </c>
      <c r="C431" s="22">
        <v>43233</v>
      </c>
      <c r="D431" s="1">
        <v>375</v>
      </c>
      <c r="E431" s="24">
        <v>15000</v>
      </c>
      <c r="F431" s="24">
        <v>18750</v>
      </c>
      <c r="G431" s="24">
        <v>18750</v>
      </c>
      <c r="H431" s="24" t="s">
        <v>3</v>
      </c>
      <c r="I431" s="25">
        <v>9.6158054800843473</v>
      </c>
      <c r="J431" s="2" t="s">
        <v>79</v>
      </c>
      <c r="K431" s="2">
        <v>70</v>
      </c>
      <c r="L431" s="4" t="s">
        <v>90</v>
      </c>
      <c r="M431" s="4" t="s">
        <v>81</v>
      </c>
      <c r="N431" s="4" t="s">
        <v>100</v>
      </c>
      <c r="O431" s="26">
        <v>36</v>
      </c>
      <c r="P431" s="4" t="s">
        <v>90</v>
      </c>
      <c r="Q431" s="4"/>
      <c r="R431" s="3"/>
      <c r="S431" s="3"/>
      <c r="T431" s="3"/>
      <c r="U431" s="27" t="s">
        <v>84</v>
      </c>
      <c r="V431" s="3"/>
      <c r="W431" s="3"/>
      <c r="X431" s="3"/>
      <c r="Y431" s="27" t="s">
        <v>84</v>
      </c>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1"/>
      <c r="BF431" s="1"/>
      <c r="BG431" s="3" t="s">
        <v>85</v>
      </c>
      <c r="BH431" s="1" t="s">
        <v>204</v>
      </c>
    </row>
    <row r="432" spans="2:60" x14ac:dyDescent="0.2">
      <c r="B432" s="1">
        <v>428</v>
      </c>
      <c r="C432" s="22">
        <v>43233</v>
      </c>
      <c r="D432" s="1">
        <v>382</v>
      </c>
      <c r="E432" s="24">
        <v>27000</v>
      </c>
      <c r="F432" s="24">
        <v>33750</v>
      </c>
      <c r="G432" s="24">
        <v>33750</v>
      </c>
      <c r="H432" s="24" t="s">
        <v>3</v>
      </c>
      <c r="I432" s="25">
        <v>10.203592144986466</v>
      </c>
      <c r="J432" s="2" t="s">
        <v>79</v>
      </c>
      <c r="K432" s="2">
        <v>60</v>
      </c>
      <c r="L432" s="4" t="s">
        <v>86</v>
      </c>
      <c r="M432" s="4" t="s">
        <v>81</v>
      </c>
      <c r="N432" s="4" t="s">
        <v>95</v>
      </c>
      <c r="O432" s="26">
        <v>36</v>
      </c>
      <c r="P432" s="4" t="s">
        <v>86</v>
      </c>
      <c r="Q432" s="4"/>
      <c r="R432" s="3"/>
      <c r="S432" s="3"/>
      <c r="T432" s="27" t="s">
        <v>84</v>
      </c>
      <c r="U432" s="3"/>
      <c r="V432" s="3"/>
      <c r="W432" s="3"/>
      <c r="X432" s="3"/>
      <c r="Y432" s="3"/>
      <c r="Z432" s="3"/>
      <c r="AA432" s="3"/>
      <c r="AB432" s="3"/>
      <c r="AC432" s="3"/>
      <c r="AD432" s="3"/>
      <c r="AE432" s="3"/>
      <c r="AF432" s="3"/>
      <c r="AG432" s="3"/>
      <c r="AH432" s="3"/>
      <c r="AI432" s="3"/>
      <c r="AJ432" s="3"/>
      <c r="AK432" s="27" t="s">
        <v>84</v>
      </c>
      <c r="AL432" s="3"/>
      <c r="AM432" s="3"/>
      <c r="AN432" s="3"/>
      <c r="AO432" s="3"/>
      <c r="AP432" s="3"/>
      <c r="AQ432" s="3"/>
      <c r="AR432" s="3"/>
      <c r="AS432" s="3"/>
      <c r="AT432" s="3"/>
      <c r="AU432" s="3"/>
      <c r="AV432" s="3"/>
      <c r="AW432" s="3"/>
      <c r="AX432" s="3"/>
      <c r="AY432" s="3"/>
      <c r="AZ432" s="3"/>
      <c r="BA432" s="3"/>
      <c r="BB432" s="3"/>
      <c r="BC432" s="3"/>
      <c r="BD432" s="3"/>
      <c r="BE432" s="1"/>
      <c r="BF432" s="1"/>
      <c r="BG432" s="3" t="s">
        <v>96</v>
      </c>
      <c r="BH432" s="1"/>
    </row>
    <row r="433" spans="2:60" x14ac:dyDescent="0.2">
      <c r="B433" s="1">
        <v>429</v>
      </c>
      <c r="C433" s="22">
        <v>43233</v>
      </c>
      <c r="D433" s="1">
        <v>383</v>
      </c>
      <c r="E433" s="24">
        <v>90000</v>
      </c>
      <c r="F433" s="24">
        <v>112500</v>
      </c>
      <c r="G433" s="24">
        <v>112500</v>
      </c>
      <c r="H433" s="24" t="s">
        <v>3</v>
      </c>
      <c r="I433" s="25">
        <v>11.407564949312402</v>
      </c>
      <c r="J433" s="2" t="s">
        <v>79</v>
      </c>
      <c r="K433" s="2">
        <v>60</v>
      </c>
      <c r="L433" s="4" t="s">
        <v>90</v>
      </c>
      <c r="M433" s="4" t="s">
        <v>81</v>
      </c>
      <c r="N433" s="4" t="s">
        <v>95</v>
      </c>
      <c r="O433" s="26">
        <v>36</v>
      </c>
      <c r="P433" s="4" t="s">
        <v>90</v>
      </c>
      <c r="Q433" s="4"/>
      <c r="R433" s="3"/>
      <c r="S433" s="3"/>
      <c r="T433" s="27" t="s">
        <v>84</v>
      </c>
      <c r="U433" s="3"/>
      <c r="V433" s="3"/>
      <c r="W433" s="3"/>
      <c r="X433" s="3"/>
      <c r="Y433" s="3"/>
      <c r="Z433" s="3"/>
      <c r="AA433" s="3"/>
      <c r="AB433" s="3"/>
      <c r="AC433" s="3"/>
      <c r="AD433" s="3"/>
      <c r="AE433" s="3"/>
      <c r="AF433" s="3"/>
      <c r="AG433" s="3"/>
      <c r="AH433" s="3"/>
      <c r="AI433" s="3"/>
      <c r="AJ433" s="3"/>
      <c r="AK433" s="27" t="s">
        <v>84</v>
      </c>
      <c r="AL433" s="3"/>
      <c r="AM433" s="3"/>
      <c r="AN433" s="3"/>
      <c r="AO433" s="3"/>
      <c r="AP433" s="3"/>
      <c r="AQ433" s="3"/>
      <c r="AR433" s="3"/>
      <c r="AS433" s="3"/>
      <c r="AT433" s="3"/>
      <c r="AU433" s="3"/>
      <c r="AV433" s="3"/>
      <c r="AW433" s="3"/>
      <c r="AX433" s="3"/>
      <c r="AY433" s="3"/>
      <c r="AZ433" s="3"/>
      <c r="BA433" s="3"/>
      <c r="BB433" s="3"/>
      <c r="BC433" s="3"/>
      <c r="BD433" s="3"/>
      <c r="BE433" s="1"/>
      <c r="BF433" s="1"/>
      <c r="BG433" s="3" t="s">
        <v>96</v>
      </c>
      <c r="BH433" s="1"/>
    </row>
    <row r="434" spans="2:60" x14ac:dyDescent="0.2">
      <c r="B434" s="1">
        <v>430</v>
      </c>
      <c r="C434" s="22">
        <v>43233</v>
      </c>
      <c r="D434" s="1">
        <v>384</v>
      </c>
      <c r="E434" s="24">
        <v>100000</v>
      </c>
      <c r="F434" s="24">
        <v>125000</v>
      </c>
      <c r="G434" s="24">
        <v>125000</v>
      </c>
      <c r="H434" s="24" t="s">
        <v>3</v>
      </c>
      <c r="I434" s="25">
        <v>11.512925464970229</v>
      </c>
      <c r="J434" s="2" t="s">
        <v>79</v>
      </c>
      <c r="K434" s="2">
        <v>60</v>
      </c>
      <c r="L434" s="4" t="s">
        <v>86</v>
      </c>
      <c r="M434" s="4" t="s">
        <v>81</v>
      </c>
      <c r="N434" s="4" t="s">
        <v>88</v>
      </c>
      <c r="O434" s="26">
        <v>37</v>
      </c>
      <c r="P434" s="4" t="s">
        <v>83</v>
      </c>
      <c r="Q434" s="4"/>
      <c r="R434" s="3"/>
      <c r="S434" s="3"/>
      <c r="T434" s="27" t="s">
        <v>84</v>
      </c>
      <c r="U434" s="3"/>
      <c r="V434" s="3"/>
      <c r="W434" s="3"/>
      <c r="X434" s="3"/>
      <c r="Y434" s="3"/>
      <c r="Z434" s="3"/>
      <c r="AA434" s="3"/>
      <c r="AB434" s="3"/>
      <c r="AC434" s="3"/>
      <c r="AD434" s="3"/>
      <c r="AE434" s="3"/>
      <c r="AF434" s="3"/>
      <c r="AG434" s="3"/>
      <c r="AH434" s="3"/>
      <c r="AI434" s="3"/>
      <c r="AJ434" s="3"/>
      <c r="AK434" s="27" t="s">
        <v>84</v>
      </c>
      <c r="AL434" s="3"/>
      <c r="AM434" s="3"/>
      <c r="AN434" s="3"/>
      <c r="AO434" s="3"/>
      <c r="AP434" s="3"/>
      <c r="AQ434" s="3"/>
      <c r="AR434" s="3"/>
      <c r="AS434" s="3"/>
      <c r="AT434" s="3"/>
      <c r="AU434" s="3"/>
      <c r="AV434" s="3"/>
      <c r="AW434" s="3"/>
      <c r="AX434" s="3"/>
      <c r="AY434" s="3"/>
      <c r="AZ434" s="3"/>
      <c r="BA434" s="3"/>
      <c r="BB434" s="3"/>
      <c r="BC434" s="3"/>
      <c r="BD434" s="3"/>
      <c r="BE434" s="1"/>
      <c r="BF434" s="1"/>
      <c r="BG434" s="3" t="s">
        <v>85</v>
      </c>
      <c r="BH434" s="1" t="s">
        <v>199</v>
      </c>
    </row>
    <row r="435" spans="2:60" x14ac:dyDescent="0.2">
      <c r="B435" s="1">
        <v>431</v>
      </c>
      <c r="C435" s="22">
        <v>43233</v>
      </c>
      <c r="D435" s="1">
        <v>385</v>
      </c>
      <c r="E435" s="24">
        <v>185000</v>
      </c>
      <c r="F435" s="24">
        <v>227000</v>
      </c>
      <c r="G435" s="24">
        <v>231250</v>
      </c>
      <c r="H435" s="24" t="s">
        <v>141</v>
      </c>
      <c r="I435" s="25">
        <v>12.128111104060462</v>
      </c>
      <c r="J435" s="2" t="s">
        <v>79</v>
      </c>
      <c r="K435" s="2">
        <v>60</v>
      </c>
      <c r="L435" s="4" t="s">
        <v>86</v>
      </c>
      <c r="M435" s="4" t="s">
        <v>81</v>
      </c>
      <c r="N435" s="4" t="s">
        <v>88</v>
      </c>
      <c r="O435" s="26">
        <v>37</v>
      </c>
      <c r="P435" s="4" t="s">
        <v>86</v>
      </c>
      <c r="Q435" s="4"/>
      <c r="R435" s="3"/>
      <c r="S435" s="3"/>
      <c r="T435" s="27" t="s">
        <v>84</v>
      </c>
      <c r="U435" s="3"/>
      <c r="V435" s="3"/>
      <c r="W435" s="3"/>
      <c r="X435" s="3"/>
      <c r="Y435" s="3"/>
      <c r="Z435" s="3"/>
      <c r="AA435" s="3"/>
      <c r="AB435" s="3"/>
      <c r="AC435" s="3"/>
      <c r="AD435" s="3"/>
      <c r="AE435" s="3"/>
      <c r="AF435" s="3"/>
      <c r="AG435" s="3"/>
      <c r="AH435" s="3"/>
      <c r="AI435" s="3"/>
      <c r="AJ435" s="3"/>
      <c r="AK435" s="27" t="s">
        <v>84</v>
      </c>
      <c r="AL435" s="3"/>
      <c r="AM435" s="3"/>
      <c r="AN435" s="3"/>
      <c r="AO435" s="3"/>
      <c r="AP435" s="3"/>
      <c r="AQ435" s="3"/>
      <c r="AR435" s="3"/>
      <c r="AS435" s="3"/>
      <c r="AT435" s="3"/>
      <c r="AU435" s="3"/>
      <c r="AV435" s="3"/>
      <c r="AW435" s="3"/>
      <c r="AX435" s="3"/>
      <c r="AY435" s="3"/>
      <c r="AZ435" s="3"/>
      <c r="BA435" s="3"/>
      <c r="BB435" s="3"/>
      <c r="BC435" s="3"/>
      <c r="BD435" s="3"/>
      <c r="BE435" s="1"/>
      <c r="BF435" s="1"/>
      <c r="BG435" s="3" t="s">
        <v>96</v>
      </c>
      <c r="BH435" s="1" t="s">
        <v>199</v>
      </c>
    </row>
    <row r="436" spans="2:60" x14ac:dyDescent="0.2">
      <c r="B436" s="1">
        <v>432</v>
      </c>
      <c r="C436" s="22">
        <v>43233</v>
      </c>
      <c r="D436" s="1">
        <v>386</v>
      </c>
      <c r="E436" s="24">
        <v>320000</v>
      </c>
      <c r="F436" s="24">
        <v>389000</v>
      </c>
      <c r="G436" s="24">
        <v>400000</v>
      </c>
      <c r="H436" s="24" t="s">
        <v>141</v>
      </c>
      <c r="I436" s="25">
        <v>12.676076274775909</v>
      </c>
      <c r="J436" s="2" t="s">
        <v>79</v>
      </c>
      <c r="K436" s="2">
        <v>60</v>
      </c>
      <c r="L436" s="4" t="s">
        <v>90</v>
      </c>
      <c r="M436" s="4" t="s">
        <v>81</v>
      </c>
      <c r="N436" s="4" t="s">
        <v>205</v>
      </c>
      <c r="O436" s="26">
        <v>37</v>
      </c>
      <c r="P436" s="4" t="s">
        <v>90</v>
      </c>
      <c r="Q436" s="4"/>
      <c r="R436" s="3"/>
      <c r="S436" s="3"/>
      <c r="T436" s="27" t="s">
        <v>84</v>
      </c>
      <c r="U436" s="3"/>
      <c r="V436" s="3"/>
      <c r="W436" s="3"/>
      <c r="X436" s="3"/>
      <c r="Y436" s="3"/>
      <c r="Z436" s="3"/>
      <c r="AA436" s="3"/>
      <c r="AB436" s="3"/>
      <c r="AC436" s="3"/>
      <c r="AD436" s="3"/>
      <c r="AE436" s="3"/>
      <c r="AF436" s="3"/>
      <c r="AG436" s="3"/>
      <c r="AH436" s="3"/>
      <c r="AI436" s="3"/>
      <c r="AJ436" s="3"/>
      <c r="AK436" s="27" t="s">
        <v>84</v>
      </c>
      <c r="AL436" s="3"/>
      <c r="AM436" s="3"/>
      <c r="AN436" s="3"/>
      <c r="AO436" s="3"/>
      <c r="AP436" s="3"/>
      <c r="AQ436" s="3"/>
      <c r="AR436" s="3"/>
      <c r="AS436" s="3"/>
      <c r="AT436" s="3"/>
      <c r="AU436" s="3"/>
      <c r="AV436" s="3"/>
      <c r="AW436" s="3"/>
      <c r="AX436" s="3"/>
      <c r="AY436" s="3"/>
      <c r="AZ436" s="3"/>
      <c r="BA436" s="3"/>
      <c r="BB436" s="3"/>
      <c r="BC436" s="3"/>
      <c r="BD436" s="3"/>
      <c r="BE436" s="1"/>
      <c r="BF436" s="1"/>
      <c r="BG436" s="3" t="s">
        <v>96</v>
      </c>
      <c r="BH436" s="1" t="s">
        <v>206</v>
      </c>
    </row>
    <row r="437" spans="2:60" x14ac:dyDescent="0.2">
      <c r="B437" s="1">
        <v>433</v>
      </c>
      <c r="C437" s="22">
        <v>43233</v>
      </c>
      <c r="D437" s="1">
        <v>387</v>
      </c>
      <c r="E437" s="24">
        <v>170000</v>
      </c>
      <c r="F437" s="24">
        <v>209000</v>
      </c>
      <c r="G437" s="24">
        <v>212500</v>
      </c>
      <c r="H437" s="24" t="s">
        <v>141</v>
      </c>
      <c r="I437" s="25">
        <v>12.043553716032399</v>
      </c>
      <c r="J437" s="2" t="s">
        <v>79</v>
      </c>
      <c r="K437" s="2">
        <v>60</v>
      </c>
      <c r="L437" s="4" t="s">
        <v>86</v>
      </c>
      <c r="M437" s="4" t="s">
        <v>81</v>
      </c>
      <c r="N437" s="4" t="s">
        <v>88</v>
      </c>
      <c r="O437" s="26">
        <v>37</v>
      </c>
      <c r="P437" s="4" t="s">
        <v>86</v>
      </c>
      <c r="Q437" s="4"/>
      <c r="R437" s="3"/>
      <c r="S437" s="3"/>
      <c r="T437" s="27" t="s">
        <v>84</v>
      </c>
      <c r="U437" s="3"/>
      <c r="V437" s="3"/>
      <c r="W437" s="3"/>
      <c r="X437" s="3"/>
      <c r="Y437" s="3"/>
      <c r="Z437" s="3"/>
      <c r="AA437" s="3"/>
      <c r="AB437" s="3"/>
      <c r="AC437" s="3"/>
      <c r="AD437" s="3"/>
      <c r="AE437" s="3"/>
      <c r="AF437" s="3"/>
      <c r="AG437" s="3"/>
      <c r="AH437" s="3"/>
      <c r="AI437" s="3"/>
      <c r="AJ437" s="3"/>
      <c r="AK437" s="27" t="s">
        <v>84</v>
      </c>
      <c r="AL437" s="3"/>
      <c r="AM437" s="3"/>
      <c r="AN437" s="3"/>
      <c r="AO437" s="3"/>
      <c r="AP437" s="3"/>
      <c r="AQ437" s="3"/>
      <c r="AR437" s="3"/>
      <c r="AS437" s="3"/>
      <c r="AT437" s="3"/>
      <c r="AU437" s="3"/>
      <c r="AV437" s="3"/>
      <c r="AW437" s="3"/>
      <c r="AX437" s="3"/>
      <c r="AY437" s="3"/>
      <c r="AZ437" s="3"/>
      <c r="BA437" s="3"/>
      <c r="BB437" s="3"/>
      <c r="BC437" s="3"/>
      <c r="BD437" s="3"/>
      <c r="BE437" s="1"/>
      <c r="BF437" s="1"/>
      <c r="BG437" s="3" t="s">
        <v>96</v>
      </c>
      <c r="BH437" s="1" t="s">
        <v>199</v>
      </c>
    </row>
    <row r="438" spans="2:60" x14ac:dyDescent="0.2">
      <c r="B438" s="1">
        <v>434</v>
      </c>
      <c r="C438" s="22">
        <v>43233</v>
      </c>
      <c r="D438" s="1">
        <v>388</v>
      </c>
      <c r="E438" s="24">
        <v>470000</v>
      </c>
      <c r="F438" s="24">
        <v>569000</v>
      </c>
      <c r="G438" s="24">
        <v>587500</v>
      </c>
      <c r="H438" s="24" t="s">
        <v>141</v>
      </c>
      <c r="I438" s="25">
        <v>13.060487973686241</v>
      </c>
      <c r="J438" s="2" t="s">
        <v>79</v>
      </c>
      <c r="K438" s="2">
        <v>60</v>
      </c>
      <c r="L438" s="4" t="s">
        <v>113</v>
      </c>
      <c r="M438" s="4" t="s">
        <v>81</v>
      </c>
      <c r="N438" s="4" t="s">
        <v>88</v>
      </c>
      <c r="O438" s="26">
        <v>37</v>
      </c>
      <c r="P438" s="33" t="s">
        <v>90</v>
      </c>
      <c r="Q438" s="4"/>
      <c r="R438" s="3"/>
      <c r="S438" s="3"/>
      <c r="T438" s="27" t="s">
        <v>84</v>
      </c>
      <c r="U438" s="3"/>
      <c r="V438" s="3"/>
      <c r="W438" s="3"/>
      <c r="X438" s="3"/>
      <c r="Y438" s="3"/>
      <c r="Z438" s="3"/>
      <c r="AA438" s="3"/>
      <c r="AB438" s="3"/>
      <c r="AC438" s="3"/>
      <c r="AD438" s="3"/>
      <c r="AE438" s="3"/>
      <c r="AF438" s="3"/>
      <c r="AG438" s="3"/>
      <c r="AH438" s="3"/>
      <c r="AI438" s="3"/>
      <c r="AJ438" s="3"/>
      <c r="AK438" s="27" t="s">
        <v>84</v>
      </c>
      <c r="AL438" s="3"/>
      <c r="AM438" s="3"/>
      <c r="AN438" s="3"/>
      <c r="AO438" s="3"/>
      <c r="AP438" s="3"/>
      <c r="AQ438" s="3"/>
      <c r="AR438" s="3"/>
      <c r="AS438" s="3"/>
      <c r="AT438" s="3"/>
      <c r="AU438" s="3"/>
      <c r="AV438" s="3"/>
      <c r="AW438" s="3"/>
      <c r="AX438" s="3"/>
      <c r="AY438" s="3"/>
      <c r="AZ438" s="3"/>
      <c r="BA438" s="3"/>
      <c r="BB438" s="3"/>
      <c r="BC438" s="3"/>
      <c r="BD438" s="3"/>
      <c r="BE438" s="1"/>
      <c r="BF438" s="1"/>
      <c r="BG438" s="3" t="s">
        <v>96</v>
      </c>
      <c r="BH438" s="1" t="s">
        <v>199</v>
      </c>
    </row>
    <row r="439" spans="2:60" x14ac:dyDescent="0.2">
      <c r="B439" s="1">
        <v>435</v>
      </c>
      <c r="C439" s="22">
        <v>43233</v>
      </c>
      <c r="D439" s="1">
        <v>389</v>
      </c>
      <c r="E439" s="24">
        <v>100000</v>
      </c>
      <c r="F439" s="24">
        <v>125000</v>
      </c>
      <c r="G439" s="24">
        <v>125000</v>
      </c>
      <c r="H439" s="24" t="s">
        <v>3</v>
      </c>
      <c r="I439" s="25">
        <v>11.512925464970229</v>
      </c>
      <c r="J439" s="2" t="s">
        <v>79</v>
      </c>
      <c r="K439" s="2">
        <v>70</v>
      </c>
      <c r="L439" s="4" t="s">
        <v>86</v>
      </c>
      <c r="M439" s="4" t="s">
        <v>81</v>
      </c>
      <c r="N439" s="4" t="s">
        <v>98</v>
      </c>
      <c r="O439" s="26">
        <v>37</v>
      </c>
      <c r="P439" s="4" t="s">
        <v>86</v>
      </c>
      <c r="Q439" s="4"/>
      <c r="R439" s="3"/>
      <c r="S439" s="3"/>
      <c r="T439" s="27" t="s">
        <v>84</v>
      </c>
      <c r="U439" s="3"/>
      <c r="V439" s="3"/>
      <c r="W439" s="3"/>
      <c r="X439" s="3"/>
      <c r="Y439" s="3"/>
      <c r="Z439" s="3"/>
      <c r="AA439" s="3"/>
      <c r="AB439" s="3"/>
      <c r="AC439" s="3"/>
      <c r="AD439" s="3"/>
      <c r="AE439" s="3"/>
      <c r="AF439" s="3"/>
      <c r="AG439" s="3"/>
      <c r="AH439" s="3"/>
      <c r="AI439" s="3"/>
      <c r="AJ439" s="3"/>
      <c r="AK439" s="27" t="s">
        <v>84</v>
      </c>
      <c r="AL439" s="3"/>
      <c r="AM439" s="3"/>
      <c r="AN439" s="3"/>
      <c r="AO439" s="3"/>
      <c r="AP439" s="3"/>
      <c r="AQ439" s="3"/>
      <c r="AR439" s="3"/>
      <c r="AS439" s="3"/>
      <c r="AT439" s="3"/>
      <c r="AU439" s="3"/>
      <c r="AV439" s="3"/>
      <c r="AW439" s="3"/>
      <c r="AX439" s="3"/>
      <c r="AY439" s="3"/>
      <c r="AZ439" s="3"/>
      <c r="BA439" s="3"/>
      <c r="BB439" s="27" t="s">
        <v>84</v>
      </c>
      <c r="BC439" s="3"/>
      <c r="BD439" s="3"/>
      <c r="BE439" s="1"/>
      <c r="BF439" s="1"/>
      <c r="BG439" s="3" t="s">
        <v>96</v>
      </c>
      <c r="BH439" s="1" t="s">
        <v>207</v>
      </c>
    </row>
    <row r="440" spans="2:60" x14ac:dyDescent="0.2">
      <c r="B440" s="1">
        <v>436</v>
      </c>
      <c r="C440" s="22">
        <v>43233</v>
      </c>
      <c r="D440" s="1">
        <v>390</v>
      </c>
      <c r="E440" s="24">
        <v>37000</v>
      </c>
      <c r="F440" s="24">
        <v>46250</v>
      </c>
      <c r="G440" s="24">
        <v>46250</v>
      </c>
      <c r="H440" s="24" t="s">
        <v>3</v>
      </c>
      <c r="I440" s="25">
        <v>10.518673191626361</v>
      </c>
      <c r="J440" s="2" t="s">
        <v>79</v>
      </c>
      <c r="K440" s="2">
        <v>70</v>
      </c>
      <c r="L440" s="4" t="s">
        <v>86</v>
      </c>
      <c r="M440" s="4" t="s">
        <v>81</v>
      </c>
      <c r="N440" s="4" t="s">
        <v>95</v>
      </c>
      <c r="O440" s="26">
        <v>37</v>
      </c>
      <c r="P440" s="4" t="s">
        <v>86</v>
      </c>
      <c r="Q440" s="4"/>
      <c r="R440" s="3"/>
      <c r="S440" s="3"/>
      <c r="T440" s="27" t="s">
        <v>84</v>
      </c>
      <c r="U440" s="3"/>
      <c r="V440" s="3"/>
      <c r="W440" s="3"/>
      <c r="X440" s="3"/>
      <c r="Y440" s="3"/>
      <c r="Z440" s="3"/>
      <c r="AA440" s="3"/>
      <c r="AB440" s="3"/>
      <c r="AC440" s="3"/>
      <c r="AD440" s="3"/>
      <c r="AE440" s="3"/>
      <c r="AF440" s="3"/>
      <c r="AG440" s="3"/>
      <c r="AH440" s="3"/>
      <c r="AI440" s="3"/>
      <c r="AJ440" s="3"/>
      <c r="AK440" s="27" t="s">
        <v>84</v>
      </c>
      <c r="AL440" s="3"/>
      <c r="AM440" s="3"/>
      <c r="AN440" s="3"/>
      <c r="AO440" s="3"/>
      <c r="AP440" s="3"/>
      <c r="AQ440" s="3"/>
      <c r="AR440" s="3"/>
      <c r="AS440" s="3"/>
      <c r="AT440" s="3"/>
      <c r="AU440" s="3"/>
      <c r="AV440" s="3"/>
      <c r="AW440" s="3"/>
      <c r="AX440" s="3"/>
      <c r="AY440" s="3"/>
      <c r="AZ440" s="3"/>
      <c r="BA440" s="3"/>
      <c r="BB440" s="3"/>
      <c r="BC440" s="3"/>
      <c r="BD440" s="3"/>
      <c r="BE440" s="1"/>
      <c r="BF440" s="1"/>
      <c r="BG440" s="3" t="s">
        <v>96</v>
      </c>
      <c r="BH440" s="1"/>
    </row>
    <row r="441" spans="2:60" x14ac:dyDescent="0.2">
      <c r="B441" s="1">
        <v>437</v>
      </c>
      <c r="C441" s="22">
        <v>43233</v>
      </c>
      <c r="D441" s="1">
        <v>391</v>
      </c>
      <c r="E441" s="24">
        <v>73000</v>
      </c>
      <c r="F441" s="24">
        <v>91250</v>
      </c>
      <c r="G441" s="24">
        <v>91250</v>
      </c>
      <c r="H441" s="24" t="s">
        <v>3</v>
      </c>
      <c r="I441" s="25">
        <v>11.198214720130528</v>
      </c>
      <c r="J441" s="2" t="s">
        <v>79</v>
      </c>
      <c r="K441" s="2">
        <v>70</v>
      </c>
      <c r="L441" s="4" t="s">
        <v>86</v>
      </c>
      <c r="M441" s="4" t="s">
        <v>81</v>
      </c>
      <c r="N441" s="4" t="s">
        <v>88</v>
      </c>
      <c r="O441" s="26">
        <v>37</v>
      </c>
      <c r="P441" s="4" t="s">
        <v>86</v>
      </c>
      <c r="Q441" s="4"/>
      <c r="R441" s="3"/>
      <c r="S441" s="3"/>
      <c r="T441" s="27" t="s">
        <v>84</v>
      </c>
      <c r="U441" s="3"/>
      <c r="V441" s="3"/>
      <c r="W441" s="3"/>
      <c r="X441" s="3"/>
      <c r="Y441" s="3"/>
      <c r="Z441" s="3"/>
      <c r="AA441" s="3"/>
      <c r="AB441" s="3"/>
      <c r="AC441" s="3"/>
      <c r="AD441" s="3"/>
      <c r="AE441" s="3"/>
      <c r="AF441" s="3"/>
      <c r="AG441" s="3"/>
      <c r="AH441" s="3"/>
      <c r="AI441" s="3"/>
      <c r="AJ441" s="3"/>
      <c r="AK441" s="27" t="s">
        <v>84</v>
      </c>
      <c r="AL441" s="3"/>
      <c r="AM441" s="3"/>
      <c r="AN441" s="3"/>
      <c r="AO441" s="3"/>
      <c r="AP441" s="3"/>
      <c r="AQ441" s="3"/>
      <c r="AR441" s="3"/>
      <c r="AS441" s="3"/>
      <c r="AT441" s="3"/>
      <c r="AU441" s="3"/>
      <c r="AV441" s="3"/>
      <c r="AW441" s="3"/>
      <c r="AX441" s="3"/>
      <c r="AY441" s="3"/>
      <c r="AZ441" s="3"/>
      <c r="BA441" s="3"/>
      <c r="BB441" s="3"/>
      <c r="BC441" s="3"/>
      <c r="BD441" s="3"/>
      <c r="BE441" s="1"/>
      <c r="BF441" s="1"/>
      <c r="BG441" s="3" t="s">
        <v>96</v>
      </c>
      <c r="BH441" s="1"/>
    </row>
    <row r="442" spans="2:60" x14ac:dyDescent="0.2">
      <c r="B442" s="1">
        <v>438</v>
      </c>
      <c r="C442" s="22">
        <v>43233</v>
      </c>
      <c r="D442" s="1">
        <v>392</v>
      </c>
      <c r="E442" s="24">
        <v>75000</v>
      </c>
      <c r="F442" s="24">
        <v>93750</v>
      </c>
      <c r="G442" s="24">
        <v>93750</v>
      </c>
      <c r="H442" s="24" t="s">
        <v>3</v>
      </c>
      <c r="I442" s="25">
        <v>11.225243392518447</v>
      </c>
      <c r="J442" s="2" t="s">
        <v>79</v>
      </c>
      <c r="K442" s="2">
        <v>70</v>
      </c>
      <c r="L442" s="4" t="s">
        <v>90</v>
      </c>
      <c r="M442" s="4" t="s">
        <v>81</v>
      </c>
      <c r="N442" s="4" t="s">
        <v>82</v>
      </c>
      <c r="O442" s="26">
        <v>37</v>
      </c>
      <c r="P442" s="4" t="s">
        <v>90</v>
      </c>
      <c r="Q442" s="4"/>
      <c r="R442" s="3"/>
      <c r="S442" s="3"/>
      <c r="T442" s="27" t="s">
        <v>84</v>
      </c>
      <c r="U442" s="3"/>
      <c r="V442" s="3"/>
      <c r="W442" s="3"/>
      <c r="X442" s="3"/>
      <c r="Y442" s="3"/>
      <c r="Z442" s="3"/>
      <c r="AA442" s="3"/>
      <c r="AB442" s="3"/>
      <c r="AC442" s="3"/>
      <c r="AD442" s="3"/>
      <c r="AE442" s="3"/>
      <c r="AF442" s="3"/>
      <c r="AG442" s="3"/>
      <c r="AH442" s="3"/>
      <c r="AI442" s="3"/>
      <c r="AJ442" s="3"/>
      <c r="AK442" s="27" t="s">
        <v>84</v>
      </c>
      <c r="AL442" s="3"/>
      <c r="AM442" s="3"/>
      <c r="AN442" s="3"/>
      <c r="AO442" s="3"/>
      <c r="AP442" s="3"/>
      <c r="AQ442" s="3"/>
      <c r="AR442" s="3"/>
      <c r="AS442" s="3"/>
      <c r="AT442" s="3"/>
      <c r="AU442" s="3"/>
      <c r="AV442" s="3"/>
      <c r="AW442" s="3"/>
      <c r="AX442" s="3"/>
      <c r="AY442" s="3"/>
      <c r="AZ442" s="3"/>
      <c r="BA442" s="3"/>
      <c r="BB442" s="3"/>
      <c r="BC442" s="3"/>
      <c r="BD442" s="3"/>
      <c r="BE442" s="1"/>
      <c r="BF442" s="1"/>
      <c r="BG442" s="3" t="s">
        <v>96</v>
      </c>
      <c r="BH442" s="1"/>
    </row>
    <row r="443" spans="2:60" x14ac:dyDescent="0.2">
      <c r="B443" s="1">
        <v>439</v>
      </c>
      <c r="C443" s="22">
        <v>43233</v>
      </c>
      <c r="D443" s="1">
        <v>393</v>
      </c>
      <c r="E443" s="24">
        <v>48000</v>
      </c>
      <c r="F443" s="24">
        <v>60000</v>
      </c>
      <c r="G443" s="24">
        <v>60000</v>
      </c>
      <c r="H443" s="24" t="s">
        <v>3</v>
      </c>
      <c r="I443" s="25">
        <v>10.778956289890028</v>
      </c>
      <c r="J443" s="2" t="s">
        <v>79</v>
      </c>
      <c r="K443" s="2">
        <v>80</v>
      </c>
      <c r="L443" s="4" t="s">
        <v>86</v>
      </c>
      <c r="M443" s="4" t="s">
        <v>81</v>
      </c>
      <c r="N443" s="4" t="s">
        <v>88</v>
      </c>
      <c r="O443" s="26">
        <v>37</v>
      </c>
      <c r="P443" s="4" t="s">
        <v>86</v>
      </c>
      <c r="Q443" s="4"/>
      <c r="R443" s="3"/>
      <c r="S443" s="3"/>
      <c r="T443" s="27" t="s">
        <v>84</v>
      </c>
      <c r="U443" s="3"/>
      <c r="V443" s="3"/>
      <c r="W443" s="3"/>
      <c r="X443" s="3"/>
      <c r="Y443" s="3"/>
      <c r="Z443" s="3"/>
      <c r="AA443" s="3"/>
      <c r="AB443" s="3"/>
      <c r="AC443" s="3"/>
      <c r="AD443" s="3"/>
      <c r="AE443" s="3"/>
      <c r="AF443" s="3"/>
      <c r="AG443" s="3"/>
      <c r="AH443" s="3"/>
      <c r="AI443" s="3"/>
      <c r="AJ443" s="27"/>
      <c r="AK443" s="27" t="s">
        <v>84</v>
      </c>
      <c r="AL443" s="3"/>
      <c r="AM443" s="3"/>
      <c r="AN443" s="3"/>
      <c r="AO443" s="3"/>
      <c r="AP443" s="3"/>
      <c r="AQ443" s="3"/>
      <c r="AR443" s="3"/>
      <c r="AS443" s="3"/>
      <c r="AT443" s="3"/>
      <c r="AU443" s="3"/>
      <c r="AV443" s="3"/>
      <c r="AW443" s="3"/>
      <c r="AX443" s="3"/>
      <c r="AY443" s="3"/>
      <c r="AZ443" s="3"/>
      <c r="BA443" s="3"/>
      <c r="BB443" s="3"/>
      <c r="BC443" s="3"/>
      <c r="BD443" s="3"/>
      <c r="BE443" s="1"/>
      <c r="BF443" s="1"/>
      <c r="BG443" s="3" t="s">
        <v>85</v>
      </c>
      <c r="BH443" s="1"/>
    </row>
    <row r="444" spans="2:60" x14ac:dyDescent="0.2">
      <c r="B444" s="1">
        <v>440</v>
      </c>
      <c r="C444" s="22">
        <v>43233</v>
      </c>
      <c r="D444" s="1">
        <v>394</v>
      </c>
      <c r="E444" s="24">
        <v>105000</v>
      </c>
      <c r="F444" s="24">
        <v>131000</v>
      </c>
      <c r="G444" s="24">
        <v>131250</v>
      </c>
      <c r="H444" s="24" t="s">
        <v>141</v>
      </c>
      <c r="I444" s="25">
        <v>11.561715629139661</v>
      </c>
      <c r="J444" s="2" t="s">
        <v>79</v>
      </c>
      <c r="K444" s="31">
        <v>80</v>
      </c>
      <c r="L444" s="4" t="s">
        <v>90</v>
      </c>
      <c r="M444" s="4" t="s">
        <v>81</v>
      </c>
      <c r="N444" s="4" t="s">
        <v>88</v>
      </c>
      <c r="O444" s="26">
        <v>37</v>
      </c>
      <c r="P444" s="4" t="s">
        <v>83</v>
      </c>
      <c r="Q444" s="4"/>
      <c r="R444" s="3"/>
      <c r="S444" s="3"/>
      <c r="T444" s="27" t="s">
        <v>84</v>
      </c>
      <c r="U444" s="3"/>
      <c r="V444" s="3"/>
      <c r="W444" s="3"/>
      <c r="X444" s="3"/>
      <c r="Y444" s="3"/>
      <c r="Z444" s="3"/>
      <c r="AA444" s="3"/>
      <c r="AB444" s="3"/>
      <c r="AC444" s="3"/>
      <c r="AD444" s="3"/>
      <c r="AE444" s="3"/>
      <c r="AF444" s="3"/>
      <c r="AG444" s="3"/>
      <c r="AH444" s="3"/>
      <c r="AI444" s="3"/>
      <c r="AJ444" s="3"/>
      <c r="AK444" s="27" t="s">
        <v>84</v>
      </c>
      <c r="AL444" s="3"/>
      <c r="AM444" s="3"/>
      <c r="AN444" s="3"/>
      <c r="AO444" s="3"/>
      <c r="AP444" s="3"/>
      <c r="AQ444" s="3"/>
      <c r="AR444" s="3"/>
      <c r="AS444" s="3"/>
      <c r="AT444" s="3"/>
      <c r="AU444" s="3"/>
      <c r="AV444" s="3"/>
      <c r="AW444" s="3"/>
      <c r="AX444" s="3"/>
      <c r="AY444" s="3"/>
      <c r="AZ444" s="3"/>
      <c r="BA444" s="3"/>
      <c r="BB444" s="3"/>
      <c r="BC444" s="3"/>
      <c r="BD444" s="3"/>
      <c r="BE444" s="41" t="s">
        <v>84</v>
      </c>
      <c r="BF444" s="27"/>
      <c r="BG444" s="3" t="s">
        <v>85</v>
      </c>
      <c r="BH444" s="28" t="s">
        <v>208</v>
      </c>
    </row>
    <row r="445" spans="2:60" x14ac:dyDescent="0.2">
      <c r="B445" s="1">
        <v>441</v>
      </c>
      <c r="C445" s="22">
        <v>43233</v>
      </c>
      <c r="D445" s="1">
        <v>490</v>
      </c>
      <c r="E445" s="24">
        <v>9000</v>
      </c>
      <c r="F445" s="24">
        <v>11250</v>
      </c>
      <c r="G445" s="24">
        <v>11250</v>
      </c>
      <c r="H445" s="24" t="s">
        <v>3</v>
      </c>
      <c r="I445" s="25">
        <v>9.1049798563183568</v>
      </c>
      <c r="J445" s="2" t="s">
        <v>79</v>
      </c>
      <c r="K445" s="2">
        <v>60</v>
      </c>
      <c r="L445" s="4" t="s">
        <v>90</v>
      </c>
      <c r="M445" s="4" t="s">
        <v>81</v>
      </c>
      <c r="N445" s="4" t="s">
        <v>100</v>
      </c>
      <c r="O445" s="26">
        <v>36</v>
      </c>
      <c r="P445" s="4" t="s">
        <v>83</v>
      </c>
      <c r="Q445" s="4"/>
      <c r="R445" s="3"/>
      <c r="S445" s="3"/>
      <c r="T445" s="3"/>
      <c r="U445" s="27" t="s">
        <v>84</v>
      </c>
      <c r="V445" s="3"/>
      <c r="W445" s="3"/>
      <c r="X445" s="27" t="s">
        <v>84</v>
      </c>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1"/>
      <c r="BF445" s="1"/>
      <c r="BG445" s="3" t="s">
        <v>89</v>
      </c>
      <c r="BH445" s="1"/>
    </row>
    <row r="446" spans="2:60" x14ac:dyDescent="0.2">
      <c r="B446" s="1">
        <v>442</v>
      </c>
      <c r="C446" s="22">
        <v>43233</v>
      </c>
      <c r="D446" s="1">
        <v>499</v>
      </c>
      <c r="E446" s="24">
        <v>8500</v>
      </c>
      <c r="F446" s="24">
        <v>10625</v>
      </c>
      <c r="G446" s="24">
        <v>10625</v>
      </c>
      <c r="H446" s="24" t="s">
        <v>3</v>
      </c>
      <c r="I446" s="25">
        <v>9.0478214424784085</v>
      </c>
      <c r="J446" s="2" t="s">
        <v>79</v>
      </c>
      <c r="K446" s="2">
        <v>50</v>
      </c>
      <c r="L446" s="4" t="s">
        <v>86</v>
      </c>
      <c r="M446" s="4" t="s">
        <v>81</v>
      </c>
      <c r="N446" s="4" t="s">
        <v>88</v>
      </c>
      <c r="O446" s="26">
        <v>36</v>
      </c>
      <c r="P446" s="4" t="s">
        <v>86</v>
      </c>
      <c r="Q446" s="4"/>
      <c r="R446" s="27" t="s">
        <v>84</v>
      </c>
      <c r="S446" s="27"/>
      <c r="T446" s="3"/>
      <c r="U446" s="27" t="s">
        <v>84</v>
      </c>
      <c r="V446" s="3"/>
      <c r="W446" s="3"/>
      <c r="X446" s="3"/>
      <c r="Y446" s="3"/>
      <c r="Z446" s="3"/>
      <c r="AA446" s="3"/>
      <c r="AB446" s="3"/>
      <c r="AC446" s="3"/>
      <c r="AD446" s="3"/>
      <c r="AE446" s="3"/>
      <c r="AF446" s="3"/>
      <c r="AG446" s="3"/>
      <c r="AH446" s="3"/>
      <c r="AI446" s="3"/>
      <c r="AJ446" s="27" t="s">
        <v>84</v>
      </c>
      <c r="AK446" s="3"/>
      <c r="AL446" s="3"/>
      <c r="AM446" s="3"/>
      <c r="AN446" s="3"/>
      <c r="AO446" s="3"/>
      <c r="AP446" s="3"/>
      <c r="AQ446" s="3"/>
      <c r="AR446" s="3"/>
      <c r="AS446" s="3"/>
      <c r="AT446" s="3"/>
      <c r="AU446" s="3"/>
      <c r="AV446" s="3"/>
      <c r="AW446" s="3"/>
      <c r="AX446" s="3"/>
      <c r="AY446" s="3"/>
      <c r="AZ446" s="3"/>
      <c r="BA446" s="3"/>
      <c r="BB446" s="3"/>
      <c r="BC446" s="3"/>
      <c r="BD446" s="3"/>
      <c r="BE446" s="1"/>
      <c r="BF446" s="1"/>
      <c r="BG446" s="3" t="s">
        <v>85</v>
      </c>
      <c r="BH446" s="1"/>
    </row>
    <row r="447" spans="2:60" x14ac:dyDescent="0.2">
      <c r="B447" s="1">
        <v>443</v>
      </c>
      <c r="C447" s="22">
        <v>43233</v>
      </c>
      <c r="D447" s="1">
        <v>500</v>
      </c>
      <c r="E447" s="24">
        <v>33000</v>
      </c>
      <c r="F447" s="24">
        <v>41250</v>
      </c>
      <c r="G447" s="24">
        <v>41250</v>
      </c>
      <c r="H447" s="24" t="s">
        <v>3</v>
      </c>
      <c r="I447" s="25">
        <v>10.404262840448617</v>
      </c>
      <c r="J447" s="2" t="s">
        <v>79</v>
      </c>
      <c r="K447" s="2">
        <v>60</v>
      </c>
      <c r="L447" s="4" t="s">
        <v>86</v>
      </c>
      <c r="M447" s="4" t="s">
        <v>81</v>
      </c>
      <c r="N447" s="4" t="s">
        <v>95</v>
      </c>
      <c r="O447" s="26">
        <v>36</v>
      </c>
      <c r="P447" s="4" t="s">
        <v>86</v>
      </c>
      <c r="Q447" s="4"/>
      <c r="R447" s="3"/>
      <c r="S447" s="3"/>
      <c r="T447" s="27" t="s">
        <v>84</v>
      </c>
      <c r="U447" s="3"/>
      <c r="V447" s="3"/>
      <c r="W447" s="3"/>
      <c r="X447" s="3"/>
      <c r="Y447" s="3"/>
      <c r="Z447" s="3"/>
      <c r="AA447" s="3"/>
      <c r="AB447" s="3"/>
      <c r="AC447" s="3"/>
      <c r="AD447" s="3"/>
      <c r="AE447" s="3"/>
      <c r="AF447" s="3"/>
      <c r="AG447" s="3"/>
      <c r="AH447" s="3"/>
      <c r="AI447" s="3"/>
      <c r="AJ447" s="3"/>
      <c r="AK447" s="27" t="s">
        <v>84</v>
      </c>
      <c r="AL447" s="3"/>
      <c r="AM447" s="3"/>
      <c r="AN447" s="3"/>
      <c r="AO447" s="3"/>
      <c r="AP447" s="3"/>
      <c r="AQ447" s="3"/>
      <c r="AR447" s="3"/>
      <c r="AS447" s="3"/>
      <c r="AT447" s="3"/>
      <c r="AU447" s="3"/>
      <c r="AV447" s="3"/>
      <c r="AW447" s="3"/>
      <c r="AX447" s="3"/>
      <c r="AY447" s="3"/>
      <c r="AZ447" s="3"/>
      <c r="BA447" s="3"/>
      <c r="BB447" s="3"/>
      <c r="BC447" s="27" t="s">
        <v>84</v>
      </c>
      <c r="BD447" s="3"/>
      <c r="BE447" s="1"/>
      <c r="BF447" s="1"/>
      <c r="BG447" s="3" t="s">
        <v>85</v>
      </c>
      <c r="BH447" s="1" t="s">
        <v>209</v>
      </c>
    </row>
    <row r="448" spans="2:60" x14ac:dyDescent="0.2">
      <c r="B448" s="1">
        <v>444</v>
      </c>
      <c r="C448" s="22">
        <v>43233</v>
      </c>
      <c r="D448" s="1">
        <v>550</v>
      </c>
      <c r="E448" s="24">
        <v>14000</v>
      </c>
      <c r="F448" s="24">
        <v>17500</v>
      </c>
      <c r="G448" s="24">
        <v>17500</v>
      </c>
      <c r="H448" s="24" t="s">
        <v>3</v>
      </c>
      <c r="I448" s="25">
        <v>9.5468126085973957</v>
      </c>
      <c r="J448" s="2" t="s">
        <v>79</v>
      </c>
      <c r="K448" s="2">
        <v>70</v>
      </c>
      <c r="L448" s="4" t="s">
        <v>86</v>
      </c>
      <c r="M448" s="4" t="s">
        <v>81</v>
      </c>
      <c r="N448" s="4" t="s">
        <v>88</v>
      </c>
      <c r="O448" s="26">
        <v>38</v>
      </c>
      <c r="P448" s="4" t="s">
        <v>86</v>
      </c>
      <c r="Q448" s="4"/>
      <c r="R448" s="3"/>
      <c r="S448" s="3"/>
      <c r="T448" s="3"/>
      <c r="U448" s="27" t="s">
        <v>84</v>
      </c>
      <c r="V448" s="3"/>
      <c r="W448" s="3"/>
      <c r="X448" s="27" t="s">
        <v>84</v>
      </c>
      <c r="Y448" s="3"/>
      <c r="Z448" s="3"/>
      <c r="AA448" s="3"/>
      <c r="AB448" s="3"/>
      <c r="AC448" s="3"/>
      <c r="AD448" s="3"/>
      <c r="AE448" s="27" t="s">
        <v>84</v>
      </c>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1"/>
      <c r="BF448" s="1"/>
      <c r="BG448" s="3" t="s">
        <v>85</v>
      </c>
      <c r="BH448" s="1"/>
    </row>
    <row r="449" spans="2:60" x14ac:dyDescent="0.2">
      <c r="B449" s="1">
        <v>445</v>
      </c>
      <c r="C449" s="22">
        <v>43233</v>
      </c>
      <c r="D449" s="1">
        <v>551</v>
      </c>
      <c r="E449" s="24">
        <v>20000</v>
      </c>
      <c r="F449" s="24">
        <v>25000</v>
      </c>
      <c r="G449" s="24">
        <v>25000</v>
      </c>
      <c r="H449" s="24" t="s">
        <v>3</v>
      </c>
      <c r="I449" s="25">
        <v>9.9034875525361272</v>
      </c>
      <c r="J449" s="2" t="s">
        <v>79</v>
      </c>
      <c r="K449" s="2">
        <v>70</v>
      </c>
      <c r="L449" s="4" t="s">
        <v>86</v>
      </c>
      <c r="M449" s="4" t="s">
        <v>81</v>
      </c>
      <c r="N449" s="4" t="s">
        <v>88</v>
      </c>
      <c r="O449" s="26">
        <v>38</v>
      </c>
      <c r="P449" s="4" t="s">
        <v>86</v>
      </c>
      <c r="Q449" s="4"/>
      <c r="R449" s="27" t="s">
        <v>84</v>
      </c>
      <c r="S449" s="27"/>
      <c r="T449" s="3"/>
      <c r="U449" s="27" t="s">
        <v>84</v>
      </c>
      <c r="V449" s="3"/>
      <c r="W449" s="3"/>
      <c r="X449" s="3"/>
      <c r="Y449" s="3"/>
      <c r="Z449" s="3"/>
      <c r="AA449" s="3"/>
      <c r="AB449" s="3"/>
      <c r="AC449" s="3"/>
      <c r="AD449" s="27" t="s">
        <v>84</v>
      </c>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1"/>
      <c r="BF449" s="1"/>
      <c r="BG449" s="3" t="s">
        <v>85</v>
      </c>
      <c r="BH449" s="1"/>
    </row>
    <row r="450" spans="2:60" x14ac:dyDescent="0.2">
      <c r="B450" s="1">
        <v>446</v>
      </c>
      <c r="C450" s="22">
        <v>43233</v>
      </c>
      <c r="D450" s="1">
        <v>553</v>
      </c>
      <c r="E450" s="24">
        <v>5500</v>
      </c>
      <c r="F450" s="24">
        <v>6875</v>
      </c>
      <c r="G450" s="24">
        <v>6875</v>
      </c>
      <c r="H450" s="24" t="s">
        <v>3</v>
      </c>
      <c r="I450" s="25">
        <v>8.6125033712205621</v>
      </c>
      <c r="J450" s="2" t="s">
        <v>79</v>
      </c>
      <c r="K450" s="2">
        <v>70</v>
      </c>
      <c r="L450" s="4" t="s">
        <v>94</v>
      </c>
      <c r="M450" s="4" t="s">
        <v>81</v>
      </c>
      <c r="N450" s="4" t="s">
        <v>88</v>
      </c>
      <c r="O450" s="26">
        <v>38</v>
      </c>
      <c r="P450" s="4" t="s">
        <v>94</v>
      </c>
      <c r="Q450" s="4"/>
      <c r="R450" s="3"/>
      <c r="S450" s="3"/>
      <c r="T450" s="3"/>
      <c r="U450" s="27" t="s">
        <v>84</v>
      </c>
      <c r="V450" s="3"/>
      <c r="W450" s="3"/>
      <c r="X450" s="27" t="s">
        <v>84</v>
      </c>
      <c r="Y450" s="3"/>
      <c r="Z450" s="3"/>
      <c r="AA450" s="3"/>
      <c r="AB450" s="3"/>
      <c r="AC450" s="3"/>
      <c r="AD450" s="3"/>
      <c r="AE450" s="27" t="s">
        <v>84</v>
      </c>
      <c r="AF450" s="3"/>
      <c r="AG450" s="3"/>
      <c r="AH450" s="3"/>
      <c r="AI450" s="3"/>
      <c r="AJ450" s="27" t="s">
        <v>84</v>
      </c>
      <c r="AK450" s="3"/>
      <c r="AL450" s="3"/>
      <c r="AM450" s="3"/>
      <c r="AN450" s="3"/>
      <c r="AO450" s="3"/>
      <c r="AP450" s="3"/>
      <c r="AQ450" s="3"/>
      <c r="AR450" s="3"/>
      <c r="AS450" s="3"/>
      <c r="AT450" s="3"/>
      <c r="AU450" s="3"/>
      <c r="AV450" s="3"/>
      <c r="AW450" s="3"/>
      <c r="AX450" s="3"/>
      <c r="AY450" s="3"/>
      <c r="AZ450" s="3"/>
      <c r="BA450" s="3"/>
      <c r="BB450" s="3"/>
      <c r="BC450" s="3"/>
      <c r="BD450" s="3"/>
      <c r="BE450" s="1"/>
      <c r="BF450" s="1"/>
      <c r="BG450" s="3" t="s">
        <v>89</v>
      </c>
      <c r="BH450" s="1"/>
    </row>
    <row r="451" spans="2:60" x14ac:dyDescent="0.2">
      <c r="B451" s="1">
        <v>447</v>
      </c>
      <c r="C451" s="22">
        <v>43233</v>
      </c>
      <c r="D451" s="1">
        <v>554</v>
      </c>
      <c r="E451" s="24">
        <v>9000</v>
      </c>
      <c r="F451" s="24">
        <v>11250</v>
      </c>
      <c r="G451" s="24">
        <v>11250</v>
      </c>
      <c r="H451" s="24" t="s">
        <v>3</v>
      </c>
      <c r="I451" s="25">
        <v>9.1049798563183568</v>
      </c>
      <c r="J451" s="2" t="s">
        <v>79</v>
      </c>
      <c r="K451" s="2">
        <v>70</v>
      </c>
      <c r="L451" s="4" t="s">
        <v>86</v>
      </c>
      <c r="M451" s="4" t="s">
        <v>81</v>
      </c>
      <c r="N451" s="4" t="s">
        <v>88</v>
      </c>
      <c r="O451" s="26">
        <v>40</v>
      </c>
      <c r="P451" s="4" t="s">
        <v>86</v>
      </c>
      <c r="Q451" s="4"/>
      <c r="R451" s="3"/>
      <c r="S451" s="3"/>
      <c r="T451" s="3"/>
      <c r="U451" s="27" t="s">
        <v>84</v>
      </c>
      <c r="V451" s="3"/>
      <c r="W451" s="3"/>
      <c r="X451" s="27" t="s">
        <v>84</v>
      </c>
      <c r="Y451" s="3"/>
      <c r="Z451" s="3"/>
      <c r="AA451" s="3"/>
      <c r="AB451" s="3"/>
      <c r="AC451" s="27" t="s">
        <v>84</v>
      </c>
      <c r="AD451" s="3"/>
      <c r="AE451" s="3"/>
      <c r="AF451" s="3"/>
      <c r="AG451" s="3"/>
      <c r="AH451" s="3"/>
      <c r="AI451" s="3"/>
      <c r="AJ451" s="27" t="s">
        <v>84</v>
      </c>
      <c r="AK451" s="3"/>
      <c r="AL451" s="3"/>
      <c r="AM451" s="3"/>
      <c r="AN451" s="3"/>
      <c r="AO451" s="3"/>
      <c r="AP451" s="3"/>
      <c r="AQ451" s="3"/>
      <c r="AR451" s="3"/>
      <c r="AS451" s="3"/>
      <c r="AT451" s="3"/>
      <c r="AU451" s="3"/>
      <c r="AV451" s="3"/>
      <c r="AW451" s="3"/>
      <c r="AX451" s="3"/>
      <c r="AY451" s="3"/>
      <c r="AZ451" s="3"/>
      <c r="BA451" s="3"/>
      <c r="BB451" s="3"/>
      <c r="BC451" s="3"/>
      <c r="BD451" s="3"/>
      <c r="BE451" s="1"/>
      <c r="BF451" s="1"/>
      <c r="BG451" s="3" t="s">
        <v>89</v>
      </c>
      <c r="BH451" s="1"/>
    </row>
    <row r="452" spans="2:60" x14ac:dyDescent="0.2">
      <c r="B452" s="1">
        <v>448</v>
      </c>
      <c r="C452" s="22">
        <v>43233</v>
      </c>
      <c r="D452" s="1">
        <v>555</v>
      </c>
      <c r="E452" s="24">
        <v>6500</v>
      </c>
      <c r="F452" s="24">
        <v>8125</v>
      </c>
      <c r="G452" s="24">
        <v>8125</v>
      </c>
      <c r="H452" s="24" t="s">
        <v>3</v>
      </c>
      <c r="I452" s="25">
        <v>8.7795574558837277</v>
      </c>
      <c r="J452" s="2" t="s">
        <v>79</v>
      </c>
      <c r="K452" s="2">
        <v>80</v>
      </c>
      <c r="L452" s="4" t="s">
        <v>86</v>
      </c>
      <c r="M452" s="4" t="s">
        <v>81</v>
      </c>
      <c r="N452" s="4" t="s">
        <v>88</v>
      </c>
      <c r="O452" s="26">
        <v>40</v>
      </c>
      <c r="P452" s="4" t="s">
        <v>86</v>
      </c>
      <c r="Q452" s="4"/>
      <c r="R452" s="3"/>
      <c r="S452" s="3"/>
      <c r="T452" s="3"/>
      <c r="U452" s="27" t="s">
        <v>84</v>
      </c>
      <c r="V452" s="3"/>
      <c r="W452" s="3"/>
      <c r="X452" s="27" t="s">
        <v>84</v>
      </c>
      <c r="Y452" s="3"/>
      <c r="Z452" s="3"/>
      <c r="AA452" s="3"/>
      <c r="AB452" s="3"/>
      <c r="AC452" s="27" t="s">
        <v>84</v>
      </c>
      <c r="AD452" s="3"/>
      <c r="AE452" s="3"/>
      <c r="AF452" s="3"/>
      <c r="AG452" s="3"/>
      <c r="AH452" s="3"/>
      <c r="AI452" s="3"/>
      <c r="AJ452" s="27" t="s">
        <v>84</v>
      </c>
      <c r="AK452" s="3"/>
      <c r="AL452" s="3"/>
      <c r="AM452" s="3"/>
      <c r="AN452" s="3"/>
      <c r="AO452" s="3"/>
      <c r="AP452" s="3"/>
      <c r="AQ452" s="3"/>
      <c r="AR452" s="3"/>
      <c r="AS452" s="3"/>
      <c r="AT452" s="3"/>
      <c r="AU452" s="3"/>
      <c r="AV452" s="3"/>
      <c r="AW452" s="3"/>
      <c r="AX452" s="3"/>
      <c r="AY452" s="3"/>
      <c r="AZ452" s="3"/>
      <c r="BA452" s="3"/>
      <c r="BB452" s="3"/>
      <c r="BC452" s="3"/>
      <c r="BD452" s="3"/>
      <c r="BE452" s="1"/>
      <c r="BF452" s="1"/>
      <c r="BG452" s="3" t="s">
        <v>89</v>
      </c>
      <c r="BH452" s="1"/>
    </row>
    <row r="453" spans="2:60" x14ac:dyDescent="0.2">
      <c r="B453" s="1">
        <v>449</v>
      </c>
      <c r="C453" s="22">
        <v>43233</v>
      </c>
      <c r="D453" s="1">
        <v>604</v>
      </c>
      <c r="E453" s="24">
        <v>10000</v>
      </c>
      <c r="F453" s="24">
        <v>12500</v>
      </c>
      <c r="G453" s="24">
        <v>12500</v>
      </c>
      <c r="H453" s="24" t="s">
        <v>3</v>
      </c>
      <c r="I453" s="25">
        <v>9.2103403719761836</v>
      </c>
      <c r="J453" s="2" t="s">
        <v>79</v>
      </c>
      <c r="K453" s="2">
        <v>60</v>
      </c>
      <c r="L453" s="4" t="s">
        <v>86</v>
      </c>
      <c r="M453" s="4" t="s">
        <v>81</v>
      </c>
      <c r="N453" s="4" t="s">
        <v>88</v>
      </c>
      <c r="O453" s="26">
        <v>38</v>
      </c>
      <c r="P453" s="4" t="s">
        <v>86</v>
      </c>
      <c r="Q453" s="4"/>
      <c r="R453" s="3"/>
      <c r="S453" s="3"/>
      <c r="T453" s="3"/>
      <c r="U453" s="27" t="s">
        <v>84</v>
      </c>
      <c r="V453" s="3"/>
      <c r="W453" s="3"/>
      <c r="X453" s="27" t="s">
        <v>84</v>
      </c>
      <c r="Y453" s="3"/>
      <c r="Z453" s="3"/>
      <c r="AA453" s="3"/>
      <c r="AB453" s="3"/>
      <c r="AC453" s="3"/>
      <c r="AD453" s="3"/>
      <c r="AE453" s="27" t="s">
        <v>84</v>
      </c>
      <c r="AF453" s="3"/>
      <c r="AG453" s="3"/>
      <c r="AH453" s="3"/>
      <c r="AI453" s="3"/>
      <c r="AJ453" s="27" t="s">
        <v>84</v>
      </c>
      <c r="AK453" s="3"/>
      <c r="AL453" s="3"/>
      <c r="AM453" s="3"/>
      <c r="AN453" s="3"/>
      <c r="AO453" s="3"/>
      <c r="AP453" s="3"/>
      <c r="AQ453" s="3"/>
      <c r="AR453" s="3"/>
      <c r="AS453" s="3"/>
      <c r="AT453" s="3"/>
      <c r="AU453" s="3"/>
      <c r="AV453" s="3"/>
      <c r="AW453" s="3"/>
      <c r="AX453" s="3"/>
      <c r="AY453" s="3"/>
      <c r="AZ453" s="3"/>
      <c r="BA453" s="3"/>
      <c r="BB453" s="3"/>
      <c r="BC453" s="3"/>
      <c r="BD453" s="3"/>
      <c r="BE453" s="1"/>
      <c r="BF453" s="1"/>
      <c r="BG453" s="3" t="s">
        <v>89</v>
      </c>
      <c r="BH453" s="1"/>
    </row>
    <row r="454" spans="2:60" x14ac:dyDescent="0.2">
      <c r="B454" s="1">
        <v>450</v>
      </c>
      <c r="C454" s="22">
        <v>43233</v>
      </c>
      <c r="D454" s="1">
        <v>608</v>
      </c>
      <c r="E454" s="24">
        <v>32000</v>
      </c>
      <c r="F454" s="24">
        <v>40000</v>
      </c>
      <c r="G454" s="24">
        <v>40000</v>
      </c>
      <c r="H454" s="24" t="s">
        <v>3</v>
      </c>
      <c r="I454" s="25">
        <v>10.373491181781864</v>
      </c>
      <c r="J454" s="2" t="s">
        <v>79</v>
      </c>
      <c r="K454" s="2">
        <v>60</v>
      </c>
      <c r="L454" s="4" t="s">
        <v>90</v>
      </c>
      <c r="M454" s="4" t="s">
        <v>81</v>
      </c>
      <c r="N454" s="4" t="s">
        <v>100</v>
      </c>
      <c r="O454" s="26">
        <v>40</v>
      </c>
      <c r="P454" s="4" t="s">
        <v>83</v>
      </c>
      <c r="Q454" s="4"/>
      <c r="R454" s="3"/>
      <c r="S454" s="3"/>
      <c r="T454" s="3"/>
      <c r="U454" s="27" t="s">
        <v>84</v>
      </c>
      <c r="V454" s="3"/>
      <c r="W454" s="3"/>
      <c r="X454" s="27" t="s">
        <v>84</v>
      </c>
      <c r="Y454" s="3"/>
      <c r="Z454" s="3"/>
      <c r="AA454" s="3"/>
      <c r="AB454" s="3"/>
      <c r="AC454" s="3"/>
      <c r="AD454" s="3"/>
      <c r="AE454" s="27" t="s">
        <v>84</v>
      </c>
      <c r="AF454" s="3"/>
      <c r="AG454" s="3"/>
      <c r="AH454" s="3"/>
      <c r="AI454" s="3"/>
      <c r="AJ454" s="27" t="s">
        <v>84</v>
      </c>
      <c r="AK454" s="3"/>
      <c r="AL454" s="3"/>
      <c r="AM454" s="3"/>
      <c r="AN454" s="3"/>
      <c r="AO454" s="3"/>
      <c r="AP454" s="3"/>
      <c r="AQ454" s="3"/>
      <c r="AR454" s="3"/>
      <c r="AS454" s="3"/>
      <c r="AT454" s="3"/>
      <c r="AU454" s="3"/>
      <c r="AV454" s="3"/>
      <c r="AW454" s="3"/>
      <c r="AX454" s="3"/>
      <c r="AY454" s="3"/>
      <c r="AZ454" s="3"/>
      <c r="BA454" s="3"/>
      <c r="BB454" s="3"/>
      <c r="BC454" s="3"/>
      <c r="BD454" s="3"/>
      <c r="BE454" s="1"/>
      <c r="BF454" s="1"/>
      <c r="BG454" s="3" t="s">
        <v>85</v>
      </c>
      <c r="BH454" s="1"/>
    </row>
    <row r="455" spans="2:60" x14ac:dyDescent="0.2">
      <c r="B455" s="1">
        <v>451</v>
      </c>
      <c r="C455" s="22">
        <v>43233</v>
      </c>
      <c r="D455" s="1">
        <v>610</v>
      </c>
      <c r="E455" s="24">
        <v>15000</v>
      </c>
      <c r="F455" s="24">
        <v>18750</v>
      </c>
      <c r="G455" s="24">
        <v>18750</v>
      </c>
      <c r="H455" s="24" t="s">
        <v>3</v>
      </c>
      <c r="I455" s="25">
        <v>9.6158054800843473</v>
      </c>
      <c r="J455" s="2" t="s">
        <v>79</v>
      </c>
      <c r="K455" s="2">
        <v>80</v>
      </c>
      <c r="L455" s="4" t="s">
        <v>86</v>
      </c>
      <c r="M455" s="4" t="s">
        <v>81</v>
      </c>
      <c r="N455" s="4" t="s">
        <v>95</v>
      </c>
      <c r="O455" s="26">
        <v>40</v>
      </c>
      <c r="P455" s="4" t="s">
        <v>86</v>
      </c>
      <c r="Q455" s="4"/>
      <c r="R455" s="3"/>
      <c r="S455" s="3"/>
      <c r="T455" s="3"/>
      <c r="U455" s="27" t="s">
        <v>84</v>
      </c>
      <c r="V455" s="3"/>
      <c r="W455" s="3"/>
      <c r="X455" s="27" t="s">
        <v>84</v>
      </c>
      <c r="Y455" s="3"/>
      <c r="Z455" s="3"/>
      <c r="AA455" s="3"/>
      <c r="AB455" s="3"/>
      <c r="AC455" s="3"/>
      <c r="AD455" s="3"/>
      <c r="AE455" s="27" t="s">
        <v>84</v>
      </c>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1"/>
      <c r="BF455" s="1"/>
      <c r="BG455" s="3" t="s">
        <v>85</v>
      </c>
      <c r="BH455" s="1"/>
    </row>
    <row r="456" spans="2:60" x14ac:dyDescent="0.2">
      <c r="B456" s="1">
        <v>452</v>
      </c>
      <c r="C456" s="22">
        <v>44688</v>
      </c>
      <c r="D456" s="34">
        <v>112</v>
      </c>
      <c r="E456" s="24">
        <v>150000</v>
      </c>
      <c r="F456" s="24">
        <v>187500</v>
      </c>
      <c r="G456" s="24">
        <v>187500</v>
      </c>
      <c r="H456" s="24" t="s">
        <v>3</v>
      </c>
      <c r="I456" s="25">
        <v>11.918390573078392</v>
      </c>
      <c r="J456" s="2" t="s">
        <v>79</v>
      </c>
      <c r="K456" s="2">
        <v>80</v>
      </c>
      <c r="L456" s="4" t="s">
        <v>86</v>
      </c>
      <c r="M456" s="4" t="s">
        <v>81</v>
      </c>
      <c r="N456" s="4" t="s">
        <v>88</v>
      </c>
      <c r="O456" s="26">
        <v>40</v>
      </c>
      <c r="P456" s="4" t="s">
        <v>86</v>
      </c>
      <c r="Q456" s="4"/>
      <c r="R456" s="3"/>
      <c r="S456" s="3"/>
      <c r="T456" s="3"/>
      <c r="U456" s="27" t="s">
        <v>84</v>
      </c>
      <c r="V456" s="3"/>
      <c r="W456" s="3"/>
      <c r="X456" s="27" t="s">
        <v>84</v>
      </c>
      <c r="Y456" s="3"/>
      <c r="Z456" s="3"/>
      <c r="AA456" s="3"/>
      <c r="AB456" s="3"/>
      <c r="AC456" s="27" t="s">
        <v>84</v>
      </c>
      <c r="AD456" s="3"/>
      <c r="AE456" s="3"/>
      <c r="AF456" s="3"/>
      <c r="AG456" s="3"/>
      <c r="AH456" s="3"/>
      <c r="AI456" s="3"/>
      <c r="AJ456" s="27" t="s">
        <v>84</v>
      </c>
      <c r="AK456" s="3"/>
      <c r="AL456" s="3"/>
      <c r="AM456" s="3"/>
      <c r="AN456" s="3"/>
      <c r="AO456" s="3"/>
      <c r="AP456" s="3"/>
      <c r="AQ456" s="3"/>
      <c r="AR456" s="3"/>
      <c r="AS456" s="3"/>
      <c r="AT456" s="3"/>
      <c r="AU456" s="3"/>
      <c r="AV456" s="3"/>
      <c r="AW456" s="3"/>
      <c r="AX456" s="3"/>
      <c r="AY456" s="3"/>
      <c r="AZ456" s="3"/>
      <c r="BA456" s="27" t="s">
        <v>154</v>
      </c>
      <c r="BB456" s="3"/>
      <c r="BC456" s="3"/>
      <c r="BD456" s="3"/>
      <c r="BE456" s="1"/>
      <c r="BF456" s="27" t="s">
        <v>84</v>
      </c>
      <c r="BG456" s="3" t="s">
        <v>96</v>
      </c>
      <c r="BH456" s="42" t="s">
        <v>210</v>
      </c>
    </row>
    <row r="457" spans="2:60" x14ac:dyDescent="0.2">
      <c r="B457" s="1">
        <v>453</v>
      </c>
      <c r="C457" s="22">
        <v>43779</v>
      </c>
      <c r="D457" s="34">
        <v>247</v>
      </c>
      <c r="E457" s="24">
        <v>90000</v>
      </c>
      <c r="F457" s="24">
        <v>112500</v>
      </c>
      <c r="G457" s="24">
        <v>112500</v>
      </c>
      <c r="H457" s="24" t="s">
        <v>3</v>
      </c>
      <c r="I457" s="25">
        <v>11.407564949312402</v>
      </c>
      <c r="J457" s="2" t="s">
        <v>79</v>
      </c>
      <c r="K457" s="2">
        <v>60</v>
      </c>
      <c r="L457" s="4" t="s">
        <v>86</v>
      </c>
      <c r="M457" s="4" t="s">
        <v>81</v>
      </c>
      <c r="N457" s="4" t="s">
        <v>88</v>
      </c>
      <c r="O457" s="26">
        <v>39</v>
      </c>
      <c r="P457" s="4" t="s">
        <v>86</v>
      </c>
      <c r="Q457" s="4"/>
      <c r="R457" s="3"/>
      <c r="S457" s="3"/>
      <c r="T457" s="3"/>
      <c r="U457" s="27" t="s">
        <v>84</v>
      </c>
      <c r="V457" s="3"/>
      <c r="W457" s="3"/>
      <c r="X457" s="27" t="s">
        <v>84</v>
      </c>
      <c r="Y457" s="3"/>
      <c r="Z457" s="3"/>
      <c r="AA457" s="3"/>
      <c r="AB457" s="3"/>
      <c r="AC457" s="3"/>
      <c r="AD457" s="3"/>
      <c r="AE457" s="27" t="s">
        <v>84</v>
      </c>
      <c r="AF457" s="3"/>
      <c r="AG457" s="3"/>
      <c r="AH457" s="3"/>
      <c r="AI457" s="3"/>
      <c r="AJ457" s="27" t="s">
        <v>84</v>
      </c>
      <c r="AK457" s="3"/>
      <c r="AL457" s="3"/>
      <c r="AM457" s="3"/>
      <c r="AN457" s="3"/>
      <c r="AO457" s="3"/>
      <c r="AP457" s="3"/>
      <c r="AQ457" s="3"/>
      <c r="AR457" s="3"/>
      <c r="AS457" s="3"/>
      <c r="AT457" s="3"/>
      <c r="AU457" s="3"/>
      <c r="AV457" s="3"/>
      <c r="AW457" s="3"/>
      <c r="AX457" s="3"/>
      <c r="AY457" s="3"/>
      <c r="AZ457" s="3"/>
      <c r="BA457" s="3"/>
      <c r="BB457" s="3"/>
      <c r="BC457" s="3"/>
      <c r="BD457" s="3"/>
      <c r="BE457" s="1"/>
      <c r="BF457" s="27" t="s">
        <v>84</v>
      </c>
      <c r="BG457" s="3" t="s">
        <v>96</v>
      </c>
      <c r="BH457" s="42" t="s">
        <v>211</v>
      </c>
    </row>
    <row r="458" spans="2:60" x14ac:dyDescent="0.2">
      <c r="B458" s="1">
        <v>454</v>
      </c>
      <c r="C458" s="22">
        <v>43415</v>
      </c>
      <c r="D458" s="34">
        <v>570</v>
      </c>
      <c r="E458" s="24">
        <v>50000</v>
      </c>
      <c r="F458" s="24">
        <v>62500</v>
      </c>
      <c r="G458" s="24">
        <v>62500</v>
      </c>
      <c r="H458" s="24" t="s">
        <v>3</v>
      </c>
      <c r="I458" s="25">
        <v>10.819778284410283</v>
      </c>
      <c r="J458" s="2" t="s">
        <v>79</v>
      </c>
      <c r="K458" s="2">
        <v>50</v>
      </c>
      <c r="L458" s="4" t="s">
        <v>86</v>
      </c>
      <c r="M458" s="4" t="s">
        <v>81</v>
      </c>
      <c r="N458" s="4" t="s">
        <v>88</v>
      </c>
      <c r="O458" s="26">
        <v>36</v>
      </c>
      <c r="P458" s="4" t="s">
        <v>83</v>
      </c>
      <c r="Q458" s="4"/>
      <c r="R458" s="27" t="s">
        <v>84</v>
      </c>
      <c r="S458" s="27"/>
      <c r="T458" s="3"/>
      <c r="U458" s="27" t="s">
        <v>84</v>
      </c>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1"/>
      <c r="BF458" s="27" t="s">
        <v>84</v>
      </c>
      <c r="BG458" s="3" t="s">
        <v>96</v>
      </c>
      <c r="BH458" s="42" t="s">
        <v>212</v>
      </c>
    </row>
    <row r="459" spans="2:60" x14ac:dyDescent="0.2">
      <c r="B459" s="1">
        <v>455</v>
      </c>
      <c r="C459" s="22">
        <v>43233</v>
      </c>
      <c r="D459" s="34">
        <v>607</v>
      </c>
      <c r="E459" s="24">
        <v>270000</v>
      </c>
      <c r="F459" s="24">
        <v>329000</v>
      </c>
      <c r="G459" s="24">
        <v>337500</v>
      </c>
      <c r="H459" s="24" t="s">
        <v>141</v>
      </c>
      <c r="I459" s="25">
        <v>12.506177237980511</v>
      </c>
      <c r="J459" s="2" t="s">
        <v>79</v>
      </c>
      <c r="K459" s="2">
        <v>50</v>
      </c>
      <c r="L459" s="4" t="s">
        <v>90</v>
      </c>
      <c r="M459" s="4" t="s">
        <v>81</v>
      </c>
      <c r="N459" s="4" t="s">
        <v>100</v>
      </c>
      <c r="O459" s="26">
        <v>38</v>
      </c>
      <c r="P459" s="4" t="s">
        <v>90</v>
      </c>
      <c r="Q459" s="4"/>
      <c r="R459" s="3"/>
      <c r="S459" s="3"/>
      <c r="T459" s="3"/>
      <c r="U459" s="27" t="s">
        <v>84</v>
      </c>
      <c r="V459" s="3"/>
      <c r="W459" s="3"/>
      <c r="X459" s="27" t="s">
        <v>84</v>
      </c>
      <c r="Y459" s="3"/>
      <c r="Z459" s="3"/>
      <c r="AA459" s="3"/>
      <c r="AB459" s="3"/>
      <c r="AC459" s="3"/>
      <c r="AD459" s="3"/>
      <c r="AE459" s="27" t="s">
        <v>84</v>
      </c>
      <c r="AF459" s="3"/>
      <c r="AG459" s="3"/>
      <c r="AH459" s="3"/>
      <c r="AI459" s="3"/>
      <c r="AJ459" s="27" t="s">
        <v>84</v>
      </c>
      <c r="AK459" s="3"/>
      <c r="AL459" s="3"/>
      <c r="AM459" s="3"/>
      <c r="AN459" s="3"/>
      <c r="AO459" s="3"/>
      <c r="AP459" s="3"/>
      <c r="AQ459" s="3"/>
      <c r="AR459" s="3"/>
      <c r="AS459" s="3"/>
      <c r="AT459" s="3"/>
      <c r="AU459" s="3"/>
      <c r="AV459" s="3"/>
      <c r="AW459" s="3"/>
      <c r="AX459" s="3"/>
      <c r="AY459" s="3"/>
      <c r="AZ459" s="3"/>
      <c r="BA459" s="3"/>
      <c r="BB459" s="3"/>
      <c r="BC459" s="3"/>
      <c r="BD459" s="3"/>
      <c r="BE459" s="1"/>
      <c r="BF459" s="27" t="s">
        <v>84</v>
      </c>
      <c r="BG459" s="3" t="s">
        <v>96</v>
      </c>
      <c r="BH459" s="42" t="s">
        <v>213</v>
      </c>
    </row>
  </sheetData>
  <autoFilter ref="C4:BH4" xr:uid="{CE4196D7-398A-A346-AEF5-8152545FDECF}"/>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C67D5-7AAB-D348-BAAD-BE5067376DCC}">
  <dimension ref="A2:AI459"/>
  <sheetViews>
    <sheetView topLeftCell="A413" workbookViewId="0">
      <selection activeCell="H467" sqref="H466:H467"/>
    </sheetView>
  </sheetViews>
  <sheetFormatPr baseColWidth="10" defaultRowHeight="16" x14ac:dyDescent="0.2"/>
  <cols>
    <col min="2" max="2" width="18" customWidth="1"/>
  </cols>
  <sheetData>
    <row r="2" spans="1:35" x14ac:dyDescent="0.2">
      <c r="B2" s="43"/>
      <c r="C2" s="43"/>
      <c r="D2" s="43"/>
      <c r="E2" s="43"/>
      <c r="F2" s="43"/>
      <c r="G2" s="43"/>
      <c r="H2" s="43"/>
      <c r="I2" s="43"/>
      <c r="J2" s="43"/>
    </row>
    <row r="3" spans="1:35" x14ac:dyDescent="0.2">
      <c r="G3" s="44" t="s">
        <v>31</v>
      </c>
      <c r="J3" s="45"/>
      <c r="K3" s="44" t="s">
        <v>214</v>
      </c>
      <c r="O3" s="44" t="s">
        <v>215</v>
      </c>
      <c r="P3" s="44" t="s">
        <v>216</v>
      </c>
      <c r="R3" s="44" t="s">
        <v>217</v>
      </c>
      <c r="T3" s="44" t="s">
        <v>218</v>
      </c>
      <c r="X3" s="44" t="s">
        <v>219</v>
      </c>
      <c r="AE3" s="44" t="s">
        <v>220</v>
      </c>
    </row>
    <row r="4" spans="1:35" ht="34" x14ac:dyDescent="0.2">
      <c r="B4" s="21" t="s">
        <v>25</v>
      </c>
      <c r="C4" s="21" t="s">
        <v>221</v>
      </c>
      <c r="D4" s="21" t="s">
        <v>222</v>
      </c>
      <c r="E4" s="21" t="s">
        <v>223</v>
      </c>
      <c r="F4" s="21" t="s">
        <v>224</v>
      </c>
      <c r="G4" s="46" t="s">
        <v>225</v>
      </c>
      <c r="H4" s="21" t="s">
        <v>226</v>
      </c>
      <c r="I4" s="21" t="s">
        <v>227</v>
      </c>
      <c r="J4" s="21" t="s">
        <v>228</v>
      </c>
      <c r="K4" s="21" t="s">
        <v>229</v>
      </c>
      <c r="L4" s="46" t="s">
        <v>230</v>
      </c>
      <c r="M4" s="21" t="s">
        <v>231</v>
      </c>
      <c r="N4" s="21" t="s">
        <v>232</v>
      </c>
      <c r="O4" s="21" t="s">
        <v>233</v>
      </c>
      <c r="P4" s="21" t="s">
        <v>234</v>
      </c>
      <c r="Q4" s="21" t="s">
        <v>235</v>
      </c>
      <c r="R4" s="21" t="s">
        <v>73</v>
      </c>
      <c r="S4" s="21" t="s">
        <v>76</v>
      </c>
      <c r="T4" s="46" t="s">
        <v>111</v>
      </c>
      <c r="U4" s="21" t="s">
        <v>89</v>
      </c>
      <c r="V4" s="21" t="s">
        <v>85</v>
      </c>
      <c r="W4" s="21" t="s">
        <v>96</v>
      </c>
      <c r="X4" s="46" t="s">
        <v>236</v>
      </c>
      <c r="Y4" s="21" t="s">
        <v>237</v>
      </c>
      <c r="Z4" s="21" t="s">
        <v>238</v>
      </c>
      <c r="AA4" s="21" t="s">
        <v>239</v>
      </c>
      <c r="AB4" s="21" t="s">
        <v>47</v>
      </c>
      <c r="AC4" s="21" t="s">
        <v>240</v>
      </c>
      <c r="AD4" s="21" t="s">
        <v>241</v>
      </c>
      <c r="AE4" s="46" t="s">
        <v>242</v>
      </c>
      <c r="AF4" s="21" t="s">
        <v>243</v>
      </c>
      <c r="AG4" s="21" t="s">
        <v>244</v>
      </c>
      <c r="AH4" s="21" t="s">
        <v>245</v>
      </c>
      <c r="AI4" s="21" t="s">
        <v>246</v>
      </c>
    </row>
    <row r="5" spans="1:35" x14ac:dyDescent="0.2">
      <c r="A5">
        <v>1</v>
      </c>
      <c r="B5" s="47">
        <f>'Rolex Data'!C5</f>
        <v>44870</v>
      </c>
      <c r="C5">
        <f>'Rolex Data'!D5</f>
        <v>99</v>
      </c>
      <c r="D5" s="48">
        <f>'Rolex Data'!E5</f>
        <v>6500</v>
      </c>
      <c r="E5" s="48">
        <f>'Rolex Data'!F5</f>
        <v>8125</v>
      </c>
      <c r="F5" s="49">
        <f>LN(D5)</f>
        <v>8.7795574558837277</v>
      </c>
      <c r="G5">
        <f>IF('Rolex Data'!L5="Stainless Steel",1,0)</f>
        <v>0</v>
      </c>
      <c r="H5">
        <f>IF('Rolex Data'!L5="Two-tone",1,0)</f>
        <v>0</v>
      </c>
      <c r="I5">
        <f>IF(OR('Rolex Data'!L5="YG 18K",'Rolex Data'!L5="YG &lt;18K",'Rolex Data'!L5="PG 18K",'Rolex Data'!L5="PG &lt;18K",'Rolex Data'!L5="WG 18K",'Rolex Data'!L5="Mixes of 18K",'Rolex Data'!L5="Mixes &lt;18K"),1,0)</f>
        <v>1</v>
      </c>
      <c r="J5">
        <f>IF(OR('Rolex Data'!L5="PVD",'Rolex Data'!L5="Gold Plate",'Rolex Data'!L5="Other"),1,0)</f>
        <v>0</v>
      </c>
      <c r="K5">
        <f>IF('Rolex Data'!P5="Stainless Steel",1,0)</f>
        <v>0</v>
      </c>
      <c r="L5">
        <f>IF('Rolex Data'!P5="Leather",1,0)</f>
        <v>1</v>
      </c>
      <c r="M5">
        <f>IF('Rolex Data'!P5="Two-tone",1,0)</f>
        <v>0</v>
      </c>
      <c r="N5">
        <f>IF(OR('Rolex Data'!P5="YG 18K",'Rolex Data'!P5="PG 18K",'Rolex Data'!P5="WG 18K",'Rolex Data'!P5="Mixes of 18K"),1,0)</f>
        <v>0</v>
      </c>
      <c r="O5">
        <f>IF(OR('Rolex Data'!AX5="Yes",'Rolex Data'!AY5="Yes",'Rolex Data'!AW5="Yes"),1,0)</f>
        <v>0</v>
      </c>
      <c r="P5">
        <f>IF(OR(ISTEXT('Rolex Data'!AZ5), ISTEXT('Rolex Data'!BA5)),1,0)</f>
        <v>0</v>
      </c>
      <c r="Q5">
        <f>IF('Rolex Data'!BB5="Yes",1,0)</f>
        <v>0</v>
      </c>
      <c r="R5">
        <f>IF('Rolex Data'!BC5="Yes",1,0)</f>
        <v>0</v>
      </c>
      <c r="S5">
        <f>IF('Rolex Data'!BF5="Yes",1,0)</f>
        <v>0</v>
      </c>
      <c r="T5">
        <f>IF('Rolex Data'!BG5="A",1,0)</f>
        <v>0</v>
      </c>
      <c r="U5">
        <f>IF('Rolex Data'!BG5="AA",1,0)</f>
        <v>0</v>
      </c>
      <c r="V5">
        <f>IF('Rolex Data'!BG5="AAA",1,0)</f>
        <v>1</v>
      </c>
      <c r="W5">
        <f>IF('Rolex Data'!BG5="AAAA",1,0)</f>
        <v>0</v>
      </c>
      <c r="X5">
        <f>IF('Rolex Data'!R5="Yes",1,0)</f>
        <v>1</v>
      </c>
      <c r="Y5">
        <f>IF(OR('Rolex Data'!X5="Yes", 'Rolex Data'!Y5="Yes",'Rolex Data'!Z5="Yes"),1,0)</f>
        <v>0</v>
      </c>
      <c r="Z5">
        <f>IF(OR('Rolex Data'!AA5="Yes",'Rolex Data'!AB5="Yes"),1,0)</f>
        <v>0</v>
      </c>
      <c r="AA5">
        <f>IF('Rolex Data'!AD5="Yes",1,0)</f>
        <v>0</v>
      </c>
      <c r="AB5">
        <f>IF('Rolex Data'!AC5="Yes",1,0)</f>
        <v>0</v>
      </c>
      <c r="AC5">
        <f>IF('Rolex Data'!AE5="Yes",1,0)</f>
        <v>0</v>
      </c>
      <c r="AD5">
        <f>IF(OR('Rolex Data'!AK5="Yes",'Rolex Data'!AN5="Yes"),1,0)</f>
        <v>0</v>
      </c>
      <c r="AE5" s="45">
        <f>IF(AND($B5&gt;=DATEVALUE("1/1/2018"),$B5&lt;=DATEVALUE("12/31/2018")),1,0)</f>
        <v>0</v>
      </c>
      <c r="AF5" s="45">
        <f>IF(AND($B5&gt;=DATEVALUE("1/1/2019"),$B5&lt;=DATEVALUE("12/31/2019")),1,0)</f>
        <v>0</v>
      </c>
      <c r="AG5" s="45">
        <f>IF(AND($B5&gt;=DATEVALUE("1/1/2020"),$B5&lt;=DATEVALUE("12/31/2020")),1,0)</f>
        <v>0</v>
      </c>
      <c r="AH5" s="45">
        <f>IF(AND($B5&gt;=DATEVALUE("1/1/2021"),$B5&lt;=DATEVALUE("12/31/2021")),1,0)</f>
        <v>0</v>
      </c>
      <c r="AI5" s="45">
        <f>IF(AND($B5&gt;=DATEVALUE("1/1/2022"),$B5&lt;=DATEVALUE("12/31/2022")),1,0)</f>
        <v>1</v>
      </c>
    </row>
    <row r="6" spans="1:35" x14ac:dyDescent="0.2">
      <c r="A6">
        <v>2</v>
      </c>
      <c r="B6" s="47">
        <f>'Rolex Data'!C6</f>
        <v>44870</v>
      </c>
      <c r="C6">
        <f>'Rolex Data'!D6</f>
        <v>100</v>
      </c>
      <c r="D6" s="48">
        <f>'Rolex Data'!E6</f>
        <v>13000</v>
      </c>
      <c r="E6" s="48">
        <f>'Rolex Data'!F6</f>
        <v>16250</v>
      </c>
      <c r="F6" s="49">
        <f t="shared" ref="F6:F69" si="0">LN(D6)</f>
        <v>9.4727046364436731</v>
      </c>
      <c r="G6">
        <f>IF('Rolex Data'!L6="Stainless Steel",1,0)</f>
        <v>1</v>
      </c>
      <c r="H6">
        <f>IF('Rolex Data'!L6="Two-tone",1,0)</f>
        <v>0</v>
      </c>
      <c r="I6">
        <f>IF(OR('Rolex Data'!L6="YG 18K",'Rolex Data'!L6="YG &lt;18K",'Rolex Data'!L6="PG 18K",'Rolex Data'!L6="PG &lt;18K",'Rolex Data'!L6="WG 18K",'Rolex Data'!L6="Mixes of 18K",'Rolex Data'!L6="Mixes &lt;18K"),1,0)</f>
        <v>0</v>
      </c>
      <c r="J6">
        <f>IF(OR('Rolex Data'!L6="PVD",'Rolex Data'!L6="Gold Plate",'Rolex Data'!L6="Other"),1,0)</f>
        <v>0</v>
      </c>
      <c r="K6">
        <f>IF('Rolex Data'!P6="Stainless Steel",1,0)</f>
        <v>0</v>
      </c>
      <c r="L6">
        <f>IF('Rolex Data'!P6="Leather",1,0)</f>
        <v>1</v>
      </c>
      <c r="M6">
        <f>IF('Rolex Data'!P6="Two-tone",1,0)</f>
        <v>0</v>
      </c>
      <c r="N6">
        <f>IF(OR('Rolex Data'!P6="YG 18K",'Rolex Data'!P6="PG 18K",'Rolex Data'!P6="WG 18K",'Rolex Data'!P6="Mixes of 18K"),1,0)</f>
        <v>0</v>
      </c>
      <c r="O6">
        <f>IF(OR('Rolex Data'!AX6="Yes",'Rolex Data'!AY6="Yes",'Rolex Data'!AW6="Yes"),1,0)</f>
        <v>0</v>
      </c>
      <c r="P6">
        <f>IF(OR(ISTEXT('Rolex Data'!AZ6), ISTEXT('Rolex Data'!BA6)),1,0)</f>
        <v>0</v>
      </c>
      <c r="Q6">
        <f>IF('Rolex Data'!BB6="Yes",1,0)</f>
        <v>1</v>
      </c>
      <c r="R6">
        <f>IF('Rolex Data'!BC6="Yes",1,0)</f>
        <v>0</v>
      </c>
      <c r="S6">
        <f>IF('Rolex Data'!BF6="Yes",1,0)</f>
        <v>0</v>
      </c>
      <c r="T6">
        <f>IF('Rolex Data'!BG6="A",1,0)</f>
        <v>0</v>
      </c>
      <c r="U6">
        <f>IF('Rolex Data'!BG6="AA",1,0)</f>
        <v>0</v>
      </c>
      <c r="V6">
        <f>IF('Rolex Data'!BG6="AAA",1,0)</f>
        <v>1</v>
      </c>
      <c r="W6">
        <f>IF('Rolex Data'!BG6="AAAA",1,0)</f>
        <v>0</v>
      </c>
      <c r="X6">
        <f>IF('Rolex Data'!R6="Yes",1,0)</f>
        <v>0</v>
      </c>
      <c r="Y6">
        <f>IF(OR('Rolex Data'!X6="Yes", 'Rolex Data'!Y6="Yes",'Rolex Data'!Z6="Yes"),1,0)</f>
        <v>1</v>
      </c>
      <c r="Z6">
        <f>IF(OR('Rolex Data'!AA6="Yes",'Rolex Data'!AB6="Yes"),1,0)</f>
        <v>0</v>
      </c>
      <c r="AA6">
        <f>IF('Rolex Data'!AD6="Yes",1,0)</f>
        <v>0</v>
      </c>
      <c r="AB6">
        <f>IF('Rolex Data'!AC6="Yes",1,0)</f>
        <v>0</v>
      </c>
      <c r="AC6">
        <f>IF('Rolex Data'!AE6="Yes",1,0)</f>
        <v>0</v>
      </c>
      <c r="AD6">
        <f>IF(OR('Rolex Data'!AK6="Yes",'Rolex Data'!AN6="Yes"),1,0)</f>
        <v>0</v>
      </c>
      <c r="AE6" s="45">
        <f t="shared" ref="AE6:AE69" si="1">IF(AND($B6&gt;=DATEVALUE("1/1/2018"),$B6&lt;=DATEVALUE("12/31/2018")),1,0)</f>
        <v>0</v>
      </c>
      <c r="AF6" s="45">
        <f t="shared" ref="AF6:AF69" si="2">IF(AND($B6&gt;=DATEVALUE("1/1/2019"),$B6&lt;=DATEVALUE("12/31/2019")),1,0)</f>
        <v>0</v>
      </c>
      <c r="AG6" s="45">
        <f t="shared" ref="AG6:AG69" si="3">IF(AND($B6&gt;=DATEVALUE("1/1/2020"),$B6&lt;=DATEVALUE("12/31/2020")),1,0)</f>
        <v>0</v>
      </c>
      <c r="AH6" s="45">
        <f t="shared" ref="AH6:AH69" si="4">IF(AND($B6&gt;=DATEVALUE("1/1/2021"),$B6&lt;=DATEVALUE("12/31/2021")),1,0)</f>
        <v>0</v>
      </c>
      <c r="AI6" s="45">
        <f t="shared" ref="AI6:AI69" si="5">IF(AND($B6&gt;=DATEVALUE("1/1/2022"),$B6&lt;=DATEVALUE("12/31/2022")),1,0)</f>
        <v>1</v>
      </c>
    </row>
    <row r="7" spans="1:35" x14ac:dyDescent="0.2">
      <c r="A7">
        <v>3</v>
      </c>
      <c r="B7" s="47">
        <f>'Rolex Data'!C7</f>
        <v>44870</v>
      </c>
      <c r="C7">
        <f>'Rolex Data'!D7</f>
        <v>101</v>
      </c>
      <c r="D7" s="48">
        <f>'Rolex Data'!E7</f>
        <v>8500</v>
      </c>
      <c r="E7" s="48">
        <f>'Rolex Data'!F7</f>
        <v>10625</v>
      </c>
      <c r="F7" s="49">
        <f t="shared" si="0"/>
        <v>9.0478214424784085</v>
      </c>
      <c r="G7">
        <f>IF('Rolex Data'!L7="Stainless Steel",1,0)</f>
        <v>1</v>
      </c>
      <c r="H7">
        <f>IF('Rolex Data'!L7="Two-tone",1,0)</f>
        <v>0</v>
      </c>
      <c r="I7">
        <f>IF(OR('Rolex Data'!L7="YG 18K",'Rolex Data'!L7="YG &lt;18K",'Rolex Data'!L7="PG 18K",'Rolex Data'!L7="PG &lt;18K",'Rolex Data'!L7="WG 18K",'Rolex Data'!L7="Mixes of 18K",'Rolex Data'!L7="Mixes &lt;18K"),1,0)</f>
        <v>0</v>
      </c>
      <c r="J7">
        <f>IF(OR('Rolex Data'!L7="PVD",'Rolex Data'!L7="Gold Plate",'Rolex Data'!L7="Other"),1,0)</f>
        <v>0</v>
      </c>
      <c r="K7">
        <f>IF('Rolex Data'!P7="Stainless Steel",1,0)</f>
        <v>1</v>
      </c>
      <c r="L7">
        <f>IF('Rolex Data'!P7="Leather",1,0)</f>
        <v>0</v>
      </c>
      <c r="M7">
        <f>IF('Rolex Data'!P7="Two-tone",1,0)</f>
        <v>0</v>
      </c>
      <c r="N7">
        <f>IF(OR('Rolex Data'!P7="YG 18K",'Rolex Data'!P7="PG 18K",'Rolex Data'!P7="WG 18K",'Rolex Data'!P7="Mixes of 18K"),1,0)</f>
        <v>0</v>
      </c>
      <c r="O7">
        <f>IF(OR('Rolex Data'!AX7="Yes",'Rolex Data'!AY7="Yes",'Rolex Data'!AW7="Yes"),1,0)</f>
        <v>0</v>
      </c>
      <c r="P7">
        <f>IF(OR(ISTEXT('Rolex Data'!AZ7), ISTEXT('Rolex Data'!BA7)),1,0)</f>
        <v>0</v>
      </c>
      <c r="Q7">
        <f>IF('Rolex Data'!BB7="Yes",1,0)</f>
        <v>0</v>
      </c>
      <c r="R7">
        <f>IF('Rolex Data'!BC7="Yes",1,0)</f>
        <v>0</v>
      </c>
      <c r="S7">
        <f>IF('Rolex Data'!BF7="Yes",1,0)</f>
        <v>0</v>
      </c>
      <c r="T7">
        <f>IF('Rolex Data'!BG7="A",1,0)</f>
        <v>0</v>
      </c>
      <c r="U7">
        <f>IF('Rolex Data'!BG7="AA",1,0)</f>
        <v>1</v>
      </c>
      <c r="V7">
        <f>IF('Rolex Data'!BG7="AAA",1,0)</f>
        <v>0</v>
      </c>
      <c r="W7">
        <f>IF('Rolex Data'!BG7="AAAA",1,0)</f>
        <v>0</v>
      </c>
      <c r="X7">
        <f>IF('Rolex Data'!R7="Yes",1,0)</f>
        <v>1</v>
      </c>
      <c r="Y7">
        <f>IF(OR('Rolex Data'!X7="Yes", 'Rolex Data'!Y7="Yes",'Rolex Data'!Z7="Yes"),1,0)</f>
        <v>0</v>
      </c>
      <c r="Z7">
        <f>IF(OR('Rolex Data'!AA7="Yes",'Rolex Data'!AB7="Yes"),1,0)</f>
        <v>0</v>
      </c>
      <c r="AA7">
        <f>IF('Rolex Data'!AD7="Yes",1,0)</f>
        <v>0</v>
      </c>
      <c r="AB7">
        <f>IF('Rolex Data'!AC7="Yes",1,0)</f>
        <v>1</v>
      </c>
      <c r="AC7">
        <f>IF('Rolex Data'!AE7="Yes",1,0)</f>
        <v>0</v>
      </c>
      <c r="AD7">
        <f>IF(OR('Rolex Data'!AK7="Yes",'Rolex Data'!AN7="Yes"),1,0)</f>
        <v>0</v>
      </c>
      <c r="AE7" s="45">
        <f t="shared" si="1"/>
        <v>0</v>
      </c>
      <c r="AF7" s="45">
        <f t="shared" si="2"/>
        <v>0</v>
      </c>
      <c r="AG7" s="45">
        <f t="shared" si="3"/>
        <v>0</v>
      </c>
      <c r="AH7" s="45">
        <f t="shared" si="4"/>
        <v>0</v>
      </c>
      <c r="AI7" s="45">
        <f t="shared" si="5"/>
        <v>1</v>
      </c>
    </row>
    <row r="8" spans="1:35" x14ac:dyDescent="0.2">
      <c r="A8">
        <v>4</v>
      </c>
      <c r="B8" s="47">
        <f>'Rolex Data'!C8</f>
        <v>44870</v>
      </c>
      <c r="C8">
        <f>'Rolex Data'!D8</f>
        <v>111</v>
      </c>
      <c r="D8" s="48">
        <f>'Rolex Data'!E8</f>
        <v>18000</v>
      </c>
      <c r="E8" s="48">
        <f>'Rolex Data'!F8</f>
        <v>22500</v>
      </c>
      <c r="F8" s="49">
        <f t="shared" si="0"/>
        <v>9.7981270368783022</v>
      </c>
      <c r="G8">
        <f>IF('Rolex Data'!L8="Stainless Steel",1,0)</f>
        <v>0</v>
      </c>
      <c r="H8">
        <f>IF('Rolex Data'!L8="Two-tone",1,0)</f>
        <v>0</v>
      </c>
      <c r="I8">
        <f>IF(OR('Rolex Data'!L8="YG 18K",'Rolex Data'!L8="YG &lt;18K",'Rolex Data'!L8="PG 18K",'Rolex Data'!L8="PG &lt;18K",'Rolex Data'!L8="WG 18K",'Rolex Data'!L8="Mixes of 18K",'Rolex Data'!L8="Mixes &lt;18K"),1,0)</f>
        <v>1</v>
      </c>
      <c r="J8">
        <f>IF(OR('Rolex Data'!L8="PVD",'Rolex Data'!L8="Gold Plate",'Rolex Data'!L8="Other"),1,0)</f>
        <v>0</v>
      </c>
      <c r="K8">
        <f>IF('Rolex Data'!P8="Stainless Steel",1,0)</f>
        <v>0</v>
      </c>
      <c r="L8">
        <f>IF('Rolex Data'!P8="Leather",1,0)</f>
        <v>0</v>
      </c>
      <c r="M8">
        <f>IF('Rolex Data'!P8="Two-tone",1,0)</f>
        <v>0</v>
      </c>
      <c r="N8">
        <f>IF(OR('Rolex Data'!P8="YG 18K",'Rolex Data'!P8="PG 18K",'Rolex Data'!P8="WG 18K",'Rolex Data'!P8="Mixes of 18K"),1,0)</f>
        <v>1</v>
      </c>
      <c r="O8">
        <f>IF(OR('Rolex Data'!AX8="Yes",'Rolex Data'!AY8="Yes",'Rolex Data'!AW8="Yes"),1,0)</f>
        <v>1</v>
      </c>
      <c r="P8">
        <f>IF(OR(ISTEXT('Rolex Data'!AZ8), ISTEXT('Rolex Data'!BA8)),1,0)</f>
        <v>0</v>
      </c>
      <c r="Q8">
        <f>IF('Rolex Data'!BB8="Yes",1,0)</f>
        <v>0</v>
      </c>
      <c r="R8">
        <f>IF('Rolex Data'!BC8="Yes",1,0)</f>
        <v>0</v>
      </c>
      <c r="S8">
        <f>IF('Rolex Data'!BF8="Yes",1,0)</f>
        <v>0</v>
      </c>
      <c r="T8">
        <f>IF('Rolex Data'!BG8="A",1,0)</f>
        <v>0</v>
      </c>
      <c r="U8">
        <f>IF('Rolex Data'!BG8="AA",1,0)</f>
        <v>0</v>
      </c>
      <c r="V8">
        <f>IF('Rolex Data'!BG8="AAA",1,0)</f>
        <v>1</v>
      </c>
      <c r="W8">
        <f>IF('Rolex Data'!BG8="AAAA",1,0)</f>
        <v>0</v>
      </c>
      <c r="X8">
        <f>IF('Rolex Data'!R8="Yes",1,0)</f>
        <v>0</v>
      </c>
      <c r="Y8">
        <f>IF(OR('Rolex Data'!X8="Yes", 'Rolex Data'!Y8="Yes",'Rolex Data'!Z8="Yes"),1,0)</f>
        <v>1</v>
      </c>
      <c r="Z8">
        <f>IF(OR('Rolex Data'!AA8="Yes",'Rolex Data'!AB8="Yes"),1,0)</f>
        <v>0</v>
      </c>
      <c r="AA8">
        <f>IF('Rolex Data'!AD8="Yes",1,0)</f>
        <v>0</v>
      </c>
      <c r="AB8">
        <f>IF('Rolex Data'!AC8="Yes",1,0)</f>
        <v>0</v>
      </c>
      <c r="AC8">
        <f>IF('Rolex Data'!AE8="Yes",1,0)</f>
        <v>0</v>
      </c>
      <c r="AD8">
        <f>IF(OR('Rolex Data'!AK8="Yes",'Rolex Data'!AN8="Yes"),1,0)</f>
        <v>0</v>
      </c>
      <c r="AE8" s="45">
        <f t="shared" si="1"/>
        <v>0</v>
      </c>
      <c r="AF8" s="45">
        <f t="shared" si="2"/>
        <v>0</v>
      </c>
      <c r="AG8" s="45">
        <f t="shared" si="3"/>
        <v>0</v>
      </c>
      <c r="AH8" s="45">
        <f t="shared" si="4"/>
        <v>0</v>
      </c>
      <c r="AI8" s="45">
        <f t="shared" si="5"/>
        <v>1</v>
      </c>
    </row>
    <row r="9" spans="1:35" x14ac:dyDescent="0.2">
      <c r="A9">
        <v>5</v>
      </c>
      <c r="B9" s="47">
        <f>'Rolex Data'!C9</f>
        <v>44870</v>
      </c>
      <c r="C9">
        <f>'Rolex Data'!D9</f>
        <v>117</v>
      </c>
      <c r="D9" s="48">
        <f>'Rolex Data'!E9</f>
        <v>34000</v>
      </c>
      <c r="E9" s="48">
        <f>'Rolex Data'!F9</f>
        <v>42500</v>
      </c>
      <c r="F9" s="49">
        <f t="shared" si="0"/>
        <v>10.434115803598299</v>
      </c>
      <c r="G9">
        <f>IF('Rolex Data'!L9="Stainless Steel",1,0)</f>
        <v>0</v>
      </c>
      <c r="H9">
        <f>IF('Rolex Data'!L9="Two-tone",1,0)</f>
        <v>0</v>
      </c>
      <c r="I9">
        <f>IF(OR('Rolex Data'!L9="YG 18K",'Rolex Data'!L9="YG &lt;18K",'Rolex Data'!L9="PG 18K",'Rolex Data'!L9="PG &lt;18K",'Rolex Data'!L9="WG 18K",'Rolex Data'!L9="Mixes of 18K",'Rolex Data'!L9="Mixes &lt;18K"),1,0)</f>
        <v>1</v>
      </c>
      <c r="J9">
        <f>IF(OR('Rolex Data'!L9="PVD",'Rolex Data'!L9="Gold Plate",'Rolex Data'!L9="Other"),1,0)</f>
        <v>0</v>
      </c>
      <c r="K9">
        <f>IF('Rolex Data'!P9="Stainless Steel",1,0)</f>
        <v>0</v>
      </c>
      <c r="L9">
        <f>IF('Rolex Data'!P9="Leather",1,0)</f>
        <v>0</v>
      </c>
      <c r="M9">
        <f>IF('Rolex Data'!P9="Two-tone",1,0)</f>
        <v>0</v>
      </c>
      <c r="N9">
        <f>IF(OR('Rolex Data'!P9="YG 18K",'Rolex Data'!P9="PG 18K",'Rolex Data'!P9="WG 18K",'Rolex Data'!P9="Mixes of 18K"),1,0)</f>
        <v>1</v>
      </c>
      <c r="O9">
        <f>IF(OR('Rolex Data'!AX9="Yes",'Rolex Data'!AY9="Yes",'Rolex Data'!AW9="Yes"),1,0)</f>
        <v>0</v>
      </c>
      <c r="P9">
        <f>IF(OR(ISTEXT('Rolex Data'!AZ9), ISTEXT('Rolex Data'!BA9)),1,0)</f>
        <v>0</v>
      </c>
      <c r="Q9">
        <f>IF('Rolex Data'!BB9="Yes",1,0)</f>
        <v>0</v>
      </c>
      <c r="R9">
        <f>IF('Rolex Data'!BC9="Yes",1,0)</f>
        <v>0</v>
      </c>
      <c r="S9">
        <f>IF('Rolex Data'!BF9="Yes",1,0)</f>
        <v>0</v>
      </c>
      <c r="T9">
        <f>IF('Rolex Data'!BG9="A",1,0)</f>
        <v>0</v>
      </c>
      <c r="U9">
        <f>IF('Rolex Data'!BG9="AA",1,0)</f>
        <v>0</v>
      </c>
      <c r="V9">
        <f>IF('Rolex Data'!BG9="AAA",1,0)</f>
        <v>1</v>
      </c>
      <c r="W9">
        <f>IF('Rolex Data'!BG9="AAAA",1,0)</f>
        <v>0</v>
      </c>
      <c r="X9">
        <f>IF('Rolex Data'!R9="Yes",1,0)</f>
        <v>0</v>
      </c>
      <c r="Y9">
        <f>IF(OR('Rolex Data'!X9="Yes", 'Rolex Data'!Y9="Yes",'Rolex Data'!Z9="Yes"),1,0)</f>
        <v>1</v>
      </c>
      <c r="Z9">
        <f>IF(OR('Rolex Data'!AA9="Yes",'Rolex Data'!AB9="Yes"),1,0)</f>
        <v>0</v>
      </c>
      <c r="AA9">
        <f>IF('Rolex Data'!AD9="Yes",1,0)</f>
        <v>0</v>
      </c>
      <c r="AB9">
        <f>IF('Rolex Data'!AC9="Yes",1,0)</f>
        <v>0</v>
      </c>
      <c r="AC9">
        <f>IF('Rolex Data'!AE9="Yes",1,0)</f>
        <v>0</v>
      </c>
      <c r="AD9">
        <f>IF(OR('Rolex Data'!AK9="Yes",'Rolex Data'!AN9="Yes"),1,0)</f>
        <v>0</v>
      </c>
      <c r="AE9" s="45">
        <f t="shared" si="1"/>
        <v>0</v>
      </c>
      <c r="AF9" s="45">
        <f t="shared" si="2"/>
        <v>0</v>
      </c>
      <c r="AG9" s="45">
        <f t="shared" si="3"/>
        <v>0</v>
      </c>
      <c r="AH9" s="45">
        <f t="shared" si="4"/>
        <v>0</v>
      </c>
      <c r="AI9" s="45">
        <f t="shared" si="5"/>
        <v>1</v>
      </c>
    </row>
    <row r="10" spans="1:35" x14ac:dyDescent="0.2">
      <c r="A10">
        <v>6</v>
      </c>
      <c r="B10" s="47">
        <f>'Rolex Data'!C10</f>
        <v>44870</v>
      </c>
      <c r="C10">
        <f>'Rolex Data'!D10</f>
        <v>150</v>
      </c>
      <c r="D10" s="48">
        <f>'Rolex Data'!E10</f>
        <v>8000</v>
      </c>
      <c r="E10" s="48">
        <f>'Rolex Data'!F10</f>
        <v>10000</v>
      </c>
      <c r="F10" s="49">
        <f t="shared" si="0"/>
        <v>8.987196820661973</v>
      </c>
      <c r="G10">
        <f>IF('Rolex Data'!L10="Stainless Steel",1,0)</f>
        <v>0</v>
      </c>
      <c r="H10">
        <f>IF('Rolex Data'!L10="Two-tone",1,0)</f>
        <v>1</v>
      </c>
      <c r="I10">
        <f>IF(OR('Rolex Data'!L10="YG 18K",'Rolex Data'!L10="YG &lt;18K",'Rolex Data'!L10="PG 18K",'Rolex Data'!L10="PG &lt;18K",'Rolex Data'!L10="WG 18K",'Rolex Data'!L10="Mixes of 18K",'Rolex Data'!L10="Mixes &lt;18K"),1,0)</f>
        <v>0</v>
      </c>
      <c r="J10">
        <f>IF(OR('Rolex Data'!L10="PVD",'Rolex Data'!L10="Gold Plate",'Rolex Data'!L10="Other"),1,0)</f>
        <v>0</v>
      </c>
      <c r="K10">
        <f>IF('Rolex Data'!P10="Stainless Steel",1,0)</f>
        <v>0</v>
      </c>
      <c r="L10">
        <f>IF('Rolex Data'!P10="Leather",1,0)</f>
        <v>0</v>
      </c>
      <c r="M10">
        <f>IF('Rolex Data'!P10="Two-tone",1,0)</f>
        <v>1</v>
      </c>
      <c r="N10">
        <f>IF(OR('Rolex Data'!P10="YG 18K",'Rolex Data'!P10="PG 18K",'Rolex Data'!P10="WG 18K",'Rolex Data'!P10="Mixes of 18K"),1,0)</f>
        <v>0</v>
      </c>
      <c r="O10">
        <f>IF(OR('Rolex Data'!AX10="Yes",'Rolex Data'!AY10="Yes",'Rolex Data'!AW10="Yes"),1,0)</f>
        <v>0</v>
      </c>
      <c r="P10">
        <f>IF(OR(ISTEXT('Rolex Data'!AZ10), ISTEXT('Rolex Data'!BA10)),1,0)</f>
        <v>0</v>
      </c>
      <c r="Q10">
        <f>IF('Rolex Data'!BB10="Yes",1,0)</f>
        <v>0</v>
      </c>
      <c r="R10">
        <f>IF('Rolex Data'!BC10="Yes",1,0)</f>
        <v>0</v>
      </c>
      <c r="S10">
        <f>IF('Rolex Data'!BF10="Yes",1,0)</f>
        <v>0</v>
      </c>
      <c r="T10">
        <f>IF('Rolex Data'!BG10="A",1,0)</f>
        <v>0</v>
      </c>
      <c r="U10">
        <f>IF('Rolex Data'!BG10="AA",1,0)</f>
        <v>1</v>
      </c>
      <c r="V10">
        <f>IF('Rolex Data'!BG10="AAA",1,0)</f>
        <v>0</v>
      </c>
      <c r="W10">
        <f>IF('Rolex Data'!BG10="AAAA",1,0)</f>
        <v>0</v>
      </c>
      <c r="X10">
        <f>IF('Rolex Data'!R10="Yes",1,0)</f>
        <v>0</v>
      </c>
      <c r="Y10">
        <f>IF(OR('Rolex Data'!X10="Yes", 'Rolex Data'!Y10="Yes",'Rolex Data'!Z10="Yes"),1,0)</f>
        <v>1</v>
      </c>
      <c r="Z10">
        <f>IF(OR('Rolex Data'!AA10="Yes",'Rolex Data'!AB10="Yes"),1,0)</f>
        <v>0</v>
      </c>
      <c r="AA10">
        <f>IF('Rolex Data'!AD10="Yes",1,0)</f>
        <v>0</v>
      </c>
      <c r="AB10">
        <f>IF('Rolex Data'!AC10="Yes",1,0)</f>
        <v>0</v>
      </c>
      <c r="AC10">
        <f>IF('Rolex Data'!AE10="Yes",1,0)</f>
        <v>1</v>
      </c>
      <c r="AD10">
        <f>IF(OR('Rolex Data'!AK10="Yes",'Rolex Data'!AN10="Yes"),1,0)</f>
        <v>0</v>
      </c>
      <c r="AE10" s="45">
        <f t="shared" si="1"/>
        <v>0</v>
      </c>
      <c r="AF10" s="45">
        <f t="shared" si="2"/>
        <v>0</v>
      </c>
      <c r="AG10" s="45">
        <f t="shared" si="3"/>
        <v>0</v>
      </c>
      <c r="AH10" s="45">
        <f t="shared" si="4"/>
        <v>0</v>
      </c>
      <c r="AI10" s="45">
        <f t="shared" si="5"/>
        <v>1</v>
      </c>
    </row>
    <row r="11" spans="1:35" x14ac:dyDescent="0.2">
      <c r="A11">
        <v>7</v>
      </c>
      <c r="B11" s="47">
        <f>'Rolex Data'!C11</f>
        <v>44870</v>
      </c>
      <c r="C11">
        <f>'Rolex Data'!D11</f>
        <v>152</v>
      </c>
      <c r="D11" s="48">
        <f>'Rolex Data'!E11</f>
        <v>10000</v>
      </c>
      <c r="E11" s="48">
        <f>'Rolex Data'!F11</f>
        <v>12500</v>
      </c>
      <c r="F11" s="49">
        <f t="shared" si="0"/>
        <v>9.2103403719761836</v>
      </c>
      <c r="G11">
        <f>IF('Rolex Data'!L11="Stainless Steel",1,0)</f>
        <v>1</v>
      </c>
      <c r="H11">
        <f>IF('Rolex Data'!L11="Two-tone",1,0)</f>
        <v>0</v>
      </c>
      <c r="I11">
        <f>IF(OR('Rolex Data'!L11="YG 18K",'Rolex Data'!L11="YG &lt;18K",'Rolex Data'!L11="PG 18K",'Rolex Data'!L11="PG &lt;18K",'Rolex Data'!L11="WG 18K",'Rolex Data'!L11="Mixes of 18K",'Rolex Data'!L11="Mixes &lt;18K"),1,0)</f>
        <v>0</v>
      </c>
      <c r="J11">
        <f>IF(OR('Rolex Data'!L11="PVD",'Rolex Data'!L11="Gold Plate",'Rolex Data'!L11="Other"),1,0)</f>
        <v>0</v>
      </c>
      <c r="K11">
        <f>IF('Rolex Data'!P11="Stainless Steel",1,0)</f>
        <v>1</v>
      </c>
      <c r="L11">
        <f>IF('Rolex Data'!P11="Leather",1,0)</f>
        <v>0</v>
      </c>
      <c r="M11">
        <f>IF('Rolex Data'!P11="Two-tone",1,0)</f>
        <v>0</v>
      </c>
      <c r="N11">
        <f>IF(OR('Rolex Data'!P11="YG 18K",'Rolex Data'!P11="PG 18K",'Rolex Data'!P11="WG 18K",'Rolex Data'!P11="Mixes of 18K"),1,0)</f>
        <v>0</v>
      </c>
      <c r="O11">
        <f>IF(OR('Rolex Data'!AX11="Yes",'Rolex Data'!AY11="Yes",'Rolex Data'!AW11="Yes"),1,0)</f>
        <v>0</v>
      </c>
      <c r="P11">
        <f>IF(OR(ISTEXT('Rolex Data'!AZ11), ISTEXT('Rolex Data'!BA11)),1,0)</f>
        <v>0</v>
      </c>
      <c r="Q11">
        <f>IF('Rolex Data'!BB11="Yes",1,0)</f>
        <v>0</v>
      </c>
      <c r="R11">
        <f>IF('Rolex Data'!BC11="Yes",1,0)</f>
        <v>0</v>
      </c>
      <c r="S11">
        <f>IF('Rolex Data'!BF11="Yes",1,0)</f>
        <v>0</v>
      </c>
      <c r="T11">
        <f>IF('Rolex Data'!BG11="A",1,0)</f>
        <v>0</v>
      </c>
      <c r="U11">
        <f>IF('Rolex Data'!BG11="AA",1,0)</f>
        <v>1</v>
      </c>
      <c r="V11">
        <f>IF('Rolex Data'!BG11="AAA",1,0)</f>
        <v>0</v>
      </c>
      <c r="W11">
        <f>IF('Rolex Data'!BG11="AAAA",1,0)</f>
        <v>0</v>
      </c>
      <c r="X11">
        <f>IF('Rolex Data'!R11="Yes",1,0)</f>
        <v>0</v>
      </c>
      <c r="Y11">
        <f>IF(OR('Rolex Data'!X11="Yes", 'Rolex Data'!Y11="Yes",'Rolex Data'!Z11="Yes"),1,0)</f>
        <v>1</v>
      </c>
      <c r="Z11">
        <f>IF(OR('Rolex Data'!AA11="Yes",'Rolex Data'!AB11="Yes"),1,0)</f>
        <v>0</v>
      </c>
      <c r="AA11">
        <f>IF('Rolex Data'!AD11="Yes",1,0)</f>
        <v>0</v>
      </c>
      <c r="AB11">
        <f>IF('Rolex Data'!AC11="Yes",1,0)</f>
        <v>0</v>
      </c>
      <c r="AC11">
        <f>IF('Rolex Data'!AE11="Yes",1,0)</f>
        <v>1</v>
      </c>
      <c r="AD11">
        <f>IF(OR('Rolex Data'!AK11="Yes",'Rolex Data'!AN11="Yes"),1,0)</f>
        <v>0</v>
      </c>
      <c r="AE11" s="45">
        <f t="shared" si="1"/>
        <v>0</v>
      </c>
      <c r="AF11" s="45">
        <f t="shared" si="2"/>
        <v>0</v>
      </c>
      <c r="AG11" s="45">
        <f t="shared" si="3"/>
        <v>0</v>
      </c>
      <c r="AH11" s="45">
        <f t="shared" si="4"/>
        <v>0</v>
      </c>
      <c r="AI11" s="45">
        <f t="shared" si="5"/>
        <v>1</v>
      </c>
    </row>
    <row r="12" spans="1:35" x14ac:dyDescent="0.2">
      <c r="A12">
        <v>8</v>
      </c>
      <c r="B12" s="47">
        <f>'Rolex Data'!C12</f>
        <v>44870</v>
      </c>
      <c r="C12">
        <f>'Rolex Data'!D12</f>
        <v>157</v>
      </c>
      <c r="D12" s="48">
        <f>'Rolex Data'!E12</f>
        <v>95000</v>
      </c>
      <c r="E12" s="48">
        <f>'Rolex Data'!F12</f>
        <v>118750</v>
      </c>
      <c r="F12" s="49">
        <f t="shared" si="0"/>
        <v>11.461632170582678</v>
      </c>
      <c r="G12">
        <f>IF('Rolex Data'!L12="Stainless Steel",1,0)</f>
        <v>1</v>
      </c>
      <c r="H12">
        <f>IF('Rolex Data'!L12="Two-tone",1,0)</f>
        <v>0</v>
      </c>
      <c r="I12">
        <f>IF(OR('Rolex Data'!L12="YG 18K",'Rolex Data'!L12="YG &lt;18K",'Rolex Data'!L12="PG 18K",'Rolex Data'!L12="PG &lt;18K",'Rolex Data'!L12="WG 18K",'Rolex Data'!L12="Mixes of 18K",'Rolex Data'!L12="Mixes &lt;18K"),1,0)</f>
        <v>0</v>
      </c>
      <c r="J12">
        <f>IF(OR('Rolex Data'!L12="PVD",'Rolex Data'!L12="Gold Plate",'Rolex Data'!L12="Other"),1,0)</f>
        <v>0</v>
      </c>
      <c r="K12">
        <f>IF('Rolex Data'!P12="Stainless Steel",1,0)</f>
        <v>1</v>
      </c>
      <c r="L12">
        <f>IF('Rolex Data'!P12="Leather",1,0)</f>
        <v>0</v>
      </c>
      <c r="M12">
        <f>IF('Rolex Data'!P12="Two-tone",1,0)</f>
        <v>0</v>
      </c>
      <c r="N12">
        <f>IF(OR('Rolex Data'!P12="YG 18K",'Rolex Data'!P12="PG 18K",'Rolex Data'!P12="WG 18K",'Rolex Data'!P12="Mixes of 18K"),1,0)</f>
        <v>0</v>
      </c>
      <c r="O12">
        <f>IF(OR('Rolex Data'!AX12="Yes",'Rolex Data'!AY12="Yes",'Rolex Data'!AW12="Yes"),1,0)</f>
        <v>0</v>
      </c>
      <c r="P12">
        <f>IF(OR(ISTEXT('Rolex Data'!AZ12), ISTEXT('Rolex Data'!BA12)),1,0)</f>
        <v>0</v>
      </c>
      <c r="Q12">
        <f>IF('Rolex Data'!BB12="Yes",1,0)</f>
        <v>0</v>
      </c>
      <c r="R12">
        <f>IF('Rolex Data'!BC12="Yes",1,0)</f>
        <v>0</v>
      </c>
      <c r="S12">
        <f>IF('Rolex Data'!BF12="Yes",1,0)</f>
        <v>0</v>
      </c>
      <c r="T12">
        <f>IF('Rolex Data'!BG12="A",1,0)</f>
        <v>0</v>
      </c>
      <c r="U12">
        <f>IF('Rolex Data'!BG12="AA",1,0)</f>
        <v>0</v>
      </c>
      <c r="V12">
        <f>IF('Rolex Data'!BG12="AAA",1,0)</f>
        <v>0</v>
      </c>
      <c r="W12">
        <f>IF('Rolex Data'!BG12="AAAA",1,0)</f>
        <v>1</v>
      </c>
      <c r="X12">
        <f>IF('Rolex Data'!R12="Yes",1,0)</f>
        <v>0</v>
      </c>
      <c r="Y12">
        <f>IF(OR('Rolex Data'!X12="Yes", 'Rolex Data'!Y12="Yes",'Rolex Data'!Z12="Yes"),1,0)</f>
        <v>0</v>
      </c>
      <c r="Z12">
        <f>IF(OR('Rolex Data'!AA12="Yes",'Rolex Data'!AB12="Yes"),1,0)</f>
        <v>0</v>
      </c>
      <c r="AA12">
        <f>IF('Rolex Data'!AD12="Yes",1,0)</f>
        <v>0</v>
      </c>
      <c r="AB12">
        <f>IF('Rolex Data'!AC12="Yes",1,0)</f>
        <v>0</v>
      </c>
      <c r="AC12">
        <f>IF('Rolex Data'!AE12="Yes",1,0)</f>
        <v>0</v>
      </c>
      <c r="AD12">
        <f>IF(OR('Rolex Data'!AK12="Yes",'Rolex Data'!AN12="Yes"),1,0)</f>
        <v>1</v>
      </c>
      <c r="AE12" s="45">
        <f t="shared" si="1"/>
        <v>0</v>
      </c>
      <c r="AF12" s="45">
        <f t="shared" si="2"/>
        <v>0</v>
      </c>
      <c r="AG12" s="45">
        <f t="shared" si="3"/>
        <v>0</v>
      </c>
      <c r="AH12" s="45">
        <f t="shared" si="4"/>
        <v>0</v>
      </c>
      <c r="AI12" s="45">
        <f t="shared" si="5"/>
        <v>1</v>
      </c>
    </row>
    <row r="13" spans="1:35" x14ac:dyDescent="0.2">
      <c r="A13">
        <v>9</v>
      </c>
      <c r="B13" s="47">
        <f>'Rolex Data'!C13</f>
        <v>44870</v>
      </c>
      <c r="C13">
        <f>'Rolex Data'!D13</f>
        <v>159</v>
      </c>
      <c r="D13" s="48">
        <f>'Rolex Data'!E13</f>
        <v>90000</v>
      </c>
      <c r="E13" s="48">
        <f>'Rolex Data'!F13</f>
        <v>112500</v>
      </c>
      <c r="F13" s="49">
        <f t="shared" si="0"/>
        <v>11.407564949312402</v>
      </c>
      <c r="G13">
        <f>IF('Rolex Data'!L13="Stainless Steel",1,0)</f>
        <v>1</v>
      </c>
      <c r="H13">
        <f>IF('Rolex Data'!L13="Two-tone",1,0)</f>
        <v>0</v>
      </c>
      <c r="I13">
        <f>IF(OR('Rolex Data'!L13="YG 18K",'Rolex Data'!L13="YG &lt;18K",'Rolex Data'!L13="PG 18K",'Rolex Data'!L13="PG &lt;18K",'Rolex Data'!L13="WG 18K",'Rolex Data'!L13="Mixes of 18K",'Rolex Data'!L13="Mixes &lt;18K"),1,0)</f>
        <v>0</v>
      </c>
      <c r="J13">
        <f>IF(OR('Rolex Data'!L13="PVD",'Rolex Data'!L13="Gold Plate",'Rolex Data'!L13="Other"),1,0)</f>
        <v>0</v>
      </c>
      <c r="K13">
        <f>IF('Rolex Data'!P13="Stainless Steel",1,0)</f>
        <v>1</v>
      </c>
      <c r="L13">
        <f>IF('Rolex Data'!P13="Leather",1,0)</f>
        <v>0</v>
      </c>
      <c r="M13">
        <f>IF('Rolex Data'!P13="Two-tone",1,0)</f>
        <v>0</v>
      </c>
      <c r="N13">
        <f>IF(OR('Rolex Data'!P13="YG 18K",'Rolex Data'!P13="PG 18K",'Rolex Data'!P13="WG 18K",'Rolex Data'!P13="Mixes of 18K"),1,0)</f>
        <v>0</v>
      </c>
      <c r="O13">
        <f>IF(OR('Rolex Data'!AX13="Yes",'Rolex Data'!AY13="Yes",'Rolex Data'!AW13="Yes"),1,0)</f>
        <v>0</v>
      </c>
      <c r="P13">
        <f>IF(OR(ISTEXT('Rolex Data'!AZ13), ISTEXT('Rolex Data'!BA13)),1,0)</f>
        <v>0</v>
      </c>
      <c r="Q13">
        <f>IF('Rolex Data'!BB13="Yes",1,0)</f>
        <v>1</v>
      </c>
      <c r="R13">
        <f>IF('Rolex Data'!BC13="Yes",1,0)</f>
        <v>0</v>
      </c>
      <c r="S13">
        <f>IF('Rolex Data'!BF13="Yes",1,0)</f>
        <v>0</v>
      </c>
      <c r="T13">
        <f>IF('Rolex Data'!BG13="A",1,0)</f>
        <v>0</v>
      </c>
      <c r="U13">
        <f>IF('Rolex Data'!BG13="AA",1,0)</f>
        <v>0</v>
      </c>
      <c r="V13">
        <f>IF('Rolex Data'!BG13="AAA",1,0)</f>
        <v>1</v>
      </c>
      <c r="W13">
        <f>IF('Rolex Data'!BG13="AAAA",1,0)</f>
        <v>0</v>
      </c>
      <c r="X13">
        <f>IF('Rolex Data'!R13="Yes",1,0)</f>
        <v>0</v>
      </c>
      <c r="Y13">
        <f>IF(OR('Rolex Data'!X13="Yes", 'Rolex Data'!Y13="Yes",'Rolex Data'!Z13="Yes"),1,0)</f>
        <v>0</v>
      </c>
      <c r="Z13">
        <f>IF(OR('Rolex Data'!AA13="Yes",'Rolex Data'!AB13="Yes"),1,0)</f>
        <v>0</v>
      </c>
      <c r="AA13">
        <f>IF('Rolex Data'!AD13="Yes",1,0)</f>
        <v>0</v>
      </c>
      <c r="AB13">
        <f>IF('Rolex Data'!AC13="Yes",1,0)</f>
        <v>0</v>
      </c>
      <c r="AC13">
        <f>IF('Rolex Data'!AE13="Yes",1,0)</f>
        <v>0</v>
      </c>
      <c r="AD13">
        <f>IF(OR('Rolex Data'!AK13="Yes",'Rolex Data'!AN13="Yes"),1,0)</f>
        <v>1</v>
      </c>
      <c r="AE13" s="45">
        <f t="shared" si="1"/>
        <v>0</v>
      </c>
      <c r="AF13" s="45">
        <f t="shared" si="2"/>
        <v>0</v>
      </c>
      <c r="AG13" s="45">
        <f t="shared" si="3"/>
        <v>0</v>
      </c>
      <c r="AH13" s="45">
        <f t="shared" si="4"/>
        <v>0</v>
      </c>
      <c r="AI13" s="45">
        <f t="shared" si="5"/>
        <v>1</v>
      </c>
    </row>
    <row r="14" spans="1:35" x14ac:dyDescent="0.2">
      <c r="A14">
        <v>10</v>
      </c>
      <c r="B14" s="47">
        <f>'Rolex Data'!C14</f>
        <v>44871</v>
      </c>
      <c r="C14">
        <f>'Rolex Data'!D14</f>
        <v>289</v>
      </c>
      <c r="D14" s="48">
        <f>'Rolex Data'!E14</f>
        <v>13500</v>
      </c>
      <c r="E14" s="48">
        <f>'Rolex Data'!F14</f>
        <v>16875</v>
      </c>
      <c r="F14" s="49">
        <f t="shared" si="0"/>
        <v>9.5104449644265205</v>
      </c>
      <c r="G14">
        <f>IF('Rolex Data'!L14="Stainless Steel",1,0)</f>
        <v>1</v>
      </c>
      <c r="H14">
        <f>IF('Rolex Data'!L14="Two-tone",1,0)</f>
        <v>0</v>
      </c>
      <c r="I14">
        <f>IF(OR('Rolex Data'!L14="YG 18K",'Rolex Data'!L14="YG &lt;18K",'Rolex Data'!L14="PG 18K",'Rolex Data'!L14="PG &lt;18K",'Rolex Data'!L14="WG 18K",'Rolex Data'!L14="Mixes of 18K",'Rolex Data'!L14="Mixes &lt;18K"),1,0)</f>
        <v>0</v>
      </c>
      <c r="J14">
        <f>IF(OR('Rolex Data'!L14="PVD",'Rolex Data'!L14="Gold Plate",'Rolex Data'!L14="Other"),1,0)</f>
        <v>0</v>
      </c>
      <c r="K14">
        <f>IF('Rolex Data'!P14="Stainless Steel",1,0)</f>
        <v>1</v>
      </c>
      <c r="L14">
        <f>IF('Rolex Data'!P14="Leather",1,0)</f>
        <v>0</v>
      </c>
      <c r="M14">
        <f>IF('Rolex Data'!P14="Two-tone",1,0)</f>
        <v>0</v>
      </c>
      <c r="N14">
        <f>IF(OR('Rolex Data'!P14="YG 18K",'Rolex Data'!P14="PG 18K",'Rolex Data'!P14="WG 18K",'Rolex Data'!P14="Mixes of 18K"),1,0)</f>
        <v>0</v>
      </c>
      <c r="O14">
        <f>IF(OR('Rolex Data'!AX14="Yes",'Rolex Data'!AY14="Yes",'Rolex Data'!AW14="Yes"),1,0)</f>
        <v>0</v>
      </c>
      <c r="P14">
        <f>IF(OR(ISTEXT('Rolex Data'!AZ14), ISTEXT('Rolex Data'!BA14)),1,0)</f>
        <v>0</v>
      </c>
      <c r="Q14">
        <f>IF('Rolex Data'!BB14="Yes",1,0)</f>
        <v>0</v>
      </c>
      <c r="R14">
        <f>IF('Rolex Data'!BC14="Yes",1,0)</f>
        <v>0</v>
      </c>
      <c r="S14">
        <f>IF('Rolex Data'!BF14="Yes",1,0)</f>
        <v>0</v>
      </c>
      <c r="T14">
        <f>IF('Rolex Data'!BG14="A",1,0)</f>
        <v>0</v>
      </c>
      <c r="U14">
        <f>IF('Rolex Data'!BG14="AA",1,0)</f>
        <v>0</v>
      </c>
      <c r="V14">
        <f>IF('Rolex Data'!BG14="AAA",1,0)</f>
        <v>1</v>
      </c>
      <c r="W14">
        <f>IF('Rolex Data'!BG14="AAAA",1,0)</f>
        <v>0</v>
      </c>
      <c r="X14">
        <f>IF('Rolex Data'!R14="Yes",1,0)</f>
        <v>1</v>
      </c>
      <c r="Y14">
        <f>IF(OR('Rolex Data'!X14="Yes", 'Rolex Data'!Y14="Yes",'Rolex Data'!Z14="Yes"),1,0)</f>
        <v>0</v>
      </c>
      <c r="Z14">
        <f>IF(OR('Rolex Data'!AA14="Yes",'Rolex Data'!AB14="Yes"),1,0)</f>
        <v>0</v>
      </c>
      <c r="AA14">
        <f>IF('Rolex Data'!AD14="Yes",1,0)</f>
        <v>0</v>
      </c>
      <c r="AB14">
        <f>IF('Rolex Data'!AC14="Yes",1,0)</f>
        <v>0</v>
      </c>
      <c r="AC14">
        <f>IF('Rolex Data'!AE14="Yes",1,0)</f>
        <v>0</v>
      </c>
      <c r="AD14">
        <f>IF(OR('Rolex Data'!AK14="Yes",'Rolex Data'!AN14="Yes"),1,0)</f>
        <v>0</v>
      </c>
      <c r="AE14" s="45">
        <f t="shared" si="1"/>
        <v>0</v>
      </c>
      <c r="AF14" s="45">
        <f t="shared" si="2"/>
        <v>0</v>
      </c>
      <c r="AG14" s="45">
        <f t="shared" si="3"/>
        <v>0</v>
      </c>
      <c r="AH14" s="45">
        <f t="shared" si="4"/>
        <v>0</v>
      </c>
      <c r="AI14" s="45">
        <f t="shared" si="5"/>
        <v>1</v>
      </c>
    </row>
    <row r="15" spans="1:35" x14ac:dyDescent="0.2">
      <c r="A15">
        <v>11</v>
      </c>
      <c r="B15" s="47">
        <f>'Rolex Data'!C15</f>
        <v>44871</v>
      </c>
      <c r="C15">
        <f>'Rolex Data'!D15</f>
        <v>293</v>
      </c>
      <c r="D15" s="48">
        <f>'Rolex Data'!E15</f>
        <v>14000</v>
      </c>
      <c r="E15" s="48">
        <f>'Rolex Data'!F15</f>
        <v>17500</v>
      </c>
      <c r="F15" s="49">
        <f t="shared" si="0"/>
        <v>9.5468126085973957</v>
      </c>
      <c r="G15">
        <f>IF('Rolex Data'!L15="Stainless Steel",1,0)</f>
        <v>1</v>
      </c>
      <c r="H15">
        <f>IF('Rolex Data'!L15="Two-tone",1,0)</f>
        <v>0</v>
      </c>
      <c r="I15">
        <f>IF(OR('Rolex Data'!L15="YG 18K",'Rolex Data'!L15="YG &lt;18K",'Rolex Data'!L15="PG 18K",'Rolex Data'!L15="PG &lt;18K",'Rolex Data'!L15="WG 18K",'Rolex Data'!L15="Mixes of 18K",'Rolex Data'!L15="Mixes &lt;18K"),1,0)</f>
        <v>0</v>
      </c>
      <c r="J15">
        <f>IF(OR('Rolex Data'!L15="PVD",'Rolex Data'!L15="Gold Plate",'Rolex Data'!L15="Other"),1,0)</f>
        <v>0</v>
      </c>
      <c r="K15">
        <f>IF('Rolex Data'!P15="Stainless Steel",1,0)</f>
        <v>1</v>
      </c>
      <c r="L15">
        <f>IF('Rolex Data'!P15="Leather",1,0)</f>
        <v>0</v>
      </c>
      <c r="M15">
        <f>IF('Rolex Data'!P15="Two-tone",1,0)</f>
        <v>0</v>
      </c>
      <c r="N15">
        <f>IF(OR('Rolex Data'!P15="YG 18K",'Rolex Data'!P15="PG 18K",'Rolex Data'!P15="WG 18K",'Rolex Data'!P15="Mixes of 18K"),1,0)</f>
        <v>0</v>
      </c>
      <c r="O15">
        <f>IF(OR('Rolex Data'!AX15="Yes",'Rolex Data'!AY15="Yes",'Rolex Data'!AW15="Yes"),1,0)</f>
        <v>0</v>
      </c>
      <c r="P15">
        <f>IF(OR(ISTEXT('Rolex Data'!AZ15), ISTEXT('Rolex Data'!BA15)),1,0)</f>
        <v>0</v>
      </c>
      <c r="Q15">
        <f>IF('Rolex Data'!BB15="Yes",1,0)</f>
        <v>0</v>
      </c>
      <c r="R15">
        <f>IF('Rolex Data'!BC15="Yes",1,0)</f>
        <v>0</v>
      </c>
      <c r="S15">
        <f>IF('Rolex Data'!BF15="Yes",1,0)</f>
        <v>0</v>
      </c>
      <c r="T15">
        <f>IF('Rolex Data'!BG15="A",1,0)</f>
        <v>0</v>
      </c>
      <c r="U15">
        <f>IF('Rolex Data'!BG15="AA",1,0)</f>
        <v>0</v>
      </c>
      <c r="V15">
        <f>IF('Rolex Data'!BG15="AAA",1,0)</f>
        <v>1</v>
      </c>
      <c r="W15">
        <f>IF('Rolex Data'!BG15="AAAA",1,0)</f>
        <v>0</v>
      </c>
      <c r="X15">
        <f>IF('Rolex Data'!R15="Yes",1,0)</f>
        <v>0</v>
      </c>
      <c r="Y15">
        <f>IF(OR('Rolex Data'!X15="Yes", 'Rolex Data'!Y15="Yes",'Rolex Data'!Z15="Yes"),1,0)</f>
        <v>1</v>
      </c>
      <c r="Z15">
        <f>IF(OR('Rolex Data'!AA15="Yes",'Rolex Data'!AB15="Yes"),1,0)</f>
        <v>0</v>
      </c>
      <c r="AA15">
        <f>IF('Rolex Data'!AD15="Yes",1,0)</f>
        <v>0</v>
      </c>
      <c r="AB15">
        <f>IF('Rolex Data'!AC15="Yes",1,0)</f>
        <v>0</v>
      </c>
      <c r="AC15">
        <f>IF('Rolex Data'!AE15="Yes",1,0)</f>
        <v>1</v>
      </c>
      <c r="AD15">
        <f>IF(OR('Rolex Data'!AK15="Yes",'Rolex Data'!AN15="Yes"),1,0)</f>
        <v>0</v>
      </c>
      <c r="AE15" s="45">
        <f t="shared" si="1"/>
        <v>0</v>
      </c>
      <c r="AF15" s="45">
        <f t="shared" si="2"/>
        <v>0</v>
      </c>
      <c r="AG15" s="45">
        <f t="shared" si="3"/>
        <v>0</v>
      </c>
      <c r="AH15" s="45">
        <f t="shared" si="4"/>
        <v>0</v>
      </c>
      <c r="AI15" s="45">
        <f t="shared" si="5"/>
        <v>1</v>
      </c>
    </row>
    <row r="16" spans="1:35" x14ac:dyDescent="0.2">
      <c r="A16">
        <v>12</v>
      </c>
      <c r="B16" s="47">
        <f>'Rolex Data'!C16</f>
        <v>44871</v>
      </c>
      <c r="C16">
        <f>'Rolex Data'!D16</f>
        <v>295</v>
      </c>
      <c r="D16" s="48">
        <f>'Rolex Data'!E16</f>
        <v>20000</v>
      </c>
      <c r="E16" s="48">
        <f>'Rolex Data'!F16</f>
        <v>25000</v>
      </c>
      <c r="F16" s="49">
        <f t="shared" si="0"/>
        <v>9.9034875525361272</v>
      </c>
      <c r="G16">
        <f>IF('Rolex Data'!L16="Stainless Steel",1,0)</f>
        <v>0</v>
      </c>
      <c r="H16">
        <f>IF('Rolex Data'!L16="Two-tone",1,0)</f>
        <v>0</v>
      </c>
      <c r="I16">
        <f>IF(OR('Rolex Data'!L16="YG 18K",'Rolex Data'!L16="YG &lt;18K",'Rolex Data'!L16="PG 18K",'Rolex Data'!L16="PG &lt;18K",'Rolex Data'!L16="WG 18K",'Rolex Data'!L16="Mixes of 18K",'Rolex Data'!L16="Mixes &lt;18K"),1,0)</f>
        <v>1</v>
      </c>
      <c r="J16">
        <f>IF(OR('Rolex Data'!L16="PVD",'Rolex Data'!L16="Gold Plate",'Rolex Data'!L16="Other"),1,0)</f>
        <v>0</v>
      </c>
      <c r="K16">
        <f>IF('Rolex Data'!P16="Stainless Steel",1,0)</f>
        <v>0</v>
      </c>
      <c r="L16">
        <f>IF('Rolex Data'!P16="Leather",1,0)</f>
        <v>1</v>
      </c>
      <c r="M16">
        <f>IF('Rolex Data'!P16="Two-tone",1,0)</f>
        <v>0</v>
      </c>
      <c r="N16">
        <f>IF(OR('Rolex Data'!P16="YG 18K",'Rolex Data'!P16="PG 18K",'Rolex Data'!P16="WG 18K",'Rolex Data'!P16="Mixes of 18K"),1,0)</f>
        <v>0</v>
      </c>
      <c r="O16">
        <f>IF(OR('Rolex Data'!AX16="Yes",'Rolex Data'!AY16="Yes",'Rolex Data'!AW16="Yes"),1,0)</f>
        <v>0</v>
      </c>
      <c r="P16">
        <f>IF(OR(ISTEXT('Rolex Data'!AZ16), ISTEXT('Rolex Data'!BA16)),1,0)</f>
        <v>0</v>
      </c>
      <c r="Q16">
        <f>IF('Rolex Data'!BB16="Yes",1,0)</f>
        <v>0</v>
      </c>
      <c r="R16">
        <f>IF('Rolex Data'!BC16="Yes",1,0)</f>
        <v>0</v>
      </c>
      <c r="S16">
        <f>IF('Rolex Data'!BF16="Yes",1,0)</f>
        <v>0</v>
      </c>
      <c r="T16">
        <f>IF('Rolex Data'!BG16="A",1,0)</f>
        <v>0</v>
      </c>
      <c r="U16">
        <f>IF('Rolex Data'!BG16="AA",1,0)</f>
        <v>1</v>
      </c>
      <c r="V16">
        <f>IF('Rolex Data'!BG16="AAA",1,0)</f>
        <v>0</v>
      </c>
      <c r="W16">
        <f>IF('Rolex Data'!BG16="AAAA",1,0)</f>
        <v>0</v>
      </c>
      <c r="X16">
        <f>IF('Rolex Data'!R16="Yes",1,0)</f>
        <v>0</v>
      </c>
      <c r="Y16">
        <f>IF(OR('Rolex Data'!X16="Yes", 'Rolex Data'!Y16="Yes",'Rolex Data'!Z16="Yes"),1,0)</f>
        <v>1</v>
      </c>
      <c r="Z16">
        <f>IF(OR('Rolex Data'!AA16="Yes",'Rolex Data'!AB16="Yes"),1,0)</f>
        <v>0</v>
      </c>
      <c r="AA16">
        <f>IF('Rolex Data'!AD16="Yes",1,0)</f>
        <v>0</v>
      </c>
      <c r="AB16">
        <f>IF('Rolex Data'!AC16="Yes",1,0)</f>
        <v>0</v>
      </c>
      <c r="AC16">
        <f>IF('Rolex Data'!AE16="Yes",1,0)</f>
        <v>1</v>
      </c>
      <c r="AD16">
        <f>IF(OR('Rolex Data'!AK16="Yes",'Rolex Data'!AN16="Yes"),1,0)</f>
        <v>0</v>
      </c>
      <c r="AE16" s="45">
        <f t="shared" si="1"/>
        <v>0</v>
      </c>
      <c r="AF16" s="45">
        <f t="shared" si="2"/>
        <v>0</v>
      </c>
      <c r="AG16" s="45">
        <f t="shared" si="3"/>
        <v>0</v>
      </c>
      <c r="AH16" s="45">
        <f t="shared" si="4"/>
        <v>0</v>
      </c>
      <c r="AI16" s="45">
        <f t="shared" si="5"/>
        <v>1</v>
      </c>
    </row>
    <row r="17" spans="1:35" x14ac:dyDescent="0.2">
      <c r="A17">
        <v>13</v>
      </c>
      <c r="B17" s="47">
        <f>'Rolex Data'!C17</f>
        <v>44871</v>
      </c>
      <c r="C17">
        <f>'Rolex Data'!D17</f>
        <v>296</v>
      </c>
      <c r="D17" s="48">
        <f>'Rolex Data'!E17</f>
        <v>19000</v>
      </c>
      <c r="E17" s="48">
        <f>'Rolex Data'!F17</f>
        <v>23750</v>
      </c>
      <c r="F17" s="49">
        <f t="shared" si="0"/>
        <v>9.8521942581485771</v>
      </c>
      <c r="G17">
        <f>IF('Rolex Data'!L17="Stainless Steel",1,0)</f>
        <v>1</v>
      </c>
      <c r="H17">
        <f>IF('Rolex Data'!L17="Two-tone",1,0)</f>
        <v>0</v>
      </c>
      <c r="I17">
        <f>IF(OR('Rolex Data'!L17="YG 18K",'Rolex Data'!L17="YG &lt;18K",'Rolex Data'!L17="PG 18K",'Rolex Data'!L17="PG &lt;18K",'Rolex Data'!L17="WG 18K",'Rolex Data'!L17="Mixes of 18K",'Rolex Data'!L17="Mixes &lt;18K"),1,0)</f>
        <v>0</v>
      </c>
      <c r="J17">
        <f>IF(OR('Rolex Data'!L17="PVD",'Rolex Data'!L17="Gold Plate",'Rolex Data'!L17="Other"),1,0)</f>
        <v>0</v>
      </c>
      <c r="K17">
        <f>IF('Rolex Data'!P17="Stainless Steel",1,0)</f>
        <v>1</v>
      </c>
      <c r="L17">
        <f>IF('Rolex Data'!P17="Leather",1,0)</f>
        <v>0</v>
      </c>
      <c r="M17">
        <f>IF('Rolex Data'!P17="Two-tone",1,0)</f>
        <v>0</v>
      </c>
      <c r="N17">
        <f>IF(OR('Rolex Data'!P17="YG 18K",'Rolex Data'!P17="PG 18K",'Rolex Data'!P17="WG 18K",'Rolex Data'!P17="Mixes of 18K"),1,0)</f>
        <v>0</v>
      </c>
      <c r="O17">
        <f>IF(OR('Rolex Data'!AX17="Yes",'Rolex Data'!AY17="Yes",'Rolex Data'!AW17="Yes"),1,0)</f>
        <v>0</v>
      </c>
      <c r="P17">
        <f>IF(OR(ISTEXT('Rolex Data'!AZ17), ISTEXT('Rolex Data'!BA17)),1,0)</f>
        <v>0</v>
      </c>
      <c r="Q17">
        <f>IF('Rolex Data'!BB17="Yes",1,0)</f>
        <v>0</v>
      </c>
      <c r="R17">
        <f>IF('Rolex Data'!BC17="Yes",1,0)</f>
        <v>0</v>
      </c>
      <c r="S17">
        <f>IF('Rolex Data'!BF17="Yes",1,0)</f>
        <v>0</v>
      </c>
      <c r="T17">
        <f>IF('Rolex Data'!BG17="A",1,0)</f>
        <v>0</v>
      </c>
      <c r="U17">
        <f>IF('Rolex Data'!BG17="AA",1,0)</f>
        <v>1</v>
      </c>
      <c r="V17">
        <f>IF('Rolex Data'!BG17="AAA",1,0)</f>
        <v>0</v>
      </c>
      <c r="W17">
        <f>IF('Rolex Data'!BG17="AAAA",1,0)</f>
        <v>0</v>
      </c>
      <c r="X17">
        <f>IF('Rolex Data'!R17="Yes",1,0)</f>
        <v>0</v>
      </c>
      <c r="Y17">
        <f>IF(OR('Rolex Data'!X17="Yes", 'Rolex Data'!Y17="Yes",'Rolex Data'!Z17="Yes"),1,0)</f>
        <v>1</v>
      </c>
      <c r="Z17">
        <f>IF(OR('Rolex Data'!AA17="Yes",'Rolex Data'!AB17="Yes"),1,0)</f>
        <v>0</v>
      </c>
      <c r="AA17">
        <f>IF('Rolex Data'!AD17="Yes",1,0)</f>
        <v>0</v>
      </c>
      <c r="AB17">
        <f>IF('Rolex Data'!AC17="Yes",1,0)</f>
        <v>0</v>
      </c>
      <c r="AC17">
        <f>IF('Rolex Data'!AE17="Yes",1,0)</f>
        <v>1</v>
      </c>
      <c r="AD17">
        <f>IF(OR('Rolex Data'!AK17="Yes",'Rolex Data'!AN17="Yes"),1,0)</f>
        <v>0</v>
      </c>
      <c r="AE17" s="45">
        <f t="shared" si="1"/>
        <v>0</v>
      </c>
      <c r="AF17" s="45">
        <f t="shared" si="2"/>
        <v>0</v>
      </c>
      <c r="AG17" s="45">
        <f t="shared" si="3"/>
        <v>0</v>
      </c>
      <c r="AH17" s="45">
        <f t="shared" si="4"/>
        <v>0</v>
      </c>
      <c r="AI17" s="45">
        <f t="shared" si="5"/>
        <v>1</v>
      </c>
    </row>
    <row r="18" spans="1:35" x14ac:dyDescent="0.2">
      <c r="A18">
        <v>14</v>
      </c>
      <c r="B18" s="47">
        <f>'Rolex Data'!C18</f>
        <v>44871</v>
      </c>
      <c r="C18">
        <f>'Rolex Data'!D18</f>
        <v>298</v>
      </c>
      <c r="D18" s="48">
        <f>'Rolex Data'!E18</f>
        <v>22000</v>
      </c>
      <c r="E18" s="48">
        <f>'Rolex Data'!F18</f>
        <v>27500</v>
      </c>
      <c r="F18" s="49">
        <f t="shared" si="0"/>
        <v>9.9987977323404529</v>
      </c>
      <c r="G18">
        <f>IF('Rolex Data'!L18="Stainless Steel",1,0)</f>
        <v>1</v>
      </c>
      <c r="H18">
        <f>IF('Rolex Data'!L18="Two-tone",1,0)</f>
        <v>0</v>
      </c>
      <c r="I18">
        <f>IF(OR('Rolex Data'!L18="YG 18K",'Rolex Data'!L18="YG &lt;18K",'Rolex Data'!L18="PG 18K",'Rolex Data'!L18="PG &lt;18K",'Rolex Data'!L18="WG 18K",'Rolex Data'!L18="Mixes of 18K",'Rolex Data'!L18="Mixes &lt;18K"),1,0)</f>
        <v>0</v>
      </c>
      <c r="J18">
        <f>IF(OR('Rolex Data'!L18="PVD",'Rolex Data'!L18="Gold Plate",'Rolex Data'!L18="Other"),1,0)</f>
        <v>0</v>
      </c>
      <c r="K18">
        <f>IF('Rolex Data'!P18="Stainless Steel",1,0)</f>
        <v>1</v>
      </c>
      <c r="L18">
        <f>IF('Rolex Data'!P18="Leather",1,0)</f>
        <v>0</v>
      </c>
      <c r="M18">
        <f>IF('Rolex Data'!P18="Two-tone",1,0)</f>
        <v>0</v>
      </c>
      <c r="N18">
        <f>IF(OR('Rolex Data'!P18="YG 18K",'Rolex Data'!P18="PG 18K",'Rolex Data'!P18="WG 18K",'Rolex Data'!P18="Mixes of 18K"),1,0)</f>
        <v>0</v>
      </c>
      <c r="O18">
        <f>IF(OR('Rolex Data'!AX18="Yes",'Rolex Data'!AY18="Yes",'Rolex Data'!AW18="Yes"),1,0)</f>
        <v>0</v>
      </c>
      <c r="P18">
        <f>IF(OR(ISTEXT('Rolex Data'!AZ18), ISTEXT('Rolex Data'!BA18)),1,0)</f>
        <v>0</v>
      </c>
      <c r="Q18">
        <f>IF('Rolex Data'!BB18="Yes",1,0)</f>
        <v>0</v>
      </c>
      <c r="R18">
        <f>IF('Rolex Data'!BC18="Yes",1,0)</f>
        <v>0</v>
      </c>
      <c r="S18">
        <f>IF('Rolex Data'!BF18="Yes",1,0)</f>
        <v>0</v>
      </c>
      <c r="T18">
        <f>IF('Rolex Data'!BG18="A",1,0)</f>
        <v>0</v>
      </c>
      <c r="U18">
        <f>IF('Rolex Data'!BG18="AA",1,0)</f>
        <v>0</v>
      </c>
      <c r="V18">
        <f>IF('Rolex Data'!BG18="AAA",1,0)</f>
        <v>1</v>
      </c>
      <c r="W18">
        <f>IF('Rolex Data'!BG18="AAAA",1,0)</f>
        <v>0</v>
      </c>
      <c r="X18">
        <f>IF('Rolex Data'!R18="Yes",1,0)</f>
        <v>0</v>
      </c>
      <c r="Y18">
        <f>IF(OR('Rolex Data'!X18="Yes", 'Rolex Data'!Y18="Yes",'Rolex Data'!Z18="Yes"),1,0)</f>
        <v>1</v>
      </c>
      <c r="Z18">
        <f>IF(OR('Rolex Data'!AA18="Yes",'Rolex Data'!AB18="Yes"),1,0)</f>
        <v>0</v>
      </c>
      <c r="AA18">
        <f>IF('Rolex Data'!AD18="Yes",1,0)</f>
        <v>0</v>
      </c>
      <c r="AB18">
        <f>IF('Rolex Data'!AC18="Yes",1,0)</f>
        <v>0</v>
      </c>
      <c r="AC18">
        <f>IF('Rolex Data'!AE18="Yes",1,0)</f>
        <v>1</v>
      </c>
      <c r="AD18">
        <f>IF(OR('Rolex Data'!AK18="Yes",'Rolex Data'!AN18="Yes"),1,0)</f>
        <v>0</v>
      </c>
      <c r="AE18" s="45">
        <f t="shared" si="1"/>
        <v>0</v>
      </c>
      <c r="AF18" s="45">
        <f t="shared" si="2"/>
        <v>0</v>
      </c>
      <c r="AG18" s="45">
        <f t="shared" si="3"/>
        <v>0</v>
      </c>
      <c r="AH18" s="45">
        <f t="shared" si="4"/>
        <v>0</v>
      </c>
      <c r="AI18" s="45">
        <f t="shared" si="5"/>
        <v>1</v>
      </c>
    </row>
    <row r="19" spans="1:35" x14ac:dyDescent="0.2">
      <c r="A19">
        <v>15</v>
      </c>
      <c r="B19" s="47">
        <f>'Rolex Data'!C19</f>
        <v>44871</v>
      </c>
      <c r="C19">
        <f>'Rolex Data'!D19</f>
        <v>301</v>
      </c>
      <c r="D19" s="48">
        <f>'Rolex Data'!E19</f>
        <v>9500</v>
      </c>
      <c r="E19" s="48">
        <f>'Rolex Data'!F19</f>
        <v>11875</v>
      </c>
      <c r="F19" s="49">
        <f t="shared" si="0"/>
        <v>9.1590470775886317</v>
      </c>
      <c r="G19">
        <f>IF('Rolex Data'!L19="Stainless Steel",1,0)</f>
        <v>1</v>
      </c>
      <c r="H19">
        <f>IF('Rolex Data'!L19="Two-tone",1,0)</f>
        <v>0</v>
      </c>
      <c r="I19">
        <f>IF(OR('Rolex Data'!L19="YG 18K",'Rolex Data'!L19="YG &lt;18K",'Rolex Data'!L19="PG 18K",'Rolex Data'!L19="PG &lt;18K",'Rolex Data'!L19="WG 18K",'Rolex Data'!L19="Mixes of 18K",'Rolex Data'!L19="Mixes &lt;18K"),1,0)</f>
        <v>0</v>
      </c>
      <c r="J19">
        <f>IF(OR('Rolex Data'!L19="PVD",'Rolex Data'!L19="Gold Plate",'Rolex Data'!L19="Other"),1,0)</f>
        <v>0</v>
      </c>
      <c r="K19">
        <f>IF('Rolex Data'!P19="Stainless Steel",1,0)</f>
        <v>1</v>
      </c>
      <c r="L19">
        <f>IF('Rolex Data'!P19="Leather",1,0)</f>
        <v>0</v>
      </c>
      <c r="M19">
        <f>IF('Rolex Data'!P19="Two-tone",1,0)</f>
        <v>0</v>
      </c>
      <c r="N19">
        <f>IF(OR('Rolex Data'!P19="YG 18K",'Rolex Data'!P19="PG 18K",'Rolex Data'!P19="WG 18K",'Rolex Data'!P19="Mixes of 18K"),1,0)</f>
        <v>0</v>
      </c>
      <c r="O19">
        <f>IF(OR('Rolex Data'!AX19="Yes",'Rolex Data'!AY19="Yes",'Rolex Data'!AW19="Yes"),1,0)</f>
        <v>0</v>
      </c>
      <c r="P19">
        <f>IF(OR(ISTEXT('Rolex Data'!AZ19), ISTEXT('Rolex Data'!BA19)),1,0)</f>
        <v>0</v>
      </c>
      <c r="Q19">
        <f>IF('Rolex Data'!BB19="Yes",1,0)</f>
        <v>0</v>
      </c>
      <c r="R19">
        <f>IF('Rolex Data'!BC19="Yes",1,0)</f>
        <v>0</v>
      </c>
      <c r="S19">
        <f>IF('Rolex Data'!BF19="Yes",1,0)</f>
        <v>0</v>
      </c>
      <c r="T19">
        <f>IF('Rolex Data'!BG19="A",1,0)</f>
        <v>0</v>
      </c>
      <c r="U19">
        <f>IF('Rolex Data'!BG19="AA",1,0)</f>
        <v>0</v>
      </c>
      <c r="V19">
        <f>IF('Rolex Data'!BG19="AAA",1,0)</f>
        <v>1</v>
      </c>
      <c r="W19">
        <f>IF('Rolex Data'!BG19="AAAA",1,0)</f>
        <v>0</v>
      </c>
      <c r="X19">
        <f>IF('Rolex Data'!R19="Yes",1,0)</f>
        <v>1</v>
      </c>
      <c r="Y19">
        <f>IF(OR('Rolex Data'!X19="Yes", 'Rolex Data'!Y19="Yes",'Rolex Data'!Z19="Yes"),1,0)</f>
        <v>0</v>
      </c>
      <c r="Z19">
        <f>IF(OR('Rolex Data'!AA19="Yes",'Rolex Data'!AB19="Yes"),1,0)</f>
        <v>0</v>
      </c>
      <c r="AA19">
        <f>IF('Rolex Data'!AD19="Yes",1,0)</f>
        <v>0</v>
      </c>
      <c r="AB19">
        <f>IF('Rolex Data'!AC19="Yes",1,0)</f>
        <v>0</v>
      </c>
      <c r="AC19">
        <f>IF('Rolex Data'!AE19="Yes",1,0)</f>
        <v>0</v>
      </c>
      <c r="AD19">
        <f>IF(OR('Rolex Data'!AK19="Yes",'Rolex Data'!AN19="Yes"),1,0)</f>
        <v>0</v>
      </c>
      <c r="AE19" s="45">
        <f t="shared" si="1"/>
        <v>0</v>
      </c>
      <c r="AF19" s="45">
        <f t="shared" si="2"/>
        <v>0</v>
      </c>
      <c r="AG19" s="45">
        <f t="shared" si="3"/>
        <v>0</v>
      </c>
      <c r="AH19" s="45">
        <f t="shared" si="4"/>
        <v>0</v>
      </c>
      <c r="AI19" s="45">
        <f t="shared" si="5"/>
        <v>1</v>
      </c>
    </row>
    <row r="20" spans="1:35" x14ac:dyDescent="0.2">
      <c r="A20">
        <v>16</v>
      </c>
      <c r="B20" s="47">
        <f>'Rolex Data'!C20</f>
        <v>44871</v>
      </c>
      <c r="C20">
        <f>'Rolex Data'!D20</f>
        <v>302</v>
      </c>
      <c r="D20" s="48">
        <f>'Rolex Data'!E20</f>
        <v>3500</v>
      </c>
      <c r="E20" s="48">
        <f>'Rolex Data'!F20</f>
        <v>4375</v>
      </c>
      <c r="F20" s="49">
        <f t="shared" si="0"/>
        <v>8.1605182474775049</v>
      </c>
      <c r="G20">
        <f>IF('Rolex Data'!L20="Stainless Steel",1,0)</f>
        <v>1</v>
      </c>
      <c r="H20">
        <f>IF('Rolex Data'!L20="Two-tone",1,0)</f>
        <v>0</v>
      </c>
      <c r="I20">
        <f>IF(OR('Rolex Data'!L20="YG 18K",'Rolex Data'!L20="YG &lt;18K",'Rolex Data'!L20="PG 18K",'Rolex Data'!L20="PG &lt;18K",'Rolex Data'!L20="WG 18K",'Rolex Data'!L20="Mixes of 18K",'Rolex Data'!L20="Mixes &lt;18K"),1,0)</f>
        <v>0</v>
      </c>
      <c r="J20">
        <f>IF(OR('Rolex Data'!L20="PVD",'Rolex Data'!L20="Gold Plate",'Rolex Data'!L20="Other"),1,0)</f>
        <v>0</v>
      </c>
      <c r="K20">
        <f>IF('Rolex Data'!P20="Stainless Steel",1,0)</f>
        <v>1</v>
      </c>
      <c r="L20">
        <f>IF('Rolex Data'!P20="Leather",1,0)</f>
        <v>0</v>
      </c>
      <c r="M20">
        <f>IF('Rolex Data'!P20="Two-tone",1,0)</f>
        <v>0</v>
      </c>
      <c r="N20">
        <f>IF(OR('Rolex Data'!P20="YG 18K",'Rolex Data'!P20="PG 18K",'Rolex Data'!P20="WG 18K",'Rolex Data'!P20="Mixes of 18K"),1,0)</f>
        <v>0</v>
      </c>
      <c r="O20">
        <f>IF(OR('Rolex Data'!AX20="Yes",'Rolex Data'!AY20="Yes",'Rolex Data'!AW20="Yes"),1,0)</f>
        <v>0</v>
      </c>
      <c r="P20">
        <f>IF(OR(ISTEXT('Rolex Data'!AZ20), ISTEXT('Rolex Data'!BA20)),1,0)</f>
        <v>1</v>
      </c>
      <c r="Q20">
        <f>IF('Rolex Data'!BB20="Yes",1,0)</f>
        <v>0</v>
      </c>
      <c r="R20">
        <f>IF('Rolex Data'!BC20="Yes",1,0)</f>
        <v>0</v>
      </c>
      <c r="S20">
        <f>IF('Rolex Data'!BF20="Yes",1,0)</f>
        <v>0</v>
      </c>
      <c r="T20">
        <f>IF('Rolex Data'!BG20="A",1,0)</f>
        <v>0</v>
      </c>
      <c r="U20">
        <f>IF('Rolex Data'!BG20="AA",1,0)</f>
        <v>0</v>
      </c>
      <c r="V20">
        <f>IF('Rolex Data'!BG20="AAA",1,0)</f>
        <v>1</v>
      </c>
      <c r="W20">
        <f>IF('Rolex Data'!BG20="AAAA",1,0)</f>
        <v>0</v>
      </c>
      <c r="X20">
        <f>IF('Rolex Data'!R20="Yes",1,0)</f>
        <v>1</v>
      </c>
      <c r="Y20">
        <f>IF(OR('Rolex Data'!X20="Yes", 'Rolex Data'!Y20="Yes",'Rolex Data'!Z20="Yes"),1,0)</f>
        <v>0</v>
      </c>
      <c r="Z20">
        <f>IF(OR('Rolex Data'!AA20="Yes",'Rolex Data'!AB20="Yes"),1,0)</f>
        <v>0</v>
      </c>
      <c r="AA20">
        <f>IF('Rolex Data'!AD20="Yes",1,0)</f>
        <v>0</v>
      </c>
      <c r="AB20">
        <f>IF('Rolex Data'!AC20="Yes",1,0)</f>
        <v>0</v>
      </c>
      <c r="AC20">
        <f>IF('Rolex Data'!AE20="Yes",1,0)</f>
        <v>0</v>
      </c>
      <c r="AD20">
        <f>IF(OR('Rolex Data'!AK20="Yes",'Rolex Data'!AN20="Yes"),1,0)</f>
        <v>0</v>
      </c>
      <c r="AE20" s="45">
        <f t="shared" si="1"/>
        <v>0</v>
      </c>
      <c r="AF20" s="45">
        <f t="shared" si="2"/>
        <v>0</v>
      </c>
      <c r="AG20" s="45">
        <f t="shared" si="3"/>
        <v>0</v>
      </c>
      <c r="AH20" s="45">
        <f t="shared" si="4"/>
        <v>0</v>
      </c>
      <c r="AI20" s="45">
        <f t="shared" si="5"/>
        <v>1</v>
      </c>
    </row>
    <row r="21" spans="1:35" x14ac:dyDescent="0.2">
      <c r="A21">
        <v>17</v>
      </c>
      <c r="B21" s="47">
        <f>'Rolex Data'!C21</f>
        <v>44871</v>
      </c>
      <c r="C21">
        <f>'Rolex Data'!D21</f>
        <v>303</v>
      </c>
      <c r="D21" s="48">
        <f>'Rolex Data'!E21</f>
        <v>28000</v>
      </c>
      <c r="E21" s="48">
        <f>'Rolex Data'!F21</f>
        <v>35000</v>
      </c>
      <c r="F21" s="49">
        <f t="shared" si="0"/>
        <v>10.239959789157341</v>
      </c>
      <c r="G21">
        <f>IF('Rolex Data'!L21="Stainless Steel",1,0)</f>
        <v>1</v>
      </c>
      <c r="H21">
        <f>IF('Rolex Data'!L21="Two-tone",1,0)</f>
        <v>0</v>
      </c>
      <c r="I21">
        <f>IF(OR('Rolex Data'!L21="YG 18K",'Rolex Data'!L21="YG &lt;18K",'Rolex Data'!L21="PG 18K",'Rolex Data'!L21="PG &lt;18K",'Rolex Data'!L21="WG 18K",'Rolex Data'!L21="Mixes of 18K",'Rolex Data'!L21="Mixes &lt;18K"),1,0)</f>
        <v>0</v>
      </c>
      <c r="J21">
        <f>IF(OR('Rolex Data'!L21="PVD",'Rolex Data'!L21="Gold Plate",'Rolex Data'!L21="Other"),1,0)</f>
        <v>0</v>
      </c>
      <c r="K21">
        <f>IF('Rolex Data'!P21="Stainless Steel",1,0)</f>
        <v>1</v>
      </c>
      <c r="L21">
        <f>IF('Rolex Data'!P21="Leather",1,0)</f>
        <v>0</v>
      </c>
      <c r="M21">
        <f>IF('Rolex Data'!P21="Two-tone",1,0)</f>
        <v>0</v>
      </c>
      <c r="N21">
        <f>IF(OR('Rolex Data'!P21="YG 18K",'Rolex Data'!P21="PG 18K",'Rolex Data'!P21="WG 18K",'Rolex Data'!P21="Mixes of 18K"),1,0)</f>
        <v>0</v>
      </c>
      <c r="O21">
        <f>IF(OR('Rolex Data'!AX21="Yes",'Rolex Data'!AY21="Yes",'Rolex Data'!AW21="Yes"),1,0)</f>
        <v>0</v>
      </c>
      <c r="P21">
        <f>IF(OR(ISTEXT('Rolex Data'!AZ21), ISTEXT('Rolex Data'!BA21)),1,0)</f>
        <v>0</v>
      </c>
      <c r="Q21">
        <f>IF('Rolex Data'!BB21="Yes",1,0)</f>
        <v>0</v>
      </c>
      <c r="R21">
        <f>IF('Rolex Data'!BC21="Yes",1,0)</f>
        <v>0</v>
      </c>
      <c r="S21">
        <f>IF('Rolex Data'!BF21="Yes",1,0)</f>
        <v>0</v>
      </c>
      <c r="T21">
        <f>IF('Rolex Data'!BG21="A",1,0)</f>
        <v>0</v>
      </c>
      <c r="U21">
        <f>IF('Rolex Data'!BG21="AA",1,0)</f>
        <v>0</v>
      </c>
      <c r="V21">
        <f>IF('Rolex Data'!BG21="AAA",1,0)</f>
        <v>1</v>
      </c>
      <c r="W21">
        <f>IF('Rolex Data'!BG21="AAAA",1,0)</f>
        <v>0</v>
      </c>
      <c r="X21">
        <f>IF('Rolex Data'!R21="Yes",1,0)</f>
        <v>0</v>
      </c>
      <c r="Y21">
        <f>IF(OR('Rolex Data'!X21="Yes", 'Rolex Data'!Y21="Yes",'Rolex Data'!Z21="Yes"),1,0)</f>
        <v>0</v>
      </c>
      <c r="Z21">
        <f>IF(OR('Rolex Data'!AA21="Yes",'Rolex Data'!AB21="Yes"),1,0)</f>
        <v>0</v>
      </c>
      <c r="AA21">
        <f>IF('Rolex Data'!AD21="Yes",1,0)</f>
        <v>0</v>
      </c>
      <c r="AB21">
        <f>IF('Rolex Data'!AC21="Yes",1,0)</f>
        <v>0</v>
      </c>
      <c r="AC21">
        <f>IF('Rolex Data'!AE21="Yes",1,0)</f>
        <v>0</v>
      </c>
      <c r="AD21">
        <f>IF(OR('Rolex Data'!AK21="Yes",'Rolex Data'!AN21="Yes"),1,0)</f>
        <v>1</v>
      </c>
      <c r="AE21" s="45">
        <f t="shared" si="1"/>
        <v>0</v>
      </c>
      <c r="AF21" s="45">
        <f t="shared" si="2"/>
        <v>0</v>
      </c>
      <c r="AG21" s="45">
        <f t="shared" si="3"/>
        <v>0</v>
      </c>
      <c r="AH21" s="45">
        <f t="shared" si="4"/>
        <v>0</v>
      </c>
      <c r="AI21" s="45">
        <f t="shared" si="5"/>
        <v>1</v>
      </c>
    </row>
    <row r="22" spans="1:35" x14ac:dyDescent="0.2">
      <c r="A22">
        <v>18</v>
      </c>
      <c r="B22" s="47">
        <f>'Rolex Data'!C22</f>
        <v>44871</v>
      </c>
      <c r="C22">
        <f>'Rolex Data'!D22</f>
        <v>315</v>
      </c>
      <c r="D22" s="48">
        <f>'Rolex Data'!E22</f>
        <v>15000</v>
      </c>
      <c r="E22" s="48">
        <f>'Rolex Data'!F22</f>
        <v>18750</v>
      </c>
      <c r="F22" s="49">
        <f t="shared" si="0"/>
        <v>9.6158054800843473</v>
      </c>
      <c r="G22">
        <f>IF('Rolex Data'!L22="Stainless Steel",1,0)</f>
        <v>1</v>
      </c>
      <c r="H22">
        <f>IF('Rolex Data'!L22="Two-tone",1,0)</f>
        <v>0</v>
      </c>
      <c r="I22">
        <f>IF(OR('Rolex Data'!L22="YG 18K",'Rolex Data'!L22="YG &lt;18K",'Rolex Data'!L22="PG 18K",'Rolex Data'!L22="PG &lt;18K",'Rolex Data'!L22="WG 18K",'Rolex Data'!L22="Mixes of 18K",'Rolex Data'!L22="Mixes &lt;18K"),1,0)</f>
        <v>0</v>
      </c>
      <c r="J22">
        <f>IF(OR('Rolex Data'!L22="PVD",'Rolex Data'!L22="Gold Plate",'Rolex Data'!L22="Other"),1,0)</f>
        <v>0</v>
      </c>
      <c r="K22">
        <f>IF('Rolex Data'!P22="Stainless Steel",1,0)</f>
        <v>1</v>
      </c>
      <c r="L22">
        <f>IF('Rolex Data'!P22="Leather",1,0)</f>
        <v>0</v>
      </c>
      <c r="M22">
        <f>IF('Rolex Data'!P22="Two-tone",1,0)</f>
        <v>0</v>
      </c>
      <c r="N22">
        <f>IF(OR('Rolex Data'!P22="YG 18K",'Rolex Data'!P22="PG 18K",'Rolex Data'!P22="WG 18K",'Rolex Data'!P22="Mixes of 18K"),1,0)</f>
        <v>0</v>
      </c>
      <c r="O22">
        <f>IF(OR('Rolex Data'!AX22="Yes",'Rolex Data'!AY22="Yes",'Rolex Data'!AW22="Yes"),1,0)</f>
        <v>0</v>
      </c>
      <c r="P22">
        <f>IF(OR(ISTEXT('Rolex Data'!AZ22), ISTEXT('Rolex Data'!BA22)),1,0)</f>
        <v>0</v>
      </c>
      <c r="Q22">
        <f>IF('Rolex Data'!BB22="Yes",1,0)</f>
        <v>0</v>
      </c>
      <c r="R22">
        <f>IF('Rolex Data'!BC22="Yes",1,0)</f>
        <v>0</v>
      </c>
      <c r="S22">
        <f>IF('Rolex Data'!BF22="Yes",1,0)</f>
        <v>0</v>
      </c>
      <c r="T22">
        <f>IF('Rolex Data'!BG22="A",1,0)</f>
        <v>0</v>
      </c>
      <c r="U22">
        <f>IF('Rolex Data'!BG22="AA",1,0)</f>
        <v>0</v>
      </c>
      <c r="V22">
        <f>IF('Rolex Data'!BG22="AAA",1,0)</f>
        <v>1</v>
      </c>
      <c r="W22">
        <f>IF('Rolex Data'!BG22="AAAA",1,0)</f>
        <v>0</v>
      </c>
      <c r="X22">
        <f>IF('Rolex Data'!R22="Yes",1,0)</f>
        <v>0</v>
      </c>
      <c r="Y22">
        <f>IF(OR('Rolex Data'!X22="Yes", 'Rolex Data'!Y22="Yes",'Rolex Data'!Z22="Yes"),1,0)</f>
        <v>1</v>
      </c>
      <c r="Z22">
        <f>IF(OR('Rolex Data'!AA22="Yes",'Rolex Data'!AB22="Yes"),1,0)</f>
        <v>0</v>
      </c>
      <c r="AA22">
        <f>IF('Rolex Data'!AD22="Yes",1,0)</f>
        <v>0</v>
      </c>
      <c r="AB22">
        <f>IF('Rolex Data'!AC22="Yes",1,0)</f>
        <v>1</v>
      </c>
      <c r="AC22">
        <f>IF('Rolex Data'!AE22="Yes",1,0)</f>
        <v>0</v>
      </c>
      <c r="AD22">
        <f>IF(OR('Rolex Data'!AK22="Yes",'Rolex Data'!AN22="Yes"),1,0)</f>
        <v>0</v>
      </c>
      <c r="AE22" s="45">
        <f t="shared" si="1"/>
        <v>0</v>
      </c>
      <c r="AF22" s="45">
        <f t="shared" si="2"/>
        <v>0</v>
      </c>
      <c r="AG22" s="45">
        <f t="shared" si="3"/>
        <v>0</v>
      </c>
      <c r="AH22" s="45">
        <f t="shared" si="4"/>
        <v>0</v>
      </c>
      <c r="AI22" s="45">
        <f t="shared" si="5"/>
        <v>1</v>
      </c>
    </row>
    <row r="23" spans="1:35" x14ac:dyDescent="0.2">
      <c r="A23">
        <v>19</v>
      </c>
      <c r="B23" s="47">
        <f>'Rolex Data'!C23</f>
        <v>44871</v>
      </c>
      <c r="C23">
        <f>'Rolex Data'!D23</f>
        <v>316</v>
      </c>
      <c r="D23" s="48">
        <f>'Rolex Data'!E23</f>
        <v>22000</v>
      </c>
      <c r="E23" s="48">
        <f>'Rolex Data'!F23</f>
        <v>27500</v>
      </c>
      <c r="F23" s="49">
        <f t="shared" si="0"/>
        <v>9.9987977323404529</v>
      </c>
      <c r="G23">
        <f>IF('Rolex Data'!L23="Stainless Steel",1,0)</f>
        <v>1</v>
      </c>
      <c r="H23">
        <f>IF('Rolex Data'!L23="Two-tone",1,0)</f>
        <v>0</v>
      </c>
      <c r="I23">
        <f>IF(OR('Rolex Data'!L23="YG 18K",'Rolex Data'!L23="YG &lt;18K",'Rolex Data'!L23="PG 18K",'Rolex Data'!L23="PG &lt;18K",'Rolex Data'!L23="WG 18K",'Rolex Data'!L23="Mixes of 18K",'Rolex Data'!L23="Mixes &lt;18K"),1,0)</f>
        <v>0</v>
      </c>
      <c r="J23">
        <f>IF(OR('Rolex Data'!L23="PVD",'Rolex Data'!L23="Gold Plate",'Rolex Data'!L23="Other"),1,0)</f>
        <v>0</v>
      </c>
      <c r="K23">
        <f>IF('Rolex Data'!P23="Stainless Steel",1,0)</f>
        <v>1</v>
      </c>
      <c r="L23">
        <f>IF('Rolex Data'!P23="Leather",1,0)</f>
        <v>0</v>
      </c>
      <c r="M23">
        <f>IF('Rolex Data'!P23="Two-tone",1,0)</f>
        <v>0</v>
      </c>
      <c r="N23">
        <f>IF(OR('Rolex Data'!P23="YG 18K",'Rolex Data'!P23="PG 18K",'Rolex Data'!P23="WG 18K",'Rolex Data'!P23="Mixes of 18K"),1,0)</f>
        <v>0</v>
      </c>
      <c r="O23">
        <f>IF(OR('Rolex Data'!AX23="Yes",'Rolex Data'!AY23="Yes",'Rolex Data'!AW23="Yes"),1,0)</f>
        <v>0</v>
      </c>
      <c r="P23">
        <f>IF(OR(ISTEXT('Rolex Data'!AZ23), ISTEXT('Rolex Data'!BA23)),1,0)</f>
        <v>0</v>
      </c>
      <c r="Q23">
        <f>IF('Rolex Data'!BB23="Yes",1,0)</f>
        <v>0</v>
      </c>
      <c r="R23">
        <f>IF('Rolex Data'!BC23="Yes",1,0)</f>
        <v>0</v>
      </c>
      <c r="S23">
        <f>IF('Rolex Data'!BF23="Yes",1,0)</f>
        <v>0</v>
      </c>
      <c r="T23">
        <f>IF('Rolex Data'!BG23="A",1,0)</f>
        <v>0</v>
      </c>
      <c r="U23">
        <f>IF('Rolex Data'!BG23="AA",1,0)</f>
        <v>0</v>
      </c>
      <c r="V23">
        <f>IF('Rolex Data'!BG23="AAA",1,0)</f>
        <v>0</v>
      </c>
      <c r="W23">
        <f>IF('Rolex Data'!BG23="AAAA",1,0)</f>
        <v>1</v>
      </c>
      <c r="X23">
        <f>IF('Rolex Data'!R23="Yes",1,0)</f>
        <v>0</v>
      </c>
      <c r="Y23">
        <f>IF(OR('Rolex Data'!X23="Yes", 'Rolex Data'!Y23="Yes",'Rolex Data'!Z23="Yes"),1,0)</f>
        <v>1</v>
      </c>
      <c r="Z23">
        <f>IF(OR('Rolex Data'!AA23="Yes",'Rolex Data'!AB23="Yes"),1,0)</f>
        <v>0</v>
      </c>
      <c r="AA23">
        <f>IF('Rolex Data'!AD23="Yes",1,0)</f>
        <v>0</v>
      </c>
      <c r="AB23">
        <f>IF('Rolex Data'!AC23="Yes",1,0)</f>
        <v>1</v>
      </c>
      <c r="AC23">
        <f>IF('Rolex Data'!AE23="Yes",1,0)</f>
        <v>0</v>
      </c>
      <c r="AD23">
        <f>IF(OR('Rolex Data'!AK23="Yes",'Rolex Data'!AN23="Yes"),1,0)</f>
        <v>0</v>
      </c>
      <c r="AE23" s="45">
        <f t="shared" si="1"/>
        <v>0</v>
      </c>
      <c r="AF23" s="45">
        <f t="shared" si="2"/>
        <v>0</v>
      </c>
      <c r="AG23" s="45">
        <f t="shared" si="3"/>
        <v>0</v>
      </c>
      <c r="AH23" s="45">
        <f t="shared" si="4"/>
        <v>0</v>
      </c>
      <c r="AI23" s="45">
        <f t="shared" si="5"/>
        <v>1</v>
      </c>
    </row>
    <row r="24" spans="1:35" x14ac:dyDescent="0.2">
      <c r="A24">
        <v>20</v>
      </c>
      <c r="B24" s="47">
        <f>'Rolex Data'!C24</f>
        <v>44871</v>
      </c>
      <c r="C24">
        <f>'Rolex Data'!D24</f>
        <v>335</v>
      </c>
      <c r="D24" s="48">
        <f>'Rolex Data'!E24</f>
        <v>13000</v>
      </c>
      <c r="E24" s="48">
        <f>'Rolex Data'!F24</f>
        <v>16250</v>
      </c>
      <c r="F24" s="49">
        <f t="shared" si="0"/>
        <v>9.4727046364436731</v>
      </c>
      <c r="G24">
        <f>IF('Rolex Data'!L24="Stainless Steel",1,0)</f>
        <v>1</v>
      </c>
      <c r="H24">
        <f>IF('Rolex Data'!L24="Two-tone",1,0)</f>
        <v>0</v>
      </c>
      <c r="I24">
        <f>IF(OR('Rolex Data'!L24="YG 18K",'Rolex Data'!L24="YG &lt;18K",'Rolex Data'!L24="PG 18K",'Rolex Data'!L24="PG &lt;18K",'Rolex Data'!L24="WG 18K",'Rolex Data'!L24="Mixes of 18K",'Rolex Data'!L24="Mixes &lt;18K"),1,0)</f>
        <v>0</v>
      </c>
      <c r="J24">
        <f>IF(OR('Rolex Data'!L24="PVD",'Rolex Data'!L24="Gold Plate",'Rolex Data'!L24="Other"),1,0)</f>
        <v>0</v>
      </c>
      <c r="K24">
        <f>IF('Rolex Data'!P24="Stainless Steel",1,0)</f>
        <v>1</v>
      </c>
      <c r="L24">
        <f>IF('Rolex Data'!P24="Leather",1,0)</f>
        <v>0</v>
      </c>
      <c r="M24">
        <f>IF('Rolex Data'!P24="Two-tone",1,0)</f>
        <v>0</v>
      </c>
      <c r="N24">
        <f>IF(OR('Rolex Data'!P24="YG 18K",'Rolex Data'!P24="PG 18K",'Rolex Data'!P24="WG 18K",'Rolex Data'!P24="Mixes of 18K"),1,0)</f>
        <v>0</v>
      </c>
      <c r="O24">
        <f>IF(OR('Rolex Data'!AX24="Yes",'Rolex Data'!AY24="Yes",'Rolex Data'!AW24="Yes"),1,0)</f>
        <v>0</v>
      </c>
      <c r="P24">
        <f>IF(OR(ISTEXT('Rolex Data'!AZ24), ISTEXT('Rolex Data'!BA24)),1,0)</f>
        <v>0</v>
      </c>
      <c r="Q24">
        <f>IF('Rolex Data'!BB24="Yes",1,0)</f>
        <v>0</v>
      </c>
      <c r="R24">
        <f>IF('Rolex Data'!BC24="Yes",1,0)</f>
        <v>0</v>
      </c>
      <c r="S24">
        <f>IF('Rolex Data'!BF24="Yes",1,0)</f>
        <v>0</v>
      </c>
      <c r="T24">
        <f>IF('Rolex Data'!BG24="A",1,0)</f>
        <v>0</v>
      </c>
      <c r="U24">
        <f>IF('Rolex Data'!BG24="AA",1,0)</f>
        <v>1</v>
      </c>
      <c r="V24">
        <f>IF('Rolex Data'!BG24="AAA",1,0)</f>
        <v>0</v>
      </c>
      <c r="W24">
        <f>IF('Rolex Data'!BG24="AAAA",1,0)</f>
        <v>0</v>
      </c>
      <c r="X24">
        <f>IF('Rolex Data'!R24="Yes",1,0)</f>
        <v>1</v>
      </c>
      <c r="Y24">
        <f>IF(OR('Rolex Data'!X24="Yes", 'Rolex Data'!Y24="Yes",'Rolex Data'!Z24="Yes"),1,0)</f>
        <v>0</v>
      </c>
      <c r="Z24">
        <f>IF(OR('Rolex Data'!AA24="Yes",'Rolex Data'!AB24="Yes"),1,0)</f>
        <v>0</v>
      </c>
      <c r="AA24">
        <f>IF('Rolex Data'!AD24="Yes",1,0)</f>
        <v>0</v>
      </c>
      <c r="AB24">
        <f>IF('Rolex Data'!AC24="Yes",1,0)</f>
        <v>1</v>
      </c>
      <c r="AC24">
        <f>IF('Rolex Data'!AE24="Yes",1,0)</f>
        <v>0</v>
      </c>
      <c r="AD24">
        <f>IF(OR('Rolex Data'!AK24="Yes",'Rolex Data'!AN24="Yes"),1,0)</f>
        <v>0</v>
      </c>
      <c r="AE24" s="45">
        <f t="shared" si="1"/>
        <v>0</v>
      </c>
      <c r="AF24" s="45">
        <f t="shared" si="2"/>
        <v>0</v>
      </c>
      <c r="AG24" s="45">
        <f t="shared" si="3"/>
        <v>0</v>
      </c>
      <c r="AH24" s="45">
        <f t="shared" si="4"/>
        <v>0</v>
      </c>
      <c r="AI24" s="45">
        <f t="shared" si="5"/>
        <v>1</v>
      </c>
    </row>
    <row r="25" spans="1:35" x14ac:dyDescent="0.2">
      <c r="A25">
        <v>21</v>
      </c>
      <c r="B25" s="47">
        <f>'Rolex Data'!C25</f>
        <v>44871</v>
      </c>
      <c r="C25">
        <f>'Rolex Data'!D25</f>
        <v>336</v>
      </c>
      <c r="D25" s="48">
        <f>'Rolex Data'!E25</f>
        <v>17000</v>
      </c>
      <c r="E25" s="48">
        <f>'Rolex Data'!F25</f>
        <v>21250</v>
      </c>
      <c r="F25" s="49">
        <f t="shared" si="0"/>
        <v>9.7409686230383539</v>
      </c>
      <c r="G25">
        <f>IF('Rolex Data'!L25="Stainless Steel",1,0)</f>
        <v>1</v>
      </c>
      <c r="H25">
        <f>IF('Rolex Data'!L25="Two-tone",1,0)</f>
        <v>0</v>
      </c>
      <c r="I25">
        <f>IF(OR('Rolex Data'!L25="YG 18K",'Rolex Data'!L25="YG &lt;18K",'Rolex Data'!L25="PG 18K",'Rolex Data'!L25="PG &lt;18K",'Rolex Data'!L25="WG 18K",'Rolex Data'!L25="Mixes of 18K",'Rolex Data'!L25="Mixes &lt;18K"),1,0)</f>
        <v>0</v>
      </c>
      <c r="J25">
        <f>IF(OR('Rolex Data'!L25="PVD",'Rolex Data'!L25="Gold Plate",'Rolex Data'!L25="Other"),1,0)</f>
        <v>0</v>
      </c>
      <c r="K25">
        <f>IF('Rolex Data'!P25="Stainless Steel",1,0)</f>
        <v>1</v>
      </c>
      <c r="L25">
        <f>IF('Rolex Data'!P25="Leather",1,0)</f>
        <v>0</v>
      </c>
      <c r="M25">
        <f>IF('Rolex Data'!P25="Two-tone",1,0)</f>
        <v>0</v>
      </c>
      <c r="N25">
        <f>IF(OR('Rolex Data'!P25="YG 18K",'Rolex Data'!P25="PG 18K",'Rolex Data'!P25="WG 18K",'Rolex Data'!P25="Mixes of 18K"),1,0)</f>
        <v>0</v>
      </c>
      <c r="O25">
        <f>IF(OR('Rolex Data'!AX25="Yes",'Rolex Data'!AY25="Yes",'Rolex Data'!AW25="Yes"),1,0)</f>
        <v>0</v>
      </c>
      <c r="P25">
        <f>IF(OR(ISTEXT('Rolex Data'!AZ25), ISTEXT('Rolex Data'!BA25)),1,0)</f>
        <v>0</v>
      </c>
      <c r="Q25">
        <f>IF('Rolex Data'!BB25="Yes",1,0)</f>
        <v>0</v>
      </c>
      <c r="R25">
        <f>IF('Rolex Data'!BC25="Yes",1,0)</f>
        <v>0</v>
      </c>
      <c r="S25">
        <f>IF('Rolex Data'!BF25="Yes",1,0)</f>
        <v>0</v>
      </c>
      <c r="T25">
        <f>IF('Rolex Data'!BG25="A",1,0)</f>
        <v>0</v>
      </c>
      <c r="U25">
        <f>IF('Rolex Data'!BG25="AA",1,0)</f>
        <v>1</v>
      </c>
      <c r="V25">
        <f>IF('Rolex Data'!BG25="AAA",1,0)</f>
        <v>0</v>
      </c>
      <c r="W25">
        <f>IF('Rolex Data'!BG25="AAAA",1,0)</f>
        <v>0</v>
      </c>
      <c r="X25">
        <f>IF('Rolex Data'!R25="Yes",1,0)</f>
        <v>1</v>
      </c>
      <c r="Y25">
        <f>IF(OR('Rolex Data'!X25="Yes", 'Rolex Data'!Y25="Yes",'Rolex Data'!Z25="Yes"),1,0)</f>
        <v>0</v>
      </c>
      <c r="Z25">
        <f>IF(OR('Rolex Data'!AA25="Yes",'Rolex Data'!AB25="Yes"),1,0)</f>
        <v>0</v>
      </c>
      <c r="AA25">
        <f>IF('Rolex Data'!AD25="Yes",1,0)</f>
        <v>0</v>
      </c>
      <c r="AB25">
        <f>IF('Rolex Data'!AC25="Yes",1,0)</f>
        <v>1</v>
      </c>
      <c r="AC25">
        <f>IF('Rolex Data'!AE25="Yes",1,0)</f>
        <v>0</v>
      </c>
      <c r="AD25">
        <f>IF(OR('Rolex Data'!AK25="Yes",'Rolex Data'!AN25="Yes"),1,0)</f>
        <v>0</v>
      </c>
      <c r="AE25" s="45">
        <f t="shared" si="1"/>
        <v>0</v>
      </c>
      <c r="AF25" s="45">
        <f t="shared" si="2"/>
        <v>0</v>
      </c>
      <c r="AG25" s="45">
        <f t="shared" si="3"/>
        <v>0</v>
      </c>
      <c r="AH25" s="45">
        <f t="shared" si="4"/>
        <v>0</v>
      </c>
      <c r="AI25" s="45">
        <f t="shared" si="5"/>
        <v>1</v>
      </c>
    </row>
    <row r="26" spans="1:35" x14ac:dyDescent="0.2">
      <c r="A26">
        <v>22</v>
      </c>
      <c r="B26" s="47">
        <f>'Rolex Data'!C26</f>
        <v>44871</v>
      </c>
      <c r="C26">
        <f>'Rolex Data'!D26</f>
        <v>337</v>
      </c>
      <c r="D26" s="48">
        <f>'Rolex Data'!E26</f>
        <v>8500</v>
      </c>
      <c r="E26" s="48">
        <f>'Rolex Data'!F26</f>
        <v>10625</v>
      </c>
      <c r="F26" s="49">
        <f t="shared" si="0"/>
        <v>9.0478214424784085</v>
      </c>
      <c r="G26">
        <f>IF('Rolex Data'!L26="Stainless Steel",1,0)</f>
        <v>1</v>
      </c>
      <c r="H26">
        <f>IF('Rolex Data'!L26="Two-tone",1,0)</f>
        <v>0</v>
      </c>
      <c r="I26">
        <f>IF(OR('Rolex Data'!L26="YG 18K",'Rolex Data'!L26="YG &lt;18K",'Rolex Data'!L26="PG 18K",'Rolex Data'!L26="PG &lt;18K",'Rolex Data'!L26="WG 18K",'Rolex Data'!L26="Mixes of 18K",'Rolex Data'!L26="Mixes &lt;18K"),1,0)</f>
        <v>0</v>
      </c>
      <c r="J26">
        <f>IF(OR('Rolex Data'!L26="PVD",'Rolex Data'!L26="Gold Plate",'Rolex Data'!L26="Other"),1,0)</f>
        <v>0</v>
      </c>
      <c r="K26">
        <f>IF('Rolex Data'!P26="Stainless Steel",1,0)</f>
        <v>1</v>
      </c>
      <c r="L26">
        <f>IF('Rolex Data'!P26="Leather",1,0)</f>
        <v>0</v>
      </c>
      <c r="M26">
        <f>IF('Rolex Data'!P26="Two-tone",1,0)</f>
        <v>0</v>
      </c>
      <c r="N26">
        <f>IF(OR('Rolex Data'!P26="YG 18K",'Rolex Data'!P26="PG 18K",'Rolex Data'!P26="WG 18K",'Rolex Data'!P26="Mixes of 18K"),1,0)</f>
        <v>0</v>
      </c>
      <c r="O26">
        <f>IF(OR('Rolex Data'!AX26="Yes",'Rolex Data'!AY26="Yes",'Rolex Data'!AW26="Yes"),1,0)</f>
        <v>0</v>
      </c>
      <c r="P26">
        <f>IF(OR(ISTEXT('Rolex Data'!AZ26), ISTEXT('Rolex Data'!BA26)),1,0)</f>
        <v>0</v>
      </c>
      <c r="Q26">
        <f>IF('Rolex Data'!BB26="Yes",1,0)</f>
        <v>0</v>
      </c>
      <c r="R26">
        <f>IF('Rolex Data'!BC26="Yes",1,0)</f>
        <v>0</v>
      </c>
      <c r="S26">
        <f>IF('Rolex Data'!BF26="Yes",1,0)</f>
        <v>0</v>
      </c>
      <c r="T26">
        <f>IF('Rolex Data'!BG26="A",1,0)</f>
        <v>0</v>
      </c>
      <c r="U26">
        <f>IF('Rolex Data'!BG26="AA",1,0)</f>
        <v>1</v>
      </c>
      <c r="V26">
        <f>IF('Rolex Data'!BG26="AAA",1,0)</f>
        <v>0</v>
      </c>
      <c r="W26">
        <f>IF('Rolex Data'!BG26="AAAA",1,0)</f>
        <v>0</v>
      </c>
      <c r="X26">
        <f>IF('Rolex Data'!R26="Yes",1,0)</f>
        <v>0</v>
      </c>
      <c r="Y26">
        <f>IF(OR('Rolex Data'!X26="Yes", 'Rolex Data'!Y26="Yes",'Rolex Data'!Z26="Yes"),1,0)</f>
        <v>1</v>
      </c>
      <c r="Z26">
        <f>IF(OR('Rolex Data'!AA26="Yes",'Rolex Data'!AB26="Yes"),1,0)</f>
        <v>0</v>
      </c>
      <c r="AA26">
        <f>IF('Rolex Data'!AD26="Yes",1,0)</f>
        <v>0</v>
      </c>
      <c r="AB26">
        <f>IF('Rolex Data'!AC26="Yes",1,0)</f>
        <v>0</v>
      </c>
      <c r="AC26">
        <f>IF('Rolex Data'!AE26="Yes",1,0)</f>
        <v>1</v>
      </c>
      <c r="AD26">
        <f>IF(OR('Rolex Data'!AK26="Yes",'Rolex Data'!AN26="Yes"),1,0)</f>
        <v>0</v>
      </c>
      <c r="AE26" s="45">
        <f t="shared" si="1"/>
        <v>0</v>
      </c>
      <c r="AF26" s="45">
        <f t="shared" si="2"/>
        <v>0</v>
      </c>
      <c r="AG26" s="45">
        <f t="shared" si="3"/>
        <v>0</v>
      </c>
      <c r="AH26" s="45">
        <f t="shared" si="4"/>
        <v>0</v>
      </c>
      <c r="AI26" s="45">
        <f t="shared" si="5"/>
        <v>1</v>
      </c>
    </row>
    <row r="27" spans="1:35" x14ac:dyDescent="0.2">
      <c r="A27">
        <v>23</v>
      </c>
      <c r="B27" s="47">
        <f>'Rolex Data'!C27</f>
        <v>44871</v>
      </c>
      <c r="C27">
        <f>'Rolex Data'!D27</f>
        <v>338</v>
      </c>
      <c r="D27" s="48">
        <f>'Rolex Data'!E27</f>
        <v>12000</v>
      </c>
      <c r="E27" s="48">
        <f>'Rolex Data'!F27</f>
        <v>15000</v>
      </c>
      <c r="F27" s="49">
        <f t="shared" si="0"/>
        <v>9.3926619287701367</v>
      </c>
      <c r="G27">
        <f>IF('Rolex Data'!L27="Stainless Steel",1,0)</f>
        <v>1</v>
      </c>
      <c r="H27">
        <f>IF('Rolex Data'!L27="Two-tone",1,0)</f>
        <v>0</v>
      </c>
      <c r="I27">
        <f>IF(OR('Rolex Data'!L27="YG 18K",'Rolex Data'!L27="YG &lt;18K",'Rolex Data'!L27="PG 18K",'Rolex Data'!L27="PG &lt;18K",'Rolex Data'!L27="WG 18K",'Rolex Data'!L27="Mixes of 18K",'Rolex Data'!L27="Mixes &lt;18K"),1,0)</f>
        <v>0</v>
      </c>
      <c r="J27">
        <f>IF(OR('Rolex Data'!L27="PVD",'Rolex Data'!L27="Gold Plate",'Rolex Data'!L27="Other"),1,0)</f>
        <v>0</v>
      </c>
      <c r="K27">
        <f>IF('Rolex Data'!P27="Stainless Steel",1,0)</f>
        <v>1</v>
      </c>
      <c r="L27">
        <f>IF('Rolex Data'!P27="Leather",1,0)</f>
        <v>0</v>
      </c>
      <c r="M27">
        <f>IF('Rolex Data'!P27="Two-tone",1,0)</f>
        <v>0</v>
      </c>
      <c r="N27">
        <f>IF(OR('Rolex Data'!P27="YG 18K",'Rolex Data'!P27="PG 18K",'Rolex Data'!P27="WG 18K",'Rolex Data'!P27="Mixes of 18K"),1,0)</f>
        <v>0</v>
      </c>
      <c r="O27">
        <f>IF(OR('Rolex Data'!AX27="Yes",'Rolex Data'!AY27="Yes",'Rolex Data'!AW27="Yes"),1,0)</f>
        <v>0</v>
      </c>
      <c r="P27">
        <f>IF(OR(ISTEXT('Rolex Data'!AZ27), ISTEXT('Rolex Data'!BA27)),1,0)</f>
        <v>0</v>
      </c>
      <c r="Q27">
        <f>IF('Rolex Data'!BB27="Yes",1,0)</f>
        <v>0</v>
      </c>
      <c r="R27">
        <f>IF('Rolex Data'!BC27="Yes",1,0)</f>
        <v>0</v>
      </c>
      <c r="S27">
        <f>IF('Rolex Data'!BF27="Yes",1,0)</f>
        <v>0</v>
      </c>
      <c r="T27">
        <f>IF('Rolex Data'!BG27="A",1,0)</f>
        <v>0</v>
      </c>
      <c r="U27">
        <f>IF('Rolex Data'!BG27="AA",1,0)</f>
        <v>0</v>
      </c>
      <c r="V27">
        <f>IF('Rolex Data'!BG27="AAA",1,0)</f>
        <v>1</v>
      </c>
      <c r="W27">
        <f>IF('Rolex Data'!BG27="AAAA",1,0)</f>
        <v>0</v>
      </c>
      <c r="X27">
        <f>IF('Rolex Data'!R27="Yes",1,0)</f>
        <v>0</v>
      </c>
      <c r="Y27">
        <f>IF(OR('Rolex Data'!X27="Yes", 'Rolex Data'!Y27="Yes",'Rolex Data'!Z27="Yes"),1,0)</f>
        <v>1</v>
      </c>
      <c r="Z27">
        <f>IF(OR('Rolex Data'!AA27="Yes",'Rolex Data'!AB27="Yes"),1,0)</f>
        <v>0</v>
      </c>
      <c r="AA27">
        <f>IF('Rolex Data'!AD27="Yes",1,0)</f>
        <v>0</v>
      </c>
      <c r="AB27">
        <f>IF('Rolex Data'!AC27="Yes",1,0)</f>
        <v>1</v>
      </c>
      <c r="AC27">
        <f>IF('Rolex Data'!AE27="Yes",1,0)</f>
        <v>0</v>
      </c>
      <c r="AD27">
        <f>IF(OR('Rolex Data'!AK27="Yes",'Rolex Data'!AN27="Yes"),1,0)</f>
        <v>0</v>
      </c>
      <c r="AE27" s="45">
        <f t="shared" si="1"/>
        <v>0</v>
      </c>
      <c r="AF27" s="45">
        <f t="shared" si="2"/>
        <v>0</v>
      </c>
      <c r="AG27" s="45">
        <f t="shared" si="3"/>
        <v>0</v>
      </c>
      <c r="AH27" s="45">
        <f t="shared" si="4"/>
        <v>0</v>
      </c>
      <c r="AI27" s="45">
        <f t="shared" si="5"/>
        <v>1</v>
      </c>
    </row>
    <row r="28" spans="1:35" x14ac:dyDescent="0.2">
      <c r="A28">
        <v>24</v>
      </c>
      <c r="B28" s="47">
        <f>'Rolex Data'!C28</f>
        <v>44871</v>
      </c>
      <c r="C28">
        <f>'Rolex Data'!D28</f>
        <v>344</v>
      </c>
      <c r="D28" s="48">
        <f>'Rolex Data'!E28</f>
        <v>28000</v>
      </c>
      <c r="E28" s="48">
        <f>'Rolex Data'!F28</f>
        <v>35000</v>
      </c>
      <c r="F28" s="49">
        <f t="shared" si="0"/>
        <v>10.239959789157341</v>
      </c>
      <c r="G28">
        <f>IF('Rolex Data'!L28="Stainless Steel",1,0)</f>
        <v>0</v>
      </c>
      <c r="H28">
        <f>IF('Rolex Data'!L28="Two-tone",1,0)</f>
        <v>0</v>
      </c>
      <c r="I28">
        <f>IF(OR('Rolex Data'!L28="YG 18K",'Rolex Data'!L28="YG &lt;18K",'Rolex Data'!L28="PG 18K",'Rolex Data'!L28="PG &lt;18K",'Rolex Data'!L28="WG 18K",'Rolex Data'!L28="Mixes of 18K",'Rolex Data'!L28="Mixes &lt;18K"),1,0)</f>
        <v>1</v>
      </c>
      <c r="J28">
        <f>IF(OR('Rolex Data'!L28="PVD",'Rolex Data'!L28="Gold Plate",'Rolex Data'!L28="Other"),1,0)</f>
        <v>0</v>
      </c>
      <c r="K28">
        <f>IF('Rolex Data'!P28="Stainless Steel",1,0)</f>
        <v>0</v>
      </c>
      <c r="L28">
        <f>IF('Rolex Data'!P28="Leather",1,0)</f>
        <v>0</v>
      </c>
      <c r="M28">
        <f>IF('Rolex Data'!P28="Two-tone",1,0)</f>
        <v>0</v>
      </c>
      <c r="N28">
        <f>IF(OR('Rolex Data'!P28="YG 18K",'Rolex Data'!P28="PG 18K",'Rolex Data'!P28="WG 18K",'Rolex Data'!P28="Mixes of 18K"),1,0)</f>
        <v>1</v>
      </c>
      <c r="O28">
        <f>IF(OR('Rolex Data'!AX28="Yes",'Rolex Data'!AY28="Yes",'Rolex Data'!AW28="Yes"),1,0)</f>
        <v>0</v>
      </c>
      <c r="P28">
        <f>IF(OR(ISTEXT('Rolex Data'!AZ28), ISTEXT('Rolex Data'!BA28)),1,0)</f>
        <v>0</v>
      </c>
      <c r="Q28">
        <f>IF('Rolex Data'!BB28="Yes",1,0)</f>
        <v>0</v>
      </c>
      <c r="R28">
        <f>IF('Rolex Data'!BC28="Yes",1,0)</f>
        <v>0</v>
      </c>
      <c r="S28">
        <f>IF('Rolex Data'!BF28="Yes",1,0)</f>
        <v>0</v>
      </c>
      <c r="T28">
        <f>IF('Rolex Data'!BG28="A",1,0)</f>
        <v>0</v>
      </c>
      <c r="U28">
        <f>IF('Rolex Data'!BG28="AA",1,0)</f>
        <v>0</v>
      </c>
      <c r="V28">
        <f>IF('Rolex Data'!BG28="AAA",1,0)</f>
        <v>1</v>
      </c>
      <c r="W28">
        <f>IF('Rolex Data'!BG28="AAAA",1,0)</f>
        <v>0</v>
      </c>
      <c r="X28">
        <f>IF('Rolex Data'!R28="Yes",1,0)</f>
        <v>0</v>
      </c>
      <c r="Y28">
        <f>IF(OR('Rolex Data'!X28="Yes", 'Rolex Data'!Y28="Yes",'Rolex Data'!Z28="Yes"),1,0)</f>
        <v>1</v>
      </c>
      <c r="Z28">
        <f>IF(OR('Rolex Data'!AA28="Yes",'Rolex Data'!AB28="Yes"),1,0)</f>
        <v>0</v>
      </c>
      <c r="AA28">
        <f>IF('Rolex Data'!AD28="Yes",1,0)</f>
        <v>0</v>
      </c>
      <c r="AB28">
        <f>IF('Rolex Data'!AC28="Yes",1,0)</f>
        <v>0</v>
      </c>
      <c r="AC28">
        <f>IF('Rolex Data'!AE28="Yes",1,0)</f>
        <v>0</v>
      </c>
      <c r="AD28">
        <f>IF(OR('Rolex Data'!AK28="Yes",'Rolex Data'!AN28="Yes"),1,0)</f>
        <v>0</v>
      </c>
      <c r="AE28" s="45">
        <f t="shared" si="1"/>
        <v>0</v>
      </c>
      <c r="AF28" s="45">
        <f t="shared" si="2"/>
        <v>0</v>
      </c>
      <c r="AG28" s="45">
        <f t="shared" si="3"/>
        <v>0</v>
      </c>
      <c r="AH28" s="45">
        <f t="shared" si="4"/>
        <v>0</v>
      </c>
      <c r="AI28" s="45">
        <f t="shared" si="5"/>
        <v>1</v>
      </c>
    </row>
    <row r="29" spans="1:35" x14ac:dyDescent="0.2">
      <c r="A29">
        <v>25</v>
      </c>
      <c r="B29" s="47">
        <f>'Rolex Data'!C29</f>
        <v>44871</v>
      </c>
      <c r="C29">
        <f>'Rolex Data'!D29</f>
        <v>345</v>
      </c>
      <c r="D29" s="48">
        <f>'Rolex Data'!E29</f>
        <v>3400</v>
      </c>
      <c r="E29" s="48">
        <f>'Rolex Data'!F29</f>
        <v>4250</v>
      </c>
      <c r="F29" s="49">
        <f t="shared" si="0"/>
        <v>8.1315307106042525</v>
      </c>
      <c r="G29">
        <f>IF('Rolex Data'!L29="Stainless Steel",1,0)</f>
        <v>1</v>
      </c>
      <c r="H29">
        <f>IF('Rolex Data'!L29="Two-tone",1,0)</f>
        <v>0</v>
      </c>
      <c r="I29">
        <f>IF(OR('Rolex Data'!L29="YG 18K",'Rolex Data'!L29="YG &lt;18K",'Rolex Data'!L29="PG 18K",'Rolex Data'!L29="PG &lt;18K",'Rolex Data'!L29="WG 18K",'Rolex Data'!L29="Mixes of 18K",'Rolex Data'!L29="Mixes &lt;18K"),1,0)</f>
        <v>0</v>
      </c>
      <c r="J29">
        <f>IF(OR('Rolex Data'!L29="PVD",'Rolex Data'!L29="Gold Plate",'Rolex Data'!L29="Other"),1,0)</f>
        <v>0</v>
      </c>
      <c r="K29">
        <f>IF('Rolex Data'!P29="Stainless Steel",1,0)</f>
        <v>0</v>
      </c>
      <c r="L29">
        <f>IF('Rolex Data'!P29="Leather",1,0)</f>
        <v>1</v>
      </c>
      <c r="M29">
        <f>IF('Rolex Data'!P29="Two-tone",1,0)</f>
        <v>0</v>
      </c>
      <c r="N29">
        <f>IF(OR('Rolex Data'!P29="YG 18K",'Rolex Data'!P29="PG 18K",'Rolex Data'!P29="WG 18K",'Rolex Data'!P29="Mixes of 18K"),1,0)</f>
        <v>0</v>
      </c>
      <c r="O29">
        <f>IF(OR('Rolex Data'!AX29="Yes",'Rolex Data'!AY29="Yes",'Rolex Data'!AW29="Yes"),1,0)</f>
        <v>0</v>
      </c>
      <c r="P29">
        <f>IF(OR(ISTEXT('Rolex Data'!AZ29), ISTEXT('Rolex Data'!BA29)),1,0)</f>
        <v>0</v>
      </c>
      <c r="Q29">
        <f>IF('Rolex Data'!BB29="Yes",1,0)</f>
        <v>0</v>
      </c>
      <c r="R29">
        <f>IF('Rolex Data'!BC29="Yes",1,0)</f>
        <v>0</v>
      </c>
      <c r="S29">
        <f>IF('Rolex Data'!BF29="Yes",1,0)</f>
        <v>0</v>
      </c>
      <c r="T29">
        <f>IF('Rolex Data'!BG29="A",1,0)</f>
        <v>0</v>
      </c>
      <c r="U29">
        <f>IF('Rolex Data'!BG29="AA",1,0)</f>
        <v>0</v>
      </c>
      <c r="V29">
        <f>IF('Rolex Data'!BG29="AAA",1,0)</f>
        <v>1</v>
      </c>
      <c r="W29">
        <f>IF('Rolex Data'!BG29="AAAA",1,0)</f>
        <v>0</v>
      </c>
      <c r="X29">
        <f>IF('Rolex Data'!R29="Yes",1,0)</f>
        <v>0</v>
      </c>
      <c r="Y29">
        <f>IF(OR('Rolex Data'!X29="Yes", 'Rolex Data'!Y29="Yes",'Rolex Data'!Z29="Yes"),1,0)</f>
        <v>1</v>
      </c>
      <c r="Z29">
        <f>IF(OR('Rolex Data'!AA29="Yes",'Rolex Data'!AB29="Yes"),1,0)</f>
        <v>0</v>
      </c>
      <c r="AA29">
        <f>IF('Rolex Data'!AD29="Yes",1,0)</f>
        <v>0</v>
      </c>
      <c r="AB29">
        <f>IF('Rolex Data'!AC29="Yes",1,0)</f>
        <v>0</v>
      </c>
      <c r="AC29">
        <f>IF('Rolex Data'!AE29="Yes",1,0)</f>
        <v>0</v>
      </c>
      <c r="AD29">
        <f>IF(OR('Rolex Data'!AK29="Yes",'Rolex Data'!AN29="Yes"),1,0)</f>
        <v>0</v>
      </c>
      <c r="AE29" s="45">
        <f t="shared" si="1"/>
        <v>0</v>
      </c>
      <c r="AF29" s="45">
        <f t="shared" si="2"/>
        <v>0</v>
      </c>
      <c r="AG29" s="45">
        <f t="shared" si="3"/>
        <v>0</v>
      </c>
      <c r="AH29" s="45">
        <f t="shared" si="4"/>
        <v>0</v>
      </c>
      <c r="AI29" s="45">
        <f t="shared" si="5"/>
        <v>1</v>
      </c>
    </row>
    <row r="30" spans="1:35" x14ac:dyDescent="0.2">
      <c r="A30">
        <v>26</v>
      </c>
      <c r="B30" s="47">
        <f>'Rolex Data'!C30</f>
        <v>44871</v>
      </c>
      <c r="C30">
        <f>'Rolex Data'!D30</f>
        <v>346</v>
      </c>
      <c r="D30" s="48">
        <f>'Rolex Data'!E30</f>
        <v>20000</v>
      </c>
      <c r="E30" s="48">
        <f>'Rolex Data'!F30</f>
        <v>25000</v>
      </c>
      <c r="F30" s="49">
        <f t="shared" si="0"/>
        <v>9.9034875525361272</v>
      </c>
      <c r="G30">
        <f>IF('Rolex Data'!L30="Stainless Steel",1,0)</f>
        <v>0</v>
      </c>
      <c r="H30">
        <f>IF('Rolex Data'!L30="Two-tone",1,0)</f>
        <v>0</v>
      </c>
      <c r="I30">
        <f>IF(OR('Rolex Data'!L30="YG 18K",'Rolex Data'!L30="YG &lt;18K",'Rolex Data'!L30="PG 18K",'Rolex Data'!L30="PG &lt;18K",'Rolex Data'!L30="WG 18K",'Rolex Data'!L30="Mixes of 18K",'Rolex Data'!L30="Mixes &lt;18K"),1,0)</f>
        <v>1</v>
      </c>
      <c r="J30">
        <f>IF(OR('Rolex Data'!L30="PVD",'Rolex Data'!L30="Gold Plate",'Rolex Data'!L30="Other"),1,0)</f>
        <v>0</v>
      </c>
      <c r="K30">
        <f>IF('Rolex Data'!P30="Stainless Steel",1,0)</f>
        <v>0</v>
      </c>
      <c r="L30">
        <f>IF('Rolex Data'!P30="Leather",1,0)</f>
        <v>0</v>
      </c>
      <c r="M30">
        <f>IF('Rolex Data'!P30="Two-tone",1,0)</f>
        <v>0</v>
      </c>
      <c r="N30">
        <f>IF(OR('Rolex Data'!P30="YG 18K",'Rolex Data'!P30="PG 18K",'Rolex Data'!P30="WG 18K",'Rolex Data'!P30="Mixes of 18K"),1,0)</f>
        <v>1</v>
      </c>
      <c r="O30">
        <f>IF(OR('Rolex Data'!AX30="Yes",'Rolex Data'!AY30="Yes",'Rolex Data'!AW30="Yes"),1,0)</f>
        <v>0</v>
      </c>
      <c r="P30">
        <f>IF(OR(ISTEXT('Rolex Data'!AZ30), ISTEXT('Rolex Data'!BA30)),1,0)</f>
        <v>0</v>
      </c>
      <c r="Q30">
        <f>IF('Rolex Data'!BB30="Yes",1,0)</f>
        <v>0</v>
      </c>
      <c r="R30">
        <f>IF('Rolex Data'!BC30="Yes",1,0)</f>
        <v>0</v>
      </c>
      <c r="S30">
        <f>IF('Rolex Data'!BF30="Yes",1,0)</f>
        <v>0</v>
      </c>
      <c r="T30">
        <f>IF('Rolex Data'!BG30="A",1,0)</f>
        <v>0</v>
      </c>
      <c r="U30">
        <f>IF('Rolex Data'!BG30="AA",1,0)</f>
        <v>0</v>
      </c>
      <c r="V30">
        <f>IF('Rolex Data'!BG30="AAA",1,0)</f>
        <v>1</v>
      </c>
      <c r="W30">
        <f>IF('Rolex Data'!BG30="AAAA",1,0)</f>
        <v>0</v>
      </c>
      <c r="X30">
        <f>IF('Rolex Data'!R30="Yes",1,0)</f>
        <v>0</v>
      </c>
      <c r="Y30">
        <f>IF(OR('Rolex Data'!X30="Yes", 'Rolex Data'!Y30="Yes",'Rolex Data'!Z30="Yes"),1,0)</f>
        <v>1</v>
      </c>
      <c r="Z30">
        <f>IF(OR('Rolex Data'!AA30="Yes",'Rolex Data'!AB30="Yes"),1,0)</f>
        <v>0</v>
      </c>
      <c r="AA30">
        <f>IF('Rolex Data'!AD30="Yes",1,0)</f>
        <v>0</v>
      </c>
      <c r="AB30">
        <f>IF('Rolex Data'!AC30="Yes",1,0)</f>
        <v>0</v>
      </c>
      <c r="AC30">
        <f>IF('Rolex Data'!AE30="Yes",1,0)</f>
        <v>0</v>
      </c>
      <c r="AD30">
        <f>IF(OR('Rolex Data'!AK30="Yes",'Rolex Data'!AN30="Yes"),1,0)</f>
        <v>0</v>
      </c>
      <c r="AE30" s="45">
        <f t="shared" si="1"/>
        <v>0</v>
      </c>
      <c r="AF30" s="45">
        <f t="shared" si="2"/>
        <v>0</v>
      </c>
      <c r="AG30" s="45">
        <f t="shared" si="3"/>
        <v>0</v>
      </c>
      <c r="AH30" s="45">
        <f t="shared" si="4"/>
        <v>0</v>
      </c>
      <c r="AI30" s="45">
        <f t="shared" si="5"/>
        <v>1</v>
      </c>
    </row>
    <row r="31" spans="1:35" x14ac:dyDescent="0.2">
      <c r="A31">
        <v>27</v>
      </c>
      <c r="B31" s="47">
        <f>'Rolex Data'!C31</f>
        <v>44871</v>
      </c>
      <c r="C31">
        <f>'Rolex Data'!D31</f>
        <v>428</v>
      </c>
      <c r="D31" s="48">
        <f>'Rolex Data'!E31</f>
        <v>4000</v>
      </c>
      <c r="E31" s="48">
        <f>'Rolex Data'!F31</f>
        <v>5000</v>
      </c>
      <c r="F31" s="49">
        <f t="shared" si="0"/>
        <v>8.2940496401020276</v>
      </c>
      <c r="G31">
        <f>IF('Rolex Data'!L31="Stainless Steel",1,0)</f>
        <v>1</v>
      </c>
      <c r="H31">
        <f>IF('Rolex Data'!L31="Two-tone",1,0)</f>
        <v>0</v>
      </c>
      <c r="I31">
        <f>IF(OR('Rolex Data'!L31="YG 18K",'Rolex Data'!L31="YG &lt;18K",'Rolex Data'!L31="PG 18K",'Rolex Data'!L31="PG &lt;18K",'Rolex Data'!L31="WG 18K",'Rolex Data'!L31="Mixes of 18K",'Rolex Data'!L31="Mixes &lt;18K"),1,0)</f>
        <v>0</v>
      </c>
      <c r="J31">
        <f>IF(OR('Rolex Data'!L31="PVD",'Rolex Data'!L31="Gold Plate",'Rolex Data'!L31="Other"),1,0)</f>
        <v>0</v>
      </c>
      <c r="K31">
        <f>IF('Rolex Data'!P31="Stainless Steel",1,0)</f>
        <v>1</v>
      </c>
      <c r="L31">
        <f>IF('Rolex Data'!P31="Leather",1,0)</f>
        <v>0</v>
      </c>
      <c r="M31">
        <f>IF('Rolex Data'!P31="Two-tone",1,0)</f>
        <v>0</v>
      </c>
      <c r="N31">
        <f>IF(OR('Rolex Data'!P31="YG 18K",'Rolex Data'!P31="PG 18K",'Rolex Data'!P31="WG 18K",'Rolex Data'!P31="Mixes of 18K"),1,0)</f>
        <v>0</v>
      </c>
      <c r="O31">
        <f>IF(OR('Rolex Data'!AX31="Yes",'Rolex Data'!AY31="Yes",'Rolex Data'!AW31="Yes"),1,0)</f>
        <v>0</v>
      </c>
      <c r="P31">
        <f>IF(OR(ISTEXT('Rolex Data'!AZ31), ISTEXT('Rolex Data'!BA31)),1,0)</f>
        <v>0</v>
      </c>
      <c r="Q31">
        <f>IF('Rolex Data'!BB31="Yes",1,0)</f>
        <v>0</v>
      </c>
      <c r="R31">
        <f>IF('Rolex Data'!BC31="Yes",1,0)</f>
        <v>0</v>
      </c>
      <c r="S31">
        <f>IF('Rolex Data'!BF31="Yes",1,0)</f>
        <v>0</v>
      </c>
      <c r="T31">
        <f>IF('Rolex Data'!BG31="A",1,0)</f>
        <v>0</v>
      </c>
      <c r="U31">
        <f>IF('Rolex Data'!BG31="AA",1,0)</f>
        <v>1</v>
      </c>
      <c r="V31">
        <f>IF('Rolex Data'!BG31="AAA",1,0)</f>
        <v>0</v>
      </c>
      <c r="W31">
        <f>IF('Rolex Data'!BG31="AAAA",1,0)</f>
        <v>0</v>
      </c>
      <c r="X31">
        <f>IF('Rolex Data'!R31="Yes",1,0)</f>
        <v>0</v>
      </c>
      <c r="Y31">
        <f>IF(OR('Rolex Data'!X31="Yes", 'Rolex Data'!Y31="Yes",'Rolex Data'!Z31="Yes"),1,0)</f>
        <v>1</v>
      </c>
      <c r="Z31">
        <f>IF(OR('Rolex Data'!AA31="Yes",'Rolex Data'!AB31="Yes"),1,0)</f>
        <v>0</v>
      </c>
      <c r="AA31">
        <f>IF('Rolex Data'!AD31="Yes",1,0)</f>
        <v>0</v>
      </c>
      <c r="AB31">
        <f>IF('Rolex Data'!AC31="Yes",1,0)</f>
        <v>0</v>
      </c>
      <c r="AC31">
        <f>IF('Rolex Data'!AE31="Yes",1,0)</f>
        <v>0</v>
      </c>
      <c r="AD31">
        <f>IF(OR('Rolex Data'!AK31="Yes",'Rolex Data'!AN31="Yes"),1,0)</f>
        <v>0</v>
      </c>
      <c r="AE31" s="45">
        <f t="shared" si="1"/>
        <v>0</v>
      </c>
      <c r="AF31" s="45">
        <f t="shared" si="2"/>
        <v>0</v>
      </c>
      <c r="AG31" s="45">
        <f t="shared" si="3"/>
        <v>0</v>
      </c>
      <c r="AH31" s="45">
        <f t="shared" si="4"/>
        <v>0</v>
      </c>
      <c r="AI31" s="45">
        <f t="shared" si="5"/>
        <v>1</v>
      </c>
    </row>
    <row r="32" spans="1:35" x14ac:dyDescent="0.2">
      <c r="A32">
        <v>28</v>
      </c>
      <c r="B32" s="47">
        <f>'Rolex Data'!C32</f>
        <v>44871</v>
      </c>
      <c r="C32">
        <f>'Rolex Data'!D32</f>
        <v>435</v>
      </c>
      <c r="D32" s="48">
        <f>'Rolex Data'!E32</f>
        <v>9000</v>
      </c>
      <c r="E32" s="48">
        <f>'Rolex Data'!F32</f>
        <v>11250</v>
      </c>
      <c r="F32" s="49">
        <f t="shared" si="0"/>
        <v>9.1049798563183568</v>
      </c>
      <c r="G32">
        <f>IF('Rolex Data'!L32="Stainless Steel",1,0)</f>
        <v>1</v>
      </c>
      <c r="H32">
        <f>IF('Rolex Data'!L32="Two-tone",1,0)</f>
        <v>0</v>
      </c>
      <c r="I32">
        <f>IF(OR('Rolex Data'!L32="YG 18K",'Rolex Data'!L32="YG &lt;18K",'Rolex Data'!L32="PG 18K",'Rolex Data'!L32="PG &lt;18K",'Rolex Data'!L32="WG 18K",'Rolex Data'!L32="Mixes of 18K",'Rolex Data'!L32="Mixes &lt;18K"),1,0)</f>
        <v>0</v>
      </c>
      <c r="J32">
        <f>IF(OR('Rolex Data'!L32="PVD",'Rolex Data'!L32="Gold Plate",'Rolex Data'!L32="Other"),1,0)</f>
        <v>0</v>
      </c>
      <c r="K32">
        <f>IF('Rolex Data'!P32="Stainless Steel",1,0)</f>
        <v>1</v>
      </c>
      <c r="L32">
        <f>IF('Rolex Data'!P32="Leather",1,0)</f>
        <v>0</v>
      </c>
      <c r="M32">
        <f>IF('Rolex Data'!P32="Two-tone",1,0)</f>
        <v>0</v>
      </c>
      <c r="N32">
        <f>IF(OR('Rolex Data'!P32="YG 18K",'Rolex Data'!P32="PG 18K",'Rolex Data'!P32="WG 18K",'Rolex Data'!P32="Mixes of 18K"),1,0)</f>
        <v>0</v>
      </c>
      <c r="O32">
        <f>IF(OR('Rolex Data'!AX32="Yes",'Rolex Data'!AY32="Yes",'Rolex Data'!AW32="Yes"),1,0)</f>
        <v>0</v>
      </c>
      <c r="P32">
        <f>IF(OR(ISTEXT('Rolex Data'!AZ32), ISTEXT('Rolex Data'!BA32)),1,0)</f>
        <v>0</v>
      </c>
      <c r="Q32">
        <f>IF('Rolex Data'!BB32="Yes",1,0)</f>
        <v>1</v>
      </c>
      <c r="R32">
        <f>IF('Rolex Data'!BC32="Yes",1,0)</f>
        <v>0</v>
      </c>
      <c r="S32">
        <f>IF('Rolex Data'!BF32="Yes",1,0)</f>
        <v>0</v>
      </c>
      <c r="T32">
        <f>IF('Rolex Data'!BG32="A",1,0)</f>
        <v>0</v>
      </c>
      <c r="U32">
        <f>IF('Rolex Data'!BG32="AA",1,0)</f>
        <v>1</v>
      </c>
      <c r="V32">
        <f>IF('Rolex Data'!BG32="AAA",1,0)</f>
        <v>0</v>
      </c>
      <c r="W32">
        <f>IF('Rolex Data'!BG32="AAAA",1,0)</f>
        <v>0</v>
      </c>
      <c r="X32">
        <f>IF('Rolex Data'!R32="Yes",1,0)</f>
        <v>1</v>
      </c>
      <c r="Y32">
        <f>IF(OR('Rolex Data'!X32="Yes", 'Rolex Data'!Y32="Yes",'Rolex Data'!Z32="Yes"),1,0)</f>
        <v>0</v>
      </c>
      <c r="Z32">
        <f>IF(OR('Rolex Data'!AA32="Yes",'Rolex Data'!AB32="Yes"),1,0)</f>
        <v>0</v>
      </c>
      <c r="AA32">
        <f>IF('Rolex Data'!AD32="Yes",1,0)</f>
        <v>0</v>
      </c>
      <c r="AB32">
        <f>IF('Rolex Data'!AC32="Yes",1,0)</f>
        <v>1</v>
      </c>
      <c r="AC32">
        <f>IF('Rolex Data'!AE32="Yes",1,0)</f>
        <v>0</v>
      </c>
      <c r="AD32">
        <f>IF(OR('Rolex Data'!AK32="Yes",'Rolex Data'!AN32="Yes"),1,0)</f>
        <v>0</v>
      </c>
      <c r="AE32" s="45">
        <f t="shared" si="1"/>
        <v>0</v>
      </c>
      <c r="AF32" s="45">
        <f t="shared" si="2"/>
        <v>0</v>
      </c>
      <c r="AG32" s="45">
        <f t="shared" si="3"/>
        <v>0</v>
      </c>
      <c r="AH32" s="45">
        <f t="shared" si="4"/>
        <v>0</v>
      </c>
      <c r="AI32" s="45">
        <f t="shared" si="5"/>
        <v>1</v>
      </c>
    </row>
    <row r="33" spans="1:35" x14ac:dyDescent="0.2">
      <c r="A33">
        <v>29</v>
      </c>
      <c r="B33" s="47">
        <f>'Rolex Data'!C33</f>
        <v>44871</v>
      </c>
      <c r="C33">
        <f>'Rolex Data'!D33</f>
        <v>436</v>
      </c>
      <c r="D33" s="48">
        <f>'Rolex Data'!E33</f>
        <v>9500</v>
      </c>
      <c r="E33" s="48">
        <f>'Rolex Data'!F33</f>
        <v>11875</v>
      </c>
      <c r="F33" s="49">
        <f t="shared" si="0"/>
        <v>9.1590470775886317</v>
      </c>
      <c r="G33">
        <f>IF('Rolex Data'!L33="Stainless Steel",1,0)</f>
        <v>1</v>
      </c>
      <c r="H33">
        <f>IF('Rolex Data'!L33="Two-tone",1,0)</f>
        <v>0</v>
      </c>
      <c r="I33">
        <f>IF(OR('Rolex Data'!L33="YG 18K",'Rolex Data'!L33="YG &lt;18K",'Rolex Data'!L33="PG 18K",'Rolex Data'!L33="PG &lt;18K",'Rolex Data'!L33="WG 18K",'Rolex Data'!L33="Mixes of 18K",'Rolex Data'!L33="Mixes &lt;18K"),1,0)</f>
        <v>0</v>
      </c>
      <c r="J33">
        <f>IF(OR('Rolex Data'!L33="PVD",'Rolex Data'!L33="Gold Plate",'Rolex Data'!L33="Other"),1,0)</f>
        <v>0</v>
      </c>
      <c r="K33">
        <f>IF('Rolex Data'!P33="Stainless Steel",1,0)</f>
        <v>1</v>
      </c>
      <c r="L33">
        <f>IF('Rolex Data'!P33="Leather",1,0)</f>
        <v>0</v>
      </c>
      <c r="M33">
        <f>IF('Rolex Data'!P33="Two-tone",1,0)</f>
        <v>0</v>
      </c>
      <c r="N33">
        <f>IF(OR('Rolex Data'!P33="YG 18K",'Rolex Data'!P33="PG 18K",'Rolex Data'!P33="WG 18K",'Rolex Data'!P33="Mixes of 18K"),1,0)</f>
        <v>0</v>
      </c>
      <c r="O33">
        <f>IF(OR('Rolex Data'!AX33="Yes",'Rolex Data'!AY33="Yes",'Rolex Data'!AW33="Yes"),1,0)</f>
        <v>0</v>
      </c>
      <c r="P33">
        <f>IF(OR(ISTEXT('Rolex Data'!AZ33), ISTEXT('Rolex Data'!BA33)),1,0)</f>
        <v>0</v>
      </c>
      <c r="Q33">
        <f>IF('Rolex Data'!BB33="Yes",1,0)</f>
        <v>0</v>
      </c>
      <c r="R33">
        <f>IF('Rolex Data'!BC33="Yes",1,0)</f>
        <v>0</v>
      </c>
      <c r="S33">
        <f>IF('Rolex Data'!BF33="Yes",1,0)</f>
        <v>0</v>
      </c>
      <c r="T33">
        <f>IF('Rolex Data'!BG33="A",1,0)</f>
        <v>0</v>
      </c>
      <c r="U33">
        <f>IF('Rolex Data'!BG33="AA",1,0)</f>
        <v>0</v>
      </c>
      <c r="V33">
        <f>IF('Rolex Data'!BG33="AAA",1,0)</f>
        <v>1</v>
      </c>
      <c r="W33">
        <f>IF('Rolex Data'!BG33="AAAA",1,0)</f>
        <v>0</v>
      </c>
      <c r="X33">
        <f>IF('Rolex Data'!R33="Yes",1,0)</f>
        <v>0</v>
      </c>
      <c r="Y33">
        <f>IF(OR('Rolex Data'!X33="Yes", 'Rolex Data'!Y33="Yes",'Rolex Data'!Z33="Yes"),1,0)</f>
        <v>1</v>
      </c>
      <c r="Z33">
        <f>IF(OR('Rolex Data'!AA33="Yes",'Rolex Data'!AB33="Yes"),1,0)</f>
        <v>0</v>
      </c>
      <c r="AA33">
        <f>IF('Rolex Data'!AD33="Yes",1,0)</f>
        <v>0</v>
      </c>
      <c r="AB33">
        <f>IF('Rolex Data'!AC33="Yes",1,0)</f>
        <v>1</v>
      </c>
      <c r="AC33">
        <f>IF('Rolex Data'!AE33="Yes",1,0)</f>
        <v>0</v>
      </c>
      <c r="AD33">
        <f>IF(OR('Rolex Data'!AK33="Yes",'Rolex Data'!AN33="Yes"),1,0)</f>
        <v>0</v>
      </c>
      <c r="AE33" s="45">
        <f t="shared" si="1"/>
        <v>0</v>
      </c>
      <c r="AF33" s="45">
        <f t="shared" si="2"/>
        <v>0</v>
      </c>
      <c r="AG33" s="45">
        <f t="shared" si="3"/>
        <v>0</v>
      </c>
      <c r="AH33" s="45">
        <f t="shared" si="4"/>
        <v>0</v>
      </c>
      <c r="AI33" s="45">
        <f t="shared" si="5"/>
        <v>1</v>
      </c>
    </row>
    <row r="34" spans="1:35" x14ac:dyDescent="0.2">
      <c r="A34">
        <v>30</v>
      </c>
      <c r="B34" s="47">
        <f>'Rolex Data'!C34</f>
        <v>44871</v>
      </c>
      <c r="C34">
        <f>'Rolex Data'!D34</f>
        <v>437</v>
      </c>
      <c r="D34" s="48">
        <f>'Rolex Data'!E34</f>
        <v>7500</v>
      </c>
      <c r="E34" s="48">
        <f>'Rolex Data'!F34</f>
        <v>9375</v>
      </c>
      <c r="F34" s="49">
        <f t="shared" si="0"/>
        <v>8.9226582995244019</v>
      </c>
      <c r="G34">
        <f>IF('Rolex Data'!L34="Stainless Steel",1,0)</f>
        <v>1</v>
      </c>
      <c r="H34">
        <f>IF('Rolex Data'!L34="Two-tone",1,0)</f>
        <v>0</v>
      </c>
      <c r="I34">
        <f>IF(OR('Rolex Data'!L34="YG 18K",'Rolex Data'!L34="YG &lt;18K",'Rolex Data'!L34="PG 18K",'Rolex Data'!L34="PG &lt;18K",'Rolex Data'!L34="WG 18K",'Rolex Data'!L34="Mixes of 18K",'Rolex Data'!L34="Mixes &lt;18K"),1,0)</f>
        <v>0</v>
      </c>
      <c r="J34">
        <f>IF(OR('Rolex Data'!L34="PVD",'Rolex Data'!L34="Gold Plate",'Rolex Data'!L34="Other"),1,0)</f>
        <v>0</v>
      </c>
      <c r="K34">
        <f>IF('Rolex Data'!P34="Stainless Steel",1,0)</f>
        <v>0</v>
      </c>
      <c r="L34">
        <f>IF('Rolex Data'!P34="Leather",1,0)</f>
        <v>1</v>
      </c>
      <c r="M34">
        <f>IF('Rolex Data'!P34="Two-tone",1,0)</f>
        <v>0</v>
      </c>
      <c r="N34">
        <f>IF(OR('Rolex Data'!P34="YG 18K",'Rolex Data'!P34="PG 18K",'Rolex Data'!P34="WG 18K",'Rolex Data'!P34="Mixes of 18K"),1,0)</f>
        <v>0</v>
      </c>
      <c r="O34">
        <f>IF(OR('Rolex Data'!AX34="Yes",'Rolex Data'!AY34="Yes",'Rolex Data'!AW34="Yes"),1,0)</f>
        <v>0</v>
      </c>
      <c r="P34">
        <f>IF(OR(ISTEXT('Rolex Data'!AZ34), ISTEXT('Rolex Data'!BA34)),1,0)</f>
        <v>0</v>
      </c>
      <c r="Q34">
        <f>IF('Rolex Data'!BB34="Yes",1,0)</f>
        <v>0</v>
      </c>
      <c r="R34">
        <f>IF('Rolex Data'!BC34="Yes",1,0)</f>
        <v>0</v>
      </c>
      <c r="S34">
        <f>IF('Rolex Data'!BF34="Yes",1,0)</f>
        <v>0</v>
      </c>
      <c r="T34">
        <f>IF('Rolex Data'!BG34="A",1,0)</f>
        <v>0</v>
      </c>
      <c r="U34">
        <f>IF('Rolex Data'!BG34="AA",1,0)</f>
        <v>1</v>
      </c>
      <c r="V34">
        <f>IF('Rolex Data'!BG34="AAA",1,0)</f>
        <v>0</v>
      </c>
      <c r="W34">
        <f>IF('Rolex Data'!BG34="AAAA",1,0)</f>
        <v>0</v>
      </c>
      <c r="X34">
        <f>IF('Rolex Data'!R34="Yes",1,0)</f>
        <v>1</v>
      </c>
      <c r="Y34">
        <f>IF(OR('Rolex Data'!X34="Yes", 'Rolex Data'!Y34="Yes",'Rolex Data'!Z34="Yes"),1,0)</f>
        <v>0</v>
      </c>
      <c r="Z34">
        <f>IF(OR('Rolex Data'!AA34="Yes",'Rolex Data'!AB34="Yes"),1,0)</f>
        <v>0</v>
      </c>
      <c r="AA34">
        <f>IF('Rolex Data'!AD34="Yes",1,0)</f>
        <v>0</v>
      </c>
      <c r="AB34">
        <f>IF('Rolex Data'!AC34="Yes",1,0)</f>
        <v>1</v>
      </c>
      <c r="AC34">
        <f>IF('Rolex Data'!AE34="Yes",1,0)</f>
        <v>0</v>
      </c>
      <c r="AD34">
        <f>IF(OR('Rolex Data'!AK34="Yes",'Rolex Data'!AN34="Yes"),1,0)</f>
        <v>0</v>
      </c>
      <c r="AE34" s="45">
        <f t="shared" si="1"/>
        <v>0</v>
      </c>
      <c r="AF34" s="45">
        <f t="shared" si="2"/>
        <v>0</v>
      </c>
      <c r="AG34" s="45">
        <f t="shared" si="3"/>
        <v>0</v>
      </c>
      <c r="AH34" s="45">
        <f t="shared" si="4"/>
        <v>0</v>
      </c>
      <c r="AI34" s="45">
        <f t="shared" si="5"/>
        <v>1</v>
      </c>
    </row>
    <row r="35" spans="1:35" x14ac:dyDescent="0.2">
      <c r="A35">
        <v>31</v>
      </c>
      <c r="B35" s="47">
        <f>'Rolex Data'!C35</f>
        <v>44871</v>
      </c>
      <c r="C35">
        <f>'Rolex Data'!D35</f>
        <v>439</v>
      </c>
      <c r="D35" s="48">
        <f>'Rolex Data'!E35</f>
        <v>28000</v>
      </c>
      <c r="E35" s="48">
        <f>'Rolex Data'!F35</f>
        <v>35000</v>
      </c>
      <c r="F35" s="49">
        <f t="shared" si="0"/>
        <v>10.239959789157341</v>
      </c>
      <c r="G35">
        <f>IF('Rolex Data'!L35="Stainless Steel",1,0)</f>
        <v>1</v>
      </c>
      <c r="H35">
        <f>IF('Rolex Data'!L35="Two-tone",1,0)</f>
        <v>0</v>
      </c>
      <c r="I35">
        <f>IF(OR('Rolex Data'!L35="YG 18K",'Rolex Data'!L35="YG &lt;18K",'Rolex Data'!L35="PG 18K",'Rolex Data'!L35="PG &lt;18K",'Rolex Data'!L35="WG 18K",'Rolex Data'!L35="Mixes of 18K",'Rolex Data'!L35="Mixes &lt;18K"),1,0)</f>
        <v>0</v>
      </c>
      <c r="J35">
        <f>IF(OR('Rolex Data'!L35="PVD",'Rolex Data'!L35="Gold Plate",'Rolex Data'!L35="Other"),1,0)</f>
        <v>0</v>
      </c>
      <c r="K35">
        <f>IF('Rolex Data'!P35="Stainless Steel",1,0)</f>
        <v>1</v>
      </c>
      <c r="L35">
        <f>IF('Rolex Data'!P35="Leather",1,0)</f>
        <v>0</v>
      </c>
      <c r="M35">
        <f>IF('Rolex Data'!P35="Two-tone",1,0)</f>
        <v>0</v>
      </c>
      <c r="N35">
        <f>IF(OR('Rolex Data'!P35="YG 18K",'Rolex Data'!P35="PG 18K",'Rolex Data'!P35="WG 18K",'Rolex Data'!P35="Mixes of 18K"),1,0)</f>
        <v>0</v>
      </c>
      <c r="O35">
        <f>IF(OR('Rolex Data'!AX35="Yes",'Rolex Data'!AY35="Yes",'Rolex Data'!AW35="Yes"),1,0)</f>
        <v>0</v>
      </c>
      <c r="P35">
        <f>IF(OR(ISTEXT('Rolex Data'!AZ35), ISTEXT('Rolex Data'!BA35)),1,0)</f>
        <v>0</v>
      </c>
      <c r="Q35">
        <f>IF('Rolex Data'!BB35="Yes",1,0)</f>
        <v>1</v>
      </c>
      <c r="R35">
        <f>IF('Rolex Data'!BC35="Yes",1,0)</f>
        <v>0</v>
      </c>
      <c r="S35">
        <f>IF('Rolex Data'!BF35="Yes",1,0)</f>
        <v>0</v>
      </c>
      <c r="T35">
        <f>IF('Rolex Data'!BG35="A",1,0)</f>
        <v>0</v>
      </c>
      <c r="U35">
        <f>IF('Rolex Data'!BG35="AA",1,0)</f>
        <v>0</v>
      </c>
      <c r="V35">
        <f>IF('Rolex Data'!BG35="AAA",1,0)</f>
        <v>1</v>
      </c>
      <c r="W35">
        <f>IF('Rolex Data'!BG35="AAAA",1,0)</f>
        <v>0</v>
      </c>
      <c r="X35">
        <f>IF('Rolex Data'!R35="Yes",1,0)</f>
        <v>1</v>
      </c>
      <c r="Y35">
        <f>IF(OR('Rolex Data'!X35="Yes", 'Rolex Data'!Y35="Yes",'Rolex Data'!Z35="Yes"),1,0)</f>
        <v>0</v>
      </c>
      <c r="Z35">
        <f>IF(OR('Rolex Data'!AA35="Yes",'Rolex Data'!AB35="Yes"),1,0)</f>
        <v>0</v>
      </c>
      <c r="AA35">
        <f>IF('Rolex Data'!AD35="Yes",1,0)</f>
        <v>0</v>
      </c>
      <c r="AB35">
        <f>IF('Rolex Data'!AC35="Yes",1,0)</f>
        <v>1</v>
      </c>
      <c r="AC35">
        <f>IF('Rolex Data'!AE35="Yes",1,0)</f>
        <v>0</v>
      </c>
      <c r="AD35">
        <f>IF(OR('Rolex Data'!AK35="Yes",'Rolex Data'!AN35="Yes"),1,0)</f>
        <v>0</v>
      </c>
      <c r="AE35" s="45">
        <f t="shared" si="1"/>
        <v>0</v>
      </c>
      <c r="AF35" s="45">
        <f t="shared" si="2"/>
        <v>0</v>
      </c>
      <c r="AG35" s="45">
        <f t="shared" si="3"/>
        <v>0</v>
      </c>
      <c r="AH35" s="45">
        <f t="shared" si="4"/>
        <v>0</v>
      </c>
      <c r="AI35" s="45">
        <f t="shared" si="5"/>
        <v>1</v>
      </c>
    </row>
    <row r="36" spans="1:35" x14ac:dyDescent="0.2">
      <c r="A36">
        <v>32</v>
      </c>
      <c r="B36" s="47">
        <f>'Rolex Data'!C36</f>
        <v>44871</v>
      </c>
      <c r="C36">
        <f>'Rolex Data'!D36</f>
        <v>456</v>
      </c>
      <c r="D36" s="48">
        <f>'Rolex Data'!E36</f>
        <v>2000</v>
      </c>
      <c r="E36" s="48">
        <f>'Rolex Data'!F36</f>
        <v>2500</v>
      </c>
      <c r="F36" s="49">
        <f t="shared" si="0"/>
        <v>7.6009024595420822</v>
      </c>
      <c r="G36">
        <f>IF('Rolex Data'!L36="Stainless Steel",1,0)</f>
        <v>0</v>
      </c>
      <c r="H36">
        <f>IF('Rolex Data'!L36="Two-tone",1,0)</f>
        <v>0</v>
      </c>
      <c r="I36">
        <f>IF(OR('Rolex Data'!L36="YG 18K",'Rolex Data'!L36="YG &lt;18K",'Rolex Data'!L36="PG 18K",'Rolex Data'!L36="PG &lt;18K",'Rolex Data'!L36="WG 18K",'Rolex Data'!L36="Mixes of 18K",'Rolex Data'!L36="Mixes &lt;18K"),1,0)</f>
        <v>1</v>
      </c>
      <c r="J36">
        <f>IF(OR('Rolex Data'!L36="PVD",'Rolex Data'!L36="Gold Plate",'Rolex Data'!L36="Other"),1,0)</f>
        <v>0</v>
      </c>
      <c r="K36">
        <f>IF('Rolex Data'!P36="Stainless Steel",1,0)</f>
        <v>0</v>
      </c>
      <c r="L36">
        <f>IF('Rolex Data'!P36="Leather",1,0)</f>
        <v>1</v>
      </c>
      <c r="M36">
        <f>IF('Rolex Data'!P36="Two-tone",1,0)</f>
        <v>0</v>
      </c>
      <c r="N36">
        <f>IF(OR('Rolex Data'!P36="YG 18K",'Rolex Data'!P36="PG 18K",'Rolex Data'!P36="WG 18K",'Rolex Data'!P36="Mixes of 18K"),1,0)</f>
        <v>0</v>
      </c>
      <c r="O36">
        <f>IF(OR('Rolex Data'!AX36="Yes",'Rolex Data'!AY36="Yes",'Rolex Data'!AW36="Yes"),1,0)</f>
        <v>0</v>
      </c>
      <c r="P36">
        <f>IF(OR(ISTEXT('Rolex Data'!AZ36), ISTEXT('Rolex Data'!BA36)),1,0)</f>
        <v>0</v>
      </c>
      <c r="Q36">
        <f>IF('Rolex Data'!BB36="Yes",1,0)</f>
        <v>0</v>
      </c>
      <c r="R36">
        <f>IF('Rolex Data'!BC36="Yes",1,0)</f>
        <v>0</v>
      </c>
      <c r="S36">
        <f>IF('Rolex Data'!BF36="Yes",1,0)</f>
        <v>0</v>
      </c>
      <c r="T36">
        <f>IF('Rolex Data'!BG36="A",1,0)</f>
        <v>0</v>
      </c>
      <c r="U36">
        <f>IF('Rolex Data'!BG36="AA",1,0)</f>
        <v>0</v>
      </c>
      <c r="V36">
        <f>IF('Rolex Data'!BG36="AAA",1,0)</f>
        <v>1</v>
      </c>
      <c r="W36">
        <f>IF('Rolex Data'!BG36="AAAA",1,0)</f>
        <v>0</v>
      </c>
      <c r="X36">
        <f>IF('Rolex Data'!R36="Yes",1,0)</f>
        <v>1</v>
      </c>
      <c r="Y36">
        <f>IF(OR('Rolex Data'!X36="Yes", 'Rolex Data'!Y36="Yes",'Rolex Data'!Z36="Yes"),1,0)</f>
        <v>0</v>
      </c>
      <c r="Z36">
        <f>IF(OR('Rolex Data'!AA36="Yes",'Rolex Data'!AB36="Yes"),1,0)</f>
        <v>0</v>
      </c>
      <c r="AA36">
        <f>IF('Rolex Data'!AD36="Yes",1,0)</f>
        <v>0</v>
      </c>
      <c r="AB36">
        <f>IF('Rolex Data'!AC36="Yes",1,0)</f>
        <v>0</v>
      </c>
      <c r="AC36">
        <f>IF('Rolex Data'!AE36="Yes",1,0)</f>
        <v>0</v>
      </c>
      <c r="AD36">
        <f>IF(OR('Rolex Data'!AK36="Yes",'Rolex Data'!AN36="Yes"),1,0)</f>
        <v>0</v>
      </c>
      <c r="AE36" s="45">
        <f t="shared" si="1"/>
        <v>0</v>
      </c>
      <c r="AF36" s="45">
        <f t="shared" si="2"/>
        <v>0</v>
      </c>
      <c r="AG36" s="45">
        <f t="shared" si="3"/>
        <v>0</v>
      </c>
      <c r="AH36" s="45">
        <f t="shared" si="4"/>
        <v>0</v>
      </c>
      <c r="AI36" s="45">
        <f t="shared" si="5"/>
        <v>1</v>
      </c>
    </row>
    <row r="37" spans="1:35" x14ac:dyDescent="0.2">
      <c r="A37">
        <v>33</v>
      </c>
      <c r="B37" s="47">
        <f>'Rolex Data'!C37</f>
        <v>44871</v>
      </c>
      <c r="C37">
        <f>'Rolex Data'!D37</f>
        <v>459</v>
      </c>
      <c r="D37" s="48">
        <f>'Rolex Data'!E37</f>
        <v>9000</v>
      </c>
      <c r="E37" s="48">
        <f>'Rolex Data'!F37</f>
        <v>11250</v>
      </c>
      <c r="F37" s="49">
        <f t="shared" si="0"/>
        <v>9.1049798563183568</v>
      </c>
      <c r="G37">
        <f>IF('Rolex Data'!L37="Stainless Steel",1,0)</f>
        <v>1</v>
      </c>
      <c r="H37">
        <f>IF('Rolex Data'!L37="Two-tone",1,0)</f>
        <v>0</v>
      </c>
      <c r="I37">
        <f>IF(OR('Rolex Data'!L37="YG 18K",'Rolex Data'!L37="YG &lt;18K",'Rolex Data'!L37="PG 18K",'Rolex Data'!L37="PG &lt;18K",'Rolex Data'!L37="WG 18K",'Rolex Data'!L37="Mixes of 18K",'Rolex Data'!L37="Mixes &lt;18K"),1,0)</f>
        <v>0</v>
      </c>
      <c r="J37">
        <f>IF(OR('Rolex Data'!L37="PVD",'Rolex Data'!L37="Gold Plate",'Rolex Data'!L37="Other"),1,0)</f>
        <v>0</v>
      </c>
      <c r="K37">
        <f>IF('Rolex Data'!P37="Stainless Steel",1,0)</f>
        <v>0</v>
      </c>
      <c r="L37">
        <f>IF('Rolex Data'!P37="Leather",1,0)</f>
        <v>1</v>
      </c>
      <c r="M37">
        <f>IF('Rolex Data'!P37="Two-tone",1,0)</f>
        <v>0</v>
      </c>
      <c r="N37">
        <f>IF(OR('Rolex Data'!P37="YG 18K",'Rolex Data'!P37="PG 18K",'Rolex Data'!P37="WG 18K",'Rolex Data'!P37="Mixes of 18K"),1,0)</f>
        <v>0</v>
      </c>
      <c r="O37">
        <f>IF(OR('Rolex Data'!AX37="Yes",'Rolex Data'!AY37="Yes",'Rolex Data'!AW37="Yes"),1,0)</f>
        <v>0</v>
      </c>
      <c r="P37">
        <f>IF(OR(ISTEXT('Rolex Data'!AZ37), ISTEXT('Rolex Data'!BA37)),1,0)</f>
        <v>0</v>
      </c>
      <c r="Q37">
        <f>IF('Rolex Data'!BB37="Yes",1,0)</f>
        <v>0</v>
      </c>
      <c r="R37">
        <f>IF('Rolex Data'!BC37="Yes",1,0)</f>
        <v>0</v>
      </c>
      <c r="S37">
        <f>IF('Rolex Data'!BF37="Yes",1,0)</f>
        <v>0</v>
      </c>
      <c r="T37">
        <f>IF('Rolex Data'!BG37="A",1,0)</f>
        <v>0</v>
      </c>
      <c r="U37">
        <f>IF('Rolex Data'!BG37="AA",1,0)</f>
        <v>1</v>
      </c>
      <c r="V37">
        <f>IF('Rolex Data'!BG37="AAA",1,0)</f>
        <v>0</v>
      </c>
      <c r="W37">
        <f>IF('Rolex Data'!BG37="AAAA",1,0)</f>
        <v>0</v>
      </c>
      <c r="X37">
        <f>IF('Rolex Data'!R37="Yes",1,0)</f>
        <v>0</v>
      </c>
      <c r="Y37">
        <f>IF(OR('Rolex Data'!X37="Yes", 'Rolex Data'!Y37="Yes",'Rolex Data'!Z37="Yes"),1,0)</f>
        <v>1</v>
      </c>
      <c r="Z37">
        <f>IF(OR('Rolex Data'!AA37="Yes",'Rolex Data'!AB37="Yes"),1,0)</f>
        <v>0</v>
      </c>
      <c r="AA37">
        <f>IF('Rolex Data'!AD37="Yes",1,0)</f>
        <v>0</v>
      </c>
      <c r="AB37">
        <f>IF('Rolex Data'!AC37="Yes",1,0)</f>
        <v>0</v>
      </c>
      <c r="AC37">
        <f>IF('Rolex Data'!AE37="Yes",1,0)</f>
        <v>1</v>
      </c>
      <c r="AD37">
        <f>IF(OR('Rolex Data'!AK37="Yes",'Rolex Data'!AN37="Yes"),1,0)</f>
        <v>0</v>
      </c>
      <c r="AE37" s="45">
        <f t="shared" si="1"/>
        <v>0</v>
      </c>
      <c r="AF37" s="45">
        <f t="shared" si="2"/>
        <v>0</v>
      </c>
      <c r="AG37" s="45">
        <f t="shared" si="3"/>
        <v>0</v>
      </c>
      <c r="AH37" s="45">
        <f t="shared" si="4"/>
        <v>0</v>
      </c>
      <c r="AI37" s="45">
        <f t="shared" si="5"/>
        <v>1</v>
      </c>
    </row>
    <row r="38" spans="1:35" x14ac:dyDescent="0.2">
      <c r="A38">
        <v>34</v>
      </c>
      <c r="B38" s="47">
        <f>'Rolex Data'!C38</f>
        <v>44871</v>
      </c>
      <c r="C38">
        <f>'Rolex Data'!D38</f>
        <v>461</v>
      </c>
      <c r="D38" s="48">
        <f>'Rolex Data'!E38</f>
        <v>3600</v>
      </c>
      <c r="E38" s="48">
        <f>'Rolex Data'!F38</f>
        <v>4500</v>
      </c>
      <c r="F38" s="49">
        <f t="shared" si="0"/>
        <v>8.1886891244442008</v>
      </c>
      <c r="G38">
        <f>IF('Rolex Data'!L38="Stainless Steel",1,0)</f>
        <v>1</v>
      </c>
      <c r="H38">
        <f>IF('Rolex Data'!L38="Two-tone",1,0)</f>
        <v>0</v>
      </c>
      <c r="I38">
        <f>IF(OR('Rolex Data'!L38="YG 18K",'Rolex Data'!L38="YG &lt;18K",'Rolex Data'!L38="PG 18K",'Rolex Data'!L38="PG &lt;18K",'Rolex Data'!L38="WG 18K",'Rolex Data'!L38="Mixes of 18K",'Rolex Data'!L38="Mixes &lt;18K"),1,0)</f>
        <v>0</v>
      </c>
      <c r="J38">
        <f>IF(OR('Rolex Data'!L38="PVD",'Rolex Data'!L38="Gold Plate",'Rolex Data'!L38="Other"),1,0)</f>
        <v>0</v>
      </c>
      <c r="K38">
        <f>IF('Rolex Data'!P38="Stainless Steel",1,0)</f>
        <v>1</v>
      </c>
      <c r="L38">
        <f>IF('Rolex Data'!P38="Leather",1,0)</f>
        <v>0</v>
      </c>
      <c r="M38">
        <f>IF('Rolex Data'!P38="Two-tone",1,0)</f>
        <v>0</v>
      </c>
      <c r="N38">
        <f>IF(OR('Rolex Data'!P38="YG 18K",'Rolex Data'!P38="PG 18K",'Rolex Data'!P38="WG 18K",'Rolex Data'!P38="Mixes of 18K"),1,0)</f>
        <v>0</v>
      </c>
      <c r="O38">
        <f>IF(OR('Rolex Data'!AX38="Yes",'Rolex Data'!AY38="Yes",'Rolex Data'!AW38="Yes"),1,0)</f>
        <v>0</v>
      </c>
      <c r="P38">
        <f>IF(OR(ISTEXT('Rolex Data'!AZ38), ISTEXT('Rolex Data'!BA38)),1,0)</f>
        <v>0</v>
      </c>
      <c r="Q38">
        <f>IF('Rolex Data'!BB38="Yes",1,0)</f>
        <v>0</v>
      </c>
      <c r="R38">
        <f>IF('Rolex Data'!BC38="Yes",1,0)</f>
        <v>0</v>
      </c>
      <c r="S38">
        <f>IF('Rolex Data'!BF38="Yes",1,0)</f>
        <v>0</v>
      </c>
      <c r="T38">
        <f>IF('Rolex Data'!BG38="A",1,0)</f>
        <v>0</v>
      </c>
      <c r="U38">
        <f>IF('Rolex Data'!BG38="AA",1,0)</f>
        <v>1</v>
      </c>
      <c r="V38">
        <f>IF('Rolex Data'!BG38="AAA",1,0)</f>
        <v>0</v>
      </c>
      <c r="W38">
        <f>IF('Rolex Data'!BG38="AAAA",1,0)</f>
        <v>0</v>
      </c>
      <c r="X38">
        <f>IF('Rolex Data'!R38="Yes",1,0)</f>
        <v>0</v>
      </c>
      <c r="Y38">
        <f>IF(OR('Rolex Data'!X38="Yes", 'Rolex Data'!Y38="Yes",'Rolex Data'!Z38="Yes"),1,0)</f>
        <v>1</v>
      </c>
      <c r="Z38">
        <f>IF(OR('Rolex Data'!AA38="Yes",'Rolex Data'!AB38="Yes"),1,0)</f>
        <v>0</v>
      </c>
      <c r="AA38">
        <f>IF('Rolex Data'!AD38="Yes",1,0)</f>
        <v>0</v>
      </c>
      <c r="AB38">
        <f>IF('Rolex Data'!AC38="Yes",1,0)</f>
        <v>0</v>
      </c>
      <c r="AC38">
        <f>IF('Rolex Data'!AE38="Yes",1,0)</f>
        <v>0</v>
      </c>
      <c r="AD38">
        <f>IF(OR('Rolex Data'!AK38="Yes",'Rolex Data'!AN38="Yes"),1,0)</f>
        <v>0</v>
      </c>
      <c r="AE38" s="45">
        <f t="shared" si="1"/>
        <v>0</v>
      </c>
      <c r="AF38" s="45">
        <f t="shared" si="2"/>
        <v>0</v>
      </c>
      <c r="AG38" s="45">
        <f t="shared" si="3"/>
        <v>0</v>
      </c>
      <c r="AH38" s="45">
        <f t="shared" si="4"/>
        <v>0</v>
      </c>
      <c r="AI38" s="45">
        <f t="shared" si="5"/>
        <v>1</v>
      </c>
    </row>
    <row r="39" spans="1:35" x14ac:dyDescent="0.2">
      <c r="A39">
        <v>35</v>
      </c>
      <c r="B39" s="47">
        <f>'Rolex Data'!C39</f>
        <v>44871</v>
      </c>
      <c r="C39">
        <f>'Rolex Data'!D39</f>
        <v>465</v>
      </c>
      <c r="D39" s="48">
        <f>'Rolex Data'!E39</f>
        <v>9000</v>
      </c>
      <c r="E39" s="48">
        <f>'Rolex Data'!F39</f>
        <v>11250</v>
      </c>
      <c r="F39" s="49">
        <f t="shared" si="0"/>
        <v>9.1049798563183568</v>
      </c>
      <c r="G39">
        <f>IF('Rolex Data'!L39="Stainless Steel",1,0)</f>
        <v>1</v>
      </c>
      <c r="H39">
        <f>IF('Rolex Data'!L39="Two-tone",1,0)</f>
        <v>0</v>
      </c>
      <c r="I39">
        <f>IF(OR('Rolex Data'!L39="YG 18K",'Rolex Data'!L39="YG &lt;18K",'Rolex Data'!L39="PG 18K",'Rolex Data'!L39="PG &lt;18K",'Rolex Data'!L39="WG 18K",'Rolex Data'!L39="Mixes of 18K",'Rolex Data'!L39="Mixes &lt;18K"),1,0)</f>
        <v>0</v>
      </c>
      <c r="J39">
        <f>IF(OR('Rolex Data'!L39="PVD",'Rolex Data'!L39="Gold Plate",'Rolex Data'!L39="Other"),1,0)</f>
        <v>0</v>
      </c>
      <c r="K39">
        <f>IF('Rolex Data'!P39="Stainless Steel",1,0)</f>
        <v>1</v>
      </c>
      <c r="L39">
        <f>IF('Rolex Data'!P39="Leather",1,0)</f>
        <v>0</v>
      </c>
      <c r="M39">
        <f>IF('Rolex Data'!P39="Two-tone",1,0)</f>
        <v>0</v>
      </c>
      <c r="N39">
        <f>IF(OR('Rolex Data'!P39="YG 18K",'Rolex Data'!P39="PG 18K",'Rolex Data'!P39="WG 18K",'Rolex Data'!P39="Mixes of 18K"),1,0)</f>
        <v>0</v>
      </c>
      <c r="O39">
        <f>IF(OR('Rolex Data'!AX39="Yes",'Rolex Data'!AY39="Yes",'Rolex Data'!AW39="Yes"),1,0)</f>
        <v>0</v>
      </c>
      <c r="P39">
        <f>IF(OR(ISTEXT('Rolex Data'!AZ39), ISTEXT('Rolex Data'!BA39)),1,0)</f>
        <v>0</v>
      </c>
      <c r="Q39">
        <f>IF('Rolex Data'!BB39="Yes",1,0)</f>
        <v>0</v>
      </c>
      <c r="R39">
        <f>IF('Rolex Data'!BC39="Yes",1,0)</f>
        <v>0</v>
      </c>
      <c r="S39">
        <f>IF('Rolex Data'!BF39="Yes",1,0)</f>
        <v>0</v>
      </c>
      <c r="T39">
        <f>IF('Rolex Data'!BG39="A",1,0)</f>
        <v>0</v>
      </c>
      <c r="U39">
        <f>IF('Rolex Data'!BG39="AA",1,0)</f>
        <v>1</v>
      </c>
      <c r="V39">
        <f>IF('Rolex Data'!BG39="AAA",1,0)</f>
        <v>0</v>
      </c>
      <c r="W39">
        <f>IF('Rolex Data'!BG39="AAAA",1,0)</f>
        <v>0</v>
      </c>
      <c r="X39">
        <f>IF('Rolex Data'!R39="Yes",1,0)</f>
        <v>1</v>
      </c>
      <c r="Y39">
        <f>IF(OR('Rolex Data'!X39="Yes", 'Rolex Data'!Y39="Yes",'Rolex Data'!Z39="Yes"),1,0)</f>
        <v>0</v>
      </c>
      <c r="Z39">
        <f>IF(OR('Rolex Data'!AA39="Yes",'Rolex Data'!AB39="Yes"),1,0)</f>
        <v>0</v>
      </c>
      <c r="AA39">
        <f>IF('Rolex Data'!AD39="Yes",1,0)</f>
        <v>0</v>
      </c>
      <c r="AB39">
        <f>IF('Rolex Data'!AC39="Yes",1,0)</f>
        <v>1</v>
      </c>
      <c r="AC39">
        <f>IF('Rolex Data'!AE39="Yes",1,0)</f>
        <v>0</v>
      </c>
      <c r="AD39">
        <f>IF(OR('Rolex Data'!AK39="Yes",'Rolex Data'!AN39="Yes"),1,0)</f>
        <v>0</v>
      </c>
      <c r="AE39" s="45">
        <f t="shared" si="1"/>
        <v>0</v>
      </c>
      <c r="AF39" s="45">
        <f t="shared" si="2"/>
        <v>0</v>
      </c>
      <c r="AG39" s="45">
        <f t="shared" si="3"/>
        <v>0</v>
      </c>
      <c r="AH39" s="45">
        <f t="shared" si="4"/>
        <v>0</v>
      </c>
      <c r="AI39" s="45">
        <f t="shared" si="5"/>
        <v>1</v>
      </c>
    </row>
    <row r="40" spans="1:35" x14ac:dyDescent="0.2">
      <c r="A40">
        <v>36</v>
      </c>
      <c r="B40" s="47">
        <f>'Rolex Data'!C40</f>
        <v>44871</v>
      </c>
      <c r="C40">
        <f>'Rolex Data'!D40</f>
        <v>469</v>
      </c>
      <c r="D40" s="48">
        <f>'Rolex Data'!E40</f>
        <v>115000</v>
      </c>
      <c r="E40" s="48">
        <f>'Rolex Data'!F40</f>
        <v>143750</v>
      </c>
      <c r="F40" s="49">
        <f t="shared" si="0"/>
        <v>11.652687407345388</v>
      </c>
      <c r="G40">
        <f>IF('Rolex Data'!L40="Stainless Steel",1,0)</f>
        <v>0</v>
      </c>
      <c r="H40">
        <f>IF('Rolex Data'!L40="Two-tone",1,0)</f>
        <v>0</v>
      </c>
      <c r="I40">
        <f>IF(OR('Rolex Data'!L40="YG 18K",'Rolex Data'!L40="YG &lt;18K",'Rolex Data'!L40="PG 18K",'Rolex Data'!L40="PG &lt;18K",'Rolex Data'!L40="WG 18K",'Rolex Data'!L40="Mixes of 18K",'Rolex Data'!L40="Mixes &lt;18K"),1,0)</f>
        <v>1</v>
      </c>
      <c r="J40">
        <f>IF(OR('Rolex Data'!L40="PVD",'Rolex Data'!L40="Gold Plate",'Rolex Data'!L40="Other"),1,0)</f>
        <v>0</v>
      </c>
      <c r="K40">
        <f>IF('Rolex Data'!P40="Stainless Steel",1,0)</f>
        <v>0</v>
      </c>
      <c r="L40">
        <f>IF('Rolex Data'!P40="Leather",1,0)</f>
        <v>0</v>
      </c>
      <c r="M40">
        <f>IF('Rolex Data'!P40="Two-tone",1,0)</f>
        <v>0</v>
      </c>
      <c r="N40">
        <f>IF(OR('Rolex Data'!P40="YG 18K",'Rolex Data'!P40="PG 18K",'Rolex Data'!P40="WG 18K",'Rolex Data'!P40="Mixes of 18K"),1,0)</f>
        <v>1</v>
      </c>
      <c r="O40">
        <f>IF(OR('Rolex Data'!AX40="Yes",'Rolex Data'!AY40="Yes",'Rolex Data'!AW40="Yes"),1,0)</f>
        <v>0</v>
      </c>
      <c r="P40">
        <f>IF(OR(ISTEXT('Rolex Data'!AZ40), ISTEXT('Rolex Data'!BA40)),1,0)</f>
        <v>0</v>
      </c>
      <c r="Q40">
        <f>IF('Rolex Data'!BB40="Yes",1,0)</f>
        <v>0</v>
      </c>
      <c r="R40">
        <f>IF('Rolex Data'!BC40="Yes",1,0)</f>
        <v>0</v>
      </c>
      <c r="S40">
        <f>IF('Rolex Data'!BF40="Yes",1,0)</f>
        <v>0</v>
      </c>
      <c r="T40">
        <f>IF('Rolex Data'!BG40="A",1,0)</f>
        <v>0</v>
      </c>
      <c r="U40">
        <f>IF('Rolex Data'!BG40="AA",1,0)</f>
        <v>0</v>
      </c>
      <c r="V40">
        <f>IF('Rolex Data'!BG40="AAA",1,0)</f>
        <v>0</v>
      </c>
      <c r="W40">
        <f>IF('Rolex Data'!BG40="AAAA",1,0)</f>
        <v>1</v>
      </c>
      <c r="X40">
        <f>IF('Rolex Data'!R40="Yes",1,0)</f>
        <v>0</v>
      </c>
      <c r="Y40">
        <f>IF(OR('Rolex Data'!X40="Yes", 'Rolex Data'!Y40="Yes",'Rolex Data'!Z40="Yes"),1,0)</f>
        <v>0</v>
      </c>
      <c r="Z40">
        <f>IF(OR('Rolex Data'!AA40="Yes",'Rolex Data'!AB40="Yes"),1,0)</f>
        <v>0</v>
      </c>
      <c r="AA40">
        <f>IF('Rolex Data'!AD40="Yes",1,0)</f>
        <v>0</v>
      </c>
      <c r="AB40">
        <f>IF('Rolex Data'!AC40="Yes",1,0)</f>
        <v>0</v>
      </c>
      <c r="AC40">
        <f>IF('Rolex Data'!AE40="Yes",1,0)</f>
        <v>0</v>
      </c>
      <c r="AD40">
        <f>IF(OR('Rolex Data'!AK40="Yes",'Rolex Data'!AN40="Yes"),1,0)</f>
        <v>1</v>
      </c>
      <c r="AE40" s="45">
        <f t="shared" si="1"/>
        <v>0</v>
      </c>
      <c r="AF40" s="45">
        <f t="shared" si="2"/>
        <v>0</v>
      </c>
      <c r="AG40" s="45">
        <f t="shared" si="3"/>
        <v>0</v>
      </c>
      <c r="AH40" s="45">
        <f t="shared" si="4"/>
        <v>0</v>
      </c>
      <c r="AI40" s="45">
        <f t="shared" si="5"/>
        <v>1</v>
      </c>
    </row>
    <row r="41" spans="1:35" x14ac:dyDescent="0.2">
      <c r="A41">
        <v>37</v>
      </c>
      <c r="B41" s="47">
        <f>'Rolex Data'!C41</f>
        <v>44871</v>
      </c>
      <c r="C41">
        <f>'Rolex Data'!D41</f>
        <v>470</v>
      </c>
      <c r="D41" s="48">
        <f>'Rolex Data'!E41</f>
        <v>390000</v>
      </c>
      <c r="E41" s="48">
        <f>'Rolex Data'!F41</f>
        <v>487500</v>
      </c>
      <c r="F41" s="49">
        <f t="shared" si="0"/>
        <v>12.873902018105829</v>
      </c>
      <c r="G41">
        <f>IF('Rolex Data'!L41="Stainless Steel",1,0)</f>
        <v>1</v>
      </c>
      <c r="H41">
        <f>IF('Rolex Data'!L41="Two-tone",1,0)</f>
        <v>0</v>
      </c>
      <c r="I41">
        <f>IF(OR('Rolex Data'!L41="YG 18K",'Rolex Data'!L41="YG &lt;18K",'Rolex Data'!L41="PG 18K",'Rolex Data'!L41="PG &lt;18K",'Rolex Data'!L41="WG 18K",'Rolex Data'!L41="Mixes of 18K",'Rolex Data'!L41="Mixes &lt;18K"),1,0)</f>
        <v>0</v>
      </c>
      <c r="J41">
        <f>IF(OR('Rolex Data'!L41="PVD",'Rolex Data'!L41="Gold Plate",'Rolex Data'!L41="Other"),1,0)</f>
        <v>0</v>
      </c>
      <c r="K41">
        <f>IF('Rolex Data'!P41="Stainless Steel",1,0)</f>
        <v>1</v>
      </c>
      <c r="L41">
        <f>IF('Rolex Data'!P41="Leather",1,0)</f>
        <v>0</v>
      </c>
      <c r="M41">
        <f>IF('Rolex Data'!P41="Two-tone",1,0)</f>
        <v>0</v>
      </c>
      <c r="N41">
        <f>IF(OR('Rolex Data'!P41="YG 18K",'Rolex Data'!P41="PG 18K",'Rolex Data'!P41="WG 18K",'Rolex Data'!P41="Mixes of 18K"),1,0)</f>
        <v>0</v>
      </c>
      <c r="O41">
        <f>IF(OR('Rolex Data'!AX41="Yes",'Rolex Data'!AY41="Yes",'Rolex Data'!AW41="Yes"),1,0)</f>
        <v>0</v>
      </c>
      <c r="P41">
        <f>IF(OR(ISTEXT('Rolex Data'!AZ41), ISTEXT('Rolex Data'!BA41)),1,0)</f>
        <v>0</v>
      </c>
      <c r="Q41">
        <f>IF('Rolex Data'!BB41="Yes",1,0)</f>
        <v>0</v>
      </c>
      <c r="R41">
        <f>IF('Rolex Data'!BC41="Yes",1,0)</f>
        <v>0</v>
      </c>
      <c r="S41">
        <f>IF('Rolex Data'!BF41="Yes",1,0)</f>
        <v>0</v>
      </c>
      <c r="T41">
        <f>IF('Rolex Data'!BG41="A",1,0)</f>
        <v>0</v>
      </c>
      <c r="U41">
        <f>IF('Rolex Data'!BG41="AA",1,0)</f>
        <v>0</v>
      </c>
      <c r="V41">
        <f>IF('Rolex Data'!BG41="AAA",1,0)</f>
        <v>0</v>
      </c>
      <c r="W41">
        <f>IF('Rolex Data'!BG41="AAAA",1,0)</f>
        <v>1</v>
      </c>
      <c r="X41">
        <f>IF('Rolex Data'!R41="Yes",1,0)</f>
        <v>0</v>
      </c>
      <c r="Y41">
        <f>IF(OR('Rolex Data'!X41="Yes", 'Rolex Data'!Y41="Yes",'Rolex Data'!Z41="Yes"),1,0)</f>
        <v>0</v>
      </c>
      <c r="Z41">
        <f>IF(OR('Rolex Data'!AA41="Yes",'Rolex Data'!AB41="Yes"),1,0)</f>
        <v>0</v>
      </c>
      <c r="AA41">
        <f>IF('Rolex Data'!AD41="Yes",1,0)</f>
        <v>0</v>
      </c>
      <c r="AB41">
        <f>IF('Rolex Data'!AC41="Yes",1,0)</f>
        <v>0</v>
      </c>
      <c r="AC41">
        <f>IF('Rolex Data'!AE41="Yes",1,0)</f>
        <v>0</v>
      </c>
      <c r="AD41">
        <f>IF(OR('Rolex Data'!AK41="Yes",'Rolex Data'!AN41="Yes"),1,0)</f>
        <v>1</v>
      </c>
      <c r="AE41" s="45">
        <f t="shared" si="1"/>
        <v>0</v>
      </c>
      <c r="AF41" s="45">
        <f t="shared" si="2"/>
        <v>0</v>
      </c>
      <c r="AG41" s="45">
        <f t="shared" si="3"/>
        <v>0</v>
      </c>
      <c r="AH41" s="45">
        <f t="shared" si="4"/>
        <v>0</v>
      </c>
      <c r="AI41" s="45">
        <f t="shared" si="5"/>
        <v>1</v>
      </c>
    </row>
    <row r="42" spans="1:35" x14ac:dyDescent="0.2">
      <c r="A42">
        <v>38</v>
      </c>
      <c r="B42" s="47">
        <f>'Rolex Data'!C42</f>
        <v>44688</v>
      </c>
      <c r="C42">
        <f>'Rolex Data'!D42</f>
        <v>104</v>
      </c>
      <c r="D42" s="48">
        <f>'Rolex Data'!E42</f>
        <v>4800</v>
      </c>
      <c r="E42" s="48">
        <f>'Rolex Data'!F42</f>
        <v>6000</v>
      </c>
      <c r="F42" s="49">
        <f t="shared" si="0"/>
        <v>8.4763711968959825</v>
      </c>
      <c r="G42">
        <f>IF('Rolex Data'!L42="Stainless Steel",1,0)</f>
        <v>1</v>
      </c>
      <c r="H42">
        <f>IF('Rolex Data'!L42="Two-tone",1,0)</f>
        <v>0</v>
      </c>
      <c r="I42">
        <f>IF(OR('Rolex Data'!L42="YG 18K",'Rolex Data'!L42="YG &lt;18K",'Rolex Data'!L42="PG 18K",'Rolex Data'!L42="PG &lt;18K",'Rolex Data'!L42="WG 18K",'Rolex Data'!L42="Mixes of 18K",'Rolex Data'!L42="Mixes &lt;18K"),1,0)</f>
        <v>0</v>
      </c>
      <c r="J42">
        <f>IF(OR('Rolex Data'!L42="PVD",'Rolex Data'!L42="Gold Plate",'Rolex Data'!L42="Other"),1,0)</f>
        <v>0</v>
      </c>
      <c r="K42">
        <f>IF('Rolex Data'!P42="Stainless Steel",1,0)</f>
        <v>0</v>
      </c>
      <c r="L42">
        <f>IF('Rolex Data'!P42="Leather",1,0)</f>
        <v>1</v>
      </c>
      <c r="M42">
        <f>IF('Rolex Data'!P42="Two-tone",1,0)</f>
        <v>0</v>
      </c>
      <c r="N42">
        <f>IF(OR('Rolex Data'!P42="YG 18K",'Rolex Data'!P42="PG 18K",'Rolex Data'!P42="WG 18K",'Rolex Data'!P42="Mixes of 18K"),1,0)</f>
        <v>0</v>
      </c>
      <c r="O42">
        <f>IF(OR('Rolex Data'!AX42="Yes",'Rolex Data'!AY42="Yes",'Rolex Data'!AW42="Yes"),1,0)</f>
        <v>0</v>
      </c>
      <c r="P42">
        <f>IF(OR(ISTEXT('Rolex Data'!AZ42), ISTEXT('Rolex Data'!BA42)),1,0)</f>
        <v>0</v>
      </c>
      <c r="Q42">
        <f>IF('Rolex Data'!BB42="Yes",1,0)</f>
        <v>0</v>
      </c>
      <c r="R42">
        <f>IF('Rolex Data'!BC42="Yes",1,0)</f>
        <v>0</v>
      </c>
      <c r="S42">
        <f>IF('Rolex Data'!BF42="Yes",1,0)</f>
        <v>0</v>
      </c>
      <c r="T42">
        <f>IF('Rolex Data'!BG42="A",1,0)</f>
        <v>0</v>
      </c>
      <c r="U42">
        <f>IF('Rolex Data'!BG42="AA",1,0)</f>
        <v>0</v>
      </c>
      <c r="V42">
        <f>IF('Rolex Data'!BG42="AAA",1,0)</f>
        <v>0</v>
      </c>
      <c r="W42">
        <f>IF('Rolex Data'!BG42="AAAA",1,0)</f>
        <v>1</v>
      </c>
      <c r="X42">
        <f>IF('Rolex Data'!R42="Yes",1,0)</f>
        <v>1</v>
      </c>
      <c r="Y42">
        <f>IF(OR('Rolex Data'!X42="Yes", 'Rolex Data'!Y42="Yes",'Rolex Data'!Z42="Yes"),1,0)</f>
        <v>0</v>
      </c>
      <c r="Z42">
        <f>IF(OR('Rolex Data'!AA42="Yes",'Rolex Data'!AB42="Yes"),1,0)</f>
        <v>0</v>
      </c>
      <c r="AA42">
        <f>IF('Rolex Data'!AD42="Yes",1,0)</f>
        <v>0</v>
      </c>
      <c r="AB42">
        <f>IF('Rolex Data'!AC42="Yes",1,0)</f>
        <v>0</v>
      </c>
      <c r="AC42">
        <f>IF('Rolex Data'!AE42="Yes",1,0)</f>
        <v>0</v>
      </c>
      <c r="AD42">
        <f>IF(OR('Rolex Data'!AK42="Yes",'Rolex Data'!AN42="Yes"),1,0)</f>
        <v>0</v>
      </c>
      <c r="AE42" s="45">
        <f t="shared" si="1"/>
        <v>0</v>
      </c>
      <c r="AF42" s="45">
        <f t="shared" si="2"/>
        <v>0</v>
      </c>
      <c r="AG42" s="45">
        <f t="shared" si="3"/>
        <v>0</v>
      </c>
      <c r="AH42" s="45">
        <f t="shared" si="4"/>
        <v>0</v>
      </c>
      <c r="AI42" s="45">
        <f t="shared" si="5"/>
        <v>1</v>
      </c>
    </row>
    <row r="43" spans="1:35" x14ac:dyDescent="0.2">
      <c r="A43">
        <v>39</v>
      </c>
      <c r="B43" s="47">
        <f>'Rolex Data'!C43</f>
        <v>44688</v>
      </c>
      <c r="C43">
        <f>'Rolex Data'!D43</f>
        <v>105</v>
      </c>
      <c r="D43" s="48">
        <f>'Rolex Data'!E43</f>
        <v>2800</v>
      </c>
      <c r="E43" s="48">
        <f>'Rolex Data'!F43</f>
        <v>3500</v>
      </c>
      <c r="F43" s="49">
        <f t="shared" si="0"/>
        <v>7.9373746961632952</v>
      </c>
      <c r="G43">
        <f>IF('Rolex Data'!L43="Stainless Steel",1,0)</f>
        <v>0</v>
      </c>
      <c r="H43">
        <f>IF('Rolex Data'!L43="Two-tone",1,0)</f>
        <v>0</v>
      </c>
      <c r="I43">
        <f>IF(OR('Rolex Data'!L43="YG 18K",'Rolex Data'!L43="YG &lt;18K",'Rolex Data'!L43="PG 18K",'Rolex Data'!L43="PG &lt;18K",'Rolex Data'!L43="WG 18K",'Rolex Data'!L43="Mixes of 18K",'Rolex Data'!L43="Mixes &lt;18K"),1,0)</f>
        <v>0</v>
      </c>
      <c r="J43">
        <f>IF(OR('Rolex Data'!L43="PVD",'Rolex Data'!L43="Gold Plate",'Rolex Data'!L43="Other"),1,0)</f>
        <v>1</v>
      </c>
      <c r="K43">
        <f>IF('Rolex Data'!P43="Stainless Steel",1,0)</f>
        <v>0</v>
      </c>
      <c r="L43">
        <f>IF('Rolex Data'!P43="Leather",1,0)</f>
        <v>1</v>
      </c>
      <c r="M43">
        <f>IF('Rolex Data'!P43="Two-tone",1,0)</f>
        <v>0</v>
      </c>
      <c r="N43">
        <f>IF(OR('Rolex Data'!P43="YG 18K",'Rolex Data'!P43="PG 18K",'Rolex Data'!P43="WG 18K",'Rolex Data'!P43="Mixes of 18K"),1,0)</f>
        <v>0</v>
      </c>
      <c r="O43">
        <f>IF(OR('Rolex Data'!AX43="Yes",'Rolex Data'!AY43="Yes",'Rolex Data'!AW43="Yes"),1,0)</f>
        <v>0</v>
      </c>
      <c r="P43">
        <f>IF(OR(ISTEXT('Rolex Data'!AZ43), ISTEXT('Rolex Data'!BA43)),1,0)</f>
        <v>0</v>
      </c>
      <c r="Q43">
        <f>IF('Rolex Data'!BB43="Yes",1,0)</f>
        <v>0</v>
      </c>
      <c r="R43">
        <f>IF('Rolex Data'!BC43="Yes",1,0)</f>
        <v>0</v>
      </c>
      <c r="S43">
        <f>IF('Rolex Data'!BF43="Yes",1,0)</f>
        <v>0</v>
      </c>
      <c r="T43">
        <f>IF('Rolex Data'!BG43="A",1,0)</f>
        <v>0</v>
      </c>
      <c r="U43">
        <f>IF('Rolex Data'!BG43="AA",1,0)</f>
        <v>1</v>
      </c>
      <c r="V43">
        <f>IF('Rolex Data'!BG43="AAA",1,0)</f>
        <v>0</v>
      </c>
      <c r="W43">
        <f>IF('Rolex Data'!BG43="AAAA",1,0)</f>
        <v>0</v>
      </c>
      <c r="X43">
        <f>IF('Rolex Data'!R43="Yes",1,0)</f>
        <v>1</v>
      </c>
      <c r="Y43">
        <f>IF(OR('Rolex Data'!X43="Yes", 'Rolex Data'!Y43="Yes",'Rolex Data'!Z43="Yes"),1,0)</f>
        <v>0</v>
      </c>
      <c r="Z43">
        <f>IF(OR('Rolex Data'!AA43="Yes",'Rolex Data'!AB43="Yes"),1,0)</f>
        <v>0</v>
      </c>
      <c r="AA43">
        <f>IF('Rolex Data'!AD43="Yes",1,0)</f>
        <v>0</v>
      </c>
      <c r="AB43">
        <f>IF('Rolex Data'!AC43="Yes",1,0)</f>
        <v>0</v>
      </c>
      <c r="AC43">
        <f>IF('Rolex Data'!AE43="Yes",1,0)</f>
        <v>0</v>
      </c>
      <c r="AD43">
        <f>IF(OR('Rolex Data'!AK43="Yes",'Rolex Data'!AN43="Yes"),1,0)</f>
        <v>0</v>
      </c>
      <c r="AE43" s="45">
        <f t="shared" si="1"/>
        <v>0</v>
      </c>
      <c r="AF43" s="45">
        <f t="shared" si="2"/>
        <v>0</v>
      </c>
      <c r="AG43" s="45">
        <f t="shared" si="3"/>
        <v>0</v>
      </c>
      <c r="AH43" s="45">
        <f t="shared" si="4"/>
        <v>0</v>
      </c>
      <c r="AI43" s="45">
        <f t="shared" si="5"/>
        <v>1</v>
      </c>
    </row>
    <row r="44" spans="1:35" x14ac:dyDescent="0.2">
      <c r="A44">
        <v>40</v>
      </c>
      <c r="B44" s="47">
        <f>'Rolex Data'!C44</f>
        <v>44688</v>
      </c>
      <c r="C44">
        <f>'Rolex Data'!D44</f>
        <v>106</v>
      </c>
      <c r="D44" s="48">
        <f>'Rolex Data'!E44</f>
        <v>54000</v>
      </c>
      <c r="E44" s="48">
        <f>'Rolex Data'!F44</f>
        <v>67500</v>
      </c>
      <c r="F44" s="49">
        <f t="shared" si="0"/>
        <v>10.896739325546411</v>
      </c>
      <c r="G44">
        <f>IF('Rolex Data'!L44="Stainless Steel",1,0)</f>
        <v>1</v>
      </c>
      <c r="H44">
        <f>IF('Rolex Data'!L44="Two-tone",1,0)</f>
        <v>0</v>
      </c>
      <c r="I44">
        <f>IF(OR('Rolex Data'!L44="YG 18K",'Rolex Data'!L44="YG &lt;18K",'Rolex Data'!L44="PG 18K",'Rolex Data'!L44="PG &lt;18K",'Rolex Data'!L44="WG 18K",'Rolex Data'!L44="Mixes of 18K",'Rolex Data'!L44="Mixes &lt;18K"),1,0)</f>
        <v>0</v>
      </c>
      <c r="J44">
        <f>IF(OR('Rolex Data'!L44="PVD",'Rolex Data'!L44="Gold Plate",'Rolex Data'!L44="Other"),1,0)</f>
        <v>0</v>
      </c>
      <c r="K44">
        <f>IF('Rolex Data'!P44="Stainless Steel",1,0)</f>
        <v>0</v>
      </c>
      <c r="L44">
        <f>IF('Rolex Data'!P44="Leather",1,0)</f>
        <v>1</v>
      </c>
      <c r="M44">
        <f>IF('Rolex Data'!P44="Two-tone",1,0)</f>
        <v>0</v>
      </c>
      <c r="N44">
        <f>IF(OR('Rolex Data'!P44="YG 18K",'Rolex Data'!P44="PG 18K",'Rolex Data'!P44="WG 18K",'Rolex Data'!P44="Mixes of 18K"),1,0)</f>
        <v>0</v>
      </c>
      <c r="O44">
        <f>IF(OR('Rolex Data'!AX44="Yes",'Rolex Data'!AY44="Yes",'Rolex Data'!AW44="Yes"),1,0)</f>
        <v>0</v>
      </c>
      <c r="P44">
        <f>IF(OR(ISTEXT('Rolex Data'!AZ44), ISTEXT('Rolex Data'!BA44)),1,0)</f>
        <v>0</v>
      </c>
      <c r="Q44">
        <f>IF('Rolex Data'!BB44="Yes",1,0)</f>
        <v>1</v>
      </c>
      <c r="R44">
        <f>IF('Rolex Data'!BC44="Yes",1,0)</f>
        <v>0</v>
      </c>
      <c r="S44">
        <f>IF('Rolex Data'!BF44="Yes",1,0)</f>
        <v>0</v>
      </c>
      <c r="T44">
        <f>IF('Rolex Data'!BG44="A",1,0)</f>
        <v>1</v>
      </c>
      <c r="U44">
        <f>IF('Rolex Data'!BG44="AA",1,0)</f>
        <v>0</v>
      </c>
      <c r="V44">
        <f>IF('Rolex Data'!BG44="AAA",1,0)</f>
        <v>0</v>
      </c>
      <c r="W44">
        <f>IF('Rolex Data'!BG44="AAAA",1,0)</f>
        <v>0</v>
      </c>
      <c r="X44">
        <f>IF('Rolex Data'!R44="Yes",1,0)</f>
        <v>0</v>
      </c>
      <c r="Y44">
        <f>IF(OR('Rolex Data'!X44="Yes", 'Rolex Data'!Y44="Yes",'Rolex Data'!Z44="Yes"),1,0)</f>
        <v>0</v>
      </c>
      <c r="Z44">
        <f>IF(OR('Rolex Data'!AA44="Yes",'Rolex Data'!AB44="Yes"),1,0)</f>
        <v>0</v>
      </c>
      <c r="AA44">
        <f>IF('Rolex Data'!AD44="Yes",1,0)</f>
        <v>0</v>
      </c>
      <c r="AB44">
        <f>IF('Rolex Data'!AC44="Yes",1,0)</f>
        <v>0</v>
      </c>
      <c r="AC44">
        <f>IF('Rolex Data'!AE44="Yes",1,0)</f>
        <v>0</v>
      </c>
      <c r="AD44">
        <f>IF(OR('Rolex Data'!AK44="Yes",'Rolex Data'!AN44="Yes"),1,0)</f>
        <v>0</v>
      </c>
      <c r="AE44" s="45">
        <f t="shared" si="1"/>
        <v>0</v>
      </c>
      <c r="AF44" s="45">
        <f t="shared" si="2"/>
        <v>0</v>
      </c>
      <c r="AG44" s="45">
        <f t="shared" si="3"/>
        <v>0</v>
      </c>
      <c r="AH44" s="45">
        <f t="shared" si="4"/>
        <v>0</v>
      </c>
      <c r="AI44" s="45">
        <f t="shared" si="5"/>
        <v>1</v>
      </c>
    </row>
    <row r="45" spans="1:35" x14ac:dyDescent="0.2">
      <c r="A45">
        <v>41</v>
      </c>
      <c r="B45" s="47">
        <f>'Rolex Data'!C45</f>
        <v>44688</v>
      </c>
      <c r="C45">
        <f>'Rolex Data'!D45</f>
        <v>107</v>
      </c>
      <c r="D45" s="48">
        <f>'Rolex Data'!E45</f>
        <v>9000</v>
      </c>
      <c r="E45" s="48">
        <f>'Rolex Data'!F45</f>
        <v>11250</v>
      </c>
      <c r="F45" s="49">
        <f t="shared" si="0"/>
        <v>9.1049798563183568</v>
      </c>
      <c r="G45">
        <f>IF('Rolex Data'!L45="Stainless Steel",1,0)</f>
        <v>0</v>
      </c>
      <c r="H45">
        <f>IF('Rolex Data'!L45="Two-tone",1,0)</f>
        <v>0</v>
      </c>
      <c r="I45">
        <f>IF(OR('Rolex Data'!L45="YG 18K",'Rolex Data'!L45="YG &lt;18K",'Rolex Data'!L45="PG 18K",'Rolex Data'!L45="PG &lt;18K",'Rolex Data'!L45="WG 18K",'Rolex Data'!L45="Mixes of 18K",'Rolex Data'!L45="Mixes &lt;18K"),1,0)</f>
        <v>1</v>
      </c>
      <c r="J45">
        <f>IF(OR('Rolex Data'!L45="PVD",'Rolex Data'!L45="Gold Plate",'Rolex Data'!L45="Other"),1,0)</f>
        <v>0</v>
      </c>
      <c r="K45">
        <f>IF('Rolex Data'!P45="Stainless Steel",1,0)</f>
        <v>0</v>
      </c>
      <c r="L45">
        <f>IF('Rolex Data'!P45="Leather",1,0)</f>
        <v>1</v>
      </c>
      <c r="M45">
        <f>IF('Rolex Data'!P45="Two-tone",1,0)</f>
        <v>0</v>
      </c>
      <c r="N45">
        <f>IF(OR('Rolex Data'!P45="YG 18K",'Rolex Data'!P45="PG 18K",'Rolex Data'!P45="WG 18K",'Rolex Data'!P45="Mixes of 18K"),1,0)</f>
        <v>0</v>
      </c>
      <c r="O45">
        <f>IF(OR('Rolex Data'!AX45="Yes",'Rolex Data'!AY45="Yes",'Rolex Data'!AW45="Yes"),1,0)</f>
        <v>0</v>
      </c>
      <c r="P45">
        <f>IF(OR(ISTEXT('Rolex Data'!AZ45), ISTEXT('Rolex Data'!BA45)),1,0)</f>
        <v>0</v>
      </c>
      <c r="Q45">
        <f>IF('Rolex Data'!BB45="Yes",1,0)</f>
        <v>0</v>
      </c>
      <c r="R45">
        <f>IF('Rolex Data'!BC45="Yes",1,0)</f>
        <v>0</v>
      </c>
      <c r="S45">
        <f>IF('Rolex Data'!BF45="Yes",1,0)</f>
        <v>0</v>
      </c>
      <c r="T45">
        <f>IF('Rolex Data'!BG45="A",1,0)</f>
        <v>0</v>
      </c>
      <c r="U45">
        <f>IF('Rolex Data'!BG45="AA",1,0)</f>
        <v>0</v>
      </c>
      <c r="V45">
        <f>IF('Rolex Data'!BG45="AAA",1,0)</f>
        <v>1</v>
      </c>
      <c r="W45">
        <f>IF('Rolex Data'!BG45="AAAA",1,0)</f>
        <v>0</v>
      </c>
      <c r="X45">
        <f>IF('Rolex Data'!R45="Yes",1,0)</f>
        <v>0</v>
      </c>
      <c r="Y45">
        <f>IF(OR('Rolex Data'!X45="Yes", 'Rolex Data'!Y45="Yes",'Rolex Data'!Z45="Yes"),1,0)</f>
        <v>1</v>
      </c>
      <c r="Z45">
        <f>IF(OR('Rolex Data'!AA45="Yes",'Rolex Data'!AB45="Yes"),1,0)</f>
        <v>0</v>
      </c>
      <c r="AA45">
        <f>IF('Rolex Data'!AD45="Yes",1,0)</f>
        <v>0</v>
      </c>
      <c r="AB45">
        <f>IF('Rolex Data'!AC45="Yes",1,0)</f>
        <v>0</v>
      </c>
      <c r="AC45">
        <f>IF('Rolex Data'!AE45="Yes",1,0)</f>
        <v>0</v>
      </c>
      <c r="AD45">
        <f>IF(OR('Rolex Data'!AK45="Yes",'Rolex Data'!AN45="Yes"),1,0)</f>
        <v>0</v>
      </c>
      <c r="AE45" s="45">
        <f>IF(AND($B45&gt;=DATEVALUE("1/1/2018"),$B45&lt;=DATEVALUE("12/31/2018")),1,0)</f>
        <v>0</v>
      </c>
      <c r="AF45" s="45">
        <f t="shared" si="2"/>
        <v>0</v>
      </c>
      <c r="AG45" s="45">
        <f t="shared" si="3"/>
        <v>0</v>
      </c>
      <c r="AH45" s="45">
        <f t="shared" si="4"/>
        <v>0</v>
      </c>
      <c r="AI45" s="45">
        <f t="shared" si="5"/>
        <v>1</v>
      </c>
    </row>
    <row r="46" spans="1:35" x14ac:dyDescent="0.2">
      <c r="A46">
        <v>42</v>
      </c>
      <c r="B46" s="47">
        <f>'Rolex Data'!C46</f>
        <v>44688</v>
      </c>
      <c r="C46">
        <f>'Rolex Data'!D46</f>
        <v>108</v>
      </c>
      <c r="D46" s="48">
        <f>'Rolex Data'!E46</f>
        <v>7500</v>
      </c>
      <c r="E46" s="48">
        <f>'Rolex Data'!F46</f>
        <v>9375</v>
      </c>
      <c r="F46" s="49">
        <f t="shared" si="0"/>
        <v>8.9226582995244019</v>
      </c>
      <c r="G46">
        <f>IF('Rolex Data'!L46="Stainless Steel",1,0)</f>
        <v>0</v>
      </c>
      <c r="H46">
        <f>IF('Rolex Data'!L46="Two-tone",1,0)</f>
        <v>0</v>
      </c>
      <c r="I46">
        <f>IF(OR('Rolex Data'!L46="YG 18K",'Rolex Data'!L46="YG &lt;18K",'Rolex Data'!L46="PG 18K",'Rolex Data'!L46="PG &lt;18K",'Rolex Data'!L46="WG 18K",'Rolex Data'!L46="Mixes of 18K",'Rolex Data'!L46="Mixes &lt;18K"),1,0)</f>
        <v>1</v>
      </c>
      <c r="J46">
        <f>IF(OR('Rolex Data'!L46="PVD",'Rolex Data'!L46="Gold Plate",'Rolex Data'!L46="Other"),1,0)</f>
        <v>0</v>
      </c>
      <c r="K46">
        <f>IF('Rolex Data'!P46="Stainless Steel",1,0)</f>
        <v>0</v>
      </c>
      <c r="L46">
        <f>IF('Rolex Data'!P46="Leather",1,0)</f>
        <v>1</v>
      </c>
      <c r="M46">
        <f>IF('Rolex Data'!P46="Two-tone",1,0)</f>
        <v>0</v>
      </c>
      <c r="N46">
        <f>IF(OR('Rolex Data'!P46="YG 18K",'Rolex Data'!P46="PG 18K",'Rolex Data'!P46="WG 18K",'Rolex Data'!P46="Mixes of 18K"),1,0)</f>
        <v>0</v>
      </c>
      <c r="O46">
        <f>IF(OR('Rolex Data'!AX46="Yes",'Rolex Data'!AY46="Yes",'Rolex Data'!AW46="Yes"),1,0)</f>
        <v>0</v>
      </c>
      <c r="P46">
        <f>IF(OR(ISTEXT('Rolex Data'!AZ46), ISTEXT('Rolex Data'!BA46)),1,0)</f>
        <v>0</v>
      </c>
      <c r="Q46">
        <f>IF('Rolex Data'!BB46="Yes",1,0)</f>
        <v>0</v>
      </c>
      <c r="R46">
        <f>IF('Rolex Data'!BC46="Yes",1,0)</f>
        <v>0</v>
      </c>
      <c r="S46">
        <f>IF('Rolex Data'!BF46="Yes",1,0)</f>
        <v>0</v>
      </c>
      <c r="T46">
        <f>IF('Rolex Data'!BG46="A",1,0)</f>
        <v>0</v>
      </c>
      <c r="U46">
        <f>IF('Rolex Data'!BG46="AA",1,0)</f>
        <v>1</v>
      </c>
      <c r="V46">
        <f>IF('Rolex Data'!BG46="AAA",1,0)</f>
        <v>0</v>
      </c>
      <c r="W46">
        <f>IF('Rolex Data'!BG46="AAAA",1,0)</f>
        <v>0</v>
      </c>
      <c r="X46">
        <f>IF('Rolex Data'!R46="Yes",1,0)</f>
        <v>0</v>
      </c>
      <c r="Y46">
        <f>IF(OR('Rolex Data'!X46="Yes", 'Rolex Data'!Y46="Yes",'Rolex Data'!Z46="Yes"),1,0)</f>
        <v>1</v>
      </c>
      <c r="Z46">
        <f>IF(OR('Rolex Data'!AA46="Yes",'Rolex Data'!AB46="Yes"),1,0)</f>
        <v>0</v>
      </c>
      <c r="AA46">
        <f>IF('Rolex Data'!AD46="Yes",1,0)</f>
        <v>0</v>
      </c>
      <c r="AB46">
        <f>IF('Rolex Data'!AC46="Yes",1,0)</f>
        <v>0</v>
      </c>
      <c r="AC46">
        <f>IF('Rolex Data'!AE46="Yes",1,0)</f>
        <v>0</v>
      </c>
      <c r="AD46">
        <f>IF(OR('Rolex Data'!AK46="Yes",'Rolex Data'!AN46="Yes"),1,0)</f>
        <v>0</v>
      </c>
      <c r="AE46" s="45">
        <f t="shared" si="1"/>
        <v>0</v>
      </c>
      <c r="AF46" s="45">
        <f t="shared" si="2"/>
        <v>0</v>
      </c>
      <c r="AG46" s="45">
        <f t="shared" si="3"/>
        <v>0</v>
      </c>
      <c r="AH46" s="45">
        <f t="shared" si="4"/>
        <v>0</v>
      </c>
      <c r="AI46" s="45">
        <f t="shared" si="5"/>
        <v>1</v>
      </c>
    </row>
    <row r="47" spans="1:35" x14ac:dyDescent="0.2">
      <c r="A47">
        <v>43</v>
      </c>
      <c r="B47" s="47">
        <f>'Rolex Data'!C47</f>
        <v>44688</v>
      </c>
      <c r="C47">
        <f>'Rolex Data'!D47</f>
        <v>109</v>
      </c>
      <c r="D47" s="48">
        <f>'Rolex Data'!E47</f>
        <v>28000</v>
      </c>
      <c r="E47" s="48">
        <f>'Rolex Data'!F47</f>
        <v>35000</v>
      </c>
      <c r="F47" s="49">
        <f t="shared" si="0"/>
        <v>10.239959789157341</v>
      </c>
      <c r="G47">
        <f>IF('Rolex Data'!L47="Stainless Steel",1,0)</f>
        <v>0</v>
      </c>
      <c r="H47">
        <f>IF('Rolex Data'!L47="Two-tone",1,0)</f>
        <v>0</v>
      </c>
      <c r="I47">
        <f>IF(OR('Rolex Data'!L47="YG 18K",'Rolex Data'!L47="YG &lt;18K",'Rolex Data'!L47="PG 18K",'Rolex Data'!L47="PG &lt;18K",'Rolex Data'!L47="WG 18K",'Rolex Data'!L47="Mixes of 18K",'Rolex Data'!L47="Mixes &lt;18K"),1,0)</f>
        <v>1</v>
      </c>
      <c r="J47">
        <f>IF(OR('Rolex Data'!L47="PVD",'Rolex Data'!L47="Gold Plate",'Rolex Data'!L47="Other"),1,0)</f>
        <v>0</v>
      </c>
      <c r="K47">
        <f>IF('Rolex Data'!P47="Stainless Steel",1,0)</f>
        <v>0</v>
      </c>
      <c r="L47">
        <f>IF('Rolex Data'!P47="Leather",1,0)</f>
        <v>0</v>
      </c>
      <c r="M47">
        <f>IF('Rolex Data'!P47="Two-tone",1,0)</f>
        <v>0</v>
      </c>
      <c r="N47">
        <f>IF(OR('Rolex Data'!P47="YG 18K",'Rolex Data'!P47="PG 18K",'Rolex Data'!P47="WG 18K",'Rolex Data'!P47="Mixes of 18K"),1,0)</f>
        <v>1</v>
      </c>
      <c r="O47">
        <f>IF(OR('Rolex Data'!AX47="Yes",'Rolex Data'!AY47="Yes",'Rolex Data'!AW47="Yes"),1,0)</f>
        <v>0</v>
      </c>
      <c r="P47">
        <f>IF(OR(ISTEXT('Rolex Data'!AZ47), ISTEXT('Rolex Data'!BA47)),1,0)</f>
        <v>0</v>
      </c>
      <c r="Q47">
        <f>IF('Rolex Data'!BB47="Yes",1,0)</f>
        <v>0</v>
      </c>
      <c r="R47">
        <f>IF('Rolex Data'!BC47="Yes",1,0)</f>
        <v>0</v>
      </c>
      <c r="S47">
        <f>IF('Rolex Data'!BF47="Yes",1,0)</f>
        <v>0</v>
      </c>
      <c r="T47">
        <f>IF('Rolex Data'!BG47="A",1,0)</f>
        <v>0</v>
      </c>
      <c r="U47">
        <f>IF('Rolex Data'!BG47="AA",1,0)</f>
        <v>0</v>
      </c>
      <c r="V47">
        <f>IF('Rolex Data'!BG47="AAA",1,0)</f>
        <v>1</v>
      </c>
      <c r="W47">
        <f>IF('Rolex Data'!BG47="AAAA",1,0)</f>
        <v>0</v>
      </c>
      <c r="X47">
        <f>IF('Rolex Data'!R47="Yes",1,0)</f>
        <v>0</v>
      </c>
      <c r="Y47">
        <f>IF(OR('Rolex Data'!X47="Yes", 'Rolex Data'!Y47="Yes",'Rolex Data'!Z47="Yes"),1,0)</f>
        <v>1</v>
      </c>
      <c r="Z47">
        <f>IF(OR('Rolex Data'!AA47="Yes",'Rolex Data'!AB47="Yes"),1,0)</f>
        <v>0</v>
      </c>
      <c r="AA47">
        <f>IF('Rolex Data'!AD47="Yes",1,0)</f>
        <v>0</v>
      </c>
      <c r="AB47">
        <f>IF('Rolex Data'!AC47="Yes",1,0)</f>
        <v>0</v>
      </c>
      <c r="AC47">
        <f>IF('Rolex Data'!AE47="Yes",1,0)</f>
        <v>0</v>
      </c>
      <c r="AD47">
        <f>IF(OR('Rolex Data'!AK47="Yes",'Rolex Data'!AN47="Yes"),1,0)</f>
        <v>0</v>
      </c>
      <c r="AE47" s="45">
        <f t="shared" si="1"/>
        <v>0</v>
      </c>
      <c r="AF47" s="45">
        <f t="shared" si="2"/>
        <v>0</v>
      </c>
      <c r="AG47" s="45">
        <f t="shared" si="3"/>
        <v>0</v>
      </c>
      <c r="AH47" s="45">
        <f t="shared" si="4"/>
        <v>0</v>
      </c>
      <c r="AI47" s="45">
        <f t="shared" si="5"/>
        <v>1</v>
      </c>
    </row>
    <row r="48" spans="1:35" x14ac:dyDescent="0.2">
      <c r="A48">
        <v>44</v>
      </c>
      <c r="B48" s="47">
        <f>'Rolex Data'!C48</f>
        <v>44688</v>
      </c>
      <c r="C48">
        <f>'Rolex Data'!D48</f>
        <v>113</v>
      </c>
      <c r="D48" s="48">
        <f>'Rolex Data'!E48</f>
        <v>34000</v>
      </c>
      <c r="E48" s="48">
        <f>'Rolex Data'!F48</f>
        <v>42500</v>
      </c>
      <c r="F48" s="49">
        <f t="shared" si="0"/>
        <v>10.434115803598299</v>
      </c>
      <c r="G48">
        <f>IF('Rolex Data'!L48="Stainless Steel",1,0)</f>
        <v>1</v>
      </c>
      <c r="H48">
        <f>IF('Rolex Data'!L48="Two-tone",1,0)</f>
        <v>0</v>
      </c>
      <c r="I48">
        <f>IF(OR('Rolex Data'!L48="YG 18K",'Rolex Data'!L48="YG &lt;18K",'Rolex Data'!L48="PG 18K",'Rolex Data'!L48="PG &lt;18K",'Rolex Data'!L48="WG 18K",'Rolex Data'!L48="Mixes of 18K",'Rolex Data'!L48="Mixes &lt;18K"),1,0)</f>
        <v>0</v>
      </c>
      <c r="J48">
        <f>IF(OR('Rolex Data'!L48="PVD",'Rolex Data'!L48="Gold Plate",'Rolex Data'!L48="Other"),1,0)</f>
        <v>0</v>
      </c>
      <c r="K48">
        <f>IF('Rolex Data'!P48="Stainless Steel",1,0)</f>
        <v>1</v>
      </c>
      <c r="L48">
        <f>IF('Rolex Data'!P48="Leather",1,0)</f>
        <v>0</v>
      </c>
      <c r="M48">
        <f>IF('Rolex Data'!P48="Two-tone",1,0)</f>
        <v>0</v>
      </c>
      <c r="N48">
        <f>IF(OR('Rolex Data'!P48="YG 18K",'Rolex Data'!P48="PG 18K",'Rolex Data'!P48="WG 18K",'Rolex Data'!P48="Mixes of 18K"),1,0)</f>
        <v>0</v>
      </c>
      <c r="O48">
        <f>IF(OR('Rolex Data'!AX48="Yes",'Rolex Data'!AY48="Yes",'Rolex Data'!AW48="Yes"),1,0)</f>
        <v>0</v>
      </c>
      <c r="P48">
        <f>IF(OR(ISTEXT('Rolex Data'!AZ48), ISTEXT('Rolex Data'!BA48)),1,0)</f>
        <v>0</v>
      </c>
      <c r="Q48">
        <f>IF('Rolex Data'!BB48="Yes",1,0)</f>
        <v>0</v>
      </c>
      <c r="R48">
        <f>IF('Rolex Data'!BC48="Yes",1,0)</f>
        <v>0</v>
      </c>
      <c r="S48">
        <f>IF('Rolex Data'!BF48="Yes",1,0)</f>
        <v>0</v>
      </c>
      <c r="T48">
        <f>IF('Rolex Data'!BG48="A",1,0)</f>
        <v>0</v>
      </c>
      <c r="U48">
        <f>IF('Rolex Data'!BG48="AA",1,0)</f>
        <v>0</v>
      </c>
      <c r="V48">
        <f>IF('Rolex Data'!BG48="AAA",1,0)</f>
        <v>1</v>
      </c>
      <c r="W48">
        <f>IF('Rolex Data'!BG48="AAAA",1,0)</f>
        <v>0</v>
      </c>
      <c r="X48">
        <f>IF('Rolex Data'!R48="Yes",1,0)</f>
        <v>0</v>
      </c>
      <c r="Y48">
        <f>IF(OR('Rolex Data'!X48="Yes", 'Rolex Data'!Y48="Yes",'Rolex Data'!Z48="Yes"),1,0)</f>
        <v>1</v>
      </c>
      <c r="Z48">
        <f>IF(OR('Rolex Data'!AA48="Yes",'Rolex Data'!AB48="Yes"),1,0)</f>
        <v>0</v>
      </c>
      <c r="AA48">
        <f>IF('Rolex Data'!AD48="Yes",1,0)</f>
        <v>0</v>
      </c>
      <c r="AB48">
        <f>IF('Rolex Data'!AC48="Yes",1,0)</f>
        <v>1</v>
      </c>
      <c r="AC48">
        <f>IF('Rolex Data'!AE48="Yes",1,0)</f>
        <v>0</v>
      </c>
      <c r="AD48">
        <f>IF(OR('Rolex Data'!AK48="Yes",'Rolex Data'!AN48="Yes"),1,0)</f>
        <v>0</v>
      </c>
      <c r="AE48" s="45">
        <f t="shared" si="1"/>
        <v>0</v>
      </c>
      <c r="AF48" s="45">
        <f t="shared" si="2"/>
        <v>0</v>
      </c>
      <c r="AG48" s="45">
        <f t="shared" si="3"/>
        <v>0</v>
      </c>
      <c r="AH48" s="45">
        <f t="shared" si="4"/>
        <v>0</v>
      </c>
      <c r="AI48" s="45">
        <f t="shared" si="5"/>
        <v>1</v>
      </c>
    </row>
    <row r="49" spans="1:35" x14ac:dyDescent="0.2">
      <c r="A49">
        <v>45</v>
      </c>
      <c r="B49" s="47">
        <f>'Rolex Data'!C49</f>
        <v>44688</v>
      </c>
      <c r="C49">
        <f>'Rolex Data'!D49</f>
        <v>141</v>
      </c>
      <c r="D49" s="48">
        <f>'Rolex Data'!E49</f>
        <v>28000</v>
      </c>
      <c r="E49" s="48">
        <f>'Rolex Data'!F49</f>
        <v>35000</v>
      </c>
      <c r="F49" s="49">
        <f t="shared" si="0"/>
        <v>10.239959789157341</v>
      </c>
      <c r="G49">
        <f>IF('Rolex Data'!L49="Stainless Steel",1,0)</f>
        <v>0</v>
      </c>
      <c r="H49">
        <f>IF('Rolex Data'!L49="Two-tone",1,0)</f>
        <v>0</v>
      </c>
      <c r="I49">
        <f>IF(OR('Rolex Data'!L49="YG 18K",'Rolex Data'!L49="YG &lt;18K",'Rolex Data'!L49="PG 18K",'Rolex Data'!L49="PG &lt;18K",'Rolex Data'!L49="WG 18K",'Rolex Data'!L49="Mixes of 18K",'Rolex Data'!L49="Mixes &lt;18K"),1,0)</f>
        <v>1</v>
      </c>
      <c r="J49">
        <f>IF(OR('Rolex Data'!L49="PVD",'Rolex Data'!L49="Gold Plate",'Rolex Data'!L49="Other"),1,0)</f>
        <v>0</v>
      </c>
      <c r="K49">
        <f>IF('Rolex Data'!P49="Stainless Steel",1,0)</f>
        <v>0</v>
      </c>
      <c r="L49">
        <f>IF('Rolex Data'!P49="Leather",1,0)</f>
        <v>1</v>
      </c>
      <c r="M49">
        <f>IF('Rolex Data'!P49="Two-tone",1,0)</f>
        <v>0</v>
      </c>
      <c r="N49">
        <f>IF(OR('Rolex Data'!P49="YG 18K",'Rolex Data'!P49="PG 18K",'Rolex Data'!P49="WG 18K",'Rolex Data'!P49="Mixes of 18K"),1,0)</f>
        <v>0</v>
      </c>
      <c r="O49">
        <f>IF(OR('Rolex Data'!AX49="Yes",'Rolex Data'!AY49="Yes",'Rolex Data'!AW49="Yes"),1,0)</f>
        <v>0</v>
      </c>
      <c r="P49">
        <f>IF(OR(ISTEXT('Rolex Data'!AZ49), ISTEXT('Rolex Data'!BA49)),1,0)</f>
        <v>0</v>
      </c>
      <c r="Q49">
        <f>IF('Rolex Data'!BB49="Yes",1,0)</f>
        <v>1</v>
      </c>
      <c r="R49">
        <f>IF('Rolex Data'!BC49="Yes",1,0)</f>
        <v>0</v>
      </c>
      <c r="S49">
        <f>IF('Rolex Data'!BF49="Yes",1,0)</f>
        <v>0</v>
      </c>
      <c r="T49">
        <f>IF('Rolex Data'!BG49="A",1,0)</f>
        <v>0</v>
      </c>
      <c r="U49">
        <f>IF('Rolex Data'!BG49="AA",1,0)</f>
        <v>0</v>
      </c>
      <c r="V49">
        <f>IF('Rolex Data'!BG49="AAA",1,0)</f>
        <v>0</v>
      </c>
      <c r="W49">
        <f>IF('Rolex Data'!BG49="AAAA",1,0)</f>
        <v>1</v>
      </c>
      <c r="X49">
        <f>IF('Rolex Data'!R49="Yes",1,0)</f>
        <v>0</v>
      </c>
      <c r="Y49">
        <f>IF(OR('Rolex Data'!X49="Yes", 'Rolex Data'!Y49="Yes",'Rolex Data'!Z49="Yes"),1,0)</f>
        <v>0</v>
      </c>
      <c r="Z49">
        <f>IF(OR('Rolex Data'!AA49="Yes",'Rolex Data'!AB49="Yes"),1,0)</f>
        <v>0</v>
      </c>
      <c r="AA49">
        <f>IF('Rolex Data'!AD49="Yes",1,0)</f>
        <v>0</v>
      </c>
      <c r="AB49">
        <f>IF('Rolex Data'!AC49="Yes",1,0)</f>
        <v>0</v>
      </c>
      <c r="AC49">
        <f>IF('Rolex Data'!AE49="Yes",1,0)</f>
        <v>0</v>
      </c>
      <c r="AD49">
        <f>IF(OR('Rolex Data'!AK49="Yes",'Rolex Data'!AN49="Yes"),1,0)</f>
        <v>1</v>
      </c>
      <c r="AE49" s="45">
        <f t="shared" si="1"/>
        <v>0</v>
      </c>
      <c r="AF49" s="45">
        <f t="shared" si="2"/>
        <v>0</v>
      </c>
      <c r="AG49" s="45">
        <f t="shared" si="3"/>
        <v>0</v>
      </c>
      <c r="AH49" s="45">
        <f t="shared" si="4"/>
        <v>0</v>
      </c>
      <c r="AI49" s="45">
        <f t="shared" si="5"/>
        <v>1</v>
      </c>
    </row>
    <row r="50" spans="1:35" x14ac:dyDescent="0.2">
      <c r="A50">
        <v>46</v>
      </c>
      <c r="B50" s="47">
        <f>'Rolex Data'!C50</f>
        <v>44688</v>
      </c>
      <c r="C50">
        <f>'Rolex Data'!D50</f>
        <v>146</v>
      </c>
      <c r="D50" s="48">
        <f>'Rolex Data'!E50</f>
        <v>70000</v>
      </c>
      <c r="E50" s="48">
        <f>'Rolex Data'!F50</f>
        <v>87500</v>
      </c>
      <c r="F50" s="49">
        <f t="shared" si="0"/>
        <v>11.156250521031495</v>
      </c>
      <c r="G50">
        <f>IF('Rolex Data'!L50="Stainless Steel",1,0)</f>
        <v>0</v>
      </c>
      <c r="H50">
        <f>IF('Rolex Data'!L50="Two-tone",1,0)</f>
        <v>0</v>
      </c>
      <c r="I50">
        <f>IF(OR('Rolex Data'!L50="YG 18K",'Rolex Data'!L50="YG &lt;18K",'Rolex Data'!L50="PG 18K",'Rolex Data'!L50="PG &lt;18K",'Rolex Data'!L50="WG 18K",'Rolex Data'!L50="Mixes of 18K",'Rolex Data'!L50="Mixes &lt;18K"),1,0)</f>
        <v>1</v>
      </c>
      <c r="J50">
        <f>IF(OR('Rolex Data'!L50="PVD",'Rolex Data'!L50="Gold Plate",'Rolex Data'!L50="Other"),1,0)</f>
        <v>0</v>
      </c>
      <c r="K50">
        <f>IF('Rolex Data'!P50="Stainless Steel",1,0)</f>
        <v>0</v>
      </c>
      <c r="L50">
        <f>IF('Rolex Data'!P50="Leather",1,0)</f>
        <v>0</v>
      </c>
      <c r="M50">
        <f>IF('Rolex Data'!P50="Two-tone",1,0)</f>
        <v>0</v>
      </c>
      <c r="N50">
        <f>IF(OR('Rolex Data'!P50="YG 18K",'Rolex Data'!P50="PG 18K",'Rolex Data'!P50="WG 18K",'Rolex Data'!P50="Mixes of 18K"),1,0)</f>
        <v>1</v>
      </c>
      <c r="O50">
        <f>IF(OR('Rolex Data'!AX50="Yes",'Rolex Data'!AY50="Yes",'Rolex Data'!AW50="Yes"),1,0)</f>
        <v>0</v>
      </c>
      <c r="P50">
        <f>IF(OR(ISTEXT('Rolex Data'!AZ50), ISTEXT('Rolex Data'!BA50)),1,0)</f>
        <v>0</v>
      </c>
      <c r="Q50">
        <f>IF('Rolex Data'!BB50="Yes",1,0)</f>
        <v>0</v>
      </c>
      <c r="R50">
        <f>IF('Rolex Data'!BC50="Yes",1,0)</f>
        <v>0</v>
      </c>
      <c r="S50">
        <f>IF('Rolex Data'!BF50="Yes",1,0)</f>
        <v>0</v>
      </c>
      <c r="T50">
        <f>IF('Rolex Data'!BG50="A",1,0)</f>
        <v>0</v>
      </c>
      <c r="U50">
        <f>IF('Rolex Data'!BG50="AA",1,0)</f>
        <v>0</v>
      </c>
      <c r="V50">
        <f>IF('Rolex Data'!BG50="AAA",1,0)</f>
        <v>1</v>
      </c>
      <c r="W50">
        <f>IF('Rolex Data'!BG50="AAAA",1,0)</f>
        <v>0</v>
      </c>
      <c r="X50">
        <f>IF('Rolex Data'!R50="Yes",1,0)</f>
        <v>0</v>
      </c>
      <c r="Y50">
        <f>IF(OR('Rolex Data'!X50="Yes", 'Rolex Data'!Y50="Yes",'Rolex Data'!Z50="Yes"),1,0)</f>
        <v>1</v>
      </c>
      <c r="Z50">
        <f>IF(OR('Rolex Data'!AA50="Yes",'Rolex Data'!AB50="Yes"),1,0)</f>
        <v>0</v>
      </c>
      <c r="AA50">
        <f>IF('Rolex Data'!AD50="Yes",1,0)</f>
        <v>0</v>
      </c>
      <c r="AB50">
        <f>IF('Rolex Data'!AC50="Yes",1,0)</f>
        <v>0</v>
      </c>
      <c r="AC50">
        <f>IF('Rolex Data'!AE50="Yes",1,0)</f>
        <v>1</v>
      </c>
      <c r="AD50">
        <f>IF(OR('Rolex Data'!AK50="Yes",'Rolex Data'!AN50="Yes"),1,0)</f>
        <v>0</v>
      </c>
      <c r="AE50" s="45">
        <f t="shared" si="1"/>
        <v>0</v>
      </c>
      <c r="AF50" s="45">
        <f t="shared" si="2"/>
        <v>0</v>
      </c>
      <c r="AG50" s="45">
        <f t="shared" si="3"/>
        <v>0</v>
      </c>
      <c r="AH50" s="45">
        <f t="shared" si="4"/>
        <v>0</v>
      </c>
      <c r="AI50" s="45">
        <f t="shared" si="5"/>
        <v>1</v>
      </c>
    </row>
    <row r="51" spans="1:35" x14ac:dyDescent="0.2">
      <c r="A51">
        <v>47</v>
      </c>
      <c r="B51" s="47">
        <f>'Rolex Data'!C51</f>
        <v>44688</v>
      </c>
      <c r="C51">
        <f>'Rolex Data'!D51</f>
        <v>147</v>
      </c>
      <c r="D51" s="48">
        <f>'Rolex Data'!E51</f>
        <v>70000</v>
      </c>
      <c r="E51" s="48">
        <f>'Rolex Data'!F51</f>
        <v>87500</v>
      </c>
      <c r="F51" s="49">
        <f t="shared" si="0"/>
        <v>11.156250521031495</v>
      </c>
      <c r="G51">
        <f>IF('Rolex Data'!L51="Stainless Steel",1,0)</f>
        <v>1</v>
      </c>
      <c r="H51">
        <f>IF('Rolex Data'!L51="Two-tone",1,0)</f>
        <v>0</v>
      </c>
      <c r="I51">
        <f>IF(OR('Rolex Data'!L51="YG 18K",'Rolex Data'!L51="YG &lt;18K",'Rolex Data'!L51="PG 18K",'Rolex Data'!L51="PG &lt;18K",'Rolex Data'!L51="WG 18K",'Rolex Data'!L51="Mixes of 18K",'Rolex Data'!L51="Mixes &lt;18K"),1,0)</f>
        <v>0</v>
      </c>
      <c r="J51">
        <f>IF(OR('Rolex Data'!L51="PVD",'Rolex Data'!L51="Gold Plate",'Rolex Data'!L51="Other"),1,0)</f>
        <v>0</v>
      </c>
      <c r="K51">
        <f>IF('Rolex Data'!P51="Stainless Steel",1,0)</f>
        <v>1</v>
      </c>
      <c r="L51">
        <f>IF('Rolex Data'!P51="Leather",1,0)</f>
        <v>0</v>
      </c>
      <c r="M51">
        <f>IF('Rolex Data'!P51="Two-tone",1,0)</f>
        <v>0</v>
      </c>
      <c r="N51">
        <f>IF(OR('Rolex Data'!P51="YG 18K",'Rolex Data'!P51="PG 18K",'Rolex Data'!P51="WG 18K",'Rolex Data'!P51="Mixes of 18K"),1,0)</f>
        <v>0</v>
      </c>
      <c r="O51">
        <f>IF(OR('Rolex Data'!AX51="Yes",'Rolex Data'!AY51="Yes",'Rolex Data'!AW51="Yes"),1,0)</f>
        <v>0</v>
      </c>
      <c r="P51">
        <f>IF(OR(ISTEXT('Rolex Data'!AZ51), ISTEXT('Rolex Data'!BA51)),1,0)</f>
        <v>0</v>
      </c>
      <c r="Q51">
        <f>IF('Rolex Data'!BB51="Yes",1,0)</f>
        <v>0</v>
      </c>
      <c r="R51">
        <f>IF('Rolex Data'!BC51="Yes",1,0)</f>
        <v>0</v>
      </c>
      <c r="S51">
        <f>IF('Rolex Data'!BF51="Yes",1,0)</f>
        <v>0</v>
      </c>
      <c r="T51">
        <f>IF('Rolex Data'!BG51="A",1,0)</f>
        <v>0</v>
      </c>
      <c r="U51">
        <f>IF('Rolex Data'!BG51="AA",1,0)</f>
        <v>0</v>
      </c>
      <c r="V51">
        <f>IF('Rolex Data'!BG51="AAA",1,0)</f>
        <v>0</v>
      </c>
      <c r="W51">
        <f>IF('Rolex Data'!BG51="AAAA",1,0)</f>
        <v>1</v>
      </c>
      <c r="X51">
        <f>IF('Rolex Data'!R51="Yes",1,0)</f>
        <v>0</v>
      </c>
      <c r="Y51">
        <f>IF(OR('Rolex Data'!X51="Yes", 'Rolex Data'!Y51="Yes",'Rolex Data'!Z51="Yes"),1,0)</f>
        <v>1</v>
      </c>
      <c r="Z51">
        <f>IF(OR('Rolex Data'!AA51="Yes",'Rolex Data'!AB51="Yes"),1,0)</f>
        <v>0</v>
      </c>
      <c r="AA51">
        <f>IF('Rolex Data'!AD51="Yes",1,0)</f>
        <v>0</v>
      </c>
      <c r="AB51">
        <f>IF('Rolex Data'!AC51="Yes",1,0)</f>
        <v>0</v>
      </c>
      <c r="AC51">
        <f>IF('Rolex Data'!AE51="Yes",1,0)</f>
        <v>1</v>
      </c>
      <c r="AD51">
        <f>IF(OR('Rolex Data'!AK51="Yes",'Rolex Data'!AN51="Yes"),1,0)</f>
        <v>0</v>
      </c>
      <c r="AE51" s="45">
        <f t="shared" si="1"/>
        <v>0</v>
      </c>
      <c r="AF51" s="45">
        <f t="shared" si="2"/>
        <v>0</v>
      </c>
      <c r="AG51" s="45">
        <f t="shared" si="3"/>
        <v>0</v>
      </c>
      <c r="AH51" s="45">
        <f t="shared" si="4"/>
        <v>0</v>
      </c>
      <c r="AI51" s="45">
        <f t="shared" si="5"/>
        <v>1</v>
      </c>
    </row>
    <row r="52" spans="1:35" x14ac:dyDescent="0.2">
      <c r="A52">
        <v>48</v>
      </c>
      <c r="B52" s="47">
        <f>'Rolex Data'!C52</f>
        <v>44688</v>
      </c>
      <c r="C52">
        <f>'Rolex Data'!D52</f>
        <v>149</v>
      </c>
      <c r="D52" s="48">
        <f>'Rolex Data'!E52</f>
        <v>22000</v>
      </c>
      <c r="E52" s="48">
        <f>'Rolex Data'!F52</f>
        <v>27500</v>
      </c>
      <c r="F52" s="49">
        <f t="shared" si="0"/>
        <v>9.9987977323404529</v>
      </c>
      <c r="G52">
        <f>IF('Rolex Data'!L52="Stainless Steel",1,0)</f>
        <v>1</v>
      </c>
      <c r="H52">
        <f>IF('Rolex Data'!L52="Two-tone",1,0)</f>
        <v>0</v>
      </c>
      <c r="I52">
        <f>IF(OR('Rolex Data'!L52="YG 18K",'Rolex Data'!L52="YG &lt;18K",'Rolex Data'!L52="PG 18K",'Rolex Data'!L52="PG &lt;18K",'Rolex Data'!L52="WG 18K",'Rolex Data'!L52="Mixes of 18K",'Rolex Data'!L52="Mixes &lt;18K"),1,0)</f>
        <v>0</v>
      </c>
      <c r="J52">
        <f>IF(OR('Rolex Data'!L52="PVD",'Rolex Data'!L52="Gold Plate",'Rolex Data'!L52="Other"),1,0)</f>
        <v>0</v>
      </c>
      <c r="K52">
        <f>IF('Rolex Data'!P52="Stainless Steel",1,0)</f>
        <v>1</v>
      </c>
      <c r="L52">
        <f>IF('Rolex Data'!P52="Leather",1,0)</f>
        <v>0</v>
      </c>
      <c r="M52">
        <f>IF('Rolex Data'!P52="Two-tone",1,0)</f>
        <v>0</v>
      </c>
      <c r="N52">
        <f>IF(OR('Rolex Data'!P52="YG 18K",'Rolex Data'!P52="PG 18K",'Rolex Data'!P52="WG 18K",'Rolex Data'!P52="Mixes of 18K"),1,0)</f>
        <v>0</v>
      </c>
      <c r="O52">
        <f>IF(OR('Rolex Data'!AX52="Yes",'Rolex Data'!AY52="Yes",'Rolex Data'!AW52="Yes"),1,0)</f>
        <v>0</v>
      </c>
      <c r="P52">
        <f>IF(OR(ISTEXT('Rolex Data'!AZ52), ISTEXT('Rolex Data'!BA52)),1,0)</f>
        <v>0</v>
      </c>
      <c r="Q52">
        <f>IF('Rolex Data'!BB52="Yes",1,0)</f>
        <v>1</v>
      </c>
      <c r="R52">
        <f>IF('Rolex Data'!BC52="Yes",1,0)</f>
        <v>0</v>
      </c>
      <c r="S52">
        <f>IF('Rolex Data'!BF52="Yes",1,0)</f>
        <v>0</v>
      </c>
      <c r="T52">
        <f>IF('Rolex Data'!BG52="A",1,0)</f>
        <v>0</v>
      </c>
      <c r="U52">
        <f>IF('Rolex Data'!BG52="AA",1,0)</f>
        <v>1</v>
      </c>
      <c r="V52">
        <f>IF('Rolex Data'!BG52="AAA",1,0)</f>
        <v>0</v>
      </c>
      <c r="W52">
        <f>IF('Rolex Data'!BG52="AAAA",1,0)</f>
        <v>0</v>
      </c>
      <c r="X52">
        <f>IF('Rolex Data'!R52="Yes",1,0)</f>
        <v>0</v>
      </c>
      <c r="Y52">
        <f>IF(OR('Rolex Data'!X52="Yes", 'Rolex Data'!Y52="Yes",'Rolex Data'!Z52="Yes"),1,0)</f>
        <v>1</v>
      </c>
      <c r="Z52">
        <f>IF(OR('Rolex Data'!AA52="Yes",'Rolex Data'!AB52="Yes"),1,0)</f>
        <v>0</v>
      </c>
      <c r="AA52">
        <f>IF('Rolex Data'!AD52="Yes",1,0)</f>
        <v>0</v>
      </c>
      <c r="AB52">
        <f>IF('Rolex Data'!AC52="Yes",1,0)</f>
        <v>0</v>
      </c>
      <c r="AC52">
        <f>IF('Rolex Data'!AE52="Yes",1,0)</f>
        <v>1</v>
      </c>
      <c r="AD52">
        <f>IF(OR('Rolex Data'!AK52="Yes",'Rolex Data'!AN52="Yes"),1,0)</f>
        <v>0</v>
      </c>
      <c r="AE52" s="45">
        <f t="shared" si="1"/>
        <v>0</v>
      </c>
      <c r="AF52" s="45">
        <f t="shared" si="2"/>
        <v>0</v>
      </c>
      <c r="AG52" s="45">
        <f t="shared" si="3"/>
        <v>0</v>
      </c>
      <c r="AH52" s="45">
        <f t="shared" si="4"/>
        <v>0</v>
      </c>
      <c r="AI52" s="45">
        <f t="shared" si="5"/>
        <v>1</v>
      </c>
    </row>
    <row r="53" spans="1:35" x14ac:dyDescent="0.2">
      <c r="A53">
        <v>49</v>
      </c>
      <c r="B53" s="47">
        <f>'Rolex Data'!C53</f>
        <v>44688</v>
      </c>
      <c r="C53">
        <f>'Rolex Data'!D53</f>
        <v>151</v>
      </c>
      <c r="D53" s="48">
        <f>'Rolex Data'!E53</f>
        <v>16000</v>
      </c>
      <c r="E53" s="48">
        <f>'Rolex Data'!F53</f>
        <v>20000</v>
      </c>
      <c r="F53" s="49">
        <f t="shared" si="0"/>
        <v>9.6803440012219184</v>
      </c>
      <c r="G53">
        <f>IF('Rolex Data'!L53="Stainless Steel",1,0)</f>
        <v>1</v>
      </c>
      <c r="H53">
        <f>IF('Rolex Data'!L53="Two-tone",1,0)</f>
        <v>0</v>
      </c>
      <c r="I53">
        <f>IF(OR('Rolex Data'!L53="YG 18K",'Rolex Data'!L53="YG &lt;18K",'Rolex Data'!L53="PG 18K",'Rolex Data'!L53="PG &lt;18K",'Rolex Data'!L53="WG 18K",'Rolex Data'!L53="Mixes of 18K",'Rolex Data'!L53="Mixes &lt;18K"),1,0)</f>
        <v>0</v>
      </c>
      <c r="J53">
        <f>IF(OR('Rolex Data'!L53="PVD",'Rolex Data'!L53="Gold Plate",'Rolex Data'!L53="Other"),1,0)</f>
        <v>0</v>
      </c>
      <c r="K53">
        <f>IF('Rolex Data'!P53="Stainless Steel",1,0)</f>
        <v>1</v>
      </c>
      <c r="L53">
        <f>IF('Rolex Data'!P53="Leather",1,0)</f>
        <v>0</v>
      </c>
      <c r="M53">
        <f>IF('Rolex Data'!P53="Two-tone",1,0)</f>
        <v>0</v>
      </c>
      <c r="N53">
        <f>IF(OR('Rolex Data'!P53="YG 18K",'Rolex Data'!P53="PG 18K",'Rolex Data'!P53="WG 18K",'Rolex Data'!P53="Mixes of 18K"),1,0)</f>
        <v>0</v>
      </c>
      <c r="O53">
        <f>IF(OR('Rolex Data'!AX53="Yes",'Rolex Data'!AY53="Yes",'Rolex Data'!AW53="Yes"),1,0)</f>
        <v>0</v>
      </c>
      <c r="P53">
        <f>IF(OR(ISTEXT('Rolex Data'!AZ53), ISTEXT('Rolex Data'!BA53)),1,0)</f>
        <v>0</v>
      </c>
      <c r="Q53">
        <f>IF('Rolex Data'!BB53="Yes",1,0)</f>
        <v>0</v>
      </c>
      <c r="R53">
        <f>IF('Rolex Data'!BC53="Yes",1,0)</f>
        <v>0</v>
      </c>
      <c r="S53">
        <f>IF('Rolex Data'!BF53="Yes",1,0)</f>
        <v>0</v>
      </c>
      <c r="T53">
        <f>IF('Rolex Data'!BG53="A",1,0)</f>
        <v>0</v>
      </c>
      <c r="U53">
        <f>IF('Rolex Data'!BG53="AA",1,0)</f>
        <v>0</v>
      </c>
      <c r="V53">
        <f>IF('Rolex Data'!BG53="AAA",1,0)</f>
        <v>1</v>
      </c>
      <c r="W53">
        <f>IF('Rolex Data'!BG53="AAAA",1,0)</f>
        <v>0</v>
      </c>
      <c r="X53">
        <f>IF('Rolex Data'!R53="Yes",1,0)</f>
        <v>0</v>
      </c>
      <c r="Y53">
        <f>IF(OR('Rolex Data'!X53="Yes", 'Rolex Data'!Y53="Yes",'Rolex Data'!Z53="Yes"),1,0)</f>
        <v>1</v>
      </c>
      <c r="Z53">
        <f>IF(OR('Rolex Data'!AA53="Yes",'Rolex Data'!AB53="Yes"),1,0)</f>
        <v>0</v>
      </c>
      <c r="AA53">
        <f>IF('Rolex Data'!AD53="Yes",1,0)</f>
        <v>0</v>
      </c>
      <c r="AB53">
        <f>IF('Rolex Data'!AC53="Yes",1,0)</f>
        <v>0</v>
      </c>
      <c r="AC53">
        <f>IF('Rolex Data'!AE53="Yes",1,0)</f>
        <v>1</v>
      </c>
      <c r="AD53">
        <f>IF(OR('Rolex Data'!AK53="Yes",'Rolex Data'!AN53="Yes"),1,0)</f>
        <v>0</v>
      </c>
      <c r="AE53" s="45">
        <f t="shared" si="1"/>
        <v>0</v>
      </c>
      <c r="AF53" s="45">
        <f t="shared" si="2"/>
        <v>0</v>
      </c>
      <c r="AG53" s="45">
        <f t="shared" si="3"/>
        <v>0</v>
      </c>
      <c r="AH53" s="45">
        <f t="shared" si="4"/>
        <v>0</v>
      </c>
      <c r="AI53" s="45">
        <f t="shared" si="5"/>
        <v>1</v>
      </c>
    </row>
    <row r="54" spans="1:35" x14ac:dyDescent="0.2">
      <c r="A54">
        <v>50</v>
      </c>
      <c r="B54" s="47">
        <f>'Rolex Data'!C54</f>
        <v>44688</v>
      </c>
      <c r="C54">
        <f>'Rolex Data'!D54</f>
        <v>153</v>
      </c>
      <c r="D54" s="48">
        <f>'Rolex Data'!E54</f>
        <v>7000</v>
      </c>
      <c r="E54" s="48">
        <f>'Rolex Data'!F54</f>
        <v>8750</v>
      </c>
      <c r="F54" s="49">
        <f t="shared" si="0"/>
        <v>8.8536654280374503</v>
      </c>
      <c r="G54">
        <f>IF('Rolex Data'!L54="Stainless Steel",1,0)</f>
        <v>0</v>
      </c>
      <c r="H54">
        <f>IF('Rolex Data'!L54="Two-tone",1,0)</f>
        <v>0</v>
      </c>
      <c r="I54">
        <f>IF(OR('Rolex Data'!L54="YG 18K",'Rolex Data'!L54="YG &lt;18K",'Rolex Data'!L54="PG 18K",'Rolex Data'!L54="PG &lt;18K",'Rolex Data'!L54="WG 18K",'Rolex Data'!L54="Mixes of 18K",'Rolex Data'!L54="Mixes &lt;18K"),1,0)</f>
        <v>1</v>
      </c>
      <c r="J54">
        <f>IF(OR('Rolex Data'!L54="PVD",'Rolex Data'!L54="Gold Plate",'Rolex Data'!L54="Other"),1,0)</f>
        <v>0</v>
      </c>
      <c r="K54">
        <f>IF('Rolex Data'!P54="Stainless Steel",1,0)</f>
        <v>0</v>
      </c>
      <c r="L54">
        <f>IF('Rolex Data'!P54="Leather",1,0)</f>
        <v>1</v>
      </c>
      <c r="M54">
        <f>IF('Rolex Data'!P54="Two-tone",1,0)</f>
        <v>0</v>
      </c>
      <c r="N54">
        <f>IF(OR('Rolex Data'!P54="YG 18K",'Rolex Data'!P54="PG 18K",'Rolex Data'!P54="WG 18K",'Rolex Data'!P54="Mixes of 18K"),1,0)</f>
        <v>0</v>
      </c>
      <c r="O54">
        <f>IF(OR('Rolex Data'!AX54="Yes",'Rolex Data'!AY54="Yes",'Rolex Data'!AW54="Yes"),1,0)</f>
        <v>0</v>
      </c>
      <c r="P54">
        <f>IF(OR(ISTEXT('Rolex Data'!AZ54), ISTEXT('Rolex Data'!BA54)),1,0)</f>
        <v>0</v>
      </c>
      <c r="Q54">
        <f>IF('Rolex Data'!BB54="Yes",1,0)</f>
        <v>0</v>
      </c>
      <c r="R54">
        <f>IF('Rolex Data'!BC54="Yes",1,0)</f>
        <v>0</v>
      </c>
      <c r="S54">
        <f>IF('Rolex Data'!BF54="Yes",1,0)</f>
        <v>0</v>
      </c>
      <c r="T54">
        <f>IF('Rolex Data'!BG54="A",1,0)</f>
        <v>0</v>
      </c>
      <c r="U54">
        <f>IF('Rolex Data'!BG54="AA",1,0)</f>
        <v>1</v>
      </c>
      <c r="V54">
        <f>IF('Rolex Data'!BG54="AAA",1,0)</f>
        <v>0</v>
      </c>
      <c r="W54">
        <f>IF('Rolex Data'!BG54="AAAA",1,0)</f>
        <v>0</v>
      </c>
      <c r="X54">
        <f>IF('Rolex Data'!R54="Yes",1,0)</f>
        <v>0</v>
      </c>
      <c r="Y54">
        <f>IF(OR('Rolex Data'!X54="Yes", 'Rolex Data'!Y54="Yes",'Rolex Data'!Z54="Yes"),1,0)</f>
        <v>1</v>
      </c>
      <c r="Z54">
        <f>IF(OR('Rolex Data'!AA54="Yes",'Rolex Data'!AB54="Yes"),1,0)</f>
        <v>0</v>
      </c>
      <c r="AA54">
        <f>IF('Rolex Data'!AD54="Yes",1,0)</f>
        <v>0</v>
      </c>
      <c r="AB54">
        <f>IF('Rolex Data'!AC54="Yes",1,0)</f>
        <v>0</v>
      </c>
      <c r="AC54">
        <f>IF('Rolex Data'!AE54="Yes",1,0)</f>
        <v>0</v>
      </c>
      <c r="AD54">
        <f>IF(OR('Rolex Data'!AK54="Yes",'Rolex Data'!AN54="Yes"),1,0)</f>
        <v>0</v>
      </c>
      <c r="AE54" s="45">
        <f t="shared" si="1"/>
        <v>0</v>
      </c>
      <c r="AF54" s="45">
        <f t="shared" si="2"/>
        <v>0</v>
      </c>
      <c r="AG54" s="45">
        <f t="shared" si="3"/>
        <v>0</v>
      </c>
      <c r="AH54" s="45">
        <f t="shared" si="4"/>
        <v>0</v>
      </c>
      <c r="AI54" s="45">
        <f t="shared" si="5"/>
        <v>1</v>
      </c>
    </row>
    <row r="55" spans="1:35" x14ac:dyDescent="0.2">
      <c r="A55">
        <v>51</v>
      </c>
      <c r="B55" s="47">
        <f>'Rolex Data'!C55</f>
        <v>44688</v>
      </c>
      <c r="C55">
        <f>'Rolex Data'!D55</f>
        <v>158</v>
      </c>
      <c r="D55" s="48">
        <f>'Rolex Data'!E55</f>
        <v>18000</v>
      </c>
      <c r="E55" s="48">
        <f>'Rolex Data'!F55</f>
        <v>22500</v>
      </c>
      <c r="F55" s="49">
        <f t="shared" si="0"/>
        <v>9.7981270368783022</v>
      </c>
      <c r="G55">
        <f>IF('Rolex Data'!L55="Stainless Steel",1,0)</f>
        <v>0</v>
      </c>
      <c r="H55">
        <f>IF('Rolex Data'!L55="Two-tone",1,0)</f>
        <v>0</v>
      </c>
      <c r="I55">
        <f>IF(OR('Rolex Data'!L55="YG 18K",'Rolex Data'!L55="YG &lt;18K",'Rolex Data'!L55="PG 18K",'Rolex Data'!L55="PG &lt;18K",'Rolex Data'!L55="WG 18K",'Rolex Data'!L55="Mixes of 18K",'Rolex Data'!L55="Mixes &lt;18K"),1,0)</f>
        <v>1</v>
      </c>
      <c r="J55">
        <f>IF(OR('Rolex Data'!L55="PVD",'Rolex Data'!L55="Gold Plate",'Rolex Data'!L55="Other"),1,0)</f>
        <v>0</v>
      </c>
      <c r="K55">
        <f>IF('Rolex Data'!P55="Stainless Steel",1,0)</f>
        <v>0</v>
      </c>
      <c r="L55">
        <f>IF('Rolex Data'!P55="Leather",1,0)</f>
        <v>0</v>
      </c>
      <c r="M55">
        <f>IF('Rolex Data'!P55="Two-tone",1,0)</f>
        <v>0</v>
      </c>
      <c r="N55">
        <f>IF(OR('Rolex Data'!P55="YG 18K",'Rolex Data'!P55="PG 18K",'Rolex Data'!P55="WG 18K",'Rolex Data'!P55="Mixes of 18K"),1,0)</f>
        <v>1</v>
      </c>
      <c r="O55">
        <f>IF(OR('Rolex Data'!AX55="Yes",'Rolex Data'!AY55="Yes",'Rolex Data'!AW55="Yes"),1,0)</f>
        <v>0</v>
      </c>
      <c r="P55">
        <f>IF(OR(ISTEXT('Rolex Data'!AZ55), ISTEXT('Rolex Data'!BA55)),1,0)</f>
        <v>0</v>
      </c>
      <c r="Q55">
        <f>IF('Rolex Data'!BB55="Yes",1,0)</f>
        <v>0</v>
      </c>
      <c r="R55">
        <f>IF('Rolex Data'!BC55="Yes",1,0)</f>
        <v>0</v>
      </c>
      <c r="S55">
        <f>IF('Rolex Data'!BF55="Yes",1,0)</f>
        <v>0</v>
      </c>
      <c r="T55">
        <f>IF('Rolex Data'!BG55="A",1,0)</f>
        <v>0</v>
      </c>
      <c r="U55">
        <f>IF('Rolex Data'!BG55="AA",1,0)</f>
        <v>1</v>
      </c>
      <c r="V55">
        <f>IF('Rolex Data'!BG55="AAA",1,0)</f>
        <v>0</v>
      </c>
      <c r="W55">
        <f>IF('Rolex Data'!BG55="AAAA",1,0)</f>
        <v>0</v>
      </c>
      <c r="X55">
        <f>IF('Rolex Data'!R55="Yes",1,0)</f>
        <v>0</v>
      </c>
      <c r="Y55">
        <f>IF(OR('Rolex Data'!X55="Yes", 'Rolex Data'!Y55="Yes",'Rolex Data'!Z55="Yes"),1,0)</f>
        <v>1</v>
      </c>
      <c r="Z55">
        <f>IF(OR('Rolex Data'!AA55="Yes",'Rolex Data'!AB55="Yes"),1,0)</f>
        <v>0</v>
      </c>
      <c r="AA55">
        <f>IF('Rolex Data'!AD55="Yes",1,0)</f>
        <v>0</v>
      </c>
      <c r="AB55">
        <f>IF('Rolex Data'!AC55="Yes",1,0)</f>
        <v>0</v>
      </c>
      <c r="AC55">
        <f>IF('Rolex Data'!AE55="Yes",1,0)</f>
        <v>0</v>
      </c>
      <c r="AD55">
        <f>IF(OR('Rolex Data'!AK55="Yes",'Rolex Data'!AN55="Yes"),1,0)</f>
        <v>0</v>
      </c>
      <c r="AE55" s="45">
        <f t="shared" si="1"/>
        <v>0</v>
      </c>
      <c r="AF55" s="45">
        <f t="shared" si="2"/>
        <v>0</v>
      </c>
      <c r="AG55" s="45">
        <f t="shared" si="3"/>
        <v>0</v>
      </c>
      <c r="AH55" s="45">
        <f t="shared" si="4"/>
        <v>0</v>
      </c>
      <c r="AI55" s="45">
        <f t="shared" si="5"/>
        <v>1</v>
      </c>
    </row>
    <row r="56" spans="1:35" x14ac:dyDescent="0.2">
      <c r="A56">
        <v>52</v>
      </c>
      <c r="B56" s="47">
        <f>'Rolex Data'!C56</f>
        <v>44688</v>
      </c>
      <c r="C56">
        <f>'Rolex Data'!D56</f>
        <v>159</v>
      </c>
      <c r="D56" s="48">
        <f>'Rolex Data'!E56</f>
        <v>12000</v>
      </c>
      <c r="E56" s="48">
        <f>'Rolex Data'!F56</f>
        <v>15000</v>
      </c>
      <c r="F56" s="49">
        <f t="shared" si="0"/>
        <v>9.3926619287701367</v>
      </c>
      <c r="G56">
        <f>IF('Rolex Data'!L56="Stainless Steel",1,0)</f>
        <v>0</v>
      </c>
      <c r="H56">
        <f>IF('Rolex Data'!L56="Two-tone",1,0)</f>
        <v>0</v>
      </c>
      <c r="I56">
        <f>IF(OR('Rolex Data'!L56="YG 18K",'Rolex Data'!L56="YG &lt;18K",'Rolex Data'!L56="PG 18K",'Rolex Data'!L56="PG &lt;18K",'Rolex Data'!L56="WG 18K",'Rolex Data'!L56="Mixes of 18K",'Rolex Data'!L56="Mixes &lt;18K"),1,0)</f>
        <v>1</v>
      </c>
      <c r="J56">
        <f>IF(OR('Rolex Data'!L56="PVD",'Rolex Data'!L56="Gold Plate",'Rolex Data'!L56="Other"),1,0)</f>
        <v>0</v>
      </c>
      <c r="K56">
        <f>IF('Rolex Data'!P56="Stainless Steel",1,0)</f>
        <v>0</v>
      </c>
      <c r="L56">
        <f>IF('Rolex Data'!P56="Leather",1,0)</f>
        <v>0</v>
      </c>
      <c r="M56">
        <f>IF('Rolex Data'!P56="Two-tone",1,0)</f>
        <v>0</v>
      </c>
      <c r="N56">
        <f>IF(OR('Rolex Data'!P56="YG 18K",'Rolex Data'!P56="PG 18K",'Rolex Data'!P56="WG 18K",'Rolex Data'!P56="Mixes of 18K"),1,0)</f>
        <v>1</v>
      </c>
      <c r="O56">
        <f>IF(OR('Rolex Data'!AX56="Yes",'Rolex Data'!AY56="Yes",'Rolex Data'!AW56="Yes"),1,0)</f>
        <v>0</v>
      </c>
      <c r="P56">
        <f>IF(OR(ISTEXT('Rolex Data'!AZ56), ISTEXT('Rolex Data'!BA56)),1,0)</f>
        <v>0</v>
      </c>
      <c r="Q56">
        <f>IF('Rolex Data'!BB56="Yes",1,0)</f>
        <v>0</v>
      </c>
      <c r="R56">
        <f>IF('Rolex Data'!BC56="Yes",1,0)</f>
        <v>0</v>
      </c>
      <c r="S56">
        <f>IF('Rolex Data'!BF56="Yes",1,0)</f>
        <v>0</v>
      </c>
      <c r="T56">
        <f>IF('Rolex Data'!BG56="A",1,0)</f>
        <v>0</v>
      </c>
      <c r="U56">
        <f>IF('Rolex Data'!BG56="AA",1,0)</f>
        <v>1</v>
      </c>
      <c r="V56">
        <f>IF('Rolex Data'!BG56="AAA",1,0)</f>
        <v>0</v>
      </c>
      <c r="W56">
        <f>IF('Rolex Data'!BG56="AAAA",1,0)</f>
        <v>0</v>
      </c>
      <c r="X56">
        <f>IF('Rolex Data'!R56="Yes",1,0)</f>
        <v>0</v>
      </c>
      <c r="Y56">
        <f>IF(OR('Rolex Data'!X56="Yes", 'Rolex Data'!Y56="Yes",'Rolex Data'!Z56="Yes"),1,0)</f>
        <v>1</v>
      </c>
      <c r="Z56">
        <f>IF(OR('Rolex Data'!AA56="Yes",'Rolex Data'!AB56="Yes"),1,0)</f>
        <v>0</v>
      </c>
      <c r="AA56">
        <f>IF('Rolex Data'!AD56="Yes",1,0)</f>
        <v>0</v>
      </c>
      <c r="AB56">
        <f>IF('Rolex Data'!AC56="Yes",1,0)</f>
        <v>0</v>
      </c>
      <c r="AC56">
        <f>IF('Rolex Data'!AE56="Yes",1,0)</f>
        <v>0</v>
      </c>
      <c r="AD56">
        <f>IF(OR('Rolex Data'!AK56="Yes",'Rolex Data'!AN56="Yes"),1,0)</f>
        <v>0</v>
      </c>
      <c r="AE56" s="45">
        <f t="shared" si="1"/>
        <v>0</v>
      </c>
      <c r="AF56" s="45">
        <f t="shared" si="2"/>
        <v>0</v>
      </c>
      <c r="AG56" s="45">
        <f t="shared" si="3"/>
        <v>0</v>
      </c>
      <c r="AH56" s="45">
        <f t="shared" si="4"/>
        <v>0</v>
      </c>
      <c r="AI56" s="45">
        <f t="shared" si="5"/>
        <v>1</v>
      </c>
    </row>
    <row r="57" spans="1:35" x14ac:dyDescent="0.2">
      <c r="A57">
        <v>53</v>
      </c>
      <c r="B57" s="47">
        <f>'Rolex Data'!C57</f>
        <v>44689</v>
      </c>
      <c r="C57">
        <f>'Rolex Data'!D57</f>
        <v>357</v>
      </c>
      <c r="D57" s="48">
        <f>'Rolex Data'!E57</f>
        <v>2600</v>
      </c>
      <c r="E57" s="48">
        <f>'Rolex Data'!F57</f>
        <v>3250</v>
      </c>
      <c r="F57" s="49">
        <f t="shared" si="0"/>
        <v>7.8632667240095735</v>
      </c>
      <c r="G57">
        <f>IF('Rolex Data'!L57="Stainless Steel",1,0)</f>
        <v>1</v>
      </c>
      <c r="H57">
        <f>IF('Rolex Data'!L57="Two-tone",1,0)</f>
        <v>0</v>
      </c>
      <c r="I57">
        <f>IF(OR('Rolex Data'!L57="YG 18K",'Rolex Data'!L57="YG &lt;18K",'Rolex Data'!L57="PG 18K",'Rolex Data'!L57="PG &lt;18K",'Rolex Data'!L57="WG 18K",'Rolex Data'!L57="Mixes of 18K",'Rolex Data'!L57="Mixes &lt;18K"),1,0)</f>
        <v>0</v>
      </c>
      <c r="J57">
        <f>IF(OR('Rolex Data'!L57="PVD",'Rolex Data'!L57="Gold Plate",'Rolex Data'!L57="Other"),1,0)</f>
        <v>0</v>
      </c>
      <c r="K57">
        <f>IF('Rolex Data'!P57="Stainless Steel",1,0)</f>
        <v>1</v>
      </c>
      <c r="L57">
        <f>IF('Rolex Data'!P57="Leather",1,0)</f>
        <v>0</v>
      </c>
      <c r="M57">
        <f>IF('Rolex Data'!P57="Two-tone",1,0)</f>
        <v>0</v>
      </c>
      <c r="N57">
        <f>IF(OR('Rolex Data'!P57="YG 18K",'Rolex Data'!P57="PG 18K",'Rolex Data'!P57="WG 18K",'Rolex Data'!P57="Mixes of 18K"),1,0)</f>
        <v>0</v>
      </c>
      <c r="O57">
        <f>IF(OR('Rolex Data'!AX57="Yes",'Rolex Data'!AY57="Yes",'Rolex Data'!AW57="Yes"),1,0)</f>
        <v>0</v>
      </c>
      <c r="P57">
        <f>IF(OR(ISTEXT('Rolex Data'!AZ57), ISTEXT('Rolex Data'!BA57)),1,0)</f>
        <v>0</v>
      </c>
      <c r="Q57">
        <f>IF('Rolex Data'!BB57="Yes",1,0)</f>
        <v>0</v>
      </c>
      <c r="R57">
        <f>IF('Rolex Data'!BC57="Yes",1,0)</f>
        <v>0</v>
      </c>
      <c r="S57">
        <f>IF('Rolex Data'!BF57="Yes",1,0)</f>
        <v>0</v>
      </c>
      <c r="T57">
        <f>IF('Rolex Data'!BG57="A",1,0)</f>
        <v>0</v>
      </c>
      <c r="U57">
        <f>IF('Rolex Data'!BG57="AA",1,0)</f>
        <v>1</v>
      </c>
      <c r="V57">
        <f>IF('Rolex Data'!BG57="AAA",1,0)</f>
        <v>0</v>
      </c>
      <c r="W57">
        <f>IF('Rolex Data'!BG57="AAAA",1,0)</f>
        <v>0</v>
      </c>
      <c r="X57">
        <f>IF('Rolex Data'!R57="Yes",1,0)</f>
        <v>1</v>
      </c>
      <c r="Y57">
        <f>IF(OR('Rolex Data'!X57="Yes", 'Rolex Data'!Y57="Yes",'Rolex Data'!Z57="Yes"),1,0)</f>
        <v>0</v>
      </c>
      <c r="Z57">
        <f>IF(OR('Rolex Data'!AA57="Yes",'Rolex Data'!AB57="Yes"),1,0)</f>
        <v>0</v>
      </c>
      <c r="AA57">
        <f>IF('Rolex Data'!AD57="Yes",1,0)</f>
        <v>0</v>
      </c>
      <c r="AB57">
        <f>IF('Rolex Data'!AC57="Yes",1,0)</f>
        <v>0</v>
      </c>
      <c r="AC57">
        <f>IF('Rolex Data'!AE57="Yes",1,0)</f>
        <v>0</v>
      </c>
      <c r="AD57">
        <f>IF(OR('Rolex Data'!AK57="Yes",'Rolex Data'!AN57="Yes"),1,0)</f>
        <v>0</v>
      </c>
      <c r="AE57" s="45">
        <f t="shared" si="1"/>
        <v>0</v>
      </c>
      <c r="AF57" s="45">
        <f t="shared" si="2"/>
        <v>0</v>
      </c>
      <c r="AG57" s="45">
        <f t="shared" si="3"/>
        <v>0</v>
      </c>
      <c r="AH57" s="45">
        <f t="shared" si="4"/>
        <v>0</v>
      </c>
      <c r="AI57" s="45">
        <f t="shared" si="5"/>
        <v>1</v>
      </c>
    </row>
    <row r="58" spans="1:35" x14ac:dyDescent="0.2">
      <c r="A58">
        <v>54</v>
      </c>
      <c r="B58" s="47">
        <f>'Rolex Data'!C58</f>
        <v>44689</v>
      </c>
      <c r="C58">
        <f>'Rolex Data'!D58</f>
        <v>362</v>
      </c>
      <c r="D58" s="48">
        <f>'Rolex Data'!E58</f>
        <v>9000</v>
      </c>
      <c r="E58" s="48">
        <f>'Rolex Data'!F58</f>
        <v>11250</v>
      </c>
      <c r="F58" s="49">
        <f t="shared" si="0"/>
        <v>9.1049798563183568</v>
      </c>
      <c r="G58">
        <f>IF('Rolex Data'!L58="Stainless Steel",1,0)</f>
        <v>1</v>
      </c>
      <c r="H58">
        <f>IF('Rolex Data'!L58="Two-tone",1,0)</f>
        <v>0</v>
      </c>
      <c r="I58">
        <f>IF(OR('Rolex Data'!L58="YG 18K",'Rolex Data'!L58="YG &lt;18K",'Rolex Data'!L58="PG 18K",'Rolex Data'!L58="PG &lt;18K",'Rolex Data'!L58="WG 18K",'Rolex Data'!L58="Mixes of 18K",'Rolex Data'!L58="Mixes &lt;18K"),1,0)</f>
        <v>0</v>
      </c>
      <c r="J58">
        <f>IF(OR('Rolex Data'!L58="PVD",'Rolex Data'!L58="Gold Plate",'Rolex Data'!L58="Other"),1,0)</f>
        <v>0</v>
      </c>
      <c r="K58">
        <f>IF('Rolex Data'!P58="Stainless Steel",1,0)</f>
        <v>1</v>
      </c>
      <c r="L58">
        <f>IF('Rolex Data'!P58="Leather",1,0)</f>
        <v>0</v>
      </c>
      <c r="M58">
        <f>IF('Rolex Data'!P58="Two-tone",1,0)</f>
        <v>0</v>
      </c>
      <c r="N58">
        <f>IF(OR('Rolex Data'!P58="YG 18K",'Rolex Data'!P58="PG 18K",'Rolex Data'!P58="WG 18K",'Rolex Data'!P58="Mixes of 18K"),1,0)</f>
        <v>0</v>
      </c>
      <c r="O58">
        <f>IF(OR('Rolex Data'!AX58="Yes",'Rolex Data'!AY58="Yes",'Rolex Data'!AW58="Yes"),1,0)</f>
        <v>0</v>
      </c>
      <c r="P58">
        <f>IF(OR(ISTEXT('Rolex Data'!AZ58), ISTEXT('Rolex Data'!BA58)),1,0)</f>
        <v>0</v>
      </c>
      <c r="Q58">
        <f>IF('Rolex Data'!BB58="Yes",1,0)</f>
        <v>0</v>
      </c>
      <c r="R58">
        <f>IF('Rolex Data'!BC58="Yes",1,0)</f>
        <v>0</v>
      </c>
      <c r="S58">
        <f>IF('Rolex Data'!BF58="Yes",1,0)</f>
        <v>0</v>
      </c>
      <c r="T58">
        <f>IF('Rolex Data'!BG58="A",1,0)</f>
        <v>0</v>
      </c>
      <c r="U58">
        <f>IF('Rolex Data'!BG58="AA",1,0)</f>
        <v>1</v>
      </c>
      <c r="V58">
        <f>IF('Rolex Data'!BG58="AAA",1,0)</f>
        <v>0</v>
      </c>
      <c r="W58">
        <f>IF('Rolex Data'!BG58="AAAA",1,0)</f>
        <v>0</v>
      </c>
      <c r="X58">
        <f>IF('Rolex Data'!R58="Yes",1,0)</f>
        <v>1</v>
      </c>
      <c r="Y58">
        <f>IF(OR('Rolex Data'!X58="Yes", 'Rolex Data'!Y58="Yes",'Rolex Data'!Z58="Yes"),1,0)</f>
        <v>0</v>
      </c>
      <c r="Z58">
        <f>IF(OR('Rolex Data'!AA58="Yes",'Rolex Data'!AB58="Yes"),1,0)</f>
        <v>0</v>
      </c>
      <c r="AA58">
        <f>IF('Rolex Data'!AD58="Yes",1,0)</f>
        <v>0</v>
      </c>
      <c r="AB58">
        <f>IF('Rolex Data'!AC58="Yes",1,0)</f>
        <v>1</v>
      </c>
      <c r="AC58">
        <f>IF('Rolex Data'!AE58="Yes",1,0)</f>
        <v>0</v>
      </c>
      <c r="AD58">
        <f>IF(OR('Rolex Data'!AK58="Yes",'Rolex Data'!AN58="Yes"),1,0)</f>
        <v>0</v>
      </c>
      <c r="AE58" s="45">
        <f t="shared" si="1"/>
        <v>0</v>
      </c>
      <c r="AF58" s="45">
        <f t="shared" si="2"/>
        <v>0</v>
      </c>
      <c r="AG58" s="45">
        <f t="shared" si="3"/>
        <v>0</v>
      </c>
      <c r="AH58" s="45">
        <f t="shared" si="4"/>
        <v>0</v>
      </c>
      <c r="AI58" s="45">
        <f t="shared" si="5"/>
        <v>1</v>
      </c>
    </row>
    <row r="59" spans="1:35" x14ac:dyDescent="0.2">
      <c r="A59">
        <v>55</v>
      </c>
      <c r="B59" s="47">
        <f>'Rolex Data'!C59</f>
        <v>44689</v>
      </c>
      <c r="C59">
        <f>'Rolex Data'!D59</f>
        <v>363</v>
      </c>
      <c r="D59" s="48">
        <f>'Rolex Data'!E59</f>
        <v>8500</v>
      </c>
      <c r="E59" s="48">
        <f>'Rolex Data'!F59</f>
        <v>10625</v>
      </c>
      <c r="F59" s="49">
        <f t="shared" si="0"/>
        <v>9.0478214424784085</v>
      </c>
      <c r="G59">
        <f>IF('Rolex Data'!L59="Stainless Steel",1,0)</f>
        <v>1</v>
      </c>
      <c r="H59">
        <f>IF('Rolex Data'!L59="Two-tone",1,0)</f>
        <v>0</v>
      </c>
      <c r="I59">
        <f>IF(OR('Rolex Data'!L59="YG 18K",'Rolex Data'!L59="YG &lt;18K",'Rolex Data'!L59="PG 18K",'Rolex Data'!L59="PG &lt;18K",'Rolex Data'!L59="WG 18K",'Rolex Data'!L59="Mixes of 18K",'Rolex Data'!L59="Mixes &lt;18K"),1,0)</f>
        <v>0</v>
      </c>
      <c r="J59">
        <f>IF(OR('Rolex Data'!L59="PVD",'Rolex Data'!L59="Gold Plate",'Rolex Data'!L59="Other"),1,0)</f>
        <v>0</v>
      </c>
      <c r="K59">
        <f>IF('Rolex Data'!P59="Stainless Steel",1,0)</f>
        <v>1</v>
      </c>
      <c r="L59">
        <f>IF('Rolex Data'!P59="Leather",1,0)</f>
        <v>0</v>
      </c>
      <c r="M59">
        <f>IF('Rolex Data'!P59="Two-tone",1,0)</f>
        <v>0</v>
      </c>
      <c r="N59">
        <f>IF(OR('Rolex Data'!P59="YG 18K",'Rolex Data'!P59="PG 18K",'Rolex Data'!P59="WG 18K",'Rolex Data'!P59="Mixes of 18K"),1,0)</f>
        <v>0</v>
      </c>
      <c r="O59">
        <f>IF(OR('Rolex Data'!AX59="Yes",'Rolex Data'!AY59="Yes",'Rolex Data'!AW59="Yes"),1,0)</f>
        <v>0</v>
      </c>
      <c r="P59">
        <f>IF(OR(ISTEXT('Rolex Data'!AZ59), ISTEXT('Rolex Data'!BA59)),1,0)</f>
        <v>0</v>
      </c>
      <c r="Q59">
        <f>IF('Rolex Data'!BB59="Yes",1,0)</f>
        <v>0</v>
      </c>
      <c r="R59">
        <f>IF('Rolex Data'!BC59="Yes",1,0)</f>
        <v>0</v>
      </c>
      <c r="S59">
        <f>IF('Rolex Data'!BF59="Yes",1,0)</f>
        <v>0</v>
      </c>
      <c r="T59">
        <f>IF('Rolex Data'!BG59="A",1,0)</f>
        <v>0</v>
      </c>
      <c r="U59">
        <f>IF('Rolex Data'!BG59="AA",1,0)</f>
        <v>0</v>
      </c>
      <c r="V59">
        <f>IF('Rolex Data'!BG59="AAA",1,0)</f>
        <v>1</v>
      </c>
      <c r="W59">
        <f>IF('Rolex Data'!BG59="AAAA",1,0)</f>
        <v>0</v>
      </c>
      <c r="X59">
        <f>IF('Rolex Data'!R59="Yes",1,0)</f>
        <v>0</v>
      </c>
      <c r="Y59">
        <f>IF(OR('Rolex Data'!X59="Yes", 'Rolex Data'!Y59="Yes",'Rolex Data'!Z59="Yes"),1,0)</f>
        <v>1</v>
      </c>
      <c r="Z59">
        <f>IF(OR('Rolex Data'!AA59="Yes",'Rolex Data'!AB59="Yes"),1,0)</f>
        <v>0</v>
      </c>
      <c r="AA59">
        <f>IF('Rolex Data'!AD59="Yes",1,0)</f>
        <v>0</v>
      </c>
      <c r="AB59">
        <f>IF('Rolex Data'!AC59="Yes",1,0)</f>
        <v>1</v>
      </c>
      <c r="AC59">
        <f>IF('Rolex Data'!AE59="Yes",1,0)</f>
        <v>0</v>
      </c>
      <c r="AD59">
        <f>IF(OR('Rolex Data'!AK59="Yes",'Rolex Data'!AN59="Yes"),1,0)</f>
        <v>0</v>
      </c>
      <c r="AE59" s="45">
        <f t="shared" si="1"/>
        <v>0</v>
      </c>
      <c r="AF59" s="45">
        <f t="shared" si="2"/>
        <v>0</v>
      </c>
      <c r="AG59" s="45">
        <f t="shared" si="3"/>
        <v>0</v>
      </c>
      <c r="AH59" s="45">
        <f t="shared" si="4"/>
        <v>0</v>
      </c>
      <c r="AI59" s="45">
        <f t="shared" si="5"/>
        <v>1</v>
      </c>
    </row>
    <row r="60" spans="1:35" x14ac:dyDescent="0.2">
      <c r="A60">
        <v>56</v>
      </c>
      <c r="B60" s="47">
        <f>'Rolex Data'!C60</f>
        <v>44689</v>
      </c>
      <c r="C60">
        <f>'Rolex Data'!D60</f>
        <v>366</v>
      </c>
      <c r="D60" s="48">
        <f>'Rolex Data'!E60</f>
        <v>11000</v>
      </c>
      <c r="E60" s="48">
        <f>'Rolex Data'!F60</f>
        <v>13750</v>
      </c>
      <c r="F60" s="49">
        <f t="shared" si="0"/>
        <v>9.3056505517805075</v>
      </c>
      <c r="G60">
        <f>IF('Rolex Data'!L60="Stainless Steel",1,0)</f>
        <v>1</v>
      </c>
      <c r="H60">
        <f>IF('Rolex Data'!L60="Two-tone",1,0)</f>
        <v>0</v>
      </c>
      <c r="I60">
        <f>IF(OR('Rolex Data'!L60="YG 18K",'Rolex Data'!L60="YG &lt;18K",'Rolex Data'!L60="PG 18K",'Rolex Data'!L60="PG &lt;18K",'Rolex Data'!L60="WG 18K",'Rolex Data'!L60="Mixes of 18K",'Rolex Data'!L60="Mixes &lt;18K"),1,0)</f>
        <v>0</v>
      </c>
      <c r="J60">
        <f>IF(OR('Rolex Data'!L60="PVD",'Rolex Data'!L60="Gold Plate",'Rolex Data'!L60="Other"),1,0)</f>
        <v>0</v>
      </c>
      <c r="K60">
        <f>IF('Rolex Data'!P60="Stainless Steel",1,0)</f>
        <v>1</v>
      </c>
      <c r="L60">
        <f>IF('Rolex Data'!P60="Leather",1,0)</f>
        <v>0</v>
      </c>
      <c r="M60">
        <f>IF('Rolex Data'!P60="Two-tone",1,0)</f>
        <v>0</v>
      </c>
      <c r="N60">
        <f>IF(OR('Rolex Data'!P60="YG 18K",'Rolex Data'!P60="PG 18K",'Rolex Data'!P60="WG 18K",'Rolex Data'!P60="Mixes of 18K"),1,0)</f>
        <v>0</v>
      </c>
      <c r="O60">
        <f>IF(OR('Rolex Data'!AX60="Yes",'Rolex Data'!AY60="Yes",'Rolex Data'!AW60="Yes"),1,0)</f>
        <v>0</v>
      </c>
      <c r="P60">
        <f>IF(OR(ISTEXT('Rolex Data'!AZ60), ISTEXT('Rolex Data'!BA60)),1,0)</f>
        <v>0</v>
      </c>
      <c r="Q60">
        <f>IF('Rolex Data'!BB60="Yes",1,0)</f>
        <v>0</v>
      </c>
      <c r="R60">
        <f>IF('Rolex Data'!BC60="Yes",1,0)</f>
        <v>0</v>
      </c>
      <c r="S60">
        <f>IF('Rolex Data'!BF60="Yes",1,0)</f>
        <v>0</v>
      </c>
      <c r="T60">
        <f>IF('Rolex Data'!BG60="A",1,0)</f>
        <v>0</v>
      </c>
      <c r="U60">
        <f>IF('Rolex Data'!BG60="AA",1,0)</f>
        <v>0</v>
      </c>
      <c r="V60">
        <f>IF('Rolex Data'!BG60="AAA",1,0)</f>
        <v>1</v>
      </c>
      <c r="W60">
        <f>IF('Rolex Data'!BG60="AAAA",1,0)</f>
        <v>0</v>
      </c>
      <c r="X60">
        <f>IF('Rolex Data'!R60="Yes",1,0)</f>
        <v>1</v>
      </c>
      <c r="Y60">
        <f>IF(OR('Rolex Data'!X60="Yes", 'Rolex Data'!Y60="Yes",'Rolex Data'!Z60="Yes"),1,0)</f>
        <v>0</v>
      </c>
      <c r="Z60">
        <f>IF(OR('Rolex Data'!AA60="Yes",'Rolex Data'!AB60="Yes"),1,0)</f>
        <v>0</v>
      </c>
      <c r="AA60">
        <f>IF('Rolex Data'!AD60="Yes",1,0)</f>
        <v>0</v>
      </c>
      <c r="AB60">
        <f>IF('Rolex Data'!AC60="Yes",1,0)</f>
        <v>0</v>
      </c>
      <c r="AC60">
        <f>IF('Rolex Data'!AE60="Yes",1,0)</f>
        <v>0</v>
      </c>
      <c r="AD60">
        <f>IF(OR('Rolex Data'!AK60="Yes",'Rolex Data'!AN60="Yes"),1,0)</f>
        <v>0</v>
      </c>
      <c r="AE60" s="45">
        <f t="shared" si="1"/>
        <v>0</v>
      </c>
      <c r="AF60" s="45">
        <f t="shared" si="2"/>
        <v>0</v>
      </c>
      <c r="AG60" s="45">
        <f t="shared" si="3"/>
        <v>0</v>
      </c>
      <c r="AH60" s="45">
        <f t="shared" si="4"/>
        <v>0</v>
      </c>
      <c r="AI60" s="45">
        <f t="shared" si="5"/>
        <v>1</v>
      </c>
    </row>
    <row r="61" spans="1:35" x14ac:dyDescent="0.2">
      <c r="A61">
        <v>57</v>
      </c>
      <c r="B61" s="47">
        <f>'Rolex Data'!C61</f>
        <v>44689</v>
      </c>
      <c r="C61">
        <f>'Rolex Data'!D61</f>
        <v>368</v>
      </c>
      <c r="D61" s="48">
        <f>'Rolex Data'!E61</f>
        <v>17000</v>
      </c>
      <c r="E61" s="48">
        <f>'Rolex Data'!F61</f>
        <v>21250</v>
      </c>
      <c r="F61" s="49">
        <f t="shared" si="0"/>
        <v>9.7409686230383539</v>
      </c>
      <c r="G61">
        <f>IF('Rolex Data'!L61="Stainless Steel",1,0)</f>
        <v>1</v>
      </c>
      <c r="H61">
        <f>IF('Rolex Data'!L61="Two-tone",1,0)</f>
        <v>0</v>
      </c>
      <c r="I61">
        <f>IF(OR('Rolex Data'!L61="YG 18K",'Rolex Data'!L61="YG &lt;18K",'Rolex Data'!L61="PG 18K",'Rolex Data'!L61="PG &lt;18K",'Rolex Data'!L61="WG 18K",'Rolex Data'!L61="Mixes of 18K",'Rolex Data'!L61="Mixes &lt;18K"),1,0)</f>
        <v>0</v>
      </c>
      <c r="J61">
        <f>IF(OR('Rolex Data'!L61="PVD",'Rolex Data'!L61="Gold Plate",'Rolex Data'!L61="Other"),1,0)</f>
        <v>0</v>
      </c>
      <c r="K61">
        <f>IF('Rolex Data'!P61="Stainless Steel",1,0)</f>
        <v>1</v>
      </c>
      <c r="L61">
        <f>IF('Rolex Data'!P61="Leather",1,0)</f>
        <v>0</v>
      </c>
      <c r="M61">
        <f>IF('Rolex Data'!P61="Two-tone",1,0)</f>
        <v>0</v>
      </c>
      <c r="N61">
        <f>IF(OR('Rolex Data'!P61="YG 18K",'Rolex Data'!P61="PG 18K",'Rolex Data'!P61="WG 18K",'Rolex Data'!P61="Mixes of 18K"),1,0)</f>
        <v>0</v>
      </c>
      <c r="O61">
        <f>IF(OR('Rolex Data'!AX61="Yes",'Rolex Data'!AY61="Yes",'Rolex Data'!AW61="Yes"),1,0)</f>
        <v>0</v>
      </c>
      <c r="P61">
        <f>IF(OR(ISTEXT('Rolex Data'!AZ61), ISTEXT('Rolex Data'!BA61)),1,0)</f>
        <v>0</v>
      </c>
      <c r="Q61">
        <f>IF('Rolex Data'!BB61="Yes",1,0)</f>
        <v>0</v>
      </c>
      <c r="R61">
        <f>IF('Rolex Data'!BC61="Yes",1,0)</f>
        <v>0</v>
      </c>
      <c r="S61">
        <f>IF('Rolex Data'!BF61="Yes",1,0)</f>
        <v>0</v>
      </c>
      <c r="T61">
        <f>IF('Rolex Data'!BG61="A",1,0)</f>
        <v>0</v>
      </c>
      <c r="U61">
        <f>IF('Rolex Data'!BG61="AA",1,0)</f>
        <v>0</v>
      </c>
      <c r="V61">
        <f>IF('Rolex Data'!BG61="AAA",1,0)</f>
        <v>1</v>
      </c>
      <c r="W61">
        <f>IF('Rolex Data'!BG61="AAAA",1,0)</f>
        <v>0</v>
      </c>
      <c r="X61">
        <f>IF('Rolex Data'!R61="Yes",1,0)</f>
        <v>0</v>
      </c>
      <c r="Y61">
        <f>IF(OR('Rolex Data'!X61="Yes", 'Rolex Data'!Y61="Yes",'Rolex Data'!Z61="Yes"),1,0)</f>
        <v>1</v>
      </c>
      <c r="Z61">
        <f>IF(OR('Rolex Data'!AA61="Yes",'Rolex Data'!AB61="Yes"),1,0)</f>
        <v>0</v>
      </c>
      <c r="AA61">
        <f>IF('Rolex Data'!AD61="Yes",1,0)</f>
        <v>0</v>
      </c>
      <c r="AB61">
        <f>IF('Rolex Data'!AC61="Yes",1,0)</f>
        <v>0</v>
      </c>
      <c r="AC61">
        <f>IF('Rolex Data'!AE61="Yes",1,0)</f>
        <v>1</v>
      </c>
      <c r="AD61">
        <f>IF(OR('Rolex Data'!AK61="Yes",'Rolex Data'!AN61="Yes"),1,0)</f>
        <v>0</v>
      </c>
      <c r="AE61" s="45">
        <f t="shared" si="1"/>
        <v>0</v>
      </c>
      <c r="AF61" s="45">
        <f t="shared" si="2"/>
        <v>0</v>
      </c>
      <c r="AG61" s="45">
        <f t="shared" si="3"/>
        <v>0</v>
      </c>
      <c r="AH61" s="45">
        <f t="shared" si="4"/>
        <v>0</v>
      </c>
      <c r="AI61" s="45">
        <f t="shared" si="5"/>
        <v>1</v>
      </c>
    </row>
    <row r="62" spans="1:35" x14ac:dyDescent="0.2">
      <c r="A62">
        <v>58</v>
      </c>
      <c r="B62" s="47">
        <f>'Rolex Data'!C62</f>
        <v>44689</v>
      </c>
      <c r="C62">
        <f>'Rolex Data'!D62</f>
        <v>369</v>
      </c>
      <c r="D62" s="48">
        <f>'Rolex Data'!E62</f>
        <v>12500</v>
      </c>
      <c r="E62" s="48">
        <f>'Rolex Data'!F62</f>
        <v>15625</v>
      </c>
      <c r="F62" s="49">
        <f t="shared" si="0"/>
        <v>9.4334839232903924</v>
      </c>
      <c r="G62">
        <f>IF('Rolex Data'!L62="Stainless Steel",1,0)</f>
        <v>1</v>
      </c>
      <c r="H62">
        <f>IF('Rolex Data'!L62="Two-tone",1,0)</f>
        <v>0</v>
      </c>
      <c r="I62">
        <f>IF(OR('Rolex Data'!L62="YG 18K",'Rolex Data'!L62="YG &lt;18K",'Rolex Data'!L62="PG 18K",'Rolex Data'!L62="PG &lt;18K",'Rolex Data'!L62="WG 18K",'Rolex Data'!L62="Mixes of 18K",'Rolex Data'!L62="Mixes &lt;18K"),1,0)</f>
        <v>0</v>
      </c>
      <c r="J62">
        <f>IF(OR('Rolex Data'!L62="PVD",'Rolex Data'!L62="Gold Plate",'Rolex Data'!L62="Other"),1,0)</f>
        <v>0</v>
      </c>
      <c r="K62">
        <f>IF('Rolex Data'!P62="Stainless Steel",1,0)</f>
        <v>1</v>
      </c>
      <c r="L62">
        <f>IF('Rolex Data'!P62="Leather",1,0)</f>
        <v>0</v>
      </c>
      <c r="M62">
        <f>IF('Rolex Data'!P62="Two-tone",1,0)</f>
        <v>0</v>
      </c>
      <c r="N62">
        <f>IF(OR('Rolex Data'!P62="YG 18K",'Rolex Data'!P62="PG 18K",'Rolex Data'!P62="WG 18K",'Rolex Data'!P62="Mixes of 18K"),1,0)</f>
        <v>0</v>
      </c>
      <c r="O62">
        <f>IF(OR('Rolex Data'!AX62="Yes",'Rolex Data'!AY62="Yes",'Rolex Data'!AW62="Yes"),1,0)</f>
        <v>0</v>
      </c>
      <c r="P62">
        <f>IF(OR(ISTEXT('Rolex Data'!AZ62), ISTEXT('Rolex Data'!BA62)),1,0)</f>
        <v>0</v>
      </c>
      <c r="Q62">
        <f>IF('Rolex Data'!BB62="Yes",1,0)</f>
        <v>0</v>
      </c>
      <c r="R62">
        <f>IF('Rolex Data'!BC62="Yes",1,0)</f>
        <v>0</v>
      </c>
      <c r="S62">
        <f>IF('Rolex Data'!BF62="Yes",1,0)</f>
        <v>0</v>
      </c>
      <c r="T62">
        <f>IF('Rolex Data'!BG62="A",1,0)</f>
        <v>0</v>
      </c>
      <c r="U62">
        <f>IF('Rolex Data'!BG62="AA",1,0)</f>
        <v>1</v>
      </c>
      <c r="V62">
        <f>IF('Rolex Data'!BG62="AAA",1,0)</f>
        <v>0</v>
      </c>
      <c r="W62">
        <f>IF('Rolex Data'!BG62="AAAA",1,0)</f>
        <v>0</v>
      </c>
      <c r="X62">
        <f>IF('Rolex Data'!R62="Yes",1,0)</f>
        <v>0</v>
      </c>
      <c r="Y62">
        <f>IF(OR('Rolex Data'!X62="Yes", 'Rolex Data'!Y62="Yes",'Rolex Data'!Z62="Yes"),1,0)</f>
        <v>1</v>
      </c>
      <c r="Z62">
        <f>IF(OR('Rolex Data'!AA62="Yes",'Rolex Data'!AB62="Yes"),1,0)</f>
        <v>0</v>
      </c>
      <c r="AA62">
        <f>IF('Rolex Data'!AD62="Yes",1,0)</f>
        <v>0</v>
      </c>
      <c r="AB62">
        <f>IF('Rolex Data'!AC62="Yes",1,0)</f>
        <v>0</v>
      </c>
      <c r="AC62">
        <f>IF('Rolex Data'!AE62="Yes",1,0)</f>
        <v>1</v>
      </c>
      <c r="AD62">
        <f>IF(OR('Rolex Data'!AK62="Yes",'Rolex Data'!AN62="Yes"),1,0)</f>
        <v>0</v>
      </c>
      <c r="AE62" s="45">
        <f t="shared" si="1"/>
        <v>0</v>
      </c>
      <c r="AF62" s="45">
        <f t="shared" si="2"/>
        <v>0</v>
      </c>
      <c r="AG62" s="45">
        <f t="shared" si="3"/>
        <v>0</v>
      </c>
      <c r="AH62" s="45">
        <f t="shared" si="4"/>
        <v>0</v>
      </c>
      <c r="AI62" s="45">
        <f t="shared" si="5"/>
        <v>1</v>
      </c>
    </row>
    <row r="63" spans="1:35" x14ac:dyDescent="0.2">
      <c r="A63">
        <v>59</v>
      </c>
      <c r="B63" s="47">
        <f>'Rolex Data'!C63</f>
        <v>44689</v>
      </c>
      <c r="C63">
        <f>'Rolex Data'!D63</f>
        <v>370</v>
      </c>
      <c r="D63" s="48">
        <f>'Rolex Data'!E63</f>
        <v>20000</v>
      </c>
      <c r="E63" s="48">
        <f>'Rolex Data'!F63</f>
        <v>25000</v>
      </c>
      <c r="F63" s="49">
        <f t="shared" si="0"/>
        <v>9.9034875525361272</v>
      </c>
      <c r="G63">
        <f>IF('Rolex Data'!L63="Stainless Steel",1,0)</f>
        <v>1</v>
      </c>
      <c r="H63">
        <f>IF('Rolex Data'!L63="Two-tone",1,0)</f>
        <v>0</v>
      </c>
      <c r="I63">
        <f>IF(OR('Rolex Data'!L63="YG 18K",'Rolex Data'!L63="YG &lt;18K",'Rolex Data'!L63="PG 18K",'Rolex Data'!L63="PG &lt;18K",'Rolex Data'!L63="WG 18K",'Rolex Data'!L63="Mixes of 18K",'Rolex Data'!L63="Mixes &lt;18K"),1,0)</f>
        <v>0</v>
      </c>
      <c r="J63">
        <f>IF(OR('Rolex Data'!L63="PVD",'Rolex Data'!L63="Gold Plate",'Rolex Data'!L63="Other"),1,0)</f>
        <v>0</v>
      </c>
      <c r="K63">
        <f>IF('Rolex Data'!P63="Stainless Steel",1,0)</f>
        <v>1</v>
      </c>
      <c r="L63">
        <f>IF('Rolex Data'!P63="Leather",1,0)</f>
        <v>0</v>
      </c>
      <c r="M63">
        <f>IF('Rolex Data'!P63="Two-tone",1,0)</f>
        <v>0</v>
      </c>
      <c r="N63">
        <f>IF(OR('Rolex Data'!P63="YG 18K",'Rolex Data'!P63="PG 18K",'Rolex Data'!P63="WG 18K",'Rolex Data'!P63="Mixes of 18K"),1,0)</f>
        <v>0</v>
      </c>
      <c r="O63">
        <f>IF(OR('Rolex Data'!AX63="Yes",'Rolex Data'!AY63="Yes",'Rolex Data'!AW63="Yes"),1,0)</f>
        <v>0</v>
      </c>
      <c r="P63">
        <f>IF(OR(ISTEXT('Rolex Data'!AZ63), ISTEXT('Rolex Data'!BA63)),1,0)</f>
        <v>0</v>
      </c>
      <c r="Q63">
        <f>IF('Rolex Data'!BB63="Yes",1,0)</f>
        <v>0</v>
      </c>
      <c r="R63">
        <f>IF('Rolex Data'!BC63="Yes",1,0)</f>
        <v>0</v>
      </c>
      <c r="S63">
        <f>IF('Rolex Data'!BF63="Yes",1,0)</f>
        <v>0</v>
      </c>
      <c r="T63">
        <f>IF('Rolex Data'!BG63="A",1,0)</f>
        <v>0</v>
      </c>
      <c r="U63">
        <f>IF('Rolex Data'!BG63="AA",1,0)</f>
        <v>0</v>
      </c>
      <c r="V63">
        <f>IF('Rolex Data'!BG63="AAA",1,0)</f>
        <v>1</v>
      </c>
      <c r="W63">
        <f>IF('Rolex Data'!BG63="AAAA",1,0)</f>
        <v>0</v>
      </c>
      <c r="X63">
        <f>IF('Rolex Data'!R63="Yes",1,0)</f>
        <v>0</v>
      </c>
      <c r="Y63">
        <f>IF(OR('Rolex Data'!X63="Yes", 'Rolex Data'!Y63="Yes",'Rolex Data'!Z63="Yes"),1,0)</f>
        <v>1</v>
      </c>
      <c r="Z63">
        <f>IF(OR('Rolex Data'!AA63="Yes",'Rolex Data'!AB63="Yes"),1,0)</f>
        <v>0</v>
      </c>
      <c r="AA63">
        <f>IF('Rolex Data'!AD63="Yes",1,0)</f>
        <v>0</v>
      </c>
      <c r="AB63">
        <f>IF('Rolex Data'!AC63="Yes",1,0)</f>
        <v>0</v>
      </c>
      <c r="AC63">
        <f>IF('Rolex Data'!AE63="Yes",1,0)</f>
        <v>1</v>
      </c>
      <c r="AD63">
        <f>IF(OR('Rolex Data'!AK63="Yes",'Rolex Data'!AN63="Yes"),1,0)</f>
        <v>0</v>
      </c>
      <c r="AE63" s="45">
        <f t="shared" si="1"/>
        <v>0</v>
      </c>
      <c r="AF63" s="45">
        <f t="shared" si="2"/>
        <v>0</v>
      </c>
      <c r="AG63" s="45">
        <f t="shared" si="3"/>
        <v>0</v>
      </c>
      <c r="AH63" s="45">
        <f t="shared" si="4"/>
        <v>0</v>
      </c>
      <c r="AI63" s="45">
        <f t="shared" si="5"/>
        <v>1</v>
      </c>
    </row>
    <row r="64" spans="1:35" x14ac:dyDescent="0.2">
      <c r="A64">
        <v>60</v>
      </c>
      <c r="B64" s="47">
        <f>'Rolex Data'!C64</f>
        <v>44689</v>
      </c>
      <c r="C64">
        <f>'Rolex Data'!D64</f>
        <v>375</v>
      </c>
      <c r="D64" s="48">
        <f>'Rolex Data'!E64</f>
        <v>18000</v>
      </c>
      <c r="E64" s="48">
        <f>'Rolex Data'!F64</f>
        <v>22500</v>
      </c>
      <c r="F64" s="49">
        <f t="shared" si="0"/>
        <v>9.7981270368783022</v>
      </c>
      <c r="G64">
        <f>IF('Rolex Data'!L64="Stainless Steel",1,0)</f>
        <v>1</v>
      </c>
      <c r="H64">
        <f>IF('Rolex Data'!L64="Two-tone",1,0)</f>
        <v>0</v>
      </c>
      <c r="I64">
        <f>IF(OR('Rolex Data'!L64="YG 18K",'Rolex Data'!L64="YG &lt;18K",'Rolex Data'!L64="PG 18K",'Rolex Data'!L64="PG &lt;18K",'Rolex Data'!L64="WG 18K",'Rolex Data'!L64="Mixes of 18K",'Rolex Data'!L64="Mixes &lt;18K"),1,0)</f>
        <v>0</v>
      </c>
      <c r="J64">
        <f>IF(OR('Rolex Data'!L64="PVD",'Rolex Data'!L64="Gold Plate",'Rolex Data'!L64="Other"),1,0)</f>
        <v>0</v>
      </c>
      <c r="K64">
        <f>IF('Rolex Data'!P64="Stainless Steel",1,0)</f>
        <v>1</v>
      </c>
      <c r="L64">
        <f>IF('Rolex Data'!P64="Leather",1,0)</f>
        <v>0</v>
      </c>
      <c r="M64">
        <f>IF('Rolex Data'!P64="Two-tone",1,0)</f>
        <v>0</v>
      </c>
      <c r="N64">
        <f>IF(OR('Rolex Data'!P64="YG 18K",'Rolex Data'!P64="PG 18K",'Rolex Data'!P64="WG 18K",'Rolex Data'!P64="Mixes of 18K"),1,0)</f>
        <v>0</v>
      </c>
      <c r="O64">
        <f>IF(OR('Rolex Data'!AX64="Yes",'Rolex Data'!AY64="Yes",'Rolex Data'!AW64="Yes"),1,0)</f>
        <v>0</v>
      </c>
      <c r="P64">
        <f>IF(OR(ISTEXT('Rolex Data'!AZ64), ISTEXT('Rolex Data'!BA64)),1,0)</f>
        <v>0</v>
      </c>
      <c r="Q64">
        <f>IF('Rolex Data'!BB64="Yes",1,0)</f>
        <v>0</v>
      </c>
      <c r="R64">
        <f>IF('Rolex Data'!BC64="Yes",1,0)</f>
        <v>0</v>
      </c>
      <c r="S64">
        <f>IF('Rolex Data'!BF64="Yes",1,0)</f>
        <v>0</v>
      </c>
      <c r="T64">
        <f>IF('Rolex Data'!BG64="A",1,0)</f>
        <v>0</v>
      </c>
      <c r="U64">
        <f>IF('Rolex Data'!BG64="AA",1,0)</f>
        <v>0</v>
      </c>
      <c r="V64">
        <f>IF('Rolex Data'!BG64="AAA",1,0)</f>
        <v>1</v>
      </c>
      <c r="W64">
        <f>IF('Rolex Data'!BG64="AAAA",1,0)</f>
        <v>0</v>
      </c>
      <c r="X64">
        <f>IF('Rolex Data'!R64="Yes",1,0)</f>
        <v>0</v>
      </c>
      <c r="Y64">
        <f>IF(OR('Rolex Data'!X64="Yes", 'Rolex Data'!Y64="Yes",'Rolex Data'!Z64="Yes"),1,0)</f>
        <v>1</v>
      </c>
      <c r="Z64">
        <f>IF(OR('Rolex Data'!AA64="Yes",'Rolex Data'!AB64="Yes"),1,0)</f>
        <v>0</v>
      </c>
      <c r="AA64">
        <f>IF('Rolex Data'!AD64="Yes",1,0)</f>
        <v>0</v>
      </c>
      <c r="AB64">
        <f>IF('Rolex Data'!AC64="Yes",1,0)</f>
        <v>0</v>
      </c>
      <c r="AC64">
        <f>IF('Rolex Data'!AE64="Yes",1,0)</f>
        <v>1</v>
      </c>
      <c r="AD64">
        <f>IF(OR('Rolex Data'!AK64="Yes",'Rolex Data'!AN64="Yes"),1,0)</f>
        <v>0</v>
      </c>
      <c r="AE64" s="45">
        <f t="shared" si="1"/>
        <v>0</v>
      </c>
      <c r="AF64" s="45">
        <f t="shared" si="2"/>
        <v>0</v>
      </c>
      <c r="AG64" s="45">
        <f t="shared" si="3"/>
        <v>0</v>
      </c>
      <c r="AH64" s="45">
        <f t="shared" si="4"/>
        <v>0</v>
      </c>
      <c r="AI64" s="45">
        <f t="shared" si="5"/>
        <v>1</v>
      </c>
    </row>
    <row r="65" spans="1:35" x14ac:dyDescent="0.2">
      <c r="A65">
        <v>61</v>
      </c>
      <c r="B65" s="47">
        <f>'Rolex Data'!C65</f>
        <v>44689</v>
      </c>
      <c r="C65">
        <f>'Rolex Data'!D65</f>
        <v>377</v>
      </c>
      <c r="D65" s="48">
        <f>'Rolex Data'!E65</f>
        <v>8500</v>
      </c>
      <c r="E65" s="48">
        <f>'Rolex Data'!F65</f>
        <v>10625</v>
      </c>
      <c r="F65" s="49">
        <f t="shared" si="0"/>
        <v>9.0478214424784085</v>
      </c>
      <c r="G65">
        <f>IF('Rolex Data'!L65="Stainless Steel",1,0)</f>
        <v>1</v>
      </c>
      <c r="H65">
        <f>IF('Rolex Data'!L65="Two-tone",1,0)</f>
        <v>0</v>
      </c>
      <c r="I65">
        <f>IF(OR('Rolex Data'!L65="YG 18K",'Rolex Data'!L65="YG &lt;18K",'Rolex Data'!L65="PG 18K",'Rolex Data'!L65="PG &lt;18K",'Rolex Data'!L65="WG 18K",'Rolex Data'!L65="Mixes of 18K",'Rolex Data'!L65="Mixes &lt;18K"),1,0)</f>
        <v>0</v>
      </c>
      <c r="J65">
        <f>IF(OR('Rolex Data'!L65="PVD",'Rolex Data'!L65="Gold Plate",'Rolex Data'!L65="Other"),1,0)</f>
        <v>0</v>
      </c>
      <c r="K65">
        <f>IF('Rolex Data'!P65="Stainless Steel",1,0)</f>
        <v>1</v>
      </c>
      <c r="L65">
        <f>IF('Rolex Data'!P65="Leather",1,0)</f>
        <v>0</v>
      </c>
      <c r="M65">
        <f>IF('Rolex Data'!P65="Two-tone",1,0)</f>
        <v>0</v>
      </c>
      <c r="N65">
        <f>IF(OR('Rolex Data'!P65="YG 18K",'Rolex Data'!P65="PG 18K",'Rolex Data'!P65="WG 18K",'Rolex Data'!P65="Mixes of 18K"),1,0)</f>
        <v>0</v>
      </c>
      <c r="O65">
        <f>IF(OR('Rolex Data'!AX65="Yes",'Rolex Data'!AY65="Yes",'Rolex Data'!AW65="Yes"),1,0)</f>
        <v>0</v>
      </c>
      <c r="P65">
        <f>IF(OR(ISTEXT('Rolex Data'!AZ65), ISTEXT('Rolex Data'!BA65)),1,0)</f>
        <v>0</v>
      </c>
      <c r="Q65">
        <f>IF('Rolex Data'!BB65="Yes",1,0)</f>
        <v>0</v>
      </c>
      <c r="R65">
        <f>IF('Rolex Data'!BC65="Yes",1,0)</f>
        <v>0</v>
      </c>
      <c r="S65">
        <f>IF('Rolex Data'!BF65="Yes",1,0)</f>
        <v>0</v>
      </c>
      <c r="T65">
        <f>IF('Rolex Data'!BG65="A",1,0)</f>
        <v>0</v>
      </c>
      <c r="U65">
        <f>IF('Rolex Data'!BG65="AA",1,0)</f>
        <v>1</v>
      </c>
      <c r="V65">
        <f>IF('Rolex Data'!BG65="AAA",1,0)</f>
        <v>0</v>
      </c>
      <c r="W65">
        <f>IF('Rolex Data'!BG65="AAAA",1,0)</f>
        <v>0</v>
      </c>
      <c r="X65">
        <f>IF('Rolex Data'!R65="Yes",1,0)</f>
        <v>1</v>
      </c>
      <c r="Y65">
        <f>IF(OR('Rolex Data'!X65="Yes", 'Rolex Data'!Y65="Yes",'Rolex Data'!Z65="Yes"),1,0)</f>
        <v>0</v>
      </c>
      <c r="Z65">
        <f>IF(OR('Rolex Data'!AA65="Yes",'Rolex Data'!AB65="Yes"),1,0)</f>
        <v>0</v>
      </c>
      <c r="AA65">
        <f>IF('Rolex Data'!AD65="Yes",1,0)</f>
        <v>0</v>
      </c>
      <c r="AB65">
        <f>IF('Rolex Data'!AC65="Yes",1,0)</f>
        <v>1</v>
      </c>
      <c r="AC65">
        <f>IF('Rolex Data'!AE65="Yes",1,0)</f>
        <v>0</v>
      </c>
      <c r="AD65">
        <f>IF(OR('Rolex Data'!AK65="Yes",'Rolex Data'!AN65="Yes"),1,0)</f>
        <v>0</v>
      </c>
      <c r="AE65" s="45">
        <f t="shared" si="1"/>
        <v>0</v>
      </c>
      <c r="AF65" s="45">
        <f t="shared" si="2"/>
        <v>0</v>
      </c>
      <c r="AG65" s="45">
        <f t="shared" si="3"/>
        <v>0</v>
      </c>
      <c r="AH65" s="45">
        <f t="shared" si="4"/>
        <v>0</v>
      </c>
      <c r="AI65" s="45">
        <f t="shared" si="5"/>
        <v>1</v>
      </c>
    </row>
    <row r="66" spans="1:35" x14ac:dyDescent="0.2">
      <c r="A66">
        <v>62</v>
      </c>
      <c r="B66" s="47">
        <f>'Rolex Data'!C66</f>
        <v>44689</v>
      </c>
      <c r="C66">
        <f>'Rolex Data'!D66</f>
        <v>378</v>
      </c>
      <c r="D66" s="48">
        <f>'Rolex Data'!E66</f>
        <v>11000</v>
      </c>
      <c r="E66" s="48">
        <f>'Rolex Data'!F66</f>
        <v>13750</v>
      </c>
      <c r="F66" s="49">
        <f t="shared" si="0"/>
        <v>9.3056505517805075</v>
      </c>
      <c r="G66">
        <f>IF('Rolex Data'!L66="Stainless Steel",1,0)</f>
        <v>0</v>
      </c>
      <c r="H66">
        <f>IF('Rolex Data'!L66="Two-tone",1,0)</f>
        <v>1</v>
      </c>
      <c r="I66">
        <f>IF(OR('Rolex Data'!L66="YG 18K",'Rolex Data'!L66="YG &lt;18K",'Rolex Data'!L66="PG 18K",'Rolex Data'!L66="PG &lt;18K",'Rolex Data'!L66="WG 18K",'Rolex Data'!L66="Mixes of 18K",'Rolex Data'!L66="Mixes &lt;18K"),1,0)</f>
        <v>0</v>
      </c>
      <c r="J66">
        <f>IF(OR('Rolex Data'!L66="PVD",'Rolex Data'!L66="Gold Plate",'Rolex Data'!L66="Other"),1,0)</f>
        <v>0</v>
      </c>
      <c r="K66">
        <f>IF('Rolex Data'!P66="Stainless Steel",1,0)</f>
        <v>0</v>
      </c>
      <c r="L66">
        <f>IF('Rolex Data'!P66="Leather",1,0)</f>
        <v>0</v>
      </c>
      <c r="M66">
        <f>IF('Rolex Data'!P66="Two-tone",1,0)</f>
        <v>1</v>
      </c>
      <c r="N66">
        <f>IF(OR('Rolex Data'!P66="YG 18K",'Rolex Data'!P66="PG 18K",'Rolex Data'!P66="WG 18K",'Rolex Data'!P66="Mixes of 18K"),1,0)</f>
        <v>0</v>
      </c>
      <c r="O66">
        <f>IF(OR('Rolex Data'!AX66="Yes",'Rolex Data'!AY66="Yes",'Rolex Data'!AW66="Yes"),1,0)</f>
        <v>0</v>
      </c>
      <c r="P66">
        <f>IF(OR(ISTEXT('Rolex Data'!AZ66), ISTEXT('Rolex Data'!BA66)),1,0)</f>
        <v>0</v>
      </c>
      <c r="Q66">
        <f>IF('Rolex Data'!BB66="Yes",1,0)</f>
        <v>0</v>
      </c>
      <c r="R66">
        <f>IF('Rolex Data'!BC66="Yes",1,0)</f>
        <v>0</v>
      </c>
      <c r="S66">
        <f>IF('Rolex Data'!BF66="Yes",1,0)</f>
        <v>0</v>
      </c>
      <c r="T66">
        <f>IF('Rolex Data'!BG66="A",1,0)</f>
        <v>0</v>
      </c>
      <c r="U66">
        <f>IF('Rolex Data'!BG66="AA",1,0)</f>
        <v>1</v>
      </c>
      <c r="V66">
        <f>IF('Rolex Data'!BG66="AAA",1,0)</f>
        <v>0</v>
      </c>
      <c r="W66">
        <f>IF('Rolex Data'!BG66="AAAA",1,0)</f>
        <v>0</v>
      </c>
      <c r="X66">
        <f>IF('Rolex Data'!R66="Yes",1,0)</f>
        <v>0</v>
      </c>
      <c r="Y66">
        <f>IF(OR('Rolex Data'!X66="Yes", 'Rolex Data'!Y66="Yes",'Rolex Data'!Z66="Yes"),1,0)</f>
        <v>1</v>
      </c>
      <c r="Z66">
        <f>IF(OR('Rolex Data'!AA66="Yes",'Rolex Data'!AB66="Yes"),1,0)</f>
        <v>0</v>
      </c>
      <c r="AA66">
        <f>IF('Rolex Data'!AD66="Yes",1,0)</f>
        <v>0</v>
      </c>
      <c r="AB66">
        <f>IF('Rolex Data'!AC66="Yes",1,0)</f>
        <v>0</v>
      </c>
      <c r="AC66">
        <f>IF('Rolex Data'!AE66="Yes",1,0)</f>
        <v>1</v>
      </c>
      <c r="AD66">
        <f>IF(OR('Rolex Data'!AK66="Yes",'Rolex Data'!AN66="Yes"),1,0)</f>
        <v>0</v>
      </c>
      <c r="AE66" s="45">
        <f t="shared" si="1"/>
        <v>0</v>
      </c>
      <c r="AF66" s="45">
        <f t="shared" si="2"/>
        <v>0</v>
      </c>
      <c r="AG66" s="45">
        <f t="shared" si="3"/>
        <v>0</v>
      </c>
      <c r="AH66" s="45">
        <f t="shared" si="4"/>
        <v>0</v>
      </c>
      <c r="AI66" s="45">
        <f t="shared" si="5"/>
        <v>1</v>
      </c>
    </row>
    <row r="67" spans="1:35" x14ac:dyDescent="0.2">
      <c r="A67">
        <v>63</v>
      </c>
      <c r="B67" s="47">
        <f>'Rolex Data'!C67</f>
        <v>44689</v>
      </c>
      <c r="C67">
        <f>'Rolex Data'!D67</f>
        <v>381</v>
      </c>
      <c r="D67" s="48">
        <f>'Rolex Data'!E67</f>
        <v>20000</v>
      </c>
      <c r="E67" s="48">
        <f>'Rolex Data'!F67</f>
        <v>25000</v>
      </c>
      <c r="F67" s="49">
        <f t="shared" si="0"/>
        <v>9.9034875525361272</v>
      </c>
      <c r="G67">
        <f>IF('Rolex Data'!L67="Stainless Steel",1,0)</f>
        <v>1</v>
      </c>
      <c r="H67">
        <f>IF('Rolex Data'!L67="Two-tone",1,0)</f>
        <v>0</v>
      </c>
      <c r="I67">
        <f>IF(OR('Rolex Data'!L67="YG 18K",'Rolex Data'!L67="YG &lt;18K",'Rolex Data'!L67="PG 18K",'Rolex Data'!L67="PG &lt;18K",'Rolex Data'!L67="WG 18K",'Rolex Data'!L67="Mixes of 18K",'Rolex Data'!L67="Mixes &lt;18K"),1,0)</f>
        <v>0</v>
      </c>
      <c r="J67">
        <f>IF(OR('Rolex Data'!L67="PVD",'Rolex Data'!L67="Gold Plate",'Rolex Data'!L67="Other"),1,0)</f>
        <v>0</v>
      </c>
      <c r="K67">
        <f>IF('Rolex Data'!P67="Stainless Steel",1,0)</f>
        <v>1</v>
      </c>
      <c r="L67">
        <f>IF('Rolex Data'!P67="Leather",1,0)</f>
        <v>0</v>
      </c>
      <c r="M67">
        <f>IF('Rolex Data'!P67="Two-tone",1,0)</f>
        <v>0</v>
      </c>
      <c r="N67">
        <f>IF(OR('Rolex Data'!P67="YG 18K",'Rolex Data'!P67="PG 18K",'Rolex Data'!P67="WG 18K",'Rolex Data'!P67="Mixes of 18K"),1,0)</f>
        <v>0</v>
      </c>
      <c r="O67">
        <f>IF(OR('Rolex Data'!AX67="Yes",'Rolex Data'!AY67="Yes",'Rolex Data'!AW67="Yes"),1,0)</f>
        <v>0</v>
      </c>
      <c r="P67">
        <f>IF(OR(ISTEXT('Rolex Data'!AZ67), ISTEXT('Rolex Data'!BA67)),1,0)</f>
        <v>0</v>
      </c>
      <c r="Q67">
        <f>IF('Rolex Data'!BB67="Yes",1,0)</f>
        <v>0</v>
      </c>
      <c r="R67">
        <f>IF('Rolex Data'!BC67="Yes",1,0)</f>
        <v>0</v>
      </c>
      <c r="S67">
        <f>IF('Rolex Data'!BF67="Yes",1,0)</f>
        <v>0</v>
      </c>
      <c r="T67">
        <f>IF('Rolex Data'!BG67="A",1,0)</f>
        <v>0</v>
      </c>
      <c r="U67">
        <f>IF('Rolex Data'!BG67="AA",1,0)</f>
        <v>0</v>
      </c>
      <c r="V67">
        <f>IF('Rolex Data'!BG67="AAA",1,0)</f>
        <v>1</v>
      </c>
      <c r="W67">
        <f>IF('Rolex Data'!BG67="AAAA",1,0)</f>
        <v>0</v>
      </c>
      <c r="X67">
        <f>IF('Rolex Data'!R67="Yes",1,0)</f>
        <v>0</v>
      </c>
      <c r="Y67">
        <f>IF(OR('Rolex Data'!X67="Yes", 'Rolex Data'!Y67="Yes",'Rolex Data'!Z67="Yes"),1,0)</f>
        <v>1</v>
      </c>
      <c r="Z67">
        <f>IF(OR('Rolex Data'!AA67="Yes",'Rolex Data'!AB67="Yes"),1,0)</f>
        <v>0</v>
      </c>
      <c r="AA67">
        <f>IF('Rolex Data'!AD67="Yes",1,0)</f>
        <v>0</v>
      </c>
      <c r="AB67">
        <f>IF('Rolex Data'!AC67="Yes",1,0)</f>
        <v>1</v>
      </c>
      <c r="AC67">
        <f>IF('Rolex Data'!AE67="Yes",1,0)</f>
        <v>0</v>
      </c>
      <c r="AD67">
        <f>IF(OR('Rolex Data'!AK67="Yes",'Rolex Data'!AN67="Yes"),1,0)</f>
        <v>0</v>
      </c>
      <c r="AE67" s="45">
        <f t="shared" si="1"/>
        <v>0</v>
      </c>
      <c r="AF67" s="45">
        <f t="shared" si="2"/>
        <v>0</v>
      </c>
      <c r="AG67" s="45">
        <f t="shared" si="3"/>
        <v>0</v>
      </c>
      <c r="AH67" s="45">
        <f t="shared" si="4"/>
        <v>0</v>
      </c>
      <c r="AI67" s="45">
        <f t="shared" si="5"/>
        <v>1</v>
      </c>
    </row>
    <row r="68" spans="1:35" x14ac:dyDescent="0.2">
      <c r="A68">
        <v>64</v>
      </c>
      <c r="B68" s="47">
        <f>'Rolex Data'!C68</f>
        <v>44689</v>
      </c>
      <c r="C68">
        <f>'Rolex Data'!D68</f>
        <v>382</v>
      </c>
      <c r="D68" s="48">
        <f>'Rolex Data'!E68</f>
        <v>9000</v>
      </c>
      <c r="E68" s="48">
        <f>'Rolex Data'!F68</f>
        <v>11250</v>
      </c>
      <c r="F68" s="49">
        <f t="shared" si="0"/>
        <v>9.1049798563183568</v>
      </c>
      <c r="G68">
        <f>IF('Rolex Data'!L68="Stainless Steel",1,0)</f>
        <v>1</v>
      </c>
      <c r="H68">
        <f>IF('Rolex Data'!L68="Two-tone",1,0)</f>
        <v>0</v>
      </c>
      <c r="I68">
        <f>IF(OR('Rolex Data'!L68="YG 18K",'Rolex Data'!L68="YG &lt;18K",'Rolex Data'!L68="PG 18K",'Rolex Data'!L68="PG &lt;18K",'Rolex Data'!L68="WG 18K",'Rolex Data'!L68="Mixes of 18K",'Rolex Data'!L68="Mixes &lt;18K"),1,0)</f>
        <v>0</v>
      </c>
      <c r="J68">
        <f>IF(OR('Rolex Data'!L68="PVD",'Rolex Data'!L68="Gold Plate",'Rolex Data'!L68="Other"),1,0)</f>
        <v>0</v>
      </c>
      <c r="K68">
        <f>IF('Rolex Data'!P68="Stainless Steel",1,0)</f>
        <v>1</v>
      </c>
      <c r="L68">
        <f>IF('Rolex Data'!P68="Leather",1,0)</f>
        <v>0</v>
      </c>
      <c r="M68">
        <f>IF('Rolex Data'!P68="Two-tone",1,0)</f>
        <v>0</v>
      </c>
      <c r="N68">
        <f>IF(OR('Rolex Data'!P68="YG 18K",'Rolex Data'!P68="PG 18K",'Rolex Data'!P68="WG 18K",'Rolex Data'!P68="Mixes of 18K"),1,0)</f>
        <v>0</v>
      </c>
      <c r="O68">
        <f>IF(OR('Rolex Data'!AX68="Yes",'Rolex Data'!AY68="Yes",'Rolex Data'!AW68="Yes"),1,0)</f>
        <v>0</v>
      </c>
      <c r="P68">
        <f>IF(OR(ISTEXT('Rolex Data'!AZ68), ISTEXT('Rolex Data'!BA68)),1,0)</f>
        <v>0</v>
      </c>
      <c r="Q68">
        <f>IF('Rolex Data'!BB68="Yes",1,0)</f>
        <v>0</v>
      </c>
      <c r="R68">
        <f>IF('Rolex Data'!BC68="Yes",1,0)</f>
        <v>0</v>
      </c>
      <c r="S68">
        <f>IF('Rolex Data'!BF68="Yes",1,0)</f>
        <v>0</v>
      </c>
      <c r="T68">
        <f>IF('Rolex Data'!BG68="A",1,0)</f>
        <v>0</v>
      </c>
      <c r="U68">
        <f>IF('Rolex Data'!BG68="AA",1,0)</f>
        <v>0</v>
      </c>
      <c r="V68">
        <f>IF('Rolex Data'!BG68="AAA",1,0)</f>
        <v>1</v>
      </c>
      <c r="W68">
        <f>IF('Rolex Data'!BG68="AAAA",1,0)</f>
        <v>0</v>
      </c>
      <c r="X68">
        <f>IF('Rolex Data'!R68="Yes",1,0)</f>
        <v>0</v>
      </c>
      <c r="Y68">
        <f>IF(OR('Rolex Data'!X68="Yes", 'Rolex Data'!Y68="Yes",'Rolex Data'!Z68="Yes"),1,0)</f>
        <v>1</v>
      </c>
      <c r="Z68">
        <f>IF(OR('Rolex Data'!AA68="Yes",'Rolex Data'!AB68="Yes"),1,0)</f>
        <v>0</v>
      </c>
      <c r="AA68">
        <f>IF('Rolex Data'!AD68="Yes",1,0)</f>
        <v>0</v>
      </c>
      <c r="AB68">
        <f>IF('Rolex Data'!AC68="Yes",1,0)</f>
        <v>1</v>
      </c>
      <c r="AC68">
        <f>IF('Rolex Data'!AE68="Yes",1,0)</f>
        <v>0</v>
      </c>
      <c r="AD68">
        <f>IF(OR('Rolex Data'!AK68="Yes",'Rolex Data'!AN68="Yes"),1,0)</f>
        <v>0</v>
      </c>
      <c r="AE68" s="45">
        <f t="shared" si="1"/>
        <v>0</v>
      </c>
      <c r="AF68" s="45">
        <f t="shared" si="2"/>
        <v>0</v>
      </c>
      <c r="AG68" s="45">
        <f t="shared" si="3"/>
        <v>0</v>
      </c>
      <c r="AH68" s="45">
        <f t="shared" si="4"/>
        <v>0</v>
      </c>
      <c r="AI68" s="45">
        <f t="shared" si="5"/>
        <v>1</v>
      </c>
    </row>
    <row r="69" spans="1:35" x14ac:dyDescent="0.2">
      <c r="A69">
        <v>65</v>
      </c>
      <c r="B69" s="47">
        <f>'Rolex Data'!C69</f>
        <v>44689</v>
      </c>
      <c r="C69">
        <f>'Rolex Data'!D69</f>
        <v>384</v>
      </c>
      <c r="D69" s="48">
        <f>'Rolex Data'!E69</f>
        <v>5500</v>
      </c>
      <c r="E69" s="48">
        <f>'Rolex Data'!F69</f>
        <v>6875</v>
      </c>
      <c r="F69" s="49">
        <f t="shared" si="0"/>
        <v>8.6125033712205621</v>
      </c>
      <c r="G69">
        <f>IF('Rolex Data'!L69="Stainless Steel",1,0)</f>
        <v>0</v>
      </c>
      <c r="H69">
        <f>IF('Rolex Data'!L69="Two-tone",1,0)</f>
        <v>0</v>
      </c>
      <c r="I69">
        <f>IF(OR('Rolex Data'!L69="YG 18K",'Rolex Data'!L69="YG &lt;18K",'Rolex Data'!L69="PG 18K",'Rolex Data'!L69="PG &lt;18K",'Rolex Data'!L69="WG 18K",'Rolex Data'!L69="Mixes of 18K",'Rolex Data'!L69="Mixes &lt;18K"),1,0)</f>
        <v>1</v>
      </c>
      <c r="J69">
        <f>IF(OR('Rolex Data'!L69="PVD",'Rolex Data'!L69="Gold Plate",'Rolex Data'!L69="Other"),1,0)</f>
        <v>0</v>
      </c>
      <c r="K69">
        <f>IF('Rolex Data'!P69="Stainless Steel",1,0)</f>
        <v>0</v>
      </c>
      <c r="L69">
        <f>IF('Rolex Data'!P69="Leather",1,0)</f>
        <v>1</v>
      </c>
      <c r="M69">
        <f>IF('Rolex Data'!P69="Two-tone",1,0)</f>
        <v>0</v>
      </c>
      <c r="N69">
        <f>IF(OR('Rolex Data'!P69="YG 18K",'Rolex Data'!P69="PG 18K",'Rolex Data'!P69="WG 18K",'Rolex Data'!P69="Mixes of 18K"),1,0)</f>
        <v>0</v>
      </c>
      <c r="O69">
        <f>IF(OR('Rolex Data'!AX69="Yes",'Rolex Data'!AY69="Yes",'Rolex Data'!AW69="Yes"),1,0)</f>
        <v>0</v>
      </c>
      <c r="P69">
        <f>IF(OR(ISTEXT('Rolex Data'!AZ69), ISTEXT('Rolex Data'!BA69)),1,0)</f>
        <v>0</v>
      </c>
      <c r="Q69">
        <f>IF('Rolex Data'!BB69="Yes",1,0)</f>
        <v>0</v>
      </c>
      <c r="R69">
        <f>IF('Rolex Data'!BC69="Yes",1,0)</f>
        <v>0</v>
      </c>
      <c r="S69">
        <f>IF('Rolex Data'!BF69="Yes",1,0)</f>
        <v>0</v>
      </c>
      <c r="T69">
        <f>IF('Rolex Data'!BG69="A",1,0)</f>
        <v>0</v>
      </c>
      <c r="U69">
        <f>IF('Rolex Data'!BG69="AA",1,0)</f>
        <v>1</v>
      </c>
      <c r="V69">
        <f>IF('Rolex Data'!BG69="AAA",1,0)</f>
        <v>0</v>
      </c>
      <c r="W69">
        <f>IF('Rolex Data'!BG69="AAAA",1,0)</f>
        <v>0</v>
      </c>
      <c r="X69">
        <f>IF('Rolex Data'!R69="Yes",1,0)</f>
        <v>0</v>
      </c>
      <c r="Y69">
        <f>IF(OR('Rolex Data'!X69="Yes", 'Rolex Data'!Y69="Yes",'Rolex Data'!Z69="Yes"),1,0)</f>
        <v>1</v>
      </c>
      <c r="Z69">
        <f>IF(OR('Rolex Data'!AA69="Yes",'Rolex Data'!AB69="Yes"),1,0)</f>
        <v>0</v>
      </c>
      <c r="AA69">
        <f>IF('Rolex Data'!AD69="Yes",1,0)</f>
        <v>0</v>
      </c>
      <c r="AB69">
        <f>IF('Rolex Data'!AC69="Yes",1,0)</f>
        <v>0</v>
      </c>
      <c r="AC69">
        <f>IF('Rolex Data'!AE69="Yes",1,0)</f>
        <v>0</v>
      </c>
      <c r="AD69">
        <f>IF(OR('Rolex Data'!AK69="Yes",'Rolex Data'!AN69="Yes"),1,0)</f>
        <v>0</v>
      </c>
      <c r="AE69" s="45">
        <f t="shared" si="1"/>
        <v>0</v>
      </c>
      <c r="AF69" s="45">
        <f t="shared" si="2"/>
        <v>0</v>
      </c>
      <c r="AG69" s="45">
        <f t="shared" si="3"/>
        <v>0</v>
      </c>
      <c r="AH69" s="45">
        <f t="shared" si="4"/>
        <v>0</v>
      </c>
      <c r="AI69" s="45">
        <f t="shared" si="5"/>
        <v>1</v>
      </c>
    </row>
    <row r="70" spans="1:35" x14ac:dyDescent="0.2">
      <c r="A70">
        <v>66</v>
      </c>
      <c r="B70" s="47">
        <f>'Rolex Data'!C70</f>
        <v>44689</v>
      </c>
      <c r="C70">
        <f>'Rolex Data'!D70</f>
        <v>385</v>
      </c>
      <c r="D70" s="48">
        <f>'Rolex Data'!E70</f>
        <v>11000</v>
      </c>
      <c r="E70" s="48">
        <f>'Rolex Data'!F70</f>
        <v>13750</v>
      </c>
      <c r="F70" s="49">
        <f t="shared" ref="F70:F133" si="6">LN(D70)</f>
        <v>9.3056505517805075</v>
      </c>
      <c r="G70">
        <f>IF('Rolex Data'!L70="Stainless Steel",1,0)</f>
        <v>0</v>
      </c>
      <c r="H70">
        <f>IF('Rolex Data'!L70="Two-tone",1,0)</f>
        <v>0</v>
      </c>
      <c r="I70">
        <f>IF(OR('Rolex Data'!L70="YG 18K",'Rolex Data'!L70="YG &lt;18K",'Rolex Data'!L70="PG 18K",'Rolex Data'!L70="PG &lt;18K",'Rolex Data'!L70="WG 18K",'Rolex Data'!L70="Mixes of 18K",'Rolex Data'!L70="Mixes &lt;18K"),1,0)</f>
        <v>1</v>
      </c>
      <c r="J70">
        <f>IF(OR('Rolex Data'!L70="PVD",'Rolex Data'!L70="Gold Plate",'Rolex Data'!L70="Other"),1,0)</f>
        <v>0</v>
      </c>
      <c r="K70">
        <f>IF('Rolex Data'!P70="Stainless Steel",1,0)</f>
        <v>0</v>
      </c>
      <c r="L70">
        <f>IF('Rolex Data'!P70="Leather",1,0)</f>
        <v>0</v>
      </c>
      <c r="M70">
        <f>IF('Rolex Data'!P70="Two-tone",1,0)</f>
        <v>0</v>
      </c>
      <c r="N70">
        <f>IF(OR('Rolex Data'!P70="YG 18K",'Rolex Data'!P70="PG 18K",'Rolex Data'!P70="WG 18K",'Rolex Data'!P70="Mixes of 18K"),1,0)</f>
        <v>1</v>
      </c>
      <c r="O70">
        <f>IF(OR('Rolex Data'!AX70="Yes",'Rolex Data'!AY70="Yes",'Rolex Data'!AW70="Yes"),1,0)</f>
        <v>0</v>
      </c>
      <c r="P70">
        <f>IF(OR(ISTEXT('Rolex Data'!AZ70), ISTEXT('Rolex Data'!BA70)),1,0)</f>
        <v>0</v>
      </c>
      <c r="Q70">
        <f>IF('Rolex Data'!BB70="Yes",1,0)</f>
        <v>0</v>
      </c>
      <c r="R70">
        <f>IF('Rolex Data'!BC70="Yes",1,0)</f>
        <v>0</v>
      </c>
      <c r="S70">
        <f>IF('Rolex Data'!BF70="Yes",1,0)</f>
        <v>0</v>
      </c>
      <c r="T70">
        <f>IF('Rolex Data'!BG70="A",1,0)</f>
        <v>0</v>
      </c>
      <c r="U70">
        <f>IF('Rolex Data'!BG70="AA",1,0)</f>
        <v>0</v>
      </c>
      <c r="V70">
        <f>IF('Rolex Data'!BG70="AAA",1,0)</f>
        <v>1</v>
      </c>
      <c r="W70">
        <f>IF('Rolex Data'!BG70="AAAA",1,0)</f>
        <v>0</v>
      </c>
      <c r="X70">
        <f>IF('Rolex Data'!R70="Yes",1,0)</f>
        <v>0</v>
      </c>
      <c r="Y70">
        <f>IF(OR('Rolex Data'!X70="Yes", 'Rolex Data'!Y70="Yes",'Rolex Data'!Z70="Yes"),1,0)</f>
        <v>1</v>
      </c>
      <c r="Z70">
        <f>IF(OR('Rolex Data'!AA70="Yes",'Rolex Data'!AB70="Yes"),1,0)</f>
        <v>0</v>
      </c>
      <c r="AA70">
        <f>IF('Rolex Data'!AD70="Yes",1,0)</f>
        <v>0</v>
      </c>
      <c r="AB70">
        <f>IF('Rolex Data'!AC70="Yes",1,0)</f>
        <v>0</v>
      </c>
      <c r="AC70">
        <f>IF('Rolex Data'!AE70="Yes",1,0)</f>
        <v>0</v>
      </c>
      <c r="AD70">
        <f>IF(OR('Rolex Data'!AK70="Yes",'Rolex Data'!AN70="Yes"),1,0)</f>
        <v>0</v>
      </c>
      <c r="AE70" s="45">
        <f t="shared" ref="AE70:AE133" si="7">IF(AND($B70&gt;=DATEVALUE("1/1/2018"),$B70&lt;=DATEVALUE("12/31/2018")),1,0)</f>
        <v>0</v>
      </c>
      <c r="AF70" s="45">
        <f t="shared" ref="AF70:AF133" si="8">IF(AND($B70&gt;=DATEVALUE("1/1/2019"),$B70&lt;=DATEVALUE("12/31/2019")),1,0)</f>
        <v>0</v>
      </c>
      <c r="AG70" s="45">
        <f t="shared" ref="AG70:AG133" si="9">IF(AND($B70&gt;=DATEVALUE("1/1/2020"),$B70&lt;=DATEVALUE("12/31/2020")),1,0)</f>
        <v>0</v>
      </c>
      <c r="AH70" s="45">
        <f t="shared" ref="AH70:AH133" si="10">IF(AND($B70&gt;=DATEVALUE("1/1/2021"),$B70&lt;=DATEVALUE("12/31/2021")),1,0)</f>
        <v>0</v>
      </c>
      <c r="AI70" s="45">
        <f t="shared" ref="AI70:AI133" si="11">IF(AND($B70&gt;=DATEVALUE("1/1/2022"),$B70&lt;=DATEVALUE("12/31/2022")),1,0)</f>
        <v>1</v>
      </c>
    </row>
    <row r="71" spans="1:35" x14ac:dyDescent="0.2">
      <c r="A71">
        <v>67</v>
      </c>
      <c r="B71" s="47">
        <f>'Rolex Data'!C71</f>
        <v>44689</v>
      </c>
      <c r="C71">
        <f>'Rolex Data'!D71</f>
        <v>503</v>
      </c>
      <c r="D71" s="48">
        <f>'Rolex Data'!E71</f>
        <v>20000</v>
      </c>
      <c r="E71" s="48">
        <f>'Rolex Data'!F71</f>
        <v>25000</v>
      </c>
      <c r="F71" s="49">
        <f t="shared" si="6"/>
        <v>9.9034875525361272</v>
      </c>
      <c r="G71">
        <f>IF('Rolex Data'!L71="Stainless Steel",1,0)</f>
        <v>1</v>
      </c>
      <c r="H71">
        <f>IF('Rolex Data'!L71="Two-tone",1,0)</f>
        <v>0</v>
      </c>
      <c r="I71">
        <f>IF(OR('Rolex Data'!L71="YG 18K",'Rolex Data'!L71="YG &lt;18K",'Rolex Data'!L71="PG 18K",'Rolex Data'!L71="PG &lt;18K",'Rolex Data'!L71="WG 18K",'Rolex Data'!L71="Mixes of 18K",'Rolex Data'!L71="Mixes &lt;18K"),1,0)</f>
        <v>0</v>
      </c>
      <c r="J71">
        <f>IF(OR('Rolex Data'!L71="PVD",'Rolex Data'!L71="Gold Plate",'Rolex Data'!L71="Other"),1,0)</f>
        <v>0</v>
      </c>
      <c r="K71">
        <f>IF('Rolex Data'!P71="Stainless Steel",1,0)</f>
        <v>1</v>
      </c>
      <c r="L71">
        <f>IF('Rolex Data'!P71="Leather",1,0)</f>
        <v>0</v>
      </c>
      <c r="M71">
        <f>IF('Rolex Data'!P71="Two-tone",1,0)</f>
        <v>0</v>
      </c>
      <c r="N71">
        <f>IF(OR('Rolex Data'!P71="YG 18K",'Rolex Data'!P71="PG 18K",'Rolex Data'!P71="WG 18K",'Rolex Data'!P71="Mixes of 18K"),1,0)</f>
        <v>0</v>
      </c>
      <c r="O71">
        <f>IF(OR('Rolex Data'!AX71="Yes",'Rolex Data'!AY71="Yes",'Rolex Data'!AW71="Yes"),1,0)</f>
        <v>0</v>
      </c>
      <c r="P71">
        <f>IF(OR(ISTEXT('Rolex Data'!AZ71), ISTEXT('Rolex Data'!BA71)),1,0)</f>
        <v>0</v>
      </c>
      <c r="Q71">
        <f>IF('Rolex Data'!BB71="Yes",1,0)</f>
        <v>0</v>
      </c>
      <c r="R71">
        <f>IF('Rolex Data'!BC71="Yes",1,0)</f>
        <v>0</v>
      </c>
      <c r="S71">
        <f>IF('Rolex Data'!BF71="Yes",1,0)</f>
        <v>0</v>
      </c>
      <c r="T71">
        <f>IF('Rolex Data'!BG71="A",1,0)</f>
        <v>0</v>
      </c>
      <c r="U71">
        <f>IF('Rolex Data'!BG71="AA",1,0)</f>
        <v>0</v>
      </c>
      <c r="V71">
        <f>IF('Rolex Data'!BG71="AAA",1,0)</f>
        <v>1</v>
      </c>
      <c r="W71">
        <f>IF('Rolex Data'!BG71="AAAA",1,0)</f>
        <v>0</v>
      </c>
      <c r="X71">
        <f>IF('Rolex Data'!R71="Yes",1,0)</f>
        <v>0</v>
      </c>
      <c r="Y71">
        <f>IF(OR('Rolex Data'!X71="Yes", 'Rolex Data'!Y71="Yes",'Rolex Data'!Z71="Yes"),1,0)</f>
        <v>1</v>
      </c>
      <c r="Z71">
        <f>IF(OR('Rolex Data'!AA71="Yes",'Rolex Data'!AB71="Yes"),1,0)</f>
        <v>0</v>
      </c>
      <c r="AA71">
        <f>IF('Rolex Data'!AD71="Yes",1,0)</f>
        <v>0</v>
      </c>
      <c r="AB71">
        <f>IF('Rolex Data'!AC71="Yes",1,0)</f>
        <v>1</v>
      </c>
      <c r="AC71">
        <f>IF('Rolex Data'!AE71="Yes",1,0)</f>
        <v>0</v>
      </c>
      <c r="AD71">
        <f>IF(OR('Rolex Data'!AK71="Yes",'Rolex Data'!AN71="Yes"),1,0)</f>
        <v>0</v>
      </c>
      <c r="AE71" s="45">
        <f t="shared" si="7"/>
        <v>0</v>
      </c>
      <c r="AF71" s="45">
        <f t="shared" si="8"/>
        <v>0</v>
      </c>
      <c r="AG71" s="45">
        <f t="shared" si="9"/>
        <v>0</v>
      </c>
      <c r="AH71" s="45">
        <f t="shared" si="10"/>
        <v>0</v>
      </c>
      <c r="AI71" s="45">
        <f t="shared" si="11"/>
        <v>1</v>
      </c>
    </row>
    <row r="72" spans="1:35" x14ac:dyDescent="0.2">
      <c r="A72">
        <v>68</v>
      </c>
      <c r="B72" s="47">
        <f>'Rolex Data'!C72</f>
        <v>44689</v>
      </c>
      <c r="C72">
        <f>'Rolex Data'!D72</f>
        <v>504</v>
      </c>
      <c r="D72" s="48">
        <f>'Rolex Data'!E72</f>
        <v>19000</v>
      </c>
      <c r="E72" s="48">
        <f>'Rolex Data'!F72</f>
        <v>23750</v>
      </c>
      <c r="F72" s="49">
        <f t="shared" si="6"/>
        <v>9.8521942581485771</v>
      </c>
      <c r="G72">
        <f>IF('Rolex Data'!L72="Stainless Steel",1,0)</f>
        <v>1</v>
      </c>
      <c r="H72">
        <f>IF('Rolex Data'!L72="Two-tone",1,0)</f>
        <v>0</v>
      </c>
      <c r="I72">
        <f>IF(OR('Rolex Data'!L72="YG 18K",'Rolex Data'!L72="YG &lt;18K",'Rolex Data'!L72="PG 18K",'Rolex Data'!L72="PG &lt;18K",'Rolex Data'!L72="WG 18K",'Rolex Data'!L72="Mixes of 18K",'Rolex Data'!L72="Mixes &lt;18K"),1,0)</f>
        <v>0</v>
      </c>
      <c r="J72">
        <f>IF(OR('Rolex Data'!L72="PVD",'Rolex Data'!L72="Gold Plate",'Rolex Data'!L72="Other"),1,0)</f>
        <v>0</v>
      </c>
      <c r="K72">
        <f>IF('Rolex Data'!P72="Stainless Steel",1,0)</f>
        <v>1</v>
      </c>
      <c r="L72">
        <f>IF('Rolex Data'!P72="Leather",1,0)</f>
        <v>0</v>
      </c>
      <c r="M72">
        <f>IF('Rolex Data'!P72="Two-tone",1,0)</f>
        <v>0</v>
      </c>
      <c r="N72">
        <f>IF(OR('Rolex Data'!P72="YG 18K",'Rolex Data'!P72="PG 18K",'Rolex Data'!P72="WG 18K",'Rolex Data'!P72="Mixes of 18K"),1,0)</f>
        <v>0</v>
      </c>
      <c r="O72">
        <f>IF(OR('Rolex Data'!AX72="Yes",'Rolex Data'!AY72="Yes",'Rolex Data'!AW72="Yes"),1,0)</f>
        <v>0</v>
      </c>
      <c r="P72">
        <f>IF(OR(ISTEXT('Rolex Data'!AZ72), ISTEXT('Rolex Data'!BA72)),1,0)</f>
        <v>0</v>
      </c>
      <c r="Q72">
        <f>IF('Rolex Data'!BB72="Yes",1,0)</f>
        <v>0</v>
      </c>
      <c r="R72">
        <f>IF('Rolex Data'!BC72="Yes",1,0)</f>
        <v>0</v>
      </c>
      <c r="S72">
        <f>IF('Rolex Data'!BF72="Yes",1,0)</f>
        <v>0</v>
      </c>
      <c r="T72">
        <f>IF('Rolex Data'!BG72="A",1,0)</f>
        <v>0</v>
      </c>
      <c r="U72">
        <f>IF('Rolex Data'!BG72="AA",1,0)</f>
        <v>0</v>
      </c>
      <c r="V72">
        <f>IF('Rolex Data'!BG72="AAA",1,0)</f>
        <v>1</v>
      </c>
      <c r="W72">
        <f>IF('Rolex Data'!BG72="AAAA",1,0)</f>
        <v>0</v>
      </c>
      <c r="X72">
        <f>IF('Rolex Data'!R72="Yes",1,0)</f>
        <v>0</v>
      </c>
      <c r="Y72">
        <f>IF(OR('Rolex Data'!X72="Yes", 'Rolex Data'!Y72="Yes",'Rolex Data'!Z72="Yes"),1,0)</f>
        <v>1</v>
      </c>
      <c r="Z72">
        <f>IF(OR('Rolex Data'!AA72="Yes",'Rolex Data'!AB72="Yes"),1,0)</f>
        <v>0</v>
      </c>
      <c r="AA72">
        <f>IF('Rolex Data'!AD72="Yes",1,0)</f>
        <v>0</v>
      </c>
      <c r="AB72">
        <f>IF('Rolex Data'!AC72="Yes",1,0)</f>
        <v>1</v>
      </c>
      <c r="AC72">
        <f>IF('Rolex Data'!AE72="Yes",1,0)</f>
        <v>0</v>
      </c>
      <c r="AD72">
        <f>IF(OR('Rolex Data'!AK72="Yes",'Rolex Data'!AN72="Yes"),1,0)</f>
        <v>0</v>
      </c>
      <c r="AE72" s="45">
        <f t="shared" si="7"/>
        <v>0</v>
      </c>
      <c r="AF72" s="45">
        <f t="shared" si="8"/>
        <v>0</v>
      </c>
      <c r="AG72" s="45">
        <f t="shared" si="9"/>
        <v>0</v>
      </c>
      <c r="AH72" s="45">
        <f t="shared" si="10"/>
        <v>0</v>
      </c>
      <c r="AI72" s="45">
        <f t="shared" si="11"/>
        <v>1</v>
      </c>
    </row>
    <row r="73" spans="1:35" x14ac:dyDescent="0.2">
      <c r="A73">
        <v>69</v>
      </c>
      <c r="B73" s="47">
        <f>'Rolex Data'!C73</f>
        <v>44689</v>
      </c>
      <c r="C73">
        <f>'Rolex Data'!D73</f>
        <v>507</v>
      </c>
      <c r="D73" s="48">
        <f>'Rolex Data'!E73</f>
        <v>22000</v>
      </c>
      <c r="E73" s="48">
        <f>'Rolex Data'!F73</f>
        <v>27500</v>
      </c>
      <c r="F73" s="49">
        <f t="shared" si="6"/>
        <v>9.9987977323404529</v>
      </c>
      <c r="G73">
        <f>IF('Rolex Data'!L73="Stainless Steel",1,0)</f>
        <v>1</v>
      </c>
      <c r="H73">
        <f>IF('Rolex Data'!L73="Two-tone",1,0)</f>
        <v>0</v>
      </c>
      <c r="I73">
        <f>IF(OR('Rolex Data'!L73="YG 18K",'Rolex Data'!L73="YG &lt;18K",'Rolex Data'!L73="PG 18K",'Rolex Data'!L73="PG &lt;18K",'Rolex Data'!L73="WG 18K",'Rolex Data'!L73="Mixes of 18K",'Rolex Data'!L73="Mixes &lt;18K"),1,0)</f>
        <v>0</v>
      </c>
      <c r="J73">
        <f>IF(OR('Rolex Data'!L73="PVD",'Rolex Data'!L73="Gold Plate",'Rolex Data'!L73="Other"),1,0)</f>
        <v>0</v>
      </c>
      <c r="K73">
        <f>IF('Rolex Data'!P73="Stainless Steel",1,0)</f>
        <v>1</v>
      </c>
      <c r="L73">
        <f>IF('Rolex Data'!P73="Leather",1,0)</f>
        <v>0</v>
      </c>
      <c r="M73">
        <f>IF('Rolex Data'!P73="Two-tone",1,0)</f>
        <v>0</v>
      </c>
      <c r="N73">
        <f>IF(OR('Rolex Data'!P73="YG 18K",'Rolex Data'!P73="PG 18K",'Rolex Data'!P73="WG 18K",'Rolex Data'!P73="Mixes of 18K"),1,0)</f>
        <v>0</v>
      </c>
      <c r="O73">
        <f>IF(OR('Rolex Data'!AX73="Yes",'Rolex Data'!AY73="Yes",'Rolex Data'!AW73="Yes"),1,0)</f>
        <v>0</v>
      </c>
      <c r="P73">
        <f>IF(OR(ISTEXT('Rolex Data'!AZ73), ISTEXT('Rolex Data'!BA73)),1,0)</f>
        <v>0</v>
      </c>
      <c r="Q73">
        <f>IF('Rolex Data'!BB73="Yes",1,0)</f>
        <v>0</v>
      </c>
      <c r="R73">
        <f>IF('Rolex Data'!BC73="Yes",1,0)</f>
        <v>0</v>
      </c>
      <c r="S73">
        <f>IF('Rolex Data'!BF73="Yes",1,0)</f>
        <v>0</v>
      </c>
      <c r="T73">
        <f>IF('Rolex Data'!BG73="A",1,0)</f>
        <v>0</v>
      </c>
      <c r="U73">
        <f>IF('Rolex Data'!BG73="AA",1,0)</f>
        <v>0</v>
      </c>
      <c r="V73">
        <f>IF('Rolex Data'!BG73="AAA",1,0)</f>
        <v>1</v>
      </c>
      <c r="W73">
        <f>IF('Rolex Data'!BG73="AAAA",1,0)</f>
        <v>0</v>
      </c>
      <c r="X73">
        <f>IF('Rolex Data'!R73="Yes",1,0)</f>
        <v>0</v>
      </c>
      <c r="Y73">
        <f>IF(OR('Rolex Data'!X73="Yes", 'Rolex Data'!Y73="Yes",'Rolex Data'!Z73="Yes"),1,0)</f>
        <v>1</v>
      </c>
      <c r="Z73">
        <f>IF(OR('Rolex Data'!AA73="Yes",'Rolex Data'!AB73="Yes"),1,0)</f>
        <v>0</v>
      </c>
      <c r="AA73">
        <f>IF('Rolex Data'!AD73="Yes",1,0)</f>
        <v>0</v>
      </c>
      <c r="AB73">
        <f>IF('Rolex Data'!AC73="Yes",1,0)</f>
        <v>0</v>
      </c>
      <c r="AC73">
        <f>IF('Rolex Data'!AE73="Yes",1,0)</f>
        <v>1</v>
      </c>
      <c r="AD73">
        <f>IF(OR('Rolex Data'!AK73="Yes",'Rolex Data'!AN73="Yes"),1,0)</f>
        <v>0</v>
      </c>
      <c r="AE73" s="45">
        <f t="shared" si="7"/>
        <v>0</v>
      </c>
      <c r="AF73" s="45">
        <f t="shared" si="8"/>
        <v>0</v>
      </c>
      <c r="AG73" s="45">
        <f t="shared" si="9"/>
        <v>0</v>
      </c>
      <c r="AH73" s="45">
        <f t="shared" si="10"/>
        <v>0</v>
      </c>
      <c r="AI73" s="45">
        <f t="shared" si="11"/>
        <v>1</v>
      </c>
    </row>
    <row r="74" spans="1:35" x14ac:dyDescent="0.2">
      <c r="A74">
        <v>70</v>
      </c>
      <c r="B74" s="47">
        <f>'Rolex Data'!C74</f>
        <v>44689</v>
      </c>
      <c r="C74">
        <f>'Rolex Data'!D74</f>
        <v>511</v>
      </c>
      <c r="D74" s="48">
        <f>'Rolex Data'!E74</f>
        <v>170000</v>
      </c>
      <c r="E74" s="48">
        <f>'Rolex Data'!F74</f>
        <v>212500</v>
      </c>
      <c r="F74" s="49">
        <f t="shared" si="6"/>
        <v>12.043553716032399</v>
      </c>
      <c r="G74">
        <f>IF('Rolex Data'!L74="Stainless Steel",1,0)</f>
        <v>0</v>
      </c>
      <c r="H74">
        <f>IF('Rolex Data'!L74="Two-tone",1,0)</f>
        <v>0</v>
      </c>
      <c r="I74">
        <f>IF(OR('Rolex Data'!L74="YG 18K",'Rolex Data'!L74="YG &lt;18K",'Rolex Data'!L74="PG 18K",'Rolex Data'!L74="PG &lt;18K",'Rolex Data'!L74="WG 18K",'Rolex Data'!L74="Mixes of 18K",'Rolex Data'!L74="Mixes &lt;18K"),1,0)</f>
        <v>1</v>
      </c>
      <c r="J74">
        <f>IF(OR('Rolex Data'!L74="PVD",'Rolex Data'!L74="Gold Plate",'Rolex Data'!L74="Other"),1,0)</f>
        <v>0</v>
      </c>
      <c r="K74">
        <f>IF('Rolex Data'!P74="Stainless Steel",1,0)</f>
        <v>0</v>
      </c>
      <c r="L74">
        <f>IF('Rolex Data'!P74="Leather",1,0)</f>
        <v>0</v>
      </c>
      <c r="M74">
        <f>IF('Rolex Data'!P74="Two-tone",1,0)</f>
        <v>0</v>
      </c>
      <c r="N74">
        <f>IF(OR('Rolex Data'!P74="YG 18K",'Rolex Data'!P74="PG 18K",'Rolex Data'!P74="WG 18K",'Rolex Data'!P74="Mixes of 18K"),1,0)</f>
        <v>1</v>
      </c>
      <c r="O74">
        <f>IF(OR('Rolex Data'!AX74="Yes",'Rolex Data'!AY74="Yes",'Rolex Data'!AW74="Yes"),1,0)</f>
        <v>0</v>
      </c>
      <c r="P74">
        <f>IF(OR(ISTEXT('Rolex Data'!AZ74), ISTEXT('Rolex Data'!BA74)),1,0)</f>
        <v>0</v>
      </c>
      <c r="Q74">
        <f>IF('Rolex Data'!BB74="Yes",1,0)</f>
        <v>0</v>
      </c>
      <c r="R74">
        <f>IF('Rolex Data'!BC74="Yes",1,0)</f>
        <v>0</v>
      </c>
      <c r="S74">
        <f>IF('Rolex Data'!BF74="Yes",1,0)</f>
        <v>0</v>
      </c>
      <c r="T74">
        <f>IF('Rolex Data'!BG74="A",1,0)</f>
        <v>0</v>
      </c>
      <c r="U74">
        <f>IF('Rolex Data'!BG74="AA",1,0)</f>
        <v>0</v>
      </c>
      <c r="V74">
        <f>IF('Rolex Data'!BG74="AAA",1,0)</f>
        <v>0</v>
      </c>
      <c r="W74">
        <f>IF('Rolex Data'!BG74="AAAA",1,0)</f>
        <v>1</v>
      </c>
      <c r="X74">
        <f>IF('Rolex Data'!R74="Yes",1,0)</f>
        <v>0</v>
      </c>
      <c r="Y74">
        <f>IF(OR('Rolex Data'!X74="Yes", 'Rolex Data'!Y74="Yes",'Rolex Data'!Z74="Yes"),1,0)</f>
        <v>0</v>
      </c>
      <c r="Z74">
        <f>IF(OR('Rolex Data'!AA74="Yes",'Rolex Data'!AB74="Yes"),1,0)</f>
        <v>0</v>
      </c>
      <c r="AA74">
        <f>IF('Rolex Data'!AD74="Yes",1,0)</f>
        <v>0</v>
      </c>
      <c r="AB74">
        <f>IF('Rolex Data'!AC74="Yes",1,0)</f>
        <v>0</v>
      </c>
      <c r="AC74">
        <f>IF('Rolex Data'!AE74="Yes",1,0)</f>
        <v>0</v>
      </c>
      <c r="AD74">
        <f>IF(OR('Rolex Data'!AK74="Yes",'Rolex Data'!AN74="Yes"),1,0)</f>
        <v>1</v>
      </c>
      <c r="AE74" s="45">
        <f t="shared" si="7"/>
        <v>0</v>
      </c>
      <c r="AF74" s="45">
        <f t="shared" si="8"/>
        <v>0</v>
      </c>
      <c r="AG74" s="45">
        <f t="shared" si="9"/>
        <v>0</v>
      </c>
      <c r="AH74" s="45">
        <f t="shared" si="10"/>
        <v>0</v>
      </c>
      <c r="AI74" s="45">
        <f t="shared" si="11"/>
        <v>1</v>
      </c>
    </row>
    <row r="75" spans="1:35" x14ac:dyDescent="0.2">
      <c r="A75">
        <v>71</v>
      </c>
      <c r="B75" s="47">
        <f>'Rolex Data'!C75</f>
        <v>44689</v>
      </c>
      <c r="C75">
        <f>'Rolex Data'!D75</f>
        <v>512</v>
      </c>
      <c r="D75" s="48">
        <f>'Rolex Data'!E75</f>
        <v>50000</v>
      </c>
      <c r="E75" s="48">
        <f>'Rolex Data'!F75</f>
        <v>62500</v>
      </c>
      <c r="F75" s="49">
        <f t="shared" si="6"/>
        <v>10.819778284410283</v>
      </c>
      <c r="G75">
        <f>IF('Rolex Data'!L75="Stainless Steel",1,0)</f>
        <v>1</v>
      </c>
      <c r="H75">
        <f>IF('Rolex Data'!L75="Two-tone",1,0)</f>
        <v>0</v>
      </c>
      <c r="I75">
        <f>IF(OR('Rolex Data'!L75="YG 18K",'Rolex Data'!L75="YG &lt;18K",'Rolex Data'!L75="PG 18K",'Rolex Data'!L75="PG &lt;18K",'Rolex Data'!L75="WG 18K",'Rolex Data'!L75="Mixes of 18K",'Rolex Data'!L75="Mixes &lt;18K"),1,0)</f>
        <v>0</v>
      </c>
      <c r="J75">
        <f>IF(OR('Rolex Data'!L75="PVD",'Rolex Data'!L75="Gold Plate",'Rolex Data'!L75="Other"),1,0)</f>
        <v>0</v>
      </c>
      <c r="K75">
        <f>IF('Rolex Data'!P75="Stainless Steel",1,0)</f>
        <v>1</v>
      </c>
      <c r="L75">
        <f>IF('Rolex Data'!P75="Leather",1,0)</f>
        <v>0</v>
      </c>
      <c r="M75">
        <f>IF('Rolex Data'!P75="Two-tone",1,0)</f>
        <v>0</v>
      </c>
      <c r="N75">
        <f>IF(OR('Rolex Data'!P75="YG 18K",'Rolex Data'!P75="PG 18K",'Rolex Data'!P75="WG 18K",'Rolex Data'!P75="Mixes of 18K"),1,0)</f>
        <v>0</v>
      </c>
      <c r="O75">
        <f>IF(OR('Rolex Data'!AX75="Yes",'Rolex Data'!AY75="Yes",'Rolex Data'!AW75="Yes"),1,0)</f>
        <v>0</v>
      </c>
      <c r="P75">
        <f>IF(OR(ISTEXT('Rolex Data'!AZ75), ISTEXT('Rolex Data'!BA75)),1,0)</f>
        <v>0</v>
      </c>
      <c r="Q75">
        <f>IF('Rolex Data'!BB75="Yes",1,0)</f>
        <v>0</v>
      </c>
      <c r="R75">
        <f>IF('Rolex Data'!BC75="Yes",1,0)</f>
        <v>0</v>
      </c>
      <c r="S75">
        <f>IF('Rolex Data'!BF75="Yes",1,0)</f>
        <v>0</v>
      </c>
      <c r="T75">
        <f>IF('Rolex Data'!BG75="A",1,0)</f>
        <v>0</v>
      </c>
      <c r="U75">
        <f>IF('Rolex Data'!BG75="AA",1,0)</f>
        <v>0</v>
      </c>
      <c r="V75">
        <f>IF('Rolex Data'!BG75="AAA",1,0)</f>
        <v>1</v>
      </c>
      <c r="W75">
        <f>IF('Rolex Data'!BG75="AAAA",1,0)</f>
        <v>0</v>
      </c>
      <c r="X75">
        <f>IF('Rolex Data'!R75="Yes",1,0)</f>
        <v>0</v>
      </c>
      <c r="Y75">
        <f>IF(OR('Rolex Data'!X75="Yes", 'Rolex Data'!Y75="Yes",'Rolex Data'!Z75="Yes"),1,0)</f>
        <v>0</v>
      </c>
      <c r="Z75">
        <f>IF(OR('Rolex Data'!AA75="Yes",'Rolex Data'!AB75="Yes"),1,0)</f>
        <v>0</v>
      </c>
      <c r="AA75">
        <f>IF('Rolex Data'!AD75="Yes",1,0)</f>
        <v>0</v>
      </c>
      <c r="AB75">
        <f>IF('Rolex Data'!AC75="Yes",1,0)</f>
        <v>0</v>
      </c>
      <c r="AC75">
        <f>IF('Rolex Data'!AE75="Yes",1,0)</f>
        <v>0</v>
      </c>
      <c r="AD75">
        <f>IF(OR('Rolex Data'!AK75="Yes",'Rolex Data'!AN75="Yes"),1,0)</f>
        <v>1</v>
      </c>
      <c r="AE75" s="45">
        <f t="shared" si="7"/>
        <v>0</v>
      </c>
      <c r="AF75" s="45">
        <f t="shared" si="8"/>
        <v>0</v>
      </c>
      <c r="AG75" s="45">
        <f t="shared" si="9"/>
        <v>0</v>
      </c>
      <c r="AH75" s="45">
        <f t="shared" si="10"/>
        <v>0</v>
      </c>
      <c r="AI75" s="45">
        <f t="shared" si="11"/>
        <v>1</v>
      </c>
    </row>
    <row r="76" spans="1:35" x14ac:dyDescent="0.2">
      <c r="A76">
        <v>72</v>
      </c>
      <c r="B76" s="47">
        <f>'Rolex Data'!C76</f>
        <v>44507</v>
      </c>
      <c r="C76">
        <f>'Rolex Data'!D76</f>
        <v>204</v>
      </c>
      <c r="D76" s="48">
        <f>'Rolex Data'!E76</f>
        <v>3300</v>
      </c>
      <c r="E76" s="48">
        <f>'Rolex Data'!F76</f>
        <v>4125</v>
      </c>
      <c r="F76" s="49">
        <f t="shared" si="6"/>
        <v>8.1016777474545716</v>
      </c>
      <c r="G76">
        <f>IF('Rolex Data'!L76="Stainless Steel",1,0)</f>
        <v>0</v>
      </c>
      <c r="H76">
        <f>IF('Rolex Data'!L76="Two-tone",1,0)</f>
        <v>0</v>
      </c>
      <c r="I76">
        <f>IF(OR('Rolex Data'!L76="YG 18K",'Rolex Data'!L76="YG &lt;18K",'Rolex Data'!L76="PG 18K",'Rolex Data'!L76="PG &lt;18K",'Rolex Data'!L76="WG 18K",'Rolex Data'!L76="Mixes of 18K",'Rolex Data'!L76="Mixes &lt;18K"),1,0)</f>
        <v>1</v>
      </c>
      <c r="J76">
        <f>IF(OR('Rolex Data'!L76="PVD",'Rolex Data'!L76="Gold Plate",'Rolex Data'!L76="Other"),1,0)</f>
        <v>0</v>
      </c>
      <c r="K76">
        <f>IF('Rolex Data'!P76="Stainless Steel",1,0)</f>
        <v>0</v>
      </c>
      <c r="L76">
        <f>IF('Rolex Data'!P76="Leather",1,0)</f>
        <v>1</v>
      </c>
      <c r="M76">
        <f>IF('Rolex Data'!P76="Two-tone",1,0)</f>
        <v>0</v>
      </c>
      <c r="N76">
        <f>IF(OR('Rolex Data'!P76="YG 18K",'Rolex Data'!P76="PG 18K",'Rolex Data'!P76="WG 18K",'Rolex Data'!P76="Mixes of 18K"),1,0)</f>
        <v>0</v>
      </c>
      <c r="O76">
        <f>IF(OR('Rolex Data'!AX76="Yes",'Rolex Data'!AY76="Yes",'Rolex Data'!AW76="Yes"),1,0)</f>
        <v>0</v>
      </c>
      <c r="P76">
        <f>IF(OR(ISTEXT('Rolex Data'!AZ76), ISTEXT('Rolex Data'!BA76)),1,0)</f>
        <v>1</v>
      </c>
      <c r="Q76">
        <f>IF('Rolex Data'!BB76="Yes",1,0)</f>
        <v>0</v>
      </c>
      <c r="R76">
        <f>IF('Rolex Data'!BC76="Yes",1,0)</f>
        <v>0</v>
      </c>
      <c r="S76">
        <f>IF('Rolex Data'!BF76="Yes",1,0)</f>
        <v>0</v>
      </c>
      <c r="T76">
        <f>IF('Rolex Data'!BG76="A",1,0)</f>
        <v>0</v>
      </c>
      <c r="U76">
        <f>IF('Rolex Data'!BG76="AA",1,0)</f>
        <v>1</v>
      </c>
      <c r="V76">
        <f>IF('Rolex Data'!BG76="AAA",1,0)</f>
        <v>0</v>
      </c>
      <c r="W76">
        <f>IF('Rolex Data'!BG76="AAAA",1,0)</f>
        <v>0</v>
      </c>
      <c r="X76">
        <f>IF('Rolex Data'!R76="Yes",1,0)</f>
        <v>1</v>
      </c>
      <c r="Y76">
        <f>IF(OR('Rolex Data'!X76="Yes", 'Rolex Data'!Y76="Yes",'Rolex Data'!Z76="Yes"),1,0)</f>
        <v>0</v>
      </c>
      <c r="Z76">
        <f>IF(OR('Rolex Data'!AA76="Yes",'Rolex Data'!AB76="Yes"),1,0)</f>
        <v>0</v>
      </c>
      <c r="AA76">
        <f>IF('Rolex Data'!AD76="Yes",1,0)</f>
        <v>0</v>
      </c>
      <c r="AB76">
        <f>IF('Rolex Data'!AC76="Yes",1,0)</f>
        <v>0</v>
      </c>
      <c r="AC76">
        <f>IF('Rolex Data'!AE76="Yes",1,0)</f>
        <v>0</v>
      </c>
      <c r="AD76">
        <f>IF(OR('Rolex Data'!AK76="Yes",'Rolex Data'!AN76="Yes"),1,0)</f>
        <v>0</v>
      </c>
      <c r="AE76" s="45">
        <f t="shared" si="7"/>
        <v>0</v>
      </c>
      <c r="AF76" s="45">
        <f t="shared" si="8"/>
        <v>0</v>
      </c>
      <c r="AG76" s="45">
        <f t="shared" si="9"/>
        <v>0</v>
      </c>
      <c r="AH76" s="45">
        <f t="shared" si="10"/>
        <v>1</v>
      </c>
      <c r="AI76" s="45">
        <f t="shared" si="11"/>
        <v>0</v>
      </c>
    </row>
    <row r="77" spans="1:35" x14ac:dyDescent="0.2">
      <c r="A77">
        <v>73</v>
      </c>
      <c r="B77" s="47">
        <f>'Rolex Data'!C77</f>
        <v>44507</v>
      </c>
      <c r="C77">
        <f>'Rolex Data'!D77</f>
        <v>206</v>
      </c>
      <c r="D77" s="48">
        <f>'Rolex Data'!E77</f>
        <v>4200</v>
      </c>
      <c r="E77" s="48">
        <f>'Rolex Data'!F77</f>
        <v>5250</v>
      </c>
      <c r="F77" s="49">
        <f t="shared" si="6"/>
        <v>8.3428398042714598</v>
      </c>
      <c r="G77">
        <f>IF('Rolex Data'!L77="Stainless Steel",1,0)</f>
        <v>0</v>
      </c>
      <c r="H77">
        <f>IF('Rolex Data'!L77="Two-tone",1,0)</f>
        <v>0</v>
      </c>
      <c r="I77">
        <f>IF(OR('Rolex Data'!L77="YG 18K",'Rolex Data'!L77="YG &lt;18K",'Rolex Data'!L77="PG 18K",'Rolex Data'!L77="PG &lt;18K",'Rolex Data'!L77="WG 18K",'Rolex Data'!L77="Mixes of 18K",'Rolex Data'!L77="Mixes &lt;18K"),1,0)</f>
        <v>1</v>
      </c>
      <c r="J77">
        <f>IF(OR('Rolex Data'!L77="PVD",'Rolex Data'!L77="Gold Plate",'Rolex Data'!L77="Other"),1,0)</f>
        <v>0</v>
      </c>
      <c r="K77">
        <f>IF('Rolex Data'!P77="Stainless Steel",1,0)</f>
        <v>0</v>
      </c>
      <c r="L77">
        <f>IF('Rolex Data'!P77="Leather",1,0)</f>
        <v>1</v>
      </c>
      <c r="M77">
        <f>IF('Rolex Data'!P77="Two-tone",1,0)</f>
        <v>0</v>
      </c>
      <c r="N77">
        <f>IF(OR('Rolex Data'!P77="YG 18K",'Rolex Data'!P77="PG 18K",'Rolex Data'!P77="WG 18K",'Rolex Data'!P77="Mixes of 18K"),1,0)</f>
        <v>0</v>
      </c>
      <c r="O77">
        <f>IF(OR('Rolex Data'!AX77="Yes",'Rolex Data'!AY77="Yes",'Rolex Data'!AW77="Yes"),1,0)</f>
        <v>0</v>
      </c>
      <c r="P77">
        <f>IF(OR(ISTEXT('Rolex Data'!AZ77), ISTEXT('Rolex Data'!BA77)),1,0)</f>
        <v>0</v>
      </c>
      <c r="Q77">
        <f>IF('Rolex Data'!BB77="Yes",1,0)</f>
        <v>0</v>
      </c>
      <c r="R77">
        <f>IF('Rolex Data'!BC77="Yes",1,0)</f>
        <v>0</v>
      </c>
      <c r="S77">
        <f>IF('Rolex Data'!BF77="Yes",1,0)</f>
        <v>0</v>
      </c>
      <c r="T77">
        <f>IF('Rolex Data'!BG77="A",1,0)</f>
        <v>0</v>
      </c>
      <c r="U77">
        <f>IF('Rolex Data'!BG77="AA",1,0)</f>
        <v>1</v>
      </c>
      <c r="V77">
        <f>IF('Rolex Data'!BG77="AAA",1,0)</f>
        <v>0</v>
      </c>
      <c r="W77">
        <f>IF('Rolex Data'!BG77="AAAA",1,0)</f>
        <v>0</v>
      </c>
      <c r="X77">
        <f>IF('Rolex Data'!R77="Yes",1,0)</f>
        <v>1</v>
      </c>
      <c r="Y77">
        <f>IF(OR('Rolex Data'!X77="Yes", 'Rolex Data'!Y77="Yes",'Rolex Data'!Z77="Yes"),1,0)</f>
        <v>0</v>
      </c>
      <c r="Z77">
        <f>IF(OR('Rolex Data'!AA77="Yes",'Rolex Data'!AB77="Yes"),1,0)</f>
        <v>0</v>
      </c>
      <c r="AA77">
        <f>IF('Rolex Data'!AD77="Yes",1,0)</f>
        <v>0</v>
      </c>
      <c r="AB77">
        <f>IF('Rolex Data'!AC77="Yes",1,0)</f>
        <v>0</v>
      </c>
      <c r="AC77">
        <f>IF('Rolex Data'!AE77="Yes",1,0)</f>
        <v>0</v>
      </c>
      <c r="AD77">
        <f>IF(OR('Rolex Data'!AK77="Yes",'Rolex Data'!AN77="Yes"),1,0)</f>
        <v>0</v>
      </c>
      <c r="AE77" s="45">
        <f t="shared" si="7"/>
        <v>0</v>
      </c>
      <c r="AF77" s="45">
        <f t="shared" si="8"/>
        <v>0</v>
      </c>
      <c r="AG77" s="45">
        <f t="shared" si="9"/>
        <v>0</v>
      </c>
      <c r="AH77" s="45">
        <f t="shared" si="10"/>
        <v>1</v>
      </c>
      <c r="AI77" s="45">
        <f t="shared" si="11"/>
        <v>0</v>
      </c>
    </row>
    <row r="78" spans="1:35" x14ac:dyDescent="0.2">
      <c r="A78">
        <v>74</v>
      </c>
      <c r="B78" s="47">
        <f>'Rolex Data'!C78</f>
        <v>44507</v>
      </c>
      <c r="C78">
        <f>'Rolex Data'!D78</f>
        <v>207</v>
      </c>
      <c r="D78" s="48">
        <f>'Rolex Data'!E78</f>
        <v>3200</v>
      </c>
      <c r="E78" s="48">
        <f>'Rolex Data'!F78</f>
        <v>4000</v>
      </c>
      <c r="F78" s="49">
        <f t="shared" si="6"/>
        <v>8.0709060887878188</v>
      </c>
      <c r="G78">
        <f>IF('Rolex Data'!L78="Stainless Steel",1,0)</f>
        <v>1</v>
      </c>
      <c r="H78">
        <f>IF('Rolex Data'!L78="Two-tone",1,0)</f>
        <v>0</v>
      </c>
      <c r="I78">
        <f>IF(OR('Rolex Data'!L78="YG 18K",'Rolex Data'!L78="YG &lt;18K",'Rolex Data'!L78="PG 18K",'Rolex Data'!L78="PG &lt;18K",'Rolex Data'!L78="WG 18K",'Rolex Data'!L78="Mixes of 18K",'Rolex Data'!L78="Mixes &lt;18K"),1,0)</f>
        <v>0</v>
      </c>
      <c r="J78">
        <f>IF(OR('Rolex Data'!L78="PVD",'Rolex Data'!L78="Gold Plate",'Rolex Data'!L78="Other"),1,0)</f>
        <v>0</v>
      </c>
      <c r="K78">
        <f>IF('Rolex Data'!P78="Stainless Steel",1,0)</f>
        <v>0</v>
      </c>
      <c r="L78">
        <f>IF('Rolex Data'!P78="Leather",1,0)</f>
        <v>1</v>
      </c>
      <c r="M78">
        <f>IF('Rolex Data'!P78="Two-tone",1,0)</f>
        <v>0</v>
      </c>
      <c r="N78">
        <f>IF(OR('Rolex Data'!P78="YG 18K",'Rolex Data'!P78="PG 18K",'Rolex Data'!P78="WG 18K",'Rolex Data'!P78="Mixes of 18K"),1,0)</f>
        <v>0</v>
      </c>
      <c r="O78">
        <f>IF(OR('Rolex Data'!AX78="Yes",'Rolex Data'!AY78="Yes",'Rolex Data'!AW78="Yes"),1,0)</f>
        <v>0</v>
      </c>
      <c r="P78">
        <f>IF(OR(ISTEXT('Rolex Data'!AZ78), ISTEXT('Rolex Data'!BA78)),1,0)</f>
        <v>1</v>
      </c>
      <c r="Q78">
        <f>IF('Rolex Data'!BB78="Yes",1,0)</f>
        <v>0</v>
      </c>
      <c r="R78">
        <f>IF('Rolex Data'!BC78="Yes",1,0)</f>
        <v>0</v>
      </c>
      <c r="S78">
        <f>IF('Rolex Data'!BF78="Yes",1,0)</f>
        <v>0</v>
      </c>
      <c r="T78">
        <f>IF('Rolex Data'!BG78="A",1,0)</f>
        <v>0</v>
      </c>
      <c r="U78">
        <f>IF('Rolex Data'!BG78="AA",1,0)</f>
        <v>1</v>
      </c>
      <c r="V78">
        <f>IF('Rolex Data'!BG78="AAA",1,0)</f>
        <v>0</v>
      </c>
      <c r="W78">
        <f>IF('Rolex Data'!BG78="AAAA",1,0)</f>
        <v>0</v>
      </c>
      <c r="X78">
        <f>IF('Rolex Data'!R78="Yes",1,0)</f>
        <v>0</v>
      </c>
      <c r="Y78">
        <f>IF(OR('Rolex Data'!X78="Yes", 'Rolex Data'!Y78="Yes",'Rolex Data'!Z78="Yes"),1,0)</f>
        <v>0</v>
      </c>
      <c r="Z78">
        <f>IF(OR('Rolex Data'!AA78="Yes",'Rolex Data'!AB78="Yes"),1,0)</f>
        <v>1</v>
      </c>
      <c r="AA78">
        <f>IF('Rolex Data'!AD78="Yes",1,0)</f>
        <v>0</v>
      </c>
      <c r="AB78">
        <f>IF('Rolex Data'!AC78="Yes",1,0)</f>
        <v>0</v>
      </c>
      <c r="AC78">
        <f>IF('Rolex Data'!AE78="Yes",1,0)</f>
        <v>0</v>
      </c>
      <c r="AD78">
        <f>IF(OR('Rolex Data'!AK78="Yes",'Rolex Data'!AN78="Yes"),1,0)</f>
        <v>0</v>
      </c>
      <c r="AE78" s="45">
        <f t="shared" si="7"/>
        <v>0</v>
      </c>
      <c r="AF78" s="45">
        <f t="shared" si="8"/>
        <v>0</v>
      </c>
      <c r="AG78" s="45">
        <f t="shared" si="9"/>
        <v>0</v>
      </c>
      <c r="AH78" s="45">
        <f t="shared" si="10"/>
        <v>1</v>
      </c>
      <c r="AI78" s="45">
        <f t="shared" si="11"/>
        <v>0</v>
      </c>
    </row>
    <row r="79" spans="1:35" x14ac:dyDescent="0.2">
      <c r="A79">
        <v>75</v>
      </c>
      <c r="B79" s="47">
        <f>'Rolex Data'!C79</f>
        <v>44507</v>
      </c>
      <c r="C79">
        <f>'Rolex Data'!D79</f>
        <v>290</v>
      </c>
      <c r="D79" s="48">
        <f>'Rolex Data'!E79</f>
        <v>18000</v>
      </c>
      <c r="E79" s="48">
        <f>'Rolex Data'!F79</f>
        <v>22500</v>
      </c>
      <c r="F79" s="49">
        <f t="shared" si="6"/>
        <v>9.7981270368783022</v>
      </c>
      <c r="G79">
        <f>IF('Rolex Data'!L79="Stainless Steel",1,0)</f>
        <v>1</v>
      </c>
      <c r="H79">
        <f>IF('Rolex Data'!L79="Two-tone",1,0)</f>
        <v>0</v>
      </c>
      <c r="I79">
        <f>IF(OR('Rolex Data'!L79="YG 18K",'Rolex Data'!L79="YG &lt;18K",'Rolex Data'!L79="PG 18K",'Rolex Data'!L79="PG &lt;18K",'Rolex Data'!L79="WG 18K",'Rolex Data'!L79="Mixes of 18K",'Rolex Data'!L79="Mixes &lt;18K"),1,0)</f>
        <v>0</v>
      </c>
      <c r="J79">
        <f>IF(OR('Rolex Data'!L79="PVD",'Rolex Data'!L79="Gold Plate",'Rolex Data'!L79="Other"),1,0)</f>
        <v>0</v>
      </c>
      <c r="K79">
        <f>IF('Rolex Data'!P79="Stainless Steel",1,0)</f>
        <v>0</v>
      </c>
      <c r="L79">
        <f>IF('Rolex Data'!P79="Leather",1,0)</f>
        <v>1</v>
      </c>
      <c r="M79">
        <f>IF('Rolex Data'!P79="Two-tone",1,0)</f>
        <v>0</v>
      </c>
      <c r="N79">
        <f>IF(OR('Rolex Data'!P79="YG 18K",'Rolex Data'!P79="PG 18K",'Rolex Data'!P79="WG 18K",'Rolex Data'!P79="Mixes of 18K"),1,0)</f>
        <v>0</v>
      </c>
      <c r="O79">
        <f>IF(OR('Rolex Data'!AX79="Yes",'Rolex Data'!AY79="Yes",'Rolex Data'!AW79="Yes"),1,0)</f>
        <v>0</v>
      </c>
      <c r="P79">
        <f>IF(OR(ISTEXT('Rolex Data'!AZ79), ISTEXT('Rolex Data'!BA79)),1,0)</f>
        <v>0</v>
      </c>
      <c r="Q79">
        <f>IF('Rolex Data'!BB79="Yes",1,0)</f>
        <v>0</v>
      </c>
      <c r="R79">
        <f>IF('Rolex Data'!BC79="Yes",1,0)</f>
        <v>0</v>
      </c>
      <c r="S79">
        <f>IF('Rolex Data'!BF79="Yes",1,0)</f>
        <v>0</v>
      </c>
      <c r="T79">
        <f>IF('Rolex Data'!BG79="A",1,0)</f>
        <v>0</v>
      </c>
      <c r="U79">
        <f>IF('Rolex Data'!BG79="AA",1,0)</f>
        <v>0</v>
      </c>
      <c r="V79">
        <f>IF('Rolex Data'!BG79="AAA",1,0)</f>
        <v>0</v>
      </c>
      <c r="W79">
        <f>IF('Rolex Data'!BG79="AAAA",1,0)</f>
        <v>1</v>
      </c>
      <c r="X79">
        <f>IF('Rolex Data'!R79="Yes",1,0)</f>
        <v>1</v>
      </c>
      <c r="Y79">
        <f>IF(OR('Rolex Data'!X79="Yes", 'Rolex Data'!Y79="Yes",'Rolex Data'!Z79="Yes"),1,0)</f>
        <v>0</v>
      </c>
      <c r="Z79">
        <f>IF(OR('Rolex Data'!AA79="Yes",'Rolex Data'!AB79="Yes"),1,0)</f>
        <v>0</v>
      </c>
      <c r="AA79">
        <f>IF('Rolex Data'!AD79="Yes",1,0)</f>
        <v>0</v>
      </c>
      <c r="AB79">
        <f>IF('Rolex Data'!AC79="Yes",1,0)</f>
        <v>0</v>
      </c>
      <c r="AC79">
        <f>IF('Rolex Data'!AE79="Yes",1,0)</f>
        <v>0</v>
      </c>
      <c r="AD79">
        <f>IF(OR('Rolex Data'!AK79="Yes",'Rolex Data'!AN79="Yes"),1,0)</f>
        <v>0</v>
      </c>
      <c r="AE79" s="45">
        <f t="shared" si="7"/>
        <v>0</v>
      </c>
      <c r="AF79" s="45">
        <f t="shared" si="8"/>
        <v>0</v>
      </c>
      <c r="AG79" s="45">
        <f t="shared" si="9"/>
        <v>0</v>
      </c>
      <c r="AH79" s="45">
        <f t="shared" si="10"/>
        <v>1</v>
      </c>
      <c r="AI79" s="45">
        <f t="shared" si="11"/>
        <v>0</v>
      </c>
    </row>
    <row r="80" spans="1:35" x14ac:dyDescent="0.2">
      <c r="A80">
        <v>76</v>
      </c>
      <c r="B80" s="47">
        <f>'Rolex Data'!C80</f>
        <v>44507</v>
      </c>
      <c r="C80">
        <f>'Rolex Data'!D80</f>
        <v>291</v>
      </c>
      <c r="D80" s="48">
        <f>'Rolex Data'!E80</f>
        <v>15000</v>
      </c>
      <c r="E80" s="48">
        <f>'Rolex Data'!F80</f>
        <v>18750</v>
      </c>
      <c r="F80" s="49">
        <f t="shared" si="6"/>
        <v>9.6158054800843473</v>
      </c>
      <c r="G80">
        <f>IF('Rolex Data'!L80="Stainless Steel",1,0)</f>
        <v>1</v>
      </c>
      <c r="H80">
        <f>IF('Rolex Data'!L80="Two-tone",1,0)</f>
        <v>0</v>
      </c>
      <c r="I80">
        <f>IF(OR('Rolex Data'!L80="YG 18K",'Rolex Data'!L80="YG &lt;18K",'Rolex Data'!L80="PG 18K",'Rolex Data'!L80="PG &lt;18K",'Rolex Data'!L80="WG 18K",'Rolex Data'!L80="Mixes of 18K",'Rolex Data'!L80="Mixes &lt;18K"),1,0)</f>
        <v>0</v>
      </c>
      <c r="J80">
        <f>IF(OR('Rolex Data'!L80="PVD",'Rolex Data'!L80="Gold Plate",'Rolex Data'!L80="Other"),1,0)</f>
        <v>0</v>
      </c>
      <c r="K80">
        <f>IF('Rolex Data'!P80="Stainless Steel",1,0)</f>
        <v>1</v>
      </c>
      <c r="L80">
        <f>IF('Rolex Data'!P80="Leather",1,0)</f>
        <v>0</v>
      </c>
      <c r="M80">
        <f>IF('Rolex Data'!P80="Two-tone",1,0)</f>
        <v>0</v>
      </c>
      <c r="N80">
        <f>IF(OR('Rolex Data'!P80="YG 18K",'Rolex Data'!P80="PG 18K",'Rolex Data'!P80="WG 18K",'Rolex Data'!P80="Mixes of 18K"),1,0)</f>
        <v>0</v>
      </c>
      <c r="O80">
        <f>IF(OR('Rolex Data'!AX80="Yes",'Rolex Data'!AY80="Yes",'Rolex Data'!AW80="Yes"),1,0)</f>
        <v>0</v>
      </c>
      <c r="P80">
        <f>IF(OR(ISTEXT('Rolex Data'!AZ80), ISTEXT('Rolex Data'!BA80)),1,0)</f>
        <v>0</v>
      </c>
      <c r="Q80">
        <f>IF('Rolex Data'!BB80="Yes",1,0)</f>
        <v>0</v>
      </c>
      <c r="R80">
        <f>IF('Rolex Data'!BC80="Yes",1,0)</f>
        <v>0</v>
      </c>
      <c r="S80">
        <f>IF('Rolex Data'!BF80="Yes",1,0)</f>
        <v>0</v>
      </c>
      <c r="T80">
        <f>IF('Rolex Data'!BG80="A",1,0)</f>
        <v>0</v>
      </c>
      <c r="U80">
        <f>IF('Rolex Data'!BG80="AA",1,0)</f>
        <v>0</v>
      </c>
      <c r="V80">
        <f>IF('Rolex Data'!BG80="AAA",1,0)</f>
        <v>1</v>
      </c>
      <c r="W80">
        <f>IF('Rolex Data'!BG80="AAAA",1,0)</f>
        <v>0</v>
      </c>
      <c r="X80">
        <f>IF('Rolex Data'!R80="Yes",1,0)</f>
        <v>1</v>
      </c>
      <c r="Y80">
        <f>IF(OR('Rolex Data'!X80="Yes", 'Rolex Data'!Y80="Yes",'Rolex Data'!Z80="Yes"),1,0)</f>
        <v>0</v>
      </c>
      <c r="Z80">
        <f>IF(OR('Rolex Data'!AA80="Yes",'Rolex Data'!AB80="Yes"),1,0)</f>
        <v>0</v>
      </c>
      <c r="AA80">
        <f>IF('Rolex Data'!AD80="Yes",1,0)</f>
        <v>0</v>
      </c>
      <c r="AB80">
        <f>IF('Rolex Data'!AC80="Yes",1,0)</f>
        <v>0</v>
      </c>
      <c r="AC80">
        <f>IF('Rolex Data'!AE80="Yes",1,0)</f>
        <v>0</v>
      </c>
      <c r="AD80">
        <f>IF(OR('Rolex Data'!AK80="Yes",'Rolex Data'!AN80="Yes"),1,0)</f>
        <v>0</v>
      </c>
      <c r="AE80" s="45">
        <f t="shared" si="7"/>
        <v>0</v>
      </c>
      <c r="AF80" s="45">
        <f t="shared" si="8"/>
        <v>0</v>
      </c>
      <c r="AG80" s="45">
        <f t="shared" si="9"/>
        <v>0</v>
      </c>
      <c r="AH80" s="45">
        <f t="shared" si="10"/>
        <v>1</v>
      </c>
      <c r="AI80" s="45">
        <f t="shared" si="11"/>
        <v>0</v>
      </c>
    </row>
    <row r="81" spans="1:35" x14ac:dyDescent="0.2">
      <c r="A81">
        <v>77</v>
      </c>
      <c r="B81" s="47">
        <f>'Rolex Data'!C81</f>
        <v>44507</v>
      </c>
      <c r="C81">
        <f>'Rolex Data'!D81</f>
        <v>292</v>
      </c>
      <c r="D81" s="48">
        <f>'Rolex Data'!E81</f>
        <v>38000</v>
      </c>
      <c r="E81" s="48">
        <f>'Rolex Data'!F81</f>
        <v>47500</v>
      </c>
      <c r="F81" s="49">
        <f t="shared" si="6"/>
        <v>10.545341438708522</v>
      </c>
      <c r="G81">
        <f>IF('Rolex Data'!L81="Stainless Steel",1,0)</f>
        <v>0</v>
      </c>
      <c r="H81">
        <f>IF('Rolex Data'!L81="Two-tone",1,0)</f>
        <v>0</v>
      </c>
      <c r="I81">
        <f>IF(OR('Rolex Data'!L81="YG 18K",'Rolex Data'!L81="YG &lt;18K",'Rolex Data'!L81="PG 18K",'Rolex Data'!L81="PG &lt;18K",'Rolex Data'!L81="WG 18K",'Rolex Data'!L81="Mixes of 18K",'Rolex Data'!L81="Mixes &lt;18K"),1,0)</f>
        <v>1</v>
      </c>
      <c r="J81">
        <f>IF(OR('Rolex Data'!L81="PVD",'Rolex Data'!L81="Gold Plate",'Rolex Data'!L81="Other"),1,0)</f>
        <v>0</v>
      </c>
      <c r="K81">
        <f>IF('Rolex Data'!P81="Stainless Steel",1,0)</f>
        <v>0</v>
      </c>
      <c r="L81">
        <f>IF('Rolex Data'!P81="Leather",1,0)</f>
        <v>1</v>
      </c>
      <c r="M81">
        <f>IF('Rolex Data'!P81="Two-tone",1,0)</f>
        <v>0</v>
      </c>
      <c r="N81">
        <f>IF(OR('Rolex Data'!P81="YG 18K",'Rolex Data'!P81="PG 18K",'Rolex Data'!P81="WG 18K",'Rolex Data'!P81="Mixes of 18K"),1,0)</f>
        <v>0</v>
      </c>
      <c r="O81">
        <f>IF(OR('Rolex Data'!AX81="Yes",'Rolex Data'!AY81="Yes",'Rolex Data'!AW81="Yes"),1,0)</f>
        <v>0</v>
      </c>
      <c r="P81">
        <f>IF(OR(ISTEXT('Rolex Data'!AZ81), ISTEXT('Rolex Data'!BA81)),1,0)</f>
        <v>0</v>
      </c>
      <c r="Q81">
        <f>IF('Rolex Data'!BB81="Yes",1,0)</f>
        <v>0</v>
      </c>
      <c r="R81">
        <f>IF('Rolex Data'!BC81="Yes",1,0)</f>
        <v>0</v>
      </c>
      <c r="S81">
        <f>IF('Rolex Data'!BF81="Yes",1,0)</f>
        <v>0</v>
      </c>
      <c r="T81">
        <f>IF('Rolex Data'!BG81="A",1,0)</f>
        <v>0</v>
      </c>
      <c r="U81">
        <f>IF('Rolex Data'!BG81="AA",1,0)</f>
        <v>0</v>
      </c>
      <c r="V81">
        <f>IF('Rolex Data'!BG81="AAA",1,0)</f>
        <v>1</v>
      </c>
      <c r="W81">
        <f>IF('Rolex Data'!BG81="AAAA",1,0)</f>
        <v>0</v>
      </c>
      <c r="X81">
        <f>IF('Rolex Data'!R81="Yes",1,0)</f>
        <v>0</v>
      </c>
      <c r="Y81">
        <f>IF(OR('Rolex Data'!X81="Yes", 'Rolex Data'!Y81="Yes",'Rolex Data'!Z81="Yes"),1,0)</f>
        <v>0</v>
      </c>
      <c r="Z81">
        <f>IF(OR('Rolex Data'!AA81="Yes",'Rolex Data'!AB81="Yes"),1,0)</f>
        <v>0</v>
      </c>
      <c r="AA81">
        <f>IF('Rolex Data'!AD81="Yes",1,0)</f>
        <v>0</v>
      </c>
      <c r="AB81">
        <f>IF('Rolex Data'!AC81="Yes",1,0)</f>
        <v>0</v>
      </c>
      <c r="AC81">
        <f>IF('Rolex Data'!AE81="Yes",1,0)</f>
        <v>0</v>
      </c>
      <c r="AD81">
        <f>IF(OR('Rolex Data'!AK81="Yes",'Rolex Data'!AN81="Yes"),1,0)</f>
        <v>1</v>
      </c>
      <c r="AE81" s="45">
        <f t="shared" si="7"/>
        <v>0</v>
      </c>
      <c r="AF81" s="45">
        <f t="shared" si="8"/>
        <v>0</v>
      </c>
      <c r="AG81" s="45">
        <f t="shared" si="9"/>
        <v>0</v>
      </c>
      <c r="AH81" s="45">
        <f t="shared" si="10"/>
        <v>1</v>
      </c>
      <c r="AI81" s="45">
        <f t="shared" si="11"/>
        <v>0</v>
      </c>
    </row>
    <row r="82" spans="1:35" x14ac:dyDescent="0.2">
      <c r="A82">
        <v>78</v>
      </c>
      <c r="B82" s="47">
        <f>'Rolex Data'!C82</f>
        <v>44507</v>
      </c>
      <c r="C82">
        <f>'Rolex Data'!D82</f>
        <v>293</v>
      </c>
      <c r="D82" s="48">
        <f>'Rolex Data'!E82</f>
        <v>6000</v>
      </c>
      <c r="E82" s="48">
        <f>'Rolex Data'!F82</f>
        <v>7500</v>
      </c>
      <c r="F82" s="49">
        <f t="shared" si="6"/>
        <v>8.6995147482101913</v>
      </c>
      <c r="G82">
        <f>IF('Rolex Data'!L82="Stainless Steel",1,0)</f>
        <v>0</v>
      </c>
      <c r="H82">
        <f>IF('Rolex Data'!L82="Two-tone",1,0)</f>
        <v>0</v>
      </c>
      <c r="I82">
        <f>IF(OR('Rolex Data'!L82="YG 18K",'Rolex Data'!L82="YG &lt;18K",'Rolex Data'!L82="PG 18K",'Rolex Data'!L82="PG &lt;18K",'Rolex Data'!L82="WG 18K",'Rolex Data'!L82="Mixes of 18K",'Rolex Data'!L82="Mixes &lt;18K"),1,0)</f>
        <v>1</v>
      </c>
      <c r="J82">
        <f>IF(OR('Rolex Data'!L82="PVD",'Rolex Data'!L82="Gold Plate",'Rolex Data'!L82="Other"),1,0)</f>
        <v>0</v>
      </c>
      <c r="K82">
        <f>IF('Rolex Data'!P82="Stainless Steel",1,0)</f>
        <v>0</v>
      </c>
      <c r="L82">
        <f>IF('Rolex Data'!P82="Leather",1,0)</f>
        <v>1</v>
      </c>
      <c r="M82">
        <f>IF('Rolex Data'!P82="Two-tone",1,0)</f>
        <v>0</v>
      </c>
      <c r="N82">
        <f>IF(OR('Rolex Data'!P82="YG 18K",'Rolex Data'!P82="PG 18K",'Rolex Data'!P82="WG 18K",'Rolex Data'!P82="Mixes of 18K"),1,0)</f>
        <v>0</v>
      </c>
      <c r="O82">
        <f>IF(OR('Rolex Data'!AX82="Yes",'Rolex Data'!AY82="Yes",'Rolex Data'!AW82="Yes"),1,0)</f>
        <v>0</v>
      </c>
      <c r="P82">
        <f>IF(OR(ISTEXT('Rolex Data'!AZ82), ISTEXT('Rolex Data'!BA82)),1,0)</f>
        <v>0</v>
      </c>
      <c r="Q82">
        <f>IF('Rolex Data'!BB82="Yes",1,0)</f>
        <v>0</v>
      </c>
      <c r="R82">
        <f>IF('Rolex Data'!BC82="Yes",1,0)</f>
        <v>0</v>
      </c>
      <c r="S82">
        <f>IF('Rolex Data'!BF82="Yes",1,0)</f>
        <v>0</v>
      </c>
      <c r="T82">
        <f>IF('Rolex Data'!BG82="A",1,0)</f>
        <v>0</v>
      </c>
      <c r="U82">
        <f>IF('Rolex Data'!BG82="AA",1,0)</f>
        <v>1</v>
      </c>
      <c r="V82">
        <f>IF('Rolex Data'!BG82="AAA",1,0)</f>
        <v>0</v>
      </c>
      <c r="W82">
        <f>IF('Rolex Data'!BG82="AAAA",1,0)</f>
        <v>0</v>
      </c>
      <c r="X82">
        <f>IF('Rolex Data'!R82="Yes",1,0)</f>
        <v>1</v>
      </c>
      <c r="Y82">
        <f>IF(OR('Rolex Data'!X82="Yes", 'Rolex Data'!Y82="Yes",'Rolex Data'!Z82="Yes"),1,0)</f>
        <v>0</v>
      </c>
      <c r="Z82">
        <f>IF(OR('Rolex Data'!AA82="Yes",'Rolex Data'!AB82="Yes"),1,0)</f>
        <v>0</v>
      </c>
      <c r="AA82">
        <f>IF('Rolex Data'!AD82="Yes",1,0)</f>
        <v>0</v>
      </c>
      <c r="AB82">
        <f>IF('Rolex Data'!AC82="Yes",1,0)</f>
        <v>0</v>
      </c>
      <c r="AC82">
        <f>IF('Rolex Data'!AE82="Yes",1,0)</f>
        <v>0</v>
      </c>
      <c r="AD82">
        <f>IF(OR('Rolex Data'!AK82="Yes",'Rolex Data'!AN82="Yes"),1,0)</f>
        <v>0</v>
      </c>
      <c r="AE82" s="45">
        <f t="shared" si="7"/>
        <v>0</v>
      </c>
      <c r="AF82" s="45">
        <f t="shared" si="8"/>
        <v>0</v>
      </c>
      <c r="AG82" s="45">
        <f t="shared" si="9"/>
        <v>0</v>
      </c>
      <c r="AH82" s="45">
        <f t="shared" si="10"/>
        <v>1</v>
      </c>
      <c r="AI82" s="45">
        <f t="shared" si="11"/>
        <v>0</v>
      </c>
    </row>
    <row r="83" spans="1:35" x14ac:dyDescent="0.2">
      <c r="A83">
        <v>79</v>
      </c>
      <c r="B83" s="47">
        <f>'Rolex Data'!C83</f>
        <v>44507</v>
      </c>
      <c r="C83">
        <f>'Rolex Data'!D83</f>
        <v>294</v>
      </c>
      <c r="D83" s="48">
        <f>'Rolex Data'!E83</f>
        <v>3300</v>
      </c>
      <c r="E83" s="48">
        <f>'Rolex Data'!F83</f>
        <v>4125</v>
      </c>
      <c r="F83" s="49">
        <f t="shared" si="6"/>
        <v>8.1016777474545716</v>
      </c>
      <c r="G83">
        <f>IF('Rolex Data'!L83="Stainless Steel",1,0)</f>
        <v>0</v>
      </c>
      <c r="H83">
        <f>IF('Rolex Data'!L83="Two-tone",1,0)</f>
        <v>1</v>
      </c>
      <c r="I83">
        <f>IF(OR('Rolex Data'!L83="YG 18K",'Rolex Data'!L83="YG &lt;18K",'Rolex Data'!L83="PG 18K",'Rolex Data'!L83="PG &lt;18K",'Rolex Data'!L83="WG 18K",'Rolex Data'!L83="Mixes of 18K",'Rolex Data'!L83="Mixes &lt;18K"),1,0)</f>
        <v>0</v>
      </c>
      <c r="J83">
        <f>IF(OR('Rolex Data'!L83="PVD",'Rolex Data'!L83="Gold Plate",'Rolex Data'!L83="Other"),1,0)</f>
        <v>0</v>
      </c>
      <c r="K83">
        <f>IF('Rolex Data'!P83="Stainless Steel",1,0)</f>
        <v>0</v>
      </c>
      <c r="L83">
        <f>IF('Rolex Data'!P83="Leather",1,0)</f>
        <v>1</v>
      </c>
      <c r="M83">
        <f>IF('Rolex Data'!P83="Two-tone",1,0)</f>
        <v>0</v>
      </c>
      <c r="N83">
        <f>IF(OR('Rolex Data'!P83="YG 18K",'Rolex Data'!P83="PG 18K",'Rolex Data'!P83="WG 18K",'Rolex Data'!P83="Mixes of 18K"),1,0)</f>
        <v>0</v>
      </c>
      <c r="O83">
        <f>IF(OR('Rolex Data'!AX83="Yes",'Rolex Data'!AY83="Yes",'Rolex Data'!AW83="Yes"),1,0)</f>
        <v>0</v>
      </c>
      <c r="P83">
        <f>IF(OR(ISTEXT('Rolex Data'!AZ83), ISTEXT('Rolex Data'!BA83)),1,0)</f>
        <v>0</v>
      </c>
      <c r="Q83">
        <f>IF('Rolex Data'!BB83="Yes",1,0)</f>
        <v>0</v>
      </c>
      <c r="R83">
        <f>IF('Rolex Data'!BC83="Yes",1,0)</f>
        <v>0</v>
      </c>
      <c r="S83">
        <f>IF('Rolex Data'!BF83="Yes",1,0)</f>
        <v>0</v>
      </c>
      <c r="T83">
        <f>IF('Rolex Data'!BG83="A",1,0)</f>
        <v>0</v>
      </c>
      <c r="U83">
        <f>IF('Rolex Data'!BG83="AA",1,0)</f>
        <v>0</v>
      </c>
      <c r="V83">
        <f>IF('Rolex Data'!BG83="AAA",1,0)</f>
        <v>1</v>
      </c>
      <c r="W83">
        <f>IF('Rolex Data'!BG83="AAAA",1,0)</f>
        <v>0</v>
      </c>
      <c r="X83">
        <f>IF('Rolex Data'!R83="Yes",1,0)</f>
        <v>1</v>
      </c>
      <c r="Y83">
        <f>IF(OR('Rolex Data'!X83="Yes", 'Rolex Data'!Y83="Yes",'Rolex Data'!Z83="Yes"),1,0)</f>
        <v>0</v>
      </c>
      <c r="Z83">
        <f>IF(OR('Rolex Data'!AA83="Yes",'Rolex Data'!AB83="Yes"),1,0)</f>
        <v>0</v>
      </c>
      <c r="AA83">
        <f>IF('Rolex Data'!AD83="Yes",1,0)</f>
        <v>0</v>
      </c>
      <c r="AB83">
        <f>IF('Rolex Data'!AC83="Yes",1,0)</f>
        <v>0</v>
      </c>
      <c r="AC83">
        <f>IF('Rolex Data'!AE83="Yes",1,0)</f>
        <v>0</v>
      </c>
      <c r="AD83">
        <f>IF(OR('Rolex Data'!AK83="Yes",'Rolex Data'!AN83="Yes"),1,0)</f>
        <v>0</v>
      </c>
      <c r="AE83" s="45">
        <f t="shared" si="7"/>
        <v>0</v>
      </c>
      <c r="AF83" s="45">
        <f t="shared" si="8"/>
        <v>0</v>
      </c>
      <c r="AG83" s="45">
        <f t="shared" si="9"/>
        <v>0</v>
      </c>
      <c r="AH83" s="45">
        <f t="shared" si="10"/>
        <v>1</v>
      </c>
      <c r="AI83" s="45">
        <f t="shared" si="11"/>
        <v>0</v>
      </c>
    </row>
    <row r="84" spans="1:35" x14ac:dyDescent="0.2">
      <c r="A84">
        <v>80</v>
      </c>
      <c r="B84" s="47">
        <f>'Rolex Data'!C84</f>
        <v>44507</v>
      </c>
      <c r="C84">
        <f>'Rolex Data'!D84</f>
        <v>295</v>
      </c>
      <c r="D84" s="48">
        <f>'Rolex Data'!E84</f>
        <v>4100</v>
      </c>
      <c r="E84" s="48">
        <f>'Rolex Data'!F84</f>
        <v>5125</v>
      </c>
      <c r="F84" s="49">
        <f t="shared" si="6"/>
        <v>8.3187422526923989</v>
      </c>
      <c r="G84">
        <f>IF('Rolex Data'!L84="Stainless Steel",1,0)</f>
        <v>1</v>
      </c>
      <c r="H84">
        <f>IF('Rolex Data'!L84="Two-tone",1,0)</f>
        <v>0</v>
      </c>
      <c r="I84">
        <f>IF(OR('Rolex Data'!L84="YG 18K",'Rolex Data'!L84="YG &lt;18K",'Rolex Data'!L84="PG 18K",'Rolex Data'!L84="PG &lt;18K",'Rolex Data'!L84="WG 18K",'Rolex Data'!L84="Mixes of 18K",'Rolex Data'!L84="Mixes &lt;18K"),1,0)</f>
        <v>0</v>
      </c>
      <c r="J84">
        <f>IF(OR('Rolex Data'!L84="PVD",'Rolex Data'!L84="Gold Plate",'Rolex Data'!L84="Other"),1,0)</f>
        <v>0</v>
      </c>
      <c r="K84">
        <f>IF('Rolex Data'!P84="Stainless Steel",1,0)</f>
        <v>0</v>
      </c>
      <c r="L84">
        <f>IF('Rolex Data'!P84="Leather",1,0)</f>
        <v>1</v>
      </c>
      <c r="M84">
        <f>IF('Rolex Data'!P84="Two-tone",1,0)</f>
        <v>0</v>
      </c>
      <c r="N84">
        <f>IF(OR('Rolex Data'!P84="YG 18K",'Rolex Data'!P84="PG 18K",'Rolex Data'!P84="WG 18K",'Rolex Data'!P84="Mixes of 18K"),1,0)</f>
        <v>0</v>
      </c>
      <c r="O84">
        <f>IF(OR('Rolex Data'!AX84="Yes",'Rolex Data'!AY84="Yes",'Rolex Data'!AW84="Yes"),1,0)</f>
        <v>0</v>
      </c>
      <c r="P84">
        <f>IF(OR(ISTEXT('Rolex Data'!AZ84), ISTEXT('Rolex Data'!BA84)),1,0)</f>
        <v>0</v>
      </c>
      <c r="Q84">
        <f>IF('Rolex Data'!BB84="Yes",1,0)</f>
        <v>0</v>
      </c>
      <c r="R84">
        <f>IF('Rolex Data'!BC84="Yes",1,0)</f>
        <v>0</v>
      </c>
      <c r="S84">
        <f>IF('Rolex Data'!BF84="Yes",1,0)</f>
        <v>0</v>
      </c>
      <c r="T84">
        <f>IF('Rolex Data'!BG84="A",1,0)</f>
        <v>0</v>
      </c>
      <c r="U84">
        <f>IF('Rolex Data'!BG84="AA",1,0)</f>
        <v>0</v>
      </c>
      <c r="V84">
        <f>IF('Rolex Data'!BG84="AAA",1,0)</f>
        <v>1</v>
      </c>
      <c r="W84">
        <f>IF('Rolex Data'!BG84="AAAA",1,0)</f>
        <v>0</v>
      </c>
      <c r="X84">
        <f>IF('Rolex Data'!R84="Yes",1,0)</f>
        <v>1</v>
      </c>
      <c r="Y84">
        <f>IF(OR('Rolex Data'!X84="Yes", 'Rolex Data'!Y84="Yes",'Rolex Data'!Z84="Yes"),1,0)</f>
        <v>0</v>
      </c>
      <c r="Z84">
        <f>IF(OR('Rolex Data'!AA84="Yes",'Rolex Data'!AB84="Yes"),1,0)</f>
        <v>0</v>
      </c>
      <c r="AA84">
        <f>IF('Rolex Data'!AD84="Yes",1,0)</f>
        <v>0</v>
      </c>
      <c r="AB84">
        <f>IF('Rolex Data'!AC84="Yes",1,0)</f>
        <v>0</v>
      </c>
      <c r="AC84">
        <f>IF('Rolex Data'!AE84="Yes",1,0)</f>
        <v>0</v>
      </c>
      <c r="AD84">
        <f>IF(OR('Rolex Data'!AK84="Yes",'Rolex Data'!AN84="Yes"),1,0)</f>
        <v>0</v>
      </c>
      <c r="AE84" s="45">
        <f t="shared" si="7"/>
        <v>0</v>
      </c>
      <c r="AF84" s="45">
        <f t="shared" si="8"/>
        <v>0</v>
      </c>
      <c r="AG84" s="45">
        <f t="shared" si="9"/>
        <v>0</v>
      </c>
      <c r="AH84" s="45">
        <f t="shared" si="10"/>
        <v>1</v>
      </c>
      <c r="AI84" s="45">
        <f t="shared" si="11"/>
        <v>0</v>
      </c>
    </row>
    <row r="85" spans="1:35" x14ac:dyDescent="0.2">
      <c r="A85">
        <v>81</v>
      </c>
      <c r="B85" s="47">
        <f>'Rolex Data'!C85</f>
        <v>44507</v>
      </c>
      <c r="C85">
        <f>'Rolex Data'!D85</f>
        <v>296</v>
      </c>
      <c r="D85" s="48">
        <f>'Rolex Data'!E85</f>
        <v>3000</v>
      </c>
      <c r="E85" s="48">
        <f>'Rolex Data'!F85</f>
        <v>3750</v>
      </c>
      <c r="F85" s="49">
        <f t="shared" si="6"/>
        <v>8.0063675676502459</v>
      </c>
      <c r="G85">
        <f>IF('Rolex Data'!L85="Stainless Steel",1,0)</f>
        <v>1</v>
      </c>
      <c r="H85">
        <f>IF('Rolex Data'!L85="Two-tone",1,0)</f>
        <v>0</v>
      </c>
      <c r="I85">
        <f>IF(OR('Rolex Data'!L85="YG 18K",'Rolex Data'!L85="YG &lt;18K",'Rolex Data'!L85="PG 18K",'Rolex Data'!L85="PG &lt;18K",'Rolex Data'!L85="WG 18K",'Rolex Data'!L85="Mixes of 18K",'Rolex Data'!L85="Mixes &lt;18K"),1,0)</f>
        <v>0</v>
      </c>
      <c r="J85">
        <f>IF(OR('Rolex Data'!L85="PVD",'Rolex Data'!L85="Gold Plate",'Rolex Data'!L85="Other"),1,0)</f>
        <v>0</v>
      </c>
      <c r="K85">
        <f>IF('Rolex Data'!P85="Stainless Steel",1,0)</f>
        <v>0</v>
      </c>
      <c r="L85">
        <f>IF('Rolex Data'!P85="Leather",1,0)</f>
        <v>1</v>
      </c>
      <c r="M85">
        <f>IF('Rolex Data'!P85="Two-tone",1,0)</f>
        <v>0</v>
      </c>
      <c r="N85">
        <f>IF(OR('Rolex Data'!P85="YG 18K",'Rolex Data'!P85="PG 18K",'Rolex Data'!P85="WG 18K",'Rolex Data'!P85="Mixes of 18K"),1,0)</f>
        <v>0</v>
      </c>
      <c r="O85">
        <f>IF(OR('Rolex Data'!AX85="Yes",'Rolex Data'!AY85="Yes",'Rolex Data'!AW85="Yes"),1,0)</f>
        <v>0</v>
      </c>
      <c r="P85">
        <f>IF(OR(ISTEXT('Rolex Data'!AZ85), ISTEXT('Rolex Data'!BA85)),1,0)</f>
        <v>0</v>
      </c>
      <c r="Q85">
        <f>IF('Rolex Data'!BB85="Yes",1,0)</f>
        <v>0</v>
      </c>
      <c r="R85">
        <f>IF('Rolex Data'!BC85="Yes",1,0)</f>
        <v>0</v>
      </c>
      <c r="S85">
        <f>IF('Rolex Data'!BF85="Yes",1,0)</f>
        <v>0</v>
      </c>
      <c r="T85">
        <f>IF('Rolex Data'!BG85="A",1,0)</f>
        <v>0</v>
      </c>
      <c r="U85">
        <f>IF('Rolex Data'!BG85="AA",1,0)</f>
        <v>1</v>
      </c>
      <c r="V85">
        <f>IF('Rolex Data'!BG85="AAA",1,0)</f>
        <v>0</v>
      </c>
      <c r="W85">
        <f>IF('Rolex Data'!BG85="AAAA",1,0)</f>
        <v>0</v>
      </c>
      <c r="X85">
        <f>IF('Rolex Data'!R85="Yes",1,0)</f>
        <v>1</v>
      </c>
      <c r="Y85">
        <f>IF(OR('Rolex Data'!X85="Yes", 'Rolex Data'!Y85="Yes",'Rolex Data'!Z85="Yes"),1,0)</f>
        <v>0</v>
      </c>
      <c r="Z85">
        <f>IF(OR('Rolex Data'!AA85="Yes",'Rolex Data'!AB85="Yes"),1,0)</f>
        <v>0</v>
      </c>
      <c r="AA85">
        <f>IF('Rolex Data'!AD85="Yes",1,0)</f>
        <v>0</v>
      </c>
      <c r="AB85">
        <f>IF('Rolex Data'!AC85="Yes",1,0)</f>
        <v>0</v>
      </c>
      <c r="AC85">
        <f>IF('Rolex Data'!AE85="Yes",1,0)</f>
        <v>0</v>
      </c>
      <c r="AD85">
        <f>IF(OR('Rolex Data'!AK85="Yes",'Rolex Data'!AN85="Yes"),1,0)</f>
        <v>0</v>
      </c>
      <c r="AE85" s="45">
        <f t="shared" si="7"/>
        <v>0</v>
      </c>
      <c r="AF85" s="45">
        <f t="shared" si="8"/>
        <v>0</v>
      </c>
      <c r="AG85" s="45">
        <f t="shared" si="9"/>
        <v>0</v>
      </c>
      <c r="AH85" s="45">
        <f t="shared" si="10"/>
        <v>1</v>
      </c>
      <c r="AI85" s="45">
        <f t="shared" si="11"/>
        <v>0</v>
      </c>
    </row>
    <row r="86" spans="1:35" x14ac:dyDescent="0.2">
      <c r="A86">
        <v>82</v>
      </c>
      <c r="B86" s="47">
        <f>'Rolex Data'!C86</f>
        <v>44507</v>
      </c>
      <c r="C86">
        <f>'Rolex Data'!D86</f>
        <v>297</v>
      </c>
      <c r="D86" s="48">
        <f>'Rolex Data'!E86</f>
        <v>2800</v>
      </c>
      <c r="E86" s="48">
        <f>'Rolex Data'!F86</f>
        <v>3500</v>
      </c>
      <c r="F86" s="49">
        <f t="shared" si="6"/>
        <v>7.9373746961632952</v>
      </c>
      <c r="G86">
        <f>IF('Rolex Data'!L86="Stainless Steel",1,0)</f>
        <v>1</v>
      </c>
      <c r="H86">
        <f>IF('Rolex Data'!L86="Two-tone",1,0)</f>
        <v>0</v>
      </c>
      <c r="I86">
        <f>IF(OR('Rolex Data'!L86="YG 18K",'Rolex Data'!L86="YG &lt;18K",'Rolex Data'!L86="PG 18K",'Rolex Data'!L86="PG &lt;18K",'Rolex Data'!L86="WG 18K",'Rolex Data'!L86="Mixes of 18K",'Rolex Data'!L86="Mixes &lt;18K"),1,0)</f>
        <v>0</v>
      </c>
      <c r="J86">
        <f>IF(OR('Rolex Data'!L86="PVD",'Rolex Data'!L86="Gold Plate",'Rolex Data'!L86="Other"),1,0)</f>
        <v>0</v>
      </c>
      <c r="K86">
        <f>IF('Rolex Data'!P86="Stainless Steel",1,0)</f>
        <v>0</v>
      </c>
      <c r="L86">
        <f>IF('Rolex Data'!P86="Leather",1,0)</f>
        <v>1</v>
      </c>
      <c r="M86">
        <f>IF('Rolex Data'!P86="Two-tone",1,0)</f>
        <v>0</v>
      </c>
      <c r="N86">
        <f>IF(OR('Rolex Data'!P86="YG 18K",'Rolex Data'!P86="PG 18K",'Rolex Data'!P86="WG 18K",'Rolex Data'!P86="Mixes of 18K"),1,0)</f>
        <v>0</v>
      </c>
      <c r="O86">
        <f>IF(OR('Rolex Data'!AX86="Yes",'Rolex Data'!AY86="Yes",'Rolex Data'!AW86="Yes"),1,0)</f>
        <v>0</v>
      </c>
      <c r="P86">
        <f>IF(OR(ISTEXT('Rolex Data'!AZ86), ISTEXT('Rolex Data'!BA86)),1,0)</f>
        <v>0</v>
      </c>
      <c r="Q86">
        <f>IF('Rolex Data'!BB86="Yes",1,0)</f>
        <v>0</v>
      </c>
      <c r="R86">
        <f>IF('Rolex Data'!BC86="Yes",1,0)</f>
        <v>0</v>
      </c>
      <c r="S86">
        <f>IF('Rolex Data'!BF86="Yes",1,0)</f>
        <v>0</v>
      </c>
      <c r="T86">
        <f>IF('Rolex Data'!BG86="A",1,0)</f>
        <v>0</v>
      </c>
      <c r="U86">
        <f>IF('Rolex Data'!BG86="AA",1,0)</f>
        <v>1</v>
      </c>
      <c r="V86">
        <f>IF('Rolex Data'!BG86="AAA",1,0)</f>
        <v>0</v>
      </c>
      <c r="W86">
        <f>IF('Rolex Data'!BG86="AAAA",1,0)</f>
        <v>0</v>
      </c>
      <c r="X86">
        <f>IF('Rolex Data'!R86="Yes",1,0)</f>
        <v>1</v>
      </c>
      <c r="Y86">
        <f>IF(OR('Rolex Data'!X86="Yes", 'Rolex Data'!Y86="Yes",'Rolex Data'!Z86="Yes"),1,0)</f>
        <v>0</v>
      </c>
      <c r="Z86">
        <f>IF(OR('Rolex Data'!AA86="Yes",'Rolex Data'!AB86="Yes"),1,0)</f>
        <v>0</v>
      </c>
      <c r="AA86">
        <f>IF('Rolex Data'!AD86="Yes",1,0)</f>
        <v>0</v>
      </c>
      <c r="AB86">
        <f>IF('Rolex Data'!AC86="Yes",1,0)</f>
        <v>0</v>
      </c>
      <c r="AC86">
        <f>IF('Rolex Data'!AE86="Yes",1,0)</f>
        <v>0</v>
      </c>
      <c r="AD86">
        <f>IF(OR('Rolex Data'!AK86="Yes",'Rolex Data'!AN86="Yes"),1,0)</f>
        <v>0</v>
      </c>
      <c r="AE86" s="45">
        <f t="shared" si="7"/>
        <v>0</v>
      </c>
      <c r="AF86" s="45">
        <f t="shared" si="8"/>
        <v>0</v>
      </c>
      <c r="AG86" s="45">
        <f t="shared" si="9"/>
        <v>0</v>
      </c>
      <c r="AH86" s="45">
        <f t="shared" si="10"/>
        <v>1</v>
      </c>
      <c r="AI86" s="45">
        <f t="shared" si="11"/>
        <v>0</v>
      </c>
    </row>
    <row r="87" spans="1:35" x14ac:dyDescent="0.2">
      <c r="A87">
        <v>83</v>
      </c>
      <c r="B87" s="47">
        <f>'Rolex Data'!C87</f>
        <v>44507</v>
      </c>
      <c r="C87">
        <f>'Rolex Data'!D87</f>
        <v>299</v>
      </c>
      <c r="D87" s="48">
        <f>'Rolex Data'!E87</f>
        <v>1600</v>
      </c>
      <c r="E87" s="48">
        <f>'Rolex Data'!F87</f>
        <v>2000</v>
      </c>
      <c r="F87" s="49">
        <f t="shared" si="6"/>
        <v>7.3777589082278725</v>
      </c>
      <c r="G87">
        <f>IF('Rolex Data'!L87="Stainless Steel",1,0)</f>
        <v>1</v>
      </c>
      <c r="H87">
        <f>IF('Rolex Data'!L87="Two-tone",1,0)</f>
        <v>0</v>
      </c>
      <c r="I87">
        <f>IF(OR('Rolex Data'!L87="YG 18K",'Rolex Data'!L87="YG &lt;18K",'Rolex Data'!L87="PG 18K",'Rolex Data'!L87="PG &lt;18K",'Rolex Data'!L87="WG 18K",'Rolex Data'!L87="Mixes of 18K",'Rolex Data'!L87="Mixes &lt;18K"),1,0)</f>
        <v>0</v>
      </c>
      <c r="J87">
        <f>IF(OR('Rolex Data'!L87="PVD",'Rolex Data'!L87="Gold Plate",'Rolex Data'!L87="Other"),1,0)</f>
        <v>0</v>
      </c>
      <c r="K87">
        <f>IF('Rolex Data'!P87="Stainless Steel",1,0)</f>
        <v>0</v>
      </c>
      <c r="L87">
        <f>IF('Rolex Data'!P87="Leather",1,0)</f>
        <v>1</v>
      </c>
      <c r="M87">
        <f>IF('Rolex Data'!P87="Two-tone",1,0)</f>
        <v>0</v>
      </c>
      <c r="N87">
        <f>IF(OR('Rolex Data'!P87="YG 18K",'Rolex Data'!P87="PG 18K",'Rolex Data'!P87="WG 18K",'Rolex Data'!P87="Mixes of 18K"),1,0)</f>
        <v>0</v>
      </c>
      <c r="O87">
        <f>IF(OR('Rolex Data'!AX87="Yes",'Rolex Data'!AY87="Yes",'Rolex Data'!AW87="Yes"),1,0)</f>
        <v>0</v>
      </c>
      <c r="P87">
        <f>IF(OR(ISTEXT('Rolex Data'!AZ87), ISTEXT('Rolex Data'!BA87)),1,0)</f>
        <v>0</v>
      </c>
      <c r="Q87">
        <f>IF('Rolex Data'!BB87="Yes",1,0)</f>
        <v>0</v>
      </c>
      <c r="R87">
        <f>IF('Rolex Data'!BC87="Yes",1,0)</f>
        <v>0</v>
      </c>
      <c r="S87">
        <f>IF('Rolex Data'!BF87="Yes",1,0)</f>
        <v>0</v>
      </c>
      <c r="T87">
        <f>IF('Rolex Data'!BG87="A",1,0)</f>
        <v>0</v>
      </c>
      <c r="U87">
        <f>IF('Rolex Data'!BG87="AA",1,0)</f>
        <v>1</v>
      </c>
      <c r="V87">
        <f>IF('Rolex Data'!BG87="AAA",1,0)</f>
        <v>0</v>
      </c>
      <c r="W87">
        <f>IF('Rolex Data'!BG87="AAAA",1,0)</f>
        <v>0</v>
      </c>
      <c r="X87">
        <f>IF('Rolex Data'!R87="Yes",1,0)</f>
        <v>1</v>
      </c>
      <c r="Y87">
        <f>IF(OR('Rolex Data'!X87="Yes", 'Rolex Data'!Y87="Yes",'Rolex Data'!Z87="Yes"),1,0)</f>
        <v>0</v>
      </c>
      <c r="Z87">
        <f>IF(OR('Rolex Data'!AA87="Yes",'Rolex Data'!AB87="Yes"),1,0)</f>
        <v>0</v>
      </c>
      <c r="AA87">
        <f>IF('Rolex Data'!AD87="Yes",1,0)</f>
        <v>0</v>
      </c>
      <c r="AB87">
        <f>IF('Rolex Data'!AC87="Yes",1,0)</f>
        <v>0</v>
      </c>
      <c r="AC87">
        <f>IF('Rolex Data'!AE87="Yes",1,0)</f>
        <v>0</v>
      </c>
      <c r="AD87">
        <f>IF(OR('Rolex Data'!AK87="Yes",'Rolex Data'!AN87="Yes"),1,0)</f>
        <v>0</v>
      </c>
      <c r="AE87" s="45">
        <f t="shared" si="7"/>
        <v>0</v>
      </c>
      <c r="AF87" s="45">
        <f t="shared" si="8"/>
        <v>0</v>
      </c>
      <c r="AG87" s="45">
        <f t="shared" si="9"/>
        <v>0</v>
      </c>
      <c r="AH87" s="45">
        <f t="shared" si="10"/>
        <v>1</v>
      </c>
      <c r="AI87" s="45">
        <f t="shared" si="11"/>
        <v>0</v>
      </c>
    </row>
    <row r="88" spans="1:35" x14ac:dyDescent="0.2">
      <c r="A88">
        <v>84</v>
      </c>
      <c r="B88" s="47">
        <f>'Rolex Data'!C88</f>
        <v>44507</v>
      </c>
      <c r="C88">
        <f>'Rolex Data'!D88</f>
        <v>300</v>
      </c>
      <c r="D88" s="48">
        <f>'Rolex Data'!E88</f>
        <v>3000</v>
      </c>
      <c r="E88" s="48">
        <f>'Rolex Data'!F88</f>
        <v>3750</v>
      </c>
      <c r="F88" s="49">
        <f t="shared" si="6"/>
        <v>8.0063675676502459</v>
      </c>
      <c r="G88">
        <f>IF('Rolex Data'!L88="Stainless Steel",1,0)</f>
        <v>0</v>
      </c>
      <c r="H88">
        <f>IF('Rolex Data'!L88="Two-tone",1,0)</f>
        <v>1</v>
      </c>
      <c r="I88">
        <f>IF(OR('Rolex Data'!L88="YG 18K",'Rolex Data'!L88="YG &lt;18K",'Rolex Data'!L88="PG 18K",'Rolex Data'!L88="PG &lt;18K",'Rolex Data'!L88="WG 18K",'Rolex Data'!L88="Mixes of 18K",'Rolex Data'!L88="Mixes &lt;18K"),1,0)</f>
        <v>0</v>
      </c>
      <c r="J88">
        <f>IF(OR('Rolex Data'!L88="PVD",'Rolex Data'!L88="Gold Plate",'Rolex Data'!L88="Other"),1,0)</f>
        <v>0</v>
      </c>
      <c r="K88">
        <f>IF('Rolex Data'!P88="Stainless Steel",1,0)</f>
        <v>0</v>
      </c>
      <c r="L88">
        <f>IF('Rolex Data'!P88="Leather",1,0)</f>
        <v>1</v>
      </c>
      <c r="M88">
        <f>IF('Rolex Data'!P88="Two-tone",1,0)</f>
        <v>0</v>
      </c>
      <c r="N88">
        <f>IF(OR('Rolex Data'!P88="YG 18K",'Rolex Data'!P88="PG 18K",'Rolex Data'!P88="WG 18K",'Rolex Data'!P88="Mixes of 18K"),1,0)</f>
        <v>0</v>
      </c>
      <c r="O88">
        <f>IF(OR('Rolex Data'!AX88="Yes",'Rolex Data'!AY88="Yes",'Rolex Data'!AW88="Yes"),1,0)</f>
        <v>0</v>
      </c>
      <c r="P88">
        <f>IF(OR(ISTEXT('Rolex Data'!AZ88), ISTEXT('Rolex Data'!BA88)),1,0)</f>
        <v>0</v>
      </c>
      <c r="Q88">
        <f>IF('Rolex Data'!BB88="Yes",1,0)</f>
        <v>1</v>
      </c>
      <c r="R88">
        <f>IF('Rolex Data'!BC88="Yes",1,0)</f>
        <v>0</v>
      </c>
      <c r="S88">
        <f>IF('Rolex Data'!BF88="Yes",1,0)</f>
        <v>0</v>
      </c>
      <c r="T88">
        <f>IF('Rolex Data'!BG88="A",1,0)</f>
        <v>0</v>
      </c>
      <c r="U88">
        <f>IF('Rolex Data'!BG88="AA",1,0)</f>
        <v>1</v>
      </c>
      <c r="V88">
        <f>IF('Rolex Data'!BG88="AAA",1,0)</f>
        <v>0</v>
      </c>
      <c r="W88">
        <f>IF('Rolex Data'!BG88="AAAA",1,0)</f>
        <v>0</v>
      </c>
      <c r="X88">
        <f>IF('Rolex Data'!R88="Yes",1,0)</f>
        <v>0</v>
      </c>
      <c r="Y88">
        <f>IF(OR('Rolex Data'!X88="Yes", 'Rolex Data'!Y88="Yes",'Rolex Data'!Z88="Yes"),1,0)</f>
        <v>1</v>
      </c>
      <c r="Z88">
        <f>IF(OR('Rolex Data'!AA88="Yes",'Rolex Data'!AB88="Yes"),1,0)</f>
        <v>0</v>
      </c>
      <c r="AA88">
        <f>IF('Rolex Data'!AD88="Yes",1,0)</f>
        <v>0</v>
      </c>
      <c r="AB88">
        <f>IF('Rolex Data'!AC88="Yes",1,0)</f>
        <v>0</v>
      </c>
      <c r="AC88">
        <f>IF('Rolex Data'!AE88="Yes",1,0)</f>
        <v>0</v>
      </c>
      <c r="AD88">
        <f>IF(OR('Rolex Data'!AK88="Yes",'Rolex Data'!AN88="Yes"),1,0)</f>
        <v>0</v>
      </c>
      <c r="AE88" s="45">
        <f t="shared" si="7"/>
        <v>0</v>
      </c>
      <c r="AF88" s="45">
        <f t="shared" si="8"/>
        <v>0</v>
      </c>
      <c r="AG88" s="45">
        <f t="shared" si="9"/>
        <v>0</v>
      </c>
      <c r="AH88" s="45">
        <f t="shared" si="10"/>
        <v>1</v>
      </c>
      <c r="AI88" s="45">
        <f t="shared" si="11"/>
        <v>0</v>
      </c>
    </row>
    <row r="89" spans="1:35" x14ac:dyDescent="0.2">
      <c r="A89">
        <v>85</v>
      </c>
      <c r="B89" s="47">
        <f>'Rolex Data'!C89</f>
        <v>44507</v>
      </c>
      <c r="C89">
        <f>'Rolex Data'!D89</f>
        <v>303</v>
      </c>
      <c r="D89" s="48">
        <f>'Rolex Data'!E89</f>
        <v>10000</v>
      </c>
      <c r="E89" s="48">
        <f>'Rolex Data'!F89</f>
        <v>12500</v>
      </c>
      <c r="F89" s="49">
        <f t="shared" si="6"/>
        <v>9.2103403719761836</v>
      </c>
      <c r="G89">
        <f>IF('Rolex Data'!L89="Stainless Steel",1,0)</f>
        <v>0</v>
      </c>
      <c r="H89">
        <f>IF('Rolex Data'!L89="Two-tone",1,0)</f>
        <v>0</v>
      </c>
      <c r="I89">
        <f>IF(OR('Rolex Data'!L89="YG 18K",'Rolex Data'!L89="YG &lt;18K",'Rolex Data'!L89="PG 18K",'Rolex Data'!L89="PG &lt;18K",'Rolex Data'!L89="WG 18K",'Rolex Data'!L89="Mixes of 18K",'Rolex Data'!L89="Mixes &lt;18K"),1,0)</f>
        <v>1</v>
      </c>
      <c r="J89">
        <f>IF(OR('Rolex Data'!L89="PVD",'Rolex Data'!L89="Gold Plate",'Rolex Data'!L89="Other"),1,0)</f>
        <v>0</v>
      </c>
      <c r="K89">
        <f>IF('Rolex Data'!P89="Stainless Steel",1,0)</f>
        <v>0</v>
      </c>
      <c r="L89">
        <f>IF('Rolex Data'!P89="Leather",1,0)</f>
        <v>0</v>
      </c>
      <c r="M89">
        <f>IF('Rolex Data'!P89="Two-tone",1,0)</f>
        <v>0</v>
      </c>
      <c r="N89">
        <f>IF(OR('Rolex Data'!P89="YG 18K",'Rolex Data'!P89="PG 18K",'Rolex Data'!P89="WG 18K",'Rolex Data'!P89="Mixes of 18K"),1,0)</f>
        <v>1</v>
      </c>
      <c r="O89">
        <f>IF(OR('Rolex Data'!AX89="Yes",'Rolex Data'!AY89="Yes",'Rolex Data'!AW89="Yes"),1,0)</f>
        <v>0</v>
      </c>
      <c r="P89">
        <f>IF(OR(ISTEXT('Rolex Data'!AZ89), ISTEXT('Rolex Data'!BA89)),1,0)</f>
        <v>0</v>
      </c>
      <c r="Q89">
        <f>IF('Rolex Data'!BB89="Yes",1,0)</f>
        <v>0</v>
      </c>
      <c r="R89">
        <f>IF('Rolex Data'!BC89="Yes",1,0)</f>
        <v>0</v>
      </c>
      <c r="S89">
        <f>IF('Rolex Data'!BF89="Yes",1,0)</f>
        <v>0</v>
      </c>
      <c r="T89">
        <f>IF('Rolex Data'!BG89="A",1,0)</f>
        <v>0</v>
      </c>
      <c r="U89">
        <f>IF('Rolex Data'!BG89="AA",1,0)</f>
        <v>1</v>
      </c>
      <c r="V89">
        <f>IF('Rolex Data'!BG89="AAA",1,0)</f>
        <v>0</v>
      </c>
      <c r="W89">
        <f>IF('Rolex Data'!BG89="AAAA",1,0)</f>
        <v>0</v>
      </c>
      <c r="X89">
        <f>IF('Rolex Data'!R89="Yes",1,0)</f>
        <v>0</v>
      </c>
      <c r="Y89">
        <f>IF(OR('Rolex Data'!X89="Yes", 'Rolex Data'!Y89="Yes",'Rolex Data'!Z89="Yes"),1,0)</f>
        <v>1</v>
      </c>
      <c r="Z89">
        <f>IF(OR('Rolex Data'!AA89="Yes",'Rolex Data'!AB89="Yes"),1,0)</f>
        <v>0</v>
      </c>
      <c r="AA89">
        <f>IF('Rolex Data'!AD89="Yes",1,0)</f>
        <v>0</v>
      </c>
      <c r="AB89">
        <f>IF('Rolex Data'!AC89="Yes",1,0)</f>
        <v>0</v>
      </c>
      <c r="AC89">
        <f>IF('Rolex Data'!AE89="Yes",1,0)</f>
        <v>0</v>
      </c>
      <c r="AD89">
        <f>IF(OR('Rolex Data'!AK89="Yes",'Rolex Data'!AN89="Yes"),1,0)</f>
        <v>0</v>
      </c>
      <c r="AE89" s="45">
        <f t="shared" si="7"/>
        <v>0</v>
      </c>
      <c r="AF89" s="45">
        <f t="shared" si="8"/>
        <v>0</v>
      </c>
      <c r="AG89" s="45">
        <f t="shared" si="9"/>
        <v>0</v>
      </c>
      <c r="AH89" s="45">
        <f t="shared" si="10"/>
        <v>1</v>
      </c>
      <c r="AI89" s="45">
        <f t="shared" si="11"/>
        <v>0</v>
      </c>
    </row>
    <row r="90" spans="1:35" x14ac:dyDescent="0.2">
      <c r="A90">
        <v>86</v>
      </c>
      <c r="B90" s="47">
        <f>'Rolex Data'!C90</f>
        <v>44507</v>
      </c>
      <c r="C90">
        <f>'Rolex Data'!D90</f>
        <v>304</v>
      </c>
      <c r="D90" s="48">
        <f>'Rolex Data'!E90</f>
        <v>3200</v>
      </c>
      <c r="E90" s="48">
        <f>'Rolex Data'!F90</f>
        <v>4000</v>
      </c>
      <c r="F90" s="49">
        <f t="shared" si="6"/>
        <v>8.0709060887878188</v>
      </c>
      <c r="G90">
        <f>IF('Rolex Data'!L90="Stainless Steel",1,0)</f>
        <v>1</v>
      </c>
      <c r="H90">
        <f>IF('Rolex Data'!L90="Two-tone",1,0)</f>
        <v>0</v>
      </c>
      <c r="I90">
        <f>IF(OR('Rolex Data'!L90="YG 18K",'Rolex Data'!L90="YG &lt;18K",'Rolex Data'!L90="PG 18K",'Rolex Data'!L90="PG &lt;18K",'Rolex Data'!L90="WG 18K",'Rolex Data'!L90="Mixes of 18K",'Rolex Data'!L90="Mixes &lt;18K"),1,0)</f>
        <v>0</v>
      </c>
      <c r="J90">
        <f>IF(OR('Rolex Data'!L90="PVD",'Rolex Data'!L90="Gold Plate",'Rolex Data'!L90="Other"),1,0)</f>
        <v>0</v>
      </c>
      <c r="K90">
        <f>IF('Rolex Data'!P90="Stainless Steel",1,0)</f>
        <v>1</v>
      </c>
      <c r="L90">
        <f>IF('Rolex Data'!P90="Leather",1,0)</f>
        <v>0</v>
      </c>
      <c r="M90">
        <f>IF('Rolex Data'!P90="Two-tone",1,0)</f>
        <v>0</v>
      </c>
      <c r="N90">
        <f>IF(OR('Rolex Data'!P90="YG 18K",'Rolex Data'!P90="PG 18K",'Rolex Data'!P90="WG 18K",'Rolex Data'!P90="Mixes of 18K"),1,0)</f>
        <v>0</v>
      </c>
      <c r="O90">
        <f>IF(OR('Rolex Data'!AX90="Yes",'Rolex Data'!AY90="Yes",'Rolex Data'!AW90="Yes"),1,0)</f>
        <v>0</v>
      </c>
      <c r="P90">
        <f>IF(OR(ISTEXT('Rolex Data'!AZ90), ISTEXT('Rolex Data'!BA90)),1,0)</f>
        <v>0</v>
      </c>
      <c r="Q90">
        <f>IF('Rolex Data'!BB90="Yes",1,0)</f>
        <v>0</v>
      </c>
      <c r="R90">
        <f>IF('Rolex Data'!BC90="Yes",1,0)</f>
        <v>0</v>
      </c>
      <c r="S90">
        <f>IF('Rolex Data'!BF90="Yes",1,0)</f>
        <v>0</v>
      </c>
      <c r="T90">
        <f>IF('Rolex Data'!BG90="A",1,0)</f>
        <v>0</v>
      </c>
      <c r="U90">
        <f>IF('Rolex Data'!BG90="AA",1,0)</f>
        <v>1</v>
      </c>
      <c r="V90">
        <f>IF('Rolex Data'!BG90="AAA",1,0)</f>
        <v>0</v>
      </c>
      <c r="W90">
        <f>IF('Rolex Data'!BG90="AAAA",1,0)</f>
        <v>0</v>
      </c>
      <c r="X90">
        <f>IF('Rolex Data'!R90="Yes",1,0)</f>
        <v>0</v>
      </c>
      <c r="Y90">
        <f>IF(OR('Rolex Data'!X90="Yes", 'Rolex Data'!Y90="Yes",'Rolex Data'!Z90="Yes"),1,0)</f>
        <v>1</v>
      </c>
      <c r="Z90">
        <f>IF(OR('Rolex Data'!AA90="Yes",'Rolex Data'!AB90="Yes"),1,0)</f>
        <v>0</v>
      </c>
      <c r="AA90">
        <f>IF('Rolex Data'!AD90="Yes",1,0)</f>
        <v>0</v>
      </c>
      <c r="AB90">
        <f>IF('Rolex Data'!AC90="Yes",1,0)</f>
        <v>0</v>
      </c>
      <c r="AC90">
        <f>IF('Rolex Data'!AE90="Yes",1,0)</f>
        <v>0</v>
      </c>
      <c r="AD90">
        <f>IF(OR('Rolex Data'!AK90="Yes",'Rolex Data'!AN90="Yes"),1,0)</f>
        <v>0</v>
      </c>
      <c r="AE90" s="45">
        <f t="shared" si="7"/>
        <v>0</v>
      </c>
      <c r="AF90" s="45">
        <f t="shared" si="8"/>
        <v>0</v>
      </c>
      <c r="AG90" s="45">
        <f t="shared" si="9"/>
        <v>0</v>
      </c>
      <c r="AH90" s="45">
        <f t="shared" si="10"/>
        <v>1</v>
      </c>
      <c r="AI90" s="45">
        <f t="shared" si="11"/>
        <v>0</v>
      </c>
    </row>
    <row r="91" spans="1:35" x14ac:dyDescent="0.2">
      <c r="A91">
        <v>87</v>
      </c>
      <c r="B91" s="47">
        <f>'Rolex Data'!C91</f>
        <v>44507</v>
      </c>
      <c r="C91">
        <f>'Rolex Data'!D91</f>
        <v>305</v>
      </c>
      <c r="D91" s="48">
        <f>'Rolex Data'!E91</f>
        <v>16000</v>
      </c>
      <c r="E91" s="48">
        <f>'Rolex Data'!F91</f>
        <v>20000</v>
      </c>
      <c r="F91" s="49">
        <f t="shared" si="6"/>
        <v>9.6803440012219184</v>
      </c>
      <c r="G91">
        <f>IF('Rolex Data'!L91="Stainless Steel",1,0)</f>
        <v>1</v>
      </c>
      <c r="H91">
        <f>IF('Rolex Data'!L91="Two-tone",1,0)</f>
        <v>0</v>
      </c>
      <c r="I91">
        <f>IF(OR('Rolex Data'!L91="YG 18K",'Rolex Data'!L91="YG &lt;18K",'Rolex Data'!L91="PG 18K",'Rolex Data'!L91="PG &lt;18K",'Rolex Data'!L91="WG 18K",'Rolex Data'!L91="Mixes of 18K",'Rolex Data'!L91="Mixes &lt;18K"),1,0)</f>
        <v>0</v>
      </c>
      <c r="J91">
        <f>IF(OR('Rolex Data'!L91="PVD",'Rolex Data'!L91="Gold Plate",'Rolex Data'!L91="Other"),1,0)</f>
        <v>0</v>
      </c>
      <c r="K91">
        <f>IF('Rolex Data'!P91="Stainless Steel",1,0)</f>
        <v>1</v>
      </c>
      <c r="L91">
        <f>IF('Rolex Data'!P91="Leather",1,0)</f>
        <v>0</v>
      </c>
      <c r="M91">
        <f>IF('Rolex Data'!P91="Two-tone",1,0)</f>
        <v>0</v>
      </c>
      <c r="N91">
        <f>IF(OR('Rolex Data'!P91="YG 18K",'Rolex Data'!P91="PG 18K",'Rolex Data'!P91="WG 18K",'Rolex Data'!P91="Mixes of 18K"),1,0)</f>
        <v>0</v>
      </c>
      <c r="O91">
        <f>IF(OR('Rolex Data'!AX91="Yes",'Rolex Data'!AY91="Yes",'Rolex Data'!AW91="Yes"),1,0)</f>
        <v>0</v>
      </c>
      <c r="P91">
        <f>IF(OR(ISTEXT('Rolex Data'!AZ91), ISTEXT('Rolex Data'!BA91)),1,0)</f>
        <v>0</v>
      </c>
      <c r="Q91">
        <f>IF('Rolex Data'!BB91="Yes",1,0)</f>
        <v>1</v>
      </c>
      <c r="R91">
        <f>IF('Rolex Data'!BC91="Yes",1,0)</f>
        <v>0</v>
      </c>
      <c r="S91">
        <f>IF('Rolex Data'!BF91="Yes",1,0)</f>
        <v>0</v>
      </c>
      <c r="T91">
        <f>IF('Rolex Data'!BG91="A",1,0)</f>
        <v>0</v>
      </c>
      <c r="U91">
        <f>IF('Rolex Data'!BG91="AA",1,0)</f>
        <v>0</v>
      </c>
      <c r="V91">
        <f>IF('Rolex Data'!BG91="AAA",1,0)</f>
        <v>1</v>
      </c>
      <c r="W91">
        <f>IF('Rolex Data'!BG91="AAAA",1,0)</f>
        <v>0</v>
      </c>
      <c r="X91">
        <f>IF('Rolex Data'!R91="Yes",1,0)</f>
        <v>0</v>
      </c>
      <c r="Y91">
        <f>IF(OR('Rolex Data'!X91="Yes", 'Rolex Data'!Y91="Yes",'Rolex Data'!Z91="Yes"),1,0)</f>
        <v>1</v>
      </c>
      <c r="Z91">
        <f>IF(OR('Rolex Data'!AA91="Yes",'Rolex Data'!AB91="Yes"),1,0)</f>
        <v>0</v>
      </c>
      <c r="AA91">
        <f>IF('Rolex Data'!AD91="Yes",1,0)</f>
        <v>0</v>
      </c>
      <c r="AB91">
        <f>IF('Rolex Data'!AC91="Yes",1,0)</f>
        <v>0</v>
      </c>
      <c r="AC91">
        <f>IF('Rolex Data'!AE91="Yes",1,0)</f>
        <v>0</v>
      </c>
      <c r="AD91">
        <f>IF(OR('Rolex Data'!AK91="Yes",'Rolex Data'!AN91="Yes"),1,0)</f>
        <v>0</v>
      </c>
      <c r="AE91" s="45">
        <f t="shared" si="7"/>
        <v>0</v>
      </c>
      <c r="AF91" s="45">
        <f t="shared" si="8"/>
        <v>0</v>
      </c>
      <c r="AG91" s="45">
        <f t="shared" si="9"/>
        <v>0</v>
      </c>
      <c r="AH91" s="45">
        <f t="shared" si="10"/>
        <v>1</v>
      </c>
      <c r="AI91" s="45">
        <f t="shared" si="11"/>
        <v>0</v>
      </c>
    </row>
    <row r="92" spans="1:35" x14ac:dyDescent="0.2">
      <c r="A92">
        <v>88</v>
      </c>
      <c r="B92" s="47">
        <f>'Rolex Data'!C92</f>
        <v>44507</v>
      </c>
      <c r="C92">
        <f>'Rolex Data'!D92</f>
        <v>306</v>
      </c>
      <c r="D92" s="48">
        <f>'Rolex Data'!E92</f>
        <v>5400</v>
      </c>
      <c r="E92" s="48">
        <f>'Rolex Data'!F92</f>
        <v>6750</v>
      </c>
      <c r="F92" s="49">
        <f t="shared" si="6"/>
        <v>8.5941542325523663</v>
      </c>
      <c r="G92">
        <f>IF('Rolex Data'!L92="Stainless Steel",1,0)</f>
        <v>0</v>
      </c>
      <c r="H92">
        <f>IF('Rolex Data'!L92="Two-tone",1,0)</f>
        <v>0</v>
      </c>
      <c r="I92">
        <f>IF(OR('Rolex Data'!L92="YG 18K",'Rolex Data'!L92="YG &lt;18K",'Rolex Data'!L92="PG 18K",'Rolex Data'!L92="PG &lt;18K",'Rolex Data'!L92="WG 18K",'Rolex Data'!L92="Mixes of 18K",'Rolex Data'!L92="Mixes &lt;18K"),1,0)</f>
        <v>1</v>
      </c>
      <c r="J92">
        <f>IF(OR('Rolex Data'!L92="PVD",'Rolex Data'!L92="Gold Plate",'Rolex Data'!L92="Other"),1,0)</f>
        <v>0</v>
      </c>
      <c r="K92">
        <f>IF('Rolex Data'!P92="Stainless Steel",1,0)</f>
        <v>0</v>
      </c>
      <c r="L92">
        <f>IF('Rolex Data'!P92="Leather",1,0)</f>
        <v>1</v>
      </c>
      <c r="M92">
        <f>IF('Rolex Data'!P92="Two-tone",1,0)</f>
        <v>0</v>
      </c>
      <c r="N92">
        <f>IF(OR('Rolex Data'!P92="YG 18K",'Rolex Data'!P92="PG 18K",'Rolex Data'!P92="WG 18K",'Rolex Data'!P92="Mixes of 18K"),1,0)</f>
        <v>0</v>
      </c>
      <c r="O92">
        <f>IF(OR('Rolex Data'!AX92="Yes",'Rolex Data'!AY92="Yes",'Rolex Data'!AW92="Yes"),1,0)</f>
        <v>0</v>
      </c>
      <c r="P92">
        <f>IF(OR(ISTEXT('Rolex Data'!AZ92), ISTEXT('Rolex Data'!BA92)),1,0)</f>
        <v>0</v>
      </c>
      <c r="Q92">
        <f>IF('Rolex Data'!BB92="Yes",1,0)</f>
        <v>0</v>
      </c>
      <c r="R92">
        <f>IF('Rolex Data'!BC92="Yes",1,0)</f>
        <v>0</v>
      </c>
      <c r="S92">
        <f>IF('Rolex Data'!BF92="Yes",1,0)</f>
        <v>0</v>
      </c>
      <c r="T92">
        <f>IF('Rolex Data'!BG92="A",1,0)</f>
        <v>0</v>
      </c>
      <c r="U92">
        <f>IF('Rolex Data'!BG92="AA",1,0)</f>
        <v>0</v>
      </c>
      <c r="V92">
        <f>IF('Rolex Data'!BG92="AAA",1,0)</f>
        <v>1</v>
      </c>
      <c r="W92">
        <f>IF('Rolex Data'!BG92="AAAA",1,0)</f>
        <v>0</v>
      </c>
      <c r="X92">
        <f>IF('Rolex Data'!R92="Yes",1,0)</f>
        <v>1</v>
      </c>
      <c r="Y92">
        <f>IF(OR('Rolex Data'!X92="Yes", 'Rolex Data'!Y92="Yes",'Rolex Data'!Z92="Yes"),1,0)</f>
        <v>0</v>
      </c>
      <c r="Z92">
        <f>IF(OR('Rolex Data'!AA92="Yes",'Rolex Data'!AB92="Yes"),1,0)</f>
        <v>0</v>
      </c>
      <c r="AA92">
        <f>IF('Rolex Data'!AD92="Yes",1,0)</f>
        <v>0</v>
      </c>
      <c r="AB92">
        <f>IF('Rolex Data'!AC92="Yes",1,0)</f>
        <v>0</v>
      </c>
      <c r="AC92">
        <f>IF('Rolex Data'!AE92="Yes",1,0)</f>
        <v>0</v>
      </c>
      <c r="AD92">
        <f>IF(OR('Rolex Data'!AK92="Yes",'Rolex Data'!AN92="Yes"),1,0)</f>
        <v>0</v>
      </c>
      <c r="AE92" s="45">
        <f t="shared" si="7"/>
        <v>0</v>
      </c>
      <c r="AF92" s="45">
        <f t="shared" si="8"/>
        <v>0</v>
      </c>
      <c r="AG92" s="45">
        <f t="shared" si="9"/>
        <v>0</v>
      </c>
      <c r="AH92" s="45">
        <f t="shared" si="10"/>
        <v>1</v>
      </c>
      <c r="AI92" s="45">
        <f t="shared" si="11"/>
        <v>0</v>
      </c>
    </row>
    <row r="93" spans="1:35" x14ac:dyDescent="0.2">
      <c r="A93">
        <v>89</v>
      </c>
      <c r="B93" s="47">
        <f>'Rolex Data'!C93</f>
        <v>44507</v>
      </c>
      <c r="C93">
        <f>'Rolex Data'!D93</f>
        <v>308</v>
      </c>
      <c r="D93" s="48">
        <f>'Rolex Data'!E93</f>
        <v>6500</v>
      </c>
      <c r="E93" s="48">
        <f>'Rolex Data'!F93</f>
        <v>8125</v>
      </c>
      <c r="F93" s="49">
        <f t="shared" si="6"/>
        <v>8.7795574558837277</v>
      </c>
      <c r="G93">
        <f>IF('Rolex Data'!L93="Stainless Steel",1,0)</f>
        <v>0</v>
      </c>
      <c r="H93">
        <f>IF('Rolex Data'!L93="Two-tone",1,0)</f>
        <v>0</v>
      </c>
      <c r="I93">
        <f>IF(OR('Rolex Data'!L93="YG 18K",'Rolex Data'!L93="YG &lt;18K",'Rolex Data'!L93="PG 18K",'Rolex Data'!L93="PG &lt;18K",'Rolex Data'!L93="WG 18K",'Rolex Data'!L93="Mixes of 18K",'Rolex Data'!L93="Mixes &lt;18K"),1,0)</f>
        <v>1</v>
      </c>
      <c r="J93">
        <f>IF(OR('Rolex Data'!L93="PVD",'Rolex Data'!L93="Gold Plate",'Rolex Data'!L93="Other"),1,0)</f>
        <v>0</v>
      </c>
      <c r="K93">
        <f>IF('Rolex Data'!P93="Stainless Steel",1,0)</f>
        <v>0</v>
      </c>
      <c r="L93">
        <f>IF('Rolex Data'!P93="Leather",1,0)</f>
        <v>1</v>
      </c>
      <c r="M93">
        <f>IF('Rolex Data'!P93="Two-tone",1,0)</f>
        <v>0</v>
      </c>
      <c r="N93">
        <f>IF(OR('Rolex Data'!P93="YG 18K",'Rolex Data'!P93="PG 18K",'Rolex Data'!P93="WG 18K",'Rolex Data'!P93="Mixes of 18K"),1,0)</f>
        <v>0</v>
      </c>
      <c r="O93">
        <f>IF(OR('Rolex Data'!AX93="Yes",'Rolex Data'!AY93="Yes",'Rolex Data'!AW93="Yes"),1,0)</f>
        <v>0</v>
      </c>
      <c r="P93">
        <f>IF(OR(ISTEXT('Rolex Data'!AZ93), ISTEXT('Rolex Data'!BA93)),1,0)</f>
        <v>0</v>
      </c>
      <c r="Q93">
        <f>IF('Rolex Data'!BB93="Yes",1,0)</f>
        <v>0</v>
      </c>
      <c r="R93">
        <f>IF('Rolex Data'!BC93="Yes",1,0)</f>
        <v>0</v>
      </c>
      <c r="S93">
        <f>IF('Rolex Data'!BF93="Yes",1,0)</f>
        <v>0</v>
      </c>
      <c r="T93">
        <f>IF('Rolex Data'!BG93="A",1,0)</f>
        <v>0</v>
      </c>
      <c r="U93">
        <f>IF('Rolex Data'!BG93="AA",1,0)</f>
        <v>1</v>
      </c>
      <c r="V93">
        <f>IF('Rolex Data'!BG93="AAA",1,0)</f>
        <v>0</v>
      </c>
      <c r="W93">
        <f>IF('Rolex Data'!BG93="AAAA",1,0)</f>
        <v>0</v>
      </c>
      <c r="X93">
        <f>IF('Rolex Data'!R93="Yes",1,0)</f>
        <v>0</v>
      </c>
      <c r="Y93">
        <f>IF(OR('Rolex Data'!X93="Yes", 'Rolex Data'!Y93="Yes",'Rolex Data'!Z93="Yes"),1,0)</f>
        <v>1</v>
      </c>
      <c r="Z93">
        <f>IF(OR('Rolex Data'!AA93="Yes",'Rolex Data'!AB93="Yes"),1,0)</f>
        <v>0</v>
      </c>
      <c r="AA93">
        <f>IF('Rolex Data'!AD93="Yes",1,0)</f>
        <v>0</v>
      </c>
      <c r="AB93">
        <f>IF('Rolex Data'!AC93="Yes",1,0)</f>
        <v>0</v>
      </c>
      <c r="AC93">
        <f>IF('Rolex Data'!AE93="Yes",1,0)</f>
        <v>0</v>
      </c>
      <c r="AD93">
        <f>IF(OR('Rolex Data'!AK93="Yes",'Rolex Data'!AN93="Yes"),1,0)</f>
        <v>0</v>
      </c>
      <c r="AE93" s="45">
        <f t="shared" si="7"/>
        <v>0</v>
      </c>
      <c r="AF93" s="45">
        <f t="shared" si="8"/>
        <v>0</v>
      </c>
      <c r="AG93" s="45">
        <f t="shared" si="9"/>
        <v>0</v>
      </c>
      <c r="AH93" s="45">
        <f t="shared" si="10"/>
        <v>1</v>
      </c>
      <c r="AI93" s="45">
        <f t="shared" si="11"/>
        <v>0</v>
      </c>
    </row>
    <row r="94" spans="1:35" x14ac:dyDescent="0.2">
      <c r="A94">
        <v>90</v>
      </c>
      <c r="B94" s="47">
        <f>'Rolex Data'!C94</f>
        <v>44507</v>
      </c>
      <c r="C94">
        <f>'Rolex Data'!D94</f>
        <v>314</v>
      </c>
      <c r="D94" s="48">
        <f>'Rolex Data'!E94</f>
        <v>80000</v>
      </c>
      <c r="E94" s="48">
        <f>'Rolex Data'!F94</f>
        <v>100000</v>
      </c>
      <c r="F94" s="49">
        <f t="shared" si="6"/>
        <v>11.289781913656018</v>
      </c>
      <c r="G94">
        <f>IF('Rolex Data'!L94="Stainless Steel",1,0)</f>
        <v>0</v>
      </c>
      <c r="H94">
        <f>IF('Rolex Data'!L94="Two-tone",1,0)</f>
        <v>0</v>
      </c>
      <c r="I94">
        <f>IF(OR('Rolex Data'!L94="YG 18K",'Rolex Data'!L94="YG &lt;18K",'Rolex Data'!L94="PG 18K",'Rolex Data'!L94="PG &lt;18K",'Rolex Data'!L94="WG 18K",'Rolex Data'!L94="Mixes of 18K",'Rolex Data'!L94="Mixes &lt;18K"),1,0)</f>
        <v>1</v>
      </c>
      <c r="J94">
        <f>IF(OR('Rolex Data'!L94="PVD",'Rolex Data'!L94="Gold Plate",'Rolex Data'!L94="Other"),1,0)</f>
        <v>0</v>
      </c>
      <c r="K94">
        <f>IF('Rolex Data'!P94="Stainless Steel",1,0)</f>
        <v>0</v>
      </c>
      <c r="L94">
        <f>IF('Rolex Data'!P94="Leather",1,0)</f>
        <v>0</v>
      </c>
      <c r="M94">
        <f>IF('Rolex Data'!P94="Two-tone",1,0)</f>
        <v>0</v>
      </c>
      <c r="N94">
        <f>IF(OR('Rolex Data'!P94="YG 18K",'Rolex Data'!P94="PG 18K",'Rolex Data'!P94="WG 18K",'Rolex Data'!P94="Mixes of 18K"),1,0)</f>
        <v>1</v>
      </c>
      <c r="O94">
        <f>IF(OR('Rolex Data'!AX94="Yes",'Rolex Data'!AY94="Yes",'Rolex Data'!AW94="Yes"),1,0)</f>
        <v>1</v>
      </c>
      <c r="P94">
        <f>IF(OR(ISTEXT('Rolex Data'!AZ94), ISTEXT('Rolex Data'!BA94)),1,0)</f>
        <v>0</v>
      </c>
      <c r="Q94">
        <f>IF('Rolex Data'!BB94="Yes",1,0)</f>
        <v>0</v>
      </c>
      <c r="R94">
        <f>IF('Rolex Data'!BC94="Yes",1,0)</f>
        <v>0</v>
      </c>
      <c r="S94">
        <f>IF('Rolex Data'!BF94="Yes",1,0)</f>
        <v>0</v>
      </c>
      <c r="T94">
        <f>IF('Rolex Data'!BG94="A",1,0)</f>
        <v>0</v>
      </c>
      <c r="U94">
        <f>IF('Rolex Data'!BG94="AA",1,0)</f>
        <v>0</v>
      </c>
      <c r="V94">
        <f>IF('Rolex Data'!BG94="AAA",1,0)</f>
        <v>0</v>
      </c>
      <c r="W94">
        <f>IF('Rolex Data'!BG94="AAAA",1,0)</f>
        <v>1</v>
      </c>
      <c r="X94">
        <f>IF('Rolex Data'!R94="Yes",1,0)</f>
        <v>0</v>
      </c>
      <c r="Y94">
        <f>IF(OR('Rolex Data'!X94="Yes", 'Rolex Data'!Y94="Yes",'Rolex Data'!Z94="Yes"),1,0)</f>
        <v>0</v>
      </c>
      <c r="Z94">
        <f>IF(OR('Rolex Data'!AA94="Yes",'Rolex Data'!AB94="Yes"),1,0)</f>
        <v>0</v>
      </c>
      <c r="AA94">
        <f>IF('Rolex Data'!AD94="Yes",1,0)</f>
        <v>0</v>
      </c>
      <c r="AB94">
        <f>IF('Rolex Data'!AC94="Yes",1,0)</f>
        <v>0</v>
      </c>
      <c r="AC94">
        <f>IF('Rolex Data'!AE94="Yes",1,0)</f>
        <v>0</v>
      </c>
      <c r="AD94">
        <f>IF(OR('Rolex Data'!AK94="Yes",'Rolex Data'!AN94="Yes"),1,0)</f>
        <v>1</v>
      </c>
      <c r="AE94" s="45">
        <f t="shared" si="7"/>
        <v>0</v>
      </c>
      <c r="AF94" s="45">
        <f t="shared" si="8"/>
        <v>0</v>
      </c>
      <c r="AG94" s="45">
        <f t="shared" si="9"/>
        <v>0</v>
      </c>
      <c r="AH94" s="45">
        <f t="shared" si="10"/>
        <v>1</v>
      </c>
      <c r="AI94" s="45">
        <f t="shared" si="11"/>
        <v>0</v>
      </c>
    </row>
    <row r="95" spans="1:35" x14ac:dyDescent="0.2">
      <c r="A95">
        <v>91</v>
      </c>
      <c r="B95" s="47">
        <f>'Rolex Data'!C95</f>
        <v>44507</v>
      </c>
      <c r="C95">
        <f>'Rolex Data'!D95</f>
        <v>317</v>
      </c>
      <c r="D95" s="48">
        <f>'Rolex Data'!E95</f>
        <v>140000</v>
      </c>
      <c r="E95" s="48">
        <f>'Rolex Data'!F95</f>
        <v>175000</v>
      </c>
      <c r="F95" s="49">
        <f t="shared" si="6"/>
        <v>11.849397701591441</v>
      </c>
      <c r="G95">
        <f>IF('Rolex Data'!L95="Stainless Steel",1,0)</f>
        <v>0</v>
      </c>
      <c r="H95">
        <f>IF('Rolex Data'!L95="Two-tone",1,0)</f>
        <v>0</v>
      </c>
      <c r="I95">
        <f>IF(OR('Rolex Data'!L95="YG 18K",'Rolex Data'!L95="YG &lt;18K",'Rolex Data'!L95="PG 18K",'Rolex Data'!L95="PG &lt;18K",'Rolex Data'!L95="WG 18K",'Rolex Data'!L95="Mixes of 18K",'Rolex Data'!L95="Mixes &lt;18K"),1,0)</f>
        <v>1</v>
      </c>
      <c r="J95">
        <f>IF(OR('Rolex Data'!L95="PVD",'Rolex Data'!L95="Gold Plate",'Rolex Data'!L95="Other"),1,0)</f>
        <v>0</v>
      </c>
      <c r="K95">
        <f>IF('Rolex Data'!P95="Stainless Steel",1,0)</f>
        <v>0</v>
      </c>
      <c r="L95">
        <f>IF('Rolex Data'!P95="Leather",1,0)</f>
        <v>1</v>
      </c>
      <c r="M95">
        <f>IF('Rolex Data'!P95="Two-tone",1,0)</f>
        <v>0</v>
      </c>
      <c r="N95">
        <f>IF(OR('Rolex Data'!P95="YG 18K",'Rolex Data'!P95="PG 18K",'Rolex Data'!P95="WG 18K",'Rolex Data'!P95="Mixes of 18K"),1,0)</f>
        <v>0</v>
      </c>
      <c r="O95">
        <f>IF(OR('Rolex Data'!AX95="Yes",'Rolex Data'!AY95="Yes",'Rolex Data'!AW95="Yes"),1,0)</f>
        <v>0</v>
      </c>
      <c r="P95">
        <f>IF(OR(ISTEXT('Rolex Data'!AZ95), ISTEXT('Rolex Data'!BA95)),1,0)</f>
        <v>0</v>
      </c>
      <c r="Q95">
        <f>IF('Rolex Data'!BB95="Yes",1,0)</f>
        <v>0</v>
      </c>
      <c r="R95">
        <f>IF('Rolex Data'!BC95="Yes",1,0)</f>
        <v>0</v>
      </c>
      <c r="S95">
        <f>IF('Rolex Data'!BF95="Yes",1,0)</f>
        <v>0</v>
      </c>
      <c r="T95">
        <f>IF('Rolex Data'!BG95="A",1,0)</f>
        <v>0</v>
      </c>
      <c r="U95">
        <f>IF('Rolex Data'!BG95="AA",1,0)</f>
        <v>0</v>
      </c>
      <c r="V95">
        <f>IF('Rolex Data'!BG95="AAA",1,0)</f>
        <v>0</v>
      </c>
      <c r="W95">
        <f>IF('Rolex Data'!BG95="AAAA",1,0)</f>
        <v>1</v>
      </c>
      <c r="X95">
        <f>IF('Rolex Data'!R95="Yes",1,0)</f>
        <v>0</v>
      </c>
      <c r="Y95">
        <f>IF(OR('Rolex Data'!X95="Yes", 'Rolex Data'!Y95="Yes",'Rolex Data'!Z95="Yes"),1,0)</f>
        <v>0</v>
      </c>
      <c r="Z95">
        <f>IF(OR('Rolex Data'!AA95="Yes",'Rolex Data'!AB95="Yes"),1,0)</f>
        <v>0</v>
      </c>
      <c r="AA95">
        <f>IF('Rolex Data'!AD95="Yes",1,0)</f>
        <v>0</v>
      </c>
      <c r="AB95">
        <f>IF('Rolex Data'!AC95="Yes",1,0)</f>
        <v>0</v>
      </c>
      <c r="AC95">
        <f>IF('Rolex Data'!AE95="Yes",1,0)</f>
        <v>0</v>
      </c>
      <c r="AD95">
        <f>IF(OR('Rolex Data'!AK95="Yes",'Rolex Data'!AN95="Yes"),1,0)</f>
        <v>1</v>
      </c>
      <c r="AE95" s="45">
        <f t="shared" si="7"/>
        <v>0</v>
      </c>
      <c r="AF95" s="45">
        <f t="shared" si="8"/>
        <v>0</v>
      </c>
      <c r="AG95" s="45">
        <f t="shared" si="9"/>
        <v>0</v>
      </c>
      <c r="AH95" s="45">
        <f t="shared" si="10"/>
        <v>1</v>
      </c>
      <c r="AI95" s="45">
        <f t="shared" si="11"/>
        <v>0</v>
      </c>
    </row>
    <row r="96" spans="1:35" x14ac:dyDescent="0.2">
      <c r="A96">
        <v>92</v>
      </c>
      <c r="B96" s="47">
        <f>'Rolex Data'!C96</f>
        <v>44507</v>
      </c>
      <c r="C96">
        <f>'Rolex Data'!D96</f>
        <v>355</v>
      </c>
      <c r="D96" s="48">
        <f>'Rolex Data'!E96</f>
        <v>110000</v>
      </c>
      <c r="E96" s="48">
        <f>'Rolex Data'!F96</f>
        <v>137500</v>
      </c>
      <c r="F96" s="49">
        <f t="shared" si="6"/>
        <v>11.608235644774552</v>
      </c>
      <c r="G96">
        <f>IF('Rolex Data'!L96="Stainless Steel",1,0)</f>
        <v>1</v>
      </c>
      <c r="H96">
        <f>IF('Rolex Data'!L96="Two-tone",1,0)</f>
        <v>0</v>
      </c>
      <c r="I96">
        <f>IF(OR('Rolex Data'!L96="YG 18K",'Rolex Data'!L96="YG &lt;18K",'Rolex Data'!L96="PG 18K",'Rolex Data'!L96="PG &lt;18K",'Rolex Data'!L96="WG 18K",'Rolex Data'!L96="Mixes of 18K",'Rolex Data'!L96="Mixes &lt;18K"),1,0)</f>
        <v>0</v>
      </c>
      <c r="J96">
        <f>IF(OR('Rolex Data'!L96="PVD",'Rolex Data'!L96="Gold Plate",'Rolex Data'!L96="Other"),1,0)</f>
        <v>0</v>
      </c>
      <c r="K96">
        <f>IF('Rolex Data'!P96="Stainless Steel",1,0)</f>
        <v>1</v>
      </c>
      <c r="L96">
        <f>IF('Rolex Data'!P96="Leather",1,0)</f>
        <v>0</v>
      </c>
      <c r="M96">
        <f>IF('Rolex Data'!P96="Two-tone",1,0)</f>
        <v>0</v>
      </c>
      <c r="N96">
        <f>IF(OR('Rolex Data'!P96="YG 18K",'Rolex Data'!P96="PG 18K",'Rolex Data'!P96="WG 18K",'Rolex Data'!P96="Mixes of 18K"),1,0)</f>
        <v>0</v>
      </c>
      <c r="O96">
        <f>IF(OR('Rolex Data'!AX96="Yes",'Rolex Data'!AY96="Yes",'Rolex Data'!AW96="Yes"),1,0)</f>
        <v>0</v>
      </c>
      <c r="P96">
        <f>IF(OR(ISTEXT('Rolex Data'!AZ96), ISTEXT('Rolex Data'!BA96)),1,0)</f>
        <v>0</v>
      </c>
      <c r="Q96">
        <f>IF('Rolex Data'!BB96="Yes",1,0)</f>
        <v>1</v>
      </c>
      <c r="R96">
        <f>IF('Rolex Data'!BC96="Yes",1,0)</f>
        <v>0</v>
      </c>
      <c r="S96">
        <f>IF('Rolex Data'!BF96="Yes",1,0)</f>
        <v>0</v>
      </c>
      <c r="T96">
        <f>IF('Rolex Data'!BG96="A",1,0)</f>
        <v>0</v>
      </c>
      <c r="U96">
        <f>IF('Rolex Data'!BG96="AA",1,0)</f>
        <v>0</v>
      </c>
      <c r="V96">
        <f>IF('Rolex Data'!BG96="AAA",1,0)</f>
        <v>0</v>
      </c>
      <c r="W96">
        <f>IF('Rolex Data'!BG96="AAAA",1,0)</f>
        <v>1</v>
      </c>
      <c r="X96">
        <f>IF('Rolex Data'!R96="Yes",1,0)</f>
        <v>0</v>
      </c>
      <c r="Y96">
        <f>IF(OR('Rolex Data'!X96="Yes", 'Rolex Data'!Y96="Yes",'Rolex Data'!Z96="Yes"),1,0)</f>
        <v>1</v>
      </c>
      <c r="Z96">
        <f>IF(OR('Rolex Data'!AA96="Yes",'Rolex Data'!AB96="Yes"),1,0)</f>
        <v>0</v>
      </c>
      <c r="AA96">
        <f>IF('Rolex Data'!AD96="Yes",1,0)</f>
        <v>0</v>
      </c>
      <c r="AB96">
        <f>IF('Rolex Data'!AC96="Yes",1,0)</f>
        <v>1</v>
      </c>
      <c r="AC96">
        <f>IF('Rolex Data'!AE96="Yes",1,0)</f>
        <v>0</v>
      </c>
      <c r="AD96">
        <f>IF(OR('Rolex Data'!AK96="Yes",'Rolex Data'!AN96="Yes"),1,0)</f>
        <v>0</v>
      </c>
      <c r="AE96" s="45">
        <f t="shared" si="7"/>
        <v>0</v>
      </c>
      <c r="AF96" s="45">
        <f t="shared" si="8"/>
        <v>0</v>
      </c>
      <c r="AG96" s="45">
        <f t="shared" si="9"/>
        <v>0</v>
      </c>
      <c r="AH96" s="45">
        <f t="shared" si="10"/>
        <v>1</v>
      </c>
      <c r="AI96" s="45">
        <f t="shared" si="11"/>
        <v>0</v>
      </c>
    </row>
    <row r="97" spans="1:35" x14ac:dyDescent="0.2">
      <c r="A97">
        <v>93</v>
      </c>
      <c r="B97" s="47">
        <f>'Rolex Data'!C97</f>
        <v>44507</v>
      </c>
      <c r="C97">
        <f>'Rolex Data'!D97</f>
        <v>411</v>
      </c>
      <c r="D97" s="48">
        <f>'Rolex Data'!E97</f>
        <v>32000</v>
      </c>
      <c r="E97" s="48">
        <f>'Rolex Data'!F97</f>
        <v>40000</v>
      </c>
      <c r="F97" s="49">
        <f t="shared" si="6"/>
        <v>10.373491181781864</v>
      </c>
      <c r="G97">
        <f>IF('Rolex Data'!L97="Stainless Steel",1,0)</f>
        <v>1</v>
      </c>
      <c r="H97">
        <f>IF('Rolex Data'!L97="Two-tone",1,0)</f>
        <v>0</v>
      </c>
      <c r="I97">
        <f>IF(OR('Rolex Data'!L97="YG 18K",'Rolex Data'!L97="YG &lt;18K",'Rolex Data'!L97="PG 18K",'Rolex Data'!L97="PG &lt;18K",'Rolex Data'!L97="WG 18K",'Rolex Data'!L97="Mixes of 18K",'Rolex Data'!L97="Mixes &lt;18K"),1,0)</f>
        <v>0</v>
      </c>
      <c r="J97">
        <f>IF(OR('Rolex Data'!L97="PVD",'Rolex Data'!L97="Gold Plate",'Rolex Data'!L97="Other"),1,0)</f>
        <v>0</v>
      </c>
      <c r="K97">
        <f>IF('Rolex Data'!P97="Stainless Steel",1,0)</f>
        <v>1</v>
      </c>
      <c r="L97">
        <f>IF('Rolex Data'!P97="Leather",1,0)</f>
        <v>0</v>
      </c>
      <c r="M97">
        <f>IF('Rolex Data'!P97="Two-tone",1,0)</f>
        <v>0</v>
      </c>
      <c r="N97">
        <f>IF(OR('Rolex Data'!P97="YG 18K",'Rolex Data'!P97="PG 18K",'Rolex Data'!P97="WG 18K",'Rolex Data'!P97="Mixes of 18K"),1,0)</f>
        <v>0</v>
      </c>
      <c r="O97">
        <f>IF(OR('Rolex Data'!AX97="Yes",'Rolex Data'!AY97="Yes",'Rolex Data'!AW97="Yes"),1,0)</f>
        <v>0</v>
      </c>
      <c r="P97">
        <f>IF(OR(ISTEXT('Rolex Data'!AZ97), ISTEXT('Rolex Data'!BA97)),1,0)</f>
        <v>1</v>
      </c>
      <c r="Q97">
        <f>IF('Rolex Data'!BB97="Yes",1,0)</f>
        <v>0</v>
      </c>
      <c r="R97">
        <f>IF('Rolex Data'!BC97="Yes",1,0)</f>
        <v>0</v>
      </c>
      <c r="S97">
        <f>IF('Rolex Data'!BF97="Yes",1,0)</f>
        <v>0</v>
      </c>
      <c r="T97">
        <f>IF('Rolex Data'!BG97="A",1,0)</f>
        <v>0</v>
      </c>
      <c r="U97">
        <f>IF('Rolex Data'!BG97="AA",1,0)</f>
        <v>0</v>
      </c>
      <c r="V97">
        <f>IF('Rolex Data'!BG97="AAA",1,0)</f>
        <v>1</v>
      </c>
      <c r="W97">
        <f>IF('Rolex Data'!BG97="AAAA",1,0)</f>
        <v>0</v>
      </c>
      <c r="X97">
        <f>IF('Rolex Data'!R97="Yes",1,0)</f>
        <v>0</v>
      </c>
      <c r="Y97">
        <f>IF(OR('Rolex Data'!X97="Yes", 'Rolex Data'!Y97="Yes",'Rolex Data'!Z97="Yes"),1,0)</f>
        <v>1</v>
      </c>
      <c r="Z97">
        <f>IF(OR('Rolex Data'!AA97="Yes",'Rolex Data'!AB97="Yes"),1,0)</f>
        <v>0</v>
      </c>
      <c r="AA97">
        <f>IF('Rolex Data'!AD97="Yes",1,0)</f>
        <v>0</v>
      </c>
      <c r="AB97">
        <f>IF('Rolex Data'!AC97="Yes",1,0)</f>
        <v>0</v>
      </c>
      <c r="AC97">
        <f>IF('Rolex Data'!AE97="Yes",1,0)</f>
        <v>1</v>
      </c>
      <c r="AD97">
        <f>IF(OR('Rolex Data'!AK97="Yes",'Rolex Data'!AN97="Yes"),1,0)</f>
        <v>0</v>
      </c>
      <c r="AE97" s="45">
        <f t="shared" si="7"/>
        <v>0</v>
      </c>
      <c r="AF97" s="45">
        <f t="shared" si="8"/>
        <v>0</v>
      </c>
      <c r="AG97" s="45">
        <f t="shared" si="9"/>
        <v>0</v>
      </c>
      <c r="AH97" s="45">
        <f t="shared" si="10"/>
        <v>1</v>
      </c>
      <c r="AI97" s="45">
        <f t="shared" si="11"/>
        <v>0</v>
      </c>
    </row>
    <row r="98" spans="1:35" x14ac:dyDescent="0.2">
      <c r="A98">
        <v>94</v>
      </c>
      <c r="B98" s="47">
        <f>'Rolex Data'!C98</f>
        <v>44507</v>
      </c>
      <c r="C98">
        <f>'Rolex Data'!D98</f>
        <v>413</v>
      </c>
      <c r="D98" s="48">
        <f>'Rolex Data'!E98</f>
        <v>14000</v>
      </c>
      <c r="E98" s="48">
        <f>'Rolex Data'!F98</f>
        <v>17500</v>
      </c>
      <c r="F98" s="49">
        <f t="shared" si="6"/>
        <v>9.5468126085973957</v>
      </c>
      <c r="G98">
        <f>IF('Rolex Data'!L98="Stainless Steel",1,0)</f>
        <v>1</v>
      </c>
      <c r="H98">
        <f>IF('Rolex Data'!L98="Two-tone",1,0)</f>
        <v>0</v>
      </c>
      <c r="I98">
        <f>IF(OR('Rolex Data'!L98="YG 18K",'Rolex Data'!L98="YG &lt;18K",'Rolex Data'!L98="PG 18K",'Rolex Data'!L98="PG &lt;18K",'Rolex Data'!L98="WG 18K",'Rolex Data'!L98="Mixes of 18K",'Rolex Data'!L98="Mixes &lt;18K"),1,0)</f>
        <v>0</v>
      </c>
      <c r="J98">
        <f>IF(OR('Rolex Data'!L98="PVD",'Rolex Data'!L98="Gold Plate",'Rolex Data'!L98="Other"),1,0)</f>
        <v>0</v>
      </c>
      <c r="K98">
        <f>IF('Rolex Data'!P98="Stainless Steel",1,0)</f>
        <v>1</v>
      </c>
      <c r="L98">
        <f>IF('Rolex Data'!P98="Leather",1,0)</f>
        <v>0</v>
      </c>
      <c r="M98">
        <f>IF('Rolex Data'!P98="Two-tone",1,0)</f>
        <v>0</v>
      </c>
      <c r="N98">
        <f>IF(OR('Rolex Data'!P98="YG 18K",'Rolex Data'!P98="PG 18K",'Rolex Data'!P98="WG 18K",'Rolex Data'!P98="Mixes of 18K"),1,0)</f>
        <v>0</v>
      </c>
      <c r="O98">
        <f>IF(OR('Rolex Data'!AX98="Yes",'Rolex Data'!AY98="Yes",'Rolex Data'!AW98="Yes"),1,0)</f>
        <v>0</v>
      </c>
      <c r="P98">
        <f>IF(OR(ISTEXT('Rolex Data'!AZ98), ISTEXT('Rolex Data'!BA98)),1,0)</f>
        <v>0</v>
      </c>
      <c r="Q98">
        <f>IF('Rolex Data'!BB98="Yes",1,0)</f>
        <v>0</v>
      </c>
      <c r="R98">
        <f>IF('Rolex Data'!BC98="Yes",1,0)</f>
        <v>0</v>
      </c>
      <c r="S98">
        <f>IF('Rolex Data'!BF98="Yes",1,0)</f>
        <v>0</v>
      </c>
      <c r="T98">
        <f>IF('Rolex Data'!BG98="A",1,0)</f>
        <v>0</v>
      </c>
      <c r="U98">
        <f>IF('Rolex Data'!BG98="AA",1,0)</f>
        <v>0</v>
      </c>
      <c r="V98">
        <f>IF('Rolex Data'!BG98="AAA",1,0)</f>
        <v>1</v>
      </c>
      <c r="W98">
        <f>IF('Rolex Data'!BG98="AAAA",1,0)</f>
        <v>0</v>
      </c>
      <c r="X98">
        <f>IF('Rolex Data'!R98="Yes",1,0)</f>
        <v>0</v>
      </c>
      <c r="Y98">
        <f>IF(OR('Rolex Data'!X98="Yes", 'Rolex Data'!Y98="Yes",'Rolex Data'!Z98="Yes"),1,0)</f>
        <v>1</v>
      </c>
      <c r="Z98">
        <f>IF(OR('Rolex Data'!AA98="Yes",'Rolex Data'!AB98="Yes"),1,0)</f>
        <v>0</v>
      </c>
      <c r="AA98">
        <f>IF('Rolex Data'!AD98="Yes",1,0)</f>
        <v>0</v>
      </c>
      <c r="AB98">
        <f>IF('Rolex Data'!AC98="Yes",1,0)</f>
        <v>0</v>
      </c>
      <c r="AC98">
        <f>IF('Rolex Data'!AE98="Yes",1,0)</f>
        <v>1</v>
      </c>
      <c r="AD98">
        <f>IF(OR('Rolex Data'!AK98="Yes",'Rolex Data'!AN98="Yes"),1,0)</f>
        <v>0</v>
      </c>
      <c r="AE98" s="45">
        <f t="shared" si="7"/>
        <v>0</v>
      </c>
      <c r="AF98" s="45">
        <f t="shared" si="8"/>
        <v>0</v>
      </c>
      <c r="AG98" s="45">
        <f t="shared" si="9"/>
        <v>0</v>
      </c>
      <c r="AH98" s="45">
        <f t="shared" si="10"/>
        <v>1</v>
      </c>
      <c r="AI98" s="45">
        <f t="shared" si="11"/>
        <v>0</v>
      </c>
    </row>
    <row r="99" spans="1:35" x14ac:dyDescent="0.2">
      <c r="A99">
        <v>95</v>
      </c>
      <c r="B99" s="47">
        <f>'Rolex Data'!C99</f>
        <v>44507</v>
      </c>
      <c r="C99">
        <f>'Rolex Data'!D99</f>
        <v>416</v>
      </c>
      <c r="D99" s="48">
        <f>'Rolex Data'!E99</f>
        <v>40000</v>
      </c>
      <c r="E99" s="48">
        <f>'Rolex Data'!F99</f>
        <v>50000</v>
      </c>
      <c r="F99" s="49">
        <f t="shared" si="6"/>
        <v>10.596634733096073</v>
      </c>
      <c r="G99">
        <f>IF('Rolex Data'!L99="Stainless Steel",1,0)</f>
        <v>1</v>
      </c>
      <c r="H99">
        <f>IF('Rolex Data'!L99="Two-tone",1,0)</f>
        <v>0</v>
      </c>
      <c r="I99">
        <f>IF(OR('Rolex Data'!L99="YG 18K",'Rolex Data'!L99="YG &lt;18K",'Rolex Data'!L99="PG 18K",'Rolex Data'!L99="PG &lt;18K",'Rolex Data'!L99="WG 18K",'Rolex Data'!L99="Mixes of 18K",'Rolex Data'!L99="Mixes &lt;18K"),1,0)</f>
        <v>0</v>
      </c>
      <c r="J99">
        <f>IF(OR('Rolex Data'!L99="PVD",'Rolex Data'!L99="Gold Plate",'Rolex Data'!L99="Other"),1,0)</f>
        <v>0</v>
      </c>
      <c r="K99">
        <f>IF('Rolex Data'!P99="Stainless Steel",1,0)</f>
        <v>1</v>
      </c>
      <c r="L99">
        <f>IF('Rolex Data'!P99="Leather",1,0)</f>
        <v>0</v>
      </c>
      <c r="M99">
        <f>IF('Rolex Data'!P99="Two-tone",1,0)</f>
        <v>0</v>
      </c>
      <c r="N99">
        <f>IF(OR('Rolex Data'!P99="YG 18K",'Rolex Data'!P99="PG 18K",'Rolex Data'!P99="WG 18K",'Rolex Data'!P99="Mixes of 18K"),1,0)</f>
        <v>0</v>
      </c>
      <c r="O99">
        <f>IF(OR('Rolex Data'!AX99="Yes",'Rolex Data'!AY99="Yes",'Rolex Data'!AW99="Yes"),1,0)</f>
        <v>0</v>
      </c>
      <c r="P99">
        <f>IF(OR(ISTEXT('Rolex Data'!AZ99), ISTEXT('Rolex Data'!BA99)),1,0)</f>
        <v>0</v>
      </c>
      <c r="Q99">
        <f>IF('Rolex Data'!BB99="Yes",1,0)</f>
        <v>1</v>
      </c>
      <c r="R99">
        <f>IF('Rolex Data'!BC99="Yes",1,0)</f>
        <v>0</v>
      </c>
      <c r="S99">
        <f>IF('Rolex Data'!BF99="Yes",1,0)</f>
        <v>0</v>
      </c>
      <c r="T99">
        <f>IF('Rolex Data'!BG99="A",1,0)</f>
        <v>0</v>
      </c>
      <c r="U99">
        <f>IF('Rolex Data'!BG99="AA",1,0)</f>
        <v>0</v>
      </c>
      <c r="V99">
        <f>IF('Rolex Data'!BG99="AAA",1,0)</f>
        <v>1</v>
      </c>
      <c r="W99">
        <f>IF('Rolex Data'!BG99="AAAA",1,0)</f>
        <v>0</v>
      </c>
      <c r="X99">
        <f>IF('Rolex Data'!R99="Yes",1,0)</f>
        <v>0</v>
      </c>
      <c r="Y99">
        <f>IF(OR('Rolex Data'!X99="Yes", 'Rolex Data'!Y99="Yes",'Rolex Data'!Z99="Yes"),1,0)</f>
        <v>0</v>
      </c>
      <c r="Z99">
        <f>IF(OR('Rolex Data'!AA99="Yes",'Rolex Data'!AB99="Yes"),1,0)</f>
        <v>0</v>
      </c>
      <c r="AA99">
        <f>IF('Rolex Data'!AD99="Yes",1,0)</f>
        <v>0</v>
      </c>
      <c r="AB99">
        <f>IF('Rolex Data'!AC99="Yes",1,0)</f>
        <v>0</v>
      </c>
      <c r="AC99">
        <f>IF('Rolex Data'!AE99="Yes",1,0)</f>
        <v>0</v>
      </c>
      <c r="AD99">
        <f>IF(OR('Rolex Data'!AK99="Yes",'Rolex Data'!AN99="Yes"),1,0)</f>
        <v>1</v>
      </c>
      <c r="AE99" s="45">
        <f t="shared" si="7"/>
        <v>0</v>
      </c>
      <c r="AF99" s="45">
        <f t="shared" si="8"/>
        <v>0</v>
      </c>
      <c r="AG99" s="45">
        <f t="shared" si="9"/>
        <v>0</v>
      </c>
      <c r="AH99" s="45">
        <f t="shared" si="10"/>
        <v>1</v>
      </c>
      <c r="AI99" s="45">
        <f t="shared" si="11"/>
        <v>0</v>
      </c>
    </row>
    <row r="100" spans="1:35" x14ac:dyDescent="0.2">
      <c r="A100">
        <v>96</v>
      </c>
      <c r="B100" s="47">
        <f>'Rolex Data'!C100</f>
        <v>44507</v>
      </c>
      <c r="C100">
        <f>'Rolex Data'!D100</f>
        <v>417</v>
      </c>
      <c r="D100" s="48">
        <f>'Rolex Data'!E100</f>
        <v>38000</v>
      </c>
      <c r="E100" s="48">
        <f>'Rolex Data'!F100</f>
        <v>47500</v>
      </c>
      <c r="F100" s="49">
        <f t="shared" si="6"/>
        <v>10.545341438708522</v>
      </c>
      <c r="G100">
        <f>IF('Rolex Data'!L100="Stainless Steel",1,0)</f>
        <v>1</v>
      </c>
      <c r="H100">
        <f>IF('Rolex Data'!L100="Two-tone",1,0)</f>
        <v>0</v>
      </c>
      <c r="I100">
        <f>IF(OR('Rolex Data'!L100="YG 18K",'Rolex Data'!L100="YG &lt;18K",'Rolex Data'!L100="PG 18K",'Rolex Data'!L100="PG &lt;18K",'Rolex Data'!L100="WG 18K",'Rolex Data'!L100="Mixes of 18K",'Rolex Data'!L100="Mixes &lt;18K"),1,0)</f>
        <v>0</v>
      </c>
      <c r="J100">
        <f>IF(OR('Rolex Data'!L100="PVD",'Rolex Data'!L100="Gold Plate",'Rolex Data'!L100="Other"),1,0)</f>
        <v>0</v>
      </c>
      <c r="K100">
        <f>IF('Rolex Data'!P100="Stainless Steel",1,0)</f>
        <v>1</v>
      </c>
      <c r="L100">
        <f>IF('Rolex Data'!P100="Leather",1,0)</f>
        <v>0</v>
      </c>
      <c r="M100">
        <f>IF('Rolex Data'!P100="Two-tone",1,0)</f>
        <v>0</v>
      </c>
      <c r="N100">
        <f>IF(OR('Rolex Data'!P100="YG 18K",'Rolex Data'!P100="PG 18K",'Rolex Data'!P100="WG 18K",'Rolex Data'!P100="Mixes of 18K"),1,0)</f>
        <v>0</v>
      </c>
      <c r="O100">
        <f>IF(OR('Rolex Data'!AX100="Yes",'Rolex Data'!AY100="Yes",'Rolex Data'!AW100="Yes"),1,0)</f>
        <v>0</v>
      </c>
      <c r="P100">
        <f>IF(OR(ISTEXT('Rolex Data'!AZ100), ISTEXT('Rolex Data'!BA100)),1,0)</f>
        <v>0</v>
      </c>
      <c r="Q100">
        <f>IF('Rolex Data'!BB100="Yes",1,0)</f>
        <v>0</v>
      </c>
      <c r="R100">
        <f>IF('Rolex Data'!BC100="Yes",1,0)</f>
        <v>0</v>
      </c>
      <c r="S100">
        <f>IF('Rolex Data'!BF100="Yes",1,0)</f>
        <v>0</v>
      </c>
      <c r="T100">
        <f>IF('Rolex Data'!BG100="A",1,0)</f>
        <v>0</v>
      </c>
      <c r="U100">
        <f>IF('Rolex Data'!BG100="AA",1,0)</f>
        <v>0</v>
      </c>
      <c r="V100">
        <f>IF('Rolex Data'!BG100="AAA",1,0)</f>
        <v>1</v>
      </c>
      <c r="W100">
        <f>IF('Rolex Data'!BG100="AAAA",1,0)</f>
        <v>0</v>
      </c>
      <c r="X100">
        <f>IF('Rolex Data'!R100="Yes",1,0)</f>
        <v>0</v>
      </c>
      <c r="Y100">
        <f>IF(OR('Rolex Data'!X100="Yes", 'Rolex Data'!Y100="Yes",'Rolex Data'!Z100="Yes"),1,0)</f>
        <v>0</v>
      </c>
      <c r="Z100">
        <f>IF(OR('Rolex Data'!AA100="Yes",'Rolex Data'!AB100="Yes"),1,0)</f>
        <v>0</v>
      </c>
      <c r="AA100">
        <f>IF('Rolex Data'!AD100="Yes",1,0)</f>
        <v>0</v>
      </c>
      <c r="AB100">
        <f>IF('Rolex Data'!AC100="Yes",1,0)</f>
        <v>0</v>
      </c>
      <c r="AC100">
        <f>IF('Rolex Data'!AE100="Yes",1,0)</f>
        <v>0</v>
      </c>
      <c r="AD100">
        <f>IF(OR('Rolex Data'!AK100="Yes",'Rolex Data'!AN100="Yes"),1,0)</f>
        <v>1</v>
      </c>
      <c r="AE100" s="45">
        <f t="shared" si="7"/>
        <v>0</v>
      </c>
      <c r="AF100" s="45">
        <f t="shared" si="8"/>
        <v>0</v>
      </c>
      <c r="AG100" s="45">
        <f t="shared" si="9"/>
        <v>0</v>
      </c>
      <c r="AH100" s="45">
        <f t="shared" si="10"/>
        <v>1</v>
      </c>
      <c r="AI100" s="45">
        <f t="shared" si="11"/>
        <v>0</v>
      </c>
    </row>
    <row r="101" spans="1:35" x14ac:dyDescent="0.2">
      <c r="A101">
        <v>97</v>
      </c>
      <c r="B101" s="47">
        <f>'Rolex Data'!C101</f>
        <v>44507</v>
      </c>
      <c r="C101">
        <f>'Rolex Data'!D101</f>
        <v>420</v>
      </c>
      <c r="D101" s="48">
        <f>'Rolex Data'!E101</f>
        <v>18000</v>
      </c>
      <c r="E101" s="48">
        <f>'Rolex Data'!F101</f>
        <v>22500</v>
      </c>
      <c r="F101" s="49">
        <f t="shared" si="6"/>
        <v>9.7981270368783022</v>
      </c>
      <c r="G101">
        <f>IF('Rolex Data'!L101="Stainless Steel",1,0)</f>
        <v>1</v>
      </c>
      <c r="H101">
        <f>IF('Rolex Data'!L101="Two-tone",1,0)</f>
        <v>0</v>
      </c>
      <c r="I101">
        <f>IF(OR('Rolex Data'!L101="YG 18K",'Rolex Data'!L101="YG &lt;18K",'Rolex Data'!L101="PG 18K",'Rolex Data'!L101="PG &lt;18K",'Rolex Data'!L101="WG 18K",'Rolex Data'!L101="Mixes of 18K",'Rolex Data'!L101="Mixes &lt;18K"),1,0)</f>
        <v>0</v>
      </c>
      <c r="J101">
        <f>IF(OR('Rolex Data'!L101="PVD",'Rolex Data'!L101="Gold Plate",'Rolex Data'!L101="Other"),1,0)</f>
        <v>0</v>
      </c>
      <c r="K101">
        <f>IF('Rolex Data'!P101="Stainless Steel",1,0)</f>
        <v>1</v>
      </c>
      <c r="L101">
        <f>IF('Rolex Data'!P101="Leather",1,0)</f>
        <v>0</v>
      </c>
      <c r="M101">
        <f>IF('Rolex Data'!P101="Two-tone",1,0)</f>
        <v>0</v>
      </c>
      <c r="N101">
        <f>IF(OR('Rolex Data'!P101="YG 18K",'Rolex Data'!P101="PG 18K",'Rolex Data'!P101="WG 18K",'Rolex Data'!P101="Mixes of 18K"),1,0)</f>
        <v>0</v>
      </c>
      <c r="O101">
        <f>IF(OR('Rolex Data'!AX101="Yes",'Rolex Data'!AY101="Yes",'Rolex Data'!AW101="Yes"),1,0)</f>
        <v>0</v>
      </c>
      <c r="P101">
        <f>IF(OR(ISTEXT('Rolex Data'!AZ101), ISTEXT('Rolex Data'!BA101)),1,0)</f>
        <v>0</v>
      </c>
      <c r="Q101">
        <f>IF('Rolex Data'!BB101="Yes",1,0)</f>
        <v>0</v>
      </c>
      <c r="R101">
        <f>IF('Rolex Data'!BC101="Yes",1,0)</f>
        <v>0</v>
      </c>
      <c r="S101">
        <f>IF('Rolex Data'!BF101="Yes",1,0)</f>
        <v>0</v>
      </c>
      <c r="T101">
        <f>IF('Rolex Data'!BG101="A",1,0)</f>
        <v>0</v>
      </c>
      <c r="U101">
        <f>IF('Rolex Data'!BG101="AA",1,0)</f>
        <v>0</v>
      </c>
      <c r="V101">
        <f>IF('Rolex Data'!BG101="AAA",1,0)</f>
        <v>1</v>
      </c>
      <c r="W101">
        <f>IF('Rolex Data'!BG101="AAAA",1,0)</f>
        <v>0</v>
      </c>
      <c r="X101">
        <f>IF('Rolex Data'!R101="Yes",1,0)</f>
        <v>0</v>
      </c>
      <c r="Y101">
        <f>IF(OR('Rolex Data'!X101="Yes", 'Rolex Data'!Y101="Yes",'Rolex Data'!Z101="Yes"),1,0)</f>
        <v>1</v>
      </c>
      <c r="Z101">
        <f>IF(OR('Rolex Data'!AA101="Yes",'Rolex Data'!AB101="Yes"),1,0)</f>
        <v>0</v>
      </c>
      <c r="AA101">
        <f>IF('Rolex Data'!AD101="Yes",1,0)</f>
        <v>0</v>
      </c>
      <c r="AB101">
        <f>IF('Rolex Data'!AC101="Yes",1,0)</f>
        <v>1</v>
      </c>
      <c r="AC101">
        <f>IF('Rolex Data'!AE101="Yes",1,0)</f>
        <v>0</v>
      </c>
      <c r="AD101">
        <f>IF(OR('Rolex Data'!AK101="Yes",'Rolex Data'!AN101="Yes"),1,0)</f>
        <v>0</v>
      </c>
      <c r="AE101" s="45">
        <f t="shared" si="7"/>
        <v>0</v>
      </c>
      <c r="AF101" s="45">
        <f t="shared" si="8"/>
        <v>0</v>
      </c>
      <c r="AG101" s="45">
        <f t="shared" si="9"/>
        <v>0</v>
      </c>
      <c r="AH101" s="45">
        <f t="shared" si="10"/>
        <v>1</v>
      </c>
      <c r="AI101" s="45">
        <f t="shared" si="11"/>
        <v>0</v>
      </c>
    </row>
    <row r="102" spans="1:35" x14ac:dyDescent="0.2">
      <c r="A102">
        <v>98</v>
      </c>
      <c r="B102" s="47">
        <f>'Rolex Data'!C102</f>
        <v>44507</v>
      </c>
      <c r="C102">
        <f>'Rolex Data'!D102</f>
        <v>514</v>
      </c>
      <c r="D102" s="48">
        <f>'Rolex Data'!E102</f>
        <v>9600</v>
      </c>
      <c r="E102" s="48">
        <f>'Rolex Data'!F102</f>
        <v>12000</v>
      </c>
      <c r="F102" s="49">
        <f t="shared" si="6"/>
        <v>9.1695183774559279</v>
      </c>
      <c r="G102">
        <f>IF('Rolex Data'!L102="Stainless Steel",1,0)</f>
        <v>1</v>
      </c>
      <c r="H102">
        <f>IF('Rolex Data'!L102="Two-tone",1,0)</f>
        <v>0</v>
      </c>
      <c r="I102">
        <f>IF(OR('Rolex Data'!L102="YG 18K",'Rolex Data'!L102="YG &lt;18K",'Rolex Data'!L102="PG 18K",'Rolex Data'!L102="PG &lt;18K",'Rolex Data'!L102="WG 18K",'Rolex Data'!L102="Mixes of 18K",'Rolex Data'!L102="Mixes &lt;18K"),1,0)</f>
        <v>0</v>
      </c>
      <c r="J102">
        <f>IF(OR('Rolex Data'!L102="PVD",'Rolex Data'!L102="Gold Plate",'Rolex Data'!L102="Other"),1,0)</f>
        <v>0</v>
      </c>
      <c r="K102">
        <f>IF('Rolex Data'!P102="Stainless Steel",1,0)</f>
        <v>0</v>
      </c>
      <c r="L102">
        <f>IF('Rolex Data'!P102="Leather",1,0)</f>
        <v>1</v>
      </c>
      <c r="M102">
        <f>IF('Rolex Data'!P102="Two-tone",1,0)</f>
        <v>0</v>
      </c>
      <c r="N102">
        <f>IF(OR('Rolex Data'!P102="YG 18K",'Rolex Data'!P102="PG 18K",'Rolex Data'!P102="WG 18K",'Rolex Data'!P102="Mixes of 18K"),1,0)</f>
        <v>0</v>
      </c>
      <c r="O102">
        <f>IF(OR('Rolex Data'!AX102="Yes",'Rolex Data'!AY102="Yes",'Rolex Data'!AW102="Yes"),1,0)</f>
        <v>0</v>
      </c>
      <c r="P102">
        <f>IF(OR(ISTEXT('Rolex Data'!AZ102), ISTEXT('Rolex Data'!BA102)),1,0)</f>
        <v>0</v>
      </c>
      <c r="Q102">
        <f>IF('Rolex Data'!BB102="Yes",1,0)</f>
        <v>0</v>
      </c>
      <c r="R102">
        <f>IF('Rolex Data'!BC102="Yes",1,0)</f>
        <v>0</v>
      </c>
      <c r="S102">
        <f>IF('Rolex Data'!BF102="Yes",1,0)</f>
        <v>0</v>
      </c>
      <c r="T102">
        <f>IF('Rolex Data'!BG102="A",1,0)</f>
        <v>0</v>
      </c>
      <c r="U102">
        <f>IF('Rolex Data'!BG102="AA",1,0)</f>
        <v>1</v>
      </c>
      <c r="V102">
        <f>IF('Rolex Data'!BG102="AAA",1,0)</f>
        <v>0</v>
      </c>
      <c r="W102">
        <f>IF('Rolex Data'!BG102="AAAA",1,0)</f>
        <v>0</v>
      </c>
      <c r="X102">
        <f>IF('Rolex Data'!R102="Yes",1,0)</f>
        <v>0</v>
      </c>
      <c r="Y102">
        <f>IF(OR('Rolex Data'!X102="Yes", 'Rolex Data'!Y102="Yes",'Rolex Data'!Z102="Yes"),1,0)</f>
        <v>0</v>
      </c>
      <c r="Z102">
        <f>IF(OR('Rolex Data'!AA102="Yes",'Rolex Data'!AB102="Yes"),1,0)</f>
        <v>0</v>
      </c>
      <c r="AA102">
        <f>IF('Rolex Data'!AD102="Yes",1,0)</f>
        <v>0</v>
      </c>
      <c r="AB102">
        <f>IF('Rolex Data'!AC102="Yes",1,0)</f>
        <v>0</v>
      </c>
      <c r="AC102">
        <f>IF('Rolex Data'!AE102="Yes",1,0)</f>
        <v>0</v>
      </c>
      <c r="AD102">
        <f>IF(OR('Rolex Data'!AK102="Yes",'Rolex Data'!AN102="Yes"),1,0)</f>
        <v>1</v>
      </c>
      <c r="AE102" s="45">
        <f t="shared" si="7"/>
        <v>0</v>
      </c>
      <c r="AF102" s="45">
        <f t="shared" si="8"/>
        <v>0</v>
      </c>
      <c r="AG102" s="45">
        <f t="shared" si="9"/>
        <v>0</v>
      </c>
      <c r="AH102" s="45">
        <f t="shared" si="10"/>
        <v>1</v>
      </c>
      <c r="AI102" s="45">
        <f t="shared" si="11"/>
        <v>0</v>
      </c>
    </row>
    <row r="103" spans="1:35" x14ac:dyDescent="0.2">
      <c r="A103">
        <v>99</v>
      </c>
      <c r="B103" s="47">
        <f>'Rolex Data'!C103</f>
        <v>44507</v>
      </c>
      <c r="C103">
        <f>'Rolex Data'!D103</f>
        <v>515</v>
      </c>
      <c r="D103" s="48">
        <f>'Rolex Data'!E103</f>
        <v>7000</v>
      </c>
      <c r="E103" s="48">
        <f>'Rolex Data'!F103</f>
        <v>8750</v>
      </c>
      <c r="F103" s="49">
        <f t="shared" si="6"/>
        <v>8.8536654280374503</v>
      </c>
      <c r="G103">
        <f>IF('Rolex Data'!L103="Stainless Steel",1,0)</f>
        <v>1</v>
      </c>
      <c r="H103">
        <f>IF('Rolex Data'!L103="Two-tone",1,0)</f>
        <v>0</v>
      </c>
      <c r="I103">
        <f>IF(OR('Rolex Data'!L103="YG 18K",'Rolex Data'!L103="YG &lt;18K",'Rolex Data'!L103="PG 18K",'Rolex Data'!L103="PG &lt;18K",'Rolex Data'!L103="WG 18K",'Rolex Data'!L103="Mixes of 18K",'Rolex Data'!L103="Mixes &lt;18K"),1,0)</f>
        <v>0</v>
      </c>
      <c r="J103">
        <f>IF(OR('Rolex Data'!L103="PVD",'Rolex Data'!L103="Gold Plate",'Rolex Data'!L103="Other"),1,0)</f>
        <v>0</v>
      </c>
      <c r="K103">
        <f>IF('Rolex Data'!P103="Stainless Steel",1,0)</f>
        <v>0</v>
      </c>
      <c r="L103">
        <f>IF('Rolex Data'!P103="Leather",1,0)</f>
        <v>1</v>
      </c>
      <c r="M103">
        <f>IF('Rolex Data'!P103="Two-tone",1,0)</f>
        <v>0</v>
      </c>
      <c r="N103">
        <f>IF(OR('Rolex Data'!P103="YG 18K",'Rolex Data'!P103="PG 18K",'Rolex Data'!P103="WG 18K",'Rolex Data'!P103="Mixes of 18K"),1,0)</f>
        <v>0</v>
      </c>
      <c r="O103">
        <f>IF(OR('Rolex Data'!AX103="Yes",'Rolex Data'!AY103="Yes",'Rolex Data'!AW103="Yes"),1,0)</f>
        <v>0</v>
      </c>
      <c r="P103">
        <f>IF(OR(ISTEXT('Rolex Data'!AZ103), ISTEXT('Rolex Data'!BA103)),1,0)</f>
        <v>0</v>
      </c>
      <c r="Q103">
        <f>IF('Rolex Data'!BB103="Yes",1,0)</f>
        <v>0</v>
      </c>
      <c r="R103">
        <f>IF('Rolex Data'!BC103="Yes",1,0)</f>
        <v>0</v>
      </c>
      <c r="S103">
        <f>IF('Rolex Data'!BF103="Yes",1,0)</f>
        <v>0</v>
      </c>
      <c r="T103">
        <f>IF('Rolex Data'!BG103="A",1,0)</f>
        <v>0</v>
      </c>
      <c r="U103">
        <f>IF('Rolex Data'!BG103="AA",1,0)</f>
        <v>1</v>
      </c>
      <c r="V103">
        <f>IF('Rolex Data'!BG103="AAA",1,0)</f>
        <v>0</v>
      </c>
      <c r="W103">
        <f>IF('Rolex Data'!BG103="AAAA",1,0)</f>
        <v>0</v>
      </c>
      <c r="X103">
        <f>IF('Rolex Data'!R103="Yes",1,0)</f>
        <v>1</v>
      </c>
      <c r="Y103">
        <f>IF(OR('Rolex Data'!X103="Yes", 'Rolex Data'!Y103="Yes",'Rolex Data'!Z103="Yes"),1,0)</f>
        <v>0</v>
      </c>
      <c r="Z103">
        <f>IF(OR('Rolex Data'!AA103="Yes",'Rolex Data'!AB103="Yes"),1,0)</f>
        <v>0</v>
      </c>
      <c r="AA103">
        <f>IF('Rolex Data'!AD103="Yes",1,0)</f>
        <v>0</v>
      </c>
      <c r="AB103">
        <f>IF('Rolex Data'!AC103="Yes",1,0)</f>
        <v>0</v>
      </c>
      <c r="AC103">
        <f>IF('Rolex Data'!AE103="Yes",1,0)</f>
        <v>0</v>
      </c>
      <c r="AD103">
        <f>IF(OR('Rolex Data'!AK103="Yes",'Rolex Data'!AN103="Yes"),1,0)</f>
        <v>0</v>
      </c>
      <c r="AE103" s="45">
        <f t="shared" si="7"/>
        <v>0</v>
      </c>
      <c r="AF103" s="45">
        <f t="shared" si="8"/>
        <v>0</v>
      </c>
      <c r="AG103" s="45">
        <f t="shared" si="9"/>
        <v>0</v>
      </c>
      <c r="AH103" s="45">
        <f t="shared" si="10"/>
        <v>1</v>
      </c>
      <c r="AI103" s="45">
        <f t="shared" si="11"/>
        <v>0</v>
      </c>
    </row>
    <row r="104" spans="1:35" x14ac:dyDescent="0.2">
      <c r="A104">
        <v>100</v>
      </c>
      <c r="B104" s="47">
        <f>'Rolex Data'!C104</f>
        <v>44507</v>
      </c>
      <c r="C104">
        <f>'Rolex Data'!D104</f>
        <v>516</v>
      </c>
      <c r="D104" s="48">
        <f>'Rolex Data'!E104</f>
        <v>13000</v>
      </c>
      <c r="E104" s="48">
        <f>'Rolex Data'!F104</f>
        <v>16250</v>
      </c>
      <c r="F104" s="49">
        <f t="shared" si="6"/>
        <v>9.4727046364436731</v>
      </c>
      <c r="G104">
        <f>IF('Rolex Data'!L104="Stainless Steel",1,0)</f>
        <v>1</v>
      </c>
      <c r="H104">
        <f>IF('Rolex Data'!L104="Two-tone",1,0)</f>
        <v>0</v>
      </c>
      <c r="I104">
        <f>IF(OR('Rolex Data'!L104="YG 18K",'Rolex Data'!L104="YG &lt;18K",'Rolex Data'!L104="PG 18K",'Rolex Data'!L104="PG &lt;18K",'Rolex Data'!L104="WG 18K",'Rolex Data'!L104="Mixes of 18K",'Rolex Data'!L104="Mixes &lt;18K"),1,0)</f>
        <v>0</v>
      </c>
      <c r="J104">
        <f>IF(OR('Rolex Data'!L104="PVD",'Rolex Data'!L104="Gold Plate",'Rolex Data'!L104="Other"),1,0)</f>
        <v>0</v>
      </c>
      <c r="K104">
        <f>IF('Rolex Data'!P104="Stainless Steel",1,0)</f>
        <v>0</v>
      </c>
      <c r="L104">
        <f>IF('Rolex Data'!P104="Leather",1,0)</f>
        <v>1</v>
      </c>
      <c r="M104">
        <f>IF('Rolex Data'!P104="Two-tone",1,0)</f>
        <v>0</v>
      </c>
      <c r="N104">
        <f>IF(OR('Rolex Data'!P104="YG 18K",'Rolex Data'!P104="PG 18K",'Rolex Data'!P104="WG 18K",'Rolex Data'!P104="Mixes of 18K"),1,0)</f>
        <v>0</v>
      </c>
      <c r="O104">
        <f>IF(OR('Rolex Data'!AX104="Yes",'Rolex Data'!AY104="Yes",'Rolex Data'!AW104="Yes"),1,0)</f>
        <v>0</v>
      </c>
      <c r="P104">
        <f>IF(OR(ISTEXT('Rolex Data'!AZ104), ISTEXT('Rolex Data'!BA104)),1,0)</f>
        <v>0</v>
      </c>
      <c r="Q104">
        <f>IF('Rolex Data'!BB104="Yes",1,0)</f>
        <v>0</v>
      </c>
      <c r="R104">
        <f>IF('Rolex Data'!BC104="Yes",1,0)</f>
        <v>0</v>
      </c>
      <c r="S104">
        <f>IF('Rolex Data'!BF104="Yes",1,0)</f>
        <v>0</v>
      </c>
      <c r="T104">
        <f>IF('Rolex Data'!BG104="A",1,0)</f>
        <v>0</v>
      </c>
      <c r="U104">
        <f>IF('Rolex Data'!BG104="AA",1,0)</f>
        <v>0</v>
      </c>
      <c r="V104">
        <f>IF('Rolex Data'!BG104="AAA",1,0)</f>
        <v>1</v>
      </c>
      <c r="W104">
        <f>IF('Rolex Data'!BG104="AAAA",1,0)</f>
        <v>0</v>
      </c>
      <c r="X104">
        <f>IF('Rolex Data'!R104="Yes",1,0)</f>
        <v>1</v>
      </c>
      <c r="Y104">
        <f>IF(OR('Rolex Data'!X104="Yes", 'Rolex Data'!Y104="Yes",'Rolex Data'!Z104="Yes"),1,0)</f>
        <v>0</v>
      </c>
      <c r="Z104">
        <f>IF(OR('Rolex Data'!AA104="Yes",'Rolex Data'!AB104="Yes"),1,0)</f>
        <v>0</v>
      </c>
      <c r="AA104">
        <f>IF('Rolex Data'!AD104="Yes",1,0)</f>
        <v>0</v>
      </c>
      <c r="AB104">
        <f>IF('Rolex Data'!AC104="Yes",1,0)</f>
        <v>0</v>
      </c>
      <c r="AC104">
        <f>IF('Rolex Data'!AE104="Yes",1,0)</f>
        <v>0</v>
      </c>
      <c r="AD104">
        <f>IF(OR('Rolex Data'!AK104="Yes",'Rolex Data'!AN104="Yes"),1,0)</f>
        <v>0</v>
      </c>
      <c r="AE104" s="45">
        <f t="shared" si="7"/>
        <v>0</v>
      </c>
      <c r="AF104" s="45">
        <f t="shared" si="8"/>
        <v>0</v>
      </c>
      <c r="AG104" s="45">
        <f t="shared" si="9"/>
        <v>0</v>
      </c>
      <c r="AH104" s="45">
        <f t="shared" si="10"/>
        <v>1</v>
      </c>
      <c r="AI104" s="45">
        <f t="shared" si="11"/>
        <v>0</v>
      </c>
    </row>
    <row r="105" spans="1:35" x14ac:dyDescent="0.2">
      <c r="A105">
        <v>101</v>
      </c>
      <c r="B105" s="47">
        <f>'Rolex Data'!C105</f>
        <v>44507</v>
      </c>
      <c r="C105">
        <f>'Rolex Data'!D105</f>
        <v>517</v>
      </c>
      <c r="D105" s="48">
        <f>'Rolex Data'!E105</f>
        <v>13000</v>
      </c>
      <c r="E105" s="48">
        <f>'Rolex Data'!F105</f>
        <v>16250</v>
      </c>
      <c r="F105" s="49">
        <f t="shared" si="6"/>
        <v>9.4727046364436731</v>
      </c>
      <c r="G105">
        <f>IF('Rolex Data'!L105="Stainless Steel",1,0)</f>
        <v>0</v>
      </c>
      <c r="H105">
        <f>IF('Rolex Data'!L105="Two-tone",1,0)</f>
        <v>0</v>
      </c>
      <c r="I105">
        <f>IF(OR('Rolex Data'!L105="YG 18K",'Rolex Data'!L105="YG &lt;18K",'Rolex Data'!L105="PG 18K",'Rolex Data'!L105="PG &lt;18K",'Rolex Data'!L105="WG 18K",'Rolex Data'!L105="Mixes of 18K",'Rolex Data'!L105="Mixes &lt;18K"),1,0)</f>
        <v>1</v>
      </c>
      <c r="J105">
        <f>IF(OR('Rolex Data'!L105="PVD",'Rolex Data'!L105="Gold Plate",'Rolex Data'!L105="Other"),1,0)</f>
        <v>0</v>
      </c>
      <c r="K105">
        <f>IF('Rolex Data'!P105="Stainless Steel",1,0)</f>
        <v>0</v>
      </c>
      <c r="L105">
        <f>IF('Rolex Data'!P105="Leather",1,0)</f>
        <v>1</v>
      </c>
      <c r="M105">
        <f>IF('Rolex Data'!P105="Two-tone",1,0)</f>
        <v>0</v>
      </c>
      <c r="N105">
        <f>IF(OR('Rolex Data'!P105="YG 18K",'Rolex Data'!P105="PG 18K",'Rolex Data'!P105="WG 18K",'Rolex Data'!P105="Mixes of 18K"),1,0)</f>
        <v>0</v>
      </c>
      <c r="O105">
        <f>IF(OR('Rolex Data'!AX105="Yes",'Rolex Data'!AY105="Yes",'Rolex Data'!AW105="Yes"),1,0)</f>
        <v>1</v>
      </c>
      <c r="P105">
        <f>IF(OR(ISTEXT('Rolex Data'!AZ105), ISTEXT('Rolex Data'!BA105)),1,0)</f>
        <v>0</v>
      </c>
      <c r="Q105">
        <f>IF('Rolex Data'!BB105="Yes",1,0)</f>
        <v>0</v>
      </c>
      <c r="R105">
        <f>IF('Rolex Data'!BC105="Yes",1,0)</f>
        <v>0</v>
      </c>
      <c r="S105">
        <f>IF('Rolex Data'!BF105="Yes",1,0)</f>
        <v>0</v>
      </c>
      <c r="T105">
        <f>IF('Rolex Data'!BG105="A",1,0)</f>
        <v>0</v>
      </c>
      <c r="U105">
        <f>IF('Rolex Data'!BG105="AA",1,0)</f>
        <v>0</v>
      </c>
      <c r="V105">
        <f>IF('Rolex Data'!BG105="AAA",1,0)</f>
        <v>1</v>
      </c>
      <c r="W105">
        <f>IF('Rolex Data'!BG105="AAAA",1,0)</f>
        <v>0</v>
      </c>
      <c r="X105">
        <f>IF('Rolex Data'!R105="Yes",1,0)</f>
        <v>1</v>
      </c>
      <c r="Y105">
        <f>IF(OR('Rolex Data'!X105="Yes", 'Rolex Data'!Y105="Yes",'Rolex Data'!Z105="Yes"),1,0)</f>
        <v>0</v>
      </c>
      <c r="Z105">
        <f>IF(OR('Rolex Data'!AA105="Yes",'Rolex Data'!AB105="Yes"),1,0)</f>
        <v>0</v>
      </c>
      <c r="AA105">
        <f>IF('Rolex Data'!AD105="Yes",1,0)</f>
        <v>0</v>
      </c>
      <c r="AB105">
        <f>IF('Rolex Data'!AC105="Yes",1,0)</f>
        <v>0</v>
      </c>
      <c r="AC105">
        <f>IF('Rolex Data'!AE105="Yes",1,0)</f>
        <v>0</v>
      </c>
      <c r="AD105">
        <f>IF(OR('Rolex Data'!AK105="Yes",'Rolex Data'!AN105="Yes"),1,0)</f>
        <v>0</v>
      </c>
      <c r="AE105" s="45">
        <f t="shared" si="7"/>
        <v>0</v>
      </c>
      <c r="AF105" s="45">
        <f t="shared" si="8"/>
        <v>0</v>
      </c>
      <c r="AG105" s="45">
        <f t="shared" si="9"/>
        <v>0</v>
      </c>
      <c r="AH105" s="45">
        <f t="shared" si="10"/>
        <v>1</v>
      </c>
      <c r="AI105" s="45">
        <f t="shared" si="11"/>
        <v>0</v>
      </c>
    </row>
    <row r="106" spans="1:35" x14ac:dyDescent="0.2">
      <c r="A106">
        <v>102</v>
      </c>
      <c r="B106" s="47">
        <f>'Rolex Data'!C106</f>
        <v>44507</v>
      </c>
      <c r="C106">
        <f>'Rolex Data'!D106</f>
        <v>518</v>
      </c>
      <c r="D106" s="48">
        <f>'Rolex Data'!E106</f>
        <v>37000</v>
      </c>
      <c r="E106" s="48">
        <f>'Rolex Data'!F106</f>
        <v>46250</v>
      </c>
      <c r="F106" s="49">
        <f t="shared" si="6"/>
        <v>10.518673191626361</v>
      </c>
      <c r="G106">
        <f>IF('Rolex Data'!L106="Stainless Steel",1,0)</f>
        <v>0</v>
      </c>
      <c r="H106">
        <f>IF('Rolex Data'!L106="Two-tone",1,0)</f>
        <v>0</v>
      </c>
      <c r="I106">
        <f>IF(OR('Rolex Data'!L106="YG 18K",'Rolex Data'!L106="YG &lt;18K",'Rolex Data'!L106="PG 18K",'Rolex Data'!L106="PG &lt;18K",'Rolex Data'!L106="WG 18K",'Rolex Data'!L106="Mixes of 18K",'Rolex Data'!L106="Mixes &lt;18K"),1,0)</f>
        <v>1</v>
      </c>
      <c r="J106">
        <f>IF(OR('Rolex Data'!L106="PVD",'Rolex Data'!L106="Gold Plate",'Rolex Data'!L106="Other"),1,0)</f>
        <v>0</v>
      </c>
      <c r="K106">
        <f>IF('Rolex Data'!P106="Stainless Steel",1,0)</f>
        <v>0</v>
      </c>
      <c r="L106">
        <f>IF('Rolex Data'!P106="Leather",1,0)</f>
        <v>0</v>
      </c>
      <c r="M106">
        <f>IF('Rolex Data'!P106="Two-tone",1,0)</f>
        <v>0</v>
      </c>
      <c r="N106">
        <f>IF(OR('Rolex Data'!P106="YG 18K",'Rolex Data'!P106="PG 18K",'Rolex Data'!P106="WG 18K",'Rolex Data'!P106="Mixes of 18K"),1,0)</f>
        <v>1</v>
      </c>
      <c r="O106">
        <f>IF(OR('Rolex Data'!AX106="Yes",'Rolex Data'!AY106="Yes",'Rolex Data'!AW106="Yes"),1,0)</f>
        <v>1</v>
      </c>
      <c r="P106">
        <f>IF(OR(ISTEXT('Rolex Data'!AZ106), ISTEXT('Rolex Data'!BA106)),1,0)</f>
        <v>0</v>
      </c>
      <c r="Q106">
        <f>IF('Rolex Data'!BB106="Yes",1,0)</f>
        <v>1</v>
      </c>
      <c r="R106">
        <f>IF('Rolex Data'!BC106="Yes",1,0)</f>
        <v>0</v>
      </c>
      <c r="S106">
        <f>IF('Rolex Data'!BF106="Yes",1,0)</f>
        <v>0</v>
      </c>
      <c r="T106">
        <f>IF('Rolex Data'!BG106="A",1,0)</f>
        <v>0</v>
      </c>
      <c r="U106">
        <f>IF('Rolex Data'!BG106="AA",1,0)</f>
        <v>0</v>
      </c>
      <c r="V106">
        <f>IF('Rolex Data'!BG106="AAA",1,0)</f>
        <v>0</v>
      </c>
      <c r="W106">
        <f>IF('Rolex Data'!BG106="AAAA",1,0)</f>
        <v>1</v>
      </c>
      <c r="X106">
        <f>IF('Rolex Data'!R106="Yes",1,0)</f>
        <v>0</v>
      </c>
      <c r="Y106">
        <f>IF(OR('Rolex Data'!X106="Yes", 'Rolex Data'!Y106="Yes",'Rolex Data'!Z106="Yes"),1,0)</f>
        <v>1</v>
      </c>
      <c r="Z106">
        <f>IF(OR('Rolex Data'!AA106="Yes",'Rolex Data'!AB106="Yes"),1,0)</f>
        <v>0</v>
      </c>
      <c r="AA106">
        <f>IF('Rolex Data'!AD106="Yes",1,0)</f>
        <v>0</v>
      </c>
      <c r="AB106">
        <f>IF('Rolex Data'!AC106="Yes",1,0)</f>
        <v>0</v>
      </c>
      <c r="AC106">
        <f>IF('Rolex Data'!AE106="Yes",1,0)</f>
        <v>0</v>
      </c>
      <c r="AD106">
        <f>IF(OR('Rolex Data'!AK106="Yes",'Rolex Data'!AN106="Yes"),1,0)</f>
        <v>0</v>
      </c>
      <c r="AE106" s="45">
        <f t="shared" si="7"/>
        <v>0</v>
      </c>
      <c r="AF106" s="45">
        <f t="shared" si="8"/>
        <v>0</v>
      </c>
      <c r="AG106" s="45">
        <f t="shared" si="9"/>
        <v>0</v>
      </c>
      <c r="AH106" s="45">
        <f t="shared" si="10"/>
        <v>1</v>
      </c>
      <c r="AI106" s="45">
        <f t="shared" si="11"/>
        <v>0</v>
      </c>
    </row>
    <row r="107" spans="1:35" x14ac:dyDescent="0.2">
      <c r="A107">
        <v>103</v>
      </c>
      <c r="B107" s="47">
        <f>'Rolex Data'!C107</f>
        <v>44507</v>
      </c>
      <c r="C107">
        <f>'Rolex Data'!D107</f>
        <v>519</v>
      </c>
      <c r="D107" s="48">
        <f>'Rolex Data'!E107</f>
        <v>16000</v>
      </c>
      <c r="E107" s="48">
        <f>'Rolex Data'!F107</f>
        <v>20000</v>
      </c>
      <c r="F107" s="49">
        <f t="shared" si="6"/>
        <v>9.6803440012219184</v>
      </c>
      <c r="G107">
        <f>IF('Rolex Data'!L107="Stainless Steel",1,0)</f>
        <v>1</v>
      </c>
      <c r="H107">
        <f>IF('Rolex Data'!L107="Two-tone",1,0)</f>
        <v>0</v>
      </c>
      <c r="I107">
        <f>IF(OR('Rolex Data'!L107="YG 18K",'Rolex Data'!L107="YG &lt;18K",'Rolex Data'!L107="PG 18K",'Rolex Data'!L107="PG &lt;18K",'Rolex Data'!L107="WG 18K",'Rolex Data'!L107="Mixes of 18K",'Rolex Data'!L107="Mixes &lt;18K"),1,0)</f>
        <v>0</v>
      </c>
      <c r="J107">
        <f>IF(OR('Rolex Data'!L107="PVD",'Rolex Data'!L107="Gold Plate",'Rolex Data'!L107="Other"),1,0)</f>
        <v>0</v>
      </c>
      <c r="K107">
        <f>IF('Rolex Data'!P107="Stainless Steel",1,0)</f>
        <v>0</v>
      </c>
      <c r="L107">
        <f>IF('Rolex Data'!P107="Leather",1,0)</f>
        <v>1</v>
      </c>
      <c r="M107">
        <f>IF('Rolex Data'!P107="Two-tone",1,0)</f>
        <v>0</v>
      </c>
      <c r="N107">
        <f>IF(OR('Rolex Data'!P107="YG 18K",'Rolex Data'!P107="PG 18K",'Rolex Data'!P107="WG 18K",'Rolex Data'!P107="Mixes of 18K"),1,0)</f>
        <v>0</v>
      </c>
      <c r="O107">
        <f>IF(OR('Rolex Data'!AX107="Yes",'Rolex Data'!AY107="Yes",'Rolex Data'!AW107="Yes"),1,0)</f>
        <v>0</v>
      </c>
      <c r="P107">
        <f>IF(OR(ISTEXT('Rolex Data'!AZ107), ISTEXT('Rolex Data'!BA107)),1,0)</f>
        <v>0</v>
      </c>
      <c r="Q107">
        <f>IF('Rolex Data'!BB107="Yes",1,0)</f>
        <v>0</v>
      </c>
      <c r="R107">
        <f>IF('Rolex Data'!BC107="Yes",1,0)</f>
        <v>0</v>
      </c>
      <c r="S107">
        <f>IF('Rolex Data'!BF107="Yes",1,0)</f>
        <v>0</v>
      </c>
      <c r="T107">
        <f>IF('Rolex Data'!BG107="A",1,0)</f>
        <v>0</v>
      </c>
      <c r="U107">
        <f>IF('Rolex Data'!BG107="AA",1,0)</f>
        <v>0</v>
      </c>
      <c r="V107">
        <f>IF('Rolex Data'!BG107="AAA",1,0)</f>
        <v>1</v>
      </c>
      <c r="W107">
        <f>IF('Rolex Data'!BG107="AAAA",1,0)</f>
        <v>0</v>
      </c>
      <c r="X107">
        <f>IF('Rolex Data'!R107="Yes",1,0)</f>
        <v>1</v>
      </c>
      <c r="Y107">
        <f>IF(OR('Rolex Data'!X107="Yes", 'Rolex Data'!Y107="Yes",'Rolex Data'!Z107="Yes"),1,0)</f>
        <v>0</v>
      </c>
      <c r="Z107">
        <f>IF(OR('Rolex Data'!AA107="Yes",'Rolex Data'!AB107="Yes"),1,0)</f>
        <v>0</v>
      </c>
      <c r="AA107">
        <f>IF('Rolex Data'!AD107="Yes",1,0)</f>
        <v>0</v>
      </c>
      <c r="AB107">
        <f>IF('Rolex Data'!AC107="Yes",1,0)</f>
        <v>1</v>
      </c>
      <c r="AC107">
        <f>IF('Rolex Data'!AE107="Yes",1,0)</f>
        <v>0</v>
      </c>
      <c r="AD107">
        <f>IF(OR('Rolex Data'!AK107="Yes",'Rolex Data'!AN107="Yes"),1,0)</f>
        <v>0</v>
      </c>
      <c r="AE107" s="45">
        <f t="shared" si="7"/>
        <v>0</v>
      </c>
      <c r="AF107" s="45">
        <f t="shared" si="8"/>
        <v>0</v>
      </c>
      <c r="AG107" s="45">
        <f t="shared" si="9"/>
        <v>0</v>
      </c>
      <c r="AH107" s="45">
        <f t="shared" si="10"/>
        <v>1</v>
      </c>
      <c r="AI107" s="45">
        <f t="shared" si="11"/>
        <v>0</v>
      </c>
    </row>
    <row r="108" spans="1:35" x14ac:dyDescent="0.2">
      <c r="A108">
        <v>104</v>
      </c>
      <c r="B108" s="47">
        <f>'Rolex Data'!C108</f>
        <v>44507</v>
      </c>
      <c r="C108">
        <f>'Rolex Data'!D108</f>
        <v>520</v>
      </c>
      <c r="D108" s="48">
        <f>'Rolex Data'!E108</f>
        <v>15000</v>
      </c>
      <c r="E108" s="48">
        <f>'Rolex Data'!F108</f>
        <v>18750</v>
      </c>
      <c r="F108" s="49">
        <f t="shared" si="6"/>
        <v>9.6158054800843473</v>
      </c>
      <c r="G108">
        <f>IF('Rolex Data'!L108="Stainless Steel",1,0)</f>
        <v>1</v>
      </c>
      <c r="H108">
        <f>IF('Rolex Data'!L108="Two-tone",1,0)</f>
        <v>0</v>
      </c>
      <c r="I108">
        <f>IF(OR('Rolex Data'!L108="YG 18K",'Rolex Data'!L108="YG &lt;18K",'Rolex Data'!L108="PG 18K",'Rolex Data'!L108="PG &lt;18K",'Rolex Data'!L108="WG 18K",'Rolex Data'!L108="Mixes of 18K",'Rolex Data'!L108="Mixes &lt;18K"),1,0)</f>
        <v>0</v>
      </c>
      <c r="J108">
        <f>IF(OR('Rolex Data'!L108="PVD",'Rolex Data'!L108="Gold Plate",'Rolex Data'!L108="Other"),1,0)</f>
        <v>0</v>
      </c>
      <c r="K108">
        <f>IF('Rolex Data'!P108="Stainless Steel",1,0)</f>
        <v>0</v>
      </c>
      <c r="L108">
        <f>IF('Rolex Data'!P108="Leather",1,0)</f>
        <v>1</v>
      </c>
      <c r="M108">
        <f>IF('Rolex Data'!P108="Two-tone",1,0)</f>
        <v>0</v>
      </c>
      <c r="N108">
        <f>IF(OR('Rolex Data'!P108="YG 18K",'Rolex Data'!P108="PG 18K",'Rolex Data'!P108="WG 18K",'Rolex Data'!P108="Mixes of 18K"),1,0)</f>
        <v>0</v>
      </c>
      <c r="O108">
        <f>IF(OR('Rolex Data'!AX108="Yes",'Rolex Data'!AY108="Yes",'Rolex Data'!AW108="Yes"),1,0)</f>
        <v>0</v>
      </c>
      <c r="P108">
        <f>IF(OR(ISTEXT('Rolex Data'!AZ108), ISTEXT('Rolex Data'!BA108)),1,0)</f>
        <v>0</v>
      </c>
      <c r="Q108">
        <f>IF('Rolex Data'!BB108="Yes",1,0)</f>
        <v>0</v>
      </c>
      <c r="R108">
        <f>IF('Rolex Data'!BC108="Yes",1,0)</f>
        <v>0</v>
      </c>
      <c r="S108">
        <f>IF('Rolex Data'!BF108="Yes",1,0)</f>
        <v>0</v>
      </c>
      <c r="T108">
        <f>IF('Rolex Data'!BG108="A",1,0)</f>
        <v>0</v>
      </c>
      <c r="U108">
        <f>IF('Rolex Data'!BG108="AA",1,0)</f>
        <v>0</v>
      </c>
      <c r="V108">
        <f>IF('Rolex Data'!BG108="AAA",1,0)</f>
        <v>1</v>
      </c>
      <c r="W108">
        <f>IF('Rolex Data'!BG108="AAAA",1,0)</f>
        <v>0</v>
      </c>
      <c r="X108">
        <f>IF('Rolex Data'!R108="Yes",1,0)</f>
        <v>1</v>
      </c>
      <c r="Y108">
        <f>IF(OR('Rolex Data'!X108="Yes", 'Rolex Data'!Y108="Yes",'Rolex Data'!Z108="Yes"),1,0)</f>
        <v>0</v>
      </c>
      <c r="Z108">
        <f>IF(OR('Rolex Data'!AA108="Yes",'Rolex Data'!AB108="Yes"),1,0)</f>
        <v>0</v>
      </c>
      <c r="AA108">
        <f>IF('Rolex Data'!AD108="Yes",1,0)</f>
        <v>0</v>
      </c>
      <c r="AB108">
        <f>IF('Rolex Data'!AC108="Yes",1,0)</f>
        <v>1</v>
      </c>
      <c r="AC108">
        <f>IF('Rolex Data'!AE108="Yes",1,0)</f>
        <v>0</v>
      </c>
      <c r="AD108">
        <f>IF(OR('Rolex Data'!AK108="Yes",'Rolex Data'!AN108="Yes"),1,0)</f>
        <v>0</v>
      </c>
      <c r="AE108" s="45">
        <f t="shared" si="7"/>
        <v>0</v>
      </c>
      <c r="AF108" s="45">
        <f t="shared" si="8"/>
        <v>0</v>
      </c>
      <c r="AG108" s="45">
        <f t="shared" si="9"/>
        <v>0</v>
      </c>
      <c r="AH108" s="45">
        <f t="shared" si="10"/>
        <v>1</v>
      </c>
      <c r="AI108" s="45">
        <f t="shared" si="11"/>
        <v>0</v>
      </c>
    </row>
    <row r="109" spans="1:35" x14ac:dyDescent="0.2">
      <c r="A109">
        <v>105</v>
      </c>
      <c r="B109" s="47">
        <f>'Rolex Data'!C109</f>
        <v>44507</v>
      </c>
      <c r="C109">
        <f>'Rolex Data'!D109</f>
        <v>522</v>
      </c>
      <c r="D109" s="48">
        <f>'Rolex Data'!E109</f>
        <v>90000</v>
      </c>
      <c r="E109" s="48">
        <f>'Rolex Data'!F109</f>
        <v>112500</v>
      </c>
      <c r="F109" s="49">
        <f t="shared" si="6"/>
        <v>11.407564949312402</v>
      </c>
      <c r="G109">
        <f>IF('Rolex Data'!L109="Stainless Steel",1,0)</f>
        <v>1</v>
      </c>
      <c r="H109">
        <f>IF('Rolex Data'!L109="Two-tone",1,0)</f>
        <v>0</v>
      </c>
      <c r="I109">
        <f>IF(OR('Rolex Data'!L109="YG 18K",'Rolex Data'!L109="YG &lt;18K",'Rolex Data'!L109="PG 18K",'Rolex Data'!L109="PG &lt;18K",'Rolex Data'!L109="WG 18K",'Rolex Data'!L109="Mixes of 18K",'Rolex Data'!L109="Mixes &lt;18K"),1,0)</f>
        <v>0</v>
      </c>
      <c r="J109">
        <f>IF(OR('Rolex Data'!L109="PVD",'Rolex Data'!L109="Gold Plate",'Rolex Data'!L109="Other"),1,0)</f>
        <v>0</v>
      </c>
      <c r="K109">
        <f>IF('Rolex Data'!P109="Stainless Steel",1,0)</f>
        <v>1</v>
      </c>
      <c r="L109">
        <f>IF('Rolex Data'!P109="Leather",1,0)</f>
        <v>0</v>
      </c>
      <c r="M109">
        <f>IF('Rolex Data'!P109="Two-tone",1,0)</f>
        <v>0</v>
      </c>
      <c r="N109">
        <f>IF(OR('Rolex Data'!P109="YG 18K",'Rolex Data'!P109="PG 18K",'Rolex Data'!P109="WG 18K",'Rolex Data'!P109="Mixes of 18K"),1,0)</f>
        <v>0</v>
      </c>
      <c r="O109">
        <f>IF(OR('Rolex Data'!AX109="Yes",'Rolex Data'!AY109="Yes",'Rolex Data'!AW109="Yes"),1,0)</f>
        <v>0</v>
      </c>
      <c r="P109">
        <f>IF(OR(ISTEXT('Rolex Data'!AZ109), ISTEXT('Rolex Data'!BA109)),1,0)</f>
        <v>0</v>
      </c>
      <c r="Q109">
        <f>IF('Rolex Data'!BB109="Yes",1,0)</f>
        <v>0</v>
      </c>
      <c r="R109">
        <f>IF('Rolex Data'!BC109="Yes",1,0)</f>
        <v>0</v>
      </c>
      <c r="S109">
        <f>IF('Rolex Data'!BF109="Yes",1,0)</f>
        <v>0</v>
      </c>
      <c r="T109">
        <f>IF('Rolex Data'!BG109="A",1,0)</f>
        <v>0</v>
      </c>
      <c r="U109">
        <f>IF('Rolex Data'!BG109="AA",1,0)</f>
        <v>0</v>
      </c>
      <c r="V109">
        <f>IF('Rolex Data'!BG109="AAA",1,0)</f>
        <v>0</v>
      </c>
      <c r="W109">
        <f>IF('Rolex Data'!BG109="AAAA",1,0)</f>
        <v>1</v>
      </c>
      <c r="X109">
        <f>IF('Rolex Data'!R109="Yes",1,0)</f>
        <v>1</v>
      </c>
      <c r="Y109">
        <f>IF(OR('Rolex Data'!X109="Yes", 'Rolex Data'!Y109="Yes",'Rolex Data'!Z109="Yes"),1,0)</f>
        <v>0</v>
      </c>
      <c r="Z109">
        <f>IF(OR('Rolex Data'!AA109="Yes",'Rolex Data'!AB109="Yes"),1,0)</f>
        <v>0</v>
      </c>
      <c r="AA109">
        <f>IF('Rolex Data'!AD109="Yes",1,0)</f>
        <v>0</v>
      </c>
      <c r="AB109">
        <f>IF('Rolex Data'!AC109="Yes",1,0)</f>
        <v>1</v>
      </c>
      <c r="AC109">
        <f>IF('Rolex Data'!AE109="Yes",1,0)</f>
        <v>0</v>
      </c>
      <c r="AD109">
        <f>IF(OR('Rolex Data'!AK109="Yes",'Rolex Data'!AN109="Yes"),1,0)</f>
        <v>0</v>
      </c>
      <c r="AE109" s="45">
        <f t="shared" si="7"/>
        <v>0</v>
      </c>
      <c r="AF109" s="45">
        <f t="shared" si="8"/>
        <v>0</v>
      </c>
      <c r="AG109" s="45">
        <f t="shared" si="9"/>
        <v>0</v>
      </c>
      <c r="AH109" s="45">
        <f t="shared" si="10"/>
        <v>1</v>
      </c>
      <c r="AI109" s="45">
        <f t="shared" si="11"/>
        <v>0</v>
      </c>
    </row>
    <row r="110" spans="1:35" x14ac:dyDescent="0.2">
      <c r="A110">
        <v>106</v>
      </c>
      <c r="B110" s="47">
        <f>'Rolex Data'!C110</f>
        <v>44507</v>
      </c>
      <c r="C110">
        <f>'Rolex Data'!D110</f>
        <v>523</v>
      </c>
      <c r="D110" s="48">
        <f>'Rolex Data'!E110</f>
        <v>15000</v>
      </c>
      <c r="E110" s="48">
        <f>'Rolex Data'!F110</f>
        <v>18750</v>
      </c>
      <c r="F110" s="49">
        <f t="shared" si="6"/>
        <v>9.6158054800843473</v>
      </c>
      <c r="G110">
        <f>IF('Rolex Data'!L110="Stainless Steel",1,0)</f>
        <v>1</v>
      </c>
      <c r="H110">
        <f>IF('Rolex Data'!L110="Two-tone",1,0)</f>
        <v>0</v>
      </c>
      <c r="I110">
        <f>IF(OR('Rolex Data'!L110="YG 18K",'Rolex Data'!L110="YG &lt;18K",'Rolex Data'!L110="PG 18K",'Rolex Data'!L110="PG &lt;18K",'Rolex Data'!L110="WG 18K",'Rolex Data'!L110="Mixes of 18K",'Rolex Data'!L110="Mixes &lt;18K"),1,0)</f>
        <v>0</v>
      </c>
      <c r="J110">
        <f>IF(OR('Rolex Data'!L110="PVD",'Rolex Data'!L110="Gold Plate",'Rolex Data'!L110="Other"),1,0)</f>
        <v>0</v>
      </c>
      <c r="K110">
        <f>IF('Rolex Data'!P110="Stainless Steel",1,0)</f>
        <v>1</v>
      </c>
      <c r="L110">
        <f>IF('Rolex Data'!P110="Leather",1,0)</f>
        <v>0</v>
      </c>
      <c r="M110">
        <f>IF('Rolex Data'!P110="Two-tone",1,0)</f>
        <v>0</v>
      </c>
      <c r="N110">
        <f>IF(OR('Rolex Data'!P110="YG 18K",'Rolex Data'!P110="PG 18K",'Rolex Data'!P110="WG 18K",'Rolex Data'!P110="Mixes of 18K"),1,0)</f>
        <v>0</v>
      </c>
      <c r="O110">
        <f>IF(OR('Rolex Data'!AX110="Yes",'Rolex Data'!AY110="Yes",'Rolex Data'!AW110="Yes"),1,0)</f>
        <v>0</v>
      </c>
      <c r="P110">
        <f>IF(OR(ISTEXT('Rolex Data'!AZ110), ISTEXT('Rolex Data'!BA110)),1,0)</f>
        <v>0</v>
      </c>
      <c r="Q110">
        <f>IF('Rolex Data'!BB110="Yes",1,0)</f>
        <v>0</v>
      </c>
      <c r="R110">
        <f>IF('Rolex Data'!BC110="Yes",1,0)</f>
        <v>0</v>
      </c>
      <c r="S110">
        <f>IF('Rolex Data'!BF110="Yes",1,0)</f>
        <v>0</v>
      </c>
      <c r="T110">
        <f>IF('Rolex Data'!BG110="A",1,0)</f>
        <v>0</v>
      </c>
      <c r="U110">
        <f>IF('Rolex Data'!BG110="AA",1,0)</f>
        <v>0</v>
      </c>
      <c r="V110">
        <f>IF('Rolex Data'!BG110="AAA",1,0)</f>
        <v>1</v>
      </c>
      <c r="W110">
        <f>IF('Rolex Data'!BG110="AAAA",1,0)</f>
        <v>0</v>
      </c>
      <c r="X110">
        <f>IF('Rolex Data'!R110="Yes",1,0)</f>
        <v>0</v>
      </c>
      <c r="Y110">
        <f>IF(OR('Rolex Data'!X110="Yes", 'Rolex Data'!Y110="Yes",'Rolex Data'!Z110="Yes"),1,0)</f>
        <v>1</v>
      </c>
      <c r="Z110">
        <f>IF(OR('Rolex Data'!AA110="Yes",'Rolex Data'!AB110="Yes"),1,0)</f>
        <v>0</v>
      </c>
      <c r="AA110">
        <f>IF('Rolex Data'!AD110="Yes",1,0)</f>
        <v>0</v>
      </c>
      <c r="AB110">
        <f>IF('Rolex Data'!AC110="Yes",1,0)</f>
        <v>0</v>
      </c>
      <c r="AC110">
        <f>IF('Rolex Data'!AE110="Yes",1,0)</f>
        <v>1</v>
      </c>
      <c r="AD110">
        <f>IF(OR('Rolex Data'!AK110="Yes",'Rolex Data'!AN110="Yes"),1,0)</f>
        <v>0</v>
      </c>
      <c r="AE110" s="45">
        <f t="shared" si="7"/>
        <v>0</v>
      </c>
      <c r="AF110" s="45">
        <f t="shared" si="8"/>
        <v>0</v>
      </c>
      <c r="AG110" s="45">
        <f t="shared" si="9"/>
        <v>0</v>
      </c>
      <c r="AH110" s="45">
        <f t="shared" si="10"/>
        <v>1</v>
      </c>
      <c r="AI110" s="45">
        <f t="shared" si="11"/>
        <v>0</v>
      </c>
    </row>
    <row r="111" spans="1:35" x14ac:dyDescent="0.2">
      <c r="A111">
        <v>107</v>
      </c>
      <c r="B111" s="47">
        <f>'Rolex Data'!C111</f>
        <v>44507</v>
      </c>
      <c r="C111">
        <f>'Rolex Data'!D111</f>
        <v>524</v>
      </c>
      <c r="D111" s="48">
        <f>'Rolex Data'!E111</f>
        <v>11000</v>
      </c>
      <c r="E111" s="48">
        <f>'Rolex Data'!F111</f>
        <v>13750</v>
      </c>
      <c r="F111" s="49">
        <f t="shared" si="6"/>
        <v>9.3056505517805075</v>
      </c>
      <c r="G111">
        <f>IF('Rolex Data'!L111="Stainless Steel",1,0)</f>
        <v>1</v>
      </c>
      <c r="H111">
        <f>IF('Rolex Data'!L111="Two-tone",1,0)</f>
        <v>0</v>
      </c>
      <c r="I111">
        <f>IF(OR('Rolex Data'!L111="YG 18K",'Rolex Data'!L111="YG &lt;18K",'Rolex Data'!L111="PG 18K",'Rolex Data'!L111="PG &lt;18K",'Rolex Data'!L111="WG 18K",'Rolex Data'!L111="Mixes of 18K",'Rolex Data'!L111="Mixes &lt;18K"),1,0)</f>
        <v>0</v>
      </c>
      <c r="J111">
        <f>IF(OR('Rolex Data'!L111="PVD",'Rolex Data'!L111="Gold Plate",'Rolex Data'!L111="Other"),1,0)</f>
        <v>0</v>
      </c>
      <c r="K111">
        <f>IF('Rolex Data'!P111="Stainless Steel",1,0)</f>
        <v>1</v>
      </c>
      <c r="L111">
        <f>IF('Rolex Data'!P111="Leather",1,0)</f>
        <v>0</v>
      </c>
      <c r="M111">
        <f>IF('Rolex Data'!P111="Two-tone",1,0)</f>
        <v>0</v>
      </c>
      <c r="N111">
        <f>IF(OR('Rolex Data'!P111="YG 18K",'Rolex Data'!P111="PG 18K",'Rolex Data'!P111="WG 18K",'Rolex Data'!P111="Mixes of 18K"),1,0)</f>
        <v>0</v>
      </c>
      <c r="O111">
        <f>IF(OR('Rolex Data'!AX111="Yes",'Rolex Data'!AY111="Yes",'Rolex Data'!AW111="Yes"),1,0)</f>
        <v>0</v>
      </c>
      <c r="P111">
        <f>IF(OR(ISTEXT('Rolex Data'!AZ111), ISTEXT('Rolex Data'!BA111)),1,0)</f>
        <v>0</v>
      </c>
      <c r="Q111">
        <f>IF('Rolex Data'!BB111="Yes",1,0)</f>
        <v>0</v>
      </c>
      <c r="R111">
        <f>IF('Rolex Data'!BC111="Yes",1,0)</f>
        <v>0</v>
      </c>
      <c r="S111">
        <f>IF('Rolex Data'!BF111="Yes",1,0)</f>
        <v>0</v>
      </c>
      <c r="T111">
        <f>IF('Rolex Data'!BG111="A",1,0)</f>
        <v>0</v>
      </c>
      <c r="U111">
        <f>IF('Rolex Data'!BG111="AA",1,0)</f>
        <v>0</v>
      </c>
      <c r="V111">
        <f>IF('Rolex Data'!BG111="AAA",1,0)</f>
        <v>1</v>
      </c>
      <c r="W111">
        <f>IF('Rolex Data'!BG111="AAAA",1,0)</f>
        <v>0</v>
      </c>
      <c r="X111">
        <f>IF('Rolex Data'!R111="Yes",1,0)</f>
        <v>0</v>
      </c>
      <c r="Y111">
        <f>IF(OR('Rolex Data'!X111="Yes", 'Rolex Data'!Y111="Yes",'Rolex Data'!Z111="Yes"),1,0)</f>
        <v>1</v>
      </c>
      <c r="Z111">
        <f>IF(OR('Rolex Data'!AA111="Yes",'Rolex Data'!AB111="Yes"),1,0)</f>
        <v>0</v>
      </c>
      <c r="AA111">
        <f>IF('Rolex Data'!AD111="Yes",1,0)</f>
        <v>0</v>
      </c>
      <c r="AB111">
        <f>IF('Rolex Data'!AC111="Yes",1,0)</f>
        <v>0</v>
      </c>
      <c r="AC111">
        <f>IF('Rolex Data'!AE111="Yes",1,0)</f>
        <v>1</v>
      </c>
      <c r="AD111">
        <f>IF(OR('Rolex Data'!AK111="Yes",'Rolex Data'!AN111="Yes"),1,0)</f>
        <v>0</v>
      </c>
      <c r="AE111" s="45">
        <f t="shared" si="7"/>
        <v>0</v>
      </c>
      <c r="AF111" s="45">
        <f t="shared" si="8"/>
        <v>0</v>
      </c>
      <c r="AG111" s="45">
        <f t="shared" si="9"/>
        <v>0</v>
      </c>
      <c r="AH111" s="45">
        <f t="shared" si="10"/>
        <v>1</v>
      </c>
      <c r="AI111" s="45">
        <f t="shared" si="11"/>
        <v>0</v>
      </c>
    </row>
    <row r="112" spans="1:35" x14ac:dyDescent="0.2">
      <c r="A112">
        <v>108</v>
      </c>
      <c r="B112" s="47">
        <f>'Rolex Data'!C112</f>
        <v>44507</v>
      </c>
      <c r="C112">
        <f>'Rolex Data'!D112</f>
        <v>525</v>
      </c>
      <c r="D112" s="48">
        <f>'Rolex Data'!E112</f>
        <v>29000</v>
      </c>
      <c r="E112" s="48">
        <f>'Rolex Data'!F112</f>
        <v>36250</v>
      </c>
      <c r="F112" s="49">
        <f t="shared" si="6"/>
        <v>10.275051108968611</v>
      </c>
      <c r="G112">
        <f>IF('Rolex Data'!L112="Stainless Steel",1,0)</f>
        <v>1</v>
      </c>
      <c r="H112">
        <f>IF('Rolex Data'!L112="Two-tone",1,0)</f>
        <v>0</v>
      </c>
      <c r="I112">
        <f>IF(OR('Rolex Data'!L112="YG 18K",'Rolex Data'!L112="YG &lt;18K",'Rolex Data'!L112="PG 18K",'Rolex Data'!L112="PG &lt;18K",'Rolex Data'!L112="WG 18K",'Rolex Data'!L112="Mixes of 18K",'Rolex Data'!L112="Mixes &lt;18K"),1,0)</f>
        <v>0</v>
      </c>
      <c r="J112">
        <f>IF(OR('Rolex Data'!L112="PVD",'Rolex Data'!L112="Gold Plate",'Rolex Data'!L112="Other"),1,0)</f>
        <v>0</v>
      </c>
      <c r="K112">
        <f>IF('Rolex Data'!P112="Stainless Steel",1,0)</f>
        <v>1</v>
      </c>
      <c r="L112">
        <f>IF('Rolex Data'!P112="Leather",1,0)</f>
        <v>0</v>
      </c>
      <c r="M112">
        <f>IF('Rolex Data'!P112="Two-tone",1,0)</f>
        <v>0</v>
      </c>
      <c r="N112">
        <f>IF(OR('Rolex Data'!P112="YG 18K",'Rolex Data'!P112="PG 18K",'Rolex Data'!P112="WG 18K",'Rolex Data'!P112="Mixes of 18K"),1,0)</f>
        <v>0</v>
      </c>
      <c r="O112">
        <f>IF(OR('Rolex Data'!AX112="Yes",'Rolex Data'!AY112="Yes",'Rolex Data'!AW112="Yes"),1,0)</f>
        <v>0</v>
      </c>
      <c r="P112">
        <f>IF(OR(ISTEXT('Rolex Data'!AZ112), ISTEXT('Rolex Data'!BA112)),1,0)</f>
        <v>0</v>
      </c>
      <c r="Q112">
        <f>IF('Rolex Data'!BB112="Yes",1,0)</f>
        <v>0</v>
      </c>
      <c r="R112">
        <f>IF('Rolex Data'!BC112="Yes",1,0)</f>
        <v>0</v>
      </c>
      <c r="S112">
        <f>IF('Rolex Data'!BF112="Yes",1,0)</f>
        <v>0</v>
      </c>
      <c r="T112">
        <f>IF('Rolex Data'!BG112="A",1,0)</f>
        <v>0</v>
      </c>
      <c r="U112">
        <f>IF('Rolex Data'!BG112="AA",1,0)</f>
        <v>0</v>
      </c>
      <c r="V112">
        <f>IF('Rolex Data'!BG112="AAA",1,0)</f>
        <v>1</v>
      </c>
      <c r="W112">
        <f>IF('Rolex Data'!BG112="AAAA",1,0)</f>
        <v>0</v>
      </c>
      <c r="X112">
        <f>IF('Rolex Data'!R112="Yes",1,0)</f>
        <v>0</v>
      </c>
      <c r="Y112">
        <f>IF(OR('Rolex Data'!X112="Yes", 'Rolex Data'!Y112="Yes",'Rolex Data'!Z112="Yes"),1,0)</f>
        <v>1</v>
      </c>
      <c r="Z112">
        <f>IF(OR('Rolex Data'!AA112="Yes",'Rolex Data'!AB112="Yes"),1,0)</f>
        <v>0</v>
      </c>
      <c r="AA112">
        <f>IF('Rolex Data'!AD112="Yes",1,0)</f>
        <v>0</v>
      </c>
      <c r="AB112">
        <f>IF('Rolex Data'!AC112="Yes",1,0)</f>
        <v>0</v>
      </c>
      <c r="AC112">
        <f>IF('Rolex Data'!AE112="Yes",1,0)</f>
        <v>1</v>
      </c>
      <c r="AD112">
        <f>IF(OR('Rolex Data'!AK112="Yes",'Rolex Data'!AN112="Yes"),1,0)</f>
        <v>0</v>
      </c>
      <c r="AE112" s="45">
        <f t="shared" si="7"/>
        <v>0</v>
      </c>
      <c r="AF112" s="45">
        <f t="shared" si="8"/>
        <v>0</v>
      </c>
      <c r="AG112" s="45">
        <f t="shared" si="9"/>
        <v>0</v>
      </c>
      <c r="AH112" s="45">
        <f t="shared" si="10"/>
        <v>1</v>
      </c>
      <c r="AI112" s="45">
        <f t="shared" si="11"/>
        <v>0</v>
      </c>
    </row>
    <row r="113" spans="1:35" x14ac:dyDescent="0.2">
      <c r="A113">
        <v>109</v>
      </c>
      <c r="B113" s="47">
        <f>'Rolex Data'!C113</f>
        <v>44507</v>
      </c>
      <c r="C113">
        <f>'Rolex Data'!D113</f>
        <v>557</v>
      </c>
      <c r="D113" s="48">
        <f>'Rolex Data'!E113</f>
        <v>40000</v>
      </c>
      <c r="E113" s="48">
        <f>'Rolex Data'!F113</f>
        <v>50000</v>
      </c>
      <c r="F113" s="49">
        <f t="shared" si="6"/>
        <v>10.596634733096073</v>
      </c>
      <c r="G113">
        <f>IF('Rolex Data'!L113="Stainless Steel",1,0)</f>
        <v>0</v>
      </c>
      <c r="H113">
        <f>IF('Rolex Data'!L113="Two-tone",1,0)</f>
        <v>1</v>
      </c>
      <c r="I113">
        <f>IF(OR('Rolex Data'!L113="YG 18K",'Rolex Data'!L113="YG &lt;18K",'Rolex Data'!L113="PG 18K",'Rolex Data'!L113="PG &lt;18K",'Rolex Data'!L113="WG 18K",'Rolex Data'!L113="Mixes of 18K",'Rolex Data'!L113="Mixes &lt;18K"),1,0)</f>
        <v>0</v>
      </c>
      <c r="J113">
        <f>IF(OR('Rolex Data'!L113="PVD",'Rolex Data'!L113="Gold Plate",'Rolex Data'!L113="Other"),1,0)</f>
        <v>0</v>
      </c>
      <c r="K113">
        <f>IF('Rolex Data'!P113="Stainless Steel",1,0)</f>
        <v>0</v>
      </c>
      <c r="L113">
        <f>IF('Rolex Data'!P113="Leather",1,0)</f>
        <v>1</v>
      </c>
      <c r="M113">
        <f>IF('Rolex Data'!P113="Two-tone",1,0)</f>
        <v>0</v>
      </c>
      <c r="N113">
        <f>IF(OR('Rolex Data'!P113="YG 18K",'Rolex Data'!P113="PG 18K",'Rolex Data'!P113="WG 18K",'Rolex Data'!P113="Mixes of 18K"),1,0)</f>
        <v>0</v>
      </c>
      <c r="O113">
        <f>IF(OR('Rolex Data'!AX113="Yes",'Rolex Data'!AY113="Yes",'Rolex Data'!AW113="Yes"),1,0)</f>
        <v>0</v>
      </c>
      <c r="P113">
        <f>IF(OR(ISTEXT('Rolex Data'!AZ113), ISTEXT('Rolex Data'!BA113)),1,0)</f>
        <v>0</v>
      </c>
      <c r="Q113">
        <f>IF('Rolex Data'!BB113="Yes",1,0)</f>
        <v>0</v>
      </c>
      <c r="R113">
        <f>IF('Rolex Data'!BC113="Yes",1,0)</f>
        <v>0</v>
      </c>
      <c r="S113">
        <f>IF('Rolex Data'!BF113="Yes",1,0)</f>
        <v>0</v>
      </c>
      <c r="T113">
        <f>IF('Rolex Data'!BG113="A",1,0)</f>
        <v>0</v>
      </c>
      <c r="U113">
        <f>IF('Rolex Data'!BG113="AA",1,0)</f>
        <v>0</v>
      </c>
      <c r="V113">
        <f>IF('Rolex Data'!BG113="AAA",1,0)</f>
        <v>0</v>
      </c>
      <c r="W113">
        <f>IF('Rolex Data'!BG113="AAAA",1,0)</f>
        <v>1</v>
      </c>
      <c r="X113">
        <f>IF('Rolex Data'!R113="Yes",1,0)</f>
        <v>0</v>
      </c>
      <c r="Y113">
        <f>IF(OR('Rolex Data'!X113="Yes", 'Rolex Data'!Y113="Yes",'Rolex Data'!Z113="Yes"),1,0)</f>
        <v>1</v>
      </c>
      <c r="Z113">
        <f>IF(OR('Rolex Data'!AA113="Yes",'Rolex Data'!AB113="Yes"),1,0)</f>
        <v>0</v>
      </c>
      <c r="AA113">
        <f>IF('Rolex Data'!AD113="Yes",1,0)</f>
        <v>0</v>
      </c>
      <c r="AB113">
        <f>IF('Rolex Data'!AC113="Yes",1,0)</f>
        <v>0</v>
      </c>
      <c r="AC113">
        <f>IF('Rolex Data'!AE113="Yes",1,0)</f>
        <v>0</v>
      </c>
      <c r="AD113">
        <f>IF(OR('Rolex Data'!AK113="Yes",'Rolex Data'!AN113="Yes"),1,0)</f>
        <v>1</v>
      </c>
      <c r="AE113" s="45">
        <f t="shared" si="7"/>
        <v>0</v>
      </c>
      <c r="AF113" s="45">
        <f t="shared" si="8"/>
        <v>0</v>
      </c>
      <c r="AG113" s="45">
        <f t="shared" si="9"/>
        <v>0</v>
      </c>
      <c r="AH113" s="45">
        <f t="shared" si="10"/>
        <v>1</v>
      </c>
      <c r="AI113" s="45">
        <f t="shared" si="11"/>
        <v>0</v>
      </c>
    </row>
    <row r="114" spans="1:35" x14ac:dyDescent="0.2">
      <c r="A114">
        <v>110</v>
      </c>
      <c r="B114" s="47">
        <f>'Rolex Data'!C114</f>
        <v>44507</v>
      </c>
      <c r="C114">
        <f>'Rolex Data'!D114</f>
        <v>558</v>
      </c>
      <c r="D114" s="48">
        <f>'Rolex Data'!E114</f>
        <v>25000</v>
      </c>
      <c r="E114" s="48">
        <f>'Rolex Data'!F114</f>
        <v>31250</v>
      </c>
      <c r="F114" s="49">
        <f t="shared" si="6"/>
        <v>10.126631103850338</v>
      </c>
      <c r="G114">
        <f>IF('Rolex Data'!L114="Stainless Steel",1,0)</f>
        <v>1</v>
      </c>
      <c r="H114">
        <f>IF('Rolex Data'!L114="Two-tone",1,0)</f>
        <v>0</v>
      </c>
      <c r="I114">
        <f>IF(OR('Rolex Data'!L114="YG 18K",'Rolex Data'!L114="YG &lt;18K",'Rolex Data'!L114="PG 18K",'Rolex Data'!L114="PG &lt;18K",'Rolex Data'!L114="WG 18K",'Rolex Data'!L114="Mixes of 18K",'Rolex Data'!L114="Mixes &lt;18K"),1,0)</f>
        <v>0</v>
      </c>
      <c r="J114">
        <f>IF(OR('Rolex Data'!L114="PVD",'Rolex Data'!L114="Gold Plate",'Rolex Data'!L114="Other"),1,0)</f>
        <v>0</v>
      </c>
      <c r="K114">
        <f>IF('Rolex Data'!P114="Stainless Steel",1,0)</f>
        <v>0</v>
      </c>
      <c r="L114">
        <f>IF('Rolex Data'!P114="Leather",1,0)</f>
        <v>1</v>
      </c>
      <c r="M114">
        <f>IF('Rolex Data'!P114="Two-tone",1,0)</f>
        <v>0</v>
      </c>
      <c r="N114">
        <f>IF(OR('Rolex Data'!P114="YG 18K",'Rolex Data'!P114="PG 18K",'Rolex Data'!P114="WG 18K",'Rolex Data'!P114="Mixes of 18K"),1,0)</f>
        <v>0</v>
      </c>
      <c r="O114">
        <f>IF(OR('Rolex Data'!AX114="Yes",'Rolex Data'!AY114="Yes",'Rolex Data'!AW114="Yes"),1,0)</f>
        <v>0</v>
      </c>
      <c r="P114">
        <f>IF(OR(ISTEXT('Rolex Data'!AZ114), ISTEXT('Rolex Data'!BA114)),1,0)</f>
        <v>0</v>
      </c>
      <c r="Q114">
        <f>IF('Rolex Data'!BB114="Yes",1,0)</f>
        <v>0</v>
      </c>
      <c r="R114">
        <f>IF('Rolex Data'!BC114="Yes",1,0)</f>
        <v>0</v>
      </c>
      <c r="S114">
        <f>IF('Rolex Data'!BF114="Yes",1,0)</f>
        <v>0</v>
      </c>
      <c r="T114">
        <f>IF('Rolex Data'!BG114="A",1,0)</f>
        <v>0</v>
      </c>
      <c r="U114">
        <f>IF('Rolex Data'!BG114="AA",1,0)</f>
        <v>0</v>
      </c>
      <c r="V114">
        <f>IF('Rolex Data'!BG114="AAA",1,0)</f>
        <v>1</v>
      </c>
      <c r="W114">
        <f>IF('Rolex Data'!BG114="AAAA",1,0)</f>
        <v>0</v>
      </c>
      <c r="X114">
        <f>IF('Rolex Data'!R114="Yes",1,0)</f>
        <v>0</v>
      </c>
      <c r="Y114">
        <f>IF(OR('Rolex Data'!X114="Yes", 'Rolex Data'!Y114="Yes",'Rolex Data'!Z114="Yes"),1,0)</f>
        <v>0</v>
      </c>
      <c r="Z114">
        <f>IF(OR('Rolex Data'!AA114="Yes",'Rolex Data'!AB114="Yes"),1,0)</f>
        <v>0</v>
      </c>
      <c r="AA114">
        <f>IF('Rolex Data'!AD114="Yes",1,0)</f>
        <v>0</v>
      </c>
      <c r="AB114">
        <f>IF('Rolex Data'!AC114="Yes",1,0)</f>
        <v>0</v>
      </c>
      <c r="AC114">
        <f>IF('Rolex Data'!AE114="Yes",1,0)</f>
        <v>0</v>
      </c>
      <c r="AD114">
        <f>IF(OR('Rolex Data'!AK114="Yes",'Rolex Data'!AN114="Yes"),1,0)</f>
        <v>1</v>
      </c>
      <c r="AE114" s="45">
        <f t="shared" si="7"/>
        <v>0</v>
      </c>
      <c r="AF114" s="45">
        <f t="shared" si="8"/>
        <v>0</v>
      </c>
      <c r="AG114" s="45">
        <f t="shared" si="9"/>
        <v>0</v>
      </c>
      <c r="AH114" s="45">
        <f t="shared" si="10"/>
        <v>1</v>
      </c>
      <c r="AI114" s="45">
        <f t="shared" si="11"/>
        <v>0</v>
      </c>
    </row>
    <row r="115" spans="1:35" x14ac:dyDescent="0.2">
      <c r="A115">
        <v>111</v>
      </c>
      <c r="B115" s="47">
        <f>'Rolex Data'!C115</f>
        <v>44507</v>
      </c>
      <c r="C115">
        <f>'Rolex Data'!D115</f>
        <v>559</v>
      </c>
      <c r="D115" s="48">
        <f>'Rolex Data'!E115</f>
        <v>15000</v>
      </c>
      <c r="E115" s="48">
        <f>'Rolex Data'!F115</f>
        <v>18750</v>
      </c>
      <c r="F115" s="49">
        <f t="shared" si="6"/>
        <v>9.6158054800843473</v>
      </c>
      <c r="G115">
        <f>IF('Rolex Data'!L115="Stainless Steel",1,0)</f>
        <v>0</v>
      </c>
      <c r="H115">
        <f>IF('Rolex Data'!L115="Two-tone",1,0)</f>
        <v>1</v>
      </c>
      <c r="I115">
        <f>IF(OR('Rolex Data'!L115="YG 18K",'Rolex Data'!L115="YG &lt;18K",'Rolex Data'!L115="PG 18K",'Rolex Data'!L115="PG &lt;18K",'Rolex Data'!L115="WG 18K",'Rolex Data'!L115="Mixes of 18K",'Rolex Data'!L115="Mixes &lt;18K"),1,0)</f>
        <v>0</v>
      </c>
      <c r="J115">
        <f>IF(OR('Rolex Data'!L115="PVD",'Rolex Data'!L115="Gold Plate",'Rolex Data'!L115="Other"),1,0)</f>
        <v>0</v>
      </c>
      <c r="K115">
        <f>IF('Rolex Data'!P115="Stainless Steel",1,0)</f>
        <v>0</v>
      </c>
      <c r="L115">
        <f>IF('Rolex Data'!P115="Leather",1,0)</f>
        <v>1</v>
      </c>
      <c r="M115">
        <f>IF('Rolex Data'!P115="Two-tone",1,0)</f>
        <v>0</v>
      </c>
      <c r="N115">
        <f>IF(OR('Rolex Data'!P115="YG 18K",'Rolex Data'!P115="PG 18K",'Rolex Data'!P115="WG 18K",'Rolex Data'!P115="Mixes of 18K"),1,0)</f>
        <v>0</v>
      </c>
      <c r="O115">
        <f>IF(OR('Rolex Data'!AX115="Yes",'Rolex Data'!AY115="Yes",'Rolex Data'!AW115="Yes"),1,0)</f>
        <v>0</v>
      </c>
      <c r="P115">
        <f>IF(OR(ISTEXT('Rolex Data'!AZ115), ISTEXT('Rolex Data'!BA115)),1,0)</f>
        <v>0</v>
      </c>
      <c r="Q115">
        <f>IF('Rolex Data'!BB115="Yes",1,0)</f>
        <v>0</v>
      </c>
      <c r="R115">
        <f>IF('Rolex Data'!BC115="Yes",1,0)</f>
        <v>0</v>
      </c>
      <c r="S115">
        <f>IF('Rolex Data'!BF115="Yes",1,0)</f>
        <v>0</v>
      </c>
      <c r="T115">
        <f>IF('Rolex Data'!BG115="A",1,0)</f>
        <v>0</v>
      </c>
      <c r="U115">
        <f>IF('Rolex Data'!BG115="AA",1,0)</f>
        <v>0</v>
      </c>
      <c r="V115">
        <f>IF('Rolex Data'!BG115="AAA",1,0)</f>
        <v>1</v>
      </c>
      <c r="W115">
        <f>IF('Rolex Data'!BG115="AAAA",1,0)</f>
        <v>0</v>
      </c>
      <c r="X115">
        <f>IF('Rolex Data'!R115="Yes",1,0)</f>
        <v>0</v>
      </c>
      <c r="Y115">
        <f>IF(OR('Rolex Data'!X115="Yes", 'Rolex Data'!Y115="Yes",'Rolex Data'!Z115="Yes"),1,0)</f>
        <v>0</v>
      </c>
      <c r="Z115">
        <f>IF(OR('Rolex Data'!AA115="Yes",'Rolex Data'!AB115="Yes"),1,0)</f>
        <v>0</v>
      </c>
      <c r="AA115">
        <f>IF('Rolex Data'!AD115="Yes",1,0)</f>
        <v>0</v>
      </c>
      <c r="AB115">
        <f>IF('Rolex Data'!AC115="Yes",1,0)</f>
        <v>0</v>
      </c>
      <c r="AC115">
        <f>IF('Rolex Data'!AE115="Yes",1,0)</f>
        <v>0</v>
      </c>
      <c r="AD115">
        <f>IF(OR('Rolex Data'!AK115="Yes",'Rolex Data'!AN115="Yes"),1,0)</f>
        <v>1</v>
      </c>
      <c r="AE115" s="45">
        <f t="shared" si="7"/>
        <v>0</v>
      </c>
      <c r="AF115" s="45">
        <f t="shared" si="8"/>
        <v>0</v>
      </c>
      <c r="AG115" s="45">
        <f t="shared" si="9"/>
        <v>0</v>
      </c>
      <c r="AH115" s="45">
        <f t="shared" si="10"/>
        <v>1</v>
      </c>
      <c r="AI115" s="45">
        <f t="shared" si="11"/>
        <v>0</v>
      </c>
    </row>
    <row r="116" spans="1:35" x14ac:dyDescent="0.2">
      <c r="A116">
        <v>112</v>
      </c>
      <c r="B116" s="47">
        <f>'Rolex Data'!C116</f>
        <v>44325</v>
      </c>
      <c r="C116">
        <f>'Rolex Data'!D116</f>
        <v>142</v>
      </c>
      <c r="D116" s="48">
        <f>'Rolex Data'!E116</f>
        <v>7500</v>
      </c>
      <c r="E116" s="48">
        <f>'Rolex Data'!F116</f>
        <v>9375</v>
      </c>
      <c r="F116" s="49">
        <f t="shared" si="6"/>
        <v>8.9226582995244019</v>
      </c>
      <c r="G116">
        <f>IF('Rolex Data'!L116="Stainless Steel",1,0)</f>
        <v>0</v>
      </c>
      <c r="H116">
        <f>IF('Rolex Data'!L116="Two-tone",1,0)</f>
        <v>0</v>
      </c>
      <c r="I116">
        <f>IF(OR('Rolex Data'!L116="YG 18K",'Rolex Data'!L116="YG &lt;18K",'Rolex Data'!L116="PG 18K",'Rolex Data'!L116="PG &lt;18K",'Rolex Data'!L116="WG 18K",'Rolex Data'!L116="Mixes of 18K",'Rolex Data'!L116="Mixes &lt;18K"),1,0)</f>
        <v>1</v>
      </c>
      <c r="J116">
        <f>IF(OR('Rolex Data'!L116="PVD",'Rolex Data'!L116="Gold Plate",'Rolex Data'!L116="Other"),1,0)</f>
        <v>0</v>
      </c>
      <c r="K116">
        <f>IF('Rolex Data'!P116="Stainless Steel",1,0)</f>
        <v>0</v>
      </c>
      <c r="L116">
        <f>IF('Rolex Data'!P116="Leather",1,0)</f>
        <v>1</v>
      </c>
      <c r="M116">
        <f>IF('Rolex Data'!P116="Two-tone",1,0)</f>
        <v>0</v>
      </c>
      <c r="N116">
        <f>IF(OR('Rolex Data'!P116="YG 18K",'Rolex Data'!P116="PG 18K",'Rolex Data'!P116="WG 18K",'Rolex Data'!P116="Mixes of 18K"),1,0)</f>
        <v>0</v>
      </c>
      <c r="O116">
        <f>IF(OR('Rolex Data'!AX116="Yes",'Rolex Data'!AY116="Yes",'Rolex Data'!AW116="Yes"),1,0)</f>
        <v>0</v>
      </c>
      <c r="P116">
        <f>IF(OR(ISTEXT('Rolex Data'!AZ116), ISTEXT('Rolex Data'!BA116)),1,0)</f>
        <v>0</v>
      </c>
      <c r="Q116">
        <f>IF('Rolex Data'!BB116="Yes",1,0)</f>
        <v>0</v>
      </c>
      <c r="R116">
        <f>IF('Rolex Data'!BC116="Yes",1,0)</f>
        <v>0</v>
      </c>
      <c r="S116">
        <f>IF('Rolex Data'!BF116="Yes",1,0)</f>
        <v>0</v>
      </c>
      <c r="T116">
        <f>IF('Rolex Data'!BG116="A",1,0)</f>
        <v>0</v>
      </c>
      <c r="U116">
        <f>IF('Rolex Data'!BG116="AA",1,0)</f>
        <v>1</v>
      </c>
      <c r="V116">
        <f>IF('Rolex Data'!BG116="AAA",1,0)</f>
        <v>0</v>
      </c>
      <c r="W116">
        <f>IF('Rolex Data'!BG116="AAAA",1,0)</f>
        <v>0</v>
      </c>
      <c r="X116">
        <f>IF('Rolex Data'!R116="Yes",1,0)</f>
        <v>1</v>
      </c>
      <c r="Y116">
        <f>IF(OR('Rolex Data'!X116="Yes", 'Rolex Data'!Y116="Yes",'Rolex Data'!Z116="Yes"),1,0)</f>
        <v>0</v>
      </c>
      <c r="Z116">
        <f>IF(OR('Rolex Data'!AA116="Yes",'Rolex Data'!AB116="Yes"),1,0)</f>
        <v>0</v>
      </c>
      <c r="AA116">
        <f>IF('Rolex Data'!AD116="Yes",1,0)</f>
        <v>0</v>
      </c>
      <c r="AB116">
        <f>IF('Rolex Data'!AC116="Yes",1,0)</f>
        <v>0</v>
      </c>
      <c r="AC116">
        <f>IF('Rolex Data'!AE116="Yes",1,0)</f>
        <v>0</v>
      </c>
      <c r="AD116">
        <f>IF(OR('Rolex Data'!AK116="Yes",'Rolex Data'!AN116="Yes"),1,0)</f>
        <v>0</v>
      </c>
      <c r="AE116" s="45">
        <f t="shared" si="7"/>
        <v>0</v>
      </c>
      <c r="AF116" s="45">
        <f t="shared" si="8"/>
        <v>0</v>
      </c>
      <c r="AG116" s="45">
        <f t="shared" si="9"/>
        <v>0</v>
      </c>
      <c r="AH116" s="45">
        <f t="shared" si="10"/>
        <v>1</v>
      </c>
      <c r="AI116" s="45">
        <f t="shared" si="11"/>
        <v>0</v>
      </c>
    </row>
    <row r="117" spans="1:35" x14ac:dyDescent="0.2">
      <c r="A117">
        <v>113</v>
      </c>
      <c r="B117" s="47">
        <f>'Rolex Data'!C117</f>
        <v>44325</v>
      </c>
      <c r="C117">
        <f>'Rolex Data'!D117</f>
        <v>146</v>
      </c>
      <c r="D117" s="48">
        <f>'Rolex Data'!E117</f>
        <v>5500</v>
      </c>
      <c r="E117" s="48">
        <f>'Rolex Data'!F117</f>
        <v>6875</v>
      </c>
      <c r="F117" s="49">
        <f t="shared" si="6"/>
        <v>8.6125033712205621</v>
      </c>
      <c r="G117">
        <f>IF('Rolex Data'!L117="Stainless Steel",1,0)</f>
        <v>1</v>
      </c>
      <c r="H117">
        <f>IF('Rolex Data'!L117="Two-tone",1,0)</f>
        <v>0</v>
      </c>
      <c r="I117">
        <f>IF(OR('Rolex Data'!L117="YG 18K",'Rolex Data'!L117="YG &lt;18K",'Rolex Data'!L117="PG 18K",'Rolex Data'!L117="PG &lt;18K",'Rolex Data'!L117="WG 18K",'Rolex Data'!L117="Mixes of 18K",'Rolex Data'!L117="Mixes &lt;18K"),1,0)</f>
        <v>0</v>
      </c>
      <c r="J117">
        <f>IF(OR('Rolex Data'!L117="PVD",'Rolex Data'!L117="Gold Plate",'Rolex Data'!L117="Other"),1,0)</f>
        <v>0</v>
      </c>
      <c r="K117">
        <f>IF('Rolex Data'!P117="Stainless Steel",1,0)</f>
        <v>0</v>
      </c>
      <c r="L117">
        <f>IF('Rolex Data'!P117="Leather",1,0)</f>
        <v>1</v>
      </c>
      <c r="M117">
        <f>IF('Rolex Data'!P117="Two-tone",1,0)</f>
        <v>0</v>
      </c>
      <c r="N117">
        <f>IF(OR('Rolex Data'!P117="YG 18K",'Rolex Data'!P117="PG 18K",'Rolex Data'!P117="WG 18K",'Rolex Data'!P117="Mixes of 18K"),1,0)</f>
        <v>0</v>
      </c>
      <c r="O117">
        <f>IF(OR('Rolex Data'!AX117="Yes",'Rolex Data'!AY117="Yes",'Rolex Data'!AW117="Yes"),1,0)</f>
        <v>0</v>
      </c>
      <c r="P117">
        <f>IF(OR(ISTEXT('Rolex Data'!AZ117), ISTEXT('Rolex Data'!BA117)),1,0)</f>
        <v>0</v>
      </c>
      <c r="Q117">
        <f>IF('Rolex Data'!BB117="Yes",1,0)</f>
        <v>1</v>
      </c>
      <c r="R117">
        <f>IF('Rolex Data'!BC117="Yes",1,0)</f>
        <v>0</v>
      </c>
      <c r="S117">
        <f>IF('Rolex Data'!BF117="Yes",1,0)</f>
        <v>0</v>
      </c>
      <c r="T117">
        <f>IF('Rolex Data'!BG117="A",1,0)</f>
        <v>0</v>
      </c>
      <c r="U117">
        <f>IF('Rolex Data'!BG117="AA",1,0)</f>
        <v>0</v>
      </c>
      <c r="V117">
        <f>IF('Rolex Data'!BG117="AAA",1,0)</f>
        <v>1</v>
      </c>
      <c r="W117">
        <f>IF('Rolex Data'!BG117="AAAA",1,0)</f>
        <v>0</v>
      </c>
      <c r="X117">
        <f>IF('Rolex Data'!R117="Yes",1,0)</f>
        <v>1</v>
      </c>
      <c r="Y117">
        <f>IF(OR('Rolex Data'!X117="Yes", 'Rolex Data'!Y117="Yes",'Rolex Data'!Z117="Yes"),1,0)</f>
        <v>0</v>
      </c>
      <c r="Z117">
        <f>IF(OR('Rolex Data'!AA117="Yes",'Rolex Data'!AB117="Yes"),1,0)</f>
        <v>0</v>
      </c>
      <c r="AA117">
        <f>IF('Rolex Data'!AD117="Yes",1,0)</f>
        <v>0</v>
      </c>
      <c r="AB117">
        <f>IF('Rolex Data'!AC117="Yes",1,0)</f>
        <v>0</v>
      </c>
      <c r="AC117">
        <f>IF('Rolex Data'!AE117="Yes",1,0)</f>
        <v>0</v>
      </c>
      <c r="AD117">
        <f>IF(OR('Rolex Data'!AK117="Yes",'Rolex Data'!AN117="Yes"),1,0)</f>
        <v>0</v>
      </c>
      <c r="AE117" s="45">
        <f t="shared" si="7"/>
        <v>0</v>
      </c>
      <c r="AF117" s="45">
        <f t="shared" si="8"/>
        <v>0</v>
      </c>
      <c r="AG117" s="45">
        <f t="shared" si="9"/>
        <v>0</v>
      </c>
      <c r="AH117" s="45">
        <f t="shared" si="10"/>
        <v>1</v>
      </c>
      <c r="AI117" s="45">
        <f t="shared" si="11"/>
        <v>0</v>
      </c>
    </row>
    <row r="118" spans="1:35" x14ac:dyDescent="0.2">
      <c r="A118">
        <v>114</v>
      </c>
      <c r="B118" s="47">
        <f>'Rolex Data'!C118</f>
        <v>44325</v>
      </c>
      <c r="C118">
        <f>'Rolex Data'!D118</f>
        <v>147</v>
      </c>
      <c r="D118" s="48">
        <f>'Rolex Data'!E118</f>
        <v>3800</v>
      </c>
      <c r="E118" s="48">
        <f>'Rolex Data'!F118</f>
        <v>4750</v>
      </c>
      <c r="F118" s="49">
        <f t="shared" si="6"/>
        <v>8.2427563457144775</v>
      </c>
      <c r="G118">
        <f>IF('Rolex Data'!L118="Stainless Steel",1,0)</f>
        <v>0</v>
      </c>
      <c r="H118">
        <f>IF('Rolex Data'!L118="Two-tone",1,0)</f>
        <v>0</v>
      </c>
      <c r="I118">
        <f>IF(OR('Rolex Data'!L118="YG 18K",'Rolex Data'!L118="YG &lt;18K",'Rolex Data'!L118="PG 18K",'Rolex Data'!L118="PG &lt;18K",'Rolex Data'!L118="WG 18K",'Rolex Data'!L118="Mixes of 18K",'Rolex Data'!L118="Mixes &lt;18K"),1,0)</f>
        <v>1</v>
      </c>
      <c r="J118">
        <f>IF(OR('Rolex Data'!L118="PVD",'Rolex Data'!L118="Gold Plate",'Rolex Data'!L118="Other"),1,0)</f>
        <v>0</v>
      </c>
      <c r="K118">
        <f>IF('Rolex Data'!P118="Stainless Steel",1,0)</f>
        <v>0</v>
      </c>
      <c r="L118">
        <f>IF('Rolex Data'!P118="Leather",1,0)</f>
        <v>1</v>
      </c>
      <c r="M118">
        <f>IF('Rolex Data'!P118="Two-tone",1,0)</f>
        <v>0</v>
      </c>
      <c r="N118">
        <f>IF(OR('Rolex Data'!P118="YG 18K",'Rolex Data'!P118="PG 18K",'Rolex Data'!P118="WG 18K",'Rolex Data'!P118="Mixes of 18K"),1,0)</f>
        <v>0</v>
      </c>
      <c r="O118">
        <f>IF(OR('Rolex Data'!AX118="Yes",'Rolex Data'!AY118="Yes",'Rolex Data'!AW118="Yes"),1,0)</f>
        <v>0</v>
      </c>
      <c r="P118">
        <f>IF(OR(ISTEXT('Rolex Data'!AZ118), ISTEXT('Rolex Data'!BA118)),1,0)</f>
        <v>0</v>
      </c>
      <c r="Q118">
        <f>IF('Rolex Data'!BB118="Yes",1,0)</f>
        <v>0</v>
      </c>
      <c r="R118">
        <f>IF('Rolex Data'!BC118="Yes",1,0)</f>
        <v>0</v>
      </c>
      <c r="S118">
        <f>IF('Rolex Data'!BF118="Yes",1,0)</f>
        <v>0</v>
      </c>
      <c r="T118">
        <f>IF('Rolex Data'!BG118="A",1,0)</f>
        <v>0</v>
      </c>
      <c r="U118">
        <f>IF('Rolex Data'!BG118="AA",1,0)</f>
        <v>1</v>
      </c>
      <c r="V118">
        <f>IF('Rolex Data'!BG118="AAA",1,0)</f>
        <v>0</v>
      </c>
      <c r="W118">
        <f>IF('Rolex Data'!BG118="AAAA",1,0)</f>
        <v>0</v>
      </c>
      <c r="X118">
        <f>IF('Rolex Data'!R118="Yes",1,0)</f>
        <v>0</v>
      </c>
      <c r="Y118">
        <f>IF(OR('Rolex Data'!X118="Yes", 'Rolex Data'!Y118="Yes",'Rolex Data'!Z118="Yes"),1,0)</f>
        <v>1</v>
      </c>
      <c r="Z118">
        <f>IF(OR('Rolex Data'!AA118="Yes",'Rolex Data'!AB118="Yes"),1,0)</f>
        <v>0</v>
      </c>
      <c r="AA118">
        <f>IF('Rolex Data'!AD118="Yes",1,0)</f>
        <v>0</v>
      </c>
      <c r="AB118">
        <f>IF('Rolex Data'!AC118="Yes",1,0)</f>
        <v>0</v>
      </c>
      <c r="AC118">
        <f>IF('Rolex Data'!AE118="Yes",1,0)</f>
        <v>0</v>
      </c>
      <c r="AD118">
        <f>IF(OR('Rolex Data'!AK118="Yes",'Rolex Data'!AN118="Yes"),1,0)</f>
        <v>0</v>
      </c>
      <c r="AE118" s="45">
        <f t="shared" si="7"/>
        <v>0</v>
      </c>
      <c r="AF118" s="45">
        <f t="shared" si="8"/>
        <v>0</v>
      </c>
      <c r="AG118" s="45">
        <f t="shared" si="9"/>
        <v>0</v>
      </c>
      <c r="AH118" s="45">
        <f t="shared" si="10"/>
        <v>1</v>
      </c>
      <c r="AI118" s="45">
        <f t="shared" si="11"/>
        <v>0</v>
      </c>
    </row>
    <row r="119" spans="1:35" x14ac:dyDescent="0.2">
      <c r="A119">
        <v>115</v>
      </c>
      <c r="B119" s="47">
        <f>'Rolex Data'!C119</f>
        <v>44325</v>
      </c>
      <c r="C119">
        <f>'Rolex Data'!D119</f>
        <v>148</v>
      </c>
      <c r="D119" s="48">
        <f>'Rolex Data'!E119</f>
        <v>42000</v>
      </c>
      <c r="E119" s="48">
        <f>'Rolex Data'!F119</f>
        <v>52500</v>
      </c>
      <c r="F119" s="49">
        <f t="shared" si="6"/>
        <v>10.645424897265505</v>
      </c>
      <c r="G119">
        <f>IF('Rolex Data'!L119="Stainless Steel",1,0)</f>
        <v>1</v>
      </c>
      <c r="H119">
        <f>IF('Rolex Data'!L119="Two-tone",1,0)</f>
        <v>0</v>
      </c>
      <c r="I119">
        <f>IF(OR('Rolex Data'!L119="YG 18K",'Rolex Data'!L119="YG &lt;18K",'Rolex Data'!L119="PG 18K",'Rolex Data'!L119="PG &lt;18K",'Rolex Data'!L119="WG 18K",'Rolex Data'!L119="Mixes of 18K",'Rolex Data'!L119="Mixes &lt;18K"),1,0)</f>
        <v>0</v>
      </c>
      <c r="J119">
        <f>IF(OR('Rolex Data'!L119="PVD",'Rolex Data'!L119="Gold Plate",'Rolex Data'!L119="Other"),1,0)</f>
        <v>0</v>
      </c>
      <c r="K119">
        <f>IF('Rolex Data'!P119="Stainless Steel",1,0)</f>
        <v>1</v>
      </c>
      <c r="L119">
        <f>IF('Rolex Data'!P119="Leather",1,0)</f>
        <v>0</v>
      </c>
      <c r="M119">
        <f>IF('Rolex Data'!P119="Two-tone",1,0)</f>
        <v>0</v>
      </c>
      <c r="N119">
        <f>IF(OR('Rolex Data'!P119="YG 18K",'Rolex Data'!P119="PG 18K",'Rolex Data'!P119="WG 18K",'Rolex Data'!P119="Mixes of 18K"),1,0)</f>
        <v>0</v>
      </c>
      <c r="O119">
        <f>IF(OR('Rolex Data'!AX119="Yes",'Rolex Data'!AY119="Yes",'Rolex Data'!AW119="Yes"),1,0)</f>
        <v>0</v>
      </c>
      <c r="P119">
        <f>IF(OR(ISTEXT('Rolex Data'!AZ119), ISTEXT('Rolex Data'!BA119)),1,0)</f>
        <v>1</v>
      </c>
      <c r="Q119">
        <f>IF('Rolex Data'!BB119="Yes",1,0)</f>
        <v>0</v>
      </c>
      <c r="R119">
        <f>IF('Rolex Data'!BC119="Yes",1,0)</f>
        <v>0</v>
      </c>
      <c r="S119">
        <f>IF('Rolex Data'!BF119="Yes",1,0)</f>
        <v>0</v>
      </c>
      <c r="T119">
        <f>IF('Rolex Data'!BG119="A",1,0)</f>
        <v>0</v>
      </c>
      <c r="U119">
        <f>IF('Rolex Data'!BG119="AA",1,0)</f>
        <v>0</v>
      </c>
      <c r="V119">
        <f>IF('Rolex Data'!BG119="AAA",1,0)</f>
        <v>0</v>
      </c>
      <c r="W119">
        <f>IF('Rolex Data'!BG119="AAAA",1,0)</f>
        <v>1</v>
      </c>
      <c r="X119">
        <f>IF('Rolex Data'!R119="Yes",1,0)</f>
        <v>1</v>
      </c>
      <c r="Y119">
        <f>IF(OR('Rolex Data'!X119="Yes", 'Rolex Data'!Y119="Yes",'Rolex Data'!Z119="Yes"),1,0)</f>
        <v>0</v>
      </c>
      <c r="Z119">
        <f>IF(OR('Rolex Data'!AA119="Yes",'Rolex Data'!AB119="Yes"),1,0)</f>
        <v>0</v>
      </c>
      <c r="AA119">
        <f>IF('Rolex Data'!AD119="Yes",1,0)</f>
        <v>0</v>
      </c>
      <c r="AB119">
        <f>IF('Rolex Data'!AC119="Yes",1,0)</f>
        <v>0</v>
      </c>
      <c r="AC119">
        <f>IF('Rolex Data'!AE119="Yes",1,0)</f>
        <v>0</v>
      </c>
      <c r="AD119">
        <f>IF(OR('Rolex Data'!AK119="Yes",'Rolex Data'!AN119="Yes"),1,0)</f>
        <v>0</v>
      </c>
      <c r="AE119" s="45">
        <f t="shared" si="7"/>
        <v>0</v>
      </c>
      <c r="AF119" s="45">
        <f t="shared" si="8"/>
        <v>0</v>
      </c>
      <c r="AG119" s="45">
        <f t="shared" si="9"/>
        <v>0</v>
      </c>
      <c r="AH119" s="45">
        <f t="shared" si="10"/>
        <v>1</v>
      </c>
      <c r="AI119" s="45">
        <f t="shared" si="11"/>
        <v>0</v>
      </c>
    </row>
    <row r="120" spans="1:35" x14ac:dyDescent="0.2">
      <c r="A120">
        <v>116</v>
      </c>
      <c r="B120" s="47">
        <f>'Rolex Data'!C120</f>
        <v>44325</v>
      </c>
      <c r="C120">
        <f>'Rolex Data'!D120</f>
        <v>150</v>
      </c>
      <c r="D120" s="48">
        <f>'Rolex Data'!E120</f>
        <v>4800</v>
      </c>
      <c r="E120" s="48">
        <f>'Rolex Data'!F120</f>
        <v>6000</v>
      </c>
      <c r="F120" s="49">
        <f t="shared" si="6"/>
        <v>8.4763711968959825</v>
      </c>
      <c r="G120">
        <f>IF('Rolex Data'!L120="Stainless Steel",1,0)</f>
        <v>1</v>
      </c>
      <c r="H120">
        <f>IF('Rolex Data'!L120="Two-tone",1,0)</f>
        <v>0</v>
      </c>
      <c r="I120">
        <f>IF(OR('Rolex Data'!L120="YG 18K",'Rolex Data'!L120="YG &lt;18K",'Rolex Data'!L120="PG 18K",'Rolex Data'!L120="PG &lt;18K",'Rolex Data'!L120="WG 18K",'Rolex Data'!L120="Mixes of 18K",'Rolex Data'!L120="Mixes &lt;18K"),1,0)</f>
        <v>0</v>
      </c>
      <c r="J120">
        <f>IF(OR('Rolex Data'!L120="PVD",'Rolex Data'!L120="Gold Plate",'Rolex Data'!L120="Other"),1,0)</f>
        <v>0</v>
      </c>
      <c r="K120">
        <f>IF('Rolex Data'!P120="Stainless Steel",1,0)</f>
        <v>0</v>
      </c>
      <c r="L120">
        <f>IF('Rolex Data'!P120="Leather",1,0)</f>
        <v>1</v>
      </c>
      <c r="M120">
        <f>IF('Rolex Data'!P120="Two-tone",1,0)</f>
        <v>0</v>
      </c>
      <c r="N120">
        <f>IF(OR('Rolex Data'!P120="YG 18K",'Rolex Data'!P120="PG 18K",'Rolex Data'!P120="WG 18K",'Rolex Data'!P120="Mixes of 18K"),1,0)</f>
        <v>0</v>
      </c>
      <c r="O120">
        <f>IF(OR('Rolex Data'!AX120="Yes",'Rolex Data'!AY120="Yes",'Rolex Data'!AW120="Yes"),1,0)</f>
        <v>0</v>
      </c>
      <c r="P120">
        <f>IF(OR(ISTEXT('Rolex Data'!AZ120), ISTEXT('Rolex Data'!BA120)),1,0)</f>
        <v>1</v>
      </c>
      <c r="Q120">
        <f>IF('Rolex Data'!BB120="Yes",1,0)</f>
        <v>0</v>
      </c>
      <c r="R120">
        <f>IF('Rolex Data'!BC120="Yes",1,0)</f>
        <v>0</v>
      </c>
      <c r="S120">
        <f>IF('Rolex Data'!BF120="Yes",1,0)</f>
        <v>0</v>
      </c>
      <c r="T120">
        <f>IF('Rolex Data'!BG120="A",1,0)</f>
        <v>0</v>
      </c>
      <c r="U120">
        <f>IF('Rolex Data'!BG120="AA",1,0)</f>
        <v>0</v>
      </c>
      <c r="V120">
        <f>IF('Rolex Data'!BG120="AAA",1,0)</f>
        <v>1</v>
      </c>
      <c r="W120">
        <f>IF('Rolex Data'!BG120="AAAA",1,0)</f>
        <v>0</v>
      </c>
      <c r="X120">
        <f>IF('Rolex Data'!R120="Yes",1,0)</f>
        <v>0</v>
      </c>
      <c r="Y120">
        <f>IF(OR('Rolex Data'!X120="Yes", 'Rolex Data'!Y120="Yes",'Rolex Data'!Z120="Yes"),1,0)</f>
        <v>1</v>
      </c>
      <c r="Z120">
        <f>IF(OR('Rolex Data'!AA120="Yes",'Rolex Data'!AB120="Yes"),1,0)</f>
        <v>0</v>
      </c>
      <c r="AA120">
        <f>IF('Rolex Data'!AD120="Yes",1,0)</f>
        <v>0</v>
      </c>
      <c r="AB120">
        <f>IF('Rolex Data'!AC120="Yes",1,0)</f>
        <v>0</v>
      </c>
      <c r="AC120">
        <f>IF('Rolex Data'!AE120="Yes",1,0)</f>
        <v>0</v>
      </c>
      <c r="AD120">
        <f>IF(OR('Rolex Data'!AK120="Yes",'Rolex Data'!AN120="Yes"),1,0)</f>
        <v>0</v>
      </c>
      <c r="AE120" s="45">
        <f t="shared" si="7"/>
        <v>0</v>
      </c>
      <c r="AF120" s="45">
        <f t="shared" si="8"/>
        <v>0</v>
      </c>
      <c r="AG120" s="45">
        <f t="shared" si="9"/>
        <v>0</v>
      </c>
      <c r="AH120" s="45">
        <f t="shared" si="10"/>
        <v>1</v>
      </c>
      <c r="AI120" s="45">
        <f t="shared" si="11"/>
        <v>0</v>
      </c>
    </row>
    <row r="121" spans="1:35" x14ac:dyDescent="0.2">
      <c r="A121">
        <v>117</v>
      </c>
      <c r="B121" s="47">
        <f>'Rolex Data'!C121</f>
        <v>44325</v>
      </c>
      <c r="C121">
        <f>'Rolex Data'!D121</f>
        <v>151</v>
      </c>
      <c r="D121" s="48">
        <f>'Rolex Data'!E121</f>
        <v>50000</v>
      </c>
      <c r="E121" s="48">
        <f>'Rolex Data'!F121</f>
        <v>62500</v>
      </c>
      <c r="F121" s="49">
        <f t="shared" si="6"/>
        <v>10.819778284410283</v>
      </c>
      <c r="G121">
        <f>IF('Rolex Data'!L121="Stainless Steel",1,0)</f>
        <v>0</v>
      </c>
      <c r="H121">
        <f>IF('Rolex Data'!L121="Two-tone",1,0)</f>
        <v>0</v>
      </c>
      <c r="I121">
        <f>IF(OR('Rolex Data'!L121="YG 18K",'Rolex Data'!L121="YG &lt;18K",'Rolex Data'!L121="PG 18K",'Rolex Data'!L121="PG &lt;18K",'Rolex Data'!L121="WG 18K",'Rolex Data'!L121="Mixes of 18K",'Rolex Data'!L121="Mixes &lt;18K"),1,0)</f>
        <v>1</v>
      </c>
      <c r="J121">
        <f>IF(OR('Rolex Data'!L121="PVD",'Rolex Data'!L121="Gold Plate",'Rolex Data'!L121="Other"),1,0)</f>
        <v>0</v>
      </c>
      <c r="K121">
        <f>IF('Rolex Data'!P121="Stainless Steel",1,0)</f>
        <v>0</v>
      </c>
      <c r="L121">
        <f>IF('Rolex Data'!P121="Leather",1,0)</f>
        <v>0</v>
      </c>
      <c r="M121">
        <f>IF('Rolex Data'!P121="Two-tone",1,0)</f>
        <v>0</v>
      </c>
      <c r="N121">
        <f>IF(OR('Rolex Data'!P121="YG 18K",'Rolex Data'!P121="PG 18K",'Rolex Data'!P121="WG 18K",'Rolex Data'!P121="Mixes of 18K"),1,0)</f>
        <v>1</v>
      </c>
      <c r="O121">
        <f>IF(OR('Rolex Data'!AX121="Yes",'Rolex Data'!AY121="Yes",'Rolex Data'!AW121="Yes"),1,0)</f>
        <v>0</v>
      </c>
      <c r="P121">
        <f>IF(OR(ISTEXT('Rolex Data'!AZ121), ISTEXT('Rolex Data'!BA121)),1,0)</f>
        <v>0</v>
      </c>
      <c r="Q121">
        <f>IF('Rolex Data'!BB121="Yes",1,0)</f>
        <v>0</v>
      </c>
      <c r="R121">
        <f>IF('Rolex Data'!BC121="Yes",1,0)</f>
        <v>0</v>
      </c>
      <c r="S121">
        <f>IF('Rolex Data'!BF121="Yes",1,0)</f>
        <v>0</v>
      </c>
      <c r="T121">
        <f>IF('Rolex Data'!BG121="A",1,0)</f>
        <v>0</v>
      </c>
      <c r="U121">
        <f>IF('Rolex Data'!BG121="AA",1,0)</f>
        <v>0</v>
      </c>
      <c r="V121">
        <f>IF('Rolex Data'!BG121="AAA",1,0)</f>
        <v>0</v>
      </c>
      <c r="W121">
        <f>IF('Rolex Data'!BG121="AAAA",1,0)</f>
        <v>1</v>
      </c>
      <c r="X121">
        <f>IF('Rolex Data'!R121="Yes",1,0)</f>
        <v>0</v>
      </c>
      <c r="Y121">
        <f>IF(OR('Rolex Data'!X121="Yes", 'Rolex Data'!Y121="Yes",'Rolex Data'!Z121="Yes"),1,0)</f>
        <v>1</v>
      </c>
      <c r="Z121">
        <f>IF(OR('Rolex Data'!AA121="Yes",'Rolex Data'!AB121="Yes"),1,0)</f>
        <v>0</v>
      </c>
      <c r="AA121">
        <f>IF('Rolex Data'!AD121="Yes",1,0)</f>
        <v>0</v>
      </c>
      <c r="AB121">
        <f>IF('Rolex Data'!AC121="Yes",1,0)</f>
        <v>0</v>
      </c>
      <c r="AC121">
        <f>IF('Rolex Data'!AE121="Yes",1,0)</f>
        <v>0</v>
      </c>
      <c r="AD121">
        <f>IF(OR('Rolex Data'!AK121="Yes",'Rolex Data'!AN121="Yes"),1,0)</f>
        <v>0</v>
      </c>
      <c r="AE121" s="45">
        <f t="shared" si="7"/>
        <v>0</v>
      </c>
      <c r="AF121" s="45">
        <f t="shared" si="8"/>
        <v>0</v>
      </c>
      <c r="AG121" s="45">
        <f t="shared" si="9"/>
        <v>0</v>
      </c>
      <c r="AH121" s="45">
        <f t="shared" si="10"/>
        <v>1</v>
      </c>
      <c r="AI121" s="45">
        <f t="shared" si="11"/>
        <v>0</v>
      </c>
    </row>
    <row r="122" spans="1:35" x14ac:dyDescent="0.2">
      <c r="A122">
        <v>118</v>
      </c>
      <c r="B122" s="47">
        <f>'Rolex Data'!C122</f>
        <v>44325</v>
      </c>
      <c r="C122">
        <f>'Rolex Data'!D122</f>
        <v>152</v>
      </c>
      <c r="D122" s="48">
        <f>'Rolex Data'!E122</f>
        <v>14000</v>
      </c>
      <c r="E122" s="48">
        <f>'Rolex Data'!F122</f>
        <v>17500</v>
      </c>
      <c r="F122" s="49">
        <f t="shared" si="6"/>
        <v>9.5468126085973957</v>
      </c>
      <c r="G122">
        <f>IF('Rolex Data'!L122="Stainless Steel",1,0)</f>
        <v>0</v>
      </c>
      <c r="H122">
        <f>IF('Rolex Data'!L122="Two-tone",1,0)</f>
        <v>0</v>
      </c>
      <c r="I122">
        <f>IF(OR('Rolex Data'!L122="YG 18K",'Rolex Data'!L122="YG &lt;18K",'Rolex Data'!L122="PG 18K",'Rolex Data'!L122="PG &lt;18K",'Rolex Data'!L122="WG 18K",'Rolex Data'!L122="Mixes of 18K",'Rolex Data'!L122="Mixes &lt;18K"),1,0)</f>
        <v>1</v>
      </c>
      <c r="J122">
        <f>IF(OR('Rolex Data'!L122="PVD",'Rolex Data'!L122="Gold Plate",'Rolex Data'!L122="Other"),1,0)</f>
        <v>0</v>
      </c>
      <c r="K122">
        <f>IF('Rolex Data'!P122="Stainless Steel",1,0)</f>
        <v>0</v>
      </c>
      <c r="L122">
        <f>IF('Rolex Data'!P122="Leather",1,0)</f>
        <v>0</v>
      </c>
      <c r="M122">
        <f>IF('Rolex Data'!P122="Two-tone",1,0)</f>
        <v>0</v>
      </c>
      <c r="N122">
        <f>IF(OR('Rolex Data'!P122="YG 18K",'Rolex Data'!P122="PG 18K",'Rolex Data'!P122="WG 18K",'Rolex Data'!P122="Mixes of 18K"),1,0)</f>
        <v>1</v>
      </c>
      <c r="O122">
        <f>IF(OR('Rolex Data'!AX122="Yes",'Rolex Data'!AY122="Yes",'Rolex Data'!AW122="Yes"),1,0)</f>
        <v>1</v>
      </c>
      <c r="P122">
        <f>IF(OR(ISTEXT('Rolex Data'!AZ122), ISTEXT('Rolex Data'!BA122)),1,0)</f>
        <v>0</v>
      </c>
      <c r="Q122">
        <f>IF('Rolex Data'!BB122="Yes",1,0)</f>
        <v>0</v>
      </c>
      <c r="R122">
        <f>IF('Rolex Data'!BC122="Yes",1,0)</f>
        <v>0</v>
      </c>
      <c r="S122">
        <f>IF('Rolex Data'!BF122="Yes",1,0)</f>
        <v>0</v>
      </c>
      <c r="T122">
        <f>IF('Rolex Data'!BG122="A",1,0)</f>
        <v>0</v>
      </c>
      <c r="U122">
        <f>IF('Rolex Data'!BG122="AA",1,0)</f>
        <v>1</v>
      </c>
      <c r="V122">
        <f>IF('Rolex Data'!BG122="AAA",1,0)</f>
        <v>0</v>
      </c>
      <c r="W122">
        <f>IF('Rolex Data'!BG122="AAAA",1,0)</f>
        <v>0</v>
      </c>
      <c r="X122">
        <f>IF('Rolex Data'!R122="Yes",1,0)</f>
        <v>0</v>
      </c>
      <c r="Y122">
        <f>IF(OR('Rolex Data'!X122="Yes", 'Rolex Data'!Y122="Yes",'Rolex Data'!Z122="Yes"),1,0)</f>
        <v>1</v>
      </c>
      <c r="Z122">
        <f>IF(OR('Rolex Data'!AA122="Yes",'Rolex Data'!AB122="Yes"),1,0)</f>
        <v>0</v>
      </c>
      <c r="AA122">
        <f>IF('Rolex Data'!AD122="Yes",1,0)</f>
        <v>0</v>
      </c>
      <c r="AB122">
        <f>IF('Rolex Data'!AC122="Yes",1,0)</f>
        <v>0</v>
      </c>
      <c r="AC122">
        <f>IF('Rolex Data'!AE122="Yes",1,0)</f>
        <v>0</v>
      </c>
      <c r="AD122">
        <f>IF(OR('Rolex Data'!AK122="Yes",'Rolex Data'!AN122="Yes"),1,0)</f>
        <v>0</v>
      </c>
      <c r="AE122" s="45">
        <f t="shared" si="7"/>
        <v>0</v>
      </c>
      <c r="AF122" s="45">
        <f t="shared" si="8"/>
        <v>0</v>
      </c>
      <c r="AG122" s="45">
        <f t="shared" si="9"/>
        <v>0</v>
      </c>
      <c r="AH122" s="45">
        <f t="shared" si="10"/>
        <v>1</v>
      </c>
      <c r="AI122" s="45">
        <f t="shared" si="11"/>
        <v>0</v>
      </c>
    </row>
    <row r="123" spans="1:35" x14ac:dyDescent="0.2">
      <c r="A123">
        <v>119</v>
      </c>
      <c r="B123" s="47">
        <f>'Rolex Data'!C123</f>
        <v>44325</v>
      </c>
      <c r="C123">
        <f>'Rolex Data'!D123</f>
        <v>153</v>
      </c>
      <c r="D123" s="48">
        <f>'Rolex Data'!E123</f>
        <v>5000</v>
      </c>
      <c r="E123" s="48">
        <f>'Rolex Data'!F123</f>
        <v>6250</v>
      </c>
      <c r="F123" s="49">
        <f t="shared" si="6"/>
        <v>8.5171931914162382</v>
      </c>
      <c r="G123">
        <f>IF('Rolex Data'!L123="Stainless Steel",1,0)</f>
        <v>0</v>
      </c>
      <c r="H123">
        <f>IF('Rolex Data'!L123="Two-tone",1,0)</f>
        <v>0</v>
      </c>
      <c r="I123">
        <f>IF(OR('Rolex Data'!L123="YG 18K",'Rolex Data'!L123="YG &lt;18K",'Rolex Data'!L123="PG 18K",'Rolex Data'!L123="PG &lt;18K",'Rolex Data'!L123="WG 18K",'Rolex Data'!L123="Mixes of 18K",'Rolex Data'!L123="Mixes &lt;18K"),1,0)</f>
        <v>1</v>
      </c>
      <c r="J123">
        <f>IF(OR('Rolex Data'!L123="PVD",'Rolex Data'!L123="Gold Plate",'Rolex Data'!L123="Other"),1,0)</f>
        <v>0</v>
      </c>
      <c r="K123">
        <f>IF('Rolex Data'!P123="Stainless Steel",1,0)</f>
        <v>0</v>
      </c>
      <c r="L123">
        <f>IF('Rolex Data'!P123="Leather",1,0)</f>
        <v>1</v>
      </c>
      <c r="M123">
        <f>IF('Rolex Data'!P123="Two-tone",1,0)</f>
        <v>0</v>
      </c>
      <c r="N123">
        <f>IF(OR('Rolex Data'!P123="YG 18K",'Rolex Data'!P123="PG 18K",'Rolex Data'!P123="WG 18K",'Rolex Data'!P123="Mixes of 18K"),1,0)</f>
        <v>0</v>
      </c>
      <c r="O123">
        <f>IF(OR('Rolex Data'!AX123="Yes",'Rolex Data'!AY123="Yes",'Rolex Data'!AW123="Yes"),1,0)</f>
        <v>0</v>
      </c>
      <c r="P123">
        <f>IF(OR(ISTEXT('Rolex Data'!AZ123), ISTEXT('Rolex Data'!BA123)),1,0)</f>
        <v>0</v>
      </c>
      <c r="Q123">
        <f>IF('Rolex Data'!BB123="Yes",1,0)</f>
        <v>0</v>
      </c>
      <c r="R123">
        <f>IF('Rolex Data'!BC123="Yes",1,0)</f>
        <v>0</v>
      </c>
      <c r="S123">
        <f>IF('Rolex Data'!BF123="Yes",1,0)</f>
        <v>0</v>
      </c>
      <c r="T123">
        <f>IF('Rolex Data'!BG123="A",1,0)</f>
        <v>0</v>
      </c>
      <c r="U123">
        <f>IF('Rolex Data'!BG123="AA",1,0)</f>
        <v>1</v>
      </c>
      <c r="V123">
        <f>IF('Rolex Data'!BG123="AAA",1,0)</f>
        <v>0</v>
      </c>
      <c r="W123">
        <f>IF('Rolex Data'!BG123="AAAA",1,0)</f>
        <v>0</v>
      </c>
      <c r="X123">
        <f>IF('Rolex Data'!R123="Yes",1,0)</f>
        <v>0</v>
      </c>
      <c r="Y123">
        <f>IF(OR('Rolex Data'!X123="Yes", 'Rolex Data'!Y123="Yes",'Rolex Data'!Z123="Yes"),1,0)</f>
        <v>1</v>
      </c>
      <c r="Z123">
        <f>IF(OR('Rolex Data'!AA123="Yes",'Rolex Data'!AB123="Yes"),1,0)</f>
        <v>0</v>
      </c>
      <c r="AA123">
        <f>IF('Rolex Data'!AD123="Yes",1,0)</f>
        <v>0</v>
      </c>
      <c r="AB123">
        <f>IF('Rolex Data'!AC123="Yes",1,0)</f>
        <v>0</v>
      </c>
      <c r="AC123">
        <f>IF('Rolex Data'!AE123="Yes",1,0)</f>
        <v>0</v>
      </c>
      <c r="AD123">
        <f>IF(OR('Rolex Data'!AK123="Yes",'Rolex Data'!AN123="Yes"),1,0)</f>
        <v>0</v>
      </c>
      <c r="AE123" s="45">
        <f t="shared" si="7"/>
        <v>0</v>
      </c>
      <c r="AF123" s="45">
        <f t="shared" si="8"/>
        <v>0</v>
      </c>
      <c r="AG123" s="45">
        <f t="shared" si="9"/>
        <v>0</v>
      </c>
      <c r="AH123" s="45">
        <f t="shared" si="10"/>
        <v>1</v>
      </c>
      <c r="AI123" s="45">
        <f t="shared" si="11"/>
        <v>0</v>
      </c>
    </row>
    <row r="124" spans="1:35" x14ac:dyDescent="0.2">
      <c r="A124">
        <v>120</v>
      </c>
      <c r="B124" s="47">
        <f>'Rolex Data'!C124</f>
        <v>44325</v>
      </c>
      <c r="C124">
        <f>'Rolex Data'!D124</f>
        <v>154</v>
      </c>
      <c r="D124" s="48">
        <f>'Rolex Data'!E124</f>
        <v>16000</v>
      </c>
      <c r="E124" s="48">
        <f>'Rolex Data'!F124</f>
        <v>20000</v>
      </c>
      <c r="F124" s="49">
        <f t="shared" si="6"/>
        <v>9.6803440012219184</v>
      </c>
      <c r="G124">
        <f>IF('Rolex Data'!L124="Stainless Steel",1,0)</f>
        <v>0</v>
      </c>
      <c r="H124">
        <f>IF('Rolex Data'!L124="Two-tone",1,0)</f>
        <v>0</v>
      </c>
      <c r="I124">
        <f>IF(OR('Rolex Data'!L124="YG 18K",'Rolex Data'!L124="YG &lt;18K",'Rolex Data'!L124="PG 18K",'Rolex Data'!L124="PG &lt;18K",'Rolex Data'!L124="WG 18K",'Rolex Data'!L124="Mixes of 18K",'Rolex Data'!L124="Mixes &lt;18K"),1,0)</f>
        <v>1</v>
      </c>
      <c r="J124">
        <f>IF(OR('Rolex Data'!L124="PVD",'Rolex Data'!L124="Gold Plate",'Rolex Data'!L124="Other"),1,0)</f>
        <v>0</v>
      </c>
      <c r="K124">
        <f>IF('Rolex Data'!P124="Stainless Steel",1,0)</f>
        <v>0</v>
      </c>
      <c r="L124">
        <f>IF('Rolex Data'!P124="Leather",1,0)</f>
        <v>1</v>
      </c>
      <c r="M124">
        <f>IF('Rolex Data'!P124="Two-tone",1,0)</f>
        <v>0</v>
      </c>
      <c r="N124">
        <f>IF(OR('Rolex Data'!P124="YG 18K",'Rolex Data'!P124="PG 18K",'Rolex Data'!P124="WG 18K",'Rolex Data'!P124="Mixes of 18K"),1,0)</f>
        <v>0</v>
      </c>
      <c r="O124">
        <f>IF(OR('Rolex Data'!AX124="Yes",'Rolex Data'!AY124="Yes",'Rolex Data'!AW124="Yes"),1,0)</f>
        <v>1</v>
      </c>
      <c r="P124">
        <f>IF(OR(ISTEXT('Rolex Data'!AZ124), ISTEXT('Rolex Data'!BA124)),1,0)</f>
        <v>0</v>
      </c>
      <c r="Q124">
        <f>IF('Rolex Data'!BB124="Yes",1,0)</f>
        <v>0</v>
      </c>
      <c r="R124">
        <f>IF('Rolex Data'!BC124="Yes",1,0)</f>
        <v>0</v>
      </c>
      <c r="S124">
        <f>IF('Rolex Data'!BF124="Yes",1,0)</f>
        <v>0</v>
      </c>
      <c r="T124">
        <f>IF('Rolex Data'!BG124="A",1,0)</f>
        <v>0</v>
      </c>
      <c r="U124">
        <f>IF('Rolex Data'!BG124="AA",1,0)</f>
        <v>0</v>
      </c>
      <c r="V124">
        <f>IF('Rolex Data'!BG124="AAA",1,0)</f>
        <v>0</v>
      </c>
      <c r="W124">
        <f>IF('Rolex Data'!BG124="AAAA",1,0)</f>
        <v>1</v>
      </c>
      <c r="X124">
        <f>IF('Rolex Data'!R124="Yes",1,0)</f>
        <v>0</v>
      </c>
      <c r="Y124">
        <f>IF(OR('Rolex Data'!X124="Yes", 'Rolex Data'!Y124="Yes",'Rolex Data'!Z124="Yes"),1,0)</f>
        <v>1</v>
      </c>
      <c r="Z124">
        <f>IF(OR('Rolex Data'!AA124="Yes",'Rolex Data'!AB124="Yes"),1,0)</f>
        <v>0</v>
      </c>
      <c r="AA124">
        <f>IF('Rolex Data'!AD124="Yes",1,0)</f>
        <v>0</v>
      </c>
      <c r="AB124">
        <f>IF('Rolex Data'!AC124="Yes",1,0)</f>
        <v>0</v>
      </c>
      <c r="AC124">
        <f>IF('Rolex Data'!AE124="Yes",1,0)</f>
        <v>0</v>
      </c>
      <c r="AD124">
        <f>IF(OR('Rolex Data'!AK124="Yes",'Rolex Data'!AN124="Yes"),1,0)</f>
        <v>0</v>
      </c>
      <c r="AE124" s="45">
        <f t="shared" si="7"/>
        <v>0</v>
      </c>
      <c r="AF124" s="45">
        <f t="shared" si="8"/>
        <v>0</v>
      </c>
      <c r="AG124" s="45">
        <f t="shared" si="9"/>
        <v>0</v>
      </c>
      <c r="AH124" s="45">
        <f t="shared" si="10"/>
        <v>1</v>
      </c>
      <c r="AI124" s="45">
        <f t="shared" si="11"/>
        <v>0</v>
      </c>
    </row>
    <row r="125" spans="1:35" x14ac:dyDescent="0.2">
      <c r="A125">
        <v>121</v>
      </c>
      <c r="B125" s="47">
        <f>'Rolex Data'!C125</f>
        <v>44325</v>
      </c>
      <c r="C125">
        <f>'Rolex Data'!D125</f>
        <v>155</v>
      </c>
      <c r="D125" s="48">
        <f>'Rolex Data'!E125</f>
        <v>75000</v>
      </c>
      <c r="E125" s="48">
        <f>'Rolex Data'!F125</f>
        <v>93750</v>
      </c>
      <c r="F125" s="49">
        <f t="shared" si="6"/>
        <v>11.225243392518447</v>
      </c>
      <c r="G125">
        <f>IF('Rolex Data'!L125="Stainless Steel",1,0)</f>
        <v>1</v>
      </c>
      <c r="H125">
        <f>IF('Rolex Data'!L125="Two-tone",1,0)</f>
        <v>0</v>
      </c>
      <c r="I125">
        <f>IF(OR('Rolex Data'!L125="YG 18K",'Rolex Data'!L125="YG &lt;18K",'Rolex Data'!L125="PG 18K",'Rolex Data'!L125="PG &lt;18K",'Rolex Data'!L125="WG 18K",'Rolex Data'!L125="Mixes of 18K",'Rolex Data'!L125="Mixes &lt;18K"),1,0)</f>
        <v>0</v>
      </c>
      <c r="J125">
        <f>IF(OR('Rolex Data'!L125="PVD",'Rolex Data'!L125="Gold Plate",'Rolex Data'!L125="Other"),1,0)</f>
        <v>0</v>
      </c>
      <c r="K125">
        <f>IF('Rolex Data'!P125="Stainless Steel",1,0)</f>
        <v>0</v>
      </c>
      <c r="L125">
        <f>IF('Rolex Data'!P125="Leather",1,0)</f>
        <v>1</v>
      </c>
      <c r="M125">
        <f>IF('Rolex Data'!P125="Two-tone",1,0)</f>
        <v>0</v>
      </c>
      <c r="N125">
        <f>IF(OR('Rolex Data'!P125="YG 18K",'Rolex Data'!P125="PG 18K",'Rolex Data'!P125="WG 18K",'Rolex Data'!P125="Mixes of 18K"),1,0)</f>
        <v>0</v>
      </c>
      <c r="O125">
        <f>IF(OR('Rolex Data'!AX125="Yes",'Rolex Data'!AY125="Yes",'Rolex Data'!AW125="Yes"),1,0)</f>
        <v>0</v>
      </c>
      <c r="P125">
        <f>IF(OR(ISTEXT('Rolex Data'!AZ125), ISTEXT('Rolex Data'!BA125)),1,0)</f>
        <v>0</v>
      </c>
      <c r="Q125">
        <f>IF('Rolex Data'!BB125="Yes",1,0)</f>
        <v>0</v>
      </c>
      <c r="R125">
        <f>IF('Rolex Data'!BC125="Yes",1,0)</f>
        <v>0</v>
      </c>
      <c r="S125">
        <f>IF('Rolex Data'!BF125="Yes",1,0)</f>
        <v>0</v>
      </c>
      <c r="T125">
        <f>IF('Rolex Data'!BG125="A",1,0)</f>
        <v>0</v>
      </c>
      <c r="U125">
        <f>IF('Rolex Data'!BG125="AA",1,0)</f>
        <v>0</v>
      </c>
      <c r="V125">
        <f>IF('Rolex Data'!BG125="AAA",1,0)</f>
        <v>1</v>
      </c>
      <c r="W125">
        <f>IF('Rolex Data'!BG125="AAAA",1,0)</f>
        <v>0</v>
      </c>
      <c r="X125">
        <f>IF('Rolex Data'!R125="Yes",1,0)</f>
        <v>0</v>
      </c>
      <c r="Y125">
        <f>IF(OR('Rolex Data'!X125="Yes", 'Rolex Data'!Y125="Yes",'Rolex Data'!Z125="Yes"),1,0)</f>
        <v>0</v>
      </c>
      <c r="Z125">
        <f>IF(OR('Rolex Data'!AA125="Yes",'Rolex Data'!AB125="Yes"),1,0)</f>
        <v>0</v>
      </c>
      <c r="AA125">
        <f>IF('Rolex Data'!AD125="Yes",1,0)</f>
        <v>0</v>
      </c>
      <c r="AB125">
        <f>IF('Rolex Data'!AC125="Yes",1,0)</f>
        <v>0</v>
      </c>
      <c r="AC125">
        <f>IF('Rolex Data'!AE125="Yes",1,0)</f>
        <v>0</v>
      </c>
      <c r="AD125">
        <f>IF(OR('Rolex Data'!AK125="Yes",'Rolex Data'!AN125="Yes"),1,0)</f>
        <v>1</v>
      </c>
      <c r="AE125" s="45">
        <f t="shared" si="7"/>
        <v>0</v>
      </c>
      <c r="AF125" s="45">
        <f t="shared" si="8"/>
        <v>0</v>
      </c>
      <c r="AG125" s="45">
        <f t="shared" si="9"/>
        <v>0</v>
      </c>
      <c r="AH125" s="45">
        <f t="shared" si="10"/>
        <v>1</v>
      </c>
      <c r="AI125" s="45">
        <f t="shared" si="11"/>
        <v>0</v>
      </c>
    </row>
    <row r="126" spans="1:35" x14ac:dyDescent="0.2">
      <c r="A126">
        <v>122</v>
      </c>
      <c r="B126" s="47">
        <f>'Rolex Data'!C126</f>
        <v>44325</v>
      </c>
      <c r="C126">
        <f>'Rolex Data'!D126</f>
        <v>156</v>
      </c>
      <c r="D126" s="48">
        <f>'Rolex Data'!E126</f>
        <v>32000</v>
      </c>
      <c r="E126" s="48">
        <f>'Rolex Data'!F126</f>
        <v>40000</v>
      </c>
      <c r="F126" s="49">
        <f t="shared" si="6"/>
        <v>10.373491181781864</v>
      </c>
      <c r="G126">
        <f>IF('Rolex Data'!L126="Stainless Steel",1,0)</f>
        <v>1</v>
      </c>
      <c r="H126">
        <f>IF('Rolex Data'!L126="Two-tone",1,0)</f>
        <v>0</v>
      </c>
      <c r="I126">
        <f>IF(OR('Rolex Data'!L126="YG 18K",'Rolex Data'!L126="YG &lt;18K",'Rolex Data'!L126="PG 18K",'Rolex Data'!L126="PG &lt;18K",'Rolex Data'!L126="WG 18K",'Rolex Data'!L126="Mixes of 18K",'Rolex Data'!L126="Mixes &lt;18K"),1,0)</f>
        <v>0</v>
      </c>
      <c r="J126">
        <f>IF(OR('Rolex Data'!L126="PVD",'Rolex Data'!L126="Gold Plate",'Rolex Data'!L126="Other"),1,0)</f>
        <v>0</v>
      </c>
      <c r="K126">
        <f>IF('Rolex Data'!P126="Stainless Steel",1,0)</f>
        <v>1</v>
      </c>
      <c r="L126">
        <f>IF('Rolex Data'!P126="Leather",1,0)</f>
        <v>0</v>
      </c>
      <c r="M126">
        <f>IF('Rolex Data'!P126="Two-tone",1,0)</f>
        <v>0</v>
      </c>
      <c r="N126">
        <f>IF(OR('Rolex Data'!P126="YG 18K",'Rolex Data'!P126="PG 18K",'Rolex Data'!P126="WG 18K",'Rolex Data'!P126="Mixes of 18K"),1,0)</f>
        <v>0</v>
      </c>
      <c r="O126">
        <f>IF(OR('Rolex Data'!AX126="Yes",'Rolex Data'!AY126="Yes",'Rolex Data'!AW126="Yes"),1,0)</f>
        <v>0</v>
      </c>
      <c r="P126">
        <f>IF(OR(ISTEXT('Rolex Data'!AZ126), ISTEXT('Rolex Data'!BA126)),1,0)</f>
        <v>0</v>
      </c>
      <c r="Q126">
        <f>IF('Rolex Data'!BB126="Yes",1,0)</f>
        <v>1</v>
      </c>
      <c r="R126">
        <f>IF('Rolex Data'!BC126="Yes",1,0)</f>
        <v>0</v>
      </c>
      <c r="S126">
        <f>IF('Rolex Data'!BF126="Yes",1,0)</f>
        <v>0</v>
      </c>
      <c r="T126">
        <f>IF('Rolex Data'!BG126="A",1,0)</f>
        <v>0</v>
      </c>
      <c r="U126">
        <f>IF('Rolex Data'!BG126="AA",1,0)</f>
        <v>0</v>
      </c>
      <c r="V126">
        <f>IF('Rolex Data'!BG126="AAA",1,0)</f>
        <v>1</v>
      </c>
      <c r="W126">
        <f>IF('Rolex Data'!BG126="AAAA",1,0)</f>
        <v>0</v>
      </c>
      <c r="X126">
        <f>IF('Rolex Data'!R126="Yes",1,0)</f>
        <v>0</v>
      </c>
      <c r="Y126">
        <f>IF(OR('Rolex Data'!X126="Yes", 'Rolex Data'!Y126="Yes",'Rolex Data'!Z126="Yes"),1,0)</f>
        <v>0</v>
      </c>
      <c r="Z126">
        <f>IF(OR('Rolex Data'!AA126="Yes",'Rolex Data'!AB126="Yes"),1,0)</f>
        <v>0</v>
      </c>
      <c r="AA126">
        <f>IF('Rolex Data'!AD126="Yes",1,0)</f>
        <v>0</v>
      </c>
      <c r="AB126">
        <f>IF('Rolex Data'!AC126="Yes",1,0)</f>
        <v>0</v>
      </c>
      <c r="AC126">
        <f>IF('Rolex Data'!AE126="Yes",1,0)</f>
        <v>0</v>
      </c>
      <c r="AD126">
        <f>IF(OR('Rolex Data'!AK126="Yes",'Rolex Data'!AN126="Yes"),1,0)</f>
        <v>1</v>
      </c>
      <c r="AE126" s="45">
        <f t="shared" si="7"/>
        <v>0</v>
      </c>
      <c r="AF126" s="45">
        <f t="shared" si="8"/>
        <v>0</v>
      </c>
      <c r="AG126" s="45">
        <f t="shared" si="9"/>
        <v>0</v>
      </c>
      <c r="AH126" s="45">
        <f t="shared" si="10"/>
        <v>1</v>
      </c>
      <c r="AI126" s="45">
        <f t="shared" si="11"/>
        <v>0</v>
      </c>
    </row>
    <row r="127" spans="1:35" x14ac:dyDescent="0.2">
      <c r="A127">
        <v>123</v>
      </c>
      <c r="B127" s="47">
        <f>'Rolex Data'!C127</f>
        <v>44325</v>
      </c>
      <c r="C127">
        <f>'Rolex Data'!D127</f>
        <v>157</v>
      </c>
      <c r="D127" s="48">
        <f>'Rolex Data'!E127</f>
        <v>70000</v>
      </c>
      <c r="E127" s="48">
        <f>'Rolex Data'!F127</f>
        <v>87500</v>
      </c>
      <c r="F127" s="49">
        <f t="shared" si="6"/>
        <v>11.156250521031495</v>
      </c>
      <c r="G127">
        <f>IF('Rolex Data'!L127="Stainless Steel",1,0)</f>
        <v>1</v>
      </c>
      <c r="H127">
        <f>IF('Rolex Data'!L127="Two-tone",1,0)</f>
        <v>0</v>
      </c>
      <c r="I127">
        <f>IF(OR('Rolex Data'!L127="YG 18K",'Rolex Data'!L127="YG &lt;18K",'Rolex Data'!L127="PG 18K",'Rolex Data'!L127="PG &lt;18K",'Rolex Data'!L127="WG 18K",'Rolex Data'!L127="Mixes of 18K",'Rolex Data'!L127="Mixes &lt;18K"),1,0)</f>
        <v>0</v>
      </c>
      <c r="J127">
        <f>IF(OR('Rolex Data'!L127="PVD",'Rolex Data'!L127="Gold Plate",'Rolex Data'!L127="Other"),1,0)</f>
        <v>0</v>
      </c>
      <c r="K127">
        <f>IF('Rolex Data'!P127="Stainless Steel",1,0)</f>
        <v>1</v>
      </c>
      <c r="L127">
        <f>IF('Rolex Data'!P127="Leather",1,0)</f>
        <v>0</v>
      </c>
      <c r="M127">
        <f>IF('Rolex Data'!P127="Two-tone",1,0)</f>
        <v>0</v>
      </c>
      <c r="N127">
        <f>IF(OR('Rolex Data'!P127="YG 18K",'Rolex Data'!P127="PG 18K",'Rolex Data'!P127="WG 18K",'Rolex Data'!P127="Mixes of 18K"),1,0)</f>
        <v>0</v>
      </c>
      <c r="O127">
        <f>IF(OR('Rolex Data'!AX127="Yes",'Rolex Data'!AY127="Yes",'Rolex Data'!AW127="Yes"),1,0)</f>
        <v>0</v>
      </c>
      <c r="P127">
        <f>IF(OR(ISTEXT('Rolex Data'!AZ127), ISTEXT('Rolex Data'!BA127)),1,0)</f>
        <v>0</v>
      </c>
      <c r="Q127">
        <f>IF('Rolex Data'!BB127="Yes",1,0)</f>
        <v>0</v>
      </c>
      <c r="R127">
        <f>IF('Rolex Data'!BC127="Yes",1,0)</f>
        <v>0</v>
      </c>
      <c r="S127">
        <f>IF('Rolex Data'!BF127="Yes",1,0)</f>
        <v>0</v>
      </c>
      <c r="T127">
        <f>IF('Rolex Data'!BG127="A",1,0)</f>
        <v>0</v>
      </c>
      <c r="U127">
        <f>IF('Rolex Data'!BG127="AA",1,0)</f>
        <v>0</v>
      </c>
      <c r="V127">
        <f>IF('Rolex Data'!BG127="AAA",1,0)</f>
        <v>1</v>
      </c>
      <c r="W127">
        <f>IF('Rolex Data'!BG127="AAAA",1,0)</f>
        <v>0</v>
      </c>
      <c r="X127">
        <f>IF('Rolex Data'!R127="Yes",1,0)</f>
        <v>0</v>
      </c>
      <c r="Y127">
        <f>IF(OR('Rolex Data'!X127="Yes", 'Rolex Data'!Y127="Yes",'Rolex Data'!Z127="Yes"),1,0)</f>
        <v>0</v>
      </c>
      <c r="Z127">
        <f>IF(OR('Rolex Data'!AA127="Yes",'Rolex Data'!AB127="Yes"),1,0)</f>
        <v>0</v>
      </c>
      <c r="AA127">
        <f>IF('Rolex Data'!AD127="Yes",1,0)</f>
        <v>0</v>
      </c>
      <c r="AB127">
        <f>IF('Rolex Data'!AC127="Yes",1,0)</f>
        <v>0</v>
      </c>
      <c r="AC127">
        <f>IF('Rolex Data'!AE127="Yes",1,0)</f>
        <v>0</v>
      </c>
      <c r="AD127">
        <f>IF(OR('Rolex Data'!AK127="Yes",'Rolex Data'!AN127="Yes"),1,0)</f>
        <v>1</v>
      </c>
      <c r="AE127" s="45">
        <f t="shared" si="7"/>
        <v>0</v>
      </c>
      <c r="AF127" s="45">
        <f t="shared" si="8"/>
        <v>0</v>
      </c>
      <c r="AG127" s="45">
        <f t="shared" si="9"/>
        <v>0</v>
      </c>
      <c r="AH127" s="45">
        <f t="shared" si="10"/>
        <v>1</v>
      </c>
      <c r="AI127" s="45">
        <f t="shared" si="11"/>
        <v>0</v>
      </c>
    </row>
    <row r="128" spans="1:35" x14ac:dyDescent="0.2">
      <c r="A128">
        <v>124</v>
      </c>
      <c r="B128" s="47">
        <f>'Rolex Data'!C128</f>
        <v>44325</v>
      </c>
      <c r="C128">
        <f>'Rolex Data'!D128</f>
        <v>166</v>
      </c>
      <c r="D128" s="48">
        <f>'Rolex Data'!E128</f>
        <v>12100</v>
      </c>
      <c r="E128" s="48">
        <f>'Rolex Data'!F128</f>
        <v>15125</v>
      </c>
      <c r="F128" s="49">
        <f t="shared" si="6"/>
        <v>9.4009607315848331</v>
      </c>
      <c r="G128">
        <f>IF('Rolex Data'!L128="Stainless Steel",1,0)</f>
        <v>1</v>
      </c>
      <c r="H128">
        <f>IF('Rolex Data'!L128="Two-tone",1,0)</f>
        <v>0</v>
      </c>
      <c r="I128">
        <f>IF(OR('Rolex Data'!L128="YG 18K",'Rolex Data'!L128="YG &lt;18K",'Rolex Data'!L128="PG 18K",'Rolex Data'!L128="PG &lt;18K",'Rolex Data'!L128="WG 18K",'Rolex Data'!L128="Mixes of 18K",'Rolex Data'!L128="Mixes &lt;18K"),1,0)</f>
        <v>0</v>
      </c>
      <c r="J128">
        <f>IF(OR('Rolex Data'!L128="PVD",'Rolex Data'!L128="Gold Plate",'Rolex Data'!L128="Other"),1,0)</f>
        <v>0</v>
      </c>
      <c r="K128">
        <f>IF('Rolex Data'!P128="Stainless Steel",1,0)</f>
        <v>1</v>
      </c>
      <c r="L128">
        <f>IF('Rolex Data'!P128="Leather",1,0)</f>
        <v>0</v>
      </c>
      <c r="M128">
        <f>IF('Rolex Data'!P128="Two-tone",1,0)</f>
        <v>0</v>
      </c>
      <c r="N128">
        <f>IF(OR('Rolex Data'!P128="YG 18K",'Rolex Data'!P128="PG 18K",'Rolex Data'!P128="WG 18K",'Rolex Data'!P128="Mixes of 18K"),1,0)</f>
        <v>0</v>
      </c>
      <c r="O128">
        <f>IF(OR('Rolex Data'!AX128="Yes",'Rolex Data'!AY128="Yes",'Rolex Data'!AW128="Yes"),1,0)</f>
        <v>0</v>
      </c>
      <c r="P128">
        <f>IF(OR(ISTEXT('Rolex Data'!AZ128), ISTEXT('Rolex Data'!BA128)),1,0)</f>
        <v>0</v>
      </c>
      <c r="Q128">
        <f>IF('Rolex Data'!BB128="Yes",1,0)</f>
        <v>0</v>
      </c>
      <c r="R128">
        <f>IF('Rolex Data'!BC128="Yes",1,0)</f>
        <v>0</v>
      </c>
      <c r="S128">
        <f>IF('Rolex Data'!BF128="Yes",1,0)</f>
        <v>0</v>
      </c>
      <c r="T128">
        <f>IF('Rolex Data'!BG128="A",1,0)</f>
        <v>0</v>
      </c>
      <c r="U128">
        <f>IF('Rolex Data'!BG128="AA",1,0)</f>
        <v>0</v>
      </c>
      <c r="V128">
        <f>IF('Rolex Data'!BG128="AAA",1,0)</f>
        <v>1</v>
      </c>
      <c r="W128">
        <f>IF('Rolex Data'!BG128="AAAA",1,0)</f>
        <v>0</v>
      </c>
      <c r="X128">
        <f>IF('Rolex Data'!R128="Yes",1,0)</f>
        <v>0</v>
      </c>
      <c r="Y128">
        <f>IF(OR('Rolex Data'!X128="Yes", 'Rolex Data'!Y128="Yes",'Rolex Data'!Z128="Yes"),1,0)</f>
        <v>1</v>
      </c>
      <c r="Z128">
        <f>IF(OR('Rolex Data'!AA128="Yes",'Rolex Data'!AB128="Yes"),1,0)</f>
        <v>0</v>
      </c>
      <c r="AA128">
        <f>IF('Rolex Data'!AD128="Yes",1,0)</f>
        <v>0</v>
      </c>
      <c r="AB128">
        <f>IF('Rolex Data'!AC128="Yes",1,0)</f>
        <v>0</v>
      </c>
      <c r="AC128">
        <f>IF('Rolex Data'!AE128="Yes",1,0)</f>
        <v>1</v>
      </c>
      <c r="AD128">
        <f>IF(OR('Rolex Data'!AK128="Yes",'Rolex Data'!AN128="Yes"),1,0)</f>
        <v>0</v>
      </c>
      <c r="AE128" s="45">
        <f t="shared" si="7"/>
        <v>0</v>
      </c>
      <c r="AF128" s="45">
        <f t="shared" si="8"/>
        <v>0</v>
      </c>
      <c r="AG128" s="45">
        <f t="shared" si="9"/>
        <v>0</v>
      </c>
      <c r="AH128" s="45">
        <f t="shared" si="10"/>
        <v>1</v>
      </c>
      <c r="AI128" s="45">
        <f t="shared" si="11"/>
        <v>0</v>
      </c>
    </row>
    <row r="129" spans="1:35" x14ac:dyDescent="0.2">
      <c r="A129">
        <v>125</v>
      </c>
      <c r="B129" s="47">
        <f>'Rolex Data'!C129</f>
        <v>44325</v>
      </c>
      <c r="C129">
        <f>'Rolex Data'!D129</f>
        <v>221</v>
      </c>
      <c r="D129" s="48">
        <f>'Rolex Data'!E129</f>
        <v>22000</v>
      </c>
      <c r="E129" s="48">
        <f>'Rolex Data'!F129</f>
        <v>27500</v>
      </c>
      <c r="F129" s="49">
        <f t="shared" si="6"/>
        <v>9.9987977323404529</v>
      </c>
      <c r="G129">
        <f>IF('Rolex Data'!L129="Stainless Steel",1,0)</f>
        <v>1</v>
      </c>
      <c r="H129">
        <f>IF('Rolex Data'!L129="Two-tone",1,0)</f>
        <v>0</v>
      </c>
      <c r="I129">
        <f>IF(OR('Rolex Data'!L129="YG 18K",'Rolex Data'!L129="YG &lt;18K",'Rolex Data'!L129="PG 18K",'Rolex Data'!L129="PG &lt;18K",'Rolex Data'!L129="WG 18K",'Rolex Data'!L129="Mixes of 18K",'Rolex Data'!L129="Mixes &lt;18K"),1,0)</f>
        <v>0</v>
      </c>
      <c r="J129">
        <f>IF(OR('Rolex Data'!L129="PVD",'Rolex Data'!L129="Gold Plate",'Rolex Data'!L129="Other"),1,0)</f>
        <v>0</v>
      </c>
      <c r="K129">
        <f>IF('Rolex Data'!P129="Stainless Steel",1,0)</f>
        <v>1</v>
      </c>
      <c r="L129">
        <f>IF('Rolex Data'!P129="Leather",1,0)</f>
        <v>0</v>
      </c>
      <c r="M129">
        <f>IF('Rolex Data'!P129="Two-tone",1,0)</f>
        <v>0</v>
      </c>
      <c r="N129">
        <f>IF(OR('Rolex Data'!P129="YG 18K",'Rolex Data'!P129="PG 18K",'Rolex Data'!P129="WG 18K",'Rolex Data'!P129="Mixes of 18K"),1,0)</f>
        <v>0</v>
      </c>
      <c r="O129">
        <f>IF(OR('Rolex Data'!AX129="Yes",'Rolex Data'!AY129="Yes",'Rolex Data'!AW129="Yes"),1,0)</f>
        <v>0</v>
      </c>
      <c r="P129">
        <f>IF(OR(ISTEXT('Rolex Data'!AZ129), ISTEXT('Rolex Data'!BA129)),1,0)</f>
        <v>0</v>
      </c>
      <c r="Q129">
        <f>IF('Rolex Data'!BB129="Yes",1,0)</f>
        <v>0</v>
      </c>
      <c r="R129">
        <f>IF('Rolex Data'!BC129="Yes",1,0)</f>
        <v>0</v>
      </c>
      <c r="S129">
        <f>IF('Rolex Data'!BF129="Yes",1,0)</f>
        <v>0</v>
      </c>
      <c r="T129">
        <f>IF('Rolex Data'!BG129="A",1,0)</f>
        <v>0</v>
      </c>
      <c r="U129">
        <f>IF('Rolex Data'!BG129="AA",1,0)</f>
        <v>0</v>
      </c>
      <c r="V129">
        <f>IF('Rolex Data'!BG129="AAA",1,0)</f>
        <v>1</v>
      </c>
      <c r="W129">
        <f>IF('Rolex Data'!BG129="AAAA",1,0)</f>
        <v>0</v>
      </c>
      <c r="X129">
        <f>IF('Rolex Data'!R129="Yes",1,0)</f>
        <v>0</v>
      </c>
      <c r="Y129">
        <f>IF(OR('Rolex Data'!X129="Yes", 'Rolex Data'!Y129="Yes",'Rolex Data'!Z129="Yes"),1,0)</f>
        <v>1</v>
      </c>
      <c r="Z129">
        <f>IF(OR('Rolex Data'!AA129="Yes",'Rolex Data'!AB129="Yes"),1,0)</f>
        <v>0</v>
      </c>
      <c r="AA129">
        <f>IF('Rolex Data'!AD129="Yes",1,0)</f>
        <v>0</v>
      </c>
      <c r="AB129">
        <f>IF('Rolex Data'!AC129="Yes",1,0)</f>
        <v>1</v>
      </c>
      <c r="AC129">
        <f>IF('Rolex Data'!AE129="Yes",1,0)</f>
        <v>0</v>
      </c>
      <c r="AD129">
        <f>IF(OR('Rolex Data'!AK129="Yes",'Rolex Data'!AN129="Yes"),1,0)</f>
        <v>0</v>
      </c>
      <c r="AE129" s="45">
        <f t="shared" si="7"/>
        <v>0</v>
      </c>
      <c r="AF129" s="45">
        <f t="shared" si="8"/>
        <v>0</v>
      </c>
      <c r="AG129" s="45">
        <f t="shared" si="9"/>
        <v>0</v>
      </c>
      <c r="AH129" s="45">
        <f t="shared" si="10"/>
        <v>1</v>
      </c>
      <c r="AI129" s="45">
        <f t="shared" si="11"/>
        <v>0</v>
      </c>
    </row>
    <row r="130" spans="1:35" x14ac:dyDescent="0.2">
      <c r="A130">
        <v>126</v>
      </c>
      <c r="B130" s="47">
        <f>'Rolex Data'!C130</f>
        <v>44325</v>
      </c>
      <c r="C130">
        <f>'Rolex Data'!D130</f>
        <v>222</v>
      </c>
      <c r="D130" s="48">
        <f>'Rolex Data'!E130</f>
        <v>16000</v>
      </c>
      <c r="E130" s="48">
        <f>'Rolex Data'!F130</f>
        <v>20000</v>
      </c>
      <c r="F130" s="49">
        <f t="shared" si="6"/>
        <v>9.6803440012219184</v>
      </c>
      <c r="G130">
        <f>IF('Rolex Data'!L130="Stainless Steel",1,0)</f>
        <v>1</v>
      </c>
      <c r="H130">
        <f>IF('Rolex Data'!L130="Two-tone",1,0)</f>
        <v>0</v>
      </c>
      <c r="I130">
        <f>IF(OR('Rolex Data'!L130="YG 18K",'Rolex Data'!L130="YG &lt;18K",'Rolex Data'!L130="PG 18K",'Rolex Data'!L130="PG &lt;18K",'Rolex Data'!L130="WG 18K",'Rolex Data'!L130="Mixes of 18K",'Rolex Data'!L130="Mixes &lt;18K"),1,0)</f>
        <v>0</v>
      </c>
      <c r="J130">
        <f>IF(OR('Rolex Data'!L130="PVD",'Rolex Data'!L130="Gold Plate",'Rolex Data'!L130="Other"),1,0)</f>
        <v>0</v>
      </c>
      <c r="K130">
        <f>IF('Rolex Data'!P130="Stainless Steel",1,0)</f>
        <v>1</v>
      </c>
      <c r="L130">
        <f>IF('Rolex Data'!P130="Leather",1,0)</f>
        <v>0</v>
      </c>
      <c r="M130">
        <f>IF('Rolex Data'!P130="Two-tone",1,0)</f>
        <v>0</v>
      </c>
      <c r="N130">
        <f>IF(OR('Rolex Data'!P130="YG 18K",'Rolex Data'!P130="PG 18K",'Rolex Data'!P130="WG 18K",'Rolex Data'!P130="Mixes of 18K"),1,0)</f>
        <v>0</v>
      </c>
      <c r="O130">
        <f>IF(OR('Rolex Data'!AX130="Yes",'Rolex Data'!AY130="Yes",'Rolex Data'!AW130="Yes"),1,0)</f>
        <v>0</v>
      </c>
      <c r="P130">
        <f>IF(OR(ISTEXT('Rolex Data'!AZ130), ISTEXT('Rolex Data'!BA130)),1,0)</f>
        <v>0</v>
      </c>
      <c r="Q130">
        <f>IF('Rolex Data'!BB130="Yes",1,0)</f>
        <v>0</v>
      </c>
      <c r="R130">
        <f>IF('Rolex Data'!BC130="Yes",1,0)</f>
        <v>0</v>
      </c>
      <c r="S130">
        <f>IF('Rolex Data'!BF130="Yes",1,0)</f>
        <v>0</v>
      </c>
      <c r="T130">
        <f>IF('Rolex Data'!BG130="A",1,0)</f>
        <v>0</v>
      </c>
      <c r="U130">
        <f>IF('Rolex Data'!BG130="AA",1,0)</f>
        <v>0</v>
      </c>
      <c r="V130">
        <f>IF('Rolex Data'!BG130="AAA",1,0)</f>
        <v>1</v>
      </c>
      <c r="W130">
        <f>IF('Rolex Data'!BG130="AAAA",1,0)</f>
        <v>0</v>
      </c>
      <c r="X130">
        <f>IF('Rolex Data'!R130="Yes",1,0)</f>
        <v>1</v>
      </c>
      <c r="Y130">
        <f>IF(OR('Rolex Data'!X130="Yes", 'Rolex Data'!Y130="Yes",'Rolex Data'!Z130="Yes"),1,0)</f>
        <v>0</v>
      </c>
      <c r="Z130">
        <f>IF(OR('Rolex Data'!AA130="Yes",'Rolex Data'!AB130="Yes"),1,0)</f>
        <v>0</v>
      </c>
      <c r="AA130">
        <f>IF('Rolex Data'!AD130="Yes",1,0)</f>
        <v>0</v>
      </c>
      <c r="AB130">
        <f>IF('Rolex Data'!AC130="Yes",1,0)</f>
        <v>1</v>
      </c>
      <c r="AC130">
        <f>IF('Rolex Data'!AE130="Yes",1,0)</f>
        <v>0</v>
      </c>
      <c r="AD130">
        <f>IF(OR('Rolex Data'!AK130="Yes",'Rolex Data'!AN130="Yes"),1,0)</f>
        <v>0</v>
      </c>
      <c r="AE130" s="45">
        <f t="shared" si="7"/>
        <v>0</v>
      </c>
      <c r="AF130" s="45">
        <f t="shared" si="8"/>
        <v>0</v>
      </c>
      <c r="AG130" s="45">
        <f t="shared" si="9"/>
        <v>0</v>
      </c>
      <c r="AH130" s="45">
        <f t="shared" si="10"/>
        <v>1</v>
      </c>
      <c r="AI130" s="45">
        <f t="shared" si="11"/>
        <v>0</v>
      </c>
    </row>
    <row r="131" spans="1:35" x14ac:dyDescent="0.2">
      <c r="A131">
        <v>127</v>
      </c>
      <c r="B131" s="47">
        <f>'Rolex Data'!C131</f>
        <v>44325</v>
      </c>
      <c r="C131">
        <f>'Rolex Data'!D131</f>
        <v>223</v>
      </c>
      <c r="D131" s="48">
        <f>'Rolex Data'!E131</f>
        <v>44000</v>
      </c>
      <c r="E131" s="48">
        <f>'Rolex Data'!F131</f>
        <v>55000</v>
      </c>
      <c r="F131" s="49">
        <f t="shared" si="6"/>
        <v>10.691944912900398</v>
      </c>
      <c r="G131">
        <f>IF('Rolex Data'!L131="Stainless Steel",1,0)</f>
        <v>1</v>
      </c>
      <c r="H131">
        <f>IF('Rolex Data'!L131="Two-tone",1,0)</f>
        <v>0</v>
      </c>
      <c r="I131">
        <f>IF(OR('Rolex Data'!L131="YG 18K",'Rolex Data'!L131="YG &lt;18K",'Rolex Data'!L131="PG 18K",'Rolex Data'!L131="PG &lt;18K",'Rolex Data'!L131="WG 18K",'Rolex Data'!L131="Mixes of 18K",'Rolex Data'!L131="Mixes &lt;18K"),1,0)</f>
        <v>0</v>
      </c>
      <c r="J131">
        <f>IF(OR('Rolex Data'!L131="PVD",'Rolex Data'!L131="Gold Plate",'Rolex Data'!L131="Other"),1,0)</f>
        <v>0</v>
      </c>
      <c r="K131">
        <f>IF('Rolex Data'!P131="Stainless Steel",1,0)</f>
        <v>0</v>
      </c>
      <c r="L131">
        <f>IF('Rolex Data'!P131="Leather",1,0)</f>
        <v>1</v>
      </c>
      <c r="M131">
        <f>IF('Rolex Data'!P131="Two-tone",1,0)</f>
        <v>0</v>
      </c>
      <c r="N131">
        <f>IF(OR('Rolex Data'!P131="YG 18K",'Rolex Data'!P131="PG 18K",'Rolex Data'!P131="WG 18K",'Rolex Data'!P131="Mixes of 18K"),1,0)</f>
        <v>0</v>
      </c>
      <c r="O131">
        <f>IF(OR('Rolex Data'!AX131="Yes",'Rolex Data'!AY131="Yes",'Rolex Data'!AW131="Yes"),1,0)</f>
        <v>0</v>
      </c>
      <c r="P131">
        <f>IF(OR(ISTEXT('Rolex Data'!AZ131), ISTEXT('Rolex Data'!BA131)),1,0)</f>
        <v>0</v>
      </c>
      <c r="Q131">
        <f>IF('Rolex Data'!BB131="Yes",1,0)</f>
        <v>0</v>
      </c>
      <c r="R131">
        <f>IF('Rolex Data'!BC131="Yes",1,0)</f>
        <v>0</v>
      </c>
      <c r="S131">
        <f>IF('Rolex Data'!BF131="Yes",1,0)</f>
        <v>0</v>
      </c>
      <c r="T131">
        <f>IF('Rolex Data'!BG131="A",1,0)</f>
        <v>0</v>
      </c>
      <c r="U131">
        <f>IF('Rolex Data'!BG131="AA",1,0)</f>
        <v>0</v>
      </c>
      <c r="V131">
        <f>IF('Rolex Data'!BG131="AAA",1,0)</f>
        <v>0</v>
      </c>
      <c r="W131">
        <f>IF('Rolex Data'!BG131="AAAA",1,0)</f>
        <v>1</v>
      </c>
      <c r="X131">
        <f>IF('Rolex Data'!R131="Yes",1,0)</f>
        <v>1</v>
      </c>
      <c r="Y131">
        <f>IF(OR('Rolex Data'!X131="Yes", 'Rolex Data'!Y131="Yes",'Rolex Data'!Z131="Yes"),1,0)</f>
        <v>0</v>
      </c>
      <c r="Z131">
        <f>IF(OR('Rolex Data'!AA131="Yes",'Rolex Data'!AB131="Yes"),1,0)</f>
        <v>0</v>
      </c>
      <c r="AA131">
        <f>IF('Rolex Data'!AD131="Yes",1,0)</f>
        <v>0</v>
      </c>
      <c r="AB131">
        <f>IF('Rolex Data'!AC131="Yes",1,0)</f>
        <v>1</v>
      </c>
      <c r="AC131">
        <f>IF('Rolex Data'!AE131="Yes",1,0)</f>
        <v>0</v>
      </c>
      <c r="AD131">
        <f>IF(OR('Rolex Data'!AK131="Yes",'Rolex Data'!AN131="Yes"),1,0)</f>
        <v>0</v>
      </c>
      <c r="AE131" s="45">
        <f t="shared" si="7"/>
        <v>0</v>
      </c>
      <c r="AF131" s="45">
        <f t="shared" si="8"/>
        <v>0</v>
      </c>
      <c r="AG131" s="45">
        <f t="shared" si="9"/>
        <v>0</v>
      </c>
      <c r="AH131" s="45">
        <f t="shared" si="10"/>
        <v>1</v>
      </c>
      <c r="AI131" s="45">
        <f t="shared" si="11"/>
        <v>0</v>
      </c>
    </row>
    <row r="132" spans="1:35" x14ac:dyDescent="0.2">
      <c r="A132">
        <v>128</v>
      </c>
      <c r="B132" s="47">
        <f>'Rolex Data'!C132</f>
        <v>44325</v>
      </c>
      <c r="C132">
        <f>'Rolex Data'!D132</f>
        <v>224</v>
      </c>
      <c r="D132" s="48">
        <f>'Rolex Data'!E132</f>
        <v>115000</v>
      </c>
      <c r="E132" s="48">
        <f>'Rolex Data'!F132</f>
        <v>143750</v>
      </c>
      <c r="F132" s="49">
        <f t="shared" si="6"/>
        <v>11.652687407345388</v>
      </c>
      <c r="G132">
        <f>IF('Rolex Data'!L132="Stainless Steel",1,0)</f>
        <v>0</v>
      </c>
      <c r="H132">
        <f>IF('Rolex Data'!L132="Two-tone",1,0)</f>
        <v>0</v>
      </c>
      <c r="I132">
        <f>IF(OR('Rolex Data'!L132="YG 18K",'Rolex Data'!L132="YG &lt;18K",'Rolex Data'!L132="PG 18K",'Rolex Data'!L132="PG &lt;18K",'Rolex Data'!L132="WG 18K",'Rolex Data'!L132="Mixes of 18K",'Rolex Data'!L132="Mixes &lt;18K"),1,0)</f>
        <v>1</v>
      </c>
      <c r="J132">
        <f>IF(OR('Rolex Data'!L132="PVD",'Rolex Data'!L132="Gold Plate",'Rolex Data'!L132="Other"),1,0)</f>
        <v>0</v>
      </c>
      <c r="K132">
        <f>IF('Rolex Data'!P132="Stainless Steel",1,0)</f>
        <v>0</v>
      </c>
      <c r="L132">
        <f>IF('Rolex Data'!P132="Leather",1,0)</f>
        <v>0</v>
      </c>
      <c r="M132">
        <f>IF('Rolex Data'!P132="Two-tone",1,0)</f>
        <v>0</v>
      </c>
      <c r="N132">
        <f>IF(OR('Rolex Data'!P132="YG 18K",'Rolex Data'!P132="PG 18K",'Rolex Data'!P132="WG 18K",'Rolex Data'!P132="Mixes of 18K"),1,0)</f>
        <v>1</v>
      </c>
      <c r="O132">
        <f>IF(OR('Rolex Data'!AX132="Yes",'Rolex Data'!AY132="Yes",'Rolex Data'!AW132="Yes"),1,0)</f>
        <v>0</v>
      </c>
      <c r="P132">
        <f>IF(OR(ISTEXT('Rolex Data'!AZ132), ISTEXT('Rolex Data'!BA132)),1,0)</f>
        <v>0</v>
      </c>
      <c r="Q132">
        <f>IF('Rolex Data'!BB132="Yes",1,0)</f>
        <v>1</v>
      </c>
      <c r="R132">
        <f>IF('Rolex Data'!BC132="Yes",1,0)</f>
        <v>0</v>
      </c>
      <c r="S132">
        <f>IF('Rolex Data'!BF132="Yes",1,0)</f>
        <v>0</v>
      </c>
      <c r="T132">
        <f>IF('Rolex Data'!BG132="A",1,0)</f>
        <v>0</v>
      </c>
      <c r="U132">
        <f>IF('Rolex Data'!BG132="AA",1,0)</f>
        <v>0</v>
      </c>
      <c r="V132">
        <f>IF('Rolex Data'!BG132="AAA",1,0)</f>
        <v>0</v>
      </c>
      <c r="W132">
        <f>IF('Rolex Data'!BG132="AAAA",1,0)</f>
        <v>1</v>
      </c>
      <c r="X132">
        <f>IF('Rolex Data'!R132="Yes",1,0)</f>
        <v>0</v>
      </c>
      <c r="Y132">
        <f>IF(OR('Rolex Data'!X132="Yes", 'Rolex Data'!Y132="Yes",'Rolex Data'!Z132="Yes"),1,0)</f>
        <v>1</v>
      </c>
      <c r="Z132">
        <f>IF(OR('Rolex Data'!AA132="Yes",'Rolex Data'!AB132="Yes"),1,0)</f>
        <v>0</v>
      </c>
      <c r="AA132">
        <f>IF('Rolex Data'!AD132="Yes",1,0)</f>
        <v>0</v>
      </c>
      <c r="AB132">
        <f>IF('Rolex Data'!AC132="Yes",1,0)</f>
        <v>1</v>
      </c>
      <c r="AC132">
        <f>IF('Rolex Data'!AE132="Yes",1,0)</f>
        <v>0</v>
      </c>
      <c r="AD132">
        <f>IF(OR('Rolex Data'!AK132="Yes",'Rolex Data'!AN132="Yes"),1,0)</f>
        <v>0</v>
      </c>
      <c r="AE132" s="45">
        <f t="shared" si="7"/>
        <v>0</v>
      </c>
      <c r="AF132" s="45">
        <f t="shared" si="8"/>
        <v>0</v>
      </c>
      <c r="AG132" s="45">
        <f t="shared" si="9"/>
        <v>0</v>
      </c>
      <c r="AH132" s="45">
        <f t="shared" si="10"/>
        <v>1</v>
      </c>
      <c r="AI132" s="45">
        <f t="shared" si="11"/>
        <v>0</v>
      </c>
    </row>
    <row r="133" spans="1:35" x14ac:dyDescent="0.2">
      <c r="A133">
        <v>129</v>
      </c>
      <c r="B133" s="47">
        <f>'Rolex Data'!C133</f>
        <v>44325</v>
      </c>
      <c r="C133">
        <f>'Rolex Data'!D133</f>
        <v>225</v>
      </c>
      <c r="D133" s="48">
        <f>'Rolex Data'!E133</f>
        <v>10000</v>
      </c>
      <c r="E133" s="48">
        <f>'Rolex Data'!F133</f>
        <v>12500</v>
      </c>
      <c r="F133" s="49">
        <f t="shared" si="6"/>
        <v>9.2103403719761836</v>
      </c>
      <c r="G133">
        <f>IF('Rolex Data'!L133="Stainless Steel",1,0)</f>
        <v>1</v>
      </c>
      <c r="H133">
        <f>IF('Rolex Data'!L133="Two-tone",1,0)</f>
        <v>0</v>
      </c>
      <c r="I133">
        <f>IF(OR('Rolex Data'!L133="YG 18K",'Rolex Data'!L133="YG &lt;18K",'Rolex Data'!L133="PG 18K",'Rolex Data'!L133="PG &lt;18K",'Rolex Data'!L133="WG 18K",'Rolex Data'!L133="Mixes of 18K",'Rolex Data'!L133="Mixes &lt;18K"),1,0)</f>
        <v>0</v>
      </c>
      <c r="J133">
        <f>IF(OR('Rolex Data'!L133="PVD",'Rolex Data'!L133="Gold Plate",'Rolex Data'!L133="Other"),1,0)</f>
        <v>0</v>
      </c>
      <c r="K133">
        <f>IF('Rolex Data'!P133="Stainless Steel",1,0)</f>
        <v>1</v>
      </c>
      <c r="L133">
        <f>IF('Rolex Data'!P133="Leather",1,0)</f>
        <v>0</v>
      </c>
      <c r="M133">
        <f>IF('Rolex Data'!P133="Two-tone",1,0)</f>
        <v>0</v>
      </c>
      <c r="N133">
        <f>IF(OR('Rolex Data'!P133="YG 18K",'Rolex Data'!P133="PG 18K",'Rolex Data'!P133="WG 18K",'Rolex Data'!P133="Mixes of 18K"),1,0)</f>
        <v>0</v>
      </c>
      <c r="O133">
        <f>IF(OR('Rolex Data'!AX133="Yes",'Rolex Data'!AY133="Yes",'Rolex Data'!AW133="Yes"),1,0)</f>
        <v>0</v>
      </c>
      <c r="P133">
        <f>IF(OR(ISTEXT('Rolex Data'!AZ133), ISTEXT('Rolex Data'!BA133)),1,0)</f>
        <v>0</v>
      </c>
      <c r="Q133">
        <f>IF('Rolex Data'!BB133="Yes",1,0)</f>
        <v>0</v>
      </c>
      <c r="R133">
        <f>IF('Rolex Data'!BC133="Yes",1,0)</f>
        <v>0</v>
      </c>
      <c r="S133">
        <f>IF('Rolex Data'!BF133="Yes",1,0)</f>
        <v>0</v>
      </c>
      <c r="T133">
        <f>IF('Rolex Data'!BG133="A",1,0)</f>
        <v>0</v>
      </c>
      <c r="U133">
        <f>IF('Rolex Data'!BG133="AA",1,0)</f>
        <v>0</v>
      </c>
      <c r="V133">
        <f>IF('Rolex Data'!BG133="AAA",1,0)</f>
        <v>1</v>
      </c>
      <c r="W133">
        <f>IF('Rolex Data'!BG133="AAAA",1,0)</f>
        <v>0</v>
      </c>
      <c r="X133">
        <f>IF('Rolex Data'!R133="Yes",1,0)</f>
        <v>0</v>
      </c>
      <c r="Y133">
        <f>IF(OR('Rolex Data'!X133="Yes", 'Rolex Data'!Y133="Yes",'Rolex Data'!Z133="Yes"),1,0)</f>
        <v>1</v>
      </c>
      <c r="Z133">
        <f>IF(OR('Rolex Data'!AA133="Yes",'Rolex Data'!AB133="Yes"),1,0)</f>
        <v>0</v>
      </c>
      <c r="AA133">
        <f>IF('Rolex Data'!AD133="Yes",1,0)</f>
        <v>0</v>
      </c>
      <c r="AB133">
        <f>IF('Rolex Data'!AC133="Yes",1,0)</f>
        <v>1</v>
      </c>
      <c r="AC133">
        <f>IF('Rolex Data'!AE133="Yes",1,0)</f>
        <v>0</v>
      </c>
      <c r="AD133">
        <f>IF(OR('Rolex Data'!AK133="Yes",'Rolex Data'!AN133="Yes"),1,0)</f>
        <v>0</v>
      </c>
      <c r="AE133" s="45">
        <f t="shared" si="7"/>
        <v>0</v>
      </c>
      <c r="AF133" s="45">
        <f t="shared" si="8"/>
        <v>0</v>
      </c>
      <c r="AG133" s="45">
        <f t="shared" si="9"/>
        <v>0</v>
      </c>
      <c r="AH133" s="45">
        <f t="shared" si="10"/>
        <v>1</v>
      </c>
      <c r="AI133" s="45">
        <f t="shared" si="11"/>
        <v>0</v>
      </c>
    </row>
    <row r="134" spans="1:35" x14ac:dyDescent="0.2">
      <c r="A134">
        <v>130</v>
      </c>
      <c r="B134" s="47">
        <f>'Rolex Data'!C134</f>
        <v>44325</v>
      </c>
      <c r="C134">
        <f>'Rolex Data'!D134</f>
        <v>230</v>
      </c>
      <c r="D134" s="48">
        <f>'Rolex Data'!E134</f>
        <v>100000</v>
      </c>
      <c r="E134" s="48">
        <f>'Rolex Data'!F134</f>
        <v>125000</v>
      </c>
      <c r="F134" s="49">
        <f t="shared" ref="F134:F197" si="12">LN(D134)</f>
        <v>11.512925464970229</v>
      </c>
      <c r="G134">
        <f>IF('Rolex Data'!L134="Stainless Steel",1,0)</f>
        <v>1</v>
      </c>
      <c r="H134">
        <f>IF('Rolex Data'!L134="Two-tone",1,0)</f>
        <v>0</v>
      </c>
      <c r="I134">
        <f>IF(OR('Rolex Data'!L134="YG 18K",'Rolex Data'!L134="YG &lt;18K",'Rolex Data'!L134="PG 18K",'Rolex Data'!L134="PG &lt;18K",'Rolex Data'!L134="WG 18K",'Rolex Data'!L134="Mixes of 18K",'Rolex Data'!L134="Mixes &lt;18K"),1,0)</f>
        <v>0</v>
      </c>
      <c r="J134">
        <f>IF(OR('Rolex Data'!L134="PVD",'Rolex Data'!L134="Gold Plate",'Rolex Data'!L134="Other"),1,0)</f>
        <v>0</v>
      </c>
      <c r="K134">
        <f>IF('Rolex Data'!P134="Stainless Steel",1,0)</f>
        <v>1</v>
      </c>
      <c r="L134">
        <f>IF('Rolex Data'!P134="Leather",1,0)</f>
        <v>0</v>
      </c>
      <c r="M134">
        <f>IF('Rolex Data'!P134="Two-tone",1,0)</f>
        <v>0</v>
      </c>
      <c r="N134">
        <f>IF(OR('Rolex Data'!P134="YG 18K",'Rolex Data'!P134="PG 18K",'Rolex Data'!P134="WG 18K",'Rolex Data'!P134="Mixes of 18K"),1,0)</f>
        <v>0</v>
      </c>
      <c r="O134">
        <f>IF(OR('Rolex Data'!AX134="Yes",'Rolex Data'!AY134="Yes",'Rolex Data'!AW134="Yes"),1,0)</f>
        <v>0</v>
      </c>
      <c r="P134">
        <f>IF(OR(ISTEXT('Rolex Data'!AZ134), ISTEXT('Rolex Data'!BA134)),1,0)</f>
        <v>0</v>
      </c>
      <c r="Q134">
        <f>IF('Rolex Data'!BB134="Yes",1,0)</f>
        <v>0</v>
      </c>
      <c r="R134">
        <f>IF('Rolex Data'!BC134="Yes",1,0)</f>
        <v>0</v>
      </c>
      <c r="S134">
        <f>IF('Rolex Data'!BF134="Yes",1,0)</f>
        <v>0</v>
      </c>
      <c r="T134">
        <f>IF('Rolex Data'!BG134="A",1,0)</f>
        <v>0</v>
      </c>
      <c r="U134">
        <f>IF('Rolex Data'!BG134="AA",1,0)</f>
        <v>0</v>
      </c>
      <c r="V134">
        <f>IF('Rolex Data'!BG134="AAA",1,0)</f>
        <v>1</v>
      </c>
      <c r="W134">
        <f>IF('Rolex Data'!BG134="AAAA",1,0)</f>
        <v>0</v>
      </c>
      <c r="X134">
        <f>IF('Rolex Data'!R134="Yes",1,0)</f>
        <v>0</v>
      </c>
      <c r="Y134">
        <f>IF(OR('Rolex Data'!X134="Yes", 'Rolex Data'!Y134="Yes",'Rolex Data'!Z134="Yes"),1,0)</f>
        <v>0</v>
      </c>
      <c r="Z134">
        <f>IF(OR('Rolex Data'!AA134="Yes",'Rolex Data'!AB134="Yes"),1,0)</f>
        <v>0</v>
      </c>
      <c r="AA134">
        <f>IF('Rolex Data'!AD134="Yes",1,0)</f>
        <v>0</v>
      </c>
      <c r="AB134">
        <f>IF('Rolex Data'!AC134="Yes",1,0)</f>
        <v>0</v>
      </c>
      <c r="AC134">
        <f>IF('Rolex Data'!AE134="Yes",1,0)</f>
        <v>0</v>
      </c>
      <c r="AD134">
        <f>IF(OR('Rolex Data'!AK134="Yes",'Rolex Data'!AN134="Yes"),1,0)</f>
        <v>1</v>
      </c>
      <c r="AE134" s="45">
        <f t="shared" ref="AE134:AE197" si="13">IF(AND($B134&gt;=DATEVALUE("1/1/2018"),$B134&lt;=DATEVALUE("12/31/2018")),1,0)</f>
        <v>0</v>
      </c>
      <c r="AF134" s="45">
        <f t="shared" ref="AF134:AF197" si="14">IF(AND($B134&gt;=DATEVALUE("1/1/2019"),$B134&lt;=DATEVALUE("12/31/2019")),1,0)</f>
        <v>0</v>
      </c>
      <c r="AG134" s="45">
        <f t="shared" ref="AG134:AG197" si="15">IF(AND($B134&gt;=DATEVALUE("1/1/2020"),$B134&lt;=DATEVALUE("12/31/2020")),1,0)</f>
        <v>0</v>
      </c>
      <c r="AH134" s="45">
        <f t="shared" ref="AH134:AH197" si="16">IF(AND($B134&gt;=DATEVALUE("1/1/2021"),$B134&lt;=DATEVALUE("12/31/2021")),1,0)</f>
        <v>1</v>
      </c>
      <c r="AI134" s="45">
        <f t="shared" ref="AI134:AI197" si="17">IF(AND($B134&gt;=DATEVALUE("1/1/2022"),$B134&lt;=DATEVALUE("12/31/2022")),1,0)</f>
        <v>0</v>
      </c>
    </row>
    <row r="135" spans="1:35" x14ac:dyDescent="0.2">
      <c r="A135">
        <v>131</v>
      </c>
      <c r="B135" s="47">
        <f>'Rolex Data'!C135</f>
        <v>44325</v>
      </c>
      <c r="C135">
        <f>'Rolex Data'!D135</f>
        <v>231</v>
      </c>
      <c r="D135" s="48">
        <f>'Rolex Data'!E135</f>
        <v>120000</v>
      </c>
      <c r="E135" s="48">
        <f>'Rolex Data'!F135</f>
        <v>150000</v>
      </c>
      <c r="F135" s="49">
        <f t="shared" si="12"/>
        <v>11.695247021764184</v>
      </c>
      <c r="G135">
        <f>IF('Rolex Data'!L135="Stainless Steel",1,0)</f>
        <v>0</v>
      </c>
      <c r="H135">
        <f>IF('Rolex Data'!L135="Two-tone",1,0)</f>
        <v>0</v>
      </c>
      <c r="I135">
        <f>IF(OR('Rolex Data'!L135="YG 18K",'Rolex Data'!L135="YG &lt;18K",'Rolex Data'!L135="PG 18K",'Rolex Data'!L135="PG &lt;18K",'Rolex Data'!L135="WG 18K",'Rolex Data'!L135="Mixes of 18K",'Rolex Data'!L135="Mixes &lt;18K"),1,0)</f>
        <v>1</v>
      </c>
      <c r="J135">
        <f>IF(OR('Rolex Data'!L135="PVD",'Rolex Data'!L135="Gold Plate",'Rolex Data'!L135="Other"),1,0)</f>
        <v>0</v>
      </c>
      <c r="K135">
        <f>IF('Rolex Data'!P135="Stainless Steel",1,0)</f>
        <v>0</v>
      </c>
      <c r="L135">
        <f>IF('Rolex Data'!P135="Leather",1,0)</f>
        <v>0</v>
      </c>
      <c r="M135">
        <f>IF('Rolex Data'!P135="Two-tone",1,0)</f>
        <v>0</v>
      </c>
      <c r="N135">
        <f>IF(OR('Rolex Data'!P135="YG 18K",'Rolex Data'!P135="PG 18K",'Rolex Data'!P135="WG 18K",'Rolex Data'!P135="Mixes of 18K"),1,0)</f>
        <v>1</v>
      </c>
      <c r="O135">
        <f>IF(OR('Rolex Data'!AX135="Yes",'Rolex Data'!AY135="Yes",'Rolex Data'!AW135="Yes"),1,0)</f>
        <v>0</v>
      </c>
      <c r="P135">
        <f>IF(OR(ISTEXT('Rolex Data'!AZ135), ISTEXT('Rolex Data'!BA135)),1,0)</f>
        <v>0</v>
      </c>
      <c r="Q135">
        <f>IF('Rolex Data'!BB135="Yes",1,0)</f>
        <v>0</v>
      </c>
      <c r="R135">
        <f>IF('Rolex Data'!BC135="Yes",1,0)</f>
        <v>0</v>
      </c>
      <c r="S135">
        <f>IF('Rolex Data'!BF135="Yes",1,0)</f>
        <v>0</v>
      </c>
      <c r="T135">
        <f>IF('Rolex Data'!BG135="A",1,0)</f>
        <v>0</v>
      </c>
      <c r="U135">
        <f>IF('Rolex Data'!BG135="AA",1,0)</f>
        <v>0</v>
      </c>
      <c r="V135">
        <f>IF('Rolex Data'!BG135="AAA",1,0)</f>
        <v>0</v>
      </c>
      <c r="W135">
        <f>IF('Rolex Data'!BG135="AAAA",1,0)</f>
        <v>1</v>
      </c>
      <c r="X135">
        <f>IF('Rolex Data'!R135="Yes",1,0)</f>
        <v>0</v>
      </c>
      <c r="Y135">
        <f>IF(OR('Rolex Data'!X135="Yes", 'Rolex Data'!Y135="Yes",'Rolex Data'!Z135="Yes"),1,0)</f>
        <v>0</v>
      </c>
      <c r="Z135">
        <f>IF(OR('Rolex Data'!AA135="Yes",'Rolex Data'!AB135="Yes"),1,0)</f>
        <v>0</v>
      </c>
      <c r="AA135">
        <f>IF('Rolex Data'!AD135="Yes",1,0)</f>
        <v>0</v>
      </c>
      <c r="AB135">
        <f>IF('Rolex Data'!AC135="Yes",1,0)</f>
        <v>0</v>
      </c>
      <c r="AC135">
        <f>IF('Rolex Data'!AE135="Yes",1,0)</f>
        <v>0</v>
      </c>
      <c r="AD135">
        <f>IF(OR('Rolex Data'!AK135="Yes",'Rolex Data'!AN135="Yes"),1,0)</f>
        <v>1</v>
      </c>
      <c r="AE135" s="45">
        <f t="shared" si="13"/>
        <v>0</v>
      </c>
      <c r="AF135" s="45">
        <f t="shared" si="14"/>
        <v>0</v>
      </c>
      <c r="AG135" s="45">
        <f t="shared" si="15"/>
        <v>0</v>
      </c>
      <c r="AH135" s="45">
        <f t="shared" si="16"/>
        <v>1</v>
      </c>
      <c r="AI135" s="45">
        <f t="shared" si="17"/>
        <v>0</v>
      </c>
    </row>
    <row r="136" spans="1:35" x14ac:dyDescent="0.2">
      <c r="A136">
        <v>132</v>
      </c>
      <c r="B136" s="47">
        <f>'Rolex Data'!C136</f>
        <v>44325</v>
      </c>
      <c r="C136">
        <f>'Rolex Data'!D136</f>
        <v>233</v>
      </c>
      <c r="D136" s="48">
        <f>'Rolex Data'!E136</f>
        <v>40000</v>
      </c>
      <c r="E136" s="48">
        <f>'Rolex Data'!F136</f>
        <v>50000</v>
      </c>
      <c r="F136" s="49">
        <f t="shared" si="12"/>
        <v>10.596634733096073</v>
      </c>
      <c r="G136">
        <f>IF('Rolex Data'!L136="Stainless Steel",1,0)</f>
        <v>0</v>
      </c>
      <c r="H136">
        <f>IF('Rolex Data'!L136="Two-tone",1,0)</f>
        <v>1</v>
      </c>
      <c r="I136">
        <f>IF(OR('Rolex Data'!L136="YG 18K",'Rolex Data'!L136="YG &lt;18K",'Rolex Data'!L136="PG 18K",'Rolex Data'!L136="PG &lt;18K",'Rolex Data'!L136="WG 18K",'Rolex Data'!L136="Mixes of 18K",'Rolex Data'!L136="Mixes &lt;18K"),1,0)</f>
        <v>0</v>
      </c>
      <c r="J136">
        <f>IF(OR('Rolex Data'!L136="PVD",'Rolex Data'!L136="Gold Plate",'Rolex Data'!L136="Other"),1,0)</f>
        <v>0</v>
      </c>
      <c r="K136">
        <f>IF('Rolex Data'!P136="Stainless Steel",1,0)</f>
        <v>0</v>
      </c>
      <c r="L136">
        <f>IF('Rolex Data'!P136="Leather",1,0)</f>
        <v>0</v>
      </c>
      <c r="M136">
        <f>IF('Rolex Data'!P136="Two-tone",1,0)</f>
        <v>1</v>
      </c>
      <c r="N136">
        <f>IF(OR('Rolex Data'!P136="YG 18K",'Rolex Data'!P136="PG 18K",'Rolex Data'!P136="WG 18K",'Rolex Data'!P136="Mixes of 18K"),1,0)</f>
        <v>0</v>
      </c>
      <c r="O136">
        <f>IF(OR('Rolex Data'!AX136="Yes",'Rolex Data'!AY136="Yes",'Rolex Data'!AW136="Yes"),1,0)</f>
        <v>0</v>
      </c>
      <c r="P136">
        <f>IF(OR(ISTEXT('Rolex Data'!AZ136), ISTEXT('Rolex Data'!BA136)),1,0)</f>
        <v>0</v>
      </c>
      <c r="Q136">
        <f>IF('Rolex Data'!BB136="Yes",1,0)</f>
        <v>0</v>
      </c>
      <c r="R136">
        <f>IF('Rolex Data'!BC136="Yes",1,0)</f>
        <v>0</v>
      </c>
      <c r="S136">
        <f>IF('Rolex Data'!BF136="Yes",1,0)</f>
        <v>0</v>
      </c>
      <c r="T136">
        <f>IF('Rolex Data'!BG136="A",1,0)</f>
        <v>0</v>
      </c>
      <c r="U136">
        <f>IF('Rolex Data'!BG136="AA",1,0)</f>
        <v>0</v>
      </c>
      <c r="V136">
        <f>IF('Rolex Data'!BG136="AAA",1,0)</f>
        <v>1</v>
      </c>
      <c r="W136">
        <f>IF('Rolex Data'!BG136="AAAA",1,0)</f>
        <v>0</v>
      </c>
      <c r="X136">
        <f>IF('Rolex Data'!R136="Yes",1,0)</f>
        <v>0</v>
      </c>
      <c r="Y136">
        <f>IF(OR('Rolex Data'!X136="Yes", 'Rolex Data'!Y136="Yes",'Rolex Data'!Z136="Yes"),1,0)</f>
        <v>0</v>
      </c>
      <c r="Z136">
        <f>IF(OR('Rolex Data'!AA136="Yes",'Rolex Data'!AB136="Yes"),1,0)</f>
        <v>0</v>
      </c>
      <c r="AA136">
        <f>IF('Rolex Data'!AD136="Yes",1,0)</f>
        <v>0</v>
      </c>
      <c r="AB136">
        <f>IF('Rolex Data'!AC136="Yes",1,0)</f>
        <v>0</v>
      </c>
      <c r="AC136">
        <f>IF('Rolex Data'!AE136="Yes",1,0)</f>
        <v>0</v>
      </c>
      <c r="AD136">
        <f>IF(OR('Rolex Data'!AK136="Yes",'Rolex Data'!AN136="Yes"),1,0)</f>
        <v>1</v>
      </c>
      <c r="AE136" s="45">
        <f t="shared" si="13"/>
        <v>0</v>
      </c>
      <c r="AF136" s="45">
        <f t="shared" si="14"/>
        <v>0</v>
      </c>
      <c r="AG136" s="45">
        <f t="shared" si="15"/>
        <v>0</v>
      </c>
      <c r="AH136" s="45">
        <f t="shared" si="16"/>
        <v>1</v>
      </c>
      <c r="AI136" s="45">
        <f t="shared" si="17"/>
        <v>0</v>
      </c>
    </row>
    <row r="137" spans="1:35" x14ac:dyDescent="0.2">
      <c r="A137">
        <v>133</v>
      </c>
      <c r="B137" s="47">
        <f>'Rolex Data'!C137</f>
        <v>44325</v>
      </c>
      <c r="C137">
        <f>'Rolex Data'!D137</f>
        <v>234</v>
      </c>
      <c r="D137" s="48">
        <f>'Rolex Data'!E137</f>
        <v>170000</v>
      </c>
      <c r="E137" s="48">
        <f>'Rolex Data'!F137</f>
        <v>212500</v>
      </c>
      <c r="F137" s="49">
        <f t="shared" si="12"/>
        <v>12.043553716032399</v>
      </c>
      <c r="G137">
        <f>IF('Rolex Data'!L137="Stainless Steel",1,0)</f>
        <v>1</v>
      </c>
      <c r="H137">
        <f>IF('Rolex Data'!L137="Two-tone",1,0)</f>
        <v>0</v>
      </c>
      <c r="I137">
        <f>IF(OR('Rolex Data'!L137="YG 18K",'Rolex Data'!L137="YG &lt;18K",'Rolex Data'!L137="PG 18K",'Rolex Data'!L137="PG &lt;18K",'Rolex Data'!L137="WG 18K",'Rolex Data'!L137="Mixes of 18K",'Rolex Data'!L137="Mixes &lt;18K"),1,0)</f>
        <v>0</v>
      </c>
      <c r="J137">
        <f>IF(OR('Rolex Data'!L137="PVD",'Rolex Data'!L137="Gold Plate",'Rolex Data'!L137="Other"),1,0)</f>
        <v>0</v>
      </c>
      <c r="K137">
        <f>IF('Rolex Data'!P137="Stainless Steel",1,0)</f>
        <v>1</v>
      </c>
      <c r="L137">
        <f>IF('Rolex Data'!P137="Leather",1,0)</f>
        <v>0</v>
      </c>
      <c r="M137">
        <f>IF('Rolex Data'!P137="Two-tone",1,0)</f>
        <v>0</v>
      </c>
      <c r="N137">
        <f>IF(OR('Rolex Data'!P137="YG 18K",'Rolex Data'!P137="PG 18K",'Rolex Data'!P137="WG 18K",'Rolex Data'!P137="Mixes of 18K"),1,0)</f>
        <v>0</v>
      </c>
      <c r="O137">
        <f>IF(OR('Rolex Data'!AX137="Yes",'Rolex Data'!AY137="Yes",'Rolex Data'!AW137="Yes"),1,0)</f>
        <v>0</v>
      </c>
      <c r="P137">
        <f>IF(OR(ISTEXT('Rolex Data'!AZ137), ISTEXT('Rolex Data'!BA137)),1,0)</f>
        <v>0</v>
      </c>
      <c r="Q137">
        <f>IF('Rolex Data'!BB137="Yes",1,0)</f>
        <v>0</v>
      </c>
      <c r="R137">
        <f>IF('Rolex Data'!BC137="Yes",1,0)</f>
        <v>0</v>
      </c>
      <c r="S137">
        <f>IF('Rolex Data'!BF137="Yes",1,0)</f>
        <v>0</v>
      </c>
      <c r="T137">
        <f>IF('Rolex Data'!BG137="A",1,0)</f>
        <v>0</v>
      </c>
      <c r="U137">
        <f>IF('Rolex Data'!BG137="AA",1,0)</f>
        <v>0</v>
      </c>
      <c r="V137">
        <f>IF('Rolex Data'!BG137="AAA",1,0)</f>
        <v>0</v>
      </c>
      <c r="W137">
        <f>IF('Rolex Data'!BG137="AAAA",1,0)</f>
        <v>1</v>
      </c>
      <c r="X137">
        <f>IF('Rolex Data'!R137="Yes",1,0)</f>
        <v>0</v>
      </c>
      <c r="Y137">
        <f>IF(OR('Rolex Data'!X137="Yes", 'Rolex Data'!Y137="Yes",'Rolex Data'!Z137="Yes"),1,0)</f>
        <v>0</v>
      </c>
      <c r="Z137">
        <f>IF(OR('Rolex Data'!AA137="Yes",'Rolex Data'!AB137="Yes"),1,0)</f>
        <v>0</v>
      </c>
      <c r="AA137">
        <f>IF('Rolex Data'!AD137="Yes",1,0)</f>
        <v>0</v>
      </c>
      <c r="AB137">
        <f>IF('Rolex Data'!AC137="Yes",1,0)</f>
        <v>0</v>
      </c>
      <c r="AC137">
        <f>IF('Rolex Data'!AE137="Yes",1,0)</f>
        <v>0</v>
      </c>
      <c r="AD137">
        <f>IF(OR('Rolex Data'!AK137="Yes",'Rolex Data'!AN137="Yes"),1,0)</f>
        <v>1</v>
      </c>
      <c r="AE137" s="45">
        <f t="shared" si="13"/>
        <v>0</v>
      </c>
      <c r="AF137" s="45">
        <f t="shared" si="14"/>
        <v>0</v>
      </c>
      <c r="AG137" s="45">
        <f t="shared" si="15"/>
        <v>0</v>
      </c>
      <c r="AH137" s="45">
        <f t="shared" si="16"/>
        <v>1</v>
      </c>
      <c r="AI137" s="45">
        <f t="shared" si="17"/>
        <v>0</v>
      </c>
    </row>
    <row r="138" spans="1:35" x14ac:dyDescent="0.2">
      <c r="A138">
        <v>134</v>
      </c>
      <c r="B138" s="47">
        <f>'Rolex Data'!C138</f>
        <v>44325</v>
      </c>
      <c r="C138">
        <f>'Rolex Data'!D138</f>
        <v>287</v>
      </c>
      <c r="D138" s="48">
        <f>'Rolex Data'!E138</f>
        <v>12000</v>
      </c>
      <c r="E138" s="48">
        <f>'Rolex Data'!F138</f>
        <v>15000</v>
      </c>
      <c r="F138" s="49">
        <f t="shared" si="12"/>
        <v>9.3926619287701367</v>
      </c>
      <c r="G138">
        <f>IF('Rolex Data'!L138="Stainless Steel",1,0)</f>
        <v>1</v>
      </c>
      <c r="H138">
        <f>IF('Rolex Data'!L138="Two-tone",1,0)</f>
        <v>0</v>
      </c>
      <c r="I138">
        <f>IF(OR('Rolex Data'!L138="YG 18K",'Rolex Data'!L138="YG &lt;18K",'Rolex Data'!L138="PG 18K",'Rolex Data'!L138="PG &lt;18K",'Rolex Data'!L138="WG 18K",'Rolex Data'!L138="Mixes of 18K",'Rolex Data'!L138="Mixes &lt;18K"),1,0)</f>
        <v>0</v>
      </c>
      <c r="J138">
        <f>IF(OR('Rolex Data'!L138="PVD",'Rolex Data'!L138="Gold Plate",'Rolex Data'!L138="Other"),1,0)</f>
        <v>0</v>
      </c>
      <c r="K138">
        <f>IF('Rolex Data'!P138="Stainless Steel",1,0)</f>
        <v>1</v>
      </c>
      <c r="L138">
        <f>IF('Rolex Data'!P138="Leather",1,0)</f>
        <v>0</v>
      </c>
      <c r="M138">
        <f>IF('Rolex Data'!P138="Two-tone",1,0)</f>
        <v>0</v>
      </c>
      <c r="N138">
        <f>IF(OR('Rolex Data'!P138="YG 18K",'Rolex Data'!P138="PG 18K",'Rolex Data'!P138="WG 18K",'Rolex Data'!P138="Mixes of 18K"),1,0)</f>
        <v>0</v>
      </c>
      <c r="O138">
        <f>IF(OR('Rolex Data'!AX138="Yes",'Rolex Data'!AY138="Yes",'Rolex Data'!AW138="Yes"),1,0)</f>
        <v>0</v>
      </c>
      <c r="P138">
        <f>IF(OR(ISTEXT('Rolex Data'!AZ138), ISTEXT('Rolex Data'!BA138)),1,0)</f>
        <v>0</v>
      </c>
      <c r="Q138">
        <f>IF('Rolex Data'!BB138="Yes",1,0)</f>
        <v>0</v>
      </c>
      <c r="R138">
        <f>IF('Rolex Data'!BC138="Yes",1,0)</f>
        <v>0</v>
      </c>
      <c r="S138">
        <f>IF('Rolex Data'!BF138="Yes",1,0)</f>
        <v>0</v>
      </c>
      <c r="T138">
        <f>IF('Rolex Data'!BG138="A",1,0)</f>
        <v>0</v>
      </c>
      <c r="U138">
        <f>IF('Rolex Data'!BG138="AA",1,0)</f>
        <v>1</v>
      </c>
      <c r="V138">
        <f>IF('Rolex Data'!BG138="AAA",1,0)</f>
        <v>0</v>
      </c>
      <c r="W138">
        <f>IF('Rolex Data'!BG138="AAAA",1,0)</f>
        <v>0</v>
      </c>
      <c r="X138">
        <f>IF('Rolex Data'!R138="Yes",1,0)</f>
        <v>0</v>
      </c>
      <c r="Y138">
        <f>IF(OR('Rolex Data'!X138="Yes", 'Rolex Data'!Y138="Yes",'Rolex Data'!Z138="Yes"),1,0)</f>
        <v>1</v>
      </c>
      <c r="Z138">
        <f>IF(OR('Rolex Data'!AA138="Yes",'Rolex Data'!AB138="Yes"),1,0)</f>
        <v>0</v>
      </c>
      <c r="AA138">
        <f>IF('Rolex Data'!AD138="Yes",1,0)</f>
        <v>0</v>
      </c>
      <c r="AB138">
        <f>IF('Rolex Data'!AC138="Yes",1,0)</f>
        <v>0</v>
      </c>
      <c r="AC138">
        <f>IF('Rolex Data'!AE138="Yes",1,0)</f>
        <v>1</v>
      </c>
      <c r="AD138">
        <f>IF(OR('Rolex Data'!AK138="Yes",'Rolex Data'!AN138="Yes"),1,0)</f>
        <v>0</v>
      </c>
      <c r="AE138" s="45">
        <f t="shared" si="13"/>
        <v>0</v>
      </c>
      <c r="AF138" s="45">
        <f t="shared" si="14"/>
        <v>0</v>
      </c>
      <c r="AG138" s="45">
        <f t="shared" si="15"/>
        <v>0</v>
      </c>
      <c r="AH138" s="45">
        <f t="shared" si="16"/>
        <v>1</v>
      </c>
      <c r="AI138" s="45">
        <f t="shared" si="17"/>
        <v>0</v>
      </c>
    </row>
    <row r="139" spans="1:35" x14ac:dyDescent="0.2">
      <c r="A139">
        <v>135</v>
      </c>
      <c r="B139" s="47">
        <f>'Rolex Data'!C139</f>
        <v>44325</v>
      </c>
      <c r="C139">
        <f>'Rolex Data'!D139</f>
        <v>288</v>
      </c>
      <c r="D139" s="48">
        <f>'Rolex Data'!E139</f>
        <v>15000</v>
      </c>
      <c r="E139" s="48">
        <f>'Rolex Data'!F139</f>
        <v>18750</v>
      </c>
      <c r="F139" s="49">
        <f t="shared" si="12"/>
        <v>9.6158054800843473</v>
      </c>
      <c r="G139">
        <f>IF('Rolex Data'!L139="Stainless Steel",1,0)</f>
        <v>1</v>
      </c>
      <c r="H139">
        <f>IF('Rolex Data'!L139="Two-tone",1,0)</f>
        <v>0</v>
      </c>
      <c r="I139">
        <f>IF(OR('Rolex Data'!L139="YG 18K",'Rolex Data'!L139="YG &lt;18K",'Rolex Data'!L139="PG 18K",'Rolex Data'!L139="PG &lt;18K",'Rolex Data'!L139="WG 18K",'Rolex Data'!L139="Mixes of 18K",'Rolex Data'!L139="Mixes &lt;18K"),1,0)</f>
        <v>0</v>
      </c>
      <c r="J139">
        <f>IF(OR('Rolex Data'!L139="PVD",'Rolex Data'!L139="Gold Plate",'Rolex Data'!L139="Other"),1,0)</f>
        <v>0</v>
      </c>
      <c r="K139">
        <f>IF('Rolex Data'!P139="Stainless Steel",1,0)</f>
        <v>1</v>
      </c>
      <c r="L139">
        <f>IF('Rolex Data'!P139="Leather",1,0)</f>
        <v>0</v>
      </c>
      <c r="M139">
        <f>IF('Rolex Data'!P139="Two-tone",1,0)</f>
        <v>0</v>
      </c>
      <c r="N139">
        <f>IF(OR('Rolex Data'!P139="YG 18K",'Rolex Data'!P139="PG 18K",'Rolex Data'!P139="WG 18K",'Rolex Data'!P139="Mixes of 18K"),1,0)</f>
        <v>0</v>
      </c>
      <c r="O139">
        <f>IF(OR('Rolex Data'!AX139="Yes",'Rolex Data'!AY139="Yes",'Rolex Data'!AW139="Yes"),1,0)</f>
        <v>0</v>
      </c>
      <c r="P139">
        <f>IF(OR(ISTEXT('Rolex Data'!AZ139), ISTEXT('Rolex Data'!BA139)),1,0)</f>
        <v>0</v>
      </c>
      <c r="Q139">
        <f>IF('Rolex Data'!BB139="Yes",1,0)</f>
        <v>0</v>
      </c>
      <c r="R139">
        <f>IF('Rolex Data'!BC139="Yes",1,0)</f>
        <v>0</v>
      </c>
      <c r="S139">
        <f>IF('Rolex Data'!BF139="Yes",1,0)</f>
        <v>0</v>
      </c>
      <c r="T139">
        <f>IF('Rolex Data'!BG139="A",1,0)</f>
        <v>0</v>
      </c>
      <c r="U139">
        <f>IF('Rolex Data'!BG139="AA",1,0)</f>
        <v>1</v>
      </c>
      <c r="V139">
        <f>IF('Rolex Data'!BG139="AAA",1,0)</f>
        <v>0</v>
      </c>
      <c r="W139">
        <f>IF('Rolex Data'!BG139="AAAA",1,0)</f>
        <v>0</v>
      </c>
      <c r="X139">
        <f>IF('Rolex Data'!R139="Yes",1,0)</f>
        <v>0</v>
      </c>
      <c r="Y139">
        <f>IF(OR('Rolex Data'!X139="Yes", 'Rolex Data'!Y139="Yes",'Rolex Data'!Z139="Yes"),1,0)</f>
        <v>1</v>
      </c>
      <c r="Z139">
        <f>IF(OR('Rolex Data'!AA139="Yes",'Rolex Data'!AB139="Yes"),1,0)</f>
        <v>0</v>
      </c>
      <c r="AA139">
        <f>IF('Rolex Data'!AD139="Yes",1,0)</f>
        <v>0</v>
      </c>
      <c r="AB139">
        <f>IF('Rolex Data'!AC139="Yes",1,0)</f>
        <v>0</v>
      </c>
      <c r="AC139">
        <f>IF('Rolex Data'!AE139="Yes",1,0)</f>
        <v>1</v>
      </c>
      <c r="AD139">
        <f>IF(OR('Rolex Data'!AK139="Yes",'Rolex Data'!AN139="Yes"),1,0)</f>
        <v>0</v>
      </c>
      <c r="AE139" s="45">
        <f t="shared" si="13"/>
        <v>0</v>
      </c>
      <c r="AF139" s="45">
        <f t="shared" si="14"/>
        <v>0</v>
      </c>
      <c r="AG139" s="45">
        <f t="shared" si="15"/>
        <v>0</v>
      </c>
      <c r="AH139" s="45">
        <f t="shared" si="16"/>
        <v>1</v>
      </c>
      <c r="AI139" s="45">
        <f t="shared" si="17"/>
        <v>0</v>
      </c>
    </row>
    <row r="140" spans="1:35" x14ac:dyDescent="0.2">
      <c r="A140">
        <v>136</v>
      </c>
      <c r="B140" s="47">
        <f>'Rolex Data'!C140</f>
        <v>44325</v>
      </c>
      <c r="C140">
        <f>'Rolex Data'!D140</f>
        <v>289</v>
      </c>
      <c r="D140" s="48">
        <f>'Rolex Data'!E140</f>
        <v>52000</v>
      </c>
      <c r="E140" s="48">
        <f>'Rolex Data'!F140</f>
        <v>65000</v>
      </c>
      <c r="F140" s="49">
        <f t="shared" si="12"/>
        <v>10.858998997563564</v>
      </c>
      <c r="G140">
        <f>IF('Rolex Data'!L140="Stainless Steel",1,0)</f>
        <v>1</v>
      </c>
      <c r="H140">
        <f>IF('Rolex Data'!L140="Two-tone",1,0)</f>
        <v>0</v>
      </c>
      <c r="I140">
        <f>IF(OR('Rolex Data'!L140="YG 18K",'Rolex Data'!L140="YG &lt;18K",'Rolex Data'!L140="PG 18K",'Rolex Data'!L140="PG &lt;18K",'Rolex Data'!L140="WG 18K",'Rolex Data'!L140="Mixes of 18K",'Rolex Data'!L140="Mixes &lt;18K"),1,0)</f>
        <v>0</v>
      </c>
      <c r="J140">
        <f>IF(OR('Rolex Data'!L140="PVD",'Rolex Data'!L140="Gold Plate",'Rolex Data'!L140="Other"),1,0)</f>
        <v>0</v>
      </c>
      <c r="K140">
        <f>IF('Rolex Data'!P140="Stainless Steel",1,0)</f>
        <v>0</v>
      </c>
      <c r="L140">
        <f>IF('Rolex Data'!P140="Leather",1,0)</f>
        <v>1</v>
      </c>
      <c r="M140">
        <f>IF('Rolex Data'!P140="Two-tone",1,0)</f>
        <v>0</v>
      </c>
      <c r="N140">
        <f>IF(OR('Rolex Data'!P140="YG 18K",'Rolex Data'!P140="PG 18K",'Rolex Data'!P140="WG 18K",'Rolex Data'!P140="Mixes of 18K"),1,0)</f>
        <v>0</v>
      </c>
      <c r="O140">
        <f>IF(OR('Rolex Data'!AX140="Yes",'Rolex Data'!AY140="Yes",'Rolex Data'!AW140="Yes"),1,0)</f>
        <v>0</v>
      </c>
      <c r="P140">
        <f>IF(OR(ISTEXT('Rolex Data'!AZ140), ISTEXT('Rolex Data'!BA140)),1,0)</f>
        <v>0</v>
      </c>
      <c r="Q140">
        <f>IF('Rolex Data'!BB140="Yes",1,0)</f>
        <v>0</v>
      </c>
      <c r="R140">
        <f>IF('Rolex Data'!BC140="Yes",1,0)</f>
        <v>0</v>
      </c>
      <c r="S140">
        <f>IF('Rolex Data'!BF140="Yes",1,0)</f>
        <v>0</v>
      </c>
      <c r="T140">
        <f>IF('Rolex Data'!BG140="A",1,0)</f>
        <v>0</v>
      </c>
      <c r="U140">
        <f>IF('Rolex Data'!BG140="AA",1,0)</f>
        <v>0</v>
      </c>
      <c r="V140">
        <f>IF('Rolex Data'!BG140="AAA",1,0)</f>
        <v>0</v>
      </c>
      <c r="W140">
        <f>IF('Rolex Data'!BG140="AAAA",1,0)</f>
        <v>1</v>
      </c>
      <c r="X140">
        <f>IF('Rolex Data'!R140="Yes",1,0)</f>
        <v>1</v>
      </c>
      <c r="Y140">
        <f>IF(OR('Rolex Data'!X140="Yes", 'Rolex Data'!Y140="Yes",'Rolex Data'!Z140="Yes"),1,0)</f>
        <v>0</v>
      </c>
      <c r="Z140">
        <f>IF(OR('Rolex Data'!AA140="Yes",'Rolex Data'!AB140="Yes"),1,0)</f>
        <v>0</v>
      </c>
      <c r="AA140">
        <f>IF('Rolex Data'!AD140="Yes",1,0)</f>
        <v>0</v>
      </c>
      <c r="AB140">
        <f>IF('Rolex Data'!AC140="Yes",1,0)</f>
        <v>1</v>
      </c>
      <c r="AC140">
        <f>IF('Rolex Data'!AE140="Yes",1,0)</f>
        <v>0</v>
      </c>
      <c r="AD140">
        <f>IF(OR('Rolex Data'!AK140="Yes",'Rolex Data'!AN140="Yes"),1,0)</f>
        <v>0</v>
      </c>
      <c r="AE140" s="45">
        <f t="shared" si="13"/>
        <v>0</v>
      </c>
      <c r="AF140" s="45">
        <f t="shared" si="14"/>
        <v>0</v>
      </c>
      <c r="AG140" s="45">
        <f t="shared" si="15"/>
        <v>0</v>
      </c>
      <c r="AH140" s="45">
        <f t="shared" si="16"/>
        <v>1</v>
      </c>
      <c r="AI140" s="45">
        <f t="shared" si="17"/>
        <v>0</v>
      </c>
    </row>
    <row r="141" spans="1:35" x14ac:dyDescent="0.2">
      <c r="A141">
        <v>137</v>
      </c>
      <c r="B141" s="47">
        <f>'Rolex Data'!C141</f>
        <v>44325</v>
      </c>
      <c r="C141">
        <f>'Rolex Data'!D141</f>
        <v>290</v>
      </c>
      <c r="D141" s="48">
        <f>'Rolex Data'!E141</f>
        <v>14000</v>
      </c>
      <c r="E141" s="48">
        <f>'Rolex Data'!F141</f>
        <v>17500</v>
      </c>
      <c r="F141" s="49">
        <f t="shared" si="12"/>
        <v>9.5468126085973957</v>
      </c>
      <c r="G141">
        <f>IF('Rolex Data'!L141="Stainless Steel",1,0)</f>
        <v>1</v>
      </c>
      <c r="H141">
        <f>IF('Rolex Data'!L141="Two-tone",1,0)</f>
        <v>0</v>
      </c>
      <c r="I141">
        <f>IF(OR('Rolex Data'!L141="YG 18K",'Rolex Data'!L141="YG &lt;18K",'Rolex Data'!L141="PG 18K",'Rolex Data'!L141="PG &lt;18K",'Rolex Data'!L141="WG 18K",'Rolex Data'!L141="Mixes of 18K",'Rolex Data'!L141="Mixes &lt;18K"),1,0)</f>
        <v>0</v>
      </c>
      <c r="J141">
        <f>IF(OR('Rolex Data'!L141="PVD",'Rolex Data'!L141="Gold Plate",'Rolex Data'!L141="Other"),1,0)</f>
        <v>0</v>
      </c>
      <c r="K141">
        <f>IF('Rolex Data'!P141="Stainless Steel",1,0)</f>
        <v>1</v>
      </c>
      <c r="L141">
        <f>IF('Rolex Data'!P141="Leather",1,0)</f>
        <v>0</v>
      </c>
      <c r="M141">
        <f>IF('Rolex Data'!P141="Two-tone",1,0)</f>
        <v>0</v>
      </c>
      <c r="N141">
        <f>IF(OR('Rolex Data'!P141="YG 18K",'Rolex Data'!P141="PG 18K",'Rolex Data'!P141="WG 18K",'Rolex Data'!P141="Mixes of 18K"),1,0)</f>
        <v>0</v>
      </c>
      <c r="O141">
        <f>IF(OR('Rolex Data'!AX141="Yes",'Rolex Data'!AY141="Yes",'Rolex Data'!AW141="Yes"),1,0)</f>
        <v>0</v>
      </c>
      <c r="P141">
        <f>IF(OR(ISTEXT('Rolex Data'!AZ141), ISTEXT('Rolex Data'!BA141)),1,0)</f>
        <v>0</v>
      </c>
      <c r="Q141">
        <f>IF('Rolex Data'!BB141="Yes",1,0)</f>
        <v>0</v>
      </c>
      <c r="R141">
        <f>IF('Rolex Data'!BC141="Yes",1,0)</f>
        <v>0</v>
      </c>
      <c r="S141">
        <f>IF('Rolex Data'!BF141="Yes",1,0)</f>
        <v>0</v>
      </c>
      <c r="T141">
        <f>IF('Rolex Data'!BG141="A",1,0)</f>
        <v>0</v>
      </c>
      <c r="U141">
        <f>IF('Rolex Data'!BG141="AA",1,0)</f>
        <v>0</v>
      </c>
      <c r="V141">
        <f>IF('Rolex Data'!BG141="AAA",1,0)</f>
        <v>1</v>
      </c>
      <c r="W141">
        <f>IF('Rolex Data'!BG141="AAAA",1,0)</f>
        <v>0</v>
      </c>
      <c r="X141">
        <f>IF('Rolex Data'!R141="Yes",1,0)</f>
        <v>0</v>
      </c>
      <c r="Y141">
        <f>IF(OR('Rolex Data'!X141="Yes", 'Rolex Data'!Y141="Yes",'Rolex Data'!Z141="Yes"),1,0)</f>
        <v>1</v>
      </c>
      <c r="Z141">
        <f>IF(OR('Rolex Data'!AA141="Yes",'Rolex Data'!AB141="Yes"),1,0)</f>
        <v>0</v>
      </c>
      <c r="AA141">
        <f>IF('Rolex Data'!AD141="Yes",1,0)</f>
        <v>0</v>
      </c>
      <c r="AB141">
        <f>IF('Rolex Data'!AC141="Yes",1,0)</f>
        <v>1</v>
      </c>
      <c r="AC141">
        <f>IF('Rolex Data'!AE141="Yes",1,0)</f>
        <v>0</v>
      </c>
      <c r="AD141">
        <f>IF(OR('Rolex Data'!AK141="Yes",'Rolex Data'!AN141="Yes"),1,0)</f>
        <v>0</v>
      </c>
      <c r="AE141" s="45">
        <f t="shared" si="13"/>
        <v>0</v>
      </c>
      <c r="AF141" s="45">
        <f t="shared" si="14"/>
        <v>0</v>
      </c>
      <c r="AG141" s="45">
        <f t="shared" si="15"/>
        <v>0</v>
      </c>
      <c r="AH141" s="45">
        <f t="shared" si="16"/>
        <v>1</v>
      </c>
      <c r="AI141" s="45">
        <f t="shared" si="17"/>
        <v>0</v>
      </c>
    </row>
    <row r="142" spans="1:35" x14ac:dyDescent="0.2">
      <c r="A142">
        <v>138</v>
      </c>
      <c r="B142" s="47">
        <f>'Rolex Data'!C142</f>
        <v>44325</v>
      </c>
      <c r="C142">
        <f>'Rolex Data'!D142</f>
        <v>292</v>
      </c>
      <c r="D142" s="48">
        <f>'Rolex Data'!E142</f>
        <v>180000</v>
      </c>
      <c r="E142" s="48">
        <f>'Rolex Data'!F142</f>
        <v>225000</v>
      </c>
      <c r="F142" s="49">
        <f t="shared" si="12"/>
        <v>12.100712129872347</v>
      </c>
      <c r="G142">
        <f>IF('Rolex Data'!L142="Stainless Steel",1,0)</f>
        <v>1</v>
      </c>
      <c r="H142">
        <f>IF('Rolex Data'!L142="Two-tone",1,0)</f>
        <v>0</v>
      </c>
      <c r="I142">
        <f>IF(OR('Rolex Data'!L142="YG 18K",'Rolex Data'!L142="YG &lt;18K",'Rolex Data'!L142="PG 18K",'Rolex Data'!L142="PG &lt;18K",'Rolex Data'!L142="WG 18K",'Rolex Data'!L142="Mixes of 18K",'Rolex Data'!L142="Mixes &lt;18K"),1,0)</f>
        <v>0</v>
      </c>
      <c r="J142">
        <f>IF(OR('Rolex Data'!L142="PVD",'Rolex Data'!L142="Gold Plate",'Rolex Data'!L142="Other"),1,0)</f>
        <v>0</v>
      </c>
      <c r="K142">
        <f>IF('Rolex Data'!P142="Stainless Steel",1,0)</f>
        <v>1</v>
      </c>
      <c r="L142">
        <f>IF('Rolex Data'!P142="Leather",1,0)</f>
        <v>0</v>
      </c>
      <c r="M142">
        <f>IF('Rolex Data'!P142="Two-tone",1,0)</f>
        <v>0</v>
      </c>
      <c r="N142">
        <f>IF(OR('Rolex Data'!P142="YG 18K",'Rolex Data'!P142="PG 18K",'Rolex Data'!P142="WG 18K",'Rolex Data'!P142="Mixes of 18K"),1,0)</f>
        <v>0</v>
      </c>
      <c r="O142">
        <f>IF(OR('Rolex Data'!AX142="Yes",'Rolex Data'!AY142="Yes",'Rolex Data'!AW142="Yes"),1,0)</f>
        <v>0</v>
      </c>
      <c r="P142">
        <f>IF(OR(ISTEXT('Rolex Data'!AZ142), ISTEXT('Rolex Data'!BA142)),1,0)</f>
        <v>0</v>
      </c>
      <c r="Q142">
        <f>IF('Rolex Data'!BB142="Yes",1,0)</f>
        <v>0</v>
      </c>
      <c r="R142">
        <f>IF('Rolex Data'!BC142="Yes",1,0)</f>
        <v>0</v>
      </c>
      <c r="S142">
        <f>IF('Rolex Data'!BF142="Yes",1,0)</f>
        <v>0</v>
      </c>
      <c r="T142">
        <f>IF('Rolex Data'!BG142="A",1,0)</f>
        <v>0</v>
      </c>
      <c r="U142">
        <f>IF('Rolex Data'!BG142="AA",1,0)</f>
        <v>0</v>
      </c>
      <c r="V142">
        <f>IF('Rolex Data'!BG142="AAA",1,0)</f>
        <v>0</v>
      </c>
      <c r="W142">
        <f>IF('Rolex Data'!BG142="AAAA",1,0)</f>
        <v>1</v>
      </c>
      <c r="X142">
        <f>IF('Rolex Data'!R142="Yes",1,0)</f>
        <v>0</v>
      </c>
      <c r="Y142">
        <f>IF(OR('Rolex Data'!X142="Yes", 'Rolex Data'!Y142="Yes",'Rolex Data'!Z142="Yes"),1,0)</f>
        <v>0</v>
      </c>
      <c r="Z142">
        <f>IF(OR('Rolex Data'!AA142="Yes",'Rolex Data'!AB142="Yes"),1,0)</f>
        <v>0</v>
      </c>
      <c r="AA142">
        <f>IF('Rolex Data'!AD142="Yes",1,0)</f>
        <v>0</v>
      </c>
      <c r="AB142">
        <f>IF('Rolex Data'!AC142="Yes",1,0)</f>
        <v>0</v>
      </c>
      <c r="AC142">
        <f>IF('Rolex Data'!AE142="Yes",1,0)</f>
        <v>0</v>
      </c>
      <c r="AD142">
        <f>IF(OR('Rolex Data'!AK142="Yes",'Rolex Data'!AN142="Yes"),1,0)</f>
        <v>0</v>
      </c>
      <c r="AE142" s="45">
        <f t="shared" si="13"/>
        <v>0</v>
      </c>
      <c r="AF142" s="45">
        <f t="shared" si="14"/>
        <v>0</v>
      </c>
      <c r="AG142" s="45">
        <f t="shared" si="15"/>
        <v>0</v>
      </c>
      <c r="AH142" s="45">
        <f t="shared" si="16"/>
        <v>1</v>
      </c>
      <c r="AI142" s="45">
        <f t="shared" si="17"/>
        <v>0</v>
      </c>
    </row>
    <row r="143" spans="1:35" x14ac:dyDescent="0.2">
      <c r="A143">
        <v>139</v>
      </c>
      <c r="B143" s="47">
        <f>'Rolex Data'!C143</f>
        <v>44325</v>
      </c>
      <c r="C143">
        <f>'Rolex Data'!D143</f>
        <v>293</v>
      </c>
      <c r="D143" s="48">
        <f>'Rolex Data'!E143</f>
        <v>700000</v>
      </c>
      <c r="E143" s="48">
        <f>'Rolex Data'!F143</f>
        <v>865000</v>
      </c>
      <c r="F143" s="49">
        <f t="shared" si="12"/>
        <v>13.458835614025542</v>
      </c>
      <c r="G143">
        <f>IF('Rolex Data'!L143="Stainless Steel",1,0)</f>
        <v>1</v>
      </c>
      <c r="H143">
        <f>IF('Rolex Data'!L143="Two-tone",1,0)</f>
        <v>0</v>
      </c>
      <c r="I143">
        <f>IF(OR('Rolex Data'!L143="YG 18K",'Rolex Data'!L143="YG &lt;18K",'Rolex Data'!L143="PG 18K",'Rolex Data'!L143="PG &lt;18K",'Rolex Data'!L143="WG 18K",'Rolex Data'!L143="Mixes of 18K",'Rolex Data'!L143="Mixes &lt;18K"),1,0)</f>
        <v>0</v>
      </c>
      <c r="J143">
        <f>IF(OR('Rolex Data'!L143="PVD",'Rolex Data'!L143="Gold Plate",'Rolex Data'!L143="Other"),1,0)</f>
        <v>0</v>
      </c>
      <c r="K143">
        <f>IF('Rolex Data'!P143="Stainless Steel",1,0)</f>
        <v>1</v>
      </c>
      <c r="L143">
        <f>IF('Rolex Data'!P143="Leather",1,0)</f>
        <v>0</v>
      </c>
      <c r="M143">
        <f>IF('Rolex Data'!P143="Two-tone",1,0)</f>
        <v>0</v>
      </c>
      <c r="N143">
        <f>IF(OR('Rolex Data'!P143="YG 18K",'Rolex Data'!P143="PG 18K",'Rolex Data'!P143="WG 18K",'Rolex Data'!P143="Mixes of 18K"),1,0)</f>
        <v>0</v>
      </c>
      <c r="O143">
        <f>IF(OR('Rolex Data'!AX143="Yes",'Rolex Data'!AY143="Yes",'Rolex Data'!AW143="Yes"),1,0)</f>
        <v>0</v>
      </c>
      <c r="P143">
        <f>IF(OR(ISTEXT('Rolex Data'!AZ143), ISTEXT('Rolex Data'!BA143)),1,0)</f>
        <v>0</v>
      </c>
      <c r="Q143">
        <f>IF('Rolex Data'!BB143="Yes",1,0)</f>
        <v>0</v>
      </c>
      <c r="R143">
        <f>IF('Rolex Data'!BC143="Yes",1,0)</f>
        <v>0</v>
      </c>
      <c r="S143">
        <f>IF('Rolex Data'!BF143="Yes",1,0)</f>
        <v>0</v>
      </c>
      <c r="T143">
        <f>IF('Rolex Data'!BG143="A",1,0)</f>
        <v>0</v>
      </c>
      <c r="U143">
        <f>IF('Rolex Data'!BG143="AA",1,0)</f>
        <v>0</v>
      </c>
      <c r="V143">
        <f>IF('Rolex Data'!BG143="AAA",1,0)</f>
        <v>0</v>
      </c>
      <c r="W143">
        <f>IF('Rolex Data'!BG143="AAAA",1,0)</f>
        <v>1</v>
      </c>
      <c r="X143">
        <f>IF('Rolex Data'!R143="Yes",1,0)</f>
        <v>0</v>
      </c>
      <c r="Y143">
        <f>IF(OR('Rolex Data'!X143="Yes", 'Rolex Data'!Y143="Yes",'Rolex Data'!Z143="Yes"),1,0)</f>
        <v>0</v>
      </c>
      <c r="Z143">
        <f>IF(OR('Rolex Data'!AA143="Yes",'Rolex Data'!AB143="Yes"),1,0)</f>
        <v>0</v>
      </c>
      <c r="AA143">
        <f>IF('Rolex Data'!AD143="Yes",1,0)</f>
        <v>0</v>
      </c>
      <c r="AB143">
        <f>IF('Rolex Data'!AC143="Yes",1,0)</f>
        <v>0</v>
      </c>
      <c r="AC143">
        <f>IF('Rolex Data'!AE143="Yes",1,0)</f>
        <v>0</v>
      </c>
      <c r="AD143">
        <f>IF(OR('Rolex Data'!AK143="Yes",'Rolex Data'!AN143="Yes"),1,0)</f>
        <v>1</v>
      </c>
      <c r="AE143" s="45">
        <f t="shared" si="13"/>
        <v>0</v>
      </c>
      <c r="AF143" s="45">
        <f t="shared" si="14"/>
        <v>0</v>
      </c>
      <c r="AG143" s="45">
        <f t="shared" si="15"/>
        <v>0</v>
      </c>
      <c r="AH143" s="45">
        <f t="shared" si="16"/>
        <v>1</v>
      </c>
      <c r="AI143" s="45">
        <f t="shared" si="17"/>
        <v>0</v>
      </c>
    </row>
    <row r="144" spans="1:35" x14ac:dyDescent="0.2">
      <c r="A144">
        <v>140</v>
      </c>
      <c r="B144" s="47">
        <f>'Rolex Data'!C144</f>
        <v>44325</v>
      </c>
      <c r="C144">
        <f>'Rolex Data'!D144</f>
        <v>390</v>
      </c>
      <c r="D144" s="48">
        <f>'Rolex Data'!E144</f>
        <v>12000</v>
      </c>
      <c r="E144" s="48">
        <f>'Rolex Data'!F144</f>
        <v>15000</v>
      </c>
      <c r="F144" s="49">
        <f t="shared" si="12"/>
        <v>9.3926619287701367</v>
      </c>
      <c r="G144">
        <f>IF('Rolex Data'!L144="Stainless Steel",1,0)</f>
        <v>1</v>
      </c>
      <c r="H144">
        <f>IF('Rolex Data'!L144="Two-tone",1,0)</f>
        <v>0</v>
      </c>
      <c r="I144">
        <f>IF(OR('Rolex Data'!L144="YG 18K",'Rolex Data'!L144="YG &lt;18K",'Rolex Data'!L144="PG 18K",'Rolex Data'!L144="PG &lt;18K",'Rolex Data'!L144="WG 18K",'Rolex Data'!L144="Mixes of 18K",'Rolex Data'!L144="Mixes &lt;18K"),1,0)</f>
        <v>0</v>
      </c>
      <c r="J144">
        <f>IF(OR('Rolex Data'!L144="PVD",'Rolex Data'!L144="Gold Plate",'Rolex Data'!L144="Other"),1,0)</f>
        <v>0</v>
      </c>
      <c r="K144">
        <f>IF('Rolex Data'!P144="Stainless Steel",1,0)</f>
        <v>0</v>
      </c>
      <c r="L144">
        <f>IF('Rolex Data'!P144="Leather",1,0)</f>
        <v>1</v>
      </c>
      <c r="M144">
        <f>IF('Rolex Data'!P144="Two-tone",1,0)</f>
        <v>0</v>
      </c>
      <c r="N144">
        <f>IF(OR('Rolex Data'!P144="YG 18K",'Rolex Data'!P144="PG 18K",'Rolex Data'!P144="WG 18K",'Rolex Data'!P144="Mixes of 18K"),1,0)</f>
        <v>0</v>
      </c>
      <c r="O144">
        <f>IF(OR('Rolex Data'!AX144="Yes",'Rolex Data'!AY144="Yes",'Rolex Data'!AW144="Yes"),1,0)</f>
        <v>0</v>
      </c>
      <c r="P144">
        <f>IF(OR(ISTEXT('Rolex Data'!AZ144), ISTEXT('Rolex Data'!BA144)),1,0)</f>
        <v>0</v>
      </c>
      <c r="Q144">
        <f>IF('Rolex Data'!BB144="Yes",1,0)</f>
        <v>0</v>
      </c>
      <c r="R144">
        <f>IF('Rolex Data'!BC144="Yes",1,0)</f>
        <v>0</v>
      </c>
      <c r="S144">
        <f>IF('Rolex Data'!BF144="Yes",1,0)</f>
        <v>0</v>
      </c>
      <c r="T144">
        <f>IF('Rolex Data'!BG144="A",1,0)</f>
        <v>0</v>
      </c>
      <c r="U144">
        <f>IF('Rolex Data'!BG144="AA",1,0)</f>
        <v>0</v>
      </c>
      <c r="V144">
        <f>IF('Rolex Data'!BG144="AAA",1,0)</f>
        <v>0</v>
      </c>
      <c r="W144">
        <f>IF('Rolex Data'!BG144="AAAA",1,0)</f>
        <v>1</v>
      </c>
      <c r="X144">
        <f>IF('Rolex Data'!R144="Yes",1,0)</f>
        <v>0</v>
      </c>
      <c r="Y144">
        <f>IF(OR('Rolex Data'!X144="Yes", 'Rolex Data'!Y144="Yes",'Rolex Data'!Z144="Yes"),1,0)</f>
        <v>0</v>
      </c>
      <c r="Z144">
        <f>IF(OR('Rolex Data'!AA144="Yes",'Rolex Data'!AB144="Yes"),1,0)</f>
        <v>0</v>
      </c>
      <c r="AA144">
        <f>IF('Rolex Data'!AD144="Yes",1,0)</f>
        <v>0</v>
      </c>
      <c r="AB144">
        <f>IF('Rolex Data'!AC144="Yes",1,0)</f>
        <v>0</v>
      </c>
      <c r="AC144">
        <f>IF('Rolex Data'!AE144="Yes",1,0)</f>
        <v>0</v>
      </c>
      <c r="AD144">
        <f>IF(OR('Rolex Data'!AK144="Yes",'Rolex Data'!AN144="Yes"),1,0)</f>
        <v>1</v>
      </c>
      <c r="AE144" s="45">
        <f t="shared" si="13"/>
        <v>0</v>
      </c>
      <c r="AF144" s="45">
        <f t="shared" si="14"/>
        <v>0</v>
      </c>
      <c r="AG144" s="45">
        <f t="shared" si="15"/>
        <v>0</v>
      </c>
      <c r="AH144" s="45">
        <f t="shared" si="16"/>
        <v>1</v>
      </c>
      <c r="AI144" s="45">
        <f t="shared" si="17"/>
        <v>0</v>
      </c>
    </row>
    <row r="145" spans="1:35" x14ac:dyDescent="0.2">
      <c r="A145">
        <v>141</v>
      </c>
      <c r="B145" s="47">
        <f>'Rolex Data'!C145</f>
        <v>44325</v>
      </c>
      <c r="C145">
        <f>'Rolex Data'!D145</f>
        <v>393</v>
      </c>
      <c r="D145" s="48">
        <f>'Rolex Data'!E145</f>
        <v>6000</v>
      </c>
      <c r="E145" s="48">
        <f>'Rolex Data'!F145</f>
        <v>7500</v>
      </c>
      <c r="F145" s="49">
        <f t="shared" si="12"/>
        <v>8.6995147482101913</v>
      </c>
      <c r="G145">
        <f>IF('Rolex Data'!L145="Stainless Steel",1,0)</f>
        <v>0</v>
      </c>
      <c r="H145">
        <f>IF('Rolex Data'!L145="Two-tone",1,0)</f>
        <v>0</v>
      </c>
      <c r="I145">
        <f>IF(OR('Rolex Data'!L145="YG 18K",'Rolex Data'!L145="YG &lt;18K",'Rolex Data'!L145="PG 18K",'Rolex Data'!L145="PG &lt;18K",'Rolex Data'!L145="WG 18K",'Rolex Data'!L145="Mixes of 18K",'Rolex Data'!L145="Mixes &lt;18K"),1,0)</f>
        <v>1</v>
      </c>
      <c r="J145">
        <f>IF(OR('Rolex Data'!L145="PVD",'Rolex Data'!L145="Gold Plate",'Rolex Data'!L145="Other"),1,0)</f>
        <v>0</v>
      </c>
      <c r="K145">
        <f>IF('Rolex Data'!P145="Stainless Steel",1,0)</f>
        <v>0</v>
      </c>
      <c r="L145">
        <f>IF('Rolex Data'!P145="Leather",1,0)</f>
        <v>1</v>
      </c>
      <c r="M145">
        <f>IF('Rolex Data'!P145="Two-tone",1,0)</f>
        <v>0</v>
      </c>
      <c r="N145">
        <f>IF(OR('Rolex Data'!P145="YG 18K",'Rolex Data'!P145="PG 18K",'Rolex Data'!P145="WG 18K",'Rolex Data'!P145="Mixes of 18K"),1,0)</f>
        <v>0</v>
      </c>
      <c r="O145">
        <f>IF(OR('Rolex Data'!AX145="Yes",'Rolex Data'!AY145="Yes",'Rolex Data'!AW145="Yes"),1,0)</f>
        <v>0</v>
      </c>
      <c r="P145">
        <f>IF(OR(ISTEXT('Rolex Data'!AZ145), ISTEXT('Rolex Data'!BA145)),1,0)</f>
        <v>1</v>
      </c>
      <c r="Q145">
        <f>IF('Rolex Data'!BB145="Yes",1,0)</f>
        <v>0</v>
      </c>
      <c r="R145">
        <f>IF('Rolex Data'!BC145="Yes",1,0)</f>
        <v>0</v>
      </c>
      <c r="S145">
        <f>IF('Rolex Data'!BF145="Yes",1,0)</f>
        <v>0</v>
      </c>
      <c r="T145">
        <f>IF('Rolex Data'!BG145="A",1,0)</f>
        <v>0</v>
      </c>
      <c r="U145">
        <f>IF('Rolex Data'!BG145="AA",1,0)</f>
        <v>1</v>
      </c>
      <c r="V145">
        <f>IF('Rolex Data'!BG145="AAA",1,0)</f>
        <v>0</v>
      </c>
      <c r="W145">
        <f>IF('Rolex Data'!BG145="AAAA",1,0)</f>
        <v>0</v>
      </c>
      <c r="X145">
        <f>IF('Rolex Data'!R145="Yes",1,0)</f>
        <v>1</v>
      </c>
      <c r="Y145">
        <f>IF(OR('Rolex Data'!X145="Yes", 'Rolex Data'!Y145="Yes",'Rolex Data'!Z145="Yes"),1,0)</f>
        <v>0</v>
      </c>
      <c r="Z145">
        <f>IF(OR('Rolex Data'!AA145="Yes",'Rolex Data'!AB145="Yes"),1,0)</f>
        <v>0</v>
      </c>
      <c r="AA145">
        <f>IF('Rolex Data'!AD145="Yes",1,0)</f>
        <v>0</v>
      </c>
      <c r="AB145">
        <f>IF('Rolex Data'!AC145="Yes",1,0)</f>
        <v>0</v>
      </c>
      <c r="AC145">
        <f>IF('Rolex Data'!AE145="Yes",1,0)</f>
        <v>0</v>
      </c>
      <c r="AD145">
        <f>IF(OR('Rolex Data'!AK145="Yes",'Rolex Data'!AN145="Yes"),1,0)</f>
        <v>0</v>
      </c>
      <c r="AE145" s="45">
        <f t="shared" si="13"/>
        <v>0</v>
      </c>
      <c r="AF145" s="45">
        <f t="shared" si="14"/>
        <v>0</v>
      </c>
      <c r="AG145" s="45">
        <f t="shared" si="15"/>
        <v>0</v>
      </c>
      <c r="AH145" s="45">
        <f t="shared" si="16"/>
        <v>1</v>
      </c>
      <c r="AI145" s="45">
        <f t="shared" si="17"/>
        <v>0</v>
      </c>
    </row>
    <row r="146" spans="1:35" x14ac:dyDescent="0.2">
      <c r="A146">
        <v>142</v>
      </c>
      <c r="B146" s="47">
        <f>'Rolex Data'!C146</f>
        <v>44325</v>
      </c>
      <c r="C146">
        <f>'Rolex Data'!D146</f>
        <v>394</v>
      </c>
      <c r="D146" s="48">
        <f>'Rolex Data'!E146</f>
        <v>3800</v>
      </c>
      <c r="E146" s="48">
        <f>'Rolex Data'!F146</f>
        <v>4750</v>
      </c>
      <c r="F146" s="49">
        <f t="shared" si="12"/>
        <v>8.2427563457144775</v>
      </c>
      <c r="G146">
        <f>IF('Rolex Data'!L146="Stainless Steel",1,0)</f>
        <v>1</v>
      </c>
      <c r="H146">
        <f>IF('Rolex Data'!L146="Two-tone",1,0)</f>
        <v>0</v>
      </c>
      <c r="I146">
        <f>IF(OR('Rolex Data'!L146="YG 18K",'Rolex Data'!L146="YG &lt;18K",'Rolex Data'!L146="PG 18K",'Rolex Data'!L146="PG &lt;18K",'Rolex Data'!L146="WG 18K",'Rolex Data'!L146="Mixes of 18K",'Rolex Data'!L146="Mixes &lt;18K"),1,0)</f>
        <v>0</v>
      </c>
      <c r="J146">
        <f>IF(OR('Rolex Data'!L146="PVD",'Rolex Data'!L146="Gold Plate",'Rolex Data'!L146="Other"),1,0)</f>
        <v>0</v>
      </c>
      <c r="K146">
        <f>IF('Rolex Data'!P146="Stainless Steel",1,0)</f>
        <v>0</v>
      </c>
      <c r="L146">
        <f>IF('Rolex Data'!P146="Leather",1,0)</f>
        <v>1</v>
      </c>
      <c r="M146">
        <f>IF('Rolex Data'!P146="Two-tone",1,0)</f>
        <v>0</v>
      </c>
      <c r="N146">
        <f>IF(OR('Rolex Data'!P146="YG 18K",'Rolex Data'!P146="PG 18K",'Rolex Data'!P146="WG 18K",'Rolex Data'!P146="Mixes of 18K"),1,0)</f>
        <v>0</v>
      </c>
      <c r="O146">
        <f>IF(OR('Rolex Data'!AX146="Yes",'Rolex Data'!AY146="Yes",'Rolex Data'!AW146="Yes"),1,0)</f>
        <v>0</v>
      </c>
      <c r="P146">
        <f>IF(OR(ISTEXT('Rolex Data'!AZ146), ISTEXT('Rolex Data'!BA146)),1,0)</f>
        <v>0</v>
      </c>
      <c r="Q146">
        <f>IF('Rolex Data'!BB146="Yes",1,0)</f>
        <v>0</v>
      </c>
      <c r="R146">
        <f>IF('Rolex Data'!BC146="Yes",1,0)</f>
        <v>0</v>
      </c>
      <c r="S146">
        <f>IF('Rolex Data'!BF146="Yes",1,0)</f>
        <v>0</v>
      </c>
      <c r="T146">
        <f>IF('Rolex Data'!BG146="A",1,0)</f>
        <v>0</v>
      </c>
      <c r="U146">
        <f>IF('Rolex Data'!BG146="AA",1,0)</f>
        <v>1</v>
      </c>
      <c r="V146">
        <f>IF('Rolex Data'!BG146="AAA",1,0)</f>
        <v>0</v>
      </c>
      <c r="W146">
        <f>IF('Rolex Data'!BG146="AAAA",1,0)</f>
        <v>0</v>
      </c>
      <c r="X146">
        <f>IF('Rolex Data'!R146="Yes",1,0)</f>
        <v>1</v>
      </c>
      <c r="Y146">
        <f>IF(OR('Rolex Data'!X146="Yes", 'Rolex Data'!Y146="Yes",'Rolex Data'!Z146="Yes"),1,0)</f>
        <v>0</v>
      </c>
      <c r="Z146">
        <f>IF(OR('Rolex Data'!AA146="Yes",'Rolex Data'!AB146="Yes"),1,0)</f>
        <v>0</v>
      </c>
      <c r="AA146">
        <f>IF('Rolex Data'!AD146="Yes",1,0)</f>
        <v>0</v>
      </c>
      <c r="AB146">
        <f>IF('Rolex Data'!AC146="Yes",1,0)</f>
        <v>0</v>
      </c>
      <c r="AC146">
        <f>IF('Rolex Data'!AE146="Yes",1,0)</f>
        <v>0</v>
      </c>
      <c r="AD146">
        <f>IF(OR('Rolex Data'!AK146="Yes",'Rolex Data'!AN146="Yes"),1,0)</f>
        <v>0</v>
      </c>
      <c r="AE146" s="45">
        <f t="shared" si="13"/>
        <v>0</v>
      </c>
      <c r="AF146" s="45">
        <f t="shared" si="14"/>
        <v>0</v>
      </c>
      <c r="AG146" s="45">
        <f t="shared" si="15"/>
        <v>0</v>
      </c>
      <c r="AH146" s="45">
        <f t="shared" si="16"/>
        <v>1</v>
      </c>
      <c r="AI146" s="45">
        <f t="shared" si="17"/>
        <v>0</v>
      </c>
    </row>
    <row r="147" spans="1:35" x14ac:dyDescent="0.2">
      <c r="A147">
        <v>143</v>
      </c>
      <c r="B147" s="47">
        <f>'Rolex Data'!C147</f>
        <v>44325</v>
      </c>
      <c r="C147">
        <f>'Rolex Data'!D147</f>
        <v>395</v>
      </c>
      <c r="D147" s="48">
        <f>'Rolex Data'!E147</f>
        <v>3900</v>
      </c>
      <c r="E147" s="48">
        <f>'Rolex Data'!F147</f>
        <v>4875</v>
      </c>
      <c r="F147" s="49">
        <f t="shared" si="12"/>
        <v>8.2687318321177372</v>
      </c>
      <c r="G147">
        <f>IF('Rolex Data'!L147="Stainless Steel",1,0)</f>
        <v>1</v>
      </c>
      <c r="H147">
        <f>IF('Rolex Data'!L147="Two-tone",1,0)</f>
        <v>0</v>
      </c>
      <c r="I147">
        <f>IF(OR('Rolex Data'!L147="YG 18K",'Rolex Data'!L147="YG &lt;18K",'Rolex Data'!L147="PG 18K",'Rolex Data'!L147="PG &lt;18K",'Rolex Data'!L147="WG 18K",'Rolex Data'!L147="Mixes of 18K",'Rolex Data'!L147="Mixes &lt;18K"),1,0)</f>
        <v>0</v>
      </c>
      <c r="J147">
        <f>IF(OR('Rolex Data'!L147="PVD",'Rolex Data'!L147="Gold Plate",'Rolex Data'!L147="Other"),1,0)</f>
        <v>0</v>
      </c>
      <c r="K147">
        <f>IF('Rolex Data'!P147="Stainless Steel",1,0)</f>
        <v>0</v>
      </c>
      <c r="L147">
        <f>IF('Rolex Data'!P147="Leather",1,0)</f>
        <v>1</v>
      </c>
      <c r="M147">
        <f>IF('Rolex Data'!P147="Two-tone",1,0)</f>
        <v>0</v>
      </c>
      <c r="N147">
        <f>IF(OR('Rolex Data'!P147="YG 18K",'Rolex Data'!P147="PG 18K",'Rolex Data'!P147="WG 18K",'Rolex Data'!P147="Mixes of 18K"),1,0)</f>
        <v>0</v>
      </c>
      <c r="O147">
        <f>IF(OR('Rolex Data'!AX147="Yes",'Rolex Data'!AY147="Yes",'Rolex Data'!AW147="Yes"),1,0)</f>
        <v>0</v>
      </c>
      <c r="P147">
        <f>IF(OR(ISTEXT('Rolex Data'!AZ147), ISTEXT('Rolex Data'!BA147)),1,0)</f>
        <v>0</v>
      </c>
      <c r="Q147">
        <f>IF('Rolex Data'!BB147="Yes",1,0)</f>
        <v>0</v>
      </c>
      <c r="R147">
        <f>IF('Rolex Data'!BC147="Yes",1,0)</f>
        <v>0</v>
      </c>
      <c r="S147">
        <f>IF('Rolex Data'!BF147="Yes",1,0)</f>
        <v>0</v>
      </c>
      <c r="T147">
        <f>IF('Rolex Data'!BG147="A",1,0)</f>
        <v>0</v>
      </c>
      <c r="U147">
        <f>IF('Rolex Data'!BG147="AA",1,0)</f>
        <v>0</v>
      </c>
      <c r="V147">
        <f>IF('Rolex Data'!BG147="AAA",1,0)</f>
        <v>1</v>
      </c>
      <c r="W147">
        <f>IF('Rolex Data'!BG147="AAAA",1,0)</f>
        <v>0</v>
      </c>
      <c r="X147">
        <f>IF('Rolex Data'!R147="Yes",1,0)</f>
        <v>1</v>
      </c>
      <c r="Y147">
        <f>IF(OR('Rolex Data'!X147="Yes", 'Rolex Data'!Y147="Yes",'Rolex Data'!Z147="Yes"),1,0)</f>
        <v>0</v>
      </c>
      <c r="Z147">
        <f>IF(OR('Rolex Data'!AA147="Yes",'Rolex Data'!AB147="Yes"),1,0)</f>
        <v>0</v>
      </c>
      <c r="AA147">
        <f>IF('Rolex Data'!AD147="Yes",1,0)</f>
        <v>0</v>
      </c>
      <c r="AB147">
        <f>IF('Rolex Data'!AC147="Yes",1,0)</f>
        <v>0</v>
      </c>
      <c r="AC147">
        <f>IF('Rolex Data'!AE147="Yes",1,0)</f>
        <v>0</v>
      </c>
      <c r="AD147">
        <f>IF(OR('Rolex Data'!AK147="Yes",'Rolex Data'!AN147="Yes"),1,0)</f>
        <v>0</v>
      </c>
      <c r="AE147" s="45">
        <f t="shared" si="13"/>
        <v>0</v>
      </c>
      <c r="AF147" s="45">
        <f t="shared" si="14"/>
        <v>0</v>
      </c>
      <c r="AG147" s="45">
        <f t="shared" si="15"/>
        <v>0</v>
      </c>
      <c r="AH147" s="45">
        <f t="shared" si="16"/>
        <v>1</v>
      </c>
      <c r="AI147" s="45">
        <f t="shared" si="17"/>
        <v>0</v>
      </c>
    </row>
    <row r="148" spans="1:35" x14ac:dyDescent="0.2">
      <c r="A148">
        <v>144</v>
      </c>
      <c r="B148" s="47">
        <f>'Rolex Data'!C148</f>
        <v>44325</v>
      </c>
      <c r="C148">
        <f>'Rolex Data'!D148</f>
        <v>396</v>
      </c>
      <c r="D148" s="48">
        <f>'Rolex Data'!E148</f>
        <v>50000</v>
      </c>
      <c r="E148" s="48">
        <f>'Rolex Data'!F148</f>
        <v>62500</v>
      </c>
      <c r="F148" s="49">
        <f t="shared" si="12"/>
        <v>10.819778284410283</v>
      </c>
      <c r="G148">
        <f>IF('Rolex Data'!L148="Stainless Steel",1,0)</f>
        <v>1</v>
      </c>
      <c r="H148">
        <f>IF('Rolex Data'!L148="Two-tone",1,0)</f>
        <v>0</v>
      </c>
      <c r="I148">
        <f>IF(OR('Rolex Data'!L148="YG 18K",'Rolex Data'!L148="YG &lt;18K",'Rolex Data'!L148="PG 18K",'Rolex Data'!L148="PG &lt;18K",'Rolex Data'!L148="WG 18K",'Rolex Data'!L148="Mixes of 18K",'Rolex Data'!L148="Mixes &lt;18K"),1,0)</f>
        <v>0</v>
      </c>
      <c r="J148">
        <f>IF(OR('Rolex Data'!L148="PVD",'Rolex Data'!L148="Gold Plate",'Rolex Data'!L148="Other"),1,0)</f>
        <v>0</v>
      </c>
      <c r="K148">
        <f>IF('Rolex Data'!P148="Stainless Steel",1,0)</f>
        <v>0</v>
      </c>
      <c r="L148">
        <f>IF('Rolex Data'!P148="Leather",1,0)</f>
        <v>1</v>
      </c>
      <c r="M148">
        <f>IF('Rolex Data'!P148="Two-tone",1,0)</f>
        <v>0</v>
      </c>
      <c r="N148">
        <f>IF(OR('Rolex Data'!P148="YG 18K",'Rolex Data'!P148="PG 18K",'Rolex Data'!P148="WG 18K",'Rolex Data'!P148="Mixes of 18K"),1,0)</f>
        <v>0</v>
      </c>
      <c r="O148">
        <f>IF(OR('Rolex Data'!AX148="Yes",'Rolex Data'!AY148="Yes",'Rolex Data'!AW148="Yes"),1,0)</f>
        <v>0</v>
      </c>
      <c r="P148">
        <f>IF(OR(ISTEXT('Rolex Data'!AZ148), ISTEXT('Rolex Data'!BA148)),1,0)</f>
        <v>0</v>
      </c>
      <c r="Q148">
        <f>IF('Rolex Data'!BB148="Yes",1,0)</f>
        <v>0</v>
      </c>
      <c r="R148">
        <f>IF('Rolex Data'!BC148="Yes",1,0)</f>
        <v>0</v>
      </c>
      <c r="S148">
        <f>IF('Rolex Data'!BF148="Yes",1,0)</f>
        <v>0</v>
      </c>
      <c r="T148">
        <f>IF('Rolex Data'!BG148="A",1,0)</f>
        <v>0</v>
      </c>
      <c r="U148">
        <f>IF('Rolex Data'!BG148="AA",1,0)</f>
        <v>0</v>
      </c>
      <c r="V148">
        <f>IF('Rolex Data'!BG148="AAA",1,0)</f>
        <v>1</v>
      </c>
      <c r="W148">
        <f>IF('Rolex Data'!BG148="AAAA",1,0)</f>
        <v>0</v>
      </c>
      <c r="X148">
        <f>IF('Rolex Data'!R148="Yes",1,0)</f>
        <v>1</v>
      </c>
      <c r="Y148">
        <f>IF(OR('Rolex Data'!X148="Yes", 'Rolex Data'!Y148="Yes",'Rolex Data'!Z148="Yes"),1,0)</f>
        <v>0</v>
      </c>
      <c r="Z148">
        <f>IF(OR('Rolex Data'!AA148="Yes",'Rolex Data'!AB148="Yes"),1,0)</f>
        <v>0</v>
      </c>
      <c r="AA148">
        <f>IF('Rolex Data'!AD148="Yes",1,0)</f>
        <v>0</v>
      </c>
      <c r="AB148">
        <f>IF('Rolex Data'!AC148="Yes",1,0)</f>
        <v>0</v>
      </c>
      <c r="AC148">
        <f>IF('Rolex Data'!AE148="Yes",1,0)</f>
        <v>0</v>
      </c>
      <c r="AD148">
        <f>IF(OR('Rolex Data'!AK148="Yes",'Rolex Data'!AN148="Yes"),1,0)</f>
        <v>0</v>
      </c>
      <c r="AE148" s="45">
        <f t="shared" si="13"/>
        <v>0</v>
      </c>
      <c r="AF148" s="45">
        <f t="shared" si="14"/>
        <v>0</v>
      </c>
      <c r="AG148" s="45">
        <f t="shared" si="15"/>
        <v>0</v>
      </c>
      <c r="AH148" s="45">
        <f t="shared" si="16"/>
        <v>1</v>
      </c>
      <c r="AI148" s="45">
        <f t="shared" si="17"/>
        <v>0</v>
      </c>
    </row>
    <row r="149" spans="1:35" x14ac:dyDescent="0.2">
      <c r="A149">
        <v>145</v>
      </c>
      <c r="B149" s="47">
        <f>'Rolex Data'!C149</f>
        <v>44325</v>
      </c>
      <c r="C149">
        <f>'Rolex Data'!D149</f>
        <v>398</v>
      </c>
      <c r="D149" s="48">
        <f>'Rolex Data'!E149</f>
        <v>11000</v>
      </c>
      <c r="E149" s="48">
        <f>'Rolex Data'!F149</f>
        <v>13750</v>
      </c>
      <c r="F149" s="49">
        <f t="shared" si="12"/>
        <v>9.3056505517805075</v>
      </c>
      <c r="G149">
        <f>IF('Rolex Data'!L149="Stainless Steel",1,0)</f>
        <v>1</v>
      </c>
      <c r="H149">
        <f>IF('Rolex Data'!L149="Two-tone",1,0)</f>
        <v>0</v>
      </c>
      <c r="I149">
        <f>IF(OR('Rolex Data'!L149="YG 18K",'Rolex Data'!L149="YG &lt;18K",'Rolex Data'!L149="PG 18K",'Rolex Data'!L149="PG &lt;18K",'Rolex Data'!L149="WG 18K",'Rolex Data'!L149="Mixes of 18K",'Rolex Data'!L149="Mixes &lt;18K"),1,0)</f>
        <v>0</v>
      </c>
      <c r="J149">
        <f>IF(OR('Rolex Data'!L149="PVD",'Rolex Data'!L149="Gold Plate",'Rolex Data'!L149="Other"),1,0)</f>
        <v>0</v>
      </c>
      <c r="K149">
        <f>IF('Rolex Data'!P149="Stainless Steel",1,0)</f>
        <v>1</v>
      </c>
      <c r="L149">
        <f>IF('Rolex Data'!P149="Leather",1,0)</f>
        <v>0</v>
      </c>
      <c r="M149">
        <f>IF('Rolex Data'!P149="Two-tone",1,0)</f>
        <v>0</v>
      </c>
      <c r="N149">
        <f>IF(OR('Rolex Data'!P149="YG 18K",'Rolex Data'!P149="PG 18K",'Rolex Data'!P149="WG 18K",'Rolex Data'!P149="Mixes of 18K"),1,0)</f>
        <v>0</v>
      </c>
      <c r="O149">
        <f>IF(OR('Rolex Data'!AX149="Yes",'Rolex Data'!AY149="Yes",'Rolex Data'!AW149="Yes"),1,0)</f>
        <v>0</v>
      </c>
      <c r="P149">
        <f>IF(OR(ISTEXT('Rolex Data'!AZ149), ISTEXT('Rolex Data'!BA149)),1,0)</f>
        <v>0</v>
      </c>
      <c r="Q149">
        <f>IF('Rolex Data'!BB149="Yes",1,0)</f>
        <v>0</v>
      </c>
      <c r="R149">
        <f>IF('Rolex Data'!BC149="Yes",1,0)</f>
        <v>0</v>
      </c>
      <c r="S149">
        <f>IF('Rolex Data'!BF149="Yes",1,0)</f>
        <v>0</v>
      </c>
      <c r="T149">
        <f>IF('Rolex Data'!BG149="A",1,0)</f>
        <v>0</v>
      </c>
      <c r="U149">
        <f>IF('Rolex Data'!BG149="AA",1,0)</f>
        <v>0</v>
      </c>
      <c r="V149">
        <f>IF('Rolex Data'!BG149="AAA",1,0)</f>
        <v>1</v>
      </c>
      <c r="W149">
        <f>IF('Rolex Data'!BG149="AAAA",1,0)</f>
        <v>0</v>
      </c>
      <c r="X149">
        <f>IF('Rolex Data'!R149="Yes",1,0)</f>
        <v>1</v>
      </c>
      <c r="Y149">
        <f>IF(OR('Rolex Data'!X149="Yes", 'Rolex Data'!Y149="Yes",'Rolex Data'!Z149="Yes"),1,0)</f>
        <v>0</v>
      </c>
      <c r="Z149">
        <f>IF(OR('Rolex Data'!AA149="Yes",'Rolex Data'!AB149="Yes"),1,0)</f>
        <v>0</v>
      </c>
      <c r="AA149">
        <f>IF('Rolex Data'!AD149="Yes",1,0)</f>
        <v>0</v>
      </c>
      <c r="AB149">
        <f>IF('Rolex Data'!AC149="Yes",1,0)</f>
        <v>0</v>
      </c>
      <c r="AC149">
        <f>IF('Rolex Data'!AE149="Yes",1,0)</f>
        <v>0</v>
      </c>
      <c r="AD149">
        <f>IF(OR('Rolex Data'!AK149="Yes",'Rolex Data'!AN149="Yes"),1,0)</f>
        <v>0</v>
      </c>
      <c r="AE149" s="45">
        <f t="shared" si="13"/>
        <v>0</v>
      </c>
      <c r="AF149" s="45">
        <f t="shared" si="14"/>
        <v>0</v>
      </c>
      <c r="AG149" s="45">
        <f t="shared" si="15"/>
        <v>0</v>
      </c>
      <c r="AH149" s="45">
        <f t="shared" si="16"/>
        <v>1</v>
      </c>
      <c r="AI149" s="45">
        <f t="shared" si="17"/>
        <v>0</v>
      </c>
    </row>
    <row r="150" spans="1:35" x14ac:dyDescent="0.2">
      <c r="A150">
        <v>146</v>
      </c>
      <c r="B150" s="47">
        <f>'Rolex Data'!C150</f>
        <v>44325</v>
      </c>
      <c r="C150">
        <f>'Rolex Data'!D150</f>
        <v>399</v>
      </c>
      <c r="D150" s="48">
        <f>'Rolex Data'!E150</f>
        <v>32000</v>
      </c>
      <c r="E150" s="48">
        <f>'Rolex Data'!F150</f>
        <v>40000</v>
      </c>
      <c r="F150" s="49">
        <f t="shared" si="12"/>
        <v>10.373491181781864</v>
      </c>
      <c r="G150">
        <f>IF('Rolex Data'!L150="Stainless Steel",1,0)</f>
        <v>1</v>
      </c>
      <c r="H150">
        <f>IF('Rolex Data'!L150="Two-tone",1,0)</f>
        <v>0</v>
      </c>
      <c r="I150">
        <f>IF(OR('Rolex Data'!L150="YG 18K",'Rolex Data'!L150="YG &lt;18K",'Rolex Data'!L150="PG 18K",'Rolex Data'!L150="PG &lt;18K",'Rolex Data'!L150="WG 18K",'Rolex Data'!L150="Mixes of 18K",'Rolex Data'!L150="Mixes &lt;18K"),1,0)</f>
        <v>0</v>
      </c>
      <c r="J150">
        <f>IF(OR('Rolex Data'!L150="PVD",'Rolex Data'!L150="Gold Plate",'Rolex Data'!L150="Other"),1,0)</f>
        <v>0</v>
      </c>
      <c r="K150">
        <f>IF('Rolex Data'!P150="Stainless Steel",1,0)</f>
        <v>1</v>
      </c>
      <c r="L150">
        <f>IF('Rolex Data'!P150="Leather",1,0)</f>
        <v>0</v>
      </c>
      <c r="M150">
        <f>IF('Rolex Data'!P150="Two-tone",1,0)</f>
        <v>0</v>
      </c>
      <c r="N150">
        <f>IF(OR('Rolex Data'!P150="YG 18K",'Rolex Data'!P150="PG 18K",'Rolex Data'!P150="WG 18K",'Rolex Data'!P150="Mixes of 18K"),1,0)</f>
        <v>0</v>
      </c>
      <c r="O150">
        <f>IF(OR('Rolex Data'!AX150="Yes",'Rolex Data'!AY150="Yes",'Rolex Data'!AW150="Yes"),1,0)</f>
        <v>0</v>
      </c>
      <c r="P150">
        <f>IF(OR(ISTEXT('Rolex Data'!AZ150), ISTEXT('Rolex Data'!BA150)),1,0)</f>
        <v>0</v>
      </c>
      <c r="Q150">
        <f>IF('Rolex Data'!BB150="Yes",1,0)</f>
        <v>0</v>
      </c>
      <c r="R150">
        <f>IF('Rolex Data'!BC150="Yes",1,0)</f>
        <v>0</v>
      </c>
      <c r="S150">
        <f>IF('Rolex Data'!BF150="Yes",1,0)</f>
        <v>0</v>
      </c>
      <c r="T150">
        <f>IF('Rolex Data'!BG150="A",1,0)</f>
        <v>0</v>
      </c>
      <c r="U150">
        <f>IF('Rolex Data'!BG150="AA",1,0)</f>
        <v>0</v>
      </c>
      <c r="V150">
        <f>IF('Rolex Data'!BG150="AAA",1,0)</f>
        <v>1</v>
      </c>
      <c r="W150">
        <f>IF('Rolex Data'!BG150="AAAA",1,0)</f>
        <v>0</v>
      </c>
      <c r="X150">
        <f>IF('Rolex Data'!R150="Yes",1,0)</f>
        <v>0</v>
      </c>
      <c r="Y150">
        <f>IF(OR('Rolex Data'!X150="Yes", 'Rolex Data'!Y150="Yes",'Rolex Data'!Z150="Yes"),1,0)</f>
        <v>1</v>
      </c>
      <c r="Z150">
        <f>IF(OR('Rolex Data'!AA150="Yes",'Rolex Data'!AB150="Yes"),1,0)</f>
        <v>0</v>
      </c>
      <c r="AA150">
        <f>IF('Rolex Data'!AD150="Yes",1,0)</f>
        <v>0</v>
      </c>
      <c r="AB150">
        <f>IF('Rolex Data'!AC150="Yes",1,0)</f>
        <v>0</v>
      </c>
      <c r="AC150">
        <f>IF('Rolex Data'!AE150="Yes",1,0)</f>
        <v>1</v>
      </c>
      <c r="AD150">
        <f>IF(OR('Rolex Data'!AK150="Yes",'Rolex Data'!AN150="Yes"),1,0)</f>
        <v>0</v>
      </c>
      <c r="AE150" s="45">
        <f t="shared" si="13"/>
        <v>0</v>
      </c>
      <c r="AF150" s="45">
        <f t="shared" si="14"/>
        <v>0</v>
      </c>
      <c r="AG150" s="45">
        <f t="shared" si="15"/>
        <v>0</v>
      </c>
      <c r="AH150" s="45">
        <f t="shared" si="16"/>
        <v>1</v>
      </c>
      <c r="AI150" s="45">
        <f t="shared" si="17"/>
        <v>0</v>
      </c>
    </row>
    <row r="151" spans="1:35" x14ac:dyDescent="0.2">
      <c r="A151">
        <v>147</v>
      </c>
      <c r="B151" s="47">
        <f>'Rolex Data'!C151</f>
        <v>44325</v>
      </c>
      <c r="C151">
        <f>'Rolex Data'!D151</f>
        <v>401</v>
      </c>
      <c r="D151" s="48">
        <f>'Rolex Data'!E151</f>
        <v>15000</v>
      </c>
      <c r="E151" s="48">
        <f>'Rolex Data'!F151</f>
        <v>18750</v>
      </c>
      <c r="F151" s="49">
        <f t="shared" si="12"/>
        <v>9.6158054800843473</v>
      </c>
      <c r="G151">
        <f>IF('Rolex Data'!L151="Stainless Steel",1,0)</f>
        <v>1</v>
      </c>
      <c r="H151">
        <f>IF('Rolex Data'!L151="Two-tone",1,0)</f>
        <v>0</v>
      </c>
      <c r="I151">
        <f>IF(OR('Rolex Data'!L151="YG 18K",'Rolex Data'!L151="YG &lt;18K",'Rolex Data'!L151="PG 18K",'Rolex Data'!L151="PG &lt;18K",'Rolex Data'!L151="WG 18K",'Rolex Data'!L151="Mixes of 18K",'Rolex Data'!L151="Mixes &lt;18K"),1,0)</f>
        <v>0</v>
      </c>
      <c r="J151">
        <f>IF(OR('Rolex Data'!L151="PVD",'Rolex Data'!L151="Gold Plate",'Rolex Data'!L151="Other"),1,0)</f>
        <v>0</v>
      </c>
      <c r="K151">
        <f>IF('Rolex Data'!P151="Stainless Steel",1,0)</f>
        <v>1</v>
      </c>
      <c r="L151">
        <f>IF('Rolex Data'!P151="Leather",1,0)</f>
        <v>0</v>
      </c>
      <c r="M151">
        <f>IF('Rolex Data'!P151="Two-tone",1,0)</f>
        <v>0</v>
      </c>
      <c r="N151">
        <f>IF(OR('Rolex Data'!P151="YG 18K",'Rolex Data'!P151="PG 18K",'Rolex Data'!P151="WG 18K",'Rolex Data'!P151="Mixes of 18K"),1,0)</f>
        <v>0</v>
      </c>
      <c r="O151">
        <f>IF(OR('Rolex Data'!AX151="Yes",'Rolex Data'!AY151="Yes",'Rolex Data'!AW151="Yes"),1,0)</f>
        <v>0</v>
      </c>
      <c r="P151">
        <f>IF(OR(ISTEXT('Rolex Data'!AZ151), ISTEXT('Rolex Data'!BA151)),1,0)</f>
        <v>0</v>
      </c>
      <c r="Q151">
        <f>IF('Rolex Data'!BB151="Yes",1,0)</f>
        <v>0</v>
      </c>
      <c r="R151">
        <f>IF('Rolex Data'!BC151="Yes",1,0)</f>
        <v>0</v>
      </c>
      <c r="S151">
        <f>IF('Rolex Data'!BF151="Yes",1,0)</f>
        <v>0</v>
      </c>
      <c r="T151">
        <f>IF('Rolex Data'!BG151="A",1,0)</f>
        <v>0</v>
      </c>
      <c r="U151">
        <f>IF('Rolex Data'!BG151="AA",1,0)</f>
        <v>0</v>
      </c>
      <c r="V151">
        <f>IF('Rolex Data'!BG151="AAA",1,0)</f>
        <v>1</v>
      </c>
      <c r="W151">
        <f>IF('Rolex Data'!BG151="AAAA",1,0)</f>
        <v>0</v>
      </c>
      <c r="X151">
        <f>IF('Rolex Data'!R151="Yes",1,0)</f>
        <v>0</v>
      </c>
      <c r="Y151">
        <f>IF(OR('Rolex Data'!X151="Yes", 'Rolex Data'!Y151="Yes",'Rolex Data'!Z151="Yes"),1,0)</f>
        <v>1</v>
      </c>
      <c r="Z151">
        <f>IF(OR('Rolex Data'!AA151="Yes",'Rolex Data'!AB151="Yes"),1,0)</f>
        <v>0</v>
      </c>
      <c r="AA151">
        <f>IF('Rolex Data'!AD151="Yes",1,0)</f>
        <v>0</v>
      </c>
      <c r="AB151">
        <f>IF('Rolex Data'!AC151="Yes",1,0)</f>
        <v>0</v>
      </c>
      <c r="AC151">
        <f>IF('Rolex Data'!AE151="Yes",1,0)</f>
        <v>1</v>
      </c>
      <c r="AD151">
        <f>IF(OR('Rolex Data'!AK151="Yes",'Rolex Data'!AN151="Yes"),1,0)</f>
        <v>0</v>
      </c>
      <c r="AE151" s="45">
        <f t="shared" si="13"/>
        <v>0</v>
      </c>
      <c r="AF151" s="45">
        <f t="shared" si="14"/>
        <v>0</v>
      </c>
      <c r="AG151" s="45">
        <f t="shared" si="15"/>
        <v>0</v>
      </c>
      <c r="AH151" s="45">
        <f t="shared" si="16"/>
        <v>1</v>
      </c>
      <c r="AI151" s="45">
        <f t="shared" si="17"/>
        <v>0</v>
      </c>
    </row>
    <row r="152" spans="1:35" x14ac:dyDescent="0.2">
      <c r="A152">
        <v>148</v>
      </c>
      <c r="B152" s="47">
        <f>'Rolex Data'!C152</f>
        <v>44325</v>
      </c>
      <c r="C152">
        <f>'Rolex Data'!D152</f>
        <v>402</v>
      </c>
      <c r="D152" s="48">
        <f>'Rolex Data'!E152</f>
        <v>26000</v>
      </c>
      <c r="E152" s="48">
        <f>'Rolex Data'!F152</f>
        <v>32500</v>
      </c>
      <c r="F152" s="49">
        <f t="shared" si="12"/>
        <v>10.165851817003619</v>
      </c>
      <c r="G152">
        <f>IF('Rolex Data'!L152="Stainless Steel",1,0)</f>
        <v>1</v>
      </c>
      <c r="H152">
        <f>IF('Rolex Data'!L152="Two-tone",1,0)</f>
        <v>0</v>
      </c>
      <c r="I152">
        <f>IF(OR('Rolex Data'!L152="YG 18K",'Rolex Data'!L152="YG &lt;18K",'Rolex Data'!L152="PG 18K",'Rolex Data'!L152="PG &lt;18K",'Rolex Data'!L152="WG 18K",'Rolex Data'!L152="Mixes of 18K",'Rolex Data'!L152="Mixes &lt;18K"),1,0)</f>
        <v>0</v>
      </c>
      <c r="J152">
        <f>IF(OR('Rolex Data'!L152="PVD",'Rolex Data'!L152="Gold Plate",'Rolex Data'!L152="Other"),1,0)</f>
        <v>0</v>
      </c>
      <c r="K152">
        <f>IF('Rolex Data'!P152="Stainless Steel",1,0)</f>
        <v>1</v>
      </c>
      <c r="L152">
        <f>IF('Rolex Data'!P152="Leather",1,0)</f>
        <v>0</v>
      </c>
      <c r="M152">
        <f>IF('Rolex Data'!P152="Two-tone",1,0)</f>
        <v>0</v>
      </c>
      <c r="N152">
        <f>IF(OR('Rolex Data'!P152="YG 18K",'Rolex Data'!P152="PG 18K",'Rolex Data'!P152="WG 18K",'Rolex Data'!P152="Mixes of 18K"),1,0)</f>
        <v>0</v>
      </c>
      <c r="O152">
        <f>IF(OR('Rolex Data'!AX152="Yes",'Rolex Data'!AY152="Yes",'Rolex Data'!AW152="Yes"),1,0)</f>
        <v>0</v>
      </c>
      <c r="P152">
        <f>IF(OR(ISTEXT('Rolex Data'!AZ152), ISTEXT('Rolex Data'!BA152)),1,0)</f>
        <v>0</v>
      </c>
      <c r="Q152">
        <f>IF('Rolex Data'!BB152="Yes",1,0)</f>
        <v>0</v>
      </c>
      <c r="R152">
        <f>IF('Rolex Data'!BC152="Yes",1,0)</f>
        <v>0</v>
      </c>
      <c r="S152">
        <f>IF('Rolex Data'!BF152="Yes",1,0)</f>
        <v>0</v>
      </c>
      <c r="T152">
        <f>IF('Rolex Data'!BG152="A",1,0)</f>
        <v>0</v>
      </c>
      <c r="U152">
        <f>IF('Rolex Data'!BG152="AA",1,0)</f>
        <v>0</v>
      </c>
      <c r="V152">
        <f>IF('Rolex Data'!BG152="AAA",1,0)</f>
        <v>1</v>
      </c>
      <c r="W152">
        <f>IF('Rolex Data'!BG152="AAAA",1,0)</f>
        <v>0</v>
      </c>
      <c r="X152">
        <f>IF('Rolex Data'!R152="Yes",1,0)</f>
        <v>1</v>
      </c>
      <c r="Y152">
        <f>IF(OR('Rolex Data'!X152="Yes", 'Rolex Data'!Y152="Yes",'Rolex Data'!Z152="Yes"),1,0)</f>
        <v>0</v>
      </c>
      <c r="Z152">
        <f>IF(OR('Rolex Data'!AA152="Yes",'Rolex Data'!AB152="Yes"),1,0)</f>
        <v>0</v>
      </c>
      <c r="AA152">
        <f>IF('Rolex Data'!AD152="Yes",1,0)</f>
        <v>0</v>
      </c>
      <c r="AB152">
        <f>IF('Rolex Data'!AC152="Yes",1,0)</f>
        <v>1</v>
      </c>
      <c r="AC152">
        <f>IF('Rolex Data'!AE152="Yes",1,0)</f>
        <v>0</v>
      </c>
      <c r="AD152">
        <f>IF(OR('Rolex Data'!AK152="Yes",'Rolex Data'!AN152="Yes"),1,0)</f>
        <v>0</v>
      </c>
      <c r="AE152" s="45">
        <f t="shared" si="13"/>
        <v>0</v>
      </c>
      <c r="AF152" s="45">
        <f t="shared" si="14"/>
        <v>0</v>
      </c>
      <c r="AG152" s="45">
        <f t="shared" si="15"/>
        <v>0</v>
      </c>
      <c r="AH152" s="45">
        <f t="shared" si="16"/>
        <v>1</v>
      </c>
      <c r="AI152" s="45">
        <f t="shared" si="17"/>
        <v>0</v>
      </c>
    </row>
    <row r="153" spans="1:35" x14ac:dyDescent="0.2">
      <c r="A153">
        <v>149</v>
      </c>
      <c r="B153" s="47">
        <f>'Rolex Data'!C153</f>
        <v>44325</v>
      </c>
      <c r="C153">
        <f>'Rolex Data'!D153</f>
        <v>403</v>
      </c>
      <c r="D153" s="48">
        <f>'Rolex Data'!E153</f>
        <v>36000</v>
      </c>
      <c r="E153" s="48">
        <f>'Rolex Data'!F153</f>
        <v>45000</v>
      </c>
      <c r="F153" s="49">
        <f t="shared" si="12"/>
        <v>10.491274217438248</v>
      </c>
      <c r="G153">
        <f>IF('Rolex Data'!L153="Stainless Steel",1,0)</f>
        <v>0</v>
      </c>
      <c r="H153">
        <f>IF('Rolex Data'!L153="Two-tone",1,0)</f>
        <v>0</v>
      </c>
      <c r="I153">
        <f>IF(OR('Rolex Data'!L153="YG 18K",'Rolex Data'!L153="YG &lt;18K",'Rolex Data'!L153="PG 18K",'Rolex Data'!L153="PG &lt;18K",'Rolex Data'!L153="WG 18K",'Rolex Data'!L153="Mixes of 18K",'Rolex Data'!L153="Mixes &lt;18K"),1,0)</f>
        <v>1</v>
      </c>
      <c r="J153">
        <f>IF(OR('Rolex Data'!L153="PVD",'Rolex Data'!L153="Gold Plate",'Rolex Data'!L153="Other"),1,0)</f>
        <v>0</v>
      </c>
      <c r="K153">
        <f>IF('Rolex Data'!P153="Stainless Steel",1,0)</f>
        <v>0</v>
      </c>
      <c r="L153">
        <f>IF('Rolex Data'!P153="Leather",1,0)</f>
        <v>0</v>
      </c>
      <c r="M153">
        <f>IF('Rolex Data'!P153="Two-tone",1,0)</f>
        <v>0</v>
      </c>
      <c r="N153">
        <f>IF(OR('Rolex Data'!P153="YG 18K",'Rolex Data'!P153="PG 18K",'Rolex Data'!P153="WG 18K",'Rolex Data'!P153="Mixes of 18K"),1,0)</f>
        <v>1</v>
      </c>
      <c r="O153">
        <f>IF(OR('Rolex Data'!AX153="Yes",'Rolex Data'!AY153="Yes",'Rolex Data'!AW153="Yes"),1,0)</f>
        <v>0</v>
      </c>
      <c r="P153">
        <f>IF(OR(ISTEXT('Rolex Data'!AZ153), ISTEXT('Rolex Data'!BA153)),1,0)</f>
        <v>0</v>
      </c>
      <c r="Q153">
        <f>IF('Rolex Data'!BB153="Yes",1,0)</f>
        <v>0</v>
      </c>
      <c r="R153">
        <f>IF('Rolex Data'!BC153="Yes",1,0)</f>
        <v>0</v>
      </c>
      <c r="S153">
        <f>IF('Rolex Data'!BF153="Yes",1,0)</f>
        <v>0</v>
      </c>
      <c r="T153">
        <f>IF('Rolex Data'!BG153="A",1,0)</f>
        <v>0</v>
      </c>
      <c r="U153">
        <f>IF('Rolex Data'!BG153="AA",1,0)</f>
        <v>0</v>
      </c>
      <c r="V153">
        <f>IF('Rolex Data'!BG153="AAA",1,0)</f>
        <v>1</v>
      </c>
      <c r="W153">
        <f>IF('Rolex Data'!BG153="AAAA",1,0)</f>
        <v>0</v>
      </c>
      <c r="X153">
        <f>IF('Rolex Data'!R153="Yes",1,0)</f>
        <v>0</v>
      </c>
      <c r="Y153">
        <f>IF(OR('Rolex Data'!X153="Yes", 'Rolex Data'!Y153="Yes",'Rolex Data'!Z153="Yes"),1,0)</f>
        <v>1</v>
      </c>
      <c r="Z153">
        <f>IF(OR('Rolex Data'!AA153="Yes",'Rolex Data'!AB153="Yes"),1,0)</f>
        <v>0</v>
      </c>
      <c r="AA153">
        <f>IF('Rolex Data'!AD153="Yes",1,0)</f>
        <v>0</v>
      </c>
      <c r="AB153">
        <f>IF('Rolex Data'!AC153="Yes",1,0)</f>
        <v>0</v>
      </c>
      <c r="AC153">
        <f>IF('Rolex Data'!AE153="Yes",1,0)</f>
        <v>0</v>
      </c>
      <c r="AD153">
        <f>IF(OR('Rolex Data'!AK153="Yes",'Rolex Data'!AN153="Yes"),1,0)</f>
        <v>0</v>
      </c>
      <c r="AE153" s="45">
        <f t="shared" si="13"/>
        <v>0</v>
      </c>
      <c r="AF153" s="45">
        <f t="shared" si="14"/>
        <v>0</v>
      </c>
      <c r="AG153" s="45">
        <f t="shared" si="15"/>
        <v>0</v>
      </c>
      <c r="AH153" s="45">
        <f t="shared" si="16"/>
        <v>1</v>
      </c>
      <c r="AI153" s="45">
        <f t="shared" si="17"/>
        <v>0</v>
      </c>
    </row>
    <row r="154" spans="1:35" x14ac:dyDescent="0.2">
      <c r="A154">
        <v>150</v>
      </c>
      <c r="B154" s="47">
        <f>'Rolex Data'!C154</f>
        <v>44325</v>
      </c>
      <c r="C154">
        <f>'Rolex Data'!D154</f>
        <v>473</v>
      </c>
      <c r="D154" s="48">
        <f>'Rolex Data'!E154</f>
        <v>6500</v>
      </c>
      <c r="E154" s="48">
        <f>'Rolex Data'!F154</f>
        <v>8125</v>
      </c>
      <c r="F154" s="49">
        <f t="shared" si="12"/>
        <v>8.7795574558837277</v>
      </c>
      <c r="G154">
        <f>IF('Rolex Data'!L154="Stainless Steel",1,0)</f>
        <v>1</v>
      </c>
      <c r="H154">
        <f>IF('Rolex Data'!L154="Two-tone",1,0)</f>
        <v>0</v>
      </c>
      <c r="I154">
        <f>IF(OR('Rolex Data'!L154="YG 18K",'Rolex Data'!L154="YG &lt;18K",'Rolex Data'!L154="PG 18K",'Rolex Data'!L154="PG &lt;18K",'Rolex Data'!L154="WG 18K",'Rolex Data'!L154="Mixes of 18K",'Rolex Data'!L154="Mixes &lt;18K"),1,0)</f>
        <v>0</v>
      </c>
      <c r="J154">
        <f>IF(OR('Rolex Data'!L154="PVD",'Rolex Data'!L154="Gold Plate",'Rolex Data'!L154="Other"),1,0)</f>
        <v>0</v>
      </c>
      <c r="K154">
        <f>IF('Rolex Data'!P154="Stainless Steel",1,0)</f>
        <v>0</v>
      </c>
      <c r="L154">
        <f>IF('Rolex Data'!P154="Leather",1,0)</f>
        <v>1</v>
      </c>
      <c r="M154">
        <f>IF('Rolex Data'!P154="Two-tone",1,0)</f>
        <v>0</v>
      </c>
      <c r="N154">
        <f>IF(OR('Rolex Data'!P154="YG 18K",'Rolex Data'!P154="PG 18K",'Rolex Data'!P154="WG 18K",'Rolex Data'!P154="Mixes of 18K"),1,0)</f>
        <v>0</v>
      </c>
      <c r="O154">
        <f>IF(OR('Rolex Data'!AX154="Yes",'Rolex Data'!AY154="Yes",'Rolex Data'!AW154="Yes"),1,0)</f>
        <v>0</v>
      </c>
      <c r="P154">
        <f>IF(OR(ISTEXT('Rolex Data'!AZ154), ISTEXT('Rolex Data'!BA154)),1,0)</f>
        <v>0</v>
      </c>
      <c r="Q154">
        <f>IF('Rolex Data'!BB154="Yes",1,0)</f>
        <v>0</v>
      </c>
      <c r="R154">
        <f>IF('Rolex Data'!BC154="Yes",1,0)</f>
        <v>0</v>
      </c>
      <c r="S154">
        <f>IF('Rolex Data'!BF154="Yes",1,0)</f>
        <v>0</v>
      </c>
      <c r="T154">
        <f>IF('Rolex Data'!BG154="A",1,0)</f>
        <v>0</v>
      </c>
      <c r="U154">
        <f>IF('Rolex Data'!BG154="AA",1,0)</f>
        <v>1</v>
      </c>
      <c r="V154">
        <f>IF('Rolex Data'!BG154="AAA",1,0)</f>
        <v>0</v>
      </c>
      <c r="W154">
        <f>IF('Rolex Data'!BG154="AAAA",1,0)</f>
        <v>0</v>
      </c>
      <c r="X154">
        <f>IF('Rolex Data'!R154="Yes",1,0)</f>
        <v>0</v>
      </c>
      <c r="Y154">
        <f>IF(OR('Rolex Data'!X154="Yes", 'Rolex Data'!Y154="Yes",'Rolex Data'!Z154="Yes"),1,0)</f>
        <v>0</v>
      </c>
      <c r="Z154">
        <f>IF(OR('Rolex Data'!AA154="Yes",'Rolex Data'!AB154="Yes"),1,0)</f>
        <v>0</v>
      </c>
      <c r="AA154">
        <f>IF('Rolex Data'!AD154="Yes",1,0)</f>
        <v>0</v>
      </c>
      <c r="AB154">
        <f>IF('Rolex Data'!AC154="Yes",1,0)</f>
        <v>0</v>
      </c>
      <c r="AC154">
        <f>IF('Rolex Data'!AE154="Yes",1,0)</f>
        <v>0</v>
      </c>
      <c r="AD154">
        <f>IF(OR('Rolex Data'!AK154="Yes",'Rolex Data'!AN154="Yes"),1,0)</f>
        <v>1</v>
      </c>
      <c r="AE154" s="45">
        <f t="shared" si="13"/>
        <v>0</v>
      </c>
      <c r="AF154" s="45">
        <f t="shared" si="14"/>
        <v>0</v>
      </c>
      <c r="AG154" s="45">
        <f t="shared" si="15"/>
        <v>0</v>
      </c>
      <c r="AH154" s="45">
        <f t="shared" si="16"/>
        <v>1</v>
      </c>
      <c r="AI154" s="45">
        <f t="shared" si="17"/>
        <v>0</v>
      </c>
    </row>
    <row r="155" spans="1:35" x14ac:dyDescent="0.2">
      <c r="A155">
        <v>151</v>
      </c>
      <c r="B155" s="47">
        <f>'Rolex Data'!C155</f>
        <v>44325</v>
      </c>
      <c r="C155">
        <f>'Rolex Data'!D155</f>
        <v>475</v>
      </c>
      <c r="D155" s="48">
        <f>'Rolex Data'!E155</f>
        <v>2800</v>
      </c>
      <c r="E155" s="48">
        <f>'Rolex Data'!F155</f>
        <v>3500</v>
      </c>
      <c r="F155" s="49">
        <f t="shared" si="12"/>
        <v>7.9373746961632952</v>
      </c>
      <c r="G155">
        <f>IF('Rolex Data'!L155="Stainless Steel",1,0)</f>
        <v>1</v>
      </c>
      <c r="H155">
        <f>IF('Rolex Data'!L155="Two-tone",1,0)</f>
        <v>0</v>
      </c>
      <c r="I155">
        <f>IF(OR('Rolex Data'!L155="YG 18K",'Rolex Data'!L155="YG &lt;18K",'Rolex Data'!L155="PG 18K",'Rolex Data'!L155="PG &lt;18K",'Rolex Data'!L155="WG 18K",'Rolex Data'!L155="Mixes of 18K",'Rolex Data'!L155="Mixes &lt;18K"),1,0)</f>
        <v>0</v>
      </c>
      <c r="J155">
        <f>IF(OR('Rolex Data'!L155="PVD",'Rolex Data'!L155="Gold Plate",'Rolex Data'!L155="Other"),1,0)</f>
        <v>0</v>
      </c>
      <c r="K155">
        <f>IF('Rolex Data'!P155="Stainless Steel",1,0)</f>
        <v>0</v>
      </c>
      <c r="L155">
        <f>IF('Rolex Data'!P155="Leather",1,0)</f>
        <v>1</v>
      </c>
      <c r="M155">
        <f>IF('Rolex Data'!P155="Two-tone",1,0)</f>
        <v>0</v>
      </c>
      <c r="N155">
        <f>IF(OR('Rolex Data'!P155="YG 18K",'Rolex Data'!P155="PG 18K",'Rolex Data'!P155="WG 18K",'Rolex Data'!P155="Mixes of 18K"),1,0)</f>
        <v>0</v>
      </c>
      <c r="O155">
        <f>IF(OR('Rolex Data'!AX155="Yes",'Rolex Data'!AY155="Yes",'Rolex Data'!AW155="Yes"),1,0)</f>
        <v>0</v>
      </c>
      <c r="P155">
        <f>IF(OR(ISTEXT('Rolex Data'!AZ155), ISTEXT('Rolex Data'!BA155)),1,0)</f>
        <v>0</v>
      </c>
      <c r="Q155">
        <f>IF('Rolex Data'!BB155="Yes",1,0)</f>
        <v>0</v>
      </c>
      <c r="R155">
        <f>IF('Rolex Data'!BC155="Yes",1,0)</f>
        <v>0</v>
      </c>
      <c r="S155">
        <f>IF('Rolex Data'!BF155="Yes",1,0)</f>
        <v>0</v>
      </c>
      <c r="T155">
        <f>IF('Rolex Data'!BG155="A",1,0)</f>
        <v>0</v>
      </c>
      <c r="U155">
        <f>IF('Rolex Data'!BG155="AA",1,0)</f>
        <v>0</v>
      </c>
      <c r="V155">
        <f>IF('Rolex Data'!BG155="AAA",1,0)</f>
        <v>1</v>
      </c>
      <c r="W155">
        <f>IF('Rolex Data'!BG155="AAAA",1,0)</f>
        <v>0</v>
      </c>
      <c r="X155">
        <f>IF('Rolex Data'!R155="Yes",1,0)</f>
        <v>1</v>
      </c>
      <c r="Y155">
        <f>IF(OR('Rolex Data'!X155="Yes", 'Rolex Data'!Y155="Yes",'Rolex Data'!Z155="Yes"),1,0)</f>
        <v>0</v>
      </c>
      <c r="Z155">
        <f>IF(OR('Rolex Data'!AA155="Yes",'Rolex Data'!AB155="Yes"),1,0)</f>
        <v>0</v>
      </c>
      <c r="AA155">
        <f>IF('Rolex Data'!AD155="Yes",1,0)</f>
        <v>0</v>
      </c>
      <c r="AB155">
        <f>IF('Rolex Data'!AC155="Yes",1,0)</f>
        <v>0</v>
      </c>
      <c r="AC155">
        <f>IF('Rolex Data'!AE155="Yes",1,0)</f>
        <v>0</v>
      </c>
      <c r="AD155">
        <f>IF(OR('Rolex Data'!AK155="Yes",'Rolex Data'!AN155="Yes"),1,0)</f>
        <v>0</v>
      </c>
      <c r="AE155" s="45">
        <f t="shared" si="13"/>
        <v>0</v>
      </c>
      <c r="AF155" s="45">
        <f t="shared" si="14"/>
        <v>0</v>
      </c>
      <c r="AG155" s="45">
        <f t="shared" si="15"/>
        <v>0</v>
      </c>
      <c r="AH155" s="45">
        <f t="shared" si="16"/>
        <v>1</v>
      </c>
      <c r="AI155" s="45">
        <f t="shared" si="17"/>
        <v>0</v>
      </c>
    </row>
    <row r="156" spans="1:35" x14ac:dyDescent="0.2">
      <c r="A156">
        <v>152</v>
      </c>
      <c r="B156" s="47">
        <f>'Rolex Data'!C156</f>
        <v>44325</v>
      </c>
      <c r="C156">
        <f>'Rolex Data'!D156</f>
        <v>480</v>
      </c>
      <c r="D156" s="48">
        <f>'Rolex Data'!E156</f>
        <v>3000</v>
      </c>
      <c r="E156" s="48">
        <f>'Rolex Data'!F156</f>
        <v>3750</v>
      </c>
      <c r="F156" s="49">
        <f t="shared" si="12"/>
        <v>8.0063675676502459</v>
      </c>
      <c r="G156">
        <f>IF('Rolex Data'!L156="Stainless Steel",1,0)</f>
        <v>0</v>
      </c>
      <c r="H156">
        <f>IF('Rolex Data'!L156="Two-tone",1,0)</f>
        <v>1</v>
      </c>
      <c r="I156">
        <f>IF(OR('Rolex Data'!L156="YG 18K",'Rolex Data'!L156="YG &lt;18K",'Rolex Data'!L156="PG 18K",'Rolex Data'!L156="PG &lt;18K",'Rolex Data'!L156="WG 18K",'Rolex Data'!L156="Mixes of 18K",'Rolex Data'!L156="Mixes &lt;18K"),1,0)</f>
        <v>0</v>
      </c>
      <c r="J156">
        <f>IF(OR('Rolex Data'!L156="PVD",'Rolex Data'!L156="Gold Plate",'Rolex Data'!L156="Other"),1,0)</f>
        <v>0</v>
      </c>
      <c r="K156">
        <f>IF('Rolex Data'!P156="Stainless Steel",1,0)</f>
        <v>0</v>
      </c>
      <c r="L156">
        <f>IF('Rolex Data'!P156="Leather",1,0)</f>
        <v>0</v>
      </c>
      <c r="M156">
        <f>IF('Rolex Data'!P156="Two-tone",1,0)</f>
        <v>1</v>
      </c>
      <c r="N156">
        <f>IF(OR('Rolex Data'!P156="YG 18K",'Rolex Data'!P156="PG 18K",'Rolex Data'!P156="WG 18K",'Rolex Data'!P156="Mixes of 18K"),1,0)</f>
        <v>0</v>
      </c>
      <c r="O156">
        <f>IF(OR('Rolex Data'!AX156="Yes",'Rolex Data'!AY156="Yes",'Rolex Data'!AW156="Yes"),1,0)</f>
        <v>0</v>
      </c>
      <c r="P156">
        <f>IF(OR(ISTEXT('Rolex Data'!AZ156), ISTEXT('Rolex Data'!BA156)),1,0)</f>
        <v>0</v>
      </c>
      <c r="Q156">
        <f>IF('Rolex Data'!BB156="Yes",1,0)</f>
        <v>0</v>
      </c>
      <c r="R156">
        <f>IF('Rolex Data'!BC156="Yes",1,0)</f>
        <v>0</v>
      </c>
      <c r="S156">
        <f>IF('Rolex Data'!BF156="Yes",1,0)</f>
        <v>0</v>
      </c>
      <c r="T156">
        <f>IF('Rolex Data'!BG156="A",1,0)</f>
        <v>0</v>
      </c>
      <c r="U156">
        <f>IF('Rolex Data'!BG156="AA",1,0)</f>
        <v>1</v>
      </c>
      <c r="V156">
        <f>IF('Rolex Data'!BG156="AAA",1,0)</f>
        <v>0</v>
      </c>
      <c r="W156">
        <f>IF('Rolex Data'!BG156="AAAA",1,0)</f>
        <v>0</v>
      </c>
      <c r="X156">
        <f>IF('Rolex Data'!R156="Yes",1,0)</f>
        <v>0</v>
      </c>
      <c r="Y156">
        <f>IF(OR('Rolex Data'!X156="Yes", 'Rolex Data'!Y156="Yes",'Rolex Data'!Z156="Yes"),1,0)</f>
        <v>1</v>
      </c>
      <c r="Z156">
        <f>IF(OR('Rolex Data'!AA156="Yes",'Rolex Data'!AB156="Yes"),1,0)</f>
        <v>0</v>
      </c>
      <c r="AA156">
        <f>IF('Rolex Data'!AD156="Yes",1,0)</f>
        <v>0</v>
      </c>
      <c r="AB156">
        <f>IF('Rolex Data'!AC156="Yes",1,0)</f>
        <v>0</v>
      </c>
      <c r="AC156">
        <f>IF('Rolex Data'!AE156="Yes",1,0)</f>
        <v>0</v>
      </c>
      <c r="AD156">
        <f>IF(OR('Rolex Data'!AK156="Yes",'Rolex Data'!AN156="Yes"),1,0)</f>
        <v>0</v>
      </c>
      <c r="AE156" s="45">
        <f t="shared" si="13"/>
        <v>0</v>
      </c>
      <c r="AF156" s="45">
        <f t="shared" si="14"/>
        <v>0</v>
      </c>
      <c r="AG156" s="45">
        <f t="shared" si="15"/>
        <v>0</v>
      </c>
      <c r="AH156" s="45">
        <f t="shared" si="16"/>
        <v>1</v>
      </c>
      <c r="AI156" s="45">
        <f t="shared" si="17"/>
        <v>0</v>
      </c>
    </row>
    <row r="157" spans="1:35" x14ac:dyDescent="0.2">
      <c r="A157">
        <v>153</v>
      </c>
      <c r="B157" s="47">
        <f>'Rolex Data'!C157</f>
        <v>44325</v>
      </c>
      <c r="C157">
        <f>'Rolex Data'!D157</f>
        <v>484</v>
      </c>
      <c r="D157" s="48">
        <f>'Rolex Data'!E157</f>
        <v>20000</v>
      </c>
      <c r="E157" s="48">
        <f>'Rolex Data'!F157</f>
        <v>25000</v>
      </c>
      <c r="F157" s="49">
        <f t="shared" si="12"/>
        <v>9.9034875525361272</v>
      </c>
      <c r="G157">
        <f>IF('Rolex Data'!L157="Stainless Steel",1,0)</f>
        <v>0</v>
      </c>
      <c r="H157">
        <f>IF('Rolex Data'!L157="Two-tone",1,0)</f>
        <v>0</v>
      </c>
      <c r="I157">
        <f>IF(OR('Rolex Data'!L157="YG 18K",'Rolex Data'!L157="YG &lt;18K",'Rolex Data'!L157="PG 18K",'Rolex Data'!L157="PG &lt;18K",'Rolex Data'!L157="WG 18K",'Rolex Data'!L157="Mixes of 18K",'Rolex Data'!L157="Mixes &lt;18K"),1,0)</f>
        <v>1</v>
      </c>
      <c r="J157">
        <f>IF(OR('Rolex Data'!L157="PVD",'Rolex Data'!L157="Gold Plate",'Rolex Data'!L157="Other"),1,0)</f>
        <v>0</v>
      </c>
      <c r="K157">
        <f>IF('Rolex Data'!P157="Stainless Steel",1,0)</f>
        <v>0</v>
      </c>
      <c r="L157">
        <f>IF('Rolex Data'!P157="Leather",1,0)</f>
        <v>0</v>
      </c>
      <c r="M157">
        <f>IF('Rolex Data'!P157="Two-tone",1,0)</f>
        <v>0</v>
      </c>
      <c r="N157">
        <f>IF(OR('Rolex Data'!P157="YG 18K",'Rolex Data'!P157="PG 18K",'Rolex Data'!P157="WG 18K",'Rolex Data'!P157="Mixes of 18K"),1,0)</f>
        <v>1</v>
      </c>
      <c r="O157">
        <f>IF(OR('Rolex Data'!AX157="Yes",'Rolex Data'!AY157="Yes",'Rolex Data'!AW157="Yes"),1,0)</f>
        <v>0</v>
      </c>
      <c r="P157">
        <f>IF(OR(ISTEXT('Rolex Data'!AZ157), ISTEXT('Rolex Data'!BA157)),1,0)</f>
        <v>0</v>
      </c>
      <c r="Q157">
        <f>IF('Rolex Data'!BB157="Yes",1,0)</f>
        <v>0</v>
      </c>
      <c r="R157">
        <f>IF('Rolex Data'!BC157="Yes",1,0)</f>
        <v>0</v>
      </c>
      <c r="S157">
        <f>IF('Rolex Data'!BF157="Yes",1,0)</f>
        <v>0</v>
      </c>
      <c r="T157">
        <f>IF('Rolex Data'!BG157="A",1,0)</f>
        <v>0</v>
      </c>
      <c r="U157">
        <f>IF('Rolex Data'!BG157="AA",1,0)</f>
        <v>0</v>
      </c>
      <c r="V157">
        <f>IF('Rolex Data'!BG157="AAA",1,0)</f>
        <v>1</v>
      </c>
      <c r="W157">
        <f>IF('Rolex Data'!BG157="AAAA",1,0)</f>
        <v>0</v>
      </c>
      <c r="X157">
        <f>IF('Rolex Data'!R157="Yes",1,0)</f>
        <v>0</v>
      </c>
      <c r="Y157">
        <f>IF(OR('Rolex Data'!X157="Yes", 'Rolex Data'!Y157="Yes",'Rolex Data'!Z157="Yes"),1,0)</f>
        <v>1</v>
      </c>
      <c r="Z157">
        <f>IF(OR('Rolex Data'!AA157="Yes",'Rolex Data'!AB157="Yes"),1,0)</f>
        <v>0</v>
      </c>
      <c r="AA157">
        <f>IF('Rolex Data'!AD157="Yes",1,0)</f>
        <v>0</v>
      </c>
      <c r="AB157">
        <f>IF('Rolex Data'!AC157="Yes",1,0)</f>
        <v>0</v>
      </c>
      <c r="AC157">
        <f>IF('Rolex Data'!AE157="Yes",1,0)</f>
        <v>0</v>
      </c>
      <c r="AD157">
        <f>IF(OR('Rolex Data'!AK157="Yes",'Rolex Data'!AN157="Yes"),1,0)</f>
        <v>0</v>
      </c>
      <c r="AE157" s="45">
        <f t="shared" si="13"/>
        <v>0</v>
      </c>
      <c r="AF157" s="45">
        <f t="shared" si="14"/>
        <v>0</v>
      </c>
      <c r="AG157" s="45">
        <f t="shared" si="15"/>
        <v>0</v>
      </c>
      <c r="AH157" s="45">
        <f t="shared" si="16"/>
        <v>1</v>
      </c>
      <c r="AI157" s="45">
        <f t="shared" si="17"/>
        <v>0</v>
      </c>
    </row>
    <row r="158" spans="1:35" x14ac:dyDescent="0.2">
      <c r="A158">
        <v>154</v>
      </c>
      <c r="B158" s="47">
        <f>'Rolex Data'!C158</f>
        <v>44325</v>
      </c>
      <c r="C158">
        <f>'Rolex Data'!D158</f>
        <v>485</v>
      </c>
      <c r="D158" s="48">
        <f>'Rolex Data'!E158</f>
        <v>28000</v>
      </c>
      <c r="E158" s="48">
        <f>'Rolex Data'!F158</f>
        <v>35000</v>
      </c>
      <c r="F158" s="49">
        <f t="shared" si="12"/>
        <v>10.239959789157341</v>
      </c>
      <c r="G158">
        <f>IF('Rolex Data'!L158="Stainless Steel",1,0)</f>
        <v>0</v>
      </c>
      <c r="H158">
        <f>IF('Rolex Data'!L158="Two-tone",1,0)</f>
        <v>0</v>
      </c>
      <c r="I158">
        <f>IF(OR('Rolex Data'!L158="YG 18K",'Rolex Data'!L158="YG &lt;18K",'Rolex Data'!L158="PG 18K",'Rolex Data'!L158="PG &lt;18K",'Rolex Data'!L158="WG 18K",'Rolex Data'!L158="Mixes of 18K",'Rolex Data'!L158="Mixes &lt;18K"),1,0)</f>
        <v>1</v>
      </c>
      <c r="J158">
        <f>IF(OR('Rolex Data'!L158="PVD",'Rolex Data'!L158="Gold Plate",'Rolex Data'!L158="Other"),1,0)</f>
        <v>0</v>
      </c>
      <c r="K158">
        <f>IF('Rolex Data'!P158="Stainless Steel",1,0)</f>
        <v>0</v>
      </c>
      <c r="L158">
        <f>IF('Rolex Data'!P158="Leather",1,0)</f>
        <v>0</v>
      </c>
      <c r="M158">
        <f>IF('Rolex Data'!P158="Two-tone",1,0)</f>
        <v>0</v>
      </c>
      <c r="N158">
        <f>IF(OR('Rolex Data'!P158="YG 18K",'Rolex Data'!P158="PG 18K",'Rolex Data'!P158="WG 18K",'Rolex Data'!P158="Mixes of 18K"),1,0)</f>
        <v>1</v>
      </c>
      <c r="O158">
        <f>IF(OR('Rolex Data'!AX158="Yes",'Rolex Data'!AY158="Yes",'Rolex Data'!AW158="Yes"),1,0)</f>
        <v>1</v>
      </c>
      <c r="P158">
        <f>IF(OR(ISTEXT('Rolex Data'!AZ158), ISTEXT('Rolex Data'!BA158)),1,0)</f>
        <v>1</v>
      </c>
      <c r="Q158">
        <f>IF('Rolex Data'!BB158="Yes",1,0)</f>
        <v>0</v>
      </c>
      <c r="R158">
        <f>IF('Rolex Data'!BC158="Yes",1,0)</f>
        <v>0</v>
      </c>
      <c r="S158">
        <f>IF('Rolex Data'!BF158="Yes",1,0)</f>
        <v>0</v>
      </c>
      <c r="T158">
        <f>IF('Rolex Data'!BG158="A",1,0)</f>
        <v>0</v>
      </c>
      <c r="U158">
        <f>IF('Rolex Data'!BG158="AA",1,0)</f>
        <v>0</v>
      </c>
      <c r="V158">
        <f>IF('Rolex Data'!BG158="AAA",1,0)</f>
        <v>0</v>
      </c>
      <c r="W158">
        <f>IF('Rolex Data'!BG158="AAAA",1,0)</f>
        <v>1</v>
      </c>
      <c r="X158">
        <f>IF('Rolex Data'!R158="Yes",1,0)</f>
        <v>0</v>
      </c>
      <c r="Y158">
        <f>IF(OR('Rolex Data'!X158="Yes", 'Rolex Data'!Y158="Yes",'Rolex Data'!Z158="Yes"),1,0)</f>
        <v>1</v>
      </c>
      <c r="Z158">
        <f>IF(OR('Rolex Data'!AA158="Yes",'Rolex Data'!AB158="Yes"),1,0)</f>
        <v>0</v>
      </c>
      <c r="AA158">
        <f>IF('Rolex Data'!AD158="Yes",1,0)</f>
        <v>0</v>
      </c>
      <c r="AB158">
        <f>IF('Rolex Data'!AC158="Yes",1,0)</f>
        <v>0</v>
      </c>
      <c r="AC158">
        <f>IF('Rolex Data'!AE158="Yes",1,0)</f>
        <v>0</v>
      </c>
      <c r="AD158">
        <f>IF(OR('Rolex Data'!AK158="Yes",'Rolex Data'!AN158="Yes"),1,0)</f>
        <v>0</v>
      </c>
      <c r="AE158" s="45">
        <f t="shared" si="13"/>
        <v>0</v>
      </c>
      <c r="AF158" s="45">
        <f t="shared" si="14"/>
        <v>0</v>
      </c>
      <c r="AG158" s="45">
        <f t="shared" si="15"/>
        <v>0</v>
      </c>
      <c r="AH158" s="45">
        <f t="shared" si="16"/>
        <v>1</v>
      </c>
      <c r="AI158" s="45">
        <f t="shared" si="17"/>
        <v>0</v>
      </c>
    </row>
    <row r="159" spans="1:35" x14ac:dyDescent="0.2">
      <c r="A159">
        <v>155</v>
      </c>
      <c r="B159" s="47">
        <f>'Rolex Data'!C159</f>
        <v>44325</v>
      </c>
      <c r="C159">
        <f>'Rolex Data'!D159</f>
        <v>486</v>
      </c>
      <c r="D159" s="48">
        <f>'Rolex Data'!E159</f>
        <v>3500</v>
      </c>
      <c r="E159" s="48">
        <f>'Rolex Data'!F159</f>
        <v>4375</v>
      </c>
      <c r="F159" s="49">
        <f t="shared" si="12"/>
        <v>8.1605182474775049</v>
      </c>
      <c r="G159">
        <f>IF('Rolex Data'!L159="Stainless Steel",1,0)</f>
        <v>1</v>
      </c>
      <c r="H159">
        <f>IF('Rolex Data'!L159="Two-tone",1,0)</f>
        <v>0</v>
      </c>
      <c r="I159">
        <f>IF(OR('Rolex Data'!L159="YG 18K",'Rolex Data'!L159="YG &lt;18K",'Rolex Data'!L159="PG 18K",'Rolex Data'!L159="PG &lt;18K",'Rolex Data'!L159="WG 18K",'Rolex Data'!L159="Mixes of 18K",'Rolex Data'!L159="Mixes &lt;18K"),1,0)</f>
        <v>0</v>
      </c>
      <c r="J159">
        <f>IF(OR('Rolex Data'!L159="PVD",'Rolex Data'!L159="Gold Plate",'Rolex Data'!L159="Other"),1,0)</f>
        <v>0</v>
      </c>
      <c r="K159">
        <f>IF('Rolex Data'!P159="Stainless Steel",1,0)</f>
        <v>1</v>
      </c>
      <c r="L159">
        <f>IF('Rolex Data'!P159="Leather",1,0)</f>
        <v>0</v>
      </c>
      <c r="M159">
        <f>IF('Rolex Data'!P159="Two-tone",1,0)</f>
        <v>0</v>
      </c>
      <c r="N159">
        <f>IF(OR('Rolex Data'!P159="YG 18K",'Rolex Data'!P159="PG 18K",'Rolex Data'!P159="WG 18K",'Rolex Data'!P159="Mixes of 18K"),1,0)</f>
        <v>0</v>
      </c>
      <c r="O159">
        <f>IF(OR('Rolex Data'!AX159="Yes",'Rolex Data'!AY159="Yes",'Rolex Data'!AW159="Yes"),1,0)</f>
        <v>0</v>
      </c>
      <c r="P159">
        <f>IF(OR(ISTEXT('Rolex Data'!AZ159), ISTEXT('Rolex Data'!BA159)),1,0)</f>
        <v>0</v>
      </c>
      <c r="Q159">
        <f>IF('Rolex Data'!BB159="Yes",1,0)</f>
        <v>0</v>
      </c>
      <c r="R159">
        <f>IF('Rolex Data'!BC159="Yes",1,0)</f>
        <v>0</v>
      </c>
      <c r="S159">
        <f>IF('Rolex Data'!BF159="Yes",1,0)</f>
        <v>0</v>
      </c>
      <c r="T159">
        <f>IF('Rolex Data'!BG159="A",1,0)</f>
        <v>0</v>
      </c>
      <c r="U159">
        <f>IF('Rolex Data'!BG159="AA",1,0)</f>
        <v>1</v>
      </c>
      <c r="V159">
        <f>IF('Rolex Data'!BG159="AAA",1,0)</f>
        <v>0</v>
      </c>
      <c r="W159">
        <f>IF('Rolex Data'!BG159="AAAA",1,0)</f>
        <v>0</v>
      </c>
      <c r="X159">
        <f>IF('Rolex Data'!R159="Yes",1,0)</f>
        <v>0</v>
      </c>
      <c r="Y159">
        <f>IF(OR('Rolex Data'!X159="Yes", 'Rolex Data'!Y159="Yes",'Rolex Data'!Z159="Yes"),1,0)</f>
        <v>1</v>
      </c>
      <c r="Z159">
        <f>IF(OR('Rolex Data'!AA159="Yes",'Rolex Data'!AB159="Yes"),1,0)</f>
        <v>0</v>
      </c>
      <c r="AA159">
        <f>IF('Rolex Data'!AD159="Yes",1,0)</f>
        <v>0</v>
      </c>
      <c r="AB159">
        <f>IF('Rolex Data'!AC159="Yes",1,0)</f>
        <v>0</v>
      </c>
      <c r="AC159">
        <f>IF('Rolex Data'!AE159="Yes",1,0)</f>
        <v>0</v>
      </c>
      <c r="AD159">
        <f>IF(OR('Rolex Data'!AK159="Yes",'Rolex Data'!AN159="Yes"),1,0)</f>
        <v>0</v>
      </c>
      <c r="AE159" s="45">
        <f t="shared" si="13"/>
        <v>0</v>
      </c>
      <c r="AF159" s="45">
        <f t="shared" si="14"/>
        <v>0</v>
      </c>
      <c r="AG159" s="45">
        <f t="shared" si="15"/>
        <v>0</v>
      </c>
      <c r="AH159" s="45">
        <f t="shared" si="16"/>
        <v>1</v>
      </c>
      <c r="AI159" s="45">
        <f t="shared" si="17"/>
        <v>0</v>
      </c>
    </row>
    <row r="160" spans="1:35" x14ac:dyDescent="0.2">
      <c r="A160">
        <v>156</v>
      </c>
      <c r="B160" s="47">
        <f>'Rolex Data'!C160</f>
        <v>44325</v>
      </c>
      <c r="C160">
        <f>'Rolex Data'!D160</f>
        <v>487</v>
      </c>
      <c r="D160" s="48">
        <f>'Rolex Data'!E160</f>
        <v>3400</v>
      </c>
      <c r="E160" s="48">
        <f>'Rolex Data'!F160</f>
        <v>4250</v>
      </c>
      <c r="F160" s="49">
        <f t="shared" si="12"/>
        <v>8.1315307106042525</v>
      </c>
      <c r="G160">
        <f>IF('Rolex Data'!L160="Stainless Steel",1,0)</f>
        <v>1</v>
      </c>
      <c r="H160">
        <f>IF('Rolex Data'!L160="Two-tone",1,0)</f>
        <v>0</v>
      </c>
      <c r="I160">
        <f>IF(OR('Rolex Data'!L160="YG 18K",'Rolex Data'!L160="YG &lt;18K",'Rolex Data'!L160="PG 18K",'Rolex Data'!L160="PG &lt;18K",'Rolex Data'!L160="WG 18K",'Rolex Data'!L160="Mixes of 18K",'Rolex Data'!L160="Mixes &lt;18K"),1,0)</f>
        <v>0</v>
      </c>
      <c r="J160">
        <f>IF(OR('Rolex Data'!L160="PVD",'Rolex Data'!L160="Gold Plate",'Rolex Data'!L160="Other"),1,0)</f>
        <v>0</v>
      </c>
      <c r="K160">
        <f>IF('Rolex Data'!P160="Stainless Steel",1,0)</f>
        <v>1</v>
      </c>
      <c r="L160">
        <f>IF('Rolex Data'!P160="Leather",1,0)</f>
        <v>0</v>
      </c>
      <c r="M160">
        <f>IF('Rolex Data'!P160="Two-tone",1,0)</f>
        <v>0</v>
      </c>
      <c r="N160">
        <f>IF(OR('Rolex Data'!P160="YG 18K",'Rolex Data'!P160="PG 18K",'Rolex Data'!P160="WG 18K",'Rolex Data'!P160="Mixes of 18K"),1,0)</f>
        <v>0</v>
      </c>
      <c r="O160">
        <f>IF(OR('Rolex Data'!AX160="Yes",'Rolex Data'!AY160="Yes",'Rolex Data'!AW160="Yes"),1,0)</f>
        <v>0</v>
      </c>
      <c r="P160">
        <f>IF(OR(ISTEXT('Rolex Data'!AZ160), ISTEXT('Rolex Data'!BA160)),1,0)</f>
        <v>0</v>
      </c>
      <c r="Q160">
        <f>IF('Rolex Data'!BB160="Yes",1,0)</f>
        <v>0</v>
      </c>
      <c r="R160">
        <f>IF('Rolex Data'!BC160="Yes",1,0)</f>
        <v>0</v>
      </c>
      <c r="S160">
        <f>IF('Rolex Data'!BF160="Yes",1,0)</f>
        <v>0</v>
      </c>
      <c r="T160">
        <f>IF('Rolex Data'!BG160="A",1,0)</f>
        <v>0</v>
      </c>
      <c r="U160">
        <f>IF('Rolex Data'!BG160="AA",1,0)</f>
        <v>1</v>
      </c>
      <c r="V160">
        <f>IF('Rolex Data'!BG160="AAA",1,0)</f>
        <v>0</v>
      </c>
      <c r="W160">
        <f>IF('Rolex Data'!BG160="AAAA",1,0)</f>
        <v>0</v>
      </c>
      <c r="X160">
        <f>IF('Rolex Data'!R160="Yes",1,0)</f>
        <v>0</v>
      </c>
      <c r="Y160">
        <f>IF(OR('Rolex Data'!X160="Yes", 'Rolex Data'!Y160="Yes",'Rolex Data'!Z160="Yes"),1,0)</f>
        <v>1</v>
      </c>
      <c r="Z160">
        <f>IF(OR('Rolex Data'!AA160="Yes",'Rolex Data'!AB160="Yes"),1,0)</f>
        <v>0</v>
      </c>
      <c r="AA160">
        <f>IF('Rolex Data'!AD160="Yes",1,0)</f>
        <v>0</v>
      </c>
      <c r="AB160">
        <f>IF('Rolex Data'!AC160="Yes",1,0)</f>
        <v>0</v>
      </c>
      <c r="AC160">
        <f>IF('Rolex Data'!AE160="Yes",1,0)</f>
        <v>0</v>
      </c>
      <c r="AD160">
        <f>IF(OR('Rolex Data'!AK160="Yes",'Rolex Data'!AN160="Yes"),1,0)</f>
        <v>0</v>
      </c>
      <c r="AE160" s="45">
        <f t="shared" si="13"/>
        <v>0</v>
      </c>
      <c r="AF160" s="45">
        <f t="shared" si="14"/>
        <v>0</v>
      </c>
      <c r="AG160" s="45">
        <f t="shared" si="15"/>
        <v>0</v>
      </c>
      <c r="AH160" s="45">
        <f t="shared" si="16"/>
        <v>1</v>
      </c>
      <c r="AI160" s="45">
        <f t="shared" si="17"/>
        <v>0</v>
      </c>
    </row>
    <row r="161" spans="1:35" x14ac:dyDescent="0.2">
      <c r="A161">
        <v>157</v>
      </c>
      <c r="B161" s="47">
        <f>'Rolex Data'!C161</f>
        <v>44325</v>
      </c>
      <c r="C161">
        <f>'Rolex Data'!D161</f>
        <v>490</v>
      </c>
      <c r="D161" s="48">
        <f>'Rolex Data'!E161</f>
        <v>27000</v>
      </c>
      <c r="E161" s="48">
        <f>'Rolex Data'!F161</f>
        <v>33750</v>
      </c>
      <c r="F161" s="49">
        <f t="shared" si="12"/>
        <v>10.203592144986466</v>
      </c>
      <c r="G161">
        <f>IF('Rolex Data'!L161="Stainless Steel",1,0)</f>
        <v>1</v>
      </c>
      <c r="H161">
        <f>IF('Rolex Data'!L161="Two-tone",1,0)</f>
        <v>0</v>
      </c>
      <c r="I161">
        <f>IF(OR('Rolex Data'!L161="YG 18K",'Rolex Data'!L161="YG &lt;18K",'Rolex Data'!L161="PG 18K",'Rolex Data'!L161="PG &lt;18K",'Rolex Data'!L161="WG 18K",'Rolex Data'!L161="Mixes of 18K",'Rolex Data'!L161="Mixes &lt;18K"),1,0)</f>
        <v>0</v>
      </c>
      <c r="J161">
        <f>IF(OR('Rolex Data'!L161="PVD",'Rolex Data'!L161="Gold Plate",'Rolex Data'!L161="Other"),1,0)</f>
        <v>0</v>
      </c>
      <c r="K161">
        <f>IF('Rolex Data'!P161="Stainless Steel",1,0)</f>
        <v>1</v>
      </c>
      <c r="L161">
        <f>IF('Rolex Data'!P161="Leather",1,0)</f>
        <v>0</v>
      </c>
      <c r="M161">
        <f>IF('Rolex Data'!P161="Two-tone",1,0)</f>
        <v>0</v>
      </c>
      <c r="N161">
        <f>IF(OR('Rolex Data'!P161="YG 18K",'Rolex Data'!P161="PG 18K",'Rolex Data'!P161="WG 18K",'Rolex Data'!P161="Mixes of 18K"),1,0)</f>
        <v>0</v>
      </c>
      <c r="O161">
        <f>IF(OR('Rolex Data'!AX161="Yes",'Rolex Data'!AY161="Yes",'Rolex Data'!AW161="Yes"),1,0)</f>
        <v>0</v>
      </c>
      <c r="P161">
        <f>IF(OR(ISTEXT('Rolex Data'!AZ161), ISTEXT('Rolex Data'!BA161)),1,0)</f>
        <v>1</v>
      </c>
      <c r="Q161">
        <f>IF('Rolex Data'!BB161="Yes",1,0)</f>
        <v>0</v>
      </c>
      <c r="R161">
        <f>IF('Rolex Data'!BC161="Yes",1,0)</f>
        <v>0</v>
      </c>
      <c r="S161">
        <f>IF('Rolex Data'!BF161="Yes",1,0)</f>
        <v>0</v>
      </c>
      <c r="T161">
        <f>IF('Rolex Data'!BG161="A",1,0)</f>
        <v>0</v>
      </c>
      <c r="U161">
        <f>IF('Rolex Data'!BG161="AA",1,0)</f>
        <v>0</v>
      </c>
      <c r="V161">
        <f>IF('Rolex Data'!BG161="AAA",1,0)</f>
        <v>0</v>
      </c>
      <c r="W161">
        <f>IF('Rolex Data'!BG161="AAAA",1,0)</f>
        <v>1</v>
      </c>
      <c r="X161">
        <f>IF('Rolex Data'!R161="Yes",1,0)</f>
        <v>1</v>
      </c>
      <c r="Y161">
        <f>IF(OR('Rolex Data'!X161="Yes", 'Rolex Data'!Y161="Yes",'Rolex Data'!Z161="Yes"),1,0)</f>
        <v>0</v>
      </c>
      <c r="Z161">
        <f>IF(OR('Rolex Data'!AA161="Yes",'Rolex Data'!AB161="Yes"),1,0)</f>
        <v>0</v>
      </c>
      <c r="AA161">
        <f>IF('Rolex Data'!AD161="Yes",1,0)</f>
        <v>0</v>
      </c>
      <c r="AB161">
        <f>IF('Rolex Data'!AC161="Yes",1,0)</f>
        <v>1</v>
      </c>
      <c r="AC161">
        <f>IF('Rolex Data'!AE161="Yes",1,0)</f>
        <v>0</v>
      </c>
      <c r="AD161">
        <f>IF(OR('Rolex Data'!AK161="Yes",'Rolex Data'!AN161="Yes"),1,0)</f>
        <v>0</v>
      </c>
      <c r="AE161" s="45">
        <f t="shared" si="13"/>
        <v>0</v>
      </c>
      <c r="AF161" s="45">
        <f t="shared" si="14"/>
        <v>0</v>
      </c>
      <c r="AG161" s="45">
        <f t="shared" si="15"/>
        <v>0</v>
      </c>
      <c r="AH161" s="45">
        <f t="shared" si="16"/>
        <v>1</v>
      </c>
      <c r="AI161" s="45">
        <f t="shared" si="17"/>
        <v>0</v>
      </c>
    </row>
    <row r="162" spans="1:35" x14ac:dyDescent="0.2">
      <c r="A162">
        <v>158</v>
      </c>
      <c r="B162" s="47">
        <f>'Rolex Data'!C162</f>
        <v>44325</v>
      </c>
      <c r="C162">
        <f>'Rolex Data'!D162</f>
        <v>491</v>
      </c>
      <c r="D162" s="48">
        <f>'Rolex Data'!E162</f>
        <v>9400</v>
      </c>
      <c r="E162" s="48">
        <f>'Rolex Data'!F162</f>
        <v>11750</v>
      </c>
      <c r="F162" s="49">
        <f t="shared" si="12"/>
        <v>9.1484649682580947</v>
      </c>
      <c r="G162">
        <f>IF('Rolex Data'!L162="Stainless Steel",1,0)</f>
        <v>1</v>
      </c>
      <c r="H162">
        <f>IF('Rolex Data'!L162="Two-tone",1,0)</f>
        <v>0</v>
      </c>
      <c r="I162">
        <f>IF(OR('Rolex Data'!L162="YG 18K",'Rolex Data'!L162="YG &lt;18K",'Rolex Data'!L162="PG 18K",'Rolex Data'!L162="PG &lt;18K",'Rolex Data'!L162="WG 18K",'Rolex Data'!L162="Mixes of 18K",'Rolex Data'!L162="Mixes &lt;18K"),1,0)</f>
        <v>0</v>
      </c>
      <c r="J162">
        <f>IF(OR('Rolex Data'!L162="PVD",'Rolex Data'!L162="Gold Plate",'Rolex Data'!L162="Other"),1,0)</f>
        <v>0</v>
      </c>
      <c r="K162">
        <f>IF('Rolex Data'!P162="Stainless Steel",1,0)</f>
        <v>1</v>
      </c>
      <c r="L162">
        <f>IF('Rolex Data'!P162="Leather",1,0)</f>
        <v>0</v>
      </c>
      <c r="M162">
        <f>IF('Rolex Data'!P162="Two-tone",1,0)</f>
        <v>0</v>
      </c>
      <c r="N162">
        <f>IF(OR('Rolex Data'!P162="YG 18K",'Rolex Data'!P162="PG 18K",'Rolex Data'!P162="WG 18K",'Rolex Data'!P162="Mixes of 18K"),1,0)</f>
        <v>0</v>
      </c>
      <c r="O162">
        <f>IF(OR('Rolex Data'!AX162="Yes",'Rolex Data'!AY162="Yes",'Rolex Data'!AW162="Yes"),1,0)</f>
        <v>0</v>
      </c>
      <c r="P162">
        <f>IF(OR(ISTEXT('Rolex Data'!AZ162), ISTEXT('Rolex Data'!BA162)),1,0)</f>
        <v>0</v>
      </c>
      <c r="Q162">
        <f>IF('Rolex Data'!BB162="Yes",1,0)</f>
        <v>0</v>
      </c>
      <c r="R162">
        <f>IF('Rolex Data'!BC162="Yes",1,0)</f>
        <v>0</v>
      </c>
      <c r="S162">
        <f>IF('Rolex Data'!BF162="Yes",1,0)</f>
        <v>0</v>
      </c>
      <c r="T162">
        <f>IF('Rolex Data'!BG162="A",1,0)</f>
        <v>0</v>
      </c>
      <c r="U162">
        <f>IF('Rolex Data'!BG162="AA",1,0)</f>
        <v>0</v>
      </c>
      <c r="V162">
        <f>IF('Rolex Data'!BG162="AAA",1,0)</f>
        <v>1</v>
      </c>
      <c r="W162">
        <f>IF('Rolex Data'!BG162="AAAA",1,0)</f>
        <v>0</v>
      </c>
      <c r="X162">
        <f>IF('Rolex Data'!R162="Yes",1,0)</f>
        <v>0</v>
      </c>
      <c r="Y162">
        <f>IF(OR('Rolex Data'!X162="Yes", 'Rolex Data'!Y162="Yes",'Rolex Data'!Z162="Yes"),1,0)</f>
        <v>1</v>
      </c>
      <c r="Z162">
        <f>IF(OR('Rolex Data'!AA162="Yes",'Rolex Data'!AB162="Yes"),1,0)</f>
        <v>0</v>
      </c>
      <c r="AA162">
        <f>IF('Rolex Data'!AD162="Yes",1,0)</f>
        <v>0</v>
      </c>
      <c r="AB162">
        <f>IF('Rolex Data'!AC162="Yes",1,0)</f>
        <v>1</v>
      </c>
      <c r="AC162">
        <f>IF('Rolex Data'!AE162="Yes",1,0)</f>
        <v>0</v>
      </c>
      <c r="AD162">
        <f>IF(OR('Rolex Data'!AK162="Yes",'Rolex Data'!AN162="Yes"),1,0)</f>
        <v>0</v>
      </c>
      <c r="AE162" s="45">
        <f t="shared" si="13"/>
        <v>0</v>
      </c>
      <c r="AF162" s="45">
        <f t="shared" si="14"/>
        <v>0</v>
      </c>
      <c r="AG162" s="45">
        <f t="shared" si="15"/>
        <v>0</v>
      </c>
      <c r="AH162" s="45">
        <f t="shared" si="16"/>
        <v>1</v>
      </c>
      <c r="AI162" s="45">
        <f t="shared" si="17"/>
        <v>0</v>
      </c>
    </row>
    <row r="163" spans="1:35" x14ac:dyDescent="0.2">
      <c r="A163">
        <v>159</v>
      </c>
      <c r="B163" s="47">
        <f>'Rolex Data'!C163</f>
        <v>44325</v>
      </c>
      <c r="C163">
        <f>'Rolex Data'!D163</f>
        <v>492</v>
      </c>
      <c r="D163" s="48">
        <f>'Rolex Data'!E163</f>
        <v>8000</v>
      </c>
      <c r="E163" s="48">
        <f>'Rolex Data'!F163</f>
        <v>10000</v>
      </c>
      <c r="F163" s="49">
        <f t="shared" si="12"/>
        <v>8.987196820661973</v>
      </c>
      <c r="G163">
        <f>IF('Rolex Data'!L163="Stainless Steel",1,0)</f>
        <v>1</v>
      </c>
      <c r="H163">
        <f>IF('Rolex Data'!L163="Two-tone",1,0)</f>
        <v>0</v>
      </c>
      <c r="I163">
        <f>IF(OR('Rolex Data'!L163="YG 18K",'Rolex Data'!L163="YG &lt;18K",'Rolex Data'!L163="PG 18K",'Rolex Data'!L163="PG &lt;18K",'Rolex Data'!L163="WG 18K",'Rolex Data'!L163="Mixes of 18K",'Rolex Data'!L163="Mixes &lt;18K"),1,0)</f>
        <v>0</v>
      </c>
      <c r="J163">
        <f>IF(OR('Rolex Data'!L163="PVD",'Rolex Data'!L163="Gold Plate",'Rolex Data'!L163="Other"),1,0)</f>
        <v>0</v>
      </c>
      <c r="K163">
        <f>IF('Rolex Data'!P163="Stainless Steel",1,0)</f>
        <v>1</v>
      </c>
      <c r="L163">
        <f>IF('Rolex Data'!P163="Leather",1,0)</f>
        <v>0</v>
      </c>
      <c r="M163">
        <f>IF('Rolex Data'!P163="Two-tone",1,0)</f>
        <v>0</v>
      </c>
      <c r="N163">
        <f>IF(OR('Rolex Data'!P163="YG 18K",'Rolex Data'!P163="PG 18K",'Rolex Data'!P163="WG 18K",'Rolex Data'!P163="Mixes of 18K"),1,0)</f>
        <v>0</v>
      </c>
      <c r="O163">
        <f>IF(OR('Rolex Data'!AX163="Yes",'Rolex Data'!AY163="Yes",'Rolex Data'!AW163="Yes"),1,0)</f>
        <v>0</v>
      </c>
      <c r="P163">
        <f>IF(OR(ISTEXT('Rolex Data'!AZ163), ISTEXT('Rolex Data'!BA163)),1,0)</f>
        <v>0</v>
      </c>
      <c r="Q163">
        <f>IF('Rolex Data'!BB163="Yes",1,0)</f>
        <v>0</v>
      </c>
      <c r="R163">
        <f>IF('Rolex Data'!BC163="Yes",1,0)</f>
        <v>0</v>
      </c>
      <c r="S163">
        <f>IF('Rolex Data'!BF163="Yes",1,0)</f>
        <v>0</v>
      </c>
      <c r="T163">
        <f>IF('Rolex Data'!BG163="A",1,0)</f>
        <v>0</v>
      </c>
      <c r="U163">
        <f>IF('Rolex Data'!BG163="AA",1,0)</f>
        <v>1</v>
      </c>
      <c r="V163">
        <f>IF('Rolex Data'!BG163="AAA",1,0)</f>
        <v>0</v>
      </c>
      <c r="W163">
        <f>IF('Rolex Data'!BG163="AAAA",1,0)</f>
        <v>0</v>
      </c>
      <c r="X163">
        <f>IF('Rolex Data'!R163="Yes",1,0)</f>
        <v>0</v>
      </c>
      <c r="Y163">
        <f>IF(OR('Rolex Data'!X163="Yes", 'Rolex Data'!Y163="Yes",'Rolex Data'!Z163="Yes"),1,0)</f>
        <v>1</v>
      </c>
      <c r="Z163">
        <f>IF(OR('Rolex Data'!AA163="Yes",'Rolex Data'!AB163="Yes"),1,0)</f>
        <v>0</v>
      </c>
      <c r="AA163">
        <f>IF('Rolex Data'!AD163="Yes",1,0)</f>
        <v>0</v>
      </c>
      <c r="AB163">
        <f>IF('Rolex Data'!AC163="Yes",1,0)</f>
        <v>1</v>
      </c>
      <c r="AC163">
        <f>IF('Rolex Data'!AE163="Yes",1,0)</f>
        <v>0</v>
      </c>
      <c r="AD163">
        <f>IF(OR('Rolex Data'!AK163="Yes",'Rolex Data'!AN163="Yes"),1,0)</f>
        <v>0</v>
      </c>
      <c r="AE163" s="45">
        <f t="shared" si="13"/>
        <v>0</v>
      </c>
      <c r="AF163" s="45">
        <f t="shared" si="14"/>
        <v>0</v>
      </c>
      <c r="AG163" s="45">
        <f t="shared" si="15"/>
        <v>0</v>
      </c>
      <c r="AH163" s="45">
        <f t="shared" si="16"/>
        <v>1</v>
      </c>
      <c r="AI163" s="45">
        <f t="shared" si="17"/>
        <v>0</v>
      </c>
    </row>
    <row r="164" spans="1:35" x14ac:dyDescent="0.2">
      <c r="A164">
        <v>160</v>
      </c>
      <c r="B164" s="47">
        <f>'Rolex Data'!C164</f>
        <v>44325</v>
      </c>
      <c r="C164">
        <f>'Rolex Data'!D164</f>
        <v>496</v>
      </c>
      <c r="D164" s="48">
        <f>'Rolex Data'!E164</f>
        <v>32000</v>
      </c>
      <c r="E164" s="48">
        <f>'Rolex Data'!F164</f>
        <v>40000</v>
      </c>
      <c r="F164" s="49">
        <f t="shared" si="12"/>
        <v>10.373491181781864</v>
      </c>
      <c r="G164">
        <f>IF('Rolex Data'!L164="Stainless Steel",1,0)</f>
        <v>1</v>
      </c>
      <c r="H164">
        <f>IF('Rolex Data'!L164="Two-tone",1,0)</f>
        <v>0</v>
      </c>
      <c r="I164">
        <f>IF(OR('Rolex Data'!L164="YG 18K",'Rolex Data'!L164="YG &lt;18K",'Rolex Data'!L164="PG 18K",'Rolex Data'!L164="PG &lt;18K",'Rolex Data'!L164="WG 18K",'Rolex Data'!L164="Mixes of 18K",'Rolex Data'!L164="Mixes &lt;18K"),1,0)</f>
        <v>0</v>
      </c>
      <c r="J164">
        <f>IF(OR('Rolex Data'!L164="PVD",'Rolex Data'!L164="Gold Plate",'Rolex Data'!L164="Other"),1,0)</f>
        <v>0</v>
      </c>
      <c r="K164">
        <f>IF('Rolex Data'!P164="Stainless Steel",1,0)</f>
        <v>1</v>
      </c>
      <c r="L164">
        <f>IF('Rolex Data'!P164="Leather",1,0)</f>
        <v>0</v>
      </c>
      <c r="M164">
        <f>IF('Rolex Data'!P164="Two-tone",1,0)</f>
        <v>0</v>
      </c>
      <c r="N164">
        <f>IF(OR('Rolex Data'!P164="YG 18K",'Rolex Data'!P164="PG 18K",'Rolex Data'!P164="WG 18K",'Rolex Data'!P164="Mixes of 18K"),1,0)</f>
        <v>0</v>
      </c>
      <c r="O164">
        <f>IF(OR('Rolex Data'!AX164="Yes",'Rolex Data'!AY164="Yes",'Rolex Data'!AW164="Yes"),1,0)</f>
        <v>0</v>
      </c>
      <c r="P164">
        <f>IF(OR(ISTEXT('Rolex Data'!AZ164), ISTEXT('Rolex Data'!BA164)),1,0)</f>
        <v>0</v>
      </c>
      <c r="Q164">
        <f>IF('Rolex Data'!BB164="Yes",1,0)</f>
        <v>1</v>
      </c>
      <c r="R164">
        <f>IF('Rolex Data'!BC164="Yes",1,0)</f>
        <v>0</v>
      </c>
      <c r="S164">
        <f>IF('Rolex Data'!BF164="Yes",1,0)</f>
        <v>0</v>
      </c>
      <c r="T164">
        <f>IF('Rolex Data'!BG164="A",1,0)</f>
        <v>0</v>
      </c>
      <c r="U164">
        <f>IF('Rolex Data'!BG164="AA",1,0)</f>
        <v>0</v>
      </c>
      <c r="V164">
        <f>IF('Rolex Data'!BG164="AAA",1,0)</f>
        <v>0</v>
      </c>
      <c r="W164">
        <f>IF('Rolex Data'!BG164="AAAA",1,0)</f>
        <v>1</v>
      </c>
      <c r="X164">
        <f>IF('Rolex Data'!R164="Yes",1,0)</f>
        <v>0</v>
      </c>
      <c r="Y164">
        <f>IF(OR('Rolex Data'!X164="Yes", 'Rolex Data'!Y164="Yes",'Rolex Data'!Z164="Yes"),1,0)</f>
        <v>1</v>
      </c>
      <c r="Z164">
        <f>IF(OR('Rolex Data'!AA164="Yes",'Rolex Data'!AB164="Yes"),1,0)</f>
        <v>0</v>
      </c>
      <c r="AA164">
        <f>IF('Rolex Data'!AD164="Yes",1,0)</f>
        <v>0</v>
      </c>
      <c r="AB164">
        <f>IF('Rolex Data'!AC164="Yes",1,0)</f>
        <v>1</v>
      </c>
      <c r="AC164">
        <f>IF('Rolex Data'!AE164="Yes",1,0)</f>
        <v>0</v>
      </c>
      <c r="AD164">
        <f>IF(OR('Rolex Data'!AK164="Yes",'Rolex Data'!AN164="Yes"),1,0)</f>
        <v>0</v>
      </c>
      <c r="AE164" s="45">
        <f t="shared" si="13"/>
        <v>0</v>
      </c>
      <c r="AF164" s="45">
        <f t="shared" si="14"/>
        <v>0</v>
      </c>
      <c r="AG164" s="45">
        <f t="shared" si="15"/>
        <v>0</v>
      </c>
      <c r="AH164" s="45">
        <f t="shared" si="16"/>
        <v>1</v>
      </c>
      <c r="AI164" s="45">
        <f t="shared" si="17"/>
        <v>0</v>
      </c>
    </row>
    <row r="165" spans="1:35" x14ac:dyDescent="0.2">
      <c r="A165">
        <v>161</v>
      </c>
      <c r="B165" s="47">
        <f>'Rolex Data'!C165</f>
        <v>44143</v>
      </c>
      <c r="C165">
        <f>'Rolex Data'!D165</f>
        <v>126</v>
      </c>
      <c r="D165" s="48">
        <f>'Rolex Data'!E165</f>
        <v>4200</v>
      </c>
      <c r="E165" s="48">
        <f>'Rolex Data'!F165</f>
        <v>5250</v>
      </c>
      <c r="F165" s="49">
        <f t="shared" si="12"/>
        <v>8.3428398042714598</v>
      </c>
      <c r="G165">
        <f>IF('Rolex Data'!L165="Stainless Steel",1,0)</f>
        <v>1</v>
      </c>
      <c r="H165">
        <f>IF('Rolex Data'!L165="Two-tone",1,0)</f>
        <v>0</v>
      </c>
      <c r="I165">
        <f>IF(OR('Rolex Data'!L165="YG 18K",'Rolex Data'!L165="YG &lt;18K",'Rolex Data'!L165="PG 18K",'Rolex Data'!L165="PG &lt;18K",'Rolex Data'!L165="WG 18K",'Rolex Data'!L165="Mixes of 18K",'Rolex Data'!L165="Mixes &lt;18K"),1,0)</f>
        <v>0</v>
      </c>
      <c r="J165">
        <f>IF(OR('Rolex Data'!L165="PVD",'Rolex Data'!L165="Gold Plate",'Rolex Data'!L165="Other"),1,0)</f>
        <v>0</v>
      </c>
      <c r="K165">
        <f>IF('Rolex Data'!P165="Stainless Steel",1,0)</f>
        <v>1</v>
      </c>
      <c r="L165">
        <f>IF('Rolex Data'!P165="Leather",1,0)</f>
        <v>0</v>
      </c>
      <c r="M165">
        <f>IF('Rolex Data'!P165="Two-tone",1,0)</f>
        <v>0</v>
      </c>
      <c r="N165">
        <f>IF(OR('Rolex Data'!P165="YG 18K",'Rolex Data'!P165="PG 18K",'Rolex Data'!P165="WG 18K",'Rolex Data'!P165="Mixes of 18K"),1,0)</f>
        <v>0</v>
      </c>
      <c r="O165">
        <f>IF(OR('Rolex Data'!AX165="Yes",'Rolex Data'!AY165="Yes",'Rolex Data'!AW165="Yes"),1,0)</f>
        <v>0</v>
      </c>
      <c r="P165">
        <f>IF(OR(ISTEXT('Rolex Data'!AZ165), ISTEXT('Rolex Data'!BA165)),1,0)</f>
        <v>1</v>
      </c>
      <c r="Q165">
        <f>IF('Rolex Data'!BB165="Yes",1,0)</f>
        <v>0</v>
      </c>
      <c r="R165">
        <f>IF('Rolex Data'!BC165="Yes",1,0)</f>
        <v>0</v>
      </c>
      <c r="S165">
        <f>IF('Rolex Data'!BF165="Yes",1,0)</f>
        <v>0</v>
      </c>
      <c r="T165">
        <f>IF('Rolex Data'!BG165="A",1,0)</f>
        <v>0</v>
      </c>
      <c r="U165">
        <f>IF('Rolex Data'!BG165="AA",1,0)</f>
        <v>1</v>
      </c>
      <c r="V165">
        <f>IF('Rolex Data'!BG165="AAA",1,0)</f>
        <v>0</v>
      </c>
      <c r="W165">
        <f>IF('Rolex Data'!BG165="AAAA",1,0)</f>
        <v>0</v>
      </c>
      <c r="X165">
        <f>IF('Rolex Data'!R165="Yes",1,0)</f>
        <v>1</v>
      </c>
      <c r="Y165">
        <f>IF(OR('Rolex Data'!X165="Yes", 'Rolex Data'!Y165="Yes",'Rolex Data'!Z165="Yes"),1,0)</f>
        <v>0</v>
      </c>
      <c r="Z165">
        <f>IF(OR('Rolex Data'!AA165="Yes",'Rolex Data'!AB165="Yes"),1,0)</f>
        <v>0</v>
      </c>
      <c r="AA165">
        <f>IF('Rolex Data'!AD165="Yes",1,0)</f>
        <v>0</v>
      </c>
      <c r="AB165">
        <f>IF('Rolex Data'!AC165="Yes",1,0)</f>
        <v>0</v>
      </c>
      <c r="AC165">
        <f>IF('Rolex Data'!AE165="Yes",1,0)</f>
        <v>0</v>
      </c>
      <c r="AD165">
        <f>IF(OR('Rolex Data'!AK165="Yes",'Rolex Data'!AN165="Yes"),1,0)</f>
        <v>0</v>
      </c>
      <c r="AE165" s="45">
        <f t="shared" si="13"/>
        <v>0</v>
      </c>
      <c r="AF165" s="45">
        <f t="shared" si="14"/>
        <v>0</v>
      </c>
      <c r="AG165" s="45">
        <f t="shared" si="15"/>
        <v>1</v>
      </c>
      <c r="AH165" s="45">
        <f t="shared" si="16"/>
        <v>0</v>
      </c>
      <c r="AI165" s="45">
        <f t="shared" si="17"/>
        <v>0</v>
      </c>
    </row>
    <row r="166" spans="1:35" x14ac:dyDescent="0.2">
      <c r="A166">
        <v>162</v>
      </c>
      <c r="B166" s="47">
        <f>'Rolex Data'!C166</f>
        <v>44143</v>
      </c>
      <c r="C166">
        <f>'Rolex Data'!D166</f>
        <v>129</v>
      </c>
      <c r="D166" s="48">
        <f>'Rolex Data'!E166</f>
        <v>8000</v>
      </c>
      <c r="E166" s="48">
        <f>'Rolex Data'!F166</f>
        <v>10000</v>
      </c>
      <c r="F166" s="49">
        <f t="shared" si="12"/>
        <v>8.987196820661973</v>
      </c>
      <c r="G166">
        <f>IF('Rolex Data'!L166="Stainless Steel",1,0)</f>
        <v>0</v>
      </c>
      <c r="H166">
        <f>IF('Rolex Data'!L166="Two-tone",1,0)</f>
        <v>1</v>
      </c>
      <c r="I166">
        <f>IF(OR('Rolex Data'!L166="YG 18K",'Rolex Data'!L166="YG &lt;18K",'Rolex Data'!L166="PG 18K",'Rolex Data'!L166="PG &lt;18K",'Rolex Data'!L166="WG 18K",'Rolex Data'!L166="Mixes of 18K",'Rolex Data'!L166="Mixes &lt;18K"),1,0)</f>
        <v>0</v>
      </c>
      <c r="J166">
        <f>IF(OR('Rolex Data'!L166="PVD",'Rolex Data'!L166="Gold Plate",'Rolex Data'!L166="Other"),1,0)</f>
        <v>0</v>
      </c>
      <c r="K166">
        <f>IF('Rolex Data'!P166="Stainless Steel",1,0)</f>
        <v>0</v>
      </c>
      <c r="L166">
        <f>IF('Rolex Data'!P166="Leather",1,0)</f>
        <v>0</v>
      </c>
      <c r="M166">
        <f>IF('Rolex Data'!P166="Two-tone",1,0)</f>
        <v>1</v>
      </c>
      <c r="N166">
        <f>IF(OR('Rolex Data'!P166="YG 18K",'Rolex Data'!P166="PG 18K",'Rolex Data'!P166="WG 18K",'Rolex Data'!P166="Mixes of 18K"),1,0)</f>
        <v>0</v>
      </c>
      <c r="O166">
        <f>IF(OR('Rolex Data'!AX166="Yes",'Rolex Data'!AY166="Yes",'Rolex Data'!AW166="Yes"),1,0)</f>
        <v>0</v>
      </c>
      <c r="P166">
        <f>IF(OR(ISTEXT('Rolex Data'!AZ166), ISTEXT('Rolex Data'!BA166)),1,0)</f>
        <v>0</v>
      </c>
      <c r="Q166">
        <f>IF('Rolex Data'!BB166="Yes",1,0)</f>
        <v>0</v>
      </c>
      <c r="R166">
        <f>IF('Rolex Data'!BC166="Yes",1,0)</f>
        <v>0</v>
      </c>
      <c r="S166">
        <f>IF('Rolex Data'!BF166="Yes",1,0)</f>
        <v>0</v>
      </c>
      <c r="T166">
        <f>IF('Rolex Data'!BG166="A",1,0)</f>
        <v>0</v>
      </c>
      <c r="U166">
        <f>IF('Rolex Data'!BG166="AA",1,0)</f>
        <v>1</v>
      </c>
      <c r="V166">
        <f>IF('Rolex Data'!BG166="AAA",1,0)</f>
        <v>0</v>
      </c>
      <c r="W166">
        <f>IF('Rolex Data'!BG166="AAAA",1,0)</f>
        <v>0</v>
      </c>
      <c r="X166">
        <f>IF('Rolex Data'!R166="Yes",1,0)</f>
        <v>0</v>
      </c>
      <c r="Y166">
        <f>IF(OR('Rolex Data'!X166="Yes", 'Rolex Data'!Y166="Yes",'Rolex Data'!Z166="Yes"),1,0)</f>
        <v>1</v>
      </c>
      <c r="Z166">
        <f>IF(OR('Rolex Data'!AA166="Yes",'Rolex Data'!AB166="Yes"),1,0)</f>
        <v>0</v>
      </c>
      <c r="AA166">
        <f>IF('Rolex Data'!AD166="Yes",1,0)</f>
        <v>0</v>
      </c>
      <c r="AB166">
        <f>IF('Rolex Data'!AC166="Yes",1,0)</f>
        <v>1</v>
      </c>
      <c r="AC166">
        <f>IF('Rolex Data'!AE166="Yes",1,0)</f>
        <v>0</v>
      </c>
      <c r="AD166">
        <f>IF(OR('Rolex Data'!AK166="Yes",'Rolex Data'!AN166="Yes"),1,0)</f>
        <v>0</v>
      </c>
      <c r="AE166" s="45">
        <f t="shared" si="13"/>
        <v>0</v>
      </c>
      <c r="AF166" s="45">
        <f t="shared" si="14"/>
        <v>0</v>
      </c>
      <c r="AG166" s="45">
        <f t="shared" si="15"/>
        <v>1</v>
      </c>
      <c r="AH166" s="45">
        <f t="shared" si="16"/>
        <v>0</v>
      </c>
      <c r="AI166" s="45">
        <f t="shared" si="17"/>
        <v>0</v>
      </c>
    </row>
    <row r="167" spans="1:35" x14ac:dyDescent="0.2">
      <c r="A167">
        <v>163</v>
      </c>
      <c r="B167" s="47">
        <f>'Rolex Data'!C167</f>
        <v>44143</v>
      </c>
      <c r="C167">
        <f>'Rolex Data'!D167</f>
        <v>131</v>
      </c>
      <c r="D167" s="48">
        <f>'Rolex Data'!E167</f>
        <v>10000</v>
      </c>
      <c r="E167" s="48">
        <f>'Rolex Data'!F167</f>
        <v>12500</v>
      </c>
      <c r="F167" s="49">
        <f t="shared" si="12"/>
        <v>9.2103403719761836</v>
      </c>
      <c r="G167">
        <f>IF('Rolex Data'!L167="Stainless Steel",1,0)</f>
        <v>0</v>
      </c>
      <c r="H167">
        <f>IF('Rolex Data'!L167="Two-tone",1,0)</f>
        <v>0</v>
      </c>
      <c r="I167">
        <f>IF(OR('Rolex Data'!L167="YG 18K",'Rolex Data'!L167="YG &lt;18K",'Rolex Data'!L167="PG 18K",'Rolex Data'!L167="PG &lt;18K",'Rolex Data'!L167="WG 18K",'Rolex Data'!L167="Mixes of 18K",'Rolex Data'!L167="Mixes &lt;18K"),1,0)</f>
        <v>1</v>
      </c>
      <c r="J167">
        <f>IF(OR('Rolex Data'!L167="PVD",'Rolex Data'!L167="Gold Plate",'Rolex Data'!L167="Other"),1,0)</f>
        <v>0</v>
      </c>
      <c r="K167">
        <f>IF('Rolex Data'!P167="Stainless Steel",1,0)</f>
        <v>0</v>
      </c>
      <c r="L167">
        <f>IF('Rolex Data'!P167="Leather",1,0)</f>
        <v>0</v>
      </c>
      <c r="M167">
        <f>IF('Rolex Data'!P167="Two-tone",1,0)</f>
        <v>0</v>
      </c>
      <c r="N167">
        <f>IF(OR('Rolex Data'!P167="YG 18K",'Rolex Data'!P167="PG 18K",'Rolex Data'!P167="WG 18K",'Rolex Data'!P167="Mixes of 18K"),1,0)</f>
        <v>1</v>
      </c>
      <c r="O167">
        <f>IF(OR('Rolex Data'!AX167="Yes",'Rolex Data'!AY167="Yes",'Rolex Data'!AW167="Yes"),1,0)</f>
        <v>1</v>
      </c>
      <c r="P167">
        <f>IF(OR(ISTEXT('Rolex Data'!AZ167), ISTEXT('Rolex Data'!BA167)),1,0)</f>
        <v>0</v>
      </c>
      <c r="Q167">
        <f>IF('Rolex Data'!BB167="Yes",1,0)</f>
        <v>0</v>
      </c>
      <c r="R167">
        <f>IF('Rolex Data'!BC167="Yes",1,0)</f>
        <v>0</v>
      </c>
      <c r="S167">
        <f>IF('Rolex Data'!BF167="Yes",1,0)</f>
        <v>0</v>
      </c>
      <c r="T167">
        <f>IF('Rolex Data'!BG167="A",1,0)</f>
        <v>0</v>
      </c>
      <c r="U167">
        <f>IF('Rolex Data'!BG167="AA",1,0)</f>
        <v>0</v>
      </c>
      <c r="V167">
        <f>IF('Rolex Data'!BG167="AAA",1,0)</f>
        <v>1</v>
      </c>
      <c r="W167">
        <f>IF('Rolex Data'!BG167="AAAA",1,0)</f>
        <v>0</v>
      </c>
      <c r="X167">
        <f>IF('Rolex Data'!R167="Yes",1,0)</f>
        <v>0</v>
      </c>
      <c r="Y167">
        <f>IF(OR('Rolex Data'!X167="Yes", 'Rolex Data'!Y167="Yes",'Rolex Data'!Z167="Yes"),1,0)</f>
        <v>1</v>
      </c>
      <c r="Z167">
        <f>IF(OR('Rolex Data'!AA167="Yes",'Rolex Data'!AB167="Yes"),1,0)</f>
        <v>0</v>
      </c>
      <c r="AA167">
        <f>IF('Rolex Data'!AD167="Yes",1,0)</f>
        <v>0</v>
      </c>
      <c r="AB167">
        <f>IF('Rolex Data'!AC167="Yes",1,0)</f>
        <v>0</v>
      </c>
      <c r="AC167">
        <f>IF('Rolex Data'!AE167="Yes",1,0)</f>
        <v>0</v>
      </c>
      <c r="AD167">
        <f>IF(OR('Rolex Data'!AK167="Yes",'Rolex Data'!AN167="Yes"),1,0)</f>
        <v>0</v>
      </c>
      <c r="AE167" s="45">
        <f t="shared" si="13"/>
        <v>0</v>
      </c>
      <c r="AF167" s="45">
        <f t="shared" si="14"/>
        <v>0</v>
      </c>
      <c r="AG167" s="45">
        <f t="shared" si="15"/>
        <v>1</v>
      </c>
      <c r="AH167" s="45">
        <f t="shared" si="16"/>
        <v>0</v>
      </c>
      <c r="AI167" s="45">
        <f t="shared" si="17"/>
        <v>0</v>
      </c>
    </row>
    <row r="168" spans="1:35" x14ac:dyDescent="0.2">
      <c r="A168">
        <v>164</v>
      </c>
      <c r="B168" s="47">
        <f>'Rolex Data'!C168</f>
        <v>44143</v>
      </c>
      <c r="C168">
        <f>'Rolex Data'!D168</f>
        <v>134</v>
      </c>
      <c r="D168" s="48">
        <f>'Rolex Data'!E168</f>
        <v>4000</v>
      </c>
      <c r="E168" s="48">
        <f>'Rolex Data'!F168</f>
        <v>5000</v>
      </c>
      <c r="F168" s="49">
        <f t="shared" si="12"/>
        <v>8.2940496401020276</v>
      </c>
      <c r="G168">
        <f>IF('Rolex Data'!L168="Stainless Steel",1,0)</f>
        <v>1</v>
      </c>
      <c r="H168">
        <f>IF('Rolex Data'!L168="Two-tone",1,0)</f>
        <v>0</v>
      </c>
      <c r="I168">
        <f>IF(OR('Rolex Data'!L168="YG 18K",'Rolex Data'!L168="YG &lt;18K",'Rolex Data'!L168="PG 18K",'Rolex Data'!L168="PG &lt;18K",'Rolex Data'!L168="WG 18K",'Rolex Data'!L168="Mixes of 18K",'Rolex Data'!L168="Mixes &lt;18K"),1,0)</f>
        <v>0</v>
      </c>
      <c r="J168">
        <f>IF(OR('Rolex Data'!L168="PVD",'Rolex Data'!L168="Gold Plate",'Rolex Data'!L168="Other"),1,0)</f>
        <v>0</v>
      </c>
      <c r="K168">
        <f>IF('Rolex Data'!P168="Stainless Steel",1,0)</f>
        <v>1</v>
      </c>
      <c r="L168">
        <f>IF('Rolex Data'!P168="Leather",1,0)</f>
        <v>0</v>
      </c>
      <c r="M168">
        <f>IF('Rolex Data'!P168="Two-tone",1,0)</f>
        <v>0</v>
      </c>
      <c r="N168">
        <f>IF(OR('Rolex Data'!P168="YG 18K",'Rolex Data'!P168="PG 18K",'Rolex Data'!P168="WG 18K",'Rolex Data'!P168="Mixes of 18K"),1,0)</f>
        <v>0</v>
      </c>
      <c r="O168">
        <f>IF(OR('Rolex Data'!AX168="Yes",'Rolex Data'!AY168="Yes",'Rolex Data'!AW168="Yes"),1,0)</f>
        <v>0</v>
      </c>
      <c r="P168">
        <f>IF(OR(ISTEXT('Rolex Data'!AZ168), ISTEXT('Rolex Data'!BA168)),1,0)</f>
        <v>0</v>
      </c>
      <c r="Q168">
        <f>IF('Rolex Data'!BB168="Yes",1,0)</f>
        <v>0</v>
      </c>
      <c r="R168">
        <f>IF('Rolex Data'!BC168="Yes",1,0)</f>
        <v>0</v>
      </c>
      <c r="S168">
        <f>IF('Rolex Data'!BF168="Yes",1,0)</f>
        <v>0</v>
      </c>
      <c r="T168">
        <f>IF('Rolex Data'!BG168="A",1,0)</f>
        <v>0</v>
      </c>
      <c r="U168">
        <f>IF('Rolex Data'!BG168="AA",1,0)</f>
        <v>1</v>
      </c>
      <c r="V168">
        <f>IF('Rolex Data'!BG168="AAA",1,0)</f>
        <v>0</v>
      </c>
      <c r="W168">
        <f>IF('Rolex Data'!BG168="AAAA",1,0)</f>
        <v>0</v>
      </c>
      <c r="X168">
        <f>IF('Rolex Data'!R168="Yes",1,0)</f>
        <v>0</v>
      </c>
      <c r="Y168">
        <f>IF(OR('Rolex Data'!X168="Yes", 'Rolex Data'!Y168="Yes",'Rolex Data'!Z168="Yes"),1,0)</f>
        <v>1</v>
      </c>
      <c r="Z168">
        <f>IF(OR('Rolex Data'!AA168="Yes",'Rolex Data'!AB168="Yes"),1,0)</f>
        <v>0</v>
      </c>
      <c r="AA168">
        <f>IF('Rolex Data'!AD168="Yes",1,0)</f>
        <v>0</v>
      </c>
      <c r="AB168">
        <f>IF('Rolex Data'!AC168="Yes",1,0)</f>
        <v>0</v>
      </c>
      <c r="AC168">
        <f>IF('Rolex Data'!AE168="Yes",1,0)</f>
        <v>0</v>
      </c>
      <c r="AD168">
        <f>IF(OR('Rolex Data'!AK168="Yes",'Rolex Data'!AN168="Yes"),1,0)</f>
        <v>0</v>
      </c>
      <c r="AE168" s="45">
        <f t="shared" si="13"/>
        <v>0</v>
      </c>
      <c r="AF168" s="45">
        <f t="shared" si="14"/>
        <v>0</v>
      </c>
      <c r="AG168" s="45">
        <f t="shared" si="15"/>
        <v>1</v>
      </c>
      <c r="AH168" s="45">
        <f t="shared" si="16"/>
        <v>0</v>
      </c>
      <c r="AI168" s="45">
        <f t="shared" si="17"/>
        <v>0</v>
      </c>
    </row>
    <row r="169" spans="1:35" x14ac:dyDescent="0.2">
      <c r="A169">
        <v>165</v>
      </c>
      <c r="B169" s="47">
        <f>'Rolex Data'!C169</f>
        <v>44143</v>
      </c>
      <c r="C169">
        <f>'Rolex Data'!D169</f>
        <v>135</v>
      </c>
      <c r="D169" s="48">
        <f>'Rolex Data'!E169</f>
        <v>2800</v>
      </c>
      <c r="E169" s="48">
        <f>'Rolex Data'!F169</f>
        <v>3500</v>
      </c>
      <c r="F169" s="49">
        <f t="shared" si="12"/>
        <v>7.9373746961632952</v>
      </c>
      <c r="G169">
        <f>IF('Rolex Data'!L169="Stainless Steel",1,0)</f>
        <v>1</v>
      </c>
      <c r="H169">
        <f>IF('Rolex Data'!L169="Two-tone",1,0)</f>
        <v>0</v>
      </c>
      <c r="I169">
        <f>IF(OR('Rolex Data'!L169="YG 18K",'Rolex Data'!L169="YG &lt;18K",'Rolex Data'!L169="PG 18K",'Rolex Data'!L169="PG &lt;18K",'Rolex Data'!L169="WG 18K",'Rolex Data'!L169="Mixes of 18K",'Rolex Data'!L169="Mixes &lt;18K"),1,0)</f>
        <v>0</v>
      </c>
      <c r="J169">
        <f>IF(OR('Rolex Data'!L169="PVD",'Rolex Data'!L169="Gold Plate",'Rolex Data'!L169="Other"),1,0)</f>
        <v>0</v>
      </c>
      <c r="K169">
        <f>IF('Rolex Data'!P169="Stainless Steel",1,0)</f>
        <v>1</v>
      </c>
      <c r="L169">
        <f>IF('Rolex Data'!P169="Leather",1,0)</f>
        <v>0</v>
      </c>
      <c r="M169">
        <f>IF('Rolex Data'!P169="Two-tone",1,0)</f>
        <v>0</v>
      </c>
      <c r="N169">
        <f>IF(OR('Rolex Data'!P169="YG 18K",'Rolex Data'!P169="PG 18K",'Rolex Data'!P169="WG 18K",'Rolex Data'!P169="Mixes of 18K"),1,0)</f>
        <v>0</v>
      </c>
      <c r="O169">
        <f>IF(OR('Rolex Data'!AX169="Yes",'Rolex Data'!AY169="Yes",'Rolex Data'!AW169="Yes"),1,0)</f>
        <v>0</v>
      </c>
      <c r="P169">
        <f>IF(OR(ISTEXT('Rolex Data'!AZ169), ISTEXT('Rolex Data'!BA169)),1,0)</f>
        <v>0</v>
      </c>
      <c r="Q169">
        <f>IF('Rolex Data'!BB169="Yes",1,0)</f>
        <v>0</v>
      </c>
      <c r="R169">
        <f>IF('Rolex Data'!BC169="Yes",1,0)</f>
        <v>0</v>
      </c>
      <c r="S169">
        <f>IF('Rolex Data'!BF169="Yes",1,0)</f>
        <v>0</v>
      </c>
      <c r="T169">
        <f>IF('Rolex Data'!BG169="A",1,0)</f>
        <v>1</v>
      </c>
      <c r="U169">
        <f>IF('Rolex Data'!BG169="AA",1,0)</f>
        <v>0</v>
      </c>
      <c r="V169">
        <f>IF('Rolex Data'!BG169="AAA",1,0)</f>
        <v>0</v>
      </c>
      <c r="W169">
        <f>IF('Rolex Data'!BG169="AAAA",1,0)</f>
        <v>0</v>
      </c>
      <c r="X169">
        <f>IF('Rolex Data'!R169="Yes",1,0)</f>
        <v>0</v>
      </c>
      <c r="Y169">
        <f>IF(OR('Rolex Data'!X169="Yes", 'Rolex Data'!Y169="Yes",'Rolex Data'!Z169="Yes"),1,0)</f>
        <v>1</v>
      </c>
      <c r="Z169">
        <f>IF(OR('Rolex Data'!AA169="Yes",'Rolex Data'!AB169="Yes"),1,0)</f>
        <v>0</v>
      </c>
      <c r="AA169">
        <f>IF('Rolex Data'!AD169="Yes",1,0)</f>
        <v>0</v>
      </c>
      <c r="AB169">
        <f>IF('Rolex Data'!AC169="Yes",1,0)</f>
        <v>0</v>
      </c>
      <c r="AC169">
        <f>IF('Rolex Data'!AE169="Yes",1,0)</f>
        <v>0</v>
      </c>
      <c r="AD169">
        <f>IF(OR('Rolex Data'!AK169="Yes",'Rolex Data'!AN169="Yes"),1,0)</f>
        <v>0</v>
      </c>
      <c r="AE169" s="45">
        <f t="shared" si="13"/>
        <v>0</v>
      </c>
      <c r="AF169" s="45">
        <f t="shared" si="14"/>
        <v>0</v>
      </c>
      <c r="AG169" s="45">
        <f t="shared" si="15"/>
        <v>1</v>
      </c>
      <c r="AH169" s="45">
        <f t="shared" si="16"/>
        <v>0</v>
      </c>
      <c r="AI169" s="45">
        <f t="shared" si="17"/>
        <v>0</v>
      </c>
    </row>
    <row r="170" spans="1:35" x14ac:dyDescent="0.2">
      <c r="A170">
        <v>166</v>
      </c>
      <c r="B170" s="47">
        <f>'Rolex Data'!C170</f>
        <v>44143</v>
      </c>
      <c r="C170">
        <f>'Rolex Data'!D170</f>
        <v>137</v>
      </c>
      <c r="D170" s="48">
        <f>'Rolex Data'!E170</f>
        <v>13500</v>
      </c>
      <c r="E170" s="48">
        <f>'Rolex Data'!F170</f>
        <v>16875</v>
      </c>
      <c r="F170" s="49">
        <f t="shared" si="12"/>
        <v>9.5104449644265205</v>
      </c>
      <c r="G170">
        <f>IF('Rolex Data'!L170="Stainless Steel",1,0)</f>
        <v>0</v>
      </c>
      <c r="H170">
        <f>IF('Rolex Data'!L170="Two-tone",1,0)</f>
        <v>1</v>
      </c>
      <c r="I170">
        <f>IF(OR('Rolex Data'!L170="YG 18K",'Rolex Data'!L170="YG &lt;18K",'Rolex Data'!L170="PG 18K",'Rolex Data'!L170="PG &lt;18K",'Rolex Data'!L170="WG 18K",'Rolex Data'!L170="Mixes of 18K",'Rolex Data'!L170="Mixes &lt;18K"),1,0)</f>
        <v>0</v>
      </c>
      <c r="J170">
        <f>IF(OR('Rolex Data'!L170="PVD",'Rolex Data'!L170="Gold Plate",'Rolex Data'!L170="Other"),1,0)</f>
        <v>0</v>
      </c>
      <c r="K170">
        <f>IF('Rolex Data'!P170="Stainless Steel",1,0)</f>
        <v>0</v>
      </c>
      <c r="L170">
        <f>IF('Rolex Data'!P170="Leather",1,0)</f>
        <v>0</v>
      </c>
      <c r="M170">
        <f>IF('Rolex Data'!P170="Two-tone",1,0)</f>
        <v>1</v>
      </c>
      <c r="N170">
        <f>IF(OR('Rolex Data'!P170="YG 18K",'Rolex Data'!P170="PG 18K",'Rolex Data'!P170="WG 18K",'Rolex Data'!P170="Mixes of 18K"),1,0)</f>
        <v>0</v>
      </c>
      <c r="O170">
        <f>IF(OR('Rolex Data'!AX170="Yes",'Rolex Data'!AY170="Yes",'Rolex Data'!AW170="Yes"),1,0)</f>
        <v>0</v>
      </c>
      <c r="P170">
        <f>IF(OR(ISTEXT('Rolex Data'!AZ170), ISTEXT('Rolex Data'!BA170)),1,0)</f>
        <v>0</v>
      </c>
      <c r="Q170">
        <f>IF('Rolex Data'!BB170="Yes",1,0)</f>
        <v>0</v>
      </c>
      <c r="R170">
        <f>IF('Rolex Data'!BC170="Yes",1,0)</f>
        <v>0</v>
      </c>
      <c r="S170">
        <f>IF('Rolex Data'!BF170="Yes",1,0)</f>
        <v>0</v>
      </c>
      <c r="T170">
        <f>IF('Rolex Data'!BG170="A",1,0)</f>
        <v>0</v>
      </c>
      <c r="U170">
        <f>IF('Rolex Data'!BG170="AA",1,0)</f>
        <v>0</v>
      </c>
      <c r="V170">
        <f>IF('Rolex Data'!BG170="AAA",1,0)</f>
        <v>0</v>
      </c>
      <c r="W170">
        <f>IF('Rolex Data'!BG170="AAAA",1,0)</f>
        <v>1</v>
      </c>
      <c r="X170">
        <f>IF('Rolex Data'!R170="Yes",1,0)</f>
        <v>0</v>
      </c>
      <c r="Y170">
        <f>IF(OR('Rolex Data'!X170="Yes", 'Rolex Data'!Y170="Yes",'Rolex Data'!Z170="Yes"),1,0)</f>
        <v>1</v>
      </c>
      <c r="Z170">
        <f>IF(OR('Rolex Data'!AA170="Yes",'Rolex Data'!AB170="Yes"),1,0)</f>
        <v>0</v>
      </c>
      <c r="AA170">
        <f>IF('Rolex Data'!AD170="Yes",1,0)</f>
        <v>0</v>
      </c>
      <c r="AB170">
        <f>IF('Rolex Data'!AC170="Yes",1,0)</f>
        <v>0</v>
      </c>
      <c r="AC170">
        <f>IF('Rolex Data'!AE170="Yes",1,0)</f>
        <v>1</v>
      </c>
      <c r="AD170">
        <f>IF(OR('Rolex Data'!AK170="Yes",'Rolex Data'!AN170="Yes"),1,0)</f>
        <v>0</v>
      </c>
      <c r="AE170" s="45">
        <f t="shared" si="13"/>
        <v>0</v>
      </c>
      <c r="AF170" s="45">
        <f t="shared" si="14"/>
        <v>0</v>
      </c>
      <c r="AG170" s="45">
        <f t="shared" si="15"/>
        <v>1</v>
      </c>
      <c r="AH170" s="45">
        <f t="shared" si="16"/>
        <v>0</v>
      </c>
      <c r="AI170" s="45">
        <f t="shared" si="17"/>
        <v>0</v>
      </c>
    </row>
    <row r="171" spans="1:35" x14ac:dyDescent="0.2">
      <c r="A171">
        <v>167</v>
      </c>
      <c r="B171" s="47">
        <f>'Rolex Data'!C171</f>
        <v>44143</v>
      </c>
      <c r="C171">
        <f>'Rolex Data'!D171</f>
        <v>138</v>
      </c>
      <c r="D171" s="48">
        <f>'Rolex Data'!E171</f>
        <v>32000</v>
      </c>
      <c r="E171" s="48">
        <f>'Rolex Data'!F171</f>
        <v>40000</v>
      </c>
      <c r="F171" s="49">
        <f t="shared" si="12"/>
        <v>10.373491181781864</v>
      </c>
      <c r="G171">
        <f>IF('Rolex Data'!L171="Stainless Steel",1,0)</f>
        <v>1</v>
      </c>
      <c r="H171">
        <f>IF('Rolex Data'!L171="Two-tone",1,0)</f>
        <v>0</v>
      </c>
      <c r="I171">
        <f>IF(OR('Rolex Data'!L171="YG 18K",'Rolex Data'!L171="YG &lt;18K",'Rolex Data'!L171="PG 18K",'Rolex Data'!L171="PG &lt;18K",'Rolex Data'!L171="WG 18K",'Rolex Data'!L171="Mixes of 18K",'Rolex Data'!L171="Mixes &lt;18K"),1,0)</f>
        <v>0</v>
      </c>
      <c r="J171">
        <f>IF(OR('Rolex Data'!L171="PVD",'Rolex Data'!L171="Gold Plate",'Rolex Data'!L171="Other"),1,0)</f>
        <v>0</v>
      </c>
      <c r="K171">
        <f>IF('Rolex Data'!P171="Stainless Steel",1,0)</f>
        <v>1</v>
      </c>
      <c r="L171">
        <f>IF('Rolex Data'!P171="Leather",1,0)</f>
        <v>0</v>
      </c>
      <c r="M171">
        <f>IF('Rolex Data'!P171="Two-tone",1,0)</f>
        <v>0</v>
      </c>
      <c r="N171">
        <f>IF(OR('Rolex Data'!P171="YG 18K",'Rolex Data'!P171="PG 18K",'Rolex Data'!P171="WG 18K",'Rolex Data'!P171="Mixes of 18K"),1,0)</f>
        <v>0</v>
      </c>
      <c r="O171">
        <f>IF(OR('Rolex Data'!AX171="Yes",'Rolex Data'!AY171="Yes",'Rolex Data'!AW171="Yes"),1,0)</f>
        <v>0</v>
      </c>
      <c r="P171">
        <f>IF(OR(ISTEXT('Rolex Data'!AZ171), ISTEXT('Rolex Data'!BA171)),1,0)</f>
        <v>0</v>
      </c>
      <c r="Q171">
        <f>IF('Rolex Data'!BB171="Yes",1,0)</f>
        <v>0</v>
      </c>
      <c r="R171">
        <f>IF('Rolex Data'!BC171="Yes",1,0)</f>
        <v>0</v>
      </c>
      <c r="S171">
        <f>IF('Rolex Data'!BF171="Yes",1,0)</f>
        <v>0</v>
      </c>
      <c r="T171">
        <f>IF('Rolex Data'!BG171="A",1,0)</f>
        <v>0</v>
      </c>
      <c r="U171">
        <f>IF('Rolex Data'!BG171="AA",1,0)</f>
        <v>0</v>
      </c>
      <c r="V171">
        <f>IF('Rolex Data'!BG171="AAA",1,0)</f>
        <v>0</v>
      </c>
      <c r="W171">
        <f>IF('Rolex Data'!BG171="AAAA",1,0)</f>
        <v>1</v>
      </c>
      <c r="X171">
        <f>IF('Rolex Data'!R171="Yes",1,0)</f>
        <v>0</v>
      </c>
      <c r="Y171">
        <f>IF(OR('Rolex Data'!X171="Yes", 'Rolex Data'!Y171="Yes",'Rolex Data'!Z171="Yes"),1,0)</f>
        <v>1</v>
      </c>
      <c r="Z171">
        <f>IF(OR('Rolex Data'!AA171="Yes",'Rolex Data'!AB171="Yes"),1,0)</f>
        <v>0</v>
      </c>
      <c r="AA171">
        <f>IF('Rolex Data'!AD171="Yes",1,0)</f>
        <v>0</v>
      </c>
      <c r="AB171">
        <f>IF('Rolex Data'!AC171="Yes",1,0)</f>
        <v>1</v>
      </c>
      <c r="AC171">
        <f>IF('Rolex Data'!AE171="Yes",1,0)</f>
        <v>0</v>
      </c>
      <c r="AD171">
        <f>IF(OR('Rolex Data'!AK171="Yes",'Rolex Data'!AN171="Yes"),1,0)</f>
        <v>0</v>
      </c>
      <c r="AE171" s="45">
        <f t="shared" si="13"/>
        <v>0</v>
      </c>
      <c r="AF171" s="45">
        <f t="shared" si="14"/>
        <v>0</v>
      </c>
      <c r="AG171" s="45">
        <f t="shared" si="15"/>
        <v>1</v>
      </c>
      <c r="AH171" s="45">
        <f t="shared" si="16"/>
        <v>0</v>
      </c>
      <c r="AI171" s="45">
        <f t="shared" si="17"/>
        <v>0</v>
      </c>
    </row>
    <row r="172" spans="1:35" x14ac:dyDescent="0.2">
      <c r="A172">
        <v>168</v>
      </c>
      <c r="B172" s="47">
        <f>'Rolex Data'!C172</f>
        <v>44143</v>
      </c>
      <c r="C172">
        <f>'Rolex Data'!D172</f>
        <v>139</v>
      </c>
      <c r="D172" s="48">
        <f>'Rolex Data'!E172</f>
        <v>110000</v>
      </c>
      <c r="E172" s="48">
        <f>'Rolex Data'!F172</f>
        <v>137500</v>
      </c>
      <c r="F172" s="49">
        <f t="shared" si="12"/>
        <v>11.608235644774552</v>
      </c>
      <c r="G172">
        <f>IF('Rolex Data'!L172="Stainless Steel",1,0)</f>
        <v>1</v>
      </c>
      <c r="H172">
        <f>IF('Rolex Data'!L172="Two-tone",1,0)</f>
        <v>0</v>
      </c>
      <c r="I172">
        <f>IF(OR('Rolex Data'!L172="YG 18K",'Rolex Data'!L172="YG &lt;18K",'Rolex Data'!L172="PG 18K",'Rolex Data'!L172="PG &lt;18K",'Rolex Data'!L172="WG 18K",'Rolex Data'!L172="Mixes of 18K",'Rolex Data'!L172="Mixes &lt;18K"),1,0)</f>
        <v>0</v>
      </c>
      <c r="J172">
        <f>IF(OR('Rolex Data'!L172="PVD",'Rolex Data'!L172="Gold Plate",'Rolex Data'!L172="Other"),1,0)</f>
        <v>0</v>
      </c>
      <c r="K172">
        <f>IF('Rolex Data'!P172="Stainless Steel",1,0)</f>
        <v>0</v>
      </c>
      <c r="L172">
        <f>IF('Rolex Data'!P172="Leather",1,0)</f>
        <v>1</v>
      </c>
      <c r="M172">
        <f>IF('Rolex Data'!P172="Two-tone",1,0)</f>
        <v>0</v>
      </c>
      <c r="N172">
        <f>IF(OR('Rolex Data'!P172="YG 18K",'Rolex Data'!P172="PG 18K",'Rolex Data'!P172="WG 18K",'Rolex Data'!P172="Mixes of 18K"),1,0)</f>
        <v>0</v>
      </c>
      <c r="O172">
        <f>IF(OR('Rolex Data'!AX172="Yes",'Rolex Data'!AY172="Yes",'Rolex Data'!AW172="Yes"),1,0)</f>
        <v>0</v>
      </c>
      <c r="P172">
        <f>IF(OR(ISTEXT('Rolex Data'!AZ172), ISTEXT('Rolex Data'!BA172)),1,0)</f>
        <v>0</v>
      </c>
      <c r="Q172">
        <f>IF('Rolex Data'!BB172="Yes",1,0)</f>
        <v>0</v>
      </c>
      <c r="R172">
        <f>IF('Rolex Data'!BC172="Yes",1,0)</f>
        <v>1</v>
      </c>
      <c r="S172">
        <f>IF('Rolex Data'!BF172="Yes",1,0)</f>
        <v>0</v>
      </c>
      <c r="T172">
        <f>IF('Rolex Data'!BG172="A",1,0)</f>
        <v>0</v>
      </c>
      <c r="U172">
        <f>IF('Rolex Data'!BG172="AA",1,0)</f>
        <v>0</v>
      </c>
      <c r="V172">
        <f>IF('Rolex Data'!BG172="AAA",1,0)</f>
        <v>0</v>
      </c>
      <c r="W172">
        <f>IF('Rolex Data'!BG172="AAAA",1,0)</f>
        <v>1</v>
      </c>
      <c r="X172">
        <f>IF('Rolex Data'!R172="Yes",1,0)</f>
        <v>1</v>
      </c>
      <c r="Y172">
        <f>IF(OR('Rolex Data'!X172="Yes", 'Rolex Data'!Y172="Yes",'Rolex Data'!Z172="Yes"),1,0)</f>
        <v>0</v>
      </c>
      <c r="Z172">
        <f>IF(OR('Rolex Data'!AA172="Yes",'Rolex Data'!AB172="Yes"),1,0)</f>
        <v>0</v>
      </c>
      <c r="AA172">
        <f>IF('Rolex Data'!AD172="Yes",1,0)</f>
        <v>0</v>
      </c>
      <c r="AB172">
        <f>IF('Rolex Data'!AC172="Yes",1,0)</f>
        <v>1</v>
      </c>
      <c r="AC172">
        <f>IF('Rolex Data'!AE172="Yes",1,0)</f>
        <v>0</v>
      </c>
      <c r="AD172">
        <f>IF(OR('Rolex Data'!AK172="Yes",'Rolex Data'!AN172="Yes"),1,0)</f>
        <v>0</v>
      </c>
      <c r="AE172" s="45">
        <f t="shared" si="13"/>
        <v>0</v>
      </c>
      <c r="AF172" s="45">
        <f t="shared" si="14"/>
        <v>0</v>
      </c>
      <c r="AG172" s="45">
        <f t="shared" si="15"/>
        <v>1</v>
      </c>
      <c r="AH172" s="45">
        <f t="shared" si="16"/>
        <v>0</v>
      </c>
      <c r="AI172" s="45">
        <f t="shared" si="17"/>
        <v>0</v>
      </c>
    </row>
    <row r="173" spans="1:35" x14ac:dyDescent="0.2">
      <c r="A173">
        <v>169</v>
      </c>
      <c r="B173" s="47">
        <f>'Rolex Data'!C173</f>
        <v>44143</v>
      </c>
      <c r="C173">
        <f>'Rolex Data'!D173</f>
        <v>140</v>
      </c>
      <c r="D173" s="48">
        <f>'Rolex Data'!E173</f>
        <v>19000</v>
      </c>
      <c r="E173" s="48">
        <f>'Rolex Data'!F173</f>
        <v>23750</v>
      </c>
      <c r="F173" s="49">
        <f t="shared" si="12"/>
        <v>9.8521942581485771</v>
      </c>
      <c r="G173">
        <f>IF('Rolex Data'!L173="Stainless Steel",1,0)</f>
        <v>1</v>
      </c>
      <c r="H173">
        <f>IF('Rolex Data'!L173="Two-tone",1,0)</f>
        <v>0</v>
      </c>
      <c r="I173">
        <f>IF(OR('Rolex Data'!L173="YG 18K",'Rolex Data'!L173="YG &lt;18K",'Rolex Data'!L173="PG 18K",'Rolex Data'!L173="PG &lt;18K",'Rolex Data'!L173="WG 18K",'Rolex Data'!L173="Mixes of 18K",'Rolex Data'!L173="Mixes &lt;18K"),1,0)</f>
        <v>0</v>
      </c>
      <c r="J173">
        <f>IF(OR('Rolex Data'!L173="PVD",'Rolex Data'!L173="Gold Plate",'Rolex Data'!L173="Other"),1,0)</f>
        <v>0</v>
      </c>
      <c r="K173">
        <f>IF('Rolex Data'!P173="Stainless Steel",1,0)</f>
        <v>1</v>
      </c>
      <c r="L173">
        <f>IF('Rolex Data'!P173="Leather",1,0)</f>
        <v>0</v>
      </c>
      <c r="M173">
        <f>IF('Rolex Data'!P173="Two-tone",1,0)</f>
        <v>0</v>
      </c>
      <c r="N173">
        <f>IF(OR('Rolex Data'!P173="YG 18K",'Rolex Data'!P173="PG 18K",'Rolex Data'!P173="WG 18K",'Rolex Data'!P173="Mixes of 18K"),1,0)</f>
        <v>0</v>
      </c>
      <c r="O173">
        <f>IF(OR('Rolex Data'!AX173="Yes",'Rolex Data'!AY173="Yes",'Rolex Data'!AW173="Yes"),1,0)</f>
        <v>0</v>
      </c>
      <c r="P173">
        <f>IF(OR(ISTEXT('Rolex Data'!AZ173), ISTEXT('Rolex Data'!BA173)),1,0)</f>
        <v>0</v>
      </c>
      <c r="Q173">
        <f>IF('Rolex Data'!BB173="Yes",1,0)</f>
        <v>0</v>
      </c>
      <c r="R173">
        <f>IF('Rolex Data'!BC173="Yes",1,0)</f>
        <v>0</v>
      </c>
      <c r="S173">
        <f>IF('Rolex Data'!BF173="Yes",1,0)</f>
        <v>0</v>
      </c>
      <c r="T173">
        <f>IF('Rolex Data'!BG173="A",1,0)</f>
        <v>0</v>
      </c>
      <c r="U173">
        <f>IF('Rolex Data'!BG173="AA",1,0)</f>
        <v>0</v>
      </c>
      <c r="V173">
        <f>IF('Rolex Data'!BG173="AAA",1,0)</f>
        <v>1</v>
      </c>
      <c r="W173">
        <f>IF('Rolex Data'!BG173="AAAA",1,0)</f>
        <v>0</v>
      </c>
      <c r="X173">
        <f>IF('Rolex Data'!R173="Yes",1,0)</f>
        <v>0</v>
      </c>
      <c r="Y173">
        <f>IF(OR('Rolex Data'!X173="Yes", 'Rolex Data'!Y173="Yes",'Rolex Data'!Z173="Yes"),1,0)</f>
        <v>1</v>
      </c>
      <c r="Z173">
        <f>IF(OR('Rolex Data'!AA173="Yes",'Rolex Data'!AB173="Yes"),1,0)</f>
        <v>0</v>
      </c>
      <c r="AA173">
        <f>IF('Rolex Data'!AD173="Yes",1,0)</f>
        <v>0</v>
      </c>
      <c r="AB173">
        <f>IF('Rolex Data'!AC173="Yes",1,0)</f>
        <v>1</v>
      </c>
      <c r="AC173">
        <f>IF('Rolex Data'!AE173="Yes",1,0)</f>
        <v>0</v>
      </c>
      <c r="AD173">
        <f>IF(OR('Rolex Data'!AK173="Yes",'Rolex Data'!AN173="Yes"),1,0)</f>
        <v>0</v>
      </c>
      <c r="AE173" s="45">
        <f t="shared" si="13"/>
        <v>0</v>
      </c>
      <c r="AF173" s="45">
        <f t="shared" si="14"/>
        <v>0</v>
      </c>
      <c r="AG173" s="45">
        <f t="shared" si="15"/>
        <v>1</v>
      </c>
      <c r="AH173" s="45">
        <f t="shared" si="16"/>
        <v>0</v>
      </c>
      <c r="AI173" s="45">
        <f t="shared" si="17"/>
        <v>0</v>
      </c>
    </row>
    <row r="174" spans="1:35" x14ac:dyDescent="0.2">
      <c r="A174">
        <v>170</v>
      </c>
      <c r="B174" s="47">
        <f>'Rolex Data'!C174</f>
        <v>44143</v>
      </c>
      <c r="C174">
        <f>'Rolex Data'!D174</f>
        <v>142</v>
      </c>
      <c r="D174" s="48">
        <f>'Rolex Data'!E174</f>
        <v>20000</v>
      </c>
      <c r="E174" s="48">
        <f>'Rolex Data'!F174</f>
        <v>25000</v>
      </c>
      <c r="F174" s="49">
        <f t="shared" si="12"/>
        <v>9.9034875525361272</v>
      </c>
      <c r="G174">
        <f>IF('Rolex Data'!L174="Stainless Steel",1,0)</f>
        <v>1</v>
      </c>
      <c r="H174">
        <f>IF('Rolex Data'!L174="Two-tone",1,0)</f>
        <v>0</v>
      </c>
      <c r="I174">
        <f>IF(OR('Rolex Data'!L174="YG 18K",'Rolex Data'!L174="YG &lt;18K",'Rolex Data'!L174="PG 18K",'Rolex Data'!L174="PG &lt;18K",'Rolex Data'!L174="WG 18K",'Rolex Data'!L174="Mixes of 18K",'Rolex Data'!L174="Mixes &lt;18K"),1,0)</f>
        <v>0</v>
      </c>
      <c r="J174">
        <f>IF(OR('Rolex Data'!L174="PVD",'Rolex Data'!L174="Gold Plate",'Rolex Data'!L174="Other"),1,0)</f>
        <v>0</v>
      </c>
      <c r="K174">
        <f>IF('Rolex Data'!P174="Stainless Steel",1,0)</f>
        <v>1</v>
      </c>
      <c r="L174">
        <f>IF('Rolex Data'!P174="Leather",1,0)</f>
        <v>0</v>
      </c>
      <c r="M174">
        <f>IF('Rolex Data'!P174="Two-tone",1,0)</f>
        <v>0</v>
      </c>
      <c r="N174">
        <f>IF(OR('Rolex Data'!P174="YG 18K",'Rolex Data'!P174="PG 18K",'Rolex Data'!P174="WG 18K",'Rolex Data'!P174="Mixes of 18K"),1,0)</f>
        <v>0</v>
      </c>
      <c r="O174">
        <f>IF(OR('Rolex Data'!AX174="Yes",'Rolex Data'!AY174="Yes",'Rolex Data'!AW174="Yes"),1,0)</f>
        <v>0</v>
      </c>
      <c r="P174">
        <f>IF(OR(ISTEXT('Rolex Data'!AZ174), ISTEXT('Rolex Data'!BA174)),1,0)</f>
        <v>0</v>
      </c>
      <c r="Q174">
        <f>IF('Rolex Data'!BB174="Yes",1,0)</f>
        <v>0</v>
      </c>
      <c r="R174">
        <f>IF('Rolex Data'!BC174="Yes",1,0)</f>
        <v>0</v>
      </c>
      <c r="S174">
        <f>IF('Rolex Data'!BF174="Yes",1,0)</f>
        <v>0</v>
      </c>
      <c r="T174">
        <f>IF('Rolex Data'!BG174="A",1,0)</f>
        <v>0</v>
      </c>
      <c r="U174">
        <f>IF('Rolex Data'!BG174="AA",1,0)</f>
        <v>0</v>
      </c>
      <c r="V174">
        <f>IF('Rolex Data'!BG174="AAA",1,0)</f>
        <v>1</v>
      </c>
      <c r="W174">
        <f>IF('Rolex Data'!BG174="AAAA",1,0)</f>
        <v>0</v>
      </c>
      <c r="X174">
        <f>IF('Rolex Data'!R174="Yes",1,0)</f>
        <v>1</v>
      </c>
      <c r="Y174">
        <f>IF(OR('Rolex Data'!X174="Yes", 'Rolex Data'!Y174="Yes",'Rolex Data'!Z174="Yes"),1,0)</f>
        <v>0</v>
      </c>
      <c r="Z174">
        <f>IF(OR('Rolex Data'!AA174="Yes",'Rolex Data'!AB174="Yes"),1,0)</f>
        <v>0</v>
      </c>
      <c r="AA174">
        <f>IF('Rolex Data'!AD174="Yes",1,0)</f>
        <v>1</v>
      </c>
      <c r="AB174">
        <f>IF('Rolex Data'!AC174="Yes",1,0)</f>
        <v>0</v>
      </c>
      <c r="AC174">
        <f>IF('Rolex Data'!AE174="Yes",1,0)</f>
        <v>0</v>
      </c>
      <c r="AD174">
        <f>IF(OR('Rolex Data'!AK174="Yes",'Rolex Data'!AN174="Yes"),1,0)</f>
        <v>0</v>
      </c>
      <c r="AE174" s="45">
        <f t="shared" si="13"/>
        <v>0</v>
      </c>
      <c r="AF174" s="45">
        <f t="shared" si="14"/>
        <v>0</v>
      </c>
      <c r="AG174" s="45">
        <f t="shared" si="15"/>
        <v>1</v>
      </c>
      <c r="AH174" s="45">
        <f t="shared" si="16"/>
        <v>0</v>
      </c>
      <c r="AI174" s="45">
        <f t="shared" si="17"/>
        <v>0</v>
      </c>
    </row>
    <row r="175" spans="1:35" x14ac:dyDescent="0.2">
      <c r="A175">
        <v>171</v>
      </c>
      <c r="B175" s="47">
        <f>'Rolex Data'!C175</f>
        <v>44143</v>
      </c>
      <c r="C175">
        <f>'Rolex Data'!D175</f>
        <v>195</v>
      </c>
      <c r="D175" s="48">
        <f>'Rolex Data'!E175</f>
        <v>55000</v>
      </c>
      <c r="E175" s="48">
        <f>'Rolex Data'!F175</f>
        <v>68750</v>
      </c>
      <c r="F175" s="49">
        <f t="shared" si="12"/>
        <v>10.915088464214607</v>
      </c>
      <c r="G175">
        <f>IF('Rolex Data'!L175="Stainless Steel",1,0)</f>
        <v>1</v>
      </c>
      <c r="H175">
        <f>IF('Rolex Data'!L175="Two-tone",1,0)</f>
        <v>0</v>
      </c>
      <c r="I175">
        <f>IF(OR('Rolex Data'!L175="YG 18K",'Rolex Data'!L175="YG &lt;18K",'Rolex Data'!L175="PG 18K",'Rolex Data'!L175="PG &lt;18K",'Rolex Data'!L175="WG 18K",'Rolex Data'!L175="Mixes of 18K",'Rolex Data'!L175="Mixes &lt;18K"),1,0)</f>
        <v>0</v>
      </c>
      <c r="J175">
        <f>IF(OR('Rolex Data'!L175="PVD",'Rolex Data'!L175="Gold Plate",'Rolex Data'!L175="Other"),1,0)</f>
        <v>0</v>
      </c>
      <c r="K175">
        <f>IF('Rolex Data'!P175="Stainless Steel",1,0)</f>
        <v>0</v>
      </c>
      <c r="L175">
        <f>IF('Rolex Data'!P175="Leather",1,0)</f>
        <v>1</v>
      </c>
      <c r="M175">
        <f>IF('Rolex Data'!P175="Two-tone",1,0)</f>
        <v>0</v>
      </c>
      <c r="N175">
        <f>IF(OR('Rolex Data'!P175="YG 18K",'Rolex Data'!P175="PG 18K",'Rolex Data'!P175="WG 18K",'Rolex Data'!P175="Mixes of 18K"),1,0)</f>
        <v>0</v>
      </c>
      <c r="O175">
        <f>IF(OR('Rolex Data'!AX175="Yes",'Rolex Data'!AY175="Yes",'Rolex Data'!AW175="Yes"),1,0)</f>
        <v>0</v>
      </c>
      <c r="P175">
        <f>IF(OR(ISTEXT('Rolex Data'!AZ175), ISTEXT('Rolex Data'!BA175)),1,0)</f>
        <v>0</v>
      </c>
      <c r="Q175">
        <f>IF('Rolex Data'!BB175="Yes",1,0)</f>
        <v>0</v>
      </c>
      <c r="R175">
        <f>IF('Rolex Data'!BC175="Yes",1,0)</f>
        <v>0</v>
      </c>
      <c r="S175">
        <f>IF('Rolex Data'!BF175="Yes",1,0)</f>
        <v>0</v>
      </c>
      <c r="T175">
        <f>IF('Rolex Data'!BG175="A",1,0)</f>
        <v>0</v>
      </c>
      <c r="U175">
        <f>IF('Rolex Data'!BG175="AA",1,0)</f>
        <v>0</v>
      </c>
      <c r="V175">
        <f>IF('Rolex Data'!BG175="AAA",1,0)</f>
        <v>1</v>
      </c>
      <c r="W175">
        <f>IF('Rolex Data'!BG175="AAAA",1,0)</f>
        <v>0</v>
      </c>
      <c r="X175">
        <f>IF('Rolex Data'!R175="Yes",1,0)</f>
        <v>1</v>
      </c>
      <c r="Y175">
        <f>IF(OR('Rolex Data'!X175="Yes", 'Rolex Data'!Y175="Yes",'Rolex Data'!Z175="Yes"),1,0)</f>
        <v>0</v>
      </c>
      <c r="Z175">
        <f>IF(OR('Rolex Data'!AA175="Yes",'Rolex Data'!AB175="Yes"),1,0)</f>
        <v>0</v>
      </c>
      <c r="AA175">
        <f>IF('Rolex Data'!AD175="Yes",1,0)</f>
        <v>0</v>
      </c>
      <c r="AB175">
        <f>IF('Rolex Data'!AC175="Yes",1,0)</f>
        <v>0</v>
      </c>
      <c r="AC175">
        <f>IF('Rolex Data'!AE175="Yes",1,0)</f>
        <v>0</v>
      </c>
      <c r="AD175">
        <f>IF(OR('Rolex Data'!AK175="Yes",'Rolex Data'!AN175="Yes"),1,0)</f>
        <v>0</v>
      </c>
      <c r="AE175" s="45">
        <f t="shared" si="13"/>
        <v>0</v>
      </c>
      <c r="AF175" s="45">
        <f t="shared" si="14"/>
        <v>0</v>
      </c>
      <c r="AG175" s="45">
        <f t="shared" si="15"/>
        <v>1</v>
      </c>
      <c r="AH175" s="45">
        <f t="shared" si="16"/>
        <v>0</v>
      </c>
      <c r="AI175" s="45">
        <f t="shared" si="17"/>
        <v>0</v>
      </c>
    </row>
    <row r="176" spans="1:35" x14ac:dyDescent="0.2">
      <c r="A176">
        <v>172</v>
      </c>
      <c r="B176" s="47">
        <f>'Rolex Data'!C176</f>
        <v>44143</v>
      </c>
      <c r="C176">
        <f>'Rolex Data'!D176</f>
        <v>196</v>
      </c>
      <c r="D176" s="48">
        <f>'Rolex Data'!E176</f>
        <v>18000</v>
      </c>
      <c r="E176" s="48">
        <f>'Rolex Data'!F176</f>
        <v>22500</v>
      </c>
      <c r="F176" s="49">
        <f t="shared" si="12"/>
        <v>9.7981270368783022</v>
      </c>
      <c r="G176">
        <f>IF('Rolex Data'!L176="Stainless Steel",1,0)</f>
        <v>1</v>
      </c>
      <c r="H176">
        <f>IF('Rolex Data'!L176="Two-tone",1,0)</f>
        <v>0</v>
      </c>
      <c r="I176">
        <f>IF(OR('Rolex Data'!L176="YG 18K",'Rolex Data'!L176="YG &lt;18K",'Rolex Data'!L176="PG 18K",'Rolex Data'!L176="PG &lt;18K",'Rolex Data'!L176="WG 18K",'Rolex Data'!L176="Mixes of 18K",'Rolex Data'!L176="Mixes &lt;18K"),1,0)</f>
        <v>0</v>
      </c>
      <c r="J176">
        <f>IF(OR('Rolex Data'!L176="PVD",'Rolex Data'!L176="Gold Plate",'Rolex Data'!L176="Other"),1,0)</f>
        <v>0</v>
      </c>
      <c r="K176">
        <f>IF('Rolex Data'!P176="Stainless Steel",1,0)</f>
        <v>1</v>
      </c>
      <c r="L176">
        <f>IF('Rolex Data'!P176="Leather",1,0)</f>
        <v>0</v>
      </c>
      <c r="M176">
        <f>IF('Rolex Data'!P176="Two-tone",1,0)</f>
        <v>0</v>
      </c>
      <c r="N176">
        <f>IF(OR('Rolex Data'!P176="YG 18K",'Rolex Data'!P176="PG 18K",'Rolex Data'!P176="WG 18K",'Rolex Data'!P176="Mixes of 18K"),1,0)</f>
        <v>0</v>
      </c>
      <c r="O176">
        <f>IF(OR('Rolex Data'!AX176="Yes",'Rolex Data'!AY176="Yes",'Rolex Data'!AW176="Yes"),1,0)</f>
        <v>0</v>
      </c>
      <c r="P176">
        <f>IF(OR(ISTEXT('Rolex Data'!AZ176), ISTEXT('Rolex Data'!BA176)),1,0)</f>
        <v>0</v>
      </c>
      <c r="Q176">
        <f>IF('Rolex Data'!BB176="Yes",1,0)</f>
        <v>0</v>
      </c>
      <c r="R176">
        <f>IF('Rolex Data'!BC176="Yes",1,0)</f>
        <v>0</v>
      </c>
      <c r="S176">
        <f>IF('Rolex Data'!BF176="Yes",1,0)</f>
        <v>0</v>
      </c>
      <c r="T176">
        <f>IF('Rolex Data'!BG176="A",1,0)</f>
        <v>0</v>
      </c>
      <c r="U176">
        <f>IF('Rolex Data'!BG176="AA",1,0)</f>
        <v>0</v>
      </c>
      <c r="V176">
        <f>IF('Rolex Data'!BG176="AAA",1,0)</f>
        <v>1</v>
      </c>
      <c r="W176">
        <f>IF('Rolex Data'!BG176="AAAA",1,0)</f>
        <v>0</v>
      </c>
      <c r="X176">
        <f>IF('Rolex Data'!R176="Yes",1,0)</f>
        <v>1</v>
      </c>
      <c r="Y176">
        <f>IF(OR('Rolex Data'!X176="Yes", 'Rolex Data'!Y176="Yes",'Rolex Data'!Z176="Yes"),1,0)</f>
        <v>0</v>
      </c>
      <c r="Z176">
        <f>IF(OR('Rolex Data'!AA176="Yes",'Rolex Data'!AB176="Yes"),1,0)</f>
        <v>0</v>
      </c>
      <c r="AA176">
        <f>IF('Rolex Data'!AD176="Yes",1,0)</f>
        <v>0</v>
      </c>
      <c r="AB176">
        <f>IF('Rolex Data'!AC176="Yes",1,0)</f>
        <v>0</v>
      </c>
      <c r="AC176">
        <f>IF('Rolex Data'!AE176="Yes",1,0)</f>
        <v>0</v>
      </c>
      <c r="AD176">
        <f>IF(OR('Rolex Data'!AK176="Yes",'Rolex Data'!AN176="Yes"),1,0)</f>
        <v>0</v>
      </c>
      <c r="AE176" s="45">
        <f t="shared" si="13"/>
        <v>0</v>
      </c>
      <c r="AF176" s="45">
        <f t="shared" si="14"/>
        <v>0</v>
      </c>
      <c r="AG176" s="45">
        <f t="shared" si="15"/>
        <v>1</v>
      </c>
      <c r="AH176" s="45">
        <f t="shared" si="16"/>
        <v>0</v>
      </c>
      <c r="AI176" s="45">
        <f t="shared" si="17"/>
        <v>0</v>
      </c>
    </row>
    <row r="177" spans="1:35" x14ac:dyDescent="0.2">
      <c r="A177">
        <v>173</v>
      </c>
      <c r="B177" s="47">
        <f>'Rolex Data'!C177</f>
        <v>44143</v>
      </c>
      <c r="C177">
        <f>'Rolex Data'!D177</f>
        <v>197</v>
      </c>
      <c r="D177" s="48">
        <f>'Rolex Data'!E177</f>
        <v>28000</v>
      </c>
      <c r="E177" s="48">
        <f>'Rolex Data'!F177</f>
        <v>35000</v>
      </c>
      <c r="F177" s="49">
        <f t="shared" si="12"/>
        <v>10.239959789157341</v>
      </c>
      <c r="G177">
        <f>IF('Rolex Data'!L177="Stainless Steel",1,0)</f>
        <v>1</v>
      </c>
      <c r="H177">
        <f>IF('Rolex Data'!L177="Two-tone",1,0)</f>
        <v>0</v>
      </c>
      <c r="I177">
        <f>IF(OR('Rolex Data'!L177="YG 18K",'Rolex Data'!L177="YG &lt;18K",'Rolex Data'!L177="PG 18K",'Rolex Data'!L177="PG &lt;18K",'Rolex Data'!L177="WG 18K",'Rolex Data'!L177="Mixes of 18K",'Rolex Data'!L177="Mixes &lt;18K"),1,0)</f>
        <v>0</v>
      </c>
      <c r="J177">
        <f>IF(OR('Rolex Data'!L177="PVD",'Rolex Data'!L177="Gold Plate",'Rolex Data'!L177="Other"),1,0)</f>
        <v>0</v>
      </c>
      <c r="K177">
        <f>IF('Rolex Data'!P177="Stainless Steel",1,0)</f>
        <v>1</v>
      </c>
      <c r="L177">
        <f>IF('Rolex Data'!P177="Leather",1,0)</f>
        <v>0</v>
      </c>
      <c r="M177">
        <f>IF('Rolex Data'!P177="Two-tone",1,0)</f>
        <v>0</v>
      </c>
      <c r="N177">
        <f>IF(OR('Rolex Data'!P177="YG 18K",'Rolex Data'!P177="PG 18K",'Rolex Data'!P177="WG 18K",'Rolex Data'!P177="Mixes of 18K"),1,0)</f>
        <v>0</v>
      </c>
      <c r="O177">
        <f>IF(OR('Rolex Data'!AX177="Yes",'Rolex Data'!AY177="Yes",'Rolex Data'!AW177="Yes"),1,0)</f>
        <v>0</v>
      </c>
      <c r="P177">
        <f>IF(OR(ISTEXT('Rolex Data'!AZ177), ISTEXT('Rolex Data'!BA177)),1,0)</f>
        <v>0</v>
      </c>
      <c r="Q177">
        <f>IF('Rolex Data'!BB177="Yes",1,0)</f>
        <v>0</v>
      </c>
      <c r="R177">
        <f>IF('Rolex Data'!BC177="Yes",1,0)</f>
        <v>0</v>
      </c>
      <c r="S177">
        <f>IF('Rolex Data'!BF177="Yes",1,0)</f>
        <v>0</v>
      </c>
      <c r="T177">
        <f>IF('Rolex Data'!BG177="A",1,0)</f>
        <v>0</v>
      </c>
      <c r="U177">
        <f>IF('Rolex Data'!BG177="AA",1,0)</f>
        <v>0</v>
      </c>
      <c r="V177">
        <f>IF('Rolex Data'!BG177="AAA",1,0)</f>
        <v>1</v>
      </c>
      <c r="W177">
        <f>IF('Rolex Data'!BG177="AAAA",1,0)</f>
        <v>0</v>
      </c>
      <c r="X177">
        <f>IF('Rolex Data'!R177="Yes",1,0)</f>
        <v>0</v>
      </c>
      <c r="Y177">
        <f>IF(OR('Rolex Data'!X177="Yes", 'Rolex Data'!Y177="Yes",'Rolex Data'!Z177="Yes"),1,0)</f>
        <v>0</v>
      </c>
      <c r="Z177">
        <f>IF(OR('Rolex Data'!AA177="Yes",'Rolex Data'!AB177="Yes"),1,0)</f>
        <v>0</v>
      </c>
      <c r="AA177">
        <f>IF('Rolex Data'!AD177="Yes",1,0)</f>
        <v>0</v>
      </c>
      <c r="AB177">
        <f>IF('Rolex Data'!AC177="Yes",1,0)</f>
        <v>0</v>
      </c>
      <c r="AC177">
        <f>IF('Rolex Data'!AE177="Yes",1,0)</f>
        <v>0</v>
      </c>
      <c r="AD177">
        <f>IF(OR('Rolex Data'!AK177="Yes",'Rolex Data'!AN177="Yes"),1,0)</f>
        <v>1</v>
      </c>
      <c r="AE177" s="45">
        <f t="shared" si="13"/>
        <v>0</v>
      </c>
      <c r="AF177" s="45">
        <f t="shared" si="14"/>
        <v>0</v>
      </c>
      <c r="AG177" s="45">
        <f t="shared" si="15"/>
        <v>1</v>
      </c>
      <c r="AH177" s="45">
        <f t="shared" si="16"/>
        <v>0</v>
      </c>
      <c r="AI177" s="45">
        <f t="shared" si="17"/>
        <v>0</v>
      </c>
    </row>
    <row r="178" spans="1:35" x14ac:dyDescent="0.2">
      <c r="A178">
        <v>174</v>
      </c>
      <c r="B178" s="47">
        <f>'Rolex Data'!C178</f>
        <v>44143</v>
      </c>
      <c r="C178">
        <f>'Rolex Data'!D178</f>
        <v>284</v>
      </c>
      <c r="D178" s="48">
        <f>'Rolex Data'!E178</f>
        <v>10000</v>
      </c>
      <c r="E178" s="48">
        <f>'Rolex Data'!F178</f>
        <v>12500</v>
      </c>
      <c r="F178" s="49">
        <f t="shared" si="12"/>
        <v>9.2103403719761836</v>
      </c>
      <c r="G178">
        <f>IF('Rolex Data'!L178="Stainless Steel",1,0)</f>
        <v>0</v>
      </c>
      <c r="H178">
        <f>IF('Rolex Data'!L178="Two-tone",1,0)</f>
        <v>0</v>
      </c>
      <c r="I178">
        <f>IF(OR('Rolex Data'!L178="YG 18K",'Rolex Data'!L178="YG &lt;18K",'Rolex Data'!L178="PG 18K",'Rolex Data'!L178="PG &lt;18K",'Rolex Data'!L178="WG 18K",'Rolex Data'!L178="Mixes of 18K",'Rolex Data'!L178="Mixes &lt;18K"),1,0)</f>
        <v>1</v>
      </c>
      <c r="J178">
        <f>IF(OR('Rolex Data'!L178="PVD",'Rolex Data'!L178="Gold Plate",'Rolex Data'!L178="Other"),1,0)</f>
        <v>0</v>
      </c>
      <c r="K178">
        <f>IF('Rolex Data'!P178="Stainless Steel",1,0)</f>
        <v>0</v>
      </c>
      <c r="L178">
        <f>IF('Rolex Data'!P178="Leather",1,0)</f>
        <v>0</v>
      </c>
      <c r="M178">
        <f>IF('Rolex Data'!P178="Two-tone",1,0)</f>
        <v>0</v>
      </c>
      <c r="N178">
        <f>IF(OR('Rolex Data'!P178="YG 18K",'Rolex Data'!P178="PG 18K",'Rolex Data'!P178="WG 18K",'Rolex Data'!P178="Mixes of 18K"),1,0)</f>
        <v>1</v>
      </c>
      <c r="O178">
        <f>IF(OR('Rolex Data'!AX178="Yes",'Rolex Data'!AY178="Yes",'Rolex Data'!AW178="Yes"),1,0)</f>
        <v>0</v>
      </c>
      <c r="P178">
        <f>IF(OR(ISTEXT('Rolex Data'!AZ178), ISTEXT('Rolex Data'!BA178)),1,0)</f>
        <v>0</v>
      </c>
      <c r="Q178">
        <f>IF('Rolex Data'!BB178="Yes",1,0)</f>
        <v>0</v>
      </c>
      <c r="R178">
        <f>IF('Rolex Data'!BC178="Yes",1,0)</f>
        <v>0</v>
      </c>
      <c r="S178">
        <f>IF('Rolex Data'!BF178="Yes",1,0)</f>
        <v>0</v>
      </c>
      <c r="T178">
        <f>IF('Rolex Data'!BG178="A",1,0)</f>
        <v>0</v>
      </c>
      <c r="U178">
        <f>IF('Rolex Data'!BG178="AA",1,0)</f>
        <v>0</v>
      </c>
      <c r="V178">
        <f>IF('Rolex Data'!BG178="AAA",1,0)</f>
        <v>0</v>
      </c>
      <c r="W178">
        <f>IF('Rolex Data'!BG178="AAAA",1,0)</f>
        <v>1</v>
      </c>
      <c r="X178">
        <f>IF('Rolex Data'!R178="Yes",1,0)</f>
        <v>0</v>
      </c>
      <c r="Y178">
        <f>IF(OR('Rolex Data'!X178="Yes", 'Rolex Data'!Y178="Yes",'Rolex Data'!Z178="Yes"),1,0)</f>
        <v>1</v>
      </c>
      <c r="Z178">
        <f>IF(OR('Rolex Data'!AA178="Yes",'Rolex Data'!AB178="Yes"),1,0)</f>
        <v>0</v>
      </c>
      <c r="AA178">
        <f>IF('Rolex Data'!AD178="Yes",1,0)</f>
        <v>0</v>
      </c>
      <c r="AB178">
        <f>IF('Rolex Data'!AC178="Yes",1,0)</f>
        <v>0</v>
      </c>
      <c r="AC178">
        <f>IF('Rolex Data'!AE178="Yes",1,0)</f>
        <v>0</v>
      </c>
      <c r="AD178">
        <f>IF(OR('Rolex Data'!AK178="Yes",'Rolex Data'!AN178="Yes"),1,0)</f>
        <v>0</v>
      </c>
      <c r="AE178" s="45">
        <f t="shared" si="13"/>
        <v>0</v>
      </c>
      <c r="AF178" s="45">
        <f t="shared" si="14"/>
        <v>0</v>
      </c>
      <c r="AG178" s="45">
        <f t="shared" si="15"/>
        <v>1</v>
      </c>
      <c r="AH178" s="45">
        <f t="shared" si="16"/>
        <v>0</v>
      </c>
      <c r="AI178" s="45">
        <f t="shared" si="17"/>
        <v>0</v>
      </c>
    </row>
    <row r="179" spans="1:35" x14ac:dyDescent="0.2">
      <c r="A179">
        <v>175</v>
      </c>
      <c r="B179" s="47">
        <f>'Rolex Data'!C179</f>
        <v>44143</v>
      </c>
      <c r="C179">
        <f>'Rolex Data'!D179</f>
        <v>285</v>
      </c>
      <c r="D179" s="48">
        <f>'Rolex Data'!E179</f>
        <v>9300</v>
      </c>
      <c r="E179" s="48">
        <f>'Rolex Data'!F179</f>
        <v>11625</v>
      </c>
      <c r="F179" s="49">
        <f t="shared" si="12"/>
        <v>9.1377696791413481</v>
      </c>
      <c r="G179">
        <f>IF('Rolex Data'!L179="Stainless Steel",1,0)</f>
        <v>0</v>
      </c>
      <c r="H179">
        <f>IF('Rolex Data'!L179="Two-tone",1,0)</f>
        <v>0</v>
      </c>
      <c r="I179">
        <f>IF(OR('Rolex Data'!L179="YG 18K",'Rolex Data'!L179="YG &lt;18K",'Rolex Data'!L179="PG 18K",'Rolex Data'!L179="PG &lt;18K",'Rolex Data'!L179="WG 18K",'Rolex Data'!L179="Mixes of 18K",'Rolex Data'!L179="Mixes &lt;18K"),1,0)</f>
        <v>1</v>
      </c>
      <c r="J179">
        <f>IF(OR('Rolex Data'!L179="PVD",'Rolex Data'!L179="Gold Plate",'Rolex Data'!L179="Other"),1,0)</f>
        <v>0</v>
      </c>
      <c r="K179">
        <f>IF('Rolex Data'!P179="Stainless Steel",1,0)</f>
        <v>0</v>
      </c>
      <c r="L179">
        <f>IF('Rolex Data'!P179="Leather",1,0)</f>
        <v>0</v>
      </c>
      <c r="M179">
        <f>IF('Rolex Data'!P179="Two-tone",1,0)</f>
        <v>0</v>
      </c>
      <c r="N179">
        <f>IF(OR('Rolex Data'!P179="YG 18K",'Rolex Data'!P179="PG 18K",'Rolex Data'!P179="WG 18K",'Rolex Data'!P179="Mixes of 18K"),1,0)</f>
        <v>1</v>
      </c>
      <c r="O179">
        <f>IF(OR('Rolex Data'!AX179="Yes",'Rolex Data'!AY179="Yes",'Rolex Data'!AW179="Yes"),1,0)</f>
        <v>0</v>
      </c>
      <c r="P179">
        <f>IF(OR(ISTEXT('Rolex Data'!AZ179), ISTEXT('Rolex Data'!BA179)),1,0)</f>
        <v>0</v>
      </c>
      <c r="Q179">
        <f>IF('Rolex Data'!BB179="Yes",1,0)</f>
        <v>0</v>
      </c>
      <c r="R179">
        <f>IF('Rolex Data'!BC179="Yes",1,0)</f>
        <v>0</v>
      </c>
      <c r="S179">
        <f>IF('Rolex Data'!BF179="Yes",1,0)</f>
        <v>0</v>
      </c>
      <c r="T179">
        <f>IF('Rolex Data'!BG179="A",1,0)</f>
        <v>0</v>
      </c>
      <c r="U179">
        <f>IF('Rolex Data'!BG179="AA",1,0)</f>
        <v>1</v>
      </c>
      <c r="V179">
        <f>IF('Rolex Data'!BG179="AAA",1,0)</f>
        <v>0</v>
      </c>
      <c r="W179">
        <f>IF('Rolex Data'!BG179="AAAA",1,0)</f>
        <v>0</v>
      </c>
      <c r="X179">
        <f>IF('Rolex Data'!R179="Yes",1,0)</f>
        <v>0</v>
      </c>
      <c r="Y179">
        <f>IF(OR('Rolex Data'!X179="Yes", 'Rolex Data'!Y179="Yes",'Rolex Data'!Z179="Yes"),1,0)</f>
        <v>1</v>
      </c>
      <c r="Z179">
        <f>IF(OR('Rolex Data'!AA179="Yes",'Rolex Data'!AB179="Yes"),1,0)</f>
        <v>0</v>
      </c>
      <c r="AA179">
        <f>IF('Rolex Data'!AD179="Yes",1,0)</f>
        <v>0</v>
      </c>
      <c r="AB179">
        <f>IF('Rolex Data'!AC179="Yes",1,0)</f>
        <v>0</v>
      </c>
      <c r="AC179">
        <f>IF('Rolex Data'!AE179="Yes",1,0)</f>
        <v>0</v>
      </c>
      <c r="AD179">
        <f>IF(OR('Rolex Data'!AK179="Yes",'Rolex Data'!AN179="Yes"),1,0)</f>
        <v>0</v>
      </c>
      <c r="AE179" s="45">
        <f t="shared" si="13"/>
        <v>0</v>
      </c>
      <c r="AF179" s="45">
        <f t="shared" si="14"/>
        <v>0</v>
      </c>
      <c r="AG179" s="45">
        <f t="shared" si="15"/>
        <v>1</v>
      </c>
      <c r="AH179" s="45">
        <f t="shared" si="16"/>
        <v>0</v>
      </c>
      <c r="AI179" s="45">
        <f t="shared" si="17"/>
        <v>0</v>
      </c>
    </row>
    <row r="180" spans="1:35" x14ac:dyDescent="0.2">
      <c r="A180">
        <v>176</v>
      </c>
      <c r="B180" s="47">
        <f>'Rolex Data'!C180</f>
        <v>44143</v>
      </c>
      <c r="C180">
        <f>'Rolex Data'!D180</f>
        <v>286</v>
      </c>
      <c r="D180" s="48">
        <f>'Rolex Data'!E180</f>
        <v>10000</v>
      </c>
      <c r="E180" s="48">
        <f>'Rolex Data'!F180</f>
        <v>12500</v>
      </c>
      <c r="F180" s="49">
        <f t="shared" si="12"/>
        <v>9.2103403719761836</v>
      </c>
      <c r="G180">
        <f>IF('Rolex Data'!L180="Stainless Steel",1,0)</f>
        <v>0</v>
      </c>
      <c r="H180">
        <f>IF('Rolex Data'!L180="Two-tone",1,0)</f>
        <v>0</v>
      </c>
      <c r="I180">
        <f>IF(OR('Rolex Data'!L180="YG 18K",'Rolex Data'!L180="YG &lt;18K",'Rolex Data'!L180="PG 18K",'Rolex Data'!L180="PG &lt;18K",'Rolex Data'!L180="WG 18K",'Rolex Data'!L180="Mixes of 18K",'Rolex Data'!L180="Mixes &lt;18K"),1,0)</f>
        <v>1</v>
      </c>
      <c r="J180">
        <f>IF(OR('Rolex Data'!L180="PVD",'Rolex Data'!L180="Gold Plate",'Rolex Data'!L180="Other"),1,0)</f>
        <v>0</v>
      </c>
      <c r="K180">
        <f>IF('Rolex Data'!P180="Stainless Steel",1,0)</f>
        <v>0</v>
      </c>
      <c r="L180">
        <f>IF('Rolex Data'!P180="Leather",1,0)</f>
        <v>0</v>
      </c>
      <c r="M180">
        <f>IF('Rolex Data'!P180="Two-tone",1,0)</f>
        <v>0</v>
      </c>
      <c r="N180">
        <f>IF(OR('Rolex Data'!P180="YG 18K",'Rolex Data'!P180="PG 18K",'Rolex Data'!P180="WG 18K",'Rolex Data'!P180="Mixes of 18K"),1,0)</f>
        <v>1</v>
      </c>
      <c r="O180">
        <f>IF(OR('Rolex Data'!AX180="Yes",'Rolex Data'!AY180="Yes",'Rolex Data'!AW180="Yes"),1,0)</f>
        <v>0</v>
      </c>
      <c r="P180">
        <f>IF(OR(ISTEXT('Rolex Data'!AZ180), ISTEXT('Rolex Data'!BA180)),1,0)</f>
        <v>0</v>
      </c>
      <c r="Q180">
        <f>IF('Rolex Data'!BB180="Yes",1,0)</f>
        <v>0</v>
      </c>
      <c r="R180">
        <f>IF('Rolex Data'!BC180="Yes",1,0)</f>
        <v>0</v>
      </c>
      <c r="S180">
        <f>IF('Rolex Data'!BF180="Yes",1,0)</f>
        <v>0</v>
      </c>
      <c r="T180">
        <f>IF('Rolex Data'!BG180="A",1,0)</f>
        <v>0</v>
      </c>
      <c r="U180">
        <f>IF('Rolex Data'!BG180="AA",1,0)</f>
        <v>1</v>
      </c>
      <c r="V180">
        <f>IF('Rolex Data'!BG180="AAA",1,0)</f>
        <v>0</v>
      </c>
      <c r="W180">
        <f>IF('Rolex Data'!BG180="AAAA",1,0)</f>
        <v>0</v>
      </c>
      <c r="X180">
        <f>IF('Rolex Data'!R180="Yes",1,0)</f>
        <v>0</v>
      </c>
      <c r="Y180">
        <f>IF(OR('Rolex Data'!X180="Yes", 'Rolex Data'!Y180="Yes",'Rolex Data'!Z180="Yes"),1,0)</f>
        <v>1</v>
      </c>
      <c r="Z180">
        <f>IF(OR('Rolex Data'!AA180="Yes",'Rolex Data'!AB180="Yes"),1,0)</f>
        <v>0</v>
      </c>
      <c r="AA180">
        <f>IF('Rolex Data'!AD180="Yes",1,0)</f>
        <v>0</v>
      </c>
      <c r="AB180">
        <f>IF('Rolex Data'!AC180="Yes",1,0)</f>
        <v>0</v>
      </c>
      <c r="AC180">
        <f>IF('Rolex Data'!AE180="Yes",1,0)</f>
        <v>0</v>
      </c>
      <c r="AD180">
        <f>IF(OR('Rolex Data'!AK180="Yes",'Rolex Data'!AN180="Yes"),1,0)</f>
        <v>0</v>
      </c>
      <c r="AE180" s="45">
        <f t="shared" si="13"/>
        <v>0</v>
      </c>
      <c r="AF180" s="45">
        <f t="shared" si="14"/>
        <v>0</v>
      </c>
      <c r="AG180" s="45">
        <f t="shared" si="15"/>
        <v>1</v>
      </c>
      <c r="AH180" s="45">
        <f t="shared" si="16"/>
        <v>0</v>
      </c>
      <c r="AI180" s="45">
        <f t="shared" si="17"/>
        <v>0</v>
      </c>
    </row>
    <row r="181" spans="1:35" x14ac:dyDescent="0.2">
      <c r="A181">
        <v>177</v>
      </c>
      <c r="B181" s="47">
        <f>'Rolex Data'!C181</f>
        <v>44143</v>
      </c>
      <c r="C181">
        <f>'Rolex Data'!D181</f>
        <v>287</v>
      </c>
      <c r="D181" s="48">
        <f>'Rolex Data'!E181</f>
        <v>9000</v>
      </c>
      <c r="E181" s="48">
        <f>'Rolex Data'!F181</f>
        <v>11250</v>
      </c>
      <c r="F181" s="49">
        <f t="shared" si="12"/>
        <v>9.1049798563183568</v>
      </c>
      <c r="G181">
        <f>IF('Rolex Data'!L181="Stainless Steel",1,0)</f>
        <v>0</v>
      </c>
      <c r="H181">
        <f>IF('Rolex Data'!L181="Two-tone",1,0)</f>
        <v>0</v>
      </c>
      <c r="I181">
        <f>IF(OR('Rolex Data'!L181="YG 18K",'Rolex Data'!L181="YG &lt;18K",'Rolex Data'!L181="PG 18K",'Rolex Data'!L181="PG &lt;18K",'Rolex Data'!L181="WG 18K",'Rolex Data'!L181="Mixes of 18K",'Rolex Data'!L181="Mixes &lt;18K"),1,0)</f>
        <v>1</v>
      </c>
      <c r="J181">
        <f>IF(OR('Rolex Data'!L181="PVD",'Rolex Data'!L181="Gold Plate",'Rolex Data'!L181="Other"),1,0)</f>
        <v>0</v>
      </c>
      <c r="K181">
        <f>IF('Rolex Data'!P181="Stainless Steel",1,0)</f>
        <v>0</v>
      </c>
      <c r="L181">
        <f>IF('Rolex Data'!P181="Leather",1,0)</f>
        <v>0</v>
      </c>
      <c r="M181">
        <f>IF('Rolex Data'!P181="Two-tone",1,0)</f>
        <v>0</v>
      </c>
      <c r="N181">
        <f>IF(OR('Rolex Data'!P181="YG 18K",'Rolex Data'!P181="PG 18K",'Rolex Data'!P181="WG 18K",'Rolex Data'!P181="Mixes of 18K"),1,0)</f>
        <v>1</v>
      </c>
      <c r="O181">
        <f>IF(OR('Rolex Data'!AX181="Yes",'Rolex Data'!AY181="Yes",'Rolex Data'!AW181="Yes"),1,0)</f>
        <v>1</v>
      </c>
      <c r="P181">
        <f>IF(OR(ISTEXT('Rolex Data'!AZ181), ISTEXT('Rolex Data'!BA181)),1,0)</f>
        <v>0</v>
      </c>
      <c r="Q181">
        <f>IF('Rolex Data'!BB181="Yes",1,0)</f>
        <v>0</v>
      </c>
      <c r="R181">
        <f>IF('Rolex Data'!BC181="Yes",1,0)</f>
        <v>0</v>
      </c>
      <c r="S181">
        <f>IF('Rolex Data'!BF181="Yes",1,0)</f>
        <v>0</v>
      </c>
      <c r="T181">
        <f>IF('Rolex Data'!BG181="A",1,0)</f>
        <v>0</v>
      </c>
      <c r="U181">
        <f>IF('Rolex Data'!BG181="AA",1,0)</f>
        <v>1</v>
      </c>
      <c r="V181">
        <f>IF('Rolex Data'!BG181="AAA",1,0)</f>
        <v>0</v>
      </c>
      <c r="W181">
        <f>IF('Rolex Data'!BG181="AAAA",1,0)</f>
        <v>0</v>
      </c>
      <c r="X181">
        <f>IF('Rolex Data'!R181="Yes",1,0)</f>
        <v>0</v>
      </c>
      <c r="Y181">
        <f>IF(OR('Rolex Data'!X181="Yes", 'Rolex Data'!Y181="Yes",'Rolex Data'!Z181="Yes"),1,0)</f>
        <v>1</v>
      </c>
      <c r="Z181">
        <f>IF(OR('Rolex Data'!AA181="Yes",'Rolex Data'!AB181="Yes"),1,0)</f>
        <v>0</v>
      </c>
      <c r="AA181">
        <f>IF('Rolex Data'!AD181="Yes",1,0)</f>
        <v>0</v>
      </c>
      <c r="AB181">
        <f>IF('Rolex Data'!AC181="Yes",1,0)</f>
        <v>0</v>
      </c>
      <c r="AC181">
        <f>IF('Rolex Data'!AE181="Yes",1,0)</f>
        <v>0</v>
      </c>
      <c r="AD181">
        <f>IF(OR('Rolex Data'!AK181="Yes",'Rolex Data'!AN181="Yes"),1,0)</f>
        <v>0</v>
      </c>
      <c r="AE181" s="45">
        <f t="shared" si="13"/>
        <v>0</v>
      </c>
      <c r="AF181" s="45">
        <f t="shared" si="14"/>
        <v>0</v>
      </c>
      <c r="AG181" s="45">
        <f t="shared" si="15"/>
        <v>1</v>
      </c>
      <c r="AH181" s="45">
        <f t="shared" si="16"/>
        <v>0</v>
      </c>
      <c r="AI181" s="45">
        <f t="shared" si="17"/>
        <v>0</v>
      </c>
    </row>
    <row r="182" spans="1:35" x14ac:dyDescent="0.2">
      <c r="A182">
        <v>178</v>
      </c>
      <c r="B182" s="47">
        <f>'Rolex Data'!C182</f>
        <v>44143</v>
      </c>
      <c r="C182">
        <f>'Rolex Data'!D182</f>
        <v>288</v>
      </c>
      <c r="D182" s="48">
        <f>'Rolex Data'!E182</f>
        <v>42000</v>
      </c>
      <c r="E182" s="48">
        <f>'Rolex Data'!F182</f>
        <v>52500</v>
      </c>
      <c r="F182" s="49">
        <f t="shared" si="12"/>
        <v>10.645424897265505</v>
      </c>
      <c r="G182">
        <f>IF('Rolex Data'!L182="Stainless Steel",1,0)</f>
        <v>1</v>
      </c>
      <c r="H182">
        <f>IF('Rolex Data'!L182="Two-tone",1,0)</f>
        <v>0</v>
      </c>
      <c r="I182">
        <f>IF(OR('Rolex Data'!L182="YG 18K",'Rolex Data'!L182="YG &lt;18K",'Rolex Data'!L182="PG 18K",'Rolex Data'!L182="PG &lt;18K",'Rolex Data'!L182="WG 18K",'Rolex Data'!L182="Mixes of 18K",'Rolex Data'!L182="Mixes &lt;18K"),1,0)</f>
        <v>0</v>
      </c>
      <c r="J182">
        <f>IF(OR('Rolex Data'!L182="PVD",'Rolex Data'!L182="Gold Plate",'Rolex Data'!L182="Other"),1,0)</f>
        <v>0</v>
      </c>
      <c r="K182">
        <f>IF('Rolex Data'!P182="Stainless Steel",1,0)</f>
        <v>1</v>
      </c>
      <c r="L182">
        <f>IF('Rolex Data'!P182="Leather",1,0)</f>
        <v>0</v>
      </c>
      <c r="M182">
        <f>IF('Rolex Data'!P182="Two-tone",1,0)</f>
        <v>0</v>
      </c>
      <c r="N182">
        <f>IF(OR('Rolex Data'!P182="YG 18K",'Rolex Data'!P182="PG 18K",'Rolex Data'!P182="WG 18K",'Rolex Data'!P182="Mixes of 18K"),1,0)</f>
        <v>0</v>
      </c>
      <c r="O182">
        <f>IF(OR('Rolex Data'!AX182="Yes",'Rolex Data'!AY182="Yes",'Rolex Data'!AW182="Yes"),1,0)</f>
        <v>0</v>
      </c>
      <c r="P182">
        <f>IF(OR(ISTEXT('Rolex Data'!AZ182), ISTEXT('Rolex Data'!BA182)),1,0)</f>
        <v>0</v>
      </c>
      <c r="Q182">
        <f>IF('Rolex Data'!BB182="Yes",1,0)</f>
        <v>0</v>
      </c>
      <c r="R182">
        <f>IF('Rolex Data'!BC182="Yes",1,0)</f>
        <v>0</v>
      </c>
      <c r="S182">
        <f>IF('Rolex Data'!BF182="Yes",1,0)</f>
        <v>0</v>
      </c>
      <c r="T182">
        <f>IF('Rolex Data'!BG182="A",1,0)</f>
        <v>0</v>
      </c>
      <c r="U182">
        <f>IF('Rolex Data'!BG182="AA",1,0)</f>
        <v>0</v>
      </c>
      <c r="V182">
        <f>IF('Rolex Data'!BG182="AAA",1,0)</f>
        <v>1</v>
      </c>
      <c r="W182">
        <f>IF('Rolex Data'!BG182="AAAA",1,0)</f>
        <v>0</v>
      </c>
      <c r="X182">
        <f>IF('Rolex Data'!R182="Yes",1,0)</f>
        <v>1</v>
      </c>
      <c r="Y182">
        <f>IF(OR('Rolex Data'!X182="Yes", 'Rolex Data'!Y182="Yes",'Rolex Data'!Z182="Yes"),1,0)</f>
        <v>0</v>
      </c>
      <c r="Z182">
        <f>IF(OR('Rolex Data'!AA182="Yes",'Rolex Data'!AB182="Yes"),1,0)</f>
        <v>0</v>
      </c>
      <c r="AA182">
        <f>IF('Rolex Data'!AD182="Yes",1,0)</f>
        <v>0</v>
      </c>
      <c r="AB182">
        <f>IF('Rolex Data'!AC182="Yes",1,0)</f>
        <v>1</v>
      </c>
      <c r="AC182">
        <f>IF('Rolex Data'!AE182="Yes",1,0)</f>
        <v>0</v>
      </c>
      <c r="AD182">
        <f>IF(OR('Rolex Data'!AK182="Yes",'Rolex Data'!AN182="Yes"),1,0)</f>
        <v>0</v>
      </c>
      <c r="AE182" s="45">
        <f t="shared" si="13"/>
        <v>0</v>
      </c>
      <c r="AF182" s="45">
        <f t="shared" si="14"/>
        <v>0</v>
      </c>
      <c r="AG182" s="45">
        <f t="shared" si="15"/>
        <v>1</v>
      </c>
      <c r="AH182" s="45">
        <f t="shared" si="16"/>
        <v>0</v>
      </c>
      <c r="AI182" s="45">
        <f t="shared" si="17"/>
        <v>0</v>
      </c>
    </row>
    <row r="183" spans="1:35" x14ac:dyDescent="0.2">
      <c r="A183">
        <v>179</v>
      </c>
      <c r="B183" s="47">
        <f>'Rolex Data'!C183</f>
        <v>44143</v>
      </c>
      <c r="C183">
        <f>'Rolex Data'!D183</f>
        <v>291</v>
      </c>
      <c r="D183" s="48">
        <f>'Rolex Data'!E183</f>
        <v>32000</v>
      </c>
      <c r="E183" s="48">
        <f>'Rolex Data'!F183</f>
        <v>40000</v>
      </c>
      <c r="F183" s="49">
        <f t="shared" si="12"/>
        <v>10.373491181781864</v>
      </c>
      <c r="G183">
        <f>IF('Rolex Data'!L183="Stainless Steel",1,0)</f>
        <v>1</v>
      </c>
      <c r="H183">
        <f>IF('Rolex Data'!L183="Two-tone",1,0)</f>
        <v>0</v>
      </c>
      <c r="I183">
        <f>IF(OR('Rolex Data'!L183="YG 18K",'Rolex Data'!L183="YG &lt;18K",'Rolex Data'!L183="PG 18K",'Rolex Data'!L183="PG &lt;18K",'Rolex Data'!L183="WG 18K",'Rolex Data'!L183="Mixes of 18K",'Rolex Data'!L183="Mixes &lt;18K"),1,0)</f>
        <v>0</v>
      </c>
      <c r="J183">
        <f>IF(OR('Rolex Data'!L183="PVD",'Rolex Data'!L183="Gold Plate",'Rolex Data'!L183="Other"),1,0)</f>
        <v>0</v>
      </c>
      <c r="K183">
        <f>IF('Rolex Data'!P183="Stainless Steel",1,0)</f>
        <v>1</v>
      </c>
      <c r="L183">
        <f>IF('Rolex Data'!P183="Leather",1,0)</f>
        <v>0</v>
      </c>
      <c r="M183">
        <f>IF('Rolex Data'!P183="Two-tone",1,0)</f>
        <v>0</v>
      </c>
      <c r="N183">
        <f>IF(OR('Rolex Data'!P183="YG 18K",'Rolex Data'!P183="PG 18K",'Rolex Data'!P183="WG 18K",'Rolex Data'!P183="Mixes of 18K"),1,0)</f>
        <v>0</v>
      </c>
      <c r="O183">
        <f>IF(OR('Rolex Data'!AX183="Yes",'Rolex Data'!AY183="Yes",'Rolex Data'!AW183="Yes"),1,0)</f>
        <v>0</v>
      </c>
      <c r="P183">
        <f>IF(OR(ISTEXT('Rolex Data'!AZ183), ISTEXT('Rolex Data'!BA183)),1,0)</f>
        <v>0</v>
      </c>
      <c r="Q183">
        <f>IF('Rolex Data'!BB183="Yes",1,0)</f>
        <v>0</v>
      </c>
      <c r="R183">
        <f>IF('Rolex Data'!BC183="Yes",1,0)</f>
        <v>0</v>
      </c>
      <c r="S183">
        <f>IF('Rolex Data'!BF183="Yes",1,0)</f>
        <v>0</v>
      </c>
      <c r="T183">
        <f>IF('Rolex Data'!BG183="A",1,0)</f>
        <v>0</v>
      </c>
      <c r="U183">
        <f>IF('Rolex Data'!BG183="AA",1,0)</f>
        <v>0</v>
      </c>
      <c r="V183">
        <f>IF('Rolex Data'!BG183="AAA",1,0)</f>
        <v>1</v>
      </c>
      <c r="W183">
        <f>IF('Rolex Data'!BG183="AAAA",1,0)</f>
        <v>0</v>
      </c>
      <c r="X183">
        <f>IF('Rolex Data'!R183="Yes",1,0)</f>
        <v>0</v>
      </c>
      <c r="Y183">
        <f>IF(OR('Rolex Data'!X183="Yes", 'Rolex Data'!Y183="Yes",'Rolex Data'!Z183="Yes"),1,0)</f>
        <v>0</v>
      </c>
      <c r="Z183">
        <f>IF(OR('Rolex Data'!AA183="Yes",'Rolex Data'!AB183="Yes"),1,0)</f>
        <v>0</v>
      </c>
      <c r="AA183">
        <f>IF('Rolex Data'!AD183="Yes",1,0)</f>
        <v>0</v>
      </c>
      <c r="AB183">
        <f>IF('Rolex Data'!AC183="Yes",1,0)</f>
        <v>0</v>
      </c>
      <c r="AC183">
        <f>IF('Rolex Data'!AE183="Yes",1,0)</f>
        <v>0</v>
      </c>
      <c r="AD183">
        <f>IF(OR('Rolex Data'!AK183="Yes",'Rolex Data'!AN183="Yes"),1,0)</f>
        <v>1</v>
      </c>
      <c r="AE183" s="45">
        <f t="shared" si="13"/>
        <v>0</v>
      </c>
      <c r="AF183" s="45">
        <f t="shared" si="14"/>
        <v>0</v>
      </c>
      <c r="AG183" s="45">
        <f t="shared" si="15"/>
        <v>1</v>
      </c>
      <c r="AH183" s="45">
        <f t="shared" si="16"/>
        <v>0</v>
      </c>
      <c r="AI183" s="45">
        <f t="shared" si="17"/>
        <v>0</v>
      </c>
    </row>
    <row r="184" spans="1:35" x14ac:dyDescent="0.2">
      <c r="A184">
        <v>180</v>
      </c>
      <c r="B184" s="47">
        <f>'Rolex Data'!C184</f>
        <v>44143</v>
      </c>
      <c r="C184">
        <f>'Rolex Data'!D184</f>
        <v>292</v>
      </c>
      <c r="D184" s="48">
        <f>'Rolex Data'!E184</f>
        <v>76000</v>
      </c>
      <c r="E184" s="48">
        <f>'Rolex Data'!F184</f>
        <v>95000</v>
      </c>
      <c r="F184" s="49">
        <f t="shared" si="12"/>
        <v>11.238488619268468</v>
      </c>
      <c r="G184">
        <f>IF('Rolex Data'!L184="Stainless Steel",1,0)</f>
        <v>1</v>
      </c>
      <c r="H184">
        <f>IF('Rolex Data'!L184="Two-tone",1,0)</f>
        <v>0</v>
      </c>
      <c r="I184">
        <f>IF(OR('Rolex Data'!L184="YG 18K",'Rolex Data'!L184="YG &lt;18K",'Rolex Data'!L184="PG 18K",'Rolex Data'!L184="PG &lt;18K",'Rolex Data'!L184="WG 18K",'Rolex Data'!L184="Mixes of 18K",'Rolex Data'!L184="Mixes &lt;18K"),1,0)</f>
        <v>0</v>
      </c>
      <c r="J184">
        <f>IF(OR('Rolex Data'!L184="PVD",'Rolex Data'!L184="Gold Plate",'Rolex Data'!L184="Other"),1,0)</f>
        <v>0</v>
      </c>
      <c r="K184">
        <f>IF('Rolex Data'!P184="Stainless Steel",1,0)</f>
        <v>1</v>
      </c>
      <c r="L184">
        <f>IF('Rolex Data'!P184="Leather",1,0)</f>
        <v>0</v>
      </c>
      <c r="M184">
        <f>IF('Rolex Data'!P184="Two-tone",1,0)</f>
        <v>0</v>
      </c>
      <c r="N184">
        <f>IF(OR('Rolex Data'!P184="YG 18K",'Rolex Data'!P184="PG 18K",'Rolex Data'!P184="WG 18K",'Rolex Data'!P184="Mixes of 18K"),1,0)</f>
        <v>0</v>
      </c>
      <c r="O184">
        <f>IF(OR('Rolex Data'!AX184="Yes",'Rolex Data'!AY184="Yes",'Rolex Data'!AW184="Yes"),1,0)</f>
        <v>0</v>
      </c>
      <c r="P184">
        <f>IF(OR(ISTEXT('Rolex Data'!AZ184), ISTEXT('Rolex Data'!BA184)),1,0)</f>
        <v>0</v>
      </c>
      <c r="Q184">
        <f>IF('Rolex Data'!BB184="Yes",1,0)</f>
        <v>1</v>
      </c>
      <c r="R184">
        <f>IF('Rolex Data'!BC184="Yes",1,0)</f>
        <v>0</v>
      </c>
      <c r="S184">
        <f>IF('Rolex Data'!BF184="Yes",1,0)</f>
        <v>0</v>
      </c>
      <c r="T184">
        <f>IF('Rolex Data'!BG184="A",1,0)</f>
        <v>0</v>
      </c>
      <c r="U184">
        <f>IF('Rolex Data'!BG184="AA",1,0)</f>
        <v>0</v>
      </c>
      <c r="V184">
        <f>IF('Rolex Data'!BG184="AAA",1,0)</f>
        <v>1</v>
      </c>
      <c r="W184">
        <f>IF('Rolex Data'!BG184="AAAA",1,0)</f>
        <v>0</v>
      </c>
      <c r="X184">
        <f>IF('Rolex Data'!R184="Yes",1,0)</f>
        <v>0</v>
      </c>
      <c r="Y184">
        <f>IF(OR('Rolex Data'!X184="Yes", 'Rolex Data'!Y184="Yes",'Rolex Data'!Z184="Yes"),1,0)</f>
        <v>0</v>
      </c>
      <c r="Z184">
        <f>IF(OR('Rolex Data'!AA184="Yes",'Rolex Data'!AB184="Yes"),1,0)</f>
        <v>0</v>
      </c>
      <c r="AA184">
        <f>IF('Rolex Data'!AD184="Yes",1,0)</f>
        <v>0</v>
      </c>
      <c r="AB184">
        <f>IF('Rolex Data'!AC184="Yes",1,0)</f>
        <v>0</v>
      </c>
      <c r="AC184">
        <f>IF('Rolex Data'!AE184="Yes",1,0)</f>
        <v>0</v>
      </c>
      <c r="AD184">
        <f>IF(OR('Rolex Data'!AK184="Yes",'Rolex Data'!AN184="Yes"),1,0)</f>
        <v>1</v>
      </c>
      <c r="AE184" s="45">
        <f t="shared" si="13"/>
        <v>0</v>
      </c>
      <c r="AF184" s="45">
        <f t="shared" si="14"/>
        <v>0</v>
      </c>
      <c r="AG184" s="45">
        <f t="shared" si="15"/>
        <v>1</v>
      </c>
      <c r="AH184" s="45">
        <f t="shared" si="16"/>
        <v>0</v>
      </c>
      <c r="AI184" s="45">
        <f t="shared" si="17"/>
        <v>0</v>
      </c>
    </row>
    <row r="185" spans="1:35" x14ac:dyDescent="0.2">
      <c r="A185">
        <v>181</v>
      </c>
      <c r="B185" s="47">
        <f>'Rolex Data'!C185</f>
        <v>44143</v>
      </c>
      <c r="C185">
        <f>'Rolex Data'!D185</f>
        <v>295</v>
      </c>
      <c r="D185" s="48">
        <f>'Rolex Data'!E185</f>
        <v>210000</v>
      </c>
      <c r="E185" s="48">
        <f>'Rolex Data'!F185</f>
        <v>262500</v>
      </c>
      <c r="F185" s="49">
        <f t="shared" si="12"/>
        <v>12.254862809699606</v>
      </c>
      <c r="G185">
        <f>IF('Rolex Data'!L185="Stainless Steel",1,0)</f>
        <v>1</v>
      </c>
      <c r="H185">
        <f>IF('Rolex Data'!L185="Two-tone",1,0)</f>
        <v>0</v>
      </c>
      <c r="I185">
        <f>IF(OR('Rolex Data'!L185="YG 18K",'Rolex Data'!L185="YG &lt;18K",'Rolex Data'!L185="PG 18K",'Rolex Data'!L185="PG &lt;18K",'Rolex Data'!L185="WG 18K",'Rolex Data'!L185="Mixes of 18K",'Rolex Data'!L185="Mixes &lt;18K"),1,0)</f>
        <v>0</v>
      </c>
      <c r="J185">
        <f>IF(OR('Rolex Data'!L185="PVD",'Rolex Data'!L185="Gold Plate",'Rolex Data'!L185="Other"),1,0)</f>
        <v>0</v>
      </c>
      <c r="K185">
        <f>IF('Rolex Data'!P185="Stainless Steel",1,0)</f>
        <v>1</v>
      </c>
      <c r="L185">
        <f>IF('Rolex Data'!P185="Leather",1,0)</f>
        <v>0</v>
      </c>
      <c r="M185">
        <f>IF('Rolex Data'!P185="Two-tone",1,0)</f>
        <v>0</v>
      </c>
      <c r="N185">
        <f>IF(OR('Rolex Data'!P185="YG 18K",'Rolex Data'!P185="PG 18K",'Rolex Data'!P185="WG 18K",'Rolex Data'!P185="Mixes of 18K"),1,0)</f>
        <v>0</v>
      </c>
      <c r="O185">
        <f>IF(OR('Rolex Data'!AX185="Yes",'Rolex Data'!AY185="Yes",'Rolex Data'!AW185="Yes"),1,0)</f>
        <v>0</v>
      </c>
      <c r="P185">
        <f>IF(OR(ISTEXT('Rolex Data'!AZ185), ISTEXT('Rolex Data'!BA185)),1,0)</f>
        <v>0</v>
      </c>
      <c r="Q185">
        <f>IF('Rolex Data'!BB185="Yes",1,0)</f>
        <v>0</v>
      </c>
      <c r="R185">
        <f>IF('Rolex Data'!BC185="Yes",1,0)</f>
        <v>0</v>
      </c>
      <c r="S185">
        <f>IF('Rolex Data'!BF185="Yes",1,0)</f>
        <v>0</v>
      </c>
      <c r="T185">
        <f>IF('Rolex Data'!BG185="A",1,0)</f>
        <v>0</v>
      </c>
      <c r="U185">
        <f>IF('Rolex Data'!BG185="AA",1,0)</f>
        <v>0</v>
      </c>
      <c r="V185">
        <f>IF('Rolex Data'!BG185="AAA",1,0)</f>
        <v>0</v>
      </c>
      <c r="W185">
        <f>IF('Rolex Data'!BG185="AAAA",1,0)</f>
        <v>1</v>
      </c>
      <c r="X185">
        <f>IF('Rolex Data'!R185="Yes",1,0)</f>
        <v>0</v>
      </c>
      <c r="Y185">
        <f>IF(OR('Rolex Data'!X185="Yes", 'Rolex Data'!Y185="Yes",'Rolex Data'!Z185="Yes"),1,0)</f>
        <v>0</v>
      </c>
      <c r="Z185">
        <f>IF(OR('Rolex Data'!AA185="Yes",'Rolex Data'!AB185="Yes"),1,0)</f>
        <v>0</v>
      </c>
      <c r="AA185">
        <f>IF('Rolex Data'!AD185="Yes",1,0)</f>
        <v>0</v>
      </c>
      <c r="AB185">
        <f>IF('Rolex Data'!AC185="Yes",1,0)</f>
        <v>0</v>
      </c>
      <c r="AC185">
        <f>IF('Rolex Data'!AE185="Yes",1,0)</f>
        <v>0</v>
      </c>
      <c r="AD185">
        <f>IF(OR('Rolex Data'!AK185="Yes",'Rolex Data'!AN185="Yes"),1,0)</f>
        <v>1</v>
      </c>
      <c r="AE185" s="45">
        <f t="shared" si="13"/>
        <v>0</v>
      </c>
      <c r="AF185" s="45">
        <f t="shared" si="14"/>
        <v>0</v>
      </c>
      <c r="AG185" s="45">
        <f t="shared" si="15"/>
        <v>1</v>
      </c>
      <c r="AH185" s="45">
        <f t="shared" si="16"/>
        <v>0</v>
      </c>
      <c r="AI185" s="45">
        <f t="shared" si="17"/>
        <v>0</v>
      </c>
    </row>
    <row r="186" spans="1:35" x14ac:dyDescent="0.2">
      <c r="A186">
        <v>182</v>
      </c>
      <c r="B186" s="47">
        <f>'Rolex Data'!C186</f>
        <v>44143</v>
      </c>
      <c r="C186">
        <f>'Rolex Data'!D186</f>
        <v>296</v>
      </c>
      <c r="D186" s="48">
        <f>'Rolex Data'!E186</f>
        <v>12000</v>
      </c>
      <c r="E186" s="48">
        <f>'Rolex Data'!F186</f>
        <v>15000</v>
      </c>
      <c r="F186" s="49">
        <f t="shared" si="12"/>
        <v>9.3926619287701367</v>
      </c>
      <c r="G186">
        <f>IF('Rolex Data'!L186="Stainless Steel",1,0)</f>
        <v>1</v>
      </c>
      <c r="H186">
        <f>IF('Rolex Data'!L186="Two-tone",1,0)</f>
        <v>0</v>
      </c>
      <c r="I186">
        <f>IF(OR('Rolex Data'!L186="YG 18K",'Rolex Data'!L186="YG &lt;18K",'Rolex Data'!L186="PG 18K",'Rolex Data'!L186="PG &lt;18K",'Rolex Data'!L186="WG 18K",'Rolex Data'!L186="Mixes of 18K",'Rolex Data'!L186="Mixes &lt;18K"),1,0)</f>
        <v>0</v>
      </c>
      <c r="J186">
        <f>IF(OR('Rolex Data'!L186="PVD",'Rolex Data'!L186="Gold Plate",'Rolex Data'!L186="Other"),1,0)</f>
        <v>0</v>
      </c>
      <c r="K186">
        <f>IF('Rolex Data'!P186="Stainless Steel",1,0)</f>
        <v>1</v>
      </c>
      <c r="L186">
        <f>IF('Rolex Data'!P186="Leather",1,0)</f>
        <v>0</v>
      </c>
      <c r="M186">
        <f>IF('Rolex Data'!P186="Two-tone",1,0)</f>
        <v>0</v>
      </c>
      <c r="N186">
        <f>IF(OR('Rolex Data'!P186="YG 18K",'Rolex Data'!P186="PG 18K",'Rolex Data'!P186="WG 18K",'Rolex Data'!P186="Mixes of 18K"),1,0)</f>
        <v>0</v>
      </c>
      <c r="O186">
        <f>IF(OR('Rolex Data'!AX186="Yes",'Rolex Data'!AY186="Yes",'Rolex Data'!AW186="Yes"),1,0)</f>
        <v>0</v>
      </c>
      <c r="P186">
        <f>IF(OR(ISTEXT('Rolex Data'!AZ186), ISTEXT('Rolex Data'!BA186)),1,0)</f>
        <v>0</v>
      </c>
      <c r="Q186">
        <f>IF('Rolex Data'!BB186="Yes",1,0)</f>
        <v>0</v>
      </c>
      <c r="R186">
        <f>IF('Rolex Data'!BC186="Yes",1,0)</f>
        <v>0</v>
      </c>
      <c r="S186">
        <f>IF('Rolex Data'!BF186="Yes",1,0)</f>
        <v>0</v>
      </c>
      <c r="T186">
        <f>IF('Rolex Data'!BG186="A",1,0)</f>
        <v>0</v>
      </c>
      <c r="U186">
        <f>IF('Rolex Data'!BG186="AA",1,0)</f>
        <v>1</v>
      </c>
      <c r="V186">
        <f>IF('Rolex Data'!BG186="AAA",1,0)</f>
        <v>0</v>
      </c>
      <c r="W186">
        <f>IF('Rolex Data'!BG186="AAAA",1,0)</f>
        <v>0</v>
      </c>
      <c r="X186">
        <f>IF('Rolex Data'!R186="Yes",1,0)</f>
        <v>0</v>
      </c>
      <c r="Y186">
        <f>IF(OR('Rolex Data'!X186="Yes", 'Rolex Data'!Y186="Yes",'Rolex Data'!Z186="Yes"),1,0)</f>
        <v>1</v>
      </c>
      <c r="Z186">
        <f>IF(OR('Rolex Data'!AA186="Yes",'Rolex Data'!AB186="Yes"),1,0)</f>
        <v>0</v>
      </c>
      <c r="AA186">
        <f>IF('Rolex Data'!AD186="Yes",1,0)</f>
        <v>0</v>
      </c>
      <c r="AB186">
        <f>IF('Rolex Data'!AC186="Yes",1,0)</f>
        <v>0</v>
      </c>
      <c r="AC186">
        <f>IF('Rolex Data'!AE186="Yes",1,0)</f>
        <v>1</v>
      </c>
      <c r="AD186">
        <f>IF(OR('Rolex Data'!AK186="Yes",'Rolex Data'!AN186="Yes"),1,0)</f>
        <v>0</v>
      </c>
      <c r="AE186" s="45">
        <f t="shared" si="13"/>
        <v>0</v>
      </c>
      <c r="AF186" s="45">
        <f t="shared" si="14"/>
        <v>0</v>
      </c>
      <c r="AG186" s="45">
        <f t="shared" si="15"/>
        <v>1</v>
      </c>
      <c r="AH186" s="45">
        <f t="shared" si="16"/>
        <v>0</v>
      </c>
      <c r="AI186" s="45">
        <f t="shared" si="17"/>
        <v>0</v>
      </c>
    </row>
    <row r="187" spans="1:35" x14ac:dyDescent="0.2">
      <c r="A187">
        <v>183</v>
      </c>
      <c r="B187" s="47">
        <f>'Rolex Data'!C187</f>
        <v>44143</v>
      </c>
      <c r="C187">
        <f>'Rolex Data'!D187</f>
        <v>374</v>
      </c>
      <c r="D187" s="48">
        <f>'Rolex Data'!E187</f>
        <v>150000</v>
      </c>
      <c r="E187" s="48">
        <f>'Rolex Data'!F187</f>
        <v>187500</v>
      </c>
      <c r="F187" s="49">
        <f t="shared" si="12"/>
        <v>11.918390573078392</v>
      </c>
      <c r="G187">
        <f>IF('Rolex Data'!L187="Stainless Steel",1,0)</f>
        <v>1</v>
      </c>
      <c r="H187">
        <f>IF('Rolex Data'!L187="Two-tone",1,0)</f>
        <v>0</v>
      </c>
      <c r="I187">
        <f>IF(OR('Rolex Data'!L187="YG 18K",'Rolex Data'!L187="YG &lt;18K",'Rolex Data'!L187="PG 18K",'Rolex Data'!L187="PG &lt;18K",'Rolex Data'!L187="WG 18K",'Rolex Data'!L187="Mixes of 18K",'Rolex Data'!L187="Mixes &lt;18K"),1,0)</f>
        <v>0</v>
      </c>
      <c r="J187">
        <f>IF(OR('Rolex Data'!L187="PVD",'Rolex Data'!L187="Gold Plate",'Rolex Data'!L187="Other"),1,0)</f>
        <v>0</v>
      </c>
      <c r="K187">
        <f>IF('Rolex Data'!P187="Stainless Steel",1,0)</f>
        <v>1</v>
      </c>
      <c r="L187">
        <f>IF('Rolex Data'!P187="Leather",1,0)</f>
        <v>0</v>
      </c>
      <c r="M187">
        <f>IF('Rolex Data'!P187="Two-tone",1,0)</f>
        <v>0</v>
      </c>
      <c r="N187">
        <f>IF(OR('Rolex Data'!P187="YG 18K",'Rolex Data'!P187="PG 18K",'Rolex Data'!P187="WG 18K",'Rolex Data'!P187="Mixes of 18K"),1,0)</f>
        <v>0</v>
      </c>
      <c r="O187">
        <f>IF(OR('Rolex Data'!AX187="Yes",'Rolex Data'!AY187="Yes",'Rolex Data'!AW187="Yes"),1,0)</f>
        <v>0</v>
      </c>
      <c r="P187">
        <f>IF(OR(ISTEXT('Rolex Data'!AZ187), ISTEXT('Rolex Data'!BA187)),1,0)</f>
        <v>1</v>
      </c>
      <c r="Q187">
        <f>IF('Rolex Data'!BB187="Yes",1,0)</f>
        <v>0</v>
      </c>
      <c r="R187">
        <f>IF('Rolex Data'!BC187="Yes",1,0)</f>
        <v>0</v>
      </c>
      <c r="S187">
        <f>IF('Rolex Data'!BF187="Yes",1,0)</f>
        <v>0</v>
      </c>
      <c r="T187">
        <f>IF('Rolex Data'!BG187="A",1,0)</f>
        <v>0</v>
      </c>
      <c r="U187">
        <f>IF('Rolex Data'!BG187="AA",1,0)</f>
        <v>0</v>
      </c>
      <c r="V187">
        <f>IF('Rolex Data'!BG187="AAA",1,0)</f>
        <v>0</v>
      </c>
      <c r="W187">
        <f>IF('Rolex Data'!BG187="AAAA",1,0)</f>
        <v>1</v>
      </c>
      <c r="X187">
        <f>IF('Rolex Data'!R187="Yes",1,0)</f>
        <v>1</v>
      </c>
      <c r="Y187">
        <f>IF(OR('Rolex Data'!X187="Yes", 'Rolex Data'!Y187="Yes",'Rolex Data'!Z187="Yes"),1,0)</f>
        <v>0</v>
      </c>
      <c r="Z187">
        <f>IF(OR('Rolex Data'!AA187="Yes",'Rolex Data'!AB187="Yes"),1,0)</f>
        <v>0</v>
      </c>
      <c r="AA187">
        <f>IF('Rolex Data'!AD187="Yes",1,0)</f>
        <v>0</v>
      </c>
      <c r="AB187">
        <f>IF('Rolex Data'!AC187="Yes",1,0)</f>
        <v>1</v>
      </c>
      <c r="AC187">
        <f>IF('Rolex Data'!AE187="Yes",1,0)</f>
        <v>0</v>
      </c>
      <c r="AD187">
        <f>IF(OR('Rolex Data'!AK187="Yes",'Rolex Data'!AN187="Yes"),1,0)</f>
        <v>0</v>
      </c>
      <c r="AE187" s="45">
        <f t="shared" si="13"/>
        <v>0</v>
      </c>
      <c r="AF187" s="45">
        <f t="shared" si="14"/>
        <v>0</v>
      </c>
      <c r="AG187" s="45">
        <f t="shared" si="15"/>
        <v>1</v>
      </c>
      <c r="AH187" s="45">
        <f t="shared" si="16"/>
        <v>0</v>
      </c>
      <c r="AI187" s="45">
        <f t="shared" si="17"/>
        <v>0</v>
      </c>
    </row>
    <row r="188" spans="1:35" x14ac:dyDescent="0.2">
      <c r="A188">
        <v>184</v>
      </c>
      <c r="B188" s="47">
        <f>'Rolex Data'!C188</f>
        <v>44143</v>
      </c>
      <c r="C188">
        <f>'Rolex Data'!D188</f>
        <v>404</v>
      </c>
      <c r="D188" s="48">
        <f>'Rolex Data'!E188</f>
        <v>40000</v>
      </c>
      <c r="E188" s="48">
        <f>'Rolex Data'!F188</f>
        <v>50000</v>
      </c>
      <c r="F188" s="49">
        <f t="shared" si="12"/>
        <v>10.596634733096073</v>
      </c>
      <c r="G188">
        <f>IF('Rolex Data'!L188="Stainless Steel",1,0)</f>
        <v>1</v>
      </c>
      <c r="H188">
        <f>IF('Rolex Data'!L188="Two-tone",1,0)</f>
        <v>0</v>
      </c>
      <c r="I188">
        <f>IF(OR('Rolex Data'!L188="YG 18K",'Rolex Data'!L188="YG &lt;18K",'Rolex Data'!L188="PG 18K",'Rolex Data'!L188="PG &lt;18K",'Rolex Data'!L188="WG 18K",'Rolex Data'!L188="Mixes of 18K",'Rolex Data'!L188="Mixes &lt;18K"),1,0)</f>
        <v>0</v>
      </c>
      <c r="J188">
        <f>IF(OR('Rolex Data'!L188="PVD",'Rolex Data'!L188="Gold Plate",'Rolex Data'!L188="Other"),1,0)</f>
        <v>0</v>
      </c>
      <c r="K188">
        <f>IF('Rolex Data'!P188="Stainless Steel",1,0)</f>
        <v>1</v>
      </c>
      <c r="L188">
        <f>IF('Rolex Data'!P188="Leather",1,0)</f>
        <v>0</v>
      </c>
      <c r="M188">
        <f>IF('Rolex Data'!P188="Two-tone",1,0)</f>
        <v>0</v>
      </c>
      <c r="N188">
        <f>IF(OR('Rolex Data'!P188="YG 18K",'Rolex Data'!P188="PG 18K",'Rolex Data'!P188="WG 18K",'Rolex Data'!P188="Mixes of 18K"),1,0)</f>
        <v>0</v>
      </c>
      <c r="O188">
        <f>IF(OR('Rolex Data'!AX188="Yes",'Rolex Data'!AY188="Yes",'Rolex Data'!AW188="Yes"),1,0)</f>
        <v>0</v>
      </c>
      <c r="P188">
        <f>IF(OR(ISTEXT('Rolex Data'!AZ188), ISTEXT('Rolex Data'!BA188)),1,0)</f>
        <v>0</v>
      </c>
      <c r="Q188">
        <f>IF('Rolex Data'!BB188="Yes",1,0)</f>
        <v>0</v>
      </c>
      <c r="R188">
        <f>IF('Rolex Data'!BC188="Yes",1,0)</f>
        <v>0</v>
      </c>
      <c r="S188">
        <f>IF('Rolex Data'!BF188="Yes",1,0)</f>
        <v>0</v>
      </c>
      <c r="T188">
        <f>IF('Rolex Data'!BG188="A",1,0)</f>
        <v>0</v>
      </c>
      <c r="U188">
        <f>IF('Rolex Data'!BG188="AA",1,0)</f>
        <v>0</v>
      </c>
      <c r="V188">
        <f>IF('Rolex Data'!BG188="AAA",1,0)</f>
        <v>1</v>
      </c>
      <c r="W188">
        <f>IF('Rolex Data'!BG188="AAAA",1,0)</f>
        <v>0</v>
      </c>
      <c r="X188">
        <f>IF('Rolex Data'!R188="Yes",1,0)</f>
        <v>0</v>
      </c>
      <c r="Y188">
        <f>IF(OR('Rolex Data'!X188="Yes", 'Rolex Data'!Y188="Yes",'Rolex Data'!Z188="Yes"),1,0)</f>
        <v>0</v>
      </c>
      <c r="Z188">
        <f>IF(OR('Rolex Data'!AA188="Yes",'Rolex Data'!AB188="Yes"),1,0)</f>
        <v>0</v>
      </c>
      <c r="AA188">
        <f>IF('Rolex Data'!AD188="Yes",1,0)</f>
        <v>0</v>
      </c>
      <c r="AB188">
        <f>IF('Rolex Data'!AC188="Yes",1,0)</f>
        <v>0</v>
      </c>
      <c r="AC188">
        <f>IF('Rolex Data'!AE188="Yes",1,0)</f>
        <v>0</v>
      </c>
      <c r="AD188">
        <f>IF(OR('Rolex Data'!AK188="Yes",'Rolex Data'!AN188="Yes"),1,0)</f>
        <v>1</v>
      </c>
      <c r="AE188" s="45">
        <f t="shared" si="13"/>
        <v>0</v>
      </c>
      <c r="AF188" s="45">
        <f t="shared" si="14"/>
        <v>0</v>
      </c>
      <c r="AG188" s="45">
        <f t="shared" si="15"/>
        <v>1</v>
      </c>
      <c r="AH188" s="45">
        <f t="shared" si="16"/>
        <v>0</v>
      </c>
      <c r="AI188" s="45">
        <f t="shared" si="17"/>
        <v>0</v>
      </c>
    </row>
    <row r="189" spans="1:35" x14ac:dyDescent="0.2">
      <c r="A189">
        <v>185</v>
      </c>
      <c r="B189" s="47">
        <f>'Rolex Data'!C189</f>
        <v>44143</v>
      </c>
      <c r="C189">
        <f>'Rolex Data'!D189</f>
        <v>416</v>
      </c>
      <c r="D189" s="48">
        <f>'Rolex Data'!E189</f>
        <v>33000</v>
      </c>
      <c r="E189" s="48">
        <f>'Rolex Data'!F189</f>
        <v>41250</v>
      </c>
      <c r="F189" s="49">
        <f t="shared" si="12"/>
        <v>10.404262840448617</v>
      </c>
      <c r="G189">
        <f>IF('Rolex Data'!L189="Stainless Steel",1,0)</f>
        <v>1</v>
      </c>
      <c r="H189">
        <f>IF('Rolex Data'!L189="Two-tone",1,0)</f>
        <v>0</v>
      </c>
      <c r="I189">
        <f>IF(OR('Rolex Data'!L189="YG 18K",'Rolex Data'!L189="YG &lt;18K",'Rolex Data'!L189="PG 18K",'Rolex Data'!L189="PG &lt;18K",'Rolex Data'!L189="WG 18K",'Rolex Data'!L189="Mixes of 18K",'Rolex Data'!L189="Mixes &lt;18K"),1,0)</f>
        <v>0</v>
      </c>
      <c r="J189">
        <f>IF(OR('Rolex Data'!L189="PVD",'Rolex Data'!L189="Gold Plate",'Rolex Data'!L189="Other"),1,0)</f>
        <v>0</v>
      </c>
      <c r="K189">
        <f>IF('Rolex Data'!P189="Stainless Steel",1,0)</f>
        <v>1</v>
      </c>
      <c r="L189">
        <f>IF('Rolex Data'!P189="Leather",1,0)</f>
        <v>0</v>
      </c>
      <c r="M189">
        <f>IF('Rolex Data'!P189="Two-tone",1,0)</f>
        <v>0</v>
      </c>
      <c r="N189">
        <f>IF(OR('Rolex Data'!P189="YG 18K",'Rolex Data'!P189="PG 18K",'Rolex Data'!P189="WG 18K",'Rolex Data'!P189="Mixes of 18K"),1,0)</f>
        <v>0</v>
      </c>
      <c r="O189">
        <f>IF(OR('Rolex Data'!AX189="Yes",'Rolex Data'!AY189="Yes",'Rolex Data'!AW189="Yes"),1,0)</f>
        <v>0</v>
      </c>
      <c r="P189">
        <f>IF(OR(ISTEXT('Rolex Data'!AZ189), ISTEXT('Rolex Data'!BA189)),1,0)</f>
        <v>0</v>
      </c>
      <c r="Q189">
        <f>IF('Rolex Data'!BB189="Yes",1,0)</f>
        <v>0</v>
      </c>
      <c r="R189">
        <f>IF('Rolex Data'!BC189="Yes",1,0)</f>
        <v>0</v>
      </c>
      <c r="S189">
        <f>IF('Rolex Data'!BF189="Yes",1,0)</f>
        <v>0</v>
      </c>
      <c r="T189">
        <f>IF('Rolex Data'!BG189="A",1,0)</f>
        <v>0</v>
      </c>
      <c r="U189">
        <f>IF('Rolex Data'!BG189="AA",1,0)</f>
        <v>0</v>
      </c>
      <c r="V189">
        <f>IF('Rolex Data'!BG189="AAA",1,0)</f>
        <v>0</v>
      </c>
      <c r="W189">
        <f>IF('Rolex Data'!BG189="AAAA",1,0)</f>
        <v>1</v>
      </c>
      <c r="X189">
        <f>IF('Rolex Data'!R189="Yes",1,0)</f>
        <v>0</v>
      </c>
      <c r="Y189">
        <f>IF(OR('Rolex Data'!X189="Yes", 'Rolex Data'!Y189="Yes",'Rolex Data'!Z189="Yes"),1,0)</f>
        <v>0</v>
      </c>
      <c r="Z189">
        <f>IF(OR('Rolex Data'!AA189="Yes",'Rolex Data'!AB189="Yes"),1,0)</f>
        <v>0</v>
      </c>
      <c r="AA189">
        <f>IF('Rolex Data'!AD189="Yes",1,0)</f>
        <v>0</v>
      </c>
      <c r="AB189">
        <f>IF('Rolex Data'!AC189="Yes",1,0)</f>
        <v>0</v>
      </c>
      <c r="AC189">
        <f>IF('Rolex Data'!AE189="Yes",1,0)</f>
        <v>0</v>
      </c>
      <c r="AD189">
        <f>IF(OR('Rolex Data'!AK189="Yes",'Rolex Data'!AN189="Yes"),1,0)</f>
        <v>1</v>
      </c>
      <c r="AE189" s="45">
        <f t="shared" si="13"/>
        <v>0</v>
      </c>
      <c r="AF189" s="45">
        <f t="shared" si="14"/>
        <v>0</v>
      </c>
      <c r="AG189" s="45">
        <f t="shared" si="15"/>
        <v>1</v>
      </c>
      <c r="AH189" s="45">
        <f t="shared" si="16"/>
        <v>0</v>
      </c>
      <c r="AI189" s="45">
        <f t="shared" si="17"/>
        <v>0</v>
      </c>
    </row>
    <row r="190" spans="1:35" x14ac:dyDescent="0.2">
      <c r="A190">
        <v>186</v>
      </c>
      <c r="B190" s="47">
        <f>'Rolex Data'!C190</f>
        <v>44143</v>
      </c>
      <c r="C190">
        <f>'Rolex Data'!D190</f>
        <v>417</v>
      </c>
      <c r="D190" s="48">
        <f>'Rolex Data'!E190</f>
        <v>14000</v>
      </c>
      <c r="E190" s="48">
        <f>'Rolex Data'!F190</f>
        <v>17500</v>
      </c>
      <c r="F190" s="49">
        <f t="shared" si="12"/>
        <v>9.5468126085973957</v>
      </c>
      <c r="G190">
        <f>IF('Rolex Data'!L190="Stainless Steel",1,0)</f>
        <v>1</v>
      </c>
      <c r="H190">
        <f>IF('Rolex Data'!L190="Two-tone",1,0)</f>
        <v>0</v>
      </c>
      <c r="I190">
        <f>IF(OR('Rolex Data'!L190="YG 18K",'Rolex Data'!L190="YG &lt;18K",'Rolex Data'!L190="PG 18K",'Rolex Data'!L190="PG &lt;18K",'Rolex Data'!L190="WG 18K",'Rolex Data'!L190="Mixes of 18K",'Rolex Data'!L190="Mixes &lt;18K"),1,0)</f>
        <v>0</v>
      </c>
      <c r="J190">
        <f>IF(OR('Rolex Data'!L190="PVD",'Rolex Data'!L190="Gold Plate",'Rolex Data'!L190="Other"),1,0)</f>
        <v>0</v>
      </c>
      <c r="K190">
        <f>IF('Rolex Data'!P190="Stainless Steel",1,0)</f>
        <v>1</v>
      </c>
      <c r="L190">
        <f>IF('Rolex Data'!P190="Leather",1,0)</f>
        <v>0</v>
      </c>
      <c r="M190">
        <f>IF('Rolex Data'!P190="Two-tone",1,0)</f>
        <v>0</v>
      </c>
      <c r="N190">
        <f>IF(OR('Rolex Data'!P190="YG 18K",'Rolex Data'!P190="PG 18K",'Rolex Data'!P190="WG 18K",'Rolex Data'!P190="Mixes of 18K"),1,0)</f>
        <v>0</v>
      </c>
      <c r="O190">
        <f>IF(OR('Rolex Data'!AX190="Yes",'Rolex Data'!AY190="Yes",'Rolex Data'!AW190="Yes"),1,0)</f>
        <v>0</v>
      </c>
      <c r="P190">
        <f>IF(OR(ISTEXT('Rolex Data'!AZ190), ISTEXT('Rolex Data'!BA190)),1,0)</f>
        <v>0</v>
      </c>
      <c r="Q190">
        <f>IF('Rolex Data'!BB190="Yes",1,0)</f>
        <v>0</v>
      </c>
      <c r="R190">
        <f>IF('Rolex Data'!BC190="Yes",1,0)</f>
        <v>0</v>
      </c>
      <c r="S190">
        <f>IF('Rolex Data'!BF190="Yes",1,0)</f>
        <v>0</v>
      </c>
      <c r="T190">
        <f>IF('Rolex Data'!BG190="A",1,0)</f>
        <v>0</v>
      </c>
      <c r="U190">
        <f>IF('Rolex Data'!BG190="AA",1,0)</f>
        <v>0</v>
      </c>
      <c r="V190">
        <f>IF('Rolex Data'!BG190="AAA",1,0)</f>
        <v>1</v>
      </c>
      <c r="W190">
        <f>IF('Rolex Data'!BG190="AAAA",1,0)</f>
        <v>0</v>
      </c>
      <c r="X190">
        <f>IF('Rolex Data'!R190="Yes",1,0)</f>
        <v>0</v>
      </c>
      <c r="Y190">
        <f>IF(OR('Rolex Data'!X190="Yes", 'Rolex Data'!Y190="Yes",'Rolex Data'!Z190="Yes"),1,0)</f>
        <v>1</v>
      </c>
      <c r="Z190">
        <f>IF(OR('Rolex Data'!AA190="Yes",'Rolex Data'!AB190="Yes"),1,0)</f>
        <v>0</v>
      </c>
      <c r="AA190">
        <f>IF('Rolex Data'!AD190="Yes",1,0)</f>
        <v>0</v>
      </c>
      <c r="AB190">
        <f>IF('Rolex Data'!AC190="Yes",1,0)</f>
        <v>0</v>
      </c>
      <c r="AC190">
        <f>IF('Rolex Data'!AE190="Yes",1,0)</f>
        <v>1</v>
      </c>
      <c r="AD190">
        <f>IF(OR('Rolex Data'!AK190="Yes",'Rolex Data'!AN190="Yes"),1,0)</f>
        <v>0</v>
      </c>
      <c r="AE190" s="45">
        <f t="shared" si="13"/>
        <v>0</v>
      </c>
      <c r="AF190" s="45">
        <f t="shared" si="14"/>
        <v>0</v>
      </c>
      <c r="AG190" s="45">
        <f t="shared" si="15"/>
        <v>1</v>
      </c>
      <c r="AH190" s="45">
        <f t="shared" si="16"/>
        <v>0</v>
      </c>
      <c r="AI190" s="45">
        <f t="shared" si="17"/>
        <v>0</v>
      </c>
    </row>
    <row r="191" spans="1:35" x14ac:dyDescent="0.2">
      <c r="A191">
        <v>187</v>
      </c>
      <c r="B191" s="47">
        <f>'Rolex Data'!C191</f>
        <v>44143</v>
      </c>
      <c r="C191">
        <f>'Rolex Data'!D191</f>
        <v>422</v>
      </c>
      <c r="D191" s="48">
        <f>'Rolex Data'!E191</f>
        <v>45000</v>
      </c>
      <c r="E191" s="48">
        <f>'Rolex Data'!F191</f>
        <v>56250</v>
      </c>
      <c r="F191" s="49">
        <f t="shared" si="12"/>
        <v>10.714417768752456</v>
      </c>
      <c r="G191">
        <f>IF('Rolex Data'!L191="Stainless Steel",1,0)</f>
        <v>1</v>
      </c>
      <c r="H191">
        <f>IF('Rolex Data'!L191="Two-tone",1,0)</f>
        <v>0</v>
      </c>
      <c r="I191">
        <f>IF(OR('Rolex Data'!L191="YG 18K",'Rolex Data'!L191="YG &lt;18K",'Rolex Data'!L191="PG 18K",'Rolex Data'!L191="PG &lt;18K",'Rolex Data'!L191="WG 18K",'Rolex Data'!L191="Mixes of 18K",'Rolex Data'!L191="Mixes &lt;18K"),1,0)</f>
        <v>0</v>
      </c>
      <c r="J191">
        <f>IF(OR('Rolex Data'!L191="PVD",'Rolex Data'!L191="Gold Plate",'Rolex Data'!L191="Other"),1,0)</f>
        <v>0</v>
      </c>
      <c r="K191">
        <f>IF('Rolex Data'!P191="Stainless Steel",1,0)</f>
        <v>1</v>
      </c>
      <c r="L191">
        <f>IF('Rolex Data'!P191="Leather",1,0)</f>
        <v>0</v>
      </c>
      <c r="M191">
        <f>IF('Rolex Data'!P191="Two-tone",1,0)</f>
        <v>0</v>
      </c>
      <c r="N191">
        <f>IF(OR('Rolex Data'!P191="YG 18K",'Rolex Data'!P191="PG 18K",'Rolex Data'!P191="WG 18K",'Rolex Data'!P191="Mixes of 18K"),1,0)</f>
        <v>0</v>
      </c>
      <c r="O191">
        <f>IF(OR('Rolex Data'!AX191="Yes",'Rolex Data'!AY191="Yes",'Rolex Data'!AW191="Yes"),1,0)</f>
        <v>0</v>
      </c>
      <c r="P191">
        <f>IF(OR(ISTEXT('Rolex Data'!AZ191), ISTEXT('Rolex Data'!BA191)),1,0)</f>
        <v>0</v>
      </c>
      <c r="Q191">
        <f>IF('Rolex Data'!BB191="Yes",1,0)</f>
        <v>0</v>
      </c>
      <c r="R191">
        <f>IF('Rolex Data'!BC191="Yes",1,0)</f>
        <v>0</v>
      </c>
      <c r="S191">
        <f>IF('Rolex Data'!BF191="Yes",1,0)</f>
        <v>0</v>
      </c>
      <c r="T191">
        <f>IF('Rolex Data'!BG191="A",1,0)</f>
        <v>0</v>
      </c>
      <c r="U191">
        <f>IF('Rolex Data'!BG191="AA",1,0)</f>
        <v>0</v>
      </c>
      <c r="V191">
        <f>IF('Rolex Data'!BG191="AAA",1,0)</f>
        <v>1</v>
      </c>
      <c r="W191">
        <f>IF('Rolex Data'!BG191="AAAA",1,0)</f>
        <v>0</v>
      </c>
      <c r="X191">
        <f>IF('Rolex Data'!R191="Yes",1,0)</f>
        <v>1</v>
      </c>
      <c r="Y191">
        <f>IF(OR('Rolex Data'!X191="Yes", 'Rolex Data'!Y191="Yes",'Rolex Data'!Z191="Yes"),1,0)</f>
        <v>0</v>
      </c>
      <c r="Z191">
        <f>IF(OR('Rolex Data'!AA191="Yes",'Rolex Data'!AB191="Yes"),1,0)</f>
        <v>0</v>
      </c>
      <c r="AA191">
        <f>IF('Rolex Data'!AD191="Yes",1,0)</f>
        <v>0</v>
      </c>
      <c r="AB191">
        <f>IF('Rolex Data'!AC191="Yes",1,0)</f>
        <v>1</v>
      </c>
      <c r="AC191">
        <f>IF('Rolex Data'!AE191="Yes",1,0)</f>
        <v>0</v>
      </c>
      <c r="AD191">
        <f>IF(OR('Rolex Data'!AK191="Yes",'Rolex Data'!AN191="Yes"),1,0)</f>
        <v>0</v>
      </c>
      <c r="AE191" s="45">
        <f t="shared" si="13"/>
        <v>0</v>
      </c>
      <c r="AF191" s="45">
        <f t="shared" si="14"/>
        <v>0</v>
      </c>
      <c r="AG191" s="45">
        <f t="shared" si="15"/>
        <v>1</v>
      </c>
      <c r="AH191" s="45">
        <f t="shared" si="16"/>
        <v>0</v>
      </c>
      <c r="AI191" s="45">
        <f t="shared" si="17"/>
        <v>0</v>
      </c>
    </row>
    <row r="192" spans="1:35" x14ac:dyDescent="0.2">
      <c r="A192">
        <v>188</v>
      </c>
      <c r="B192" s="47">
        <f>'Rolex Data'!C192</f>
        <v>44143</v>
      </c>
      <c r="C192">
        <f>'Rolex Data'!D192</f>
        <v>424</v>
      </c>
      <c r="D192" s="48">
        <f>'Rolex Data'!E192</f>
        <v>12000</v>
      </c>
      <c r="E192" s="48">
        <f>'Rolex Data'!F192</f>
        <v>15000</v>
      </c>
      <c r="F192" s="49">
        <f t="shared" si="12"/>
        <v>9.3926619287701367</v>
      </c>
      <c r="G192">
        <f>IF('Rolex Data'!L192="Stainless Steel",1,0)</f>
        <v>1</v>
      </c>
      <c r="H192">
        <f>IF('Rolex Data'!L192="Two-tone",1,0)</f>
        <v>0</v>
      </c>
      <c r="I192">
        <f>IF(OR('Rolex Data'!L192="YG 18K",'Rolex Data'!L192="YG &lt;18K",'Rolex Data'!L192="PG 18K",'Rolex Data'!L192="PG &lt;18K",'Rolex Data'!L192="WG 18K",'Rolex Data'!L192="Mixes of 18K",'Rolex Data'!L192="Mixes &lt;18K"),1,0)</f>
        <v>0</v>
      </c>
      <c r="J192">
        <f>IF(OR('Rolex Data'!L192="PVD",'Rolex Data'!L192="Gold Plate",'Rolex Data'!L192="Other"),1,0)</f>
        <v>0</v>
      </c>
      <c r="K192">
        <f>IF('Rolex Data'!P192="Stainless Steel",1,0)</f>
        <v>0</v>
      </c>
      <c r="L192">
        <f>IF('Rolex Data'!P192="Leather",1,0)</f>
        <v>1</v>
      </c>
      <c r="M192">
        <f>IF('Rolex Data'!P192="Two-tone",1,0)</f>
        <v>0</v>
      </c>
      <c r="N192">
        <f>IF(OR('Rolex Data'!P192="YG 18K",'Rolex Data'!P192="PG 18K",'Rolex Data'!P192="WG 18K",'Rolex Data'!P192="Mixes of 18K"),1,0)</f>
        <v>0</v>
      </c>
      <c r="O192">
        <f>IF(OR('Rolex Data'!AX192="Yes",'Rolex Data'!AY192="Yes",'Rolex Data'!AW192="Yes"),1,0)</f>
        <v>0</v>
      </c>
      <c r="P192">
        <f>IF(OR(ISTEXT('Rolex Data'!AZ192), ISTEXT('Rolex Data'!BA192)),1,0)</f>
        <v>0</v>
      </c>
      <c r="Q192">
        <f>IF('Rolex Data'!BB192="Yes",1,0)</f>
        <v>0</v>
      </c>
      <c r="R192">
        <f>IF('Rolex Data'!BC192="Yes",1,0)</f>
        <v>0</v>
      </c>
      <c r="S192">
        <f>IF('Rolex Data'!BF192="Yes",1,0)</f>
        <v>0</v>
      </c>
      <c r="T192">
        <f>IF('Rolex Data'!BG192="A",1,0)</f>
        <v>0</v>
      </c>
      <c r="U192">
        <f>IF('Rolex Data'!BG192="AA",1,0)</f>
        <v>1</v>
      </c>
      <c r="V192">
        <f>IF('Rolex Data'!BG192="AAA",1,0)</f>
        <v>0</v>
      </c>
      <c r="W192">
        <f>IF('Rolex Data'!BG192="AAAA",1,0)</f>
        <v>0</v>
      </c>
      <c r="X192">
        <f>IF('Rolex Data'!R192="Yes",1,0)</f>
        <v>1</v>
      </c>
      <c r="Y192">
        <f>IF(OR('Rolex Data'!X192="Yes", 'Rolex Data'!Y192="Yes",'Rolex Data'!Z192="Yes"),1,0)</f>
        <v>0</v>
      </c>
      <c r="Z192">
        <f>IF(OR('Rolex Data'!AA192="Yes",'Rolex Data'!AB192="Yes"),1,0)</f>
        <v>0</v>
      </c>
      <c r="AA192">
        <f>IF('Rolex Data'!AD192="Yes",1,0)</f>
        <v>0</v>
      </c>
      <c r="AB192">
        <f>IF('Rolex Data'!AC192="Yes",1,0)</f>
        <v>1</v>
      </c>
      <c r="AC192">
        <f>IF('Rolex Data'!AE192="Yes",1,0)</f>
        <v>0</v>
      </c>
      <c r="AD192">
        <f>IF(OR('Rolex Data'!AK192="Yes",'Rolex Data'!AN192="Yes"),1,0)</f>
        <v>0</v>
      </c>
      <c r="AE192" s="45">
        <f t="shared" si="13"/>
        <v>0</v>
      </c>
      <c r="AF192" s="45">
        <f t="shared" si="14"/>
        <v>0</v>
      </c>
      <c r="AG192" s="45">
        <f t="shared" si="15"/>
        <v>1</v>
      </c>
      <c r="AH192" s="45">
        <f t="shared" si="16"/>
        <v>0</v>
      </c>
      <c r="AI192" s="45">
        <f t="shared" si="17"/>
        <v>0</v>
      </c>
    </row>
    <row r="193" spans="1:35" x14ac:dyDescent="0.2">
      <c r="A193">
        <v>189</v>
      </c>
      <c r="B193" s="47">
        <f>'Rolex Data'!C193</f>
        <v>44143</v>
      </c>
      <c r="C193">
        <f>'Rolex Data'!D193</f>
        <v>425</v>
      </c>
      <c r="D193" s="48">
        <f>'Rolex Data'!E193</f>
        <v>55000</v>
      </c>
      <c r="E193" s="48">
        <f>'Rolex Data'!F193</f>
        <v>68750</v>
      </c>
      <c r="F193" s="49">
        <f t="shared" si="12"/>
        <v>10.915088464214607</v>
      </c>
      <c r="G193">
        <f>IF('Rolex Data'!L193="Stainless Steel",1,0)</f>
        <v>1</v>
      </c>
      <c r="H193">
        <f>IF('Rolex Data'!L193="Two-tone",1,0)</f>
        <v>0</v>
      </c>
      <c r="I193">
        <f>IF(OR('Rolex Data'!L193="YG 18K",'Rolex Data'!L193="YG &lt;18K",'Rolex Data'!L193="PG 18K",'Rolex Data'!L193="PG &lt;18K",'Rolex Data'!L193="WG 18K",'Rolex Data'!L193="Mixes of 18K",'Rolex Data'!L193="Mixes &lt;18K"),1,0)</f>
        <v>0</v>
      </c>
      <c r="J193">
        <f>IF(OR('Rolex Data'!L193="PVD",'Rolex Data'!L193="Gold Plate",'Rolex Data'!L193="Other"),1,0)</f>
        <v>0</v>
      </c>
      <c r="K193">
        <f>IF('Rolex Data'!P193="Stainless Steel",1,0)</f>
        <v>1</v>
      </c>
      <c r="L193">
        <f>IF('Rolex Data'!P193="Leather",1,0)</f>
        <v>0</v>
      </c>
      <c r="M193">
        <f>IF('Rolex Data'!P193="Two-tone",1,0)</f>
        <v>0</v>
      </c>
      <c r="N193">
        <f>IF(OR('Rolex Data'!P193="YG 18K",'Rolex Data'!P193="PG 18K",'Rolex Data'!P193="WG 18K",'Rolex Data'!P193="Mixes of 18K"),1,0)</f>
        <v>0</v>
      </c>
      <c r="O193">
        <f>IF(OR('Rolex Data'!AX193="Yes",'Rolex Data'!AY193="Yes",'Rolex Data'!AW193="Yes"),1,0)</f>
        <v>0</v>
      </c>
      <c r="P193">
        <f>IF(OR(ISTEXT('Rolex Data'!AZ193), ISTEXT('Rolex Data'!BA193)),1,0)</f>
        <v>0</v>
      </c>
      <c r="Q193">
        <f>IF('Rolex Data'!BB193="Yes",1,0)</f>
        <v>1</v>
      </c>
      <c r="R193">
        <f>IF('Rolex Data'!BC193="Yes",1,0)</f>
        <v>0</v>
      </c>
      <c r="S193">
        <f>IF('Rolex Data'!BF193="Yes",1,0)</f>
        <v>0</v>
      </c>
      <c r="T193">
        <f>IF('Rolex Data'!BG193="A",1,0)</f>
        <v>0</v>
      </c>
      <c r="U193">
        <f>IF('Rolex Data'!BG193="AA",1,0)</f>
        <v>0</v>
      </c>
      <c r="V193">
        <f>IF('Rolex Data'!BG193="AAA",1,0)</f>
        <v>1</v>
      </c>
      <c r="W193">
        <f>IF('Rolex Data'!BG193="AAAA",1,0)</f>
        <v>0</v>
      </c>
      <c r="X193">
        <f>IF('Rolex Data'!R193="Yes",1,0)</f>
        <v>0</v>
      </c>
      <c r="Y193">
        <f>IF(OR('Rolex Data'!X193="Yes", 'Rolex Data'!Y193="Yes",'Rolex Data'!Z193="Yes"),1,0)</f>
        <v>0</v>
      </c>
      <c r="Z193">
        <f>IF(OR('Rolex Data'!AA193="Yes",'Rolex Data'!AB193="Yes"),1,0)</f>
        <v>0</v>
      </c>
      <c r="AA193">
        <f>IF('Rolex Data'!AD193="Yes",1,0)</f>
        <v>0</v>
      </c>
      <c r="AB193">
        <f>IF('Rolex Data'!AC193="Yes",1,0)</f>
        <v>0</v>
      </c>
      <c r="AC193">
        <f>IF('Rolex Data'!AE193="Yes",1,0)</f>
        <v>0</v>
      </c>
      <c r="AD193">
        <f>IF(OR('Rolex Data'!AK193="Yes",'Rolex Data'!AN193="Yes"),1,0)</f>
        <v>1</v>
      </c>
      <c r="AE193" s="45">
        <f t="shared" si="13"/>
        <v>0</v>
      </c>
      <c r="AF193" s="45">
        <f t="shared" si="14"/>
        <v>0</v>
      </c>
      <c r="AG193" s="45">
        <f t="shared" si="15"/>
        <v>1</v>
      </c>
      <c r="AH193" s="45">
        <f t="shared" si="16"/>
        <v>0</v>
      </c>
      <c r="AI193" s="45">
        <f t="shared" si="17"/>
        <v>0</v>
      </c>
    </row>
    <row r="194" spans="1:35" x14ac:dyDescent="0.2">
      <c r="A194">
        <v>190</v>
      </c>
      <c r="B194" s="47">
        <f>'Rolex Data'!C194</f>
        <v>44143</v>
      </c>
      <c r="C194">
        <f>'Rolex Data'!D194</f>
        <v>426</v>
      </c>
      <c r="D194" s="48">
        <f>'Rolex Data'!E194</f>
        <v>26000</v>
      </c>
      <c r="E194" s="48">
        <f>'Rolex Data'!F194</f>
        <v>32500</v>
      </c>
      <c r="F194" s="49">
        <f t="shared" si="12"/>
        <v>10.165851817003619</v>
      </c>
      <c r="G194">
        <f>IF('Rolex Data'!L194="Stainless Steel",1,0)</f>
        <v>1</v>
      </c>
      <c r="H194">
        <f>IF('Rolex Data'!L194="Two-tone",1,0)</f>
        <v>0</v>
      </c>
      <c r="I194">
        <f>IF(OR('Rolex Data'!L194="YG 18K",'Rolex Data'!L194="YG &lt;18K",'Rolex Data'!L194="PG 18K",'Rolex Data'!L194="PG &lt;18K",'Rolex Data'!L194="WG 18K",'Rolex Data'!L194="Mixes of 18K",'Rolex Data'!L194="Mixes &lt;18K"),1,0)</f>
        <v>0</v>
      </c>
      <c r="J194">
        <f>IF(OR('Rolex Data'!L194="PVD",'Rolex Data'!L194="Gold Plate",'Rolex Data'!L194="Other"),1,0)</f>
        <v>0</v>
      </c>
      <c r="K194">
        <f>IF('Rolex Data'!P194="Stainless Steel",1,0)</f>
        <v>1</v>
      </c>
      <c r="L194">
        <f>IF('Rolex Data'!P194="Leather",1,0)</f>
        <v>0</v>
      </c>
      <c r="M194">
        <f>IF('Rolex Data'!P194="Two-tone",1,0)</f>
        <v>0</v>
      </c>
      <c r="N194">
        <f>IF(OR('Rolex Data'!P194="YG 18K",'Rolex Data'!P194="PG 18K",'Rolex Data'!P194="WG 18K",'Rolex Data'!P194="Mixes of 18K"),1,0)</f>
        <v>0</v>
      </c>
      <c r="O194">
        <f>IF(OR('Rolex Data'!AX194="Yes",'Rolex Data'!AY194="Yes",'Rolex Data'!AW194="Yes"),1,0)</f>
        <v>0</v>
      </c>
      <c r="P194">
        <f>IF(OR(ISTEXT('Rolex Data'!AZ194), ISTEXT('Rolex Data'!BA194)),1,0)</f>
        <v>0</v>
      </c>
      <c r="Q194">
        <f>IF('Rolex Data'!BB194="Yes",1,0)</f>
        <v>0</v>
      </c>
      <c r="R194">
        <f>IF('Rolex Data'!BC194="Yes",1,0)</f>
        <v>0</v>
      </c>
      <c r="S194">
        <f>IF('Rolex Data'!BF194="Yes",1,0)</f>
        <v>0</v>
      </c>
      <c r="T194">
        <f>IF('Rolex Data'!BG194="A",1,0)</f>
        <v>0</v>
      </c>
      <c r="U194">
        <f>IF('Rolex Data'!BG194="AA",1,0)</f>
        <v>0</v>
      </c>
      <c r="V194">
        <f>IF('Rolex Data'!BG194="AAA",1,0)</f>
        <v>0</v>
      </c>
      <c r="W194">
        <f>IF('Rolex Data'!BG194="AAAA",1,0)</f>
        <v>1</v>
      </c>
      <c r="X194">
        <f>IF('Rolex Data'!R194="Yes",1,0)</f>
        <v>1</v>
      </c>
      <c r="Y194">
        <f>IF(OR('Rolex Data'!X194="Yes", 'Rolex Data'!Y194="Yes",'Rolex Data'!Z194="Yes"),1,0)</f>
        <v>0</v>
      </c>
      <c r="Z194">
        <f>IF(OR('Rolex Data'!AA194="Yes",'Rolex Data'!AB194="Yes"),1,0)</f>
        <v>0</v>
      </c>
      <c r="AA194">
        <f>IF('Rolex Data'!AD194="Yes",1,0)</f>
        <v>0</v>
      </c>
      <c r="AB194">
        <f>IF('Rolex Data'!AC194="Yes",1,0)</f>
        <v>0</v>
      </c>
      <c r="AC194">
        <f>IF('Rolex Data'!AE194="Yes",1,0)</f>
        <v>0</v>
      </c>
      <c r="AD194">
        <f>IF(OR('Rolex Data'!AK194="Yes",'Rolex Data'!AN194="Yes"),1,0)</f>
        <v>0</v>
      </c>
      <c r="AE194" s="45">
        <f t="shared" si="13"/>
        <v>0</v>
      </c>
      <c r="AF194" s="45">
        <f t="shared" si="14"/>
        <v>0</v>
      </c>
      <c r="AG194" s="45">
        <f t="shared" si="15"/>
        <v>1</v>
      </c>
      <c r="AH194" s="45">
        <f t="shared" si="16"/>
        <v>0</v>
      </c>
      <c r="AI194" s="45">
        <f t="shared" si="17"/>
        <v>0</v>
      </c>
    </row>
    <row r="195" spans="1:35" x14ac:dyDescent="0.2">
      <c r="A195">
        <v>191</v>
      </c>
      <c r="B195" s="47">
        <f>'Rolex Data'!C195</f>
        <v>44143</v>
      </c>
      <c r="C195">
        <f>'Rolex Data'!D195</f>
        <v>427</v>
      </c>
      <c r="D195" s="48">
        <f>'Rolex Data'!E195</f>
        <v>11500</v>
      </c>
      <c r="E195" s="48">
        <f>'Rolex Data'!F195</f>
        <v>14375</v>
      </c>
      <c r="F195" s="49">
        <f t="shared" si="12"/>
        <v>9.3501023143513411</v>
      </c>
      <c r="G195">
        <f>IF('Rolex Data'!L195="Stainless Steel",1,0)</f>
        <v>1</v>
      </c>
      <c r="H195">
        <f>IF('Rolex Data'!L195="Two-tone",1,0)</f>
        <v>0</v>
      </c>
      <c r="I195">
        <f>IF(OR('Rolex Data'!L195="YG 18K",'Rolex Data'!L195="YG &lt;18K",'Rolex Data'!L195="PG 18K",'Rolex Data'!L195="PG &lt;18K",'Rolex Data'!L195="WG 18K",'Rolex Data'!L195="Mixes of 18K",'Rolex Data'!L195="Mixes &lt;18K"),1,0)</f>
        <v>0</v>
      </c>
      <c r="J195">
        <f>IF(OR('Rolex Data'!L195="PVD",'Rolex Data'!L195="Gold Plate",'Rolex Data'!L195="Other"),1,0)</f>
        <v>0</v>
      </c>
      <c r="K195">
        <f>IF('Rolex Data'!P195="Stainless Steel",1,0)</f>
        <v>1</v>
      </c>
      <c r="L195">
        <f>IF('Rolex Data'!P195="Leather",1,0)</f>
        <v>0</v>
      </c>
      <c r="M195">
        <f>IF('Rolex Data'!P195="Two-tone",1,0)</f>
        <v>0</v>
      </c>
      <c r="N195">
        <f>IF(OR('Rolex Data'!P195="YG 18K",'Rolex Data'!P195="PG 18K",'Rolex Data'!P195="WG 18K",'Rolex Data'!P195="Mixes of 18K"),1,0)</f>
        <v>0</v>
      </c>
      <c r="O195">
        <f>IF(OR('Rolex Data'!AX195="Yes",'Rolex Data'!AY195="Yes",'Rolex Data'!AW195="Yes"),1,0)</f>
        <v>0</v>
      </c>
      <c r="P195">
        <f>IF(OR(ISTEXT('Rolex Data'!AZ195), ISTEXT('Rolex Data'!BA195)),1,0)</f>
        <v>0</v>
      </c>
      <c r="Q195">
        <f>IF('Rolex Data'!BB195="Yes",1,0)</f>
        <v>0</v>
      </c>
      <c r="R195">
        <f>IF('Rolex Data'!BC195="Yes",1,0)</f>
        <v>0</v>
      </c>
      <c r="S195">
        <f>IF('Rolex Data'!BF195="Yes",1,0)</f>
        <v>0</v>
      </c>
      <c r="T195">
        <f>IF('Rolex Data'!BG195="A",1,0)</f>
        <v>0</v>
      </c>
      <c r="U195">
        <f>IF('Rolex Data'!BG195="AA",1,0)</f>
        <v>1</v>
      </c>
      <c r="V195">
        <f>IF('Rolex Data'!BG195="AAA",1,0)</f>
        <v>0</v>
      </c>
      <c r="W195">
        <f>IF('Rolex Data'!BG195="AAAA",1,0)</f>
        <v>0</v>
      </c>
      <c r="X195">
        <f>IF('Rolex Data'!R195="Yes",1,0)</f>
        <v>1</v>
      </c>
      <c r="Y195">
        <f>IF(OR('Rolex Data'!X195="Yes", 'Rolex Data'!Y195="Yes",'Rolex Data'!Z195="Yes"),1,0)</f>
        <v>0</v>
      </c>
      <c r="Z195">
        <f>IF(OR('Rolex Data'!AA195="Yes",'Rolex Data'!AB195="Yes"),1,0)</f>
        <v>0</v>
      </c>
      <c r="AA195">
        <f>IF('Rolex Data'!AD195="Yes",1,0)</f>
        <v>0</v>
      </c>
      <c r="AB195">
        <f>IF('Rolex Data'!AC195="Yes",1,0)</f>
        <v>1</v>
      </c>
      <c r="AC195">
        <f>IF('Rolex Data'!AE195="Yes",1,0)</f>
        <v>0</v>
      </c>
      <c r="AD195">
        <f>IF(OR('Rolex Data'!AK195="Yes",'Rolex Data'!AN195="Yes"),1,0)</f>
        <v>0</v>
      </c>
      <c r="AE195" s="45">
        <f t="shared" si="13"/>
        <v>0</v>
      </c>
      <c r="AF195" s="45">
        <f t="shared" si="14"/>
        <v>0</v>
      </c>
      <c r="AG195" s="45">
        <f t="shared" si="15"/>
        <v>1</v>
      </c>
      <c r="AH195" s="45">
        <f t="shared" si="16"/>
        <v>0</v>
      </c>
      <c r="AI195" s="45">
        <f t="shared" si="17"/>
        <v>0</v>
      </c>
    </row>
    <row r="196" spans="1:35" x14ac:dyDescent="0.2">
      <c r="A196">
        <v>192</v>
      </c>
      <c r="B196" s="47">
        <f>'Rolex Data'!C196</f>
        <v>44143</v>
      </c>
      <c r="C196">
        <f>'Rolex Data'!D196</f>
        <v>428</v>
      </c>
      <c r="D196" s="48">
        <f>'Rolex Data'!E196</f>
        <v>14500</v>
      </c>
      <c r="E196" s="48">
        <f>'Rolex Data'!F196</f>
        <v>18125</v>
      </c>
      <c r="F196" s="49">
        <f t="shared" si="12"/>
        <v>9.581903928408666</v>
      </c>
      <c r="G196">
        <f>IF('Rolex Data'!L196="Stainless Steel",1,0)</f>
        <v>1</v>
      </c>
      <c r="H196">
        <f>IF('Rolex Data'!L196="Two-tone",1,0)</f>
        <v>0</v>
      </c>
      <c r="I196">
        <f>IF(OR('Rolex Data'!L196="YG 18K",'Rolex Data'!L196="YG &lt;18K",'Rolex Data'!L196="PG 18K",'Rolex Data'!L196="PG &lt;18K",'Rolex Data'!L196="WG 18K",'Rolex Data'!L196="Mixes of 18K",'Rolex Data'!L196="Mixes &lt;18K"),1,0)</f>
        <v>0</v>
      </c>
      <c r="J196">
        <f>IF(OR('Rolex Data'!L196="PVD",'Rolex Data'!L196="Gold Plate",'Rolex Data'!L196="Other"),1,0)</f>
        <v>0</v>
      </c>
      <c r="K196">
        <f>IF('Rolex Data'!P196="Stainless Steel",1,0)</f>
        <v>1</v>
      </c>
      <c r="L196">
        <f>IF('Rolex Data'!P196="Leather",1,0)</f>
        <v>0</v>
      </c>
      <c r="M196">
        <f>IF('Rolex Data'!P196="Two-tone",1,0)</f>
        <v>0</v>
      </c>
      <c r="N196">
        <f>IF(OR('Rolex Data'!P196="YG 18K",'Rolex Data'!P196="PG 18K",'Rolex Data'!P196="WG 18K",'Rolex Data'!P196="Mixes of 18K"),1,0)</f>
        <v>0</v>
      </c>
      <c r="O196">
        <f>IF(OR('Rolex Data'!AX196="Yes",'Rolex Data'!AY196="Yes",'Rolex Data'!AW196="Yes"),1,0)</f>
        <v>0</v>
      </c>
      <c r="P196">
        <f>IF(OR(ISTEXT('Rolex Data'!AZ196), ISTEXT('Rolex Data'!BA196)),1,0)</f>
        <v>0</v>
      </c>
      <c r="Q196">
        <f>IF('Rolex Data'!BB196="Yes",1,0)</f>
        <v>0</v>
      </c>
      <c r="R196">
        <f>IF('Rolex Data'!BC196="Yes",1,0)</f>
        <v>0</v>
      </c>
      <c r="S196">
        <f>IF('Rolex Data'!BF196="Yes",1,0)</f>
        <v>0</v>
      </c>
      <c r="T196">
        <f>IF('Rolex Data'!BG196="A",1,0)</f>
        <v>0</v>
      </c>
      <c r="U196">
        <f>IF('Rolex Data'!BG196="AA",1,0)</f>
        <v>0</v>
      </c>
      <c r="V196">
        <f>IF('Rolex Data'!BG196="AAA",1,0)</f>
        <v>1</v>
      </c>
      <c r="W196">
        <f>IF('Rolex Data'!BG196="AAAA",1,0)</f>
        <v>0</v>
      </c>
      <c r="X196">
        <f>IF('Rolex Data'!R196="Yes",1,0)</f>
        <v>0</v>
      </c>
      <c r="Y196">
        <f>IF(OR('Rolex Data'!X196="Yes", 'Rolex Data'!Y196="Yes",'Rolex Data'!Z196="Yes"),1,0)</f>
        <v>1</v>
      </c>
      <c r="Z196">
        <f>IF(OR('Rolex Data'!AA196="Yes",'Rolex Data'!AB196="Yes"),1,0)</f>
        <v>0</v>
      </c>
      <c r="AA196">
        <f>IF('Rolex Data'!AD196="Yes",1,0)</f>
        <v>0</v>
      </c>
      <c r="AB196">
        <f>IF('Rolex Data'!AC196="Yes",1,0)</f>
        <v>1</v>
      </c>
      <c r="AC196">
        <f>IF('Rolex Data'!AE196="Yes",1,0)</f>
        <v>0</v>
      </c>
      <c r="AD196">
        <f>IF(OR('Rolex Data'!AK196="Yes",'Rolex Data'!AN196="Yes"),1,0)</f>
        <v>0</v>
      </c>
      <c r="AE196" s="45">
        <f t="shared" si="13"/>
        <v>0</v>
      </c>
      <c r="AF196" s="45">
        <f t="shared" si="14"/>
        <v>0</v>
      </c>
      <c r="AG196" s="45">
        <f t="shared" si="15"/>
        <v>1</v>
      </c>
      <c r="AH196" s="45">
        <f t="shared" si="16"/>
        <v>0</v>
      </c>
      <c r="AI196" s="45">
        <f t="shared" si="17"/>
        <v>0</v>
      </c>
    </row>
    <row r="197" spans="1:35" x14ac:dyDescent="0.2">
      <c r="A197">
        <v>193</v>
      </c>
      <c r="B197" s="47">
        <f>'Rolex Data'!C197</f>
        <v>44143</v>
      </c>
      <c r="C197">
        <f>'Rolex Data'!D197</f>
        <v>429</v>
      </c>
      <c r="D197" s="48">
        <f>'Rolex Data'!E197</f>
        <v>17000</v>
      </c>
      <c r="E197" s="48">
        <f>'Rolex Data'!F197</f>
        <v>21250</v>
      </c>
      <c r="F197" s="49">
        <f t="shared" si="12"/>
        <v>9.7409686230383539</v>
      </c>
      <c r="G197">
        <f>IF('Rolex Data'!L197="Stainless Steel",1,0)</f>
        <v>1</v>
      </c>
      <c r="H197">
        <f>IF('Rolex Data'!L197="Two-tone",1,0)</f>
        <v>0</v>
      </c>
      <c r="I197">
        <f>IF(OR('Rolex Data'!L197="YG 18K",'Rolex Data'!L197="YG &lt;18K",'Rolex Data'!L197="PG 18K",'Rolex Data'!L197="PG &lt;18K",'Rolex Data'!L197="WG 18K",'Rolex Data'!L197="Mixes of 18K",'Rolex Data'!L197="Mixes &lt;18K"),1,0)</f>
        <v>0</v>
      </c>
      <c r="J197">
        <f>IF(OR('Rolex Data'!L197="PVD",'Rolex Data'!L197="Gold Plate",'Rolex Data'!L197="Other"),1,0)</f>
        <v>0</v>
      </c>
      <c r="K197">
        <f>IF('Rolex Data'!P197="Stainless Steel",1,0)</f>
        <v>1</v>
      </c>
      <c r="L197">
        <f>IF('Rolex Data'!P197="Leather",1,0)</f>
        <v>0</v>
      </c>
      <c r="M197">
        <f>IF('Rolex Data'!P197="Two-tone",1,0)</f>
        <v>0</v>
      </c>
      <c r="N197">
        <f>IF(OR('Rolex Data'!P197="YG 18K",'Rolex Data'!P197="PG 18K",'Rolex Data'!P197="WG 18K",'Rolex Data'!P197="Mixes of 18K"),1,0)</f>
        <v>0</v>
      </c>
      <c r="O197">
        <f>IF(OR('Rolex Data'!AX197="Yes",'Rolex Data'!AY197="Yes",'Rolex Data'!AW197="Yes"),1,0)</f>
        <v>0</v>
      </c>
      <c r="P197">
        <f>IF(OR(ISTEXT('Rolex Data'!AZ197), ISTEXT('Rolex Data'!BA197)),1,0)</f>
        <v>0</v>
      </c>
      <c r="Q197">
        <f>IF('Rolex Data'!BB197="Yes",1,0)</f>
        <v>0</v>
      </c>
      <c r="R197">
        <f>IF('Rolex Data'!BC197="Yes",1,0)</f>
        <v>0</v>
      </c>
      <c r="S197">
        <f>IF('Rolex Data'!BF197="Yes",1,0)</f>
        <v>0</v>
      </c>
      <c r="T197">
        <f>IF('Rolex Data'!BG197="A",1,0)</f>
        <v>0</v>
      </c>
      <c r="U197">
        <f>IF('Rolex Data'!BG197="AA",1,0)</f>
        <v>1</v>
      </c>
      <c r="V197">
        <f>IF('Rolex Data'!BG197="AAA",1,0)</f>
        <v>0</v>
      </c>
      <c r="W197">
        <f>IF('Rolex Data'!BG197="AAAA",1,0)</f>
        <v>0</v>
      </c>
      <c r="X197">
        <f>IF('Rolex Data'!R197="Yes",1,0)</f>
        <v>0</v>
      </c>
      <c r="Y197">
        <f>IF(OR('Rolex Data'!X197="Yes", 'Rolex Data'!Y197="Yes",'Rolex Data'!Z197="Yes"),1,0)</f>
        <v>1</v>
      </c>
      <c r="Z197">
        <f>IF(OR('Rolex Data'!AA197="Yes",'Rolex Data'!AB197="Yes"),1,0)</f>
        <v>0</v>
      </c>
      <c r="AA197">
        <f>IF('Rolex Data'!AD197="Yes",1,0)</f>
        <v>0</v>
      </c>
      <c r="AB197">
        <f>IF('Rolex Data'!AC197="Yes",1,0)</f>
        <v>0</v>
      </c>
      <c r="AC197">
        <f>IF('Rolex Data'!AE197="Yes",1,0)</f>
        <v>1</v>
      </c>
      <c r="AD197">
        <f>IF(OR('Rolex Data'!AK197="Yes",'Rolex Data'!AN197="Yes"),1,0)</f>
        <v>0</v>
      </c>
      <c r="AE197" s="45">
        <f t="shared" si="13"/>
        <v>0</v>
      </c>
      <c r="AF197" s="45">
        <f t="shared" si="14"/>
        <v>0</v>
      </c>
      <c r="AG197" s="45">
        <f t="shared" si="15"/>
        <v>1</v>
      </c>
      <c r="AH197" s="45">
        <f t="shared" si="16"/>
        <v>0</v>
      </c>
      <c r="AI197" s="45">
        <f t="shared" si="17"/>
        <v>0</v>
      </c>
    </row>
    <row r="198" spans="1:35" x14ac:dyDescent="0.2">
      <c r="A198">
        <v>194</v>
      </c>
      <c r="B198" s="47">
        <f>'Rolex Data'!C198</f>
        <v>44143</v>
      </c>
      <c r="C198">
        <f>'Rolex Data'!D198</f>
        <v>430</v>
      </c>
      <c r="D198" s="48">
        <f>'Rolex Data'!E198</f>
        <v>18000</v>
      </c>
      <c r="E198" s="48">
        <f>'Rolex Data'!F198</f>
        <v>22500</v>
      </c>
      <c r="F198" s="49">
        <f t="shared" ref="F198:F261" si="18">LN(D198)</f>
        <v>9.7981270368783022</v>
      </c>
      <c r="G198">
        <f>IF('Rolex Data'!L198="Stainless Steel",1,0)</f>
        <v>1</v>
      </c>
      <c r="H198">
        <f>IF('Rolex Data'!L198="Two-tone",1,0)</f>
        <v>0</v>
      </c>
      <c r="I198">
        <f>IF(OR('Rolex Data'!L198="YG 18K",'Rolex Data'!L198="YG &lt;18K",'Rolex Data'!L198="PG 18K",'Rolex Data'!L198="PG &lt;18K",'Rolex Data'!L198="WG 18K",'Rolex Data'!L198="Mixes of 18K",'Rolex Data'!L198="Mixes &lt;18K"),1,0)</f>
        <v>0</v>
      </c>
      <c r="J198">
        <f>IF(OR('Rolex Data'!L198="PVD",'Rolex Data'!L198="Gold Plate",'Rolex Data'!L198="Other"),1,0)</f>
        <v>0</v>
      </c>
      <c r="K198">
        <f>IF('Rolex Data'!P198="Stainless Steel",1,0)</f>
        <v>1</v>
      </c>
      <c r="L198">
        <f>IF('Rolex Data'!P198="Leather",1,0)</f>
        <v>0</v>
      </c>
      <c r="M198">
        <f>IF('Rolex Data'!P198="Two-tone",1,0)</f>
        <v>0</v>
      </c>
      <c r="N198">
        <f>IF(OR('Rolex Data'!P198="YG 18K",'Rolex Data'!P198="PG 18K",'Rolex Data'!P198="WG 18K",'Rolex Data'!P198="Mixes of 18K"),1,0)</f>
        <v>0</v>
      </c>
      <c r="O198">
        <f>IF(OR('Rolex Data'!AX198="Yes",'Rolex Data'!AY198="Yes",'Rolex Data'!AW198="Yes"),1,0)</f>
        <v>0</v>
      </c>
      <c r="P198">
        <f>IF(OR(ISTEXT('Rolex Data'!AZ198), ISTEXT('Rolex Data'!BA198)),1,0)</f>
        <v>0</v>
      </c>
      <c r="Q198">
        <f>IF('Rolex Data'!BB198="Yes",1,0)</f>
        <v>0</v>
      </c>
      <c r="R198">
        <f>IF('Rolex Data'!BC198="Yes",1,0)</f>
        <v>0</v>
      </c>
      <c r="S198">
        <f>IF('Rolex Data'!BF198="Yes",1,0)</f>
        <v>0</v>
      </c>
      <c r="T198">
        <f>IF('Rolex Data'!BG198="A",1,0)</f>
        <v>0</v>
      </c>
      <c r="U198">
        <f>IF('Rolex Data'!BG198="AA",1,0)</f>
        <v>1</v>
      </c>
      <c r="V198">
        <f>IF('Rolex Data'!BG198="AAA",1,0)</f>
        <v>0</v>
      </c>
      <c r="W198">
        <f>IF('Rolex Data'!BG198="AAAA",1,0)</f>
        <v>0</v>
      </c>
      <c r="X198">
        <f>IF('Rolex Data'!R198="Yes",1,0)</f>
        <v>0</v>
      </c>
      <c r="Y198">
        <f>IF(OR('Rolex Data'!X198="Yes", 'Rolex Data'!Y198="Yes",'Rolex Data'!Z198="Yes"),1,0)</f>
        <v>1</v>
      </c>
      <c r="Z198">
        <f>IF(OR('Rolex Data'!AA198="Yes",'Rolex Data'!AB198="Yes"),1,0)</f>
        <v>0</v>
      </c>
      <c r="AA198">
        <f>IF('Rolex Data'!AD198="Yes",1,0)</f>
        <v>0</v>
      </c>
      <c r="AB198">
        <f>IF('Rolex Data'!AC198="Yes",1,0)</f>
        <v>0</v>
      </c>
      <c r="AC198">
        <f>IF('Rolex Data'!AE198="Yes",1,0)</f>
        <v>1</v>
      </c>
      <c r="AD198">
        <f>IF(OR('Rolex Data'!AK198="Yes",'Rolex Data'!AN198="Yes"),1,0)</f>
        <v>0</v>
      </c>
      <c r="AE198" s="45">
        <f t="shared" ref="AE198:AE261" si="19">IF(AND($B198&gt;=DATEVALUE("1/1/2018"),$B198&lt;=DATEVALUE("12/31/2018")),1,0)</f>
        <v>0</v>
      </c>
      <c r="AF198" s="45">
        <f t="shared" ref="AF198:AF261" si="20">IF(AND($B198&gt;=DATEVALUE("1/1/2019"),$B198&lt;=DATEVALUE("12/31/2019")),1,0)</f>
        <v>0</v>
      </c>
      <c r="AG198" s="45">
        <f t="shared" ref="AG198:AG261" si="21">IF(AND($B198&gt;=DATEVALUE("1/1/2020"),$B198&lt;=DATEVALUE("12/31/2020")),1,0)</f>
        <v>1</v>
      </c>
      <c r="AH198" s="45">
        <f t="shared" ref="AH198:AH261" si="22">IF(AND($B198&gt;=DATEVALUE("1/1/2021"),$B198&lt;=DATEVALUE("12/31/2021")),1,0)</f>
        <v>0</v>
      </c>
      <c r="AI198" s="45">
        <f t="shared" ref="AI198:AI261" si="23">IF(AND($B198&gt;=DATEVALUE("1/1/2022"),$B198&lt;=DATEVALUE("12/31/2022")),1,0)</f>
        <v>0</v>
      </c>
    </row>
    <row r="199" spans="1:35" x14ac:dyDescent="0.2">
      <c r="A199">
        <v>195</v>
      </c>
      <c r="B199" s="47">
        <f>'Rolex Data'!C199</f>
        <v>44143</v>
      </c>
      <c r="C199">
        <f>'Rolex Data'!D199</f>
        <v>431</v>
      </c>
      <c r="D199" s="48">
        <f>'Rolex Data'!E199</f>
        <v>10000</v>
      </c>
      <c r="E199" s="48">
        <f>'Rolex Data'!F199</f>
        <v>12500</v>
      </c>
      <c r="F199" s="49">
        <f t="shared" si="18"/>
        <v>9.2103403719761836</v>
      </c>
      <c r="G199">
        <f>IF('Rolex Data'!L199="Stainless Steel",1,0)</f>
        <v>1</v>
      </c>
      <c r="H199">
        <f>IF('Rolex Data'!L199="Two-tone",1,0)</f>
        <v>0</v>
      </c>
      <c r="I199">
        <f>IF(OR('Rolex Data'!L199="YG 18K",'Rolex Data'!L199="YG &lt;18K",'Rolex Data'!L199="PG 18K",'Rolex Data'!L199="PG &lt;18K",'Rolex Data'!L199="WG 18K",'Rolex Data'!L199="Mixes of 18K",'Rolex Data'!L199="Mixes &lt;18K"),1,0)</f>
        <v>0</v>
      </c>
      <c r="J199">
        <f>IF(OR('Rolex Data'!L199="PVD",'Rolex Data'!L199="Gold Plate",'Rolex Data'!L199="Other"),1,0)</f>
        <v>0</v>
      </c>
      <c r="K199">
        <f>IF('Rolex Data'!P199="Stainless Steel",1,0)</f>
        <v>1</v>
      </c>
      <c r="L199">
        <f>IF('Rolex Data'!P199="Leather",1,0)</f>
        <v>0</v>
      </c>
      <c r="M199">
        <f>IF('Rolex Data'!P199="Two-tone",1,0)</f>
        <v>0</v>
      </c>
      <c r="N199">
        <f>IF(OR('Rolex Data'!P199="YG 18K",'Rolex Data'!P199="PG 18K",'Rolex Data'!P199="WG 18K",'Rolex Data'!P199="Mixes of 18K"),1,0)</f>
        <v>0</v>
      </c>
      <c r="O199">
        <f>IF(OR('Rolex Data'!AX199="Yes",'Rolex Data'!AY199="Yes",'Rolex Data'!AW199="Yes"),1,0)</f>
        <v>0</v>
      </c>
      <c r="P199">
        <f>IF(OR(ISTEXT('Rolex Data'!AZ199), ISTEXT('Rolex Data'!BA199)),1,0)</f>
        <v>0</v>
      </c>
      <c r="Q199">
        <f>IF('Rolex Data'!BB199="Yes",1,0)</f>
        <v>0</v>
      </c>
      <c r="R199">
        <f>IF('Rolex Data'!BC199="Yes",1,0)</f>
        <v>0</v>
      </c>
      <c r="S199">
        <f>IF('Rolex Data'!BF199="Yes",1,0)</f>
        <v>0</v>
      </c>
      <c r="T199">
        <f>IF('Rolex Data'!BG199="A",1,0)</f>
        <v>0</v>
      </c>
      <c r="U199">
        <f>IF('Rolex Data'!BG199="AA",1,0)</f>
        <v>1</v>
      </c>
      <c r="V199">
        <f>IF('Rolex Data'!BG199="AAA",1,0)</f>
        <v>0</v>
      </c>
      <c r="W199">
        <f>IF('Rolex Data'!BG199="AAAA",1,0)</f>
        <v>0</v>
      </c>
      <c r="X199">
        <f>IF('Rolex Data'!R199="Yes",1,0)</f>
        <v>0</v>
      </c>
      <c r="Y199">
        <f>IF(OR('Rolex Data'!X199="Yes", 'Rolex Data'!Y199="Yes",'Rolex Data'!Z199="Yes"),1,0)</f>
        <v>1</v>
      </c>
      <c r="Z199">
        <f>IF(OR('Rolex Data'!AA199="Yes",'Rolex Data'!AB199="Yes"),1,0)</f>
        <v>0</v>
      </c>
      <c r="AA199">
        <f>IF('Rolex Data'!AD199="Yes",1,0)</f>
        <v>0</v>
      </c>
      <c r="AB199">
        <f>IF('Rolex Data'!AC199="Yes",1,0)</f>
        <v>0</v>
      </c>
      <c r="AC199">
        <f>IF('Rolex Data'!AE199="Yes",1,0)</f>
        <v>1</v>
      </c>
      <c r="AD199">
        <f>IF(OR('Rolex Data'!AK199="Yes",'Rolex Data'!AN199="Yes"),1,0)</f>
        <v>0</v>
      </c>
      <c r="AE199" s="45">
        <f t="shared" si="19"/>
        <v>0</v>
      </c>
      <c r="AF199" s="45">
        <f t="shared" si="20"/>
        <v>0</v>
      </c>
      <c r="AG199" s="45">
        <f t="shared" si="21"/>
        <v>1</v>
      </c>
      <c r="AH199" s="45">
        <f t="shared" si="22"/>
        <v>0</v>
      </c>
      <c r="AI199" s="45">
        <f t="shared" si="23"/>
        <v>0</v>
      </c>
    </row>
    <row r="200" spans="1:35" x14ac:dyDescent="0.2">
      <c r="A200">
        <v>196</v>
      </c>
      <c r="B200" s="47">
        <f>'Rolex Data'!C200</f>
        <v>44143</v>
      </c>
      <c r="C200">
        <f>'Rolex Data'!D200</f>
        <v>432</v>
      </c>
      <c r="D200" s="48">
        <f>'Rolex Data'!E200</f>
        <v>16000</v>
      </c>
      <c r="E200" s="48">
        <f>'Rolex Data'!F200</f>
        <v>20000</v>
      </c>
      <c r="F200" s="49">
        <f t="shared" si="18"/>
        <v>9.6803440012219184</v>
      </c>
      <c r="G200">
        <f>IF('Rolex Data'!L200="Stainless Steel",1,0)</f>
        <v>1</v>
      </c>
      <c r="H200">
        <f>IF('Rolex Data'!L200="Two-tone",1,0)</f>
        <v>0</v>
      </c>
      <c r="I200">
        <f>IF(OR('Rolex Data'!L200="YG 18K",'Rolex Data'!L200="YG &lt;18K",'Rolex Data'!L200="PG 18K",'Rolex Data'!L200="PG &lt;18K",'Rolex Data'!L200="WG 18K",'Rolex Data'!L200="Mixes of 18K",'Rolex Data'!L200="Mixes &lt;18K"),1,0)</f>
        <v>0</v>
      </c>
      <c r="J200">
        <f>IF(OR('Rolex Data'!L200="PVD",'Rolex Data'!L200="Gold Plate",'Rolex Data'!L200="Other"),1,0)</f>
        <v>0</v>
      </c>
      <c r="K200">
        <f>IF('Rolex Data'!P200="Stainless Steel",1,0)</f>
        <v>1</v>
      </c>
      <c r="L200">
        <f>IF('Rolex Data'!P200="Leather",1,0)</f>
        <v>0</v>
      </c>
      <c r="M200">
        <f>IF('Rolex Data'!P200="Two-tone",1,0)</f>
        <v>0</v>
      </c>
      <c r="N200">
        <f>IF(OR('Rolex Data'!P200="YG 18K",'Rolex Data'!P200="PG 18K",'Rolex Data'!P200="WG 18K",'Rolex Data'!P200="Mixes of 18K"),1,0)</f>
        <v>0</v>
      </c>
      <c r="O200">
        <f>IF(OR('Rolex Data'!AX200="Yes",'Rolex Data'!AY200="Yes",'Rolex Data'!AW200="Yes"),1,0)</f>
        <v>0</v>
      </c>
      <c r="P200">
        <f>IF(OR(ISTEXT('Rolex Data'!AZ200), ISTEXT('Rolex Data'!BA200)),1,0)</f>
        <v>0</v>
      </c>
      <c r="Q200">
        <f>IF('Rolex Data'!BB200="Yes",1,0)</f>
        <v>0</v>
      </c>
      <c r="R200">
        <f>IF('Rolex Data'!BC200="Yes",1,0)</f>
        <v>0</v>
      </c>
      <c r="S200">
        <f>IF('Rolex Data'!BF200="Yes",1,0)</f>
        <v>0</v>
      </c>
      <c r="T200">
        <f>IF('Rolex Data'!BG200="A",1,0)</f>
        <v>0</v>
      </c>
      <c r="U200">
        <f>IF('Rolex Data'!BG200="AA",1,0)</f>
        <v>0</v>
      </c>
      <c r="V200">
        <f>IF('Rolex Data'!BG200="AAA",1,0)</f>
        <v>1</v>
      </c>
      <c r="W200">
        <f>IF('Rolex Data'!BG200="AAAA",1,0)</f>
        <v>0</v>
      </c>
      <c r="X200">
        <f>IF('Rolex Data'!R200="Yes",1,0)</f>
        <v>0</v>
      </c>
      <c r="Y200">
        <f>IF(OR('Rolex Data'!X200="Yes", 'Rolex Data'!Y200="Yes",'Rolex Data'!Z200="Yes"),1,0)</f>
        <v>1</v>
      </c>
      <c r="Z200">
        <f>IF(OR('Rolex Data'!AA200="Yes",'Rolex Data'!AB200="Yes"),1,0)</f>
        <v>0</v>
      </c>
      <c r="AA200">
        <f>IF('Rolex Data'!AD200="Yes",1,0)</f>
        <v>0</v>
      </c>
      <c r="AB200">
        <f>IF('Rolex Data'!AC200="Yes",1,0)</f>
        <v>0</v>
      </c>
      <c r="AC200">
        <f>IF('Rolex Data'!AE200="Yes",1,0)</f>
        <v>1</v>
      </c>
      <c r="AD200">
        <f>IF(OR('Rolex Data'!AK200="Yes",'Rolex Data'!AN200="Yes"),1,0)</f>
        <v>0</v>
      </c>
      <c r="AE200" s="45">
        <f t="shared" si="19"/>
        <v>0</v>
      </c>
      <c r="AF200" s="45">
        <f t="shared" si="20"/>
        <v>0</v>
      </c>
      <c r="AG200" s="45">
        <f t="shared" si="21"/>
        <v>1</v>
      </c>
      <c r="AH200" s="45">
        <f t="shared" si="22"/>
        <v>0</v>
      </c>
      <c r="AI200" s="45">
        <f t="shared" si="23"/>
        <v>0</v>
      </c>
    </row>
    <row r="201" spans="1:35" x14ac:dyDescent="0.2">
      <c r="A201">
        <v>197</v>
      </c>
      <c r="B201" s="47">
        <f>'Rolex Data'!C201</f>
        <v>44143</v>
      </c>
      <c r="C201">
        <f>'Rolex Data'!D201</f>
        <v>433</v>
      </c>
      <c r="D201" s="48">
        <f>'Rolex Data'!E201</f>
        <v>8000</v>
      </c>
      <c r="E201" s="48">
        <f>'Rolex Data'!F201</f>
        <v>10000</v>
      </c>
      <c r="F201" s="49">
        <f t="shared" si="18"/>
        <v>8.987196820661973</v>
      </c>
      <c r="G201">
        <f>IF('Rolex Data'!L201="Stainless Steel",1,0)</f>
        <v>1</v>
      </c>
      <c r="H201">
        <f>IF('Rolex Data'!L201="Two-tone",1,0)</f>
        <v>0</v>
      </c>
      <c r="I201">
        <f>IF(OR('Rolex Data'!L201="YG 18K",'Rolex Data'!L201="YG &lt;18K",'Rolex Data'!L201="PG 18K",'Rolex Data'!L201="PG &lt;18K",'Rolex Data'!L201="WG 18K",'Rolex Data'!L201="Mixes of 18K",'Rolex Data'!L201="Mixes &lt;18K"),1,0)</f>
        <v>0</v>
      </c>
      <c r="J201">
        <f>IF(OR('Rolex Data'!L201="PVD",'Rolex Data'!L201="Gold Plate",'Rolex Data'!L201="Other"),1,0)</f>
        <v>0</v>
      </c>
      <c r="K201">
        <f>IF('Rolex Data'!P201="Stainless Steel",1,0)</f>
        <v>0</v>
      </c>
      <c r="L201">
        <f>IF('Rolex Data'!P201="Leather",1,0)</f>
        <v>1</v>
      </c>
      <c r="M201">
        <f>IF('Rolex Data'!P201="Two-tone",1,0)</f>
        <v>0</v>
      </c>
      <c r="N201">
        <f>IF(OR('Rolex Data'!P201="YG 18K",'Rolex Data'!P201="PG 18K",'Rolex Data'!P201="WG 18K",'Rolex Data'!P201="Mixes of 18K"),1,0)</f>
        <v>0</v>
      </c>
      <c r="O201">
        <f>IF(OR('Rolex Data'!AX201="Yes",'Rolex Data'!AY201="Yes",'Rolex Data'!AW201="Yes"),1,0)</f>
        <v>0</v>
      </c>
      <c r="P201">
        <f>IF(OR(ISTEXT('Rolex Data'!AZ201), ISTEXT('Rolex Data'!BA201)),1,0)</f>
        <v>0</v>
      </c>
      <c r="Q201">
        <f>IF('Rolex Data'!BB201="Yes",1,0)</f>
        <v>0</v>
      </c>
      <c r="R201">
        <f>IF('Rolex Data'!BC201="Yes",1,0)</f>
        <v>0</v>
      </c>
      <c r="S201">
        <f>IF('Rolex Data'!BF201="Yes",1,0)</f>
        <v>0</v>
      </c>
      <c r="T201">
        <f>IF('Rolex Data'!BG201="A",1,0)</f>
        <v>0</v>
      </c>
      <c r="U201">
        <f>IF('Rolex Data'!BG201="AA",1,0)</f>
        <v>0</v>
      </c>
      <c r="V201">
        <f>IF('Rolex Data'!BG201="AAA",1,0)</f>
        <v>1</v>
      </c>
      <c r="W201">
        <f>IF('Rolex Data'!BG201="AAAA",1,0)</f>
        <v>0</v>
      </c>
      <c r="X201">
        <f>IF('Rolex Data'!R201="Yes",1,0)</f>
        <v>1</v>
      </c>
      <c r="Y201">
        <f>IF(OR('Rolex Data'!X201="Yes", 'Rolex Data'!Y201="Yes",'Rolex Data'!Z201="Yes"),1,0)</f>
        <v>0</v>
      </c>
      <c r="Z201">
        <f>IF(OR('Rolex Data'!AA201="Yes",'Rolex Data'!AB201="Yes"),1,0)</f>
        <v>0</v>
      </c>
      <c r="AA201">
        <f>IF('Rolex Data'!AD201="Yes",1,0)</f>
        <v>0</v>
      </c>
      <c r="AB201">
        <f>IF('Rolex Data'!AC201="Yes",1,0)</f>
        <v>0</v>
      </c>
      <c r="AC201">
        <f>IF('Rolex Data'!AE201="Yes",1,0)</f>
        <v>0</v>
      </c>
      <c r="AD201">
        <f>IF(OR('Rolex Data'!AK201="Yes",'Rolex Data'!AN201="Yes"),1,0)</f>
        <v>0</v>
      </c>
      <c r="AE201" s="45">
        <f t="shared" si="19"/>
        <v>0</v>
      </c>
      <c r="AF201" s="45">
        <f t="shared" si="20"/>
        <v>0</v>
      </c>
      <c r="AG201" s="45">
        <f t="shared" si="21"/>
        <v>1</v>
      </c>
      <c r="AH201" s="45">
        <f t="shared" si="22"/>
        <v>0</v>
      </c>
      <c r="AI201" s="45">
        <f t="shared" si="23"/>
        <v>0</v>
      </c>
    </row>
    <row r="202" spans="1:35" x14ac:dyDescent="0.2">
      <c r="A202">
        <v>198</v>
      </c>
      <c r="B202" s="47">
        <f>'Rolex Data'!C202</f>
        <v>44143</v>
      </c>
      <c r="C202">
        <f>'Rolex Data'!D202</f>
        <v>477</v>
      </c>
      <c r="D202" s="48">
        <f>'Rolex Data'!E202</f>
        <v>3500</v>
      </c>
      <c r="E202" s="48">
        <f>'Rolex Data'!F202</f>
        <v>4375</v>
      </c>
      <c r="F202" s="49">
        <f t="shared" si="18"/>
        <v>8.1605182474775049</v>
      </c>
      <c r="G202">
        <f>IF('Rolex Data'!L202="Stainless Steel",1,0)</f>
        <v>0</v>
      </c>
      <c r="H202">
        <f>IF('Rolex Data'!L202="Two-tone",1,0)</f>
        <v>0</v>
      </c>
      <c r="I202">
        <f>IF(OR('Rolex Data'!L202="YG 18K",'Rolex Data'!L202="YG &lt;18K",'Rolex Data'!L202="PG 18K",'Rolex Data'!L202="PG &lt;18K",'Rolex Data'!L202="WG 18K",'Rolex Data'!L202="Mixes of 18K",'Rolex Data'!L202="Mixes &lt;18K"),1,0)</f>
        <v>1</v>
      </c>
      <c r="J202">
        <f>IF(OR('Rolex Data'!L202="PVD",'Rolex Data'!L202="Gold Plate",'Rolex Data'!L202="Other"),1,0)</f>
        <v>0</v>
      </c>
      <c r="K202">
        <f>IF('Rolex Data'!P202="Stainless Steel",1,0)</f>
        <v>0</v>
      </c>
      <c r="L202">
        <f>IF('Rolex Data'!P202="Leather",1,0)</f>
        <v>1</v>
      </c>
      <c r="M202">
        <f>IF('Rolex Data'!P202="Two-tone",1,0)</f>
        <v>0</v>
      </c>
      <c r="N202">
        <f>IF(OR('Rolex Data'!P202="YG 18K",'Rolex Data'!P202="PG 18K",'Rolex Data'!P202="WG 18K",'Rolex Data'!P202="Mixes of 18K"),1,0)</f>
        <v>0</v>
      </c>
      <c r="O202">
        <f>IF(OR('Rolex Data'!AX202="Yes",'Rolex Data'!AY202="Yes",'Rolex Data'!AW202="Yes"),1,0)</f>
        <v>0</v>
      </c>
      <c r="P202">
        <f>IF(OR(ISTEXT('Rolex Data'!AZ202), ISTEXT('Rolex Data'!BA202)),1,0)</f>
        <v>0</v>
      </c>
      <c r="Q202">
        <f>IF('Rolex Data'!BB202="Yes",1,0)</f>
        <v>0</v>
      </c>
      <c r="R202">
        <f>IF('Rolex Data'!BC202="Yes",1,0)</f>
        <v>0</v>
      </c>
      <c r="S202">
        <f>IF('Rolex Data'!BF202="Yes",1,0)</f>
        <v>0</v>
      </c>
      <c r="T202">
        <f>IF('Rolex Data'!BG202="A",1,0)</f>
        <v>0</v>
      </c>
      <c r="U202">
        <f>IF('Rolex Data'!BG202="AA",1,0)</f>
        <v>1</v>
      </c>
      <c r="V202">
        <f>IF('Rolex Data'!BG202="AAA",1,0)</f>
        <v>0</v>
      </c>
      <c r="W202">
        <f>IF('Rolex Data'!BG202="AAAA",1,0)</f>
        <v>0</v>
      </c>
      <c r="X202">
        <f>IF('Rolex Data'!R202="Yes",1,0)</f>
        <v>0</v>
      </c>
      <c r="Y202">
        <f>IF(OR('Rolex Data'!X202="Yes", 'Rolex Data'!Y202="Yes",'Rolex Data'!Z202="Yes"),1,0)</f>
        <v>1</v>
      </c>
      <c r="Z202">
        <f>IF(OR('Rolex Data'!AA202="Yes",'Rolex Data'!AB202="Yes"),1,0)</f>
        <v>0</v>
      </c>
      <c r="AA202">
        <f>IF('Rolex Data'!AD202="Yes",1,0)</f>
        <v>0</v>
      </c>
      <c r="AB202">
        <f>IF('Rolex Data'!AC202="Yes",1,0)</f>
        <v>0</v>
      </c>
      <c r="AC202">
        <f>IF('Rolex Data'!AE202="Yes",1,0)</f>
        <v>0</v>
      </c>
      <c r="AD202">
        <f>IF(OR('Rolex Data'!AK202="Yes",'Rolex Data'!AN202="Yes"),1,0)</f>
        <v>0</v>
      </c>
      <c r="AE202" s="45">
        <f t="shared" si="19"/>
        <v>0</v>
      </c>
      <c r="AF202" s="45">
        <f t="shared" si="20"/>
        <v>0</v>
      </c>
      <c r="AG202" s="45">
        <f t="shared" si="21"/>
        <v>1</v>
      </c>
      <c r="AH202" s="45">
        <f t="shared" si="22"/>
        <v>0</v>
      </c>
      <c r="AI202" s="45">
        <f t="shared" si="23"/>
        <v>0</v>
      </c>
    </row>
    <row r="203" spans="1:35" x14ac:dyDescent="0.2">
      <c r="A203">
        <v>199</v>
      </c>
      <c r="B203" s="47">
        <f>'Rolex Data'!C203</f>
        <v>44143</v>
      </c>
      <c r="C203">
        <f>'Rolex Data'!D203</f>
        <v>478</v>
      </c>
      <c r="D203" s="48">
        <f>'Rolex Data'!E203</f>
        <v>2000</v>
      </c>
      <c r="E203" s="48">
        <f>'Rolex Data'!F203</f>
        <v>2500</v>
      </c>
      <c r="F203" s="49">
        <f t="shared" si="18"/>
        <v>7.6009024595420822</v>
      </c>
      <c r="G203">
        <f>IF('Rolex Data'!L203="Stainless Steel",1,0)</f>
        <v>1</v>
      </c>
      <c r="H203">
        <f>IF('Rolex Data'!L203="Two-tone",1,0)</f>
        <v>0</v>
      </c>
      <c r="I203">
        <f>IF(OR('Rolex Data'!L203="YG 18K",'Rolex Data'!L203="YG &lt;18K",'Rolex Data'!L203="PG 18K",'Rolex Data'!L203="PG &lt;18K",'Rolex Data'!L203="WG 18K",'Rolex Data'!L203="Mixes of 18K",'Rolex Data'!L203="Mixes &lt;18K"),1,0)</f>
        <v>0</v>
      </c>
      <c r="J203">
        <f>IF(OR('Rolex Data'!L203="PVD",'Rolex Data'!L203="Gold Plate",'Rolex Data'!L203="Other"),1,0)</f>
        <v>0</v>
      </c>
      <c r="K203">
        <f>IF('Rolex Data'!P203="Stainless Steel",1,0)</f>
        <v>0</v>
      </c>
      <c r="L203">
        <f>IF('Rolex Data'!P203="Leather",1,0)</f>
        <v>1</v>
      </c>
      <c r="M203">
        <f>IF('Rolex Data'!P203="Two-tone",1,0)</f>
        <v>0</v>
      </c>
      <c r="N203">
        <f>IF(OR('Rolex Data'!P203="YG 18K",'Rolex Data'!P203="PG 18K",'Rolex Data'!P203="WG 18K",'Rolex Data'!P203="Mixes of 18K"),1,0)</f>
        <v>0</v>
      </c>
      <c r="O203">
        <f>IF(OR('Rolex Data'!AX203="Yes",'Rolex Data'!AY203="Yes",'Rolex Data'!AW203="Yes"),1,0)</f>
        <v>0</v>
      </c>
      <c r="P203">
        <f>IF(OR(ISTEXT('Rolex Data'!AZ203), ISTEXT('Rolex Data'!BA203)),1,0)</f>
        <v>0</v>
      </c>
      <c r="Q203">
        <f>IF('Rolex Data'!BB203="Yes",1,0)</f>
        <v>0</v>
      </c>
      <c r="R203">
        <f>IF('Rolex Data'!BC203="Yes",1,0)</f>
        <v>0</v>
      </c>
      <c r="S203">
        <f>IF('Rolex Data'!BF203="Yes",1,0)</f>
        <v>0</v>
      </c>
      <c r="T203">
        <f>IF('Rolex Data'!BG203="A",1,0)</f>
        <v>1</v>
      </c>
      <c r="U203">
        <f>IF('Rolex Data'!BG203="AA",1,0)</f>
        <v>0</v>
      </c>
      <c r="V203">
        <f>IF('Rolex Data'!BG203="AAA",1,0)</f>
        <v>0</v>
      </c>
      <c r="W203">
        <f>IF('Rolex Data'!BG203="AAAA",1,0)</f>
        <v>0</v>
      </c>
      <c r="X203">
        <f>IF('Rolex Data'!R203="Yes",1,0)</f>
        <v>1</v>
      </c>
      <c r="Y203">
        <f>IF(OR('Rolex Data'!X203="Yes", 'Rolex Data'!Y203="Yes",'Rolex Data'!Z203="Yes"),1,0)</f>
        <v>0</v>
      </c>
      <c r="Z203">
        <f>IF(OR('Rolex Data'!AA203="Yes",'Rolex Data'!AB203="Yes"),1,0)</f>
        <v>0</v>
      </c>
      <c r="AA203">
        <f>IF('Rolex Data'!AD203="Yes",1,0)</f>
        <v>0</v>
      </c>
      <c r="AB203">
        <f>IF('Rolex Data'!AC203="Yes",1,0)</f>
        <v>0</v>
      </c>
      <c r="AC203">
        <f>IF('Rolex Data'!AE203="Yes",1,0)</f>
        <v>0</v>
      </c>
      <c r="AD203">
        <f>IF(OR('Rolex Data'!AK203="Yes",'Rolex Data'!AN203="Yes"),1,0)</f>
        <v>0</v>
      </c>
      <c r="AE203" s="45">
        <f t="shared" si="19"/>
        <v>0</v>
      </c>
      <c r="AF203" s="45">
        <f t="shared" si="20"/>
        <v>0</v>
      </c>
      <c r="AG203" s="45">
        <f t="shared" si="21"/>
        <v>1</v>
      </c>
      <c r="AH203" s="45">
        <f t="shared" si="22"/>
        <v>0</v>
      </c>
      <c r="AI203" s="45">
        <f t="shared" si="23"/>
        <v>0</v>
      </c>
    </row>
    <row r="204" spans="1:35" x14ac:dyDescent="0.2">
      <c r="A204">
        <v>200</v>
      </c>
      <c r="B204" s="47">
        <f>'Rolex Data'!C204</f>
        <v>44143</v>
      </c>
      <c r="C204">
        <f>'Rolex Data'!D204</f>
        <v>483</v>
      </c>
      <c r="D204" s="48">
        <f>'Rolex Data'!E204</f>
        <v>2800</v>
      </c>
      <c r="E204" s="48">
        <f>'Rolex Data'!F204</f>
        <v>3500</v>
      </c>
      <c r="F204" s="49">
        <f t="shared" si="18"/>
        <v>7.9373746961632952</v>
      </c>
      <c r="G204">
        <f>IF('Rolex Data'!L204="Stainless Steel",1,0)</f>
        <v>0</v>
      </c>
      <c r="H204">
        <f>IF('Rolex Data'!L204="Two-tone",1,0)</f>
        <v>0</v>
      </c>
      <c r="I204">
        <f>IF(OR('Rolex Data'!L204="YG 18K",'Rolex Data'!L204="YG &lt;18K",'Rolex Data'!L204="PG 18K",'Rolex Data'!L204="PG &lt;18K",'Rolex Data'!L204="WG 18K",'Rolex Data'!L204="Mixes of 18K",'Rolex Data'!L204="Mixes &lt;18K"),1,0)</f>
        <v>1</v>
      </c>
      <c r="J204">
        <f>IF(OR('Rolex Data'!L204="PVD",'Rolex Data'!L204="Gold Plate",'Rolex Data'!L204="Other"),1,0)</f>
        <v>0</v>
      </c>
      <c r="K204">
        <f>IF('Rolex Data'!P204="Stainless Steel",1,0)</f>
        <v>0</v>
      </c>
      <c r="L204">
        <f>IF('Rolex Data'!P204="Leather",1,0)</f>
        <v>0</v>
      </c>
      <c r="M204">
        <f>IF('Rolex Data'!P204="Two-tone",1,0)</f>
        <v>0</v>
      </c>
      <c r="N204">
        <f>IF(OR('Rolex Data'!P204="YG 18K",'Rolex Data'!P204="PG 18K",'Rolex Data'!P204="WG 18K",'Rolex Data'!P204="Mixes of 18K"),1,0)</f>
        <v>1</v>
      </c>
      <c r="O204">
        <f>IF(OR('Rolex Data'!AX204="Yes",'Rolex Data'!AY204="Yes",'Rolex Data'!AW204="Yes"),1,0)</f>
        <v>0</v>
      </c>
      <c r="P204">
        <f>IF(OR(ISTEXT('Rolex Data'!AZ204), ISTEXT('Rolex Data'!BA204)),1,0)</f>
        <v>0</v>
      </c>
      <c r="Q204">
        <f>IF('Rolex Data'!BB204="Yes",1,0)</f>
        <v>0</v>
      </c>
      <c r="R204">
        <f>IF('Rolex Data'!BC204="Yes",1,0)</f>
        <v>0</v>
      </c>
      <c r="S204">
        <f>IF('Rolex Data'!BF204="Yes",1,0)</f>
        <v>0</v>
      </c>
      <c r="T204">
        <f>IF('Rolex Data'!BG204="A",1,0)</f>
        <v>0</v>
      </c>
      <c r="U204">
        <f>IF('Rolex Data'!BG204="AA",1,0)</f>
        <v>0</v>
      </c>
      <c r="V204">
        <f>IF('Rolex Data'!BG204="AAA",1,0)</f>
        <v>1</v>
      </c>
      <c r="W204">
        <f>IF('Rolex Data'!BG204="AAAA",1,0)</f>
        <v>0</v>
      </c>
      <c r="X204">
        <f>IF('Rolex Data'!R204="Yes",1,0)</f>
        <v>1</v>
      </c>
      <c r="Y204">
        <f>IF(OR('Rolex Data'!X204="Yes", 'Rolex Data'!Y204="Yes",'Rolex Data'!Z204="Yes"),1,0)</f>
        <v>0</v>
      </c>
      <c r="Z204">
        <f>IF(OR('Rolex Data'!AA204="Yes",'Rolex Data'!AB204="Yes"),1,0)</f>
        <v>0</v>
      </c>
      <c r="AA204">
        <f>IF('Rolex Data'!AD204="Yes",1,0)</f>
        <v>0</v>
      </c>
      <c r="AB204">
        <f>IF('Rolex Data'!AC204="Yes",1,0)</f>
        <v>0</v>
      </c>
      <c r="AC204">
        <f>IF('Rolex Data'!AE204="Yes",1,0)</f>
        <v>0</v>
      </c>
      <c r="AD204">
        <f>IF(OR('Rolex Data'!AK204="Yes",'Rolex Data'!AN204="Yes"),1,0)</f>
        <v>0</v>
      </c>
      <c r="AE204" s="45">
        <f t="shared" si="19"/>
        <v>0</v>
      </c>
      <c r="AF204" s="45">
        <f t="shared" si="20"/>
        <v>0</v>
      </c>
      <c r="AG204" s="45">
        <f t="shared" si="21"/>
        <v>1</v>
      </c>
      <c r="AH204" s="45">
        <f t="shared" si="22"/>
        <v>0</v>
      </c>
      <c r="AI204" s="45">
        <f t="shared" si="23"/>
        <v>0</v>
      </c>
    </row>
    <row r="205" spans="1:35" x14ac:dyDescent="0.2">
      <c r="A205">
        <v>201</v>
      </c>
      <c r="B205" s="47">
        <f>'Rolex Data'!C205</f>
        <v>44143</v>
      </c>
      <c r="C205">
        <f>'Rolex Data'!D205</f>
        <v>488</v>
      </c>
      <c r="D205" s="48">
        <f>'Rolex Data'!E205</f>
        <v>8800</v>
      </c>
      <c r="E205" s="48">
        <f>'Rolex Data'!F205</f>
        <v>11000</v>
      </c>
      <c r="F205" s="49">
        <f t="shared" si="18"/>
        <v>9.0825070004662987</v>
      </c>
      <c r="G205">
        <f>IF('Rolex Data'!L205="Stainless Steel",1,0)</f>
        <v>1</v>
      </c>
      <c r="H205">
        <f>IF('Rolex Data'!L205="Two-tone",1,0)</f>
        <v>0</v>
      </c>
      <c r="I205">
        <f>IF(OR('Rolex Data'!L205="YG 18K",'Rolex Data'!L205="YG &lt;18K",'Rolex Data'!L205="PG 18K",'Rolex Data'!L205="PG &lt;18K",'Rolex Data'!L205="WG 18K",'Rolex Data'!L205="Mixes of 18K",'Rolex Data'!L205="Mixes &lt;18K"),1,0)</f>
        <v>0</v>
      </c>
      <c r="J205">
        <f>IF(OR('Rolex Data'!L205="PVD",'Rolex Data'!L205="Gold Plate",'Rolex Data'!L205="Other"),1,0)</f>
        <v>0</v>
      </c>
      <c r="K205">
        <f>IF('Rolex Data'!P205="Stainless Steel",1,0)</f>
        <v>0</v>
      </c>
      <c r="L205">
        <f>IF('Rolex Data'!P205="Leather",1,0)</f>
        <v>1</v>
      </c>
      <c r="M205">
        <f>IF('Rolex Data'!P205="Two-tone",1,0)</f>
        <v>0</v>
      </c>
      <c r="N205">
        <f>IF(OR('Rolex Data'!P205="YG 18K",'Rolex Data'!P205="PG 18K",'Rolex Data'!P205="WG 18K",'Rolex Data'!P205="Mixes of 18K"),1,0)</f>
        <v>0</v>
      </c>
      <c r="O205">
        <f>IF(OR('Rolex Data'!AX205="Yes",'Rolex Data'!AY205="Yes",'Rolex Data'!AW205="Yes"),1,0)</f>
        <v>0</v>
      </c>
      <c r="P205">
        <f>IF(OR(ISTEXT('Rolex Data'!AZ205), ISTEXT('Rolex Data'!BA205)),1,0)</f>
        <v>1</v>
      </c>
      <c r="Q205">
        <f>IF('Rolex Data'!BB205="Yes",1,0)</f>
        <v>0</v>
      </c>
      <c r="R205">
        <f>IF('Rolex Data'!BC205="Yes",1,0)</f>
        <v>0</v>
      </c>
      <c r="S205">
        <f>IF('Rolex Data'!BF205="Yes",1,0)</f>
        <v>0</v>
      </c>
      <c r="T205">
        <f>IF('Rolex Data'!BG205="A",1,0)</f>
        <v>0</v>
      </c>
      <c r="U205">
        <f>IF('Rolex Data'!BG205="AA",1,0)</f>
        <v>1</v>
      </c>
      <c r="V205">
        <f>IF('Rolex Data'!BG205="AAA",1,0)</f>
        <v>0</v>
      </c>
      <c r="W205">
        <f>IF('Rolex Data'!BG205="AAAA",1,0)</f>
        <v>0</v>
      </c>
      <c r="X205">
        <f>IF('Rolex Data'!R205="Yes",1,0)</f>
        <v>0</v>
      </c>
      <c r="Y205">
        <f>IF(OR('Rolex Data'!X205="Yes", 'Rolex Data'!Y205="Yes",'Rolex Data'!Z205="Yes"),1,0)</f>
        <v>1</v>
      </c>
      <c r="Z205">
        <f>IF(OR('Rolex Data'!AA205="Yes",'Rolex Data'!AB205="Yes"),1,0)</f>
        <v>0</v>
      </c>
      <c r="AA205">
        <f>IF('Rolex Data'!AD205="Yes",1,0)</f>
        <v>0</v>
      </c>
      <c r="AB205">
        <f>IF('Rolex Data'!AC205="Yes",1,0)</f>
        <v>0</v>
      </c>
      <c r="AC205">
        <f>IF('Rolex Data'!AE205="Yes",1,0)</f>
        <v>0</v>
      </c>
      <c r="AD205">
        <f>IF(OR('Rolex Data'!AK205="Yes",'Rolex Data'!AN205="Yes"),1,0)</f>
        <v>0</v>
      </c>
      <c r="AE205" s="45">
        <f t="shared" si="19"/>
        <v>0</v>
      </c>
      <c r="AF205" s="45">
        <f t="shared" si="20"/>
        <v>0</v>
      </c>
      <c r="AG205" s="45">
        <f t="shared" si="21"/>
        <v>1</v>
      </c>
      <c r="AH205" s="45">
        <f t="shared" si="22"/>
        <v>0</v>
      </c>
      <c r="AI205" s="45">
        <f t="shared" si="23"/>
        <v>0</v>
      </c>
    </row>
    <row r="206" spans="1:35" x14ac:dyDescent="0.2">
      <c r="A206">
        <v>202</v>
      </c>
      <c r="B206" s="47">
        <f>'Rolex Data'!C206</f>
        <v>44143</v>
      </c>
      <c r="C206">
        <f>'Rolex Data'!D206</f>
        <v>489</v>
      </c>
      <c r="D206" s="48">
        <f>'Rolex Data'!E206</f>
        <v>9500</v>
      </c>
      <c r="E206" s="48">
        <f>'Rolex Data'!F206</f>
        <v>11875</v>
      </c>
      <c r="F206" s="49">
        <f t="shared" si="18"/>
        <v>9.1590470775886317</v>
      </c>
      <c r="G206">
        <f>IF('Rolex Data'!L206="Stainless Steel",1,0)</f>
        <v>0</v>
      </c>
      <c r="H206">
        <f>IF('Rolex Data'!L206="Two-tone",1,0)</f>
        <v>0</v>
      </c>
      <c r="I206">
        <f>IF(OR('Rolex Data'!L206="YG 18K",'Rolex Data'!L206="YG &lt;18K",'Rolex Data'!L206="PG 18K",'Rolex Data'!L206="PG &lt;18K",'Rolex Data'!L206="WG 18K",'Rolex Data'!L206="Mixes of 18K",'Rolex Data'!L206="Mixes &lt;18K"),1,0)</f>
        <v>1</v>
      </c>
      <c r="J206">
        <f>IF(OR('Rolex Data'!L206="PVD",'Rolex Data'!L206="Gold Plate",'Rolex Data'!L206="Other"),1,0)</f>
        <v>0</v>
      </c>
      <c r="K206">
        <f>IF('Rolex Data'!P206="Stainless Steel",1,0)</f>
        <v>0</v>
      </c>
      <c r="L206">
        <f>IF('Rolex Data'!P206="Leather",1,0)</f>
        <v>1</v>
      </c>
      <c r="M206">
        <f>IF('Rolex Data'!P206="Two-tone",1,0)</f>
        <v>0</v>
      </c>
      <c r="N206">
        <f>IF(OR('Rolex Data'!P206="YG 18K",'Rolex Data'!P206="PG 18K",'Rolex Data'!P206="WG 18K",'Rolex Data'!P206="Mixes of 18K"),1,0)</f>
        <v>0</v>
      </c>
      <c r="O206">
        <f>IF(OR('Rolex Data'!AX206="Yes",'Rolex Data'!AY206="Yes",'Rolex Data'!AW206="Yes"),1,0)</f>
        <v>0</v>
      </c>
      <c r="P206">
        <f>IF(OR(ISTEXT('Rolex Data'!AZ206), ISTEXT('Rolex Data'!BA206)),1,0)</f>
        <v>0</v>
      </c>
      <c r="Q206">
        <f>IF('Rolex Data'!BB206="Yes",1,0)</f>
        <v>0</v>
      </c>
      <c r="R206">
        <f>IF('Rolex Data'!BC206="Yes",1,0)</f>
        <v>0</v>
      </c>
      <c r="S206">
        <f>IF('Rolex Data'!BF206="Yes",1,0)</f>
        <v>0</v>
      </c>
      <c r="T206">
        <f>IF('Rolex Data'!BG206="A",1,0)</f>
        <v>0</v>
      </c>
      <c r="U206">
        <f>IF('Rolex Data'!BG206="AA",1,0)</f>
        <v>1</v>
      </c>
      <c r="V206">
        <f>IF('Rolex Data'!BG206="AAA",1,0)</f>
        <v>0</v>
      </c>
      <c r="W206">
        <f>IF('Rolex Data'!BG206="AAAA",1,0)</f>
        <v>0</v>
      </c>
      <c r="X206">
        <f>IF('Rolex Data'!R206="Yes",1,0)</f>
        <v>0</v>
      </c>
      <c r="Y206">
        <f>IF(OR('Rolex Data'!X206="Yes", 'Rolex Data'!Y206="Yes",'Rolex Data'!Z206="Yes"),1,0)</f>
        <v>1</v>
      </c>
      <c r="Z206">
        <f>IF(OR('Rolex Data'!AA206="Yes",'Rolex Data'!AB206="Yes"),1,0)</f>
        <v>0</v>
      </c>
      <c r="AA206">
        <f>IF('Rolex Data'!AD206="Yes",1,0)</f>
        <v>0</v>
      </c>
      <c r="AB206">
        <f>IF('Rolex Data'!AC206="Yes",1,0)</f>
        <v>0</v>
      </c>
      <c r="AC206">
        <f>IF('Rolex Data'!AE206="Yes",1,0)</f>
        <v>0</v>
      </c>
      <c r="AD206">
        <f>IF(OR('Rolex Data'!AK206="Yes",'Rolex Data'!AN206="Yes"),1,0)</f>
        <v>0</v>
      </c>
      <c r="AE206" s="45">
        <f t="shared" si="19"/>
        <v>0</v>
      </c>
      <c r="AF206" s="45">
        <f t="shared" si="20"/>
        <v>0</v>
      </c>
      <c r="AG206" s="45">
        <f t="shared" si="21"/>
        <v>1</v>
      </c>
      <c r="AH206" s="45">
        <f t="shared" si="22"/>
        <v>0</v>
      </c>
      <c r="AI206" s="45">
        <f t="shared" si="23"/>
        <v>0</v>
      </c>
    </row>
    <row r="207" spans="1:35" x14ac:dyDescent="0.2">
      <c r="A207">
        <v>203</v>
      </c>
      <c r="B207" s="47">
        <f>'Rolex Data'!C207</f>
        <v>44143</v>
      </c>
      <c r="C207">
        <f>'Rolex Data'!D207</f>
        <v>490</v>
      </c>
      <c r="D207" s="48">
        <f>'Rolex Data'!E207</f>
        <v>34000</v>
      </c>
      <c r="E207" s="48">
        <f>'Rolex Data'!F207</f>
        <v>42500</v>
      </c>
      <c r="F207" s="49">
        <f t="shared" si="18"/>
        <v>10.434115803598299</v>
      </c>
      <c r="G207">
        <f>IF('Rolex Data'!L207="Stainless Steel",1,0)</f>
        <v>0</v>
      </c>
      <c r="H207">
        <f>IF('Rolex Data'!L207="Two-tone",1,0)</f>
        <v>0</v>
      </c>
      <c r="I207">
        <f>IF(OR('Rolex Data'!L207="YG 18K",'Rolex Data'!L207="YG &lt;18K",'Rolex Data'!L207="PG 18K",'Rolex Data'!L207="PG &lt;18K",'Rolex Data'!L207="WG 18K",'Rolex Data'!L207="Mixes of 18K",'Rolex Data'!L207="Mixes &lt;18K"),1,0)</f>
        <v>1</v>
      </c>
      <c r="J207">
        <f>IF(OR('Rolex Data'!L207="PVD",'Rolex Data'!L207="Gold Plate",'Rolex Data'!L207="Other"),1,0)</f>
        <v>0</v>
      </c>
      <c r="K207">
        <f>IF('Rolex Data'!P207="Stainless Steel",1,0)</f>
        <v>0</v>
      </c>
      <c r="L207">
        <f>IF('Rolex Data'!P207="Leather",1,0)</f>
        <v>1</v>
      </c>
      <c r="M207">
        <f>IF('Rolex Data'!P207="Two-tone",1,0)</f>
        <v>0</v>
      </c>
      <c r="N207">
        <f>IF(OR('Rolex Data'!P207="YG 18K",'Rolex Data'!P207="PG 18K",'Rolex Data'!P207="WG 18K",'Rolex Data'!P207="Mixes of 18K"),1,0)</f>
        <v>0</v>
      </c>
      <c r="O207">
        <f>IF(OR('Rolex Data'!AX207="Yes",'Rolex Data'!AY207="Yes",'Rolex Data'!AW207="Yes"),1,0)</f>
        <v>0</v>
      </c>
      <c r="P207">
        <f>IF(OR(ISTEXT('Rolex Data'!AZ207), ISTEXT('Rolex Data'!BA207)),1,0)</f>
        <v>0</v>
      </c>
      <c r="Q207">
        <f>IF('Rolex Data'!BB207="Yes",1,0)</f>
        <v>0</v>
      </c>
      <c r="R207">
        <f>IF('Rolex Data'!BC207="Yes",1,0)</f>
        <v>0</v>
      </c>
      <c r="S207">
        <f>IF('Rolex Data'!BF207="Yes",1,0)</f>
        <v>0</v>
      </c>
      <c r="T207">
        <f>IF('Rolex Data'!BG207="A",1,0)</f>
        <v>0</v>
      </c>
      <c r="U207">
        <f>IF('Rolex Data'!BG207="AA",1,0)</f>
        <v>0</v>
      </c>
      <c r="V207">
        <f>IF('Rolex Data'!BG207="AAA",1,0)</f>
        <v>1</v>
      </c>
      <c r="W207">
        <f>IF('Rolex Data'!BG207="AAAA",1,0)</f>
        <v>0</v>
      </c>
      <c r="X207">
        <f>IF('Rolex Data'!R207="Yes",1,0)</f>
        <v>0</v>
      </c>
      <c r="Y207">
        <f>IF(OR('Rolex Data'!X207="Yes", 'Rolex Data'!Y207="Yes",'Rolex Data'!Z207="Yes"),1,0)</f>
        <v>1</v>
      </c>
      <c r="Z207">
        <f>IF(OR('Rolex Data'!AA207="Yes",'Rolex Data'!AB207="Yes"),1,0)</f>
        <v>0</v>
      </c>
      <c r="AA207">
        <f>IF('Rolex Data'!AD207="Yes",1,0)</f>
        <v>0</v>
      </c>
      <c r="AB207">
        <f>IF('Rolex Data'!AC207="Yes",1,0)</f>
        <v>0</v>
      </c>
      <c r="AC207">
        <f>IF('Rolex Data'!AE207="Yes",1,0)</f>
        <v>0</v>
      </c>
      <c r="AD207">
        <f>IF(OR('Rolex Data'!AK207="Yes",'Rolex Data'!AN207="Yes"),1,0)</f>
        <v>0</v>
      </c>
      <c r="AE207" s="45">
        <f t="shared" si="19"/>
        <v>0</v>
      </c>
      <c r="AF207" s="45">
        <f t="shared" si="20"/>
        <v>0</v>
      </c>
      <c r="AG207" s="45">
        <f t="shared" si="21"/>
        <v>1</v>
      </c>
      <c r="AH207" s="45">
        <f t="shared" si="22"/>
        <v>0</v>
      </c>
      <c r="AI207" s="45">
        <f t="shared" si="23"/>
        <v>0</v>
      </c>
    </row>
    <row r="208" spans="1:35" x14ac:dyDescent="0.2">
      <c r="A208">
        <v>204</v>
      </c>
      <c r="B208" s="47">
        <f>'Rolex Data'!C208</f>
        <v>44143</v>
      </c>
      <c r="C208">
        <f>'Rolex Data'!D208</f>
        <v>530</v>
      </c>
      <c r="D208" s="48">
        <f>'Rolex Data'!E208</f>
        <v>9500</v>
      </c>
      <c r="E208" s="48">
        <f>'Rolex Data'!F208</f>
        <v>11875</v>
      </c>
      <c r="F208" s="49">
        <f t="shared" si="18"/>
        <v>9.1590470775886317</v>
      </c>
      <c r="G208">
        <f>IF('Rolex Data'!L208="Stainless Steel",1,0)</f>
        <v>1</v>
      </c>
      <c r="H208">
        <f>IF('Rolex Data'!L208="Two-tone",1,0)</f>
        <v>0</v>
      </c>
      <c r="I208">
        <f>IF(OR('Rolex Data'!L208="YG 18K",'Rolex Data'!L208="YG &lt;18K",'Rolex Data'!L208="PG 18K",'Rolex Data'!L208="PG &lt;18K",'Rolex Data'!L208="WG 18K",'Rolex Data'!L208="Mixes of 18K",'Rolex Data'!L208="Mixes &lt;18K"),1,0)</f>
        <v>0</v>
      </c>
      <c r="J208">
        <f>IF(OR('Rolex Data'!L208="PVD",'Rolex Data'!L208="Gold Plate",'Rolex Data'!L208="Other"),1,0)</f>
        <v>0</v>
      </c>
      <c r="K208">
        <f>IF('Rolex Data'!P208="Stainless Steel",1,0)</f>
        <v>0</v>
      </c>
      <c r="L208">
        <f>IF('Rolex Data'!P208="Leather",1,0)</f>
        <v>1</v>
      </c>
      <c r="M208">
        <f>IF('Rolex Data'!P208="Two-tone",1,0)</f>
        <v>0</v>
      </c>
      <c r="N208">
        <f>IF(OR('Rolex Data'!P208="YG 18K",'Rolex Data'!P208="PG 18K",'Rolex Data'!P208="WG 18K",'Rolex Data'!P208="Mixes of 18K"),1,0)</f>
        <v>0</v>
      </c>
      <c r="O208">
        <f>IF(OR('Rolex Data'!AX208="Yes",'Rolex Data'!AY208="Yes",'Rolex Data'!AW208="Yes"),1,0)</f>
        <v>0</v>
      </c>
      <c r="P208">
        <f>IF(OR(ISTEXT('Rolex Data'!AZ208), ISTEXT('Rolex Data'!BA208)),1,0)</f>
        <v>0</v>
      </c>
      <c r="Q208">
        <f>IF('Rolex Data'!BB208="Yes",1,0)</f>
        <v>0</v>
      </c>
      <c r="R208">
        <f>IF('Rolex Data'!BC208="Yes",1,0)</f>
        <v>0</v>
      </c>
      <c r="S208">
        <f>IF('Rolex Data'!BF208="Yes",1,0)</f>
        <v>0</v>
      </c>
      <c r="T208">
        <f>IF('Rolex Data'!BG208="A",1,0)</f>
        <v>0</v>
      </c>
      <c r="U208">
        <f>IF('Rolex Data'!BG208="AA",1,0)</f>
        <v>1</v>
      </c>
      <c r="V208">
        <f>IF('Rolex Data'!BG208="AAA",1,0)</f>
        <v>0</v>
      </c>
      <c r="W208">
        <f>IF('Rolex Data'!BG208="AAAA",1,0)</f>
        <v>0</v>
      </c>
      <c r="X208">
        <f>IF('Rolex Data'!R208="Yes",1,0)</f>
        <v>1</v>
      </c>
      <c r="Y208">
        <f>IF(OR('Rolex Data'!X208="Yes", 'Rolex Data'!Y208="Yes",'Rolex Data'!Z208="Yes"),1,0)</f>
        <v>0</v>
      </c>
      <c r="Z208">
        <f>IF(OR('Rolex Data'!AA208="Yes",'Rolex Data'!AB208="Yes"),1,0)</f>
        <v>0</v>
      </c>
      <c r="AA208">
        <f>IF('Rolex Data'!AD208="Yes",1,0)</f>
        <v>0</v>
      </c>
      <c r="AB208">
        <f>IF('Rolex Data'!AC208="Yes",1,0)</f>
        <v>1</v>
      </c>
      <c r="AC208">
        <f>IF('Rolex Data'!AE208="Yes",1,0)</f>
        <v>0</v>
      </c>
      <c r="AD208">
        <f>IF(OR('Rolex Data'!AK208="Yes",'Rolex Data'!AN208="Yes"),1,0)</f>
        <v>0</v>
      </c>
      <c r="AE208" s="45">
        <f t="shared" si="19"/>
        <v>0</v>
      </c>
      <c r="AF208" s="45">
        <f t="shared" si="20"/>
        <v>0</v>
      </c>
      <c r="AG208" s="45">
        <f t="shared" si="21"/>
        <v>1</v>
      </c>
      <c r="AH208" s="45">
        <f t="shared" si="22"/>
        <v>0</v>
      </c>
      <c r="AI208" s="45">
        <f t="shared" si="23"/>
        <v>0</v>
      </c>
    </row>
    <row r="209" spans="1:35" x14ac:dyDescent="0.2">
      <c r="A209">
        <v>205</v>
      </c>
      <c r="B209" s="47">
        <f>'Rolex Data'!C209</f>
        <v>44143</v>
      </c>
      <c r="C209">
        <f>'Rolex Data'!D209</f>
        <v>531</v>
      </c>
      <c r="D209" s="48">
        <f>'Rolex Data'!E209</f>
        <v>19000</v>
      </c>
      <c r="E209" s="48">
        <f>'Rolex Data'!F209</f>
        <v>23750</v>
      </c>
      <c r="F209" s="49">
        <f t="shared" si="18"/>
        <v>9.8521942581485771</v>
      </c>
      <c r="G209">
        <f>IF('Rolex Data'!L209="Stainless Steel",1,0)</f>
        <v>0</v>
      </c>
      <c r="H209">
        <f>IF('Rolex Data'!L209="Two-tone",1,0)</f>
        <v>0</v>
      </c>
      <c r="I209">
        <f>IF(OR('Rolex Data'!L209="YG 18K",'Rolex Data'!L209="YG &lt;18K",'Rolex Data'!L209="PG 18K",'Rolex Data'!L209="PG &lt;18K",'Rolex Data'!L209="WG 18K",'Rolex Data'!L209="Mixes of 18K",'Rolex Data'!L209="Mixes &lt;18K"),1,0)</f>
        <v>1</v>
      </c>
      <c r="J209">
        <f>IF(OR('Rolex Data'!L209="PVD",'Rolex Data'!L209="Gold Plate",'Rolex Data'!L209="Other"),1,0)</f>
        <v>0</v>
      </c>
      <c r="K209">
        <f>IF('Rolex Data'!P209="Stainless Steel",1,0)</f>
        <v>0</v>
      </c>
      <c r="L209">
        <f>IF('Rolex Data'!P209="Leather",1,0)</f>
        <v>0</v>
      </c>
      <c r="M209">
        <f>IF('Rolex Data'!P209="Two-tone",1,0)</f>
        <v>0</v>
      </c>
      <c r="N209">
        <f>IF(OR('Rolex Data'!P209="YG 18K",'Rolex Data'!P209="PG 18K",'Rolex Data'!P209="WG 18K",'Rolex Data'!P209="Mixes of 18K"),1,0)</f>
        <v>1</v>
      </c>
      <c r="O209">
        <f>IF(OR('Rolex Data'!AX209="Yes",'Rolex Data'!AY209="Yes",'Rolex Data'!AW209="Yes"),1,0)</f>
        <v>0</v>
      </c>
      <c r="P209">
        <f>IF(OR(ISTEXT('Rolex Data'!AZ209), ISTEXT('Rolex Data'!BA209)),1,0)</f>
        <v>0</v>
      </c>
      <c r="Q209">
        <f>IF('Rolex Data'!BB209="Yes",1,0)</f>
        <v>0</v>
      </c>
      <c r="R209">
        <f>IF('Rolex Data'!BC209="Yes",1,0)</f>
        <v>0</v>
      </c>
      <c r="S209">
        <f>IF('Rolex Data'!BF209="Yes",1,0)</f>
        <v>0</v>
      </c>
      <c r="T209">
        <f>IF('Rolex Data'!BG209="A",1,0)</f>
        <v>0</v>
      </c>
      <c r="U209">
        <f>IF('Rolex Data'!BG209="AA",1,0)</f>
        <v>0</v>
      </c>
      <c r="V209">
        <f>IF('Rolex Data'!BG209="AAA",1,0)</f>
        <v>1</v>
      </c>
      <c r="W209">
        <f>IF('Rolex Data'!BG209="AAAA",1,0)</f>
        <v>0</v>
      </c>
      <c r="X209">
        <f>IF('Rolex Data'!R209="Yes",1,0)</f>
        <v>0</v>
      </c>
      <c r="Y209">
        <f>IF(OR('Rolex Data'!X209="Yes", 'Rolex Data'!Y209="Yes",'Rolex Data'!Z209="Yes"),1,0)</f>
        <v>1</v>
      </c>
      <c r="Z209">
        <f>IF(OR('Rolex Data'!AA209="Yes",'Rolex Data'!AB209="Yes"),1,0)</f>
        <v>0</v>
      </c>
      <c r="AA209">
        <f>IF('Rolex Data'!AD209="Yes",1,0)</f>
        <v>0</v>
      </c>
      <c r="AB209">
        <f>IF('Rolex Data'!AC209="Yes",1,0)</f>
        <v>1</v>
      </c>
      <c r="AC209">
        <f>IF('Rolex Data'!AE209="Yes",1,0)</f>
        <v>0</v>
      </c>
      <c r="AD209">
        <f>IF(OR('Rolex Data'!AK209="Yes",'Rolex Data'!AN209="Yes"),1,0)</f>
        <v>0</v>
      </c>
      <c r="AE209" s="45">
        <f t="shared" si="19"/>
        <v>0</v>
      </c>
      <c r="AF209" s="45">
        <f t="shared" si="20"/>
        <v>0</v>
      </c>
      <c r="AG209" s="45">
        <f t="shared" si="21"/>
        <v>1</v>
      </c>
      <c r="AH209" s="45">
        <f t="shared" si="22"/>
        <v>0</v>
      </c>
      <c r="AI209" s="45">
        <f t="shared" si="23"/>
        <v>0</v>
      </c>
    </row>
    <row r="210" spans="1:35" x14ac:dyDescent="0.2">
      <c r="A210">
        <v>206</v>
      </c>
      <c r="B210" s="47">
        <f>'Rolex Data'!C210</f>
        <v>44143</v>
      </c>
      <c r="C210">
        <f>'Rolex Data'!D210</f>
        <v>533</v>
      </c>
      <c r="D210" s="48">
        <f>'Rolex Data'!E210</f>
        <v>24000</v>
      </c>
      <c r="E210" s="48">
        <f>'Rolex Data'!F210</f>
        <v>30000</v>
      </c>
      <c r="F210" s="49">
        <f t="shared" si="18"/>
        <v>10.085809109330082</v>
      </c>
      <c r="G210">
        <f>IF('Rolex Data'!L210="Stainless Steel",1,0)</f>
        <v>1</v>
      </c>
      <c r="H210">
        <f>IF('Rolex Data'!L210="Two-tone",1,0)</f>
        <v>0</v>
      </c>
      <c r="I210">
        <f>IF(OR('Rolex Data'!L210="YG 18K",'Rolex Data'!L210="YG &lt;18K",'Rolex Data'!L210="PG 18K",'Rolex Data'!L210="PG &lt;18K",'Rolex Data'!L210="WG 18K",'Rolex Data'!L210="Mixes of 18K",'Rolex Data'!L210="Mixes &lt;18K"),1,0)</f>
        <v>0</v>
      </c>
      <c r="J210">
        <f>IF(OR('Rolex Data'!L210="PVD",'Rolex Data'!L210="Gold Plate",'Rolex Data'!L210="Other"),1,0)</f>
        <v>0</v>
      </c>
      <c r="K210">
        <f>IF('Rolex Data'!P210="Stainless Steel",1,0)</f>
        <v>1</v>
      </c>
      <c r="L210">
        <f>IF('Rolex Data'!P210="Leather",1,0)</f>
        <v>0</v>
      </c>
      <c r="M210">
        <f>IF('Rolex Data'!P210="Two-tone",1,0)</f>
        <v>0</v>
      </c>
      <c r="N210">
        <f>IF(OR('Rolex Data'!P210="YG 18K",'Rolex Data'!P210="PG 18K",'Rolex Data'!P210="WG 18K",'Rolex Data'!P210="Mixes of 18K"),1,0)</f>
        <v>0</v>
      </c>
      <c r="O210">
        <f>IF(OR('Rolex Data'!AX210="Yes",'Rolex Data'!AY210="Yes",'Rolex Data'!AW210="Yes"),1,0)</f>
        <v>0</v>
      </c>
      <c r="P210">
        <f>IF(OR(ISTEXT('Rolex Data'!AZ210), ISTEXT('Rolex Data'!BA210)),1,0)</f>
        <v>0</v>
      </c>
      <c r="Q210">
        <f>IF('Rolex Data'!BB210="Yes",1,0)</f>
        <v>0</v>
      </c>
      <c r="R210">
        <f>IF('Rolex Data'!BC210="Yes",1,0)</f>
        <v>1</v>
      </c>
      <c r="S210">
        <f>IF('Rolex Data'!BF210="Yes",1,0)</f>
        <v>0</v>
      </c>
      <c r="T210">
        <f>IF('Rolex Data'!BG210="A",1,0)</f>
        <v>0</v>
      </c>
      <c r="U210">
        <f>IF('Rolex Data'!BG210="AA",1,0)</f>
        <v>0</v>
      </c>
      <c r="V210">
        <f>IF('Rolex Data'!BG210="AAA",1,0)</f>
        <v>1</v>
      </c>
      <c r="W210">
        <f>IF('Rolex Data'!BG210="AAAA",1,0)</f>
        <v>0</v>
      </c>
      <c r="X210">
        <f>IF('Rolex Data'!R210="Yes",1,0)</f>
        <v>0</v>
      </c>
      <c r="Y210">
        <f>IF(OR('Rolex Data'!X210="Yes", 'Rolex Data'!Y210="Yes",'Rolex Data'!Z210="Yes"),1,0)</f>
        <v>0</v>
      </c>
      <c r="Z210">
        <f>IF(OR('Rolex Data'!AA210="Yes",'Rolex Data'!AB210="Yes"),1,0)</f>
        <v>0</v>
      </c>
      <c r="AA210">
        <f>IF('Rolex Data'!AD210="Yes",1,0)</f>
        <v>0</v>
      </c>
      <c r="AB210">
        <f>IF('Rolex Data'!AC210="Yes",1,0)</f>
        <v>0</v>
      </c>
      <c r="AC210">
        <f>IF('Rolex Data'!AE210="Yes",1,0)</f>
        <v>0</v>
      </c>
      <c r="AD210">
        <f>IF(OR('Rolex Data'!AK210="Yes",'Rolex Data'!AN210="Yes"),1,0)</f>
        <v>1</v>
      </c>
      <c r="AE210" s="45">
        <f t="shared" si="19"/>
        <v>0</v>
      </c>
      <c r="AF210" s="45">
        <f t="shared" si="20"/>
        <v>0</v>
      </c>
      <c r="AG210" s="45">
        <f t="shared" si="21"/>
        <v>1</v>
      </c>
      <c r="AH210" s="45">
        <f t="shared" si="22"/>
        <v>0</v>
      </c>
      <c r="AI210" s="45">
        <f t="shared" si="23"/>
        <v>0</v>
      </c>
    </row>
    <row r="211" spans="1:35" x14ac:dyDescent="0.2">
      <c r="A211">
        <v>207</v>
      </c>
      <c r="B211" s="47">
        <f>'Rolex Data'!C211</f>
        <v>44143</v>
      </c>
      <c r="C211">
        <f>'Rolex Data'!D211</f>
        <v>534</v>
      </c>
      <c r="D211" s="48">
        <f>'Rolex Data'!E211</f>
        <v>16000</v>
      </c>
      <c r="E211" s="48">
        <f>'Rolex Data'!F211</f>
        <v>20000</v>
      </c>
      <c r="F211" s="49">
        <f t="shared" si="18"/>
        <v>9.6803440012219184</v>
      </c>
      <c r="G211">
        <f>IF('Rolex Data'!L211="Stainless Steel",1,0)</f>
        <v>1</v>
      </c>
      <c r="H211">
        <f>IF('Rolex Data'!L211="Two-tone",1,0)</f>
        <v>0</v>
      </c>
      <c r="I211">
        <f>IF(OR('Rolex Data'!L211="YG 18K",'Rolex Data'!L211="YG &lt;18K",'Rolex Data'!L211="PG 18K",'Rolex Data'!L211="PG &lt;18K",'Rolex Data'!L211="WG 18K",'Rolex Data'!L211="Mixes of 18K",'Rolex Data'!L211="Mixes &lt;18K"),1,0)</f>
        <v>0</v>
      </c>
      <c r="J211">
        <f>IF(OR('Rolex Data'!L211="PVD",'Rolex Data'!L211="Gold Plate",'Rolex Data'!L211="Other"),1,0)</f>
        <v>0</v>
      </c>
      <c r="K211">
        <f>IF('Rolex Data'!P211="Stainless Steel",1,0)</f>
        <v>0</v>
      </c>
      <c r="L211">
        <f>IF('Rolex Data'!P211="Leather",1,0)</f>
        <v>1</v>
      </c>
      <c r="M211">
        <f>IF('Rolex Data'!P211="Two-tone",1,0)</f>
        <v>0</v>
      </c>
      <c r="N211">
        <f>IF(OR('Rolex Data'!P211="YG 18K",'Rolex Data'!P211="PG 18K",'Rolex Data'!P211="WG 18K",'Rolex Data'!P211="Mixes of 18K"),1,0)</f>
        <v>0</v>
      </c>
      <c r="O211">
        <f>IF(OR('Rolex Data'!AX211="Yes",'Rolex Data'!AY211="Yes",'Rolex Data'!AW211="Yes"),1,0)</f>
        <v>0</v>
      </c>
      <c r="P211">
        <f>IF(OR(ISTEXT('Rolex Data'!AZ211), ISTEXT('Rolex Data'!BA211)),1,0)</f>
        <v>0</v>
      </c>
      <c r="Q211">
        <f>IF('Rolex Data'!BB211="Yes",1,0)</f>
        <v>0</v>
      </c>
      <c r="R211">
        <f>IF('Rolex Data'!BC211="Yes",1,0)</f>
        <v>0</v>
      </c>
      <c r="S211">
        <f>IF('Rolex Data'!BF211="Yes",1,0)</f>
        <v>0</v>
      </c>
      <c r="T211">
        <f>IF('Rolex Data'!BG211="A",1,0)</f>
        <v>0</v>
      </c>
      <c r="U211">
        <f>IF('Rolex Data'!BG211="AA",1,0)</f>
        <v>1</v>
      </c>
      <c r="V211">
        <f>IF('Rolex Data'!BG211="AAA",1,0)</f>
        <v>0</v>
      </c>
      <c r="W211">
        <f>IF('Rolex Data'!BG211="AAAA",1,0)</f>
        <v>0</v>
      </c>
      <c r="X211">
        <f>IF('Rolex Data'!R211="Yes",1,0)</f>
        <v>0</v>
      </c>
      <c r="Y211">
        <f>IF(OR('Rolex Data'!X211="Yes", 'Rolex Data'!Y211="Yes",'Rolex Data'!Z211="Yes"),1,0)</f>
        <v>0</v>
      </c>
      <c r="Z211">
        <f>IF(OR('Rolex Data'!AA211="Yes",'Rolex Data'!AB211="Yes"),1,0)</f>
        <v>0</v>
      </c>
      <c r="AA211">
        <f>IF('Rolex Data'!AD211="Yes",1,0)</f>
        <v>0</v>
      </c>
      <c r="AB211">
        <f>IF('Rolex Data'!AC211="Yes",1,0)</f>
        <v>0</v>
      </c>
      <c r="AC211">
        <f>IF('Rolex Data'!AE211="Yes",1,0)</f>
        <v>0</v>
      </c>
      <c r="AD211">
        <f>IF(OR('Rolex Data'!AK211="Yes",'Rolex Data'!AN211="Yes"),1,0)</f>
        <v>1</v>
      </c>
      <c r="AE211" s="45">
        <f t="shared" si="19"/>
        <v>0</v>
      </c>
      <c r="AF211" s="45">
        <f t="shared" si="20"/>
        <v>0</v>
      </c>
      <c r="AG211" s="45">
        <f t="shared" si="21"/>
        <v>1</v>
      </c>
      <c r="AH211" s="45">
        <f t="shared" si="22"/>
        <v>0</v>
      </c>
      <c r="AI211" s="45">
        <f t="shared" si="23"/>
        <v>0</v>
      </c>
    </row>
    <row r="212" spans="1:35" x14ac:dyDescent="0.2">
      <c r="A212">
        <v>208</v>
      </c>
      <c r="B212" s="47">
        <f>'Rolex Data'!C212</f>
        <v>44143</v>
      </c>
      <c r="C212">
        <f>'Rolex Data'!D212</f>
        <v>537</v>
      </c>
      <c r="D212" s="48">
        <f>'Rolex Data'!E212</f>
        <v>20000</v>
      </c>
      <c r="E212" s="48">
        <f>'Rolex Data'!F212</f>
        <v>25000</v>
      </c>
      <c r="F212" s="49">
        <f t="shared" si="18"/>
        <v>9.9034875525361272</v>
      </c>
      <c r="G212">
        <f>IF('Rolex Data'!L212="Stainless Steel",1,0)</f>
        <v>1</v>
      </c>
      <c r="H212">
        <f>IF('Rolex Data'!L212="Two-tone",1,0)</f>
        <v>0</v>
      </c>
      <c r="I212">
        <f>IF(OR('Rolex Data'!L212="YG 18K",'Rolex Data'!L212="YG &lt;18K",'Rolex Data'!L212="PG 18K",'Rolex Data'!L212="PG &lt;18K",'Rolex Data'!L212="WG 18K",'Rolex Data'!L212="Mixes of 18K",'Rolex Data'!L212="Mixes &lt;18K"),1,0)</f>
        <v>0</v>
      </c>
      <c r="J212">
        <f>IF(OR('Rolex Data'!L212="PVD",'Rolex Data'!L212="Gold Plate",'Rolex Data'!L212="Other"),1,0)</f>
        <v>0</v>
      </c>
      <c r="K212">
        <f>IF('Rolex Data'!P212="Stainless Steel",1,0)</f>
        <v>1</v>
      </c>
      <c r="L212">
        <f>IF('Rolex Data'!P212="Leather",1,0)</f>
        <v>0</v>
      </c>
      <c r="M212">
        <f>IF('Rolex Data'!P212="Two-tone",1,0)</f>
        <v>0</v>
      </c>
      <c r="N212">
        <f>IF(OR('Rolex Data'!P212="YG 18K",'Rolex Data'!P212="PG 18K",'Rolex Data'!P212="WG 18K",'Rolex Data'!P212="Mixes of 18K"),1,0)</f>
        <v>0</v>
      </c>
      <c r="O212">
        <f>IF(OR('Rolex Data'!AX212="Yes",'Rolex Data'!AY212="Yes",'Rolex Data'!AW212="Yes"),1,0)</f>
        <v>0</v>
      </c>
      <c r="P212">
        <f>IF(OR(ISTEXT('Rolex Data'!AZ212), ISTEXT('Rolex Data'!BA212)),1,0)</f>
        <v>0</v>
      </c>
      <c r="Q212">
        <f>IF('Rolex Data'!BB212="Yes",1,0)</f>
        <v>0</v>
      </c>
      <c r="R212">
        <f>IF('Rolex Data'!BC212="Yes",1,0)</f>
        <v>0</v>
      </c>
      <c r="S212">
        <f>IF('Rolex Data'!BF212="Yes",1,0)</f>
        <v>0</v>
      </c>
      <c r="T212">
        <f>IF('Rolex Data'!BG212="A",1,0)</f>
        <v>0</v>
      </c>
      <c r="U212">
        <f>IF('Rolex Data'!BG212="AA",1,0)</f>
        <v>0</v>
      </c>
      <c r="V212">
        <f>IF('Rolex Data'!BG212="AAA",1,0)</f>
        <v>1</v>
      </c>
      <c r="W212">
        <f>IF('Rolex Data'!BG212="AAAA",1,0)</f>
        <v>0</v>
      </c>
      <c r="X212">
        <f>IF('Rolex Data'!R212="Yes",1,0)</f>
        <v>0</v>
      </c>
      <c r="Y212">
        <f>IF(OR('Rolex Data'!X212="Yes", 'Rolex Data'!Y212="Yes",'Rolex Data'!Z212="Yes"),1,0)</f>
        <v>1</v>
      </c>
      <c r="Z212">
        <f>IF(OR('Rolex Data'!AA212="Yes",'Rolex Data'!AB212="Yes"),1,0)</f>
        <v>0</v>
      </c>
      <c r="AA212">
        <f>IF('Rolex Data'!AD212="Yes",1,0)</f>
        <v>0</v>
      </c>
      <c r="AB212">
        <f>IF('Rolex Data'!AC212="Yes",1,0)</f>
        <v>0</v>
      </c>
      <c r="AC212">
        <f>IF('Rolex Data'!AE212="Yes",1,0)</f>
        <v>1</v>
      </c>
      <c r="AD212">
        <f>IF(OR('Rolex Data'!AK212="Yes",'Rolex Data'!AN212="Yes"),1,0)</f>
        <v>0</v>
      </c>
      <c r="AE212" s="45">
        <f t="shared" si="19"/>
        <v>0</v>
      </c>
      <c r="AF212" s="45">
        <f t="shared" si="20"/>
        <v>0</v>
      </c>
      <c r="AG212" s="45">
        <f t="shared" si="21"/>
        <v>1</v>
      </c>
      <c r="AH212" s="45">
        <f t="shared" si="22"/>
        <v>0</v>
      </c>
      <c r="AI212" s="45">
        <f t="shared" si="23"/>
        <v>0</v>
      </c>
    </row>
    <row r="213" spans="1:35" x14ac:dyDescent="0.2">
      <c r="A213">
        <v>209</v>
      </c>
      <c r="B213" s="47">
        <f>'Rolex Data'!C213</f>
        <v>44143</v>
      </c>
      <c r="C213">
        <f>'Rolex Data'!D213</f>
        <v>538</v>
      </c>
      <c r="D213" s="48">
        <f>'Rolex Data'!E213</f>
        <v>11000</v>
      </c>
      <c r="E213" s="48">
        <f>'Rolex Data'!F213</f>
        <v>13750</v>
      </c>
      <c r="F213" s="49">
        <f t="shared" si="18"/>
        <v>9.3056505517805075</v>
      </c>
      <c r="G213">
        <f>IF('Rolex Data'!L213="Stainless Steel",1,0)</f>
        <v>1</v>
      </c>
      <c r="H213">
        <f>IF('Rolex Data'!L213="Two-tone",1,0)</f>
        <v>0</v>
      </c>
      <c r="I213">
        <f>IF(OR('Rolex Data'!L213="YG 18K",'Rolex Data'!L213="YG &lt;18K",'Rolex Data'!L213="PG 18K",'Rolex Data'!L213="PG &lt;18K",'Rolex Data'!L213="WG 18K",'Rolex Data'!L213="Mixes of 18K",'Rolex Data'!L213="Mixes &lt;18K"),1,0)</f>
        <v>0</v>
      </c>
      <c r="J213">
        <f>IF(OR('Rolex Data'!L213="PVD",'Rolex Data'!L213="Gold Plate",'Rolex Data'!L213="Other"),1,0)</f>
        <v>0</v>
      </c>
      <c r="K213">
        <f>IF('Rolex Data'!P213="Stainless Steel",1,0)</f>
        <v>1</v>
      </c>
      <c r="L213">
        <f>IF('Rolex Data'!P213="Leather",1,0)</f>
        <v>0</v>
      </c>
      <c r="M213">
        <f>IF('Rolex Data'!P213="Two-tone",1,0)</f>
        <v>0</v>
      </c>
      <c r="N213">
        <f>IF(OR('Rolex Data'!P213="YG 18K",'Rolex Data'!P213="PG 18K",'Rolex Data'!P213="WG 18K",'Rolex Data'!P213="Mixes of 18K"),1,0)</f>
        <v>0</v>
      </c>
      <c r="O213">
        <f>IF(OR('Rolex Data'!AX213="Yes",'Rolex Data'!AY213="Yes",'Rolex Data'!AW213="Yes"),1,0)</f>
        <v>0</v>
      </c>
      <c r="P213">
        <f>IF(OR(ISTEXT('Rolex Data'!AZ213), ISTEXT('Rolex Data'!BA213)),1,0)</f>
        <v>0</v>
      </c>
      <c r="Q213">
        <f>IF('Rolex Data'!BB213="Yes",1,0)</f>
        <v>0</v>
      </c>
      <c r="R213">
        <f>IF('Rolex Data'!BC213="Yes",1,0)</f>
        <v>0</v>
      </c>
      <c r="S213">
        <f>IF('Rolex Data'!BF213="Yes",1,0)</f>
        <v>0</v>
      </c>
      <c r="T213">
        <f>IF('Rolex Data'!BG213="A",1,0)</f>
        <v>0</v>
      </c>
      <c r="U213">
        <f>IF('Rolex Data'!BG213="AA",1,0)</f>
        <v>1</v>
      </c>
      <c r="V213">
        <f>IF('Rolex Data'!BG213="AAA",1,0)</f>
        <v>0</v>
      </c>
      <c r="W213">
        <f>IF('Rolex Data'!BG213="AAAA",1,0)</f>
        <v>0</v>
      </c>
      <c r="X213">
        <f>IF('Rolex Data'!R213="Yes",1,0)</f>
        <v>0</v>
      </c>
      <c r="Y213">
        <f>IF(OR('Rolex Data'!X213="Yes", 'Rolex Data'!Y213="Yes",'Rolex Data'!Z213="Yes"),1,0)</f>
        <v>1</v>
      </c>
      <c r="Z213">
        <f>IF(OR('Rolex Data'!AA213="Yes",'Rolex Data'!AB213="Yes"),1,0)</f>
        <v>0</v>
      </c>
      <c r="AA213">
        <f>IF('Rolex Data'!AD213="Yes",1,0)</f>
        <v>0</v>
      </c>
      <c r="AB213">
        <f>IF('Rolex Data'!AC213="Yes",1,0)</f>
        <v>0</v>
      </c>
      <c r="AC213">
        <f>IF('Rolex Data'!AE213="Yes",1,0)</f>
        <v>1</v>
      </c>
      <c r="AD213">
        <f>IF(OR('Rolex Data'!AK213="Yes",'Rolex Data'!AN213="Yes"),1,0)</f>
        <v>0</v>
      </c>
      <c r="AE213" s="45">
        <f t="shared" si="19"/>
        <v>0</v>
      </c>
      <c r="AF213" s="45">
        <f t="shared" si="20"/>
        <v>0</v>
      </c>
      <c r="AG213" s="45">
        <f t="shared" si="21"/>
        <v>1</v>
      </c>
      <c r="AH213" s="45">
        <f t="shared" si="22"/>
        <v>0</v>
      </c>
      <c r="AI213" s="45">
        <f t="shared" si="23"/>
        <v>0</v>
      </c>
    </row>
    <row r="214" spans="1:35" x14ac:dyDescent="0.2">
      <c r="A214">
        <v>210</v>
      </c>
      <c r="B214" s="47">
        <f>'Rolex Data'!C214</f>
        <v>44143</v>
      </c>
      <c r="C214">
        <f>'Rolex Data'!D214</f>
        <v>543</v>
      </c>
      <c r="D214" s="48">
        <f>'Rolex Data'!E214</f>
        <v>42000</v>
      </c>
      <c r="E214" s="48">
        <f>'Rolex Data'!F214</f>
        <v>52500</v>
      </c>
      <c r="F214" s="49">
        <f t="shared" si="18"/>
        <v>10.645424897265505</v>
      </c>
      <c r="G214">
        <f>IF('Rolex Data'!L214="Stainless Steel",1,0)</f>
        <v>0</v>
      </c>
      <c r="H214">
        <f>IF('Rolex Data'!L214="Two-tone",1,0)</f>
        <v>0</v>
      </c>
      <c r="I214">
        <f>IF(OR('Rolex Data'!L214="YG 18K",'Rolex Data'!L214="YG &lt;18K",'Rolex Data'!L214="PG 18K",'Rolex Data'!L214="PG &lt;18K",'Rolex Data'!L214="WG 18K",'Rolex Data'!L214="Mixes of 18K",'Rolex Data'!L214="Mixes &lt;18K"),1,0)</f>
        <v>1</v>
      </c>
      <c r="J214">
        <f>IF(OR('Rolex Data'!L214="PVD",'Rolex Data'!L214="Gold Plate",'Rolex Data'!L214="Other"),1,0)</f>
        <v>0</v>
      </c>
      <c r="K214">
        <f>IF('Rolex Data'!P214="Stainless Steel",1,0)</f>
        <v>0</v>
      </c>
      <c r="L214">
        <f>IF('Rolex Data'!P214="Leather",1,0)</f>
        <v>0</v>
      </c>
      <c r="M214">
        <f>IF('Rolex Data'!P214="Two-tone",1,0)</f>
        <v>0</v>
      </c>
      <c r="N214">
        <f>IF(OR('Rolex Data'!P214="YG 18K",'Rolex Data'!P214="PG 18K",'Rolex Data'!P214="WG 18K",'Rolex Data'!P214="Mixes of 18K"),1,0)</f>
        <v>1</v>
      </c>
      <c r="O214">
        <f>IF(OR('Rolex Data'!AX214="Yes",'Rolex Data'!AY214="Yes",'Rolex Data'!AW214="Yes"),1,0)</f>
        <v>1</v>
      </c>
      <c r="P214">
        <f>IF(OR(ISTEXT('Rolex Data'!AZ214), ISTEXT('Rolex Data'!BA214)),1,0)</f>
        <v>0</v>
      </c>
      <c r="Q214">
        <f>IF('Rolex Data'!BB214="Yes",1,0)</f>
        <v>0</v>
      </c>
      <c r="R214">
        <f>IF('Rolex Data'!BC214="Yes",1,0)</f>
        <v>0</v>
      </c>
      <c r="S214">
        <f>IF('Rolex Data'!BF214="Yes",1,0)</f>
        <v>0</v>
      </c>
      <c r="T214">
        <f>IF('Rolex Data'!BG214="A",1,0)</f>
        <v>0</v>
      </c>
      <c r="U214">
        <f>IF('Rolex Data'!BG214="AA",1,0)</f>
        <v>0</v>
      </c>
      <c r="V214">
        <f>IF('Rolex Data'!BG214="AAA",1,0)</f>
        <v>0</v>
      </c>
      <c r="W214">
        <f>IF('Rolex Data'!BG214="AAAA",1,0)</f>
        <v>1</v>
      </c>
      <c r="X214">
        <f>IF('Rolex Data'!R214="Yes",1,0)</f>
        <v>0</v>
      </c>
      <c r="Y214">
        <f>IF(OR('Rolex Data'!X214="Yes", 'Rolex Data'!Y214="Yes",'Rolex Data'!Z214="Yes"),1,0)</f>
        <v>0</v>
      </c>
      <c r="Z214">
        <f>IF(OR('Rolex Data'!AA214="Yes",'Rolex Data'!AB214="Yes"),1,0)</f>
        <v>0</v>
      </c>
      <c r="AA214">
        <f>IF('Rolex Data'!AD214="Yes",1,0)</f>
        <v>0</v>
      </c>
      <c r="AB214">
        <f>IF('Rolex Data'!AC214="Yes",1,0)</f>
        <v>0</v>
      </c>
      <c r="AC214">
        <f>IF('Rolex Data'!AE214="Yes",1,0)</f>
        <v>0</v>
      </c>
      <c r="AD214">
        <f>IF(OR('Rolex Data'!AK214="Yes",'Rolex Data'!AN214="Yes"),1,0)</f>
        <v>0</v>
      </c>
      <c r="AE214" s="45">
        <f t="shared" si="19"/>
        <v>0</v>
      </c>
      <c r="AF214" s="45">
        <f t="shared" si="20"/>
        <v>0</v>
      </c>
      <c r="AG214" s="45">
        <f t="shared" si="21"/>
        <v>1</v>
      </c>
      <c r="AH214" s="45">
        <f t="shared" si="22"/>
        <v>0</v>
      </c>
      <c r="AI214" s="45">
        <f t="shared" si="23"/>
        <v>0</v>
      </c>
    </row>
    <row r="215" spans="1:35" x14ac:dyDescent="0.2">
      <c r="A215">
        <v>211</v>
      </c>
      <c r="B215" s="47">
        <f>'Rolex Data'!C215</f>
        <v>44143</v>
      </c>
      <c r="C215">
        <f>'Rolex Data'!D215</f>
        <v>544</v>
      </c>
      <c r="D215" s="48">
        <f>'Rolex Data'!E215</f>
        <v>49000</v>
      </c>
      <c r="E215" s="48">
        <f>'Rolex Data'!F215</f>
        <v>61250</v>
      </c>
      <c r="F215" s="49">
        <f t="shared" si="18"/>
        <v>10.799575577092764</v>
      </c>
      <c r="G215">
        <f>IF('Rolex Data'!L215="Stainless Steel",1,0)</f>
        <v>0</v>
      </c>
      <c r="H215">
        <f>IF('Rolex Data'!L215="Two-tone",1,0)</f>
        <v>0</v>
      </c>
      <c r="I215">
        <f>IF(OR('Rolex Data'!L215="YG 18K",'Rolex Data'!L215="YG &lt;18K",'Rolex Data'!L215="PG 18K",'Rolex Data'!L215="PG &lt;18K",'Rolex Data'!L215="WG 18K",'Rolex Data'!L215="Mixes of 18K",'Rolex Data'!L215="Mixes &lt;18K"),1,0)</f>
        <v>1</v>
      </c>
      <c r="J215">
        <f>IF(OR('Rolex Data'!L215="PVD",'Rolex Data'!L215="Gold Plate",'Rolex Data'!L215="Other"),1,0)</f>
        <v>0</v>
      </c>
      <c r="K215">
        <f>IF('Rolex Data'!P215="Stainless Steel",1,0)</f>
        <v>0</v>
      </c>
      <c r="L215">
        <f>IF('Rolex Data'!P215="Leather",1,0)</f>
        <v>0</v>
      </c>
      <c r="M215">
        <f>IF('Rolex Data'!P215="Two-tone",1,0)</f>
        <v>0</v>
      </c>
      <c r="N215">
        <f>IF(OR('Rolex Data'!P215="YG 18K",'Rolex Data'!P215="PG 18K",'Rolex Data'!P215="WG 18K",'Rolex Data'!P215="Mixes of 18K"),1,0)</f>
        <v>1</v>
      </c>
      <c r="O215">
        <f>IF(OR('Rolex Data'!AX215="Yes",'Rolex Data'!AY215="Yes",'Rolex Data'!AW215="Yes"),1,0)</f>
        <v>1</v>
      </c>
      <c r="P215">
        <f>IF(OR(ISTEXT('Rolex Data'!AZ215), ISTEXT('Rolex Data'!BA215)),1,0)</f>
        <v>0</v>
      </c>
      <c r="Q215">
        <f>IF('Rolex Data'!BB215="Yes",1,0)</f>
        <v>0</v>
      </c>
      <c r="R215">
        <f>IF('Rolex Data'!BC215="Yes",1,0)</f>
        <v>0</v>
      </c>
      <c r="S215">
        <f>IF('Rolex Data'!BF215="Yes",1,0)</f>
        <v>0</v>
      </c>
      <c r="T215">
        <f>IF('Rolex Data'!BG215="A",1,0)</f>
        <v>0</v>
      </c>
      <c r="U215">
        <f>IF('Rolex Data'!BG215="AA",1,0)</f>
        <v>0</v>
      </c>
      <c r="V215">
        <f>IF('Rolex Data'!BG215="AAA",1,0)</f>
        <v>0</v>
      </c>
      <c r="W215">
        <f>IF('Rolex Data'!BG215="AAAA",1,0)</f>
        <v>1</v>
      </c>
      <c r="X215">
        <f>IF('Rolex Data'!R215="Yes",1,0)</f>
        <v>0</v>
      </c>
      <c r="Y215">
        <f>IF(OR('Rolex Data'!X215="Yes", 'Rolex Data'!Y215="Yes",'Rolex Data'!Z215="Yes"),1,0)</f>
        <v>1</v>
      </c>
      <c r="Z215">
        <f>IF(OR('Rolex Data'!AA215="Yes",'Rolex Data'!AB215="Yes"),1,0)</f>
        <v>0</v>
      </c>
      <c r="AA215">
        <f>IF('Rolex Data'!AD215="Yes",1,0)</f>
        <v>0</v>
      </c>
      <c r="AB215">
        <f>IF('Rolex Data'!AC215="Yes",1,0)</f>
        <v>0</v>
      </c>
      <c r="AC215">
        <f>IF('Rolex Data'!AE215="Yes",1,0)</f>
        <v>0</v>
      </c>
      <c r="AD215">
        <f>IF(OR('Rolex Data'!AK215="Yes",'Rolex Data'!AN215="Yes"),1,0)</f>
        <v>0</v>
      </c>
      <c r="AE215" s="45">
        <f t="shared" si="19"/>
        <v>0</v>
      </c>
      <c r="AF215" s="45">
        <f t="shared" si="20"/>
        <v>0</v>
      </c>
      <c r="AG215" s="45">
        <f t="shared" si="21"/>
        <v>1</v>
      </c>
      <c r="AH215" s="45">
        <f t="shared" si="22"/>
        <v>0</v>
      </c>
      <c r="AI215" s="45">
        <f t="shared" si="23"/>
        <v>0</v>
      </c>
    </row>
    <row r="216" spans="1:35" x14ac:dyDescent="0.2">
      <c r="A216">
        <v>212</v>
      </c>
      <c r="B216" s="47">
        <f>'Rolex Data'!C216</f>
        <v>44143</v>
      </c>
      <c r="C216">
        <f>'Rolex Data'!D216</f>
        <v>554</v>
      </c>
      <c r="D216" s="48">
        <f>'Rolex Data'!E216</f>
        <v>290000</v>
      </c>
      <c r="E216" s="48">
        <f>'Rolex Data'!F216</f>
        <v>362500</v>
      </c>
      <c r="F216" s="49">
        <f t="shared" si="18"/>
        <v>12.577636201962656</v>
      </c>
      <c r="G216">
        <f>IF('Rolex Data'!L216="Stainless Steel",1,0)</f>
        <v>1</v>
      </c>
      <c r="H216">
        <f>IF('Rolex Data'!L216="Two-tone",1,0)</f>
        <v>0</v>
      </c>
      <c r="I216">
        <f>IF(OR('Rolex Data'!L216="YG 18K",'Rolex Data'!L216="YG &lt;18K",'Rolex Data'!L216="PG 18K",'Rolex Data'!L216="PG &lt;18K",'Rolex Data'!L216="WG 18K",'Rolex Data'!L216="Mixes of 18K",'Rolex Data'!L216="Mixes &lt;18K"),1,0)</f>
        <v>0</v>
      </c>
      <c r="J216">
        <f>IF(OR('Rolex Data'!L216="PVD",'Rolex Data'!L216="Gold Plate",'Rolex Data'!L216="Other"),1,0)</f>
        <v>0</v>
      </c>
      <c r="K216">
        <f>IF('Rolex Data'!P216="Stainless Steel",1,0)</f>
        <v>1</v>
      </c>
      <c r="L216">
        <f>IF('Rolex Data'!P216="Leather",1,0)</f>
        <v>0</v>
      </c>
      <c r="M216">
        <f>IF('Rolex Data'!P216="Two-tone",1,0)</f>
        <v>0</v>
      </c>
      <c r="N216">
        <f>IF(OR('Rolex Data'!P216="YG 18K",'Rolex Data'!P216="PG 18K",'Rolex Data'!P216="WG 18K",'Rolex Data'!P216="Mixes of 18K"),1,0)</f>
        <v>0</v>
      </c>
      <c r="O216">
        <f>IF(OR('Rolex Data'!AX216="Yes",'Rolex Data'!AY216="Yes",'Rolex Data'!AW216="Yes"),1,0)</f>
        <v>0</v>
      </c>
      <c r="P216">
        <f>IF(OR(ISTEXT('Rolex Data'!AZ216), ISTEXT('Rolex Data'!BA216)),1,0)</f>
        <v>0</v>
      </c>
      <c r="Q216">
        <f>IF('Rolex Data'!BB216="Yes",1,0)</f>
        <v>1</v>
      </c>
      <c r="R216">
        <f>IF('Rolex Data'!BC216="Yes",1,0)</f>
        <v>0</v>
      </c>
      <c r="S216">
        <f>IF('Rolex Data'!BF216="Yes",1,0)</f>
        <v>0</v>
      </c>
      <c r="T216">
        <f>IF('Rolex Data'!BG216="A",1,0)</f>
        <v>0</v>
      </c>
      <c r="U216">
        <f>IF('Rolex Data'!BG216="AA",1,0)</f>
        <v>0</v>
      </c>
      <c r="V216">
        <f>IF('Rolex Data'!BG216="AAA",1,0)</f>
        <v>0</v>
      </c>
      <c r="W216">
        <f>IF('Rolex Data'!BG216="AAAA",1,0)</f>
        <v>1</v>
      </c>
      <c r="X216">
        <f>IF('Rolex Data'!R216="Yes",1,0)</f>
        <v>0</v>
      </c>
      <c r="Y216">
        <f>IF(OR('Rolex Data'!X216="Yes", 'Rolex Data'!Y216="Yes",'Rolex Data'!Z216="Yes"),1,0)</f>
        <v>0</v>
      </c>
      <c r="Z216">
        <f>IF(OR('Rolex Data'!AA216="Yes",'Rolex Data'!AB216="Yes"),1,0)</f>
        <v>0</v>
      </c>
      <c r="AA216">
        <f>IF('Rolex Data'!AD216="Yes",1,0)</f>
        <v>0</v>
      </c>
      <c r="AB216">
        <f>IF('Rolex Data'!AC216="Yes",1,0)</f>
        <v>0</v>
      </c>
      <c r="AC216">
        <f>IF('Rolex Data'!AE216="Yes",1,0)</f>
        <v>0</v>
      </c>
      <c r="AD216">
        <f>IF(OR('Rolex Data'!AK216="Yes",'Rolex Data'!AN216="Yes"),1,0)</f>
        <v>1</v>
      </c>
      <c r="AE216" s="45">
        <f t="shared" si="19"/>
        <v>0</v>
      </c>
      <c r="AF216" s="45">
        <f t="shared" si="20"/>
        <v>0</v>
      </c>
      <c r="AG216" s="45">
        <f t="shared" si="21"/>
        <v>1</v>
      </c>
      <c r="AH216" s="45">
        <f t="shared" si="22"/>
        <v>0</v>
      </c>
      <c r="AI216" s="45">
        <f t="shared" si="23"/>
        <v>0</v>
      </c>
    </row>
    <row r="217" spans="1:35" x14ac:dyDescent="0.2">
      <c r="A217">
        <v>213</v>
      </c>
      <c r="B217" s="47">
        <f>'Rolex Data'!C217</f>
        <v>44143</v>
      </c>
      <c r="C217">
        <f>'Rolex Data'!D217</f>
        <v>555</v>
      </c>
      <c r="D217" s="48">
        <f>'Rolex Data'!E217</f>
        <v>280000</v>
      </c>
      <c r="E217" s="48">
        <f>'Rolex Data'!F217</f>
        <v>350000</v>
      </c>
      <c r="F217" s="49">
        <f t="shared" si="18"/>
        <v>12.542544882151386</v>
      </c>
      <c r="G217">
        <f>IF('Rolex Data'!L217="Stainless Steel",1,0)</f>
        <v>0</v>
      </c>
      <c r="H217">
        <f>IF('Rolex Data'!L217="Two-tone",1,0)</f>
        <v>0</v>
      </c>
      <c r="I217">
        <f>IF(OR('Rolex Data'!L217="YG 18K",'Rolex Data'!L217="YG &lt;18K",'Rolex Data'!L217="PG 18K",'Rolex Data'!L217="PG &lt;18K",'Rolex Data'!L217="WG 18K",'Rolex Data'!L217="Mixes of 18K",'Rolex Data'!L217="Mixes &lt;18K"),1,0)</f>
        <v>1</v>
      </c>
      <c r="J217">
        <f>IF(OR('Rolex Data'!L217="PVD",'Rolex Data'!L217="Gold Plate",'Rolex Data'!L217="Other"),1,0)</f>
        <v>0</v>
      </c>
      <c r="K217">
        <f>IF('Rolex Data'!P217="Stainless Steel",1,0)</f>
        <v>0</v>
      </c>
      <c r="L217">
        <f>IF('Rolex Data'!P217="Leather",1,0)</f>
        <v>0</v>
      </c>
      <c r="M217">
        <f>IF('Rolex Data'!P217="Two-tone",1,0)</f>
        <v>0</v>
      </c>
      <c r="N217">
        <f>IF(OR('Rolex Data'!P217="YG 18K",'Rolex Data'!P217="PG 18K",'Rolex Data'!P217="WG 18K",'Rolex Data'!P217="Mixes of 18K"),1,0)</f>
        <v>1</v>
      </c>
      <c r="O217">
        <f>IF(OR('Rolex Data'!AX217="Yes",'Rolex Data'!AY217="Yes",'Rolex Data'!AW217="Yes"),1,0)</f>
        <v>0</v>
      </c>
      <c r="P217">
        <f>IF(OR(ISTEXT('Rolex Data'!AZ217), ISTEXT('Rolex Data'!BA217)),1,0)</f>
        <v>0</v>
      </c>
      <c r="Q217">
        <f>IF('Rolex Data'!BB217="Yes",1,0)</f>
        <v>0</v>
      </c>
      <c r="R217">
        <f>IF('Rolex Data'!BC217="Yes",1,0)</f>
        <v>0</v>
      </c>
      <c r="S217">
        <f>IF('Rolex Data'!BF217="Yes",1,0)</f>
        <v>0</v>
      </c>
      <c r="T217">
        <f>IF('Rolex Data'!BG217="A",1,0)</f>
        <v>0</v>
      </c>
      <c r="U217">
        <f>IF('Rolex Data'!BG217="AA",1,0)</f>
        <v>0</v>
      </c>
      <c r="V217">
        <f>IF('Rolex Data'!BG217="AAA",1,0)</f>
        <v>0</v>
      </c>
      <c r="W217">
        <f>IF('Rolex Data'!BG217="AAAA",1,0)</f>
        <v>1</v>
      </c>
      <c r="X217">
        <f>IF('Rolex Data'!R217="Yes",1,0)</f>
        <v>0</v>
      </c>
      <c r="Y217">
        <f>IF(OR('Rolex Data'!X217="Yes", 'Rolex Data'!Y217="Yes",'Rolex Data'!Z217="Yes"),1,0)</f>
        <v>0</v>
      </c>
      <c r="Z217">
        <f>IF(OR('Rolex Data'!AA217="Yes",'Rolex Data'!AB217="Yes"),1,0)</f>
        <v>0</v>
      </c>
      <c r="AA217">
        <f>IF('Rolex Data'!AD217="Yes",1,0)</f>
        <v>0</v>
      </c>
      <c r="AB217">
        <f>IF('Rolex Data'!AC217="Yes",1,0)</f>
        <v>0</v>
      </c>
      <c r="AC217">
        <f>IF('Rolex Data'!AE217="Yes",1,0)</f>
        <v>0</v>
      </c>
      <c r="AD217">
        <f>IF(OR('Rolex Data'!AK217="Yes",'Rolex Data'!AN217="Yes"),1,0)</f>
        <v>1</v>
      </c>
      <c r="AE217" s="45">
        <f t="shared" si="19"/>
        <v>0</v>
      </c>
      <c r="AF217" s="45">
        <f t="shared" si="20"/>
        <v>0</v>
      </c>
      <c r="AG217" s="45">
        <f t="shared" si="21"/>
        <v>1</v>
      </c>
      <c r="AH217" s="45">
        <f t="shared" si="22"/>
        <v>0</v>
      </c>
      <c r="AI217" s="45">
        <f t="shared" si="23"/>
        <v>0</v>
      </c>
    </row>
    <row r="218" spans="1:35" x14ac:dyDescent="0.2">
      <c r="A218">
        <v>214</v>
      </c>
      <c r="B218" s="47">
        <f>'Rolex Data'!C218</f>
        <v>44010</v>
      </c>
      <c r="C218">
        <f>'Rolex Data'!D218</f>
        <v>78</v>
      </c>
      <c r="D218" s="48">
        <f>'Rolex Data'!E218</f>
        <v>7500</v>
      </c>
      <c r="E218" s="48">
        <f>'Rolex Data'!F218</f>
        <v>9375</v>
      </c>
      <c r="F218" s="49">
        <f t="shared" si="18"/>
        <v>8.9226582995244019</v>
      </c>
      <c r="G218">
        <f>IF('Rolex Data'!L218="Stainless Steel",1,0)</f>
        <v>1</v>
      </c>
      <c r="H218">
        <f>IF('Rolex Data'!L218="Two-tone",1,0)</f>
        <v>0</v>
      </c>
      <c r="I218">
        <f>IF(OR('Rolex Data'!L218="YG 18K",'Rolex Data'!L218="YG &lt;18K",'Rolex Data'!L218="PG 18K",'Rolex Data'!L218="PG &lt;18K",'Rolex Data'!L218="WG 18K",'Rolex Data'!L218="Mixes of 18K",'Rolex Data'!L218="Mixes &lt;18K"),1,0)</f>
        <v>0</v>
      </c>
      <c r="J218">
        <f>IF(OR('Rolex Data'!L218="PVD",'Rolex Data'!L218="Gold Plate",'Rolex Data'!L218="Other"),1,0)</f>
        <v>0</v>
      </c>
      <c r="K218">
        <f>IF('Rolex Data'!P218="Stainless Steel",1,0)</f>
        <v>1</v>
      </c>
      <c r="L218">
        <f>IF('Rolex Data'!P218="Leather",1,0)</f>
        <v>0</v>
      </c>
      <c r="M218">
        <f>IF('Rolex Data'!P218="Two-tone",1,0)</f>
        <v>0</v>
      </c>
      <c r="N218">
        <f>IF(OR('Rolex Data'!P218="YG 18K",'Rolex Data'!P218="PG 18K",'Rolex Data'!P218="WG 18K",'Rolex Data'!P218="Mixes of 18K"),1,0)</f>
        <v>0</v>
      </c>
      <c r="O218">
        <f>IF(OR('Rolex Data'!AX218="Yes",'Rolex Data'!AY218="Yes",'Rolex Data'!AW218="Yes"),1,0)</f>
        <v>0</v>
      </c>
      <c r="P218">
        <f>IF(OR(ISTEXT('Rolex Data'!AZ218), ISTEXT('Rolex Data'!BA218)),1,0)</f>
        <v>0</v>
      </c>
      <c r="Q218">
        <f>IF('Rolex Data'!BB218="Yes",1,0)</f>
        <v>0</v>
      </c>
      <c r="R218">
        <f>IF('Rolex Data'!BC218="Yes",1,0)</f>
        <v>0</v>
      </c>
      <c r="S218">
        <f>IF('Rolex Data'!BF218="Yes",1,0)</f>
        <v>0</v>
      </c>
      <c r="T218">
        <f>IF('Rolex Data'!BG218="A",1,0)</f>
        <v>0</v>
      </c>
      <c r="U218">
        <f>IF('Rolex Data'!BG218="AA",1,0)</f>
        <v>1</v>
      </c>
      <c r="V218">
        <f>IF('Rolex Data'!BG218="AAA",1,0)</f>
        <v>0</v>
      </c>
      <c r="W218">
        <f>IF('Rolex Data'!BG218="AAAA",1,0)</f>
        <v>0</v>
      </c>
      <c r="X218">
        <f>IF('Rolex Data'!R218="Yes",1,0)</f>
        <v>0</v>
      </c>
      <c r="Y218">
        <f>IF(OR('Rolex Data'!X218="Yes", 'Rolex Data'!Y218="Yes",'Rolex Data'!Z218="Yes"),1,0)</f>
        <v>1</v>
      </c>
      <c r="Z218">
        <f>IF(OR('Rolex Data'!AA218="Yes",'Rolex Data'!AB218="Yes"),1,0)</f>
        <v>0</v>
      </c>
      <c r="AA218">
        <f>IF('Rolex Data'!AD218="Yes",1,0)</f>
        <v>0</v>
      </c>
      <c r="AB218">
        <f>IF('Rolex Data'!AC218="Yes",1,0)</f>
        <v>0</v>
      </c>
      <c r="AC218">
        <f>IF('Rolex Data'!AE218="Yes",1,0)</f>
        <v>0</v>
      </c>
      <c r="AD218">
        <f>IF(OR('Rolex Data'!AK218="Yes",'Rolex Data'!AN218="Yes"),1,0)</f>
        <v>1</v>
      </c>
      <c r="AE218" s="45">
        <f t="shared" si="19"/>
        <v>0</v>
      </c>
      <c r="AF218" s="45">
        <f t="shared" si="20"/>
        <v>0</v>
      </c>
      <c r="AG218" s="45">
        <f t="shared" si="21"/>
        <v>1</v>
      </c>
      <c r="AH218" s="45">
        <f t="shared" si="22"/>
        <v>0</v>
      </c>
      <c r="AI218" s="45">
        <f t="shared" si="23"/>
        <v>0</v>
      </c>
    </row>
    <row r="219" spans="1:35" x14ac:dyDescent="0.2">
      <c r="A219">
        <v>215</v>
      </c>
      <c r="B219" s="47">
        <f>'Rolex Data'!C219</f>
        <v>44010</v>
      </c>
      <c r="C219">
        <f>'Rolex Data'!D219</f>
        <v>82</v>
      </c>
      <c r="D219" s="48">
        <f>'Rolex Data'!E219</f>
        <v>23000</v>
      </c>
      <c r="E219" s="48">
        <f>'Rolex Data'!F219</f>
        <v>28750</v>
      </c>
      <c r="F219" s="49">
        <f t="shared" si="18"/>
        <v>10.043249494911286</v>
      </c>
      <c r="G219">
        <f>IF('Rolex Data'!L219="Stainless Steel",1,0)</f>
        <v>0</v>
      </c>
      <c r="H219">
        <f>IF('Rolex Data'!L219="Two-tone",1,0)</f>
        <v>0</v>
      </c>
      <c r="I219">
        <f>IF(OR('Rolex Data'!L219="YG 18K",'Rolex Data'!L219="YG &lt;18K",'Rolex Data'!L219="PG 18K",'Rolex Data'!L219="PG &lt;18K",'Rolex Data'!L219="WG 18K",'Rolex Data'!L219="Mixes of 18K",'Rolex Data'!L219="Mixes &lt;18K"),1,0)</f>
        <v>1</v>
      </c>
      <c r="J219">
        <f>IF(OR('Rolex Data'!L219="PVD",'Rolex Data'!L219="Gold Plate",'Rolex Data'!L219="Other"),1,0)</f>
        <v>0</v>
      </c>
      <c r="K219">
        <f>IF('Rolex Data'!P219="Stainless Steel",1,0)</f>
        <v>0</v>
      </c>
      <c r="L219">
        <f>IF('Rolex Data'!P219="Leather",1,0)</f>
        <v>1</v>
      </c>
      <c r="M219">
        <f>IF('Rolex Data'!P219="Two-tone",1,0)</f>
        <v>0</v>
      </c>
      <c r="N219">
        <f>IF(OR('Rolex Data'!P219="YG 18K",'Rolex Data'!P219="PG 18K",'Rolex Data'!P219="WG 18K",'Rolex Data'!P219="Mixes of 18K"),1,0)</f>
        <v>0</v>
      </c>
      <c r="O219">
        <f>IF(OR('Rolex Data'!AX219="Yes",'Rolex Data'!AY219="Yes",'Rolex Data'!AW219="Yes"),1,0)</f>
        <v>0</v>
      </c>
      <c r="P219">
        <f>IF(OR(ISTEXT('Rolex Data'!AZ219), ISTEXT('Rolex Data'!BA219)),1,0)</f>
        <v>0</v>
      </c>
      <c r="Q219">
        <f>IF('Rolex Data'!BB219="Yes",1,0)</f>
        <v>0</v>
      </c>
      <c r="R219">
        <f>IF('Rolex Data'!BC219="Yes",1,0)</f>
        <v>0</v>
      </c>
      <c r="S219">
        <f>IF('Rolex Data'!BF219="Yes",1,0)</f>
        <v>0</v>
      </c>
      <c r="T219">
        <f>IF('Rolex Data'!BG219="A",1,0)</f>
        <v>0</v>
      </c>
      <c r="U219">
        <f>IF('Rolex Data'!BG219="AA",1,0)</f>
        <v>0</v>
      </c>
      <c r="V219">
        <f>IF('Rolex Data'!BG219="AAA",1,0)</f>
        <v>0</v>
      </c>
      <c r="W219">
        <f>IF('Rolex Data'!BG219="AAAA",1,0)</f>
        <v>1</v>
      </c>
      <c r="X219">
        <f>IF('Rolex Data'!R219="Yes",1,0)</f>
        <v>0</v>
      </c>
      <c r="Y219">
        <f>IF(OR('Rolex Data'!X219="Yes", 'Rolex Data'!Y219="Yes",'Rolex Data'!Z219="Yes"),1,0)</f>
        <v>0</v>
      </c>
      <c r="Z219">
        <f>IF(OR('Rolex Data'!AA219="Yes",'Rolex Data'!AB219="Yes"),1,0)</f>
        <v>0</v>
      </c>
      <c r="AA219">
        <f>IF('Rolex Data'!AD219="Yes",1,0)</f>
        <v>0</v>
      </c>
      <c r="AB219">
        <f>IF('Rolex Data'!AC219="Yes",1,0)</f>
        <v>0</v>
      </c>
      <c r="AC219">
        <f>IF('Rolex Data'!AE219="Yes",1,0)</f>
        <v>0</v>
      </c>
      <c r="AD219">
        <f>IF(OR('Rolex Data'!AK219="Yes",'Rolex Data'!AN219="Yes"),1,0)</f>
        <v>1</v>
      </c>
      <c r="AE219" s="45">
        <f t="shared" si="19"/>
        <v>0</v>
      </c>
      <c r="AF219" s="45">
        <f t="shared" si="20"/>
        <v>0</v>
      </c>
      <c r="AG219" s="45">
        <f t="shared" si="21"/>
        <v>1</v>
      </c>
      <c r="AH219" s="45">
        <f t="shared" si="22"/>
        <v>0</v>
      </c>
      <c r="AI219" s="45">
        <f t="shared" si="23"/>
        <v>0</v>
      </c>
    </row>
    <row r="220" spans="1:35" x14ac:dyDescent="0.2">
      <c r="A220">
        <v>216</v>
      </c>
      <c r="B220" s="47">
        <f>'Rolex Data'!C220</f>
        <v>44010</v>
      </c>
      <c r="C220">
        <f>'Rolex Data'!D220</f>
        <v>83</v>
      </c>
      <c r="D220" s="48">
        <f>'Rolex Data'!E220</f>
        <v>8000</v>
      </c>
      <c r="E220" s="48">
        <f>'Rolex Data'!F220</f>
        <v>10000</v>
      </c>
      <c r="F220" s="49">
        <f t="shared" si="18"/>
        <v>8.987196820661973</v>
      </c>
      <c r="G220">
        <f>IF('Rolex Data'!L220="Stainless Steel",1,0)</f>
        <v>1</v>
      </c>
      <c r="H220">
        <f>IF('Rolex Data'!L220="Two-tone",1,0)</f>
        <v>0</v>
      </c>
      <c r="I220">
        <f>IF(OR('Rolex Data'!L220="YG 18K",'Rolex Data'!L220="YG &lt;18K",'Rolex Data'!L220="PG 18K",'Rolex Data'!L220="PG &lt;18K",'Rolex Data'!L220="WG 18K",'Rolex Data'!L220="Mixes of 18K",'Rolex Data'!L220="Mixes &lt;18K"),1,0)</f>
        <v>0</v>
      </c>
      <c r="J220">
        <f>IF(OR('Rolex Data'!L220="PVD",'Rolex Data'!L220="Gold Plate",'Rolex Data'!L220="Other"),1,0)</f>
        <v>0</v>
      </c>
      <c r="K220">
        <f>IF('Rolex Data'!P220="Stainless Steel",1,0)</f>
        <v>1</v>
      </c>
      <c r="L220">
        <f>IF('Rolex Data'!P220="Leather",1,0)</f>
        <v>0</v>
      </c>
      <c r="M220">
        <f>IF('Rolex Data'!P220="Two-tone",1,0)</f>
        <v>0</v>
      </c>
      <c r="N220">
        <f>IF(OR('Rolex Data'!P220="YG 18K",'Rolex Data'!P220="PG 18K",'Rolex Data'!P220="WG 18K",'Rolex Data'!P220="Mixes of 18K"),1,0)</f>
        <v>0</v>
      </c>
      <c r="O220">
        <f>IF(OR('Rolex Data'!AX220="Yes",'Rolex Data'!AY220="Yes",'Rolex Data'!AW220="Yes"),1,0)</f>
        <v>0</v>
      </c>
      <c r="P220">
        <f>IF(OR(ISTEXT('Rolex Data'!AZ220), ISTEXT('Rolex Data'!BA220)),1,0)</f>
        <v>0</v>
      </c>
      <c r="Q220">
        <f>IF('Rolex Data'!BB220="Yes",1,0)</f>
        <v>1</v>
      </c>
      <c r="R220">
        <f>IF('Rolex Data'!BC220="Yes",1,0)</f>
        <v>0</v>
      </c>
      <c r="S220">
        <f>IF('Rolex Data'!BF220="Yes",1,0)</f>
        <v>0</v>
      </c>
      <c r="T220">
        <f>IF('Rolex Data'!BG220="A",1,0)</f>
        <v>0</v>
      </c>
      <c r="U220">
        <f>IF('Rolex Data'!BG220="AA",1,0)</f>
        <v>1</v>
      </c>
      <c r="V220">
        <f>IF('Rolex Data'!BG220="AAA",1,0)</f>
        <v>0</v>
      </c>
      <c r="W220">
        <f>IF('Rolex Data'!BG220="AAAA",1,0)</f>
        <v>0</v>
      </c>
      <c r="X220">
        <f>IF('Rolex Data'!R220="Yes",1,0)</f>
        <v>1</v>
      </c>
      <c r="Y220">
        <f>IF(OR('Rolex Data'!X220="Yes", 'Rolex Data'!Y220="Yes",'Rolex Data'!Z220="Yes"),1,0)</f>
        <v>0</v>
      </c>
      <c r="Z220">
        <f>IF(OR('Rolex Data'!AA220="Yes",'Rolex Data'!AB220="Yes"),1,0)</f>
        <v>0</v>
      </c>
      <c r="AA220">
        <f>IF('Rolex Data'!AD220="Yes",1,0)</f>
        <v>0</v>
      </c>
      <c r="AB220">
        <f>IF('Rolex Data'!AC220="Yes",1,0)</f>
        <v>0</v>
      </c>
      <c r="AC220">
        <f>IF('Rolex Data'!AE220="Yes",1,0)</f>
        <v>0</v>
      </c>
      <c r="AD220">
        <f>IF(OR('Rolex Data'!AK220="Yes",'Rolex Data'!AN220="Yes"),1,0)</f>
        <v>0</v>
      </c>
      <c r="AE220" s="45">
        <f t="shared" si="19"/>
        <v>0</v>
      </c>
      <c r="AF220" s="45">
        <f t="shared" si="20"/>
        <v>0</v>
      </c>
      <c r="AG220" s="45">
        <f t="shared" si="21"/>
        <v>1</v>
      </c>
      <c r="AH220" s="45">
        <f t="shared" si="22"/>
        <v>0</v>
      </c>
      <c r="AI220" s="45">
        <f t="shared" si="23"/>
        <v>0</v>
      </c>
    </row>
    <row r="221" spans="1:35" x14ac:dyDescent="0.2">
      <c r="A221">
        <v>217</v>
      </c>
      <c r="B221" s="47">
        <f>'Rolex Data'!C221</f>
        <v>44010</v>
      </c>
      <c r="C221">
        <f>'Rolex Data'!D221</f>
        <v>84</v>
      </c>
      <c r="D221" s="48">
        <f>'Rolex Data'!E221</f>
        <v>6000</v>
      </c>
      <c r="E221" s="48">
        <f>'Rolex Data'!F221</f>
        <v>7500</v>
      </c>
      <c r="F221" s="49">
        <f t="shared" si="18"/>
        <v>8.6995147482101913</v>
      </c>
      <c r="G221">
        <f>IF('Rolex Data'!L221="Stainless Steel",1,0)</f>
        <v>0</v>
      </c>
      <c r="H221">
        <f>IF('Rolex Data'!L221="Two-tone",1,0)</f>
        <v>0</v>
      </c>
      <c r="I221">
        <f>IF(OR('Rolex Data'!L221="YG 18K",'Rolex Data'!L221="YG &lt;18K",'Rolex Data'!L221="PG 18K",'Rolex Data'!L221="PG &lt;18K",'Rolex Data'!L221="WG 18K",'Rolex Data'!L221="Mixes of 18K",'Rolex Data'!L221="Mixes &lt;18K"),1,0)</f>
        <v>1</v>
      </c>
      <c r="J221">
        <f>IF(OR('Rolex Data'!L221="PVD",'Rolex Data'!L221="Gold Plate",'Rolex Data'!L221="Other"),1,0)</f>
        <v>0</v>
      </c>
      <c r="K221">
        <f>IF('Rolex Data'!P221="Stainless Steel",1,0)</f>
        <v>0</v>
      </c>
      <c r="L221">
        <f>IF('Rolex Data'!P221="Leather",1,0)</f>
        <v>1</v>
      </c>
      <c r="M221">
        <f>IF('Rolex Data'!P221="Two-tone",1,0)</f>
        <v>0</v>
      </c>
      <c r="N221">
        <f>IF(OR('Rolex Data'!P221="YG 18K",'Rolex Data'!P221="PG 18K",'Rolex Data'!P221="WG 18K",'Rolex Data'!P221="Mixes of 18K"),1,0)</f>
        <v>0</v>
      </c>
      <c r="O221">
        <f>IF(OR('Rolex Data'!AX221="Yes",'Rolex Data'!AY221="Yes",'Rolex Data'!AW221="Yes"),1,0)</f>
        <v>0</v>
      </c>
      <c r="P221">
        <f>IF(OR(ISTEXT('Rolex Data'!AZ221), ISTEXT('Rolex Data'!BA221)),1,0)</f>
        <v>0</v>
      </c>
      <c r="Q221">
        <f>IF('Rolex Data'!BB221="Yes",1,0)</f>
        <v>0</v>
      </c>
      <c r="R221">
        <f>IF('Rolex Data'!BC221="Yes",1,0)</f>
        <v>0</v>
      </c>
      <c r="S221">
        <f>IF('Rolex Data'!BF221="Yes",1,0)</f>
        <v>0</v>
      </c>
      <c r="T221">
        <f>IF('Rolex Data'!BG221="A",1,0)</f>
        <v>0</v>
      </c>
      <c r="U221">
        <f>IF('Rolex Data'!BG221="AA",1,0)</f>
        <v>1</v>
      </c>
      <c r="V221">
        <f>IF('Rolex Data'!BG221="AAA",1,0)</f>
        <v>0</v>
      </c>
      <c r="W221">
        <f>IF('Rolex Data'!BG221="AAAA",1,0)</f>
        <v>0</v>
      </c>
      <c r="X221">
        <f>IF('Rolex Data'!R221="Yes",1,0)</f>
        <v>0</v>
      </c>
      <c r="Y221">
        <f>IF(OR('Rolex Data'!X221="Yes", 'Rolex Data'!Y221="Yes",'Rolex Data'!Z221="Yes"),1,0)</f>
        <v>1</v>
      </c>
      <c r="Z221">
        <f>IF(OR('Rolex Data'!AA221="Yes",'Rolex Data'!AB221="Yes"),1,0)</f>
        <v>0</v>
      </c>
      <c r="AA221">
        <f>IF('Rolex Data'!AD221="Yes",1,0)</f>
        <v>0</v>
      </c>
      <c r="AB221">
        <f>IF('Rolex Data'!AC221="Yes",1,0)</f>
        <v>0</v>
      </c>
      <c r="AC221">
        <f>IF('Rolex Data'!AE221="Yes",1,0)</f>
        <v>0</v>
      </c>
      <c r="AD221">
        <f>IF(OR('Rolex Data'!AK221="Yes",'Rolex Data'!AN221="Yes"),1,0)</f>
        <v>0</v>
      </c>
      <c r="AE221" s="45">
        <f t="shared" si="19"/>
        <v>0</v>
      </c>
      <c r="AF221" s="45">
        <f t="shared" si="20"/>
        <v>0</v>
      </c>
      <c r="AG221" s="45">
        <f t="shared" si="21"/>
        <v>1</v>
      </c>
      <c r="AH221" s="45">
        <f t="shared" si="22"/>
        <v>0</v>
      </c>
      <c r="AI221" s="45">
        <f t="shared" si="23"/>
        <v>0</v>
      </c>
    </row>
    <row r="222" spans="1:35" x14ac:dyDescent="0.2">
      <c r="A222">
        <v>218</v>
      </c>
      <c r="B222" s="47">
        <f>'Rolex Data'!C222</f>
        <v>44010</v>
      </c>
      <c r="C222">
        <f>'Rolex Data'!D222</f>
        <v>85</v>
      </c>
      <c r="D222" s="48">
        <f>'Rolex Data'!E222</f>
        <v>25000</v>
      </c>
      <c r="E222" s="48">
        <f>'Rolex Data'!F222</f>
        <v>31250</v>
      </c>
      <c r="F222" s="49">
        <f t="shared" si="18"/>
        <v>10.126631103850338</v>
      </c>
      <c r="G222">
        <f>IF('Rolex Data'!L222="Stainless Steel",1,0)</f>
        <v>1</v>
      </c>
      <c r="H222">
        <f>IF('Rolex Data'!L222="Two-tone",1,0)</f>
        <v>0</v>
      </c>
      <c r="I222">
        <f>IF(OR('Rolex Data'!L222="YG 18K",'Rolex Data'!L222="YG &lt;18K",'Rolex Data'!L222="PG 18K",'Rolex Data'!L222="PG &lt;18K",'Rolex Data'!L222="WG 18K",'Rolex Data'!L222="Mixes of 18K",'Rolex Data'!L222="Mixes &lt;18K"),1,0)</f>
        <v>0</v>
      </c>
      <c r="J222">
        <f>IF(OR('Rolex Data'!L222="PVD",'Rolex Data'!L222="Gold Plate",'Rolex Data'!L222="Other"),1,0)</f>
        <v>0</v>
      </c>
      <c r="K222">
        <f>IF('Rolex Data'!P222="Stainless Steel",1,0)</f>
        <v>1</v>
      </c>
      <c r="L222">
        <f>IF('Rolex Data'!P222="Leather",1,0)</f>
        <v>0</v>
      </c>
      <c r="M222">
        <f>IF('Rolex Data'!P222="Two-tone",1,0)</f>
        <v>0</v>
      </c>
      <c r="N222">
        <f>IF(OR('Rolex Data'!P222="YG 18K",'Rolex Data'!P222="PG 18K",'Rolex Data'!P222="WG 18K",'Rolex Data'!P222="Mixes of 18K"),1,0)</f>
        <v>0</v>
      </c>
      <c r="O222">
        <f>IF(OR('Rolex Data'!AX222="Yes",'Rolex Data'!AY222="Yes",'Rolex Data'!AW222="Yes"),1,0)</f>
        <v>0</v>
      </c>
      <c r="P222">
        <f>IF(OR(ISTEXT('Rolex Data'!AZ222), ISTEXT('Rolex Data'!BA222)),1,0)</f>
        <v>1</v>
      </c>
      <c r="Q222">
        <f>IF('Rolex Data'!BB222="Yes",1,0)</f>
        <v>0</v>
      </c>
      <c r="R222">
        <f>IF('Rolex Data'!BC222="Yes",1,0)</f>
        <v>0</v>
      </c>
      <c r="S222">
        <f>IF('Rolex Data'!BF222="Yes",1,0)</f>
        <v>0</v>
      </c>
      <c r="T222">
        <f>IF('Rolex Data'!BG222="A",1,0)</f>
        <v>0</v>
      </c>
      <c r="U222">
        <f>IF('Rolex Data'!BG222="AA",1,0)</f>
        <v>0</v>
      </c>
      <c r="V222">
        <f>IF('Rolex Data'!BG222="AAA",1,0)</f>
        <v>0</v>
      </c>
      <c r="W222">
        <f>IF('Rolex Data'!BG222="AAAA",1,0)</f>
        <v>1</v>
      </c>
      <c r="X222">
        <f>IF('Rolex Data'!R222="Yes",1,0)</f>
        <v>1</v>
      </c>
      <c r="Y222">
        <f>IF(OR('Rolex Data'!X222="Yes", 'Rolex Data'!Y222="Yes",'Rolex Data'!Z222="Yes"),1,0)</f>
        <v>0</v>
      </c>
      <c r="Z222">
        <f>IF(OR('Rolex Data'!AA222="Yes",'Rolex Data'!AB222="Yes"),1,0)</f>
        <v>0</v>
      </c>
      <c r="AA222">
        <f>IF('Rolex Data'!AD222="Yes",1,0)</f>
        <v>0</v>
      </c>
      <c r="AB222">
        <f>IF('Rolex Data'!AC222="Yes",1,0)</f>
        <v>0</v>
      </c>
      <c r="AC222">
        <f>IF('Rolex Data'!AE222="Yes",1,0)</f>
        <v>0</v>
      </c>
      <c r="AD222">
        <f>IF(OR('Rolex Data'!AK222="Yes",'Rolex Data'!AN222="Yes"),1,0)</f>
        <v>0</v>
      </c>
      <c r="AE222" s="45">
        <f t="shared" si="19"/>
        <v>0</v>
      </c>
      <c r="AF222" s="45">
        <f t="shared" si="20"/>
        <v>0</v>
      </c>
      <c r="AG222" s="45">
        <f t="shared" si="21"/>
        <v>1</v>
      </c>
      <c r="AH222" s="45">
        <f t="shared" si="22"/>
        <v>0</v>
      </c>
      <c r="AI222" s="45">
        <f t="shared" si="23"/>
        <v>0</v>
      </c>
    </row>
    <row r="223" spans="1:35" x14ac:dyDescent="0.2">
      <c r="A223">
        <v>219</v>
      </c>
      <c r="B223" s="47">
        <f>'Rolex Data'!C223</f>
        <v>44010</v>
      </c>
      <c r="C223">
        <f>'Rolex Data'!D223</f>
        <v>87</v>
      </c>
      <c r="D223" s="48">
        <f>'Rolex Data'!E223</f>
        <v>19000</v>
      </c>
      <c r="E223" s="48">
        <f>'Rolex Data'!F223</f>
        <v>23750</v>
      </c>
      <c r="F223" s="49">
        <f t="shared" si="18"/>
        <v>9.8521942581485771</v>
      </c>
      <c r="G223">
        <f>IF('Rolex Data'!L223="Stainless Steel",1,0)</f>
        <v>0</v>
      </c>
      <c r="H223">
        <f>IF('Rolex Data'!L223="Two-tone",1,0)</f>
        <v>0</v>
      </c>
      <c r="I223">
        <f>IF(OR('Rolex Data'!L223="YG 18K",'Rolex Data'!L223="YG &lt;18K",'Rolex Data'!L223="PG 18K",'Rolex Data'!L223="PG &lt;18K",'Rolex Data'!L223="WG 18K",'Rolex Data'!L223="Mixes of 18K",'Rolex Data'!L223="Mixes &lt;18K"),1,0)</f>
        <v>1</v>
      </c>
      <c r="J223">
        <f>IF(OR('Rolex Data'!L223="PVD",'Rolex Data'!L223="Gold Plate",'Rolex Data'!L223="Other"),1,0)</f>
        <v>0</v>
      </c>
      <c r="K223">
        <f>IF('Rolex Data'!P223="Stainless Steel",1,0)</f>
        <v>0</v>
      </c>
      <c r="L223">
        <f>IF('Rolex Data'!P223="Leather",1,0)</f>
        <v>0</v>
      </c>
      <c r="M223">
        <f>IF('Rolex Data'!P223="Two-tone",1,0)</f>
        <v>0</v>
      </c>
      <c r="N223">
        <f>IF(OR('Rolex Data'!P223="YG 18K",'Rolex Data'!P223="PG 18K",'Rolex Data'!P223="WG 18K",'Rolex Data'!P223="Mixes of 18K"),1,0)</f>
        <v>1</v>
      </c>
      <c r="O223">
        <f>IF(OR('Rolex Data'!AX223="Yes",'Rolex Data'!AY223="Yes",'Rolex Data'!AW223="Yes"),1,0)</f>
        <v>1</v>
      </c>
      <c r="P223">
        <f>IF(OR(ISTEXT('Rolex Data'!AZ223), ISTEXT('Rolex Data'!BA223)),1,0)</f>
        <v>0</v>
      </c>
      <c r="Q223">
        <f>IF('Rolex Data'!BB223="Yes",1,0)</f>
        <v>0</v>
      </c>
      <c r="R223">
        <f>IF('Rolex Data'!BC223="Yes",1,0)</f>
        <v>0</v>
      </c>
      <c r="S223">
        <f>IF('Rolex Data'!BF223="Yes",1,0)</f>
        <v>0</v>
      </c>
      <c r="T223">
        <f>IF('Rolex Data'!BG223="A",1,0)</f>
        <v>0</v>
      </c>
      <c r="U223">
        <f>IF('Rolex Data'!BG223="AA",1,0)</f>
        <v>0</v>
      </c>
      <c r="V223">
        <f>IF('Rolex Data'!BG223="AAA",1,0)</f>
        <v>1</v>
      </c>
      <c r="W223">
        <f>IF('Rolex Data'!BG223="AAAA",1,0)</f>
        <v>0</v>
      </c>
      <c r="X223">
        <f>IF('Rolex Data'!R223="Yes",1,0)</f>
        <v>0</v>
      </c>
      <c r="Y223">
        <f>IF(OR('Rolex Data'!X223="Yes", 'Rolex Data'!Y223="Yes",'Rolex Data'!Z223="Yes"),1,0)</f>
        <v>1</v>
      </c>
      <c r="Z223">
        <f>IF(OR('Rolex Data'!AA223="Yes",'Rolex Data'!AB223="Yes"),1,0)</f>
        <v>0</v>
      </c>
      <c r="AA223">
        <f>IF('Rolex Data'!AD223="Yes",1,0)</f>
        <v>0</v>
      </c>
      <c r="AB223">
        <f>IF('Rolex Data'!AC223="Yes",1,0)</f>
        <v>0</v>
      </c>
      <c r="AC223">
        <f>IF('Rolex Data'!AE223="Yes",1,0)</f>
        <v>0</v>
      </c>
      <c r="AD223">
        <f>IF(OR('Rolex Data'!AK223="Yes",'Rolex Data'!AN223="Yes"),1,0)</f>
        <v>0</v>
      </c>
      <c r="AE223" s="45">
        <f t="shared" si="19"/>
        <v>0</v>
      </c>
      <c r="AF223" s="45">
        <f t="shared" si="20"/>
        <v>0</v>
      </c>
      <c r="AG223" s="45">
        <f t="shared" si="21"/>
        <v>1</v>
      </c>
      <c r="AH223" s="45">
        <f t="shared" si="22"/>
        <v>0</v>
      </c>
      <c r="AI223" s="45">
        <f t="shared" si="23"/>
        <v>0</v>
      </c>
    </row>
    <row r="224" spans="1:35" x14ac:dyDescent="0.2">
      <c r="A224">
        <v>220</v>
      </c>
      <c r="B224" s="47">
        <f>'Rolex Data'!C224</f>
        <v>44010</v>
      </c>
      <c r="C224">
        <f>'Rolex Data'!D224</f>
        <v>89</v>
      </c>
      <c r="D224" s="48">
        <f>'Rolex Data'!E224</f>
        <v>11000</v>
      </c>
      <c r="E224" s="48">
        <f>'Rolex Data'!F224</f>
        <v>13750</v>
      </c>
      <c r="F224" s="49">
        <f t="shared" si="18"/>
        <v>9.3056505517805075</v>
      </c>
      <c r="G224">
        <f>IF('Rolex Data'!L224="Stainless Steel",1,0)</f>
        <v>1</v>
      </c>
      <c r="H224">
        <f>IF('Rolex Data'!L224="Two-tone",1,0)</f>
        <v>0</v>
      </c>
      <c r="I224">
        <f>IF(OR('Rolex Data'!L224="YG 18K",'Rolex Data'!L224="YG &lt;18K",'Rolex Data'!L224="PG 18K",'Rolex Data'!L224="PG &lt;18K",'Rolex Data'!L224="WG 18K",'Rolex Data'!L224="Mixes of 18K",'Rolex Data'!L224="Mixes &lt;18K"),1,0)</f>
        <v>0</v>
      </c>
      <c r="J224">
        <f>IF(OR('Rolex Data'!L224="PVD",'Rolex Data'!L224="Gold Plate",'Rolex Data'!L224="Other"),1,0)</f>
        <v>0</v>
      </c>
      <c r="K224">
        <f>IF('Rolex Data'!P224="Stainless Steel",1,0)</f>
        <v>1</v>
      </c>
      <c r="L224">
        <f>IF('Rolex Data'!P224="Leather",1,0)</f>
        <v>0</v>
      </c>
      <c r="M224">
        <f>IF('Rolex Data'!P224="Two-tone",1,0)</f>
        <v>0</v>
      </c>
      <c r="N224">
        <f>IF(OR('Rolex Data'!P224="YG 18K",'Rolex Data'!P224="PG 18K",'Rolex Data'!P224="WG 18K",'Rolex Data'!P224="Mixes of 18K"),1,0)</f>
        <v>0</v>
      </c>
      <c r="O224">
        <f>IF(OR('Rolex Data'!AX224="Yes",'Rolex Data'!AY224="Yes",'Rolex Data'!AW224="Yes"),1,0)</f>
        <v>0</v>
      </c>
      <c r="P224">
        <f>IF(OR(ISTEXT('Rolex Data'!AZ224), ISTEXT('Rolex Data'!BA224)),1,0)</f>
        <v>0</v>
      </c>
      <c r="Q224">
        <f>IF('Rolex Data'!BB224="Yes",1,0)</f>
        <v>0</v>
      </c>
      <c r="R224">
        <f>IF('Rolex Data'!BC224="Yes",1,0)</f>
        <v>0</v>
      </c>
      <c r="S224">
        <f>IF('Rolex Data'!BF224="Yes",1,0)</f>
        <v>0</v>
      </c>
      <c r="T224">
        <f>IF('Rolex Data'!BG224="A",1,0)</f>
        <v>0</v>
      </c>
      <c r="U224">
        <f>IF('Rolex Data'!BG224="AA",1,0)</f>
        <v>1</v>
      </c>
      <c r="V224">
        <f>IF('Rolex Data'!BG224="AAA",1,0)</f>
        <v>0</v>
      </c>
      <c r="W224">
        <f>IF('Rolex Data'!BG224="AAAA",1,0)</f>
        <v>0</v>
      </c>
      <c r="X224">
        <f>IF('Rolex Data'!R224="Yes",1,0)</f>
        <v>0</v>
      </c>
      <c r="Y224">
        <f>IF(OR('Rolex Data'!X224="Yes", 'Rolex Data'!Y224="Yes",'Rolex Data'!Z224="Yes"),1,0)</f>
        <v>1</v>
      </c>
      <c r="Z224">
        <f>IF(OR('Rolex Data'!AA224="Yes",'Rolex Data'!AB224="Yes"),1,0)</f>
        <v>0</v>
      </c>
      <c r="AA224">
        <f>IF('Rolex Data'!AD224="Yes",1,0)</f>
        <v>0</v>
      </c>
      <c r="AB224">
        <f>IF('Rolex Data'!AC224="Yes",1,0)</f>
        <v>0</v>
      </c>
      <c r="AC224">
        <f>IF('Rolex Data'!AE224="Yes",1,0)</f>
        <v>1</v>
      </c>
      <c r="AD224">
        <f>IF(OR('Rolex Data'!AK224="Yes",'Rolex Data'!AN224="Yes"),1,0)</f>
        <v>0</v>
      </c>
      <c r="AE224" s="45">
        <f t="shared" si="19"/>
        <v>0</v>
      </c>
      <c r="AF224" s="45">
        <f t="shared" si="20"/>
        <v>0</v>
      </c>
      <c r="AG224" s="45">
        <f t="shared" si="21"/>
        <v>1</v>
      </c>
      <c r="AH224" s="45">
        <f t="shared" si="22"/>
        <v>0</v>
      </c>
      <c r="AI224" s="45">
        <f t="shared" si="23"/>
        <v>0</v>
      </c>
    </row>
    <row r="225" spans="1:35" x14ac:dyDescent="0.2">
      <c r="A225">
        <v>221</v>
      </c>
      <c r="B225" s="47">
        <f>'Rolex Data'!C225</f>
        <v>44010</v>
      </c>
      <c r="C225">
        <f>'Rolex Data'!D225</f>
        <v>91</v>
      </c>
      <c r="D225" s="48">
        <f>'Rolex Data'!E225</f>
        <v>26000</v>
      </c>
      <c r="E225" s="48">
        <f>'Rolex Data'!F225</f>
        <v>32500</v>
      </c>
      <c r="F225" s="49">
        <f t="shared" si="18"/>
        <v>10.165851817003619</v>
      </c>
      <c r="G225">
        <f>IF('Rolex Data'!L225="Stainless Steel",1,0)</f>
        <v>1</v>
      </c>
      <c r="H225">
        <f>IF('Rolex Data'!L225="Two-tone",1,0)</f>
        <v>0</v>
      </c>
      <c r="I225">
        <f>IF(OR('Rolex Data'!L225="YG 18K",'Rolex Data'!L225="YG &lt;18K",'Rolex Data'!L225="PG 18K",'Rolex Data'!L225="PG &lt;18K",'Rolex Data'!L225="WG 18K",'Rolex Data'!L225="Mixes of 18K",'Rolex Data'!L225="Mixes &lt;18K"),1,0)</f>
        <v>0</v>
      </c>
      <c r="J225">
        <f>IF(OR('Rolex Data'!L225="PVD",'Rolex Data'!L225="Gold Plate",'Rolex Data'!L225="Other"),1,0)</f>
        <v>0</v>
      </c>
      <c r="K225">
        <f>IF('Rolex Data'!P225="Stainless Steel",1,0)</f>
        <v>1</v>
      </c>
      <c r="L225">
        <f>IF('Rolex Data'!P225="Leather",1,0)</f>
        <v>0</v>
      </c>
      <c r="M225">
        <f>IF('Rolex Data'!P225="Two-tone",1,0)</f>
        <v>0</v>
      </c>
      <c r="N225">
        <f>IF(OR('Rolex Data'!P225="YG 18K",'Rolex Data'!P225="PG 18K",'Rolex Data'!P225="WG 18K",'Rolex Data'!P225="Mixes of 18K"),1,0)</f>
        <v>0</v>
      </c>
      <c r="O225">
        <f>IF(OR('Rolex Data'!AX225="Yes",'Rolex Data'!AY225="Yes",'Rolex Data'!AW225="Yes"),1,0)</f>
        <v>0</v>
      </c>
      <c r="P225">
        <f>IF(OR(ISTEXT('Rolex Data'!AZ225), ISTEXT('Rolex Data'!BA225)),1,0)</f>
        <v>0</v>
      </c>
      <c r="Q225">
        <f>IF('Rolex Data'!BB225="Yes",1,0)</f>
        <v>0</v>
      </c>
      <c r="R225">
        <f>IF('Rolex Data'!BC225="Yes",1,0)</f>
        <v>0</v>
      </c>
      <c r="S225">
        <f>IF('Rolex Data'!BF225="Yes",1,0)</f>
        <v>0</v>
      </c>
      <c r="T225">
        <f>IF('Rolex Data'!BG225="A",1,0)</f>
        <v>0</v>
      </c>
      <c r="U225">
        <f>IF('Rolex Data'!BG225="AA",1,0)</f>
        <v>0</v>
      </c>
      <c r="V225">
        <f>IF('Rolex Data'!BG225="AAA",1,0)</f>
        <v>1</v>
      </c>
      <c r="W225">
        <f>IF('Rolex Data'!BG225="AAAA",1,0)</f>
        <v>0</v>
      </c>
      <c r="X225">
        <f>IF('Rolex Data'!R225="Yes",1,0)</f>
        <v>0</v>
      </c>
      <c r="Y225">
        <f>IF(OR('Rolex Data'!X225="Yes", 'Rolex Data'!Y225="Yes",'Rolex Data'!Z225="Yes"),1,0)</f>
        <v>1</v>
      </c>
      <c r="Z225">
        <f>IF(OR('Rolex Data'!AA225="Yes",'Rolex Data'!AB225="Yes"),1,0)</f>
        <v>0</v>
      </c>
      <c r="AA225">
        <f>IF('Rolex Data'!AD225="Yes",1,0)</f>
        <v>0</v>
      </c>
      <c r="AB225">
        <f>IF('Rolex Data'!AC225="Yes",1,0)</f>
        <v>0</v>
      </c>
      <c r="AC225">
        <f>IF('Rolex Data'!AE225="Yes",1,0)</f>
        <v>1</v>
      </c>
      <c r="AD225">
        <f>IF(OR('Rolex Data'!AK225="Yes",'Rolex Data'!AN225="Yes"),1,0)</f>
        <v>0</v>
      </c>
      <c r="AE225" s="45">
        <f t="shared" si="19"/>
        <v>0</v>
      </c>
      <c r="AF225" s="45">
        <f t="shared" si="20"/>
        <v>0</v>
      </c>
      <c r="AG225" s="45">
        <f t="shared" si="21"/>
        <v>1</v>
      </c>
      <c r="AH225" s="45">
        <f t="shared" si="22"/>
        <v>0</v>
      </c>
      <c r="AI225" s="45">
        <f t="shared" si="23"/>
        <v>0</v>
      </c>
    </row>
    <row r="226" spans="1:35" x14ac:dyDescent="0.2">
      <c r="A226">
        <v>222</v>
      </c>
      <c r="B226" s="47">
        <f>'Rolex Data'!C226</f>
        <v>44010</v>
      </c>
      <c r="C226">
        <f>'Rolex Data'!D226</f>
        <v>142</v>
      </c>
      <c r="D226" s="48">
        <f>'Rolex Data'!E226</f>
        <v>44000</v>
      </c>
      <c r="E226" s="48">
        <f>'Rolex Data'!F226</f>
        <v>55000</v>
      </c>
      <c r="F226" s="49">
        <f t="shared" si="18"/>
        <v>10.691944912900398</v>
      </c>
      <c r="G226">
        <f>IF('Rolex Data'!L226="Stainless Steel",1,0)</f>
        <v>1</v>
      </c>
      <c r="H226">
        <f>IF('Rolex Data'!L226="Two-tone",1,0)</f>
        <v>0</v>
      </c>
      <c r="I226">
        <f>IF(OR('Rolex Data'!L226="YG 18K",'Rolex Data'!L226="YG &lt;18K",'Rolex Data'!L226="PG 18K",'Rolex Data'!L226="PG &lt;18K",'Rolex Data'!L226="WG 18K",'Rolex Data'!L226="Mixes of 18K",'Rolex Data'!L226="Mixes &lt;18K"),1,0)</f>
        <v>0</v>
      </c>
      <c r="J226">
        <f>IF(OR('Rolex Data'!L226="PVD",'Rolex Data'!L226="Gold Plate",'Rolex Data'!L226="Other"),1,0)</f>
        <v>0</v>
      </c>
      <c r="K226">
        <f>IF('Rolex Data'!P226="Stainless Steel",1,0)</f>
        <v>1</v>
      </c>
      <c r="L226">
        <f>IF('Rolex Data'!P226="Leather",1,0)</f>
        <v>0</v>
      </c>
      <c r="M226">
        <f>IF('Rolex Data'!P226="Two-tone",1,0)</f>
        <v>0</v>
      </c>
      <c r="N226">
        <f>IF(OR('Rolex Data'!P226="YG 18K",'Rolex Data'!P226="PG 18K",'Rolex Data'!P226="WG 18K",'Rolex Data'!P226="Mixes of 18K"),1,0)</f>
        <v>0</v>
      </c>
      <c r="O226">
        <f>IF(OR('Rolex Data'!AX226="Yes",'Rolex Data'!AY226="Yes",'Rolex Data'!AW226="Yes"),1,0)</f>
        <v>0</v>
      </c>
      <c r="P226">
        <f>IF(OR(ISTEXT('Rolex Data'!AZ226), ISTEXT('Rolex Data'!BA226)),1,0)</f>
        <v>0</v>
      </c>
      <c r="Q226">
        <f>IF('Rolex Data'!BB226="Yes",1,0)</f>
        <v>0</v>
      </c>
      <c r="R226">
        <f>IF('Rolex Data'!BC226="Yes",1,0)</f>
        <v>0</v>
      </c>
      <c r="S226">
        <f>IF('Rolex Data'!BF226="Yes",1,0)</f>
        <v>0</v>
      </c>
      <c r="T226">
        <f>IF('Rolex Data'!BG226="A",1,0)</f>
        <v>0</v>
      </c>
      <c r="U226">
        <f>IF('Rolex Data'!BG226="AA",1,0)</f>
        <v>0</v>
      </c>
      <c r="V226">
        <f>IF('Rolex Data'!BG226="AAA",1,0)</f>
        <v>1</v>
      </c>
      <c r="W226">
        <f>IF('Rolex Data'!BG226="AAAA",1,0)</f>
        <v>0</v>
      </c>
      <c r="X226">
        <f>IF('Rolex Data'!R226="Yes",1,0)</f>
        <v>0</v>
      </c>
      <c r="Y226">
        <f>IF(OR('Rolex Data'!X226="Yes", 'Rolex Data'!Y226="Yes",'Rolex Data'!Z226="Yes"),1,0)</f>
        <v>0</v>
      </c>
      <c r="Z226">
        <f>IF(OR('Rolex Data'!AA226="Yes",'Rolex Data'!AB226="Yes"),1,0)</f>
        <v>0</v>
      </c>
      <c r="AA226">
        <f>IF('Rolex Data'!AD226="Yes",1,0)</f>
        <v>0</v>
      </c>
      <c r="AB226">
        <f>IF('Rolex Data'!AC226="Yes",1,0)</f>
        <v>0</v>
      </c>
      <c r="AC226">
        <f>IF('Rolex Data'!AE226="Yes",1,0)</f>
        <v>0</v>
      </c>
      <c r="AD226">
        <f>IF(OR('Rolex Data'!AK226="Yes",'Rolex Data'!AN226="Yes"),1,0)</f>
        <v>1</v>
      </c>
      <c r="AE226" s="45">
        <f t="shared" si="19"/>
        <v>0</v>
      </c>
      <c r="AF226" s="45">
        <f t="shared" si="20"/>
        <v>0</v>
      </c>
      <c r="AG226" s="45">
        <f t="shared" si="21"/>
        <v>1</v>
      </c>
      <c r="AH226" s="45">
        <f t="shared" si="22"/>
        <v>0</v>
      </c>
      <c r="AI226" s="45">
        <f t="shared" si="23"/>
        <v>0</v>
      </c>
    </row>
    <row r="227" spans="1:35" x14ac:dyDescent="0.2">
      <c r="A227">
        <v>223</v>
      </c>
      <c r="B227" s="47">
        <f>'Rolex Data'!C227</f>
        <v>44010</v>
      </c>
      <c r="C227">
        <f>'Rolex Data'!D227</f>
        <v>145</v>
      </c>
      <c r="D227" s="48">
        <f>'Rolex Data'!E227</f>
        <v>140000</v>
      </c>
      <c r="E227" s="48">
        <f>'Rolex Data'!F227</f>
        <v>175000</v>
      </c>
      <c r="F227" s="49">
        <f t="shared" si="18"/>
        <v>11.849397701591441</v>
      </c>
      <c r="G227">
        <f>IF('Rolex Data'!L227="Stainless Steel",1,0)</f>
        <v>1</v>
      </c>
      <c r="H227">
        <f>IF('Rolex Data'!L227="Two-tone",1,0)</f>
        <v>0</v>
      </c>
      <c r="I227">
        <f>IF(OR('Rolex Data'!L227="YG 18K",'Rolex Data'!L227="YG &lt;18K",'Rolex Data'!L227="PG 18K",'Rolex Data'!L227="PG &lt;18K",'Rolex Data'!L227="WG 18K",'Rolex Data'!L227="Mixes of 18K",'Rolex Data'!L227="Mixes &lt;18K"),1,0)</f>
        <v>0</v>
      </c>
      <c r="J227">
        <f>IF(OR('Rolex Data'!L227="PVD",'Rolex Data'!L227="Gold Plate",'Rolex Data'!L227="Other"),1,0)</f>
        <v>0</v>
      </c>
      <c r="K227">
        <f>IF('Rolex Data'!P227="Stainless Steel",1,0)</f>
        <v>0</v>
      </c>
      <c r="L227">
        <f>IF('Rolex Data'!P227="Leather",1,0)</f>
        <v>1</v>
      </c>
      <c r="M227">
        <f>IF('Rolex Data'!P227="Two-tone",1,0)</f>
        <v>0</v>
      </c>
      <c r="N227">
        <f>IF(OR('Rolex Data'!P227="YG 18K",'Rolex Data'!P227="PG 18K",'Rolex Data'!P227="WG 18K",'Rolex Data'!P227="Mixes of 18K"),1,0)</f>
        <v>0</v>
      </c>
      <c r="O227">
        <f>IF(OR('Rolex Data'!AX227="Yes",'Rolex Data'!AY227="Yes",'Rolex Data'!AW227="Yes"),1,0)</f>
        <v>0</v>
      </c>
      <c r="P227">
        <f>IF(OR(ISTEXT('Rolex Data'!AZ227), ISTEXT('Rolex Data'!BA227)),1,0)</f>
        <v>0</v>
      </c>
      <c r="Q227">
        <f>IF('Rolex Data'!BB227="Yes",1,0)</f>
        <v>0</v>
      </c>
      <c r="R227">
        <f>IF('Rolex Data'!BC227="Yes",1,0)</f>
        <v>0</v>
      </c>
      <c r="S227">
        <f>IF('Rolex Data'!BF227="Yes",1,0)</f>
        <v>0</v>
      </c>
      <c r="T227">
        <f>IF('Rolex Data'!BG227="A",1,0)</f>
        <v>0</v>
      </c>
      <c r="U227">
        <f>IF('Rolex Data'!BG227="AA",1,0)</f>
        <v>0</v>
      </c>
      <c r="V227">
        <f>IF('Rolex Data'!BG227="AAA",1,0)</f>
        <v>0</v>
      </c>
      <c r="W227">
        <f>IF('Rolex Data'!BG227="AAAA",1,0)</f>
        <v>1</v>
      </c>
      <c r="X227">
        <f>IF('Rolex Data'!R227="Yes",1,0)</f>
        <v>0</v>
      </c>
      <c r="Y227">
        <f>IF(OR('Rolex Data'!X227="Yes", 'Rolex Data'!Y227="Yes",'Rolex Data'!Z227="Yes"),1,0)</f>
        <v>0</v>
      </c>
      <c r="Z227">
        <f>IF(OR('Rolex Data'!AA227="Yes",'Rolex Data'!AB227="Yes"),1,0)</f>
        <v>0</v>
      </c>
      <c r="AA227">
        <f>IF('Rolex Data'!AD227="Yes",1,0)</f>
        <v>0</v>
      </c>
      <c r="AB227">
        <f>IF('Rolex Data'!AC227="Yes",1,0)</f>
        <v>0</v>
      </c>
      <c r="AC227">
        <f>IF('Rolex Data'!AE227="Yes",1,0)</f>
        <v>0</v>
      </c>
      <c r="AD227">
        <f>IF(OR('Rolex Data'!AK227="Yes",'Rolex Data'!AN227="Yes"),1,0)</f>
        <v>1</v>
      </c>
      <c r="AE227" s="45">
        <f t="shared" si="19"/>
        <v>0</v>
      </c>
      <c r="AF227" s="45">
        <f t="shared" si="20"/>
        <v>0</v>
      </c>
      <c r="AG227" s="45">
        <f t="shared" si="21"/>
        <v>1</v>
      </c>
      <c r="AH227" s="45">
        <f t="shared" si="22"/>
        <v>0</v>
      </c>
      <c r="AI227" s="45">
        <f t="shared" si="23"/>
        <v>0</v>
      </c>
    </row>
    <row r="228" spans="1:35" x14ac:dyDescent="0.2">
      <c r="A228">
        <v>224</v>
      </c>
      <c r="B228" s="47">
        <f>'Rolex Data'!C228</f>
        <v>44010</v>
      </c>
      <c r="C228">
        <f>'Rolex Data'!D228</f>
        <v>247</v>
      </c>
      <c r="D228" s="48">
        <f>'Rolex Data'!E228</f>
        <v>15000</v>
      </c>
      <c r="E228" s="48">
        <f>'Rolex Data'!F228</f>
        <v>18750</v>
      </c>
      <c r="F228" s="49">
        <f t="shared" si="18"/>
        <v>9.6158054800843473</v>
      </c>
      <c r="G228">
        <f>IF('Rolex Data'!L228="Stainless Steel",1,0)</f>
        <v>0</v>
      </c>
      <c r="H228">
        <f>IF('Rolex Data'!L228="Two-tone",1,0)</f>
        <v>0</v>
      </c>
      <c r="I228">
        <f>IF(OR('Rolex Data'!L228="YG 18K",'Rolex Data'!L228="YG &lt;18K",'Rolex Data'!L228="PG 18K",'Rolex Data'!L228="PG &lt;18K",'Rolex Data'!L228="WG 18K",'Rolex Data'!L228="Mixes of 18K",'Rolex Data'!L228="Mixes &lt;18K"),1,0)</f>
        <v>1</v>
      </c>
      <c r="J228">
        <f>IF(OR('Rolex Data'!L228="PVD",'Rolex Data'!L228="Gold Plate",'Rolex Data'!L228="Other"),1,0)</f>
        <v>0</v>
      </c>
      <c r="K228">
        <f>IF('Rolex Data'!P228="Stainless Steel",1,0)</f>
        <v>0</v>
      </c>
      <c r="L228">
        <f>IF('Rolex Data'!P228="Leather",1,0)</f>
        <v>0</v>
      </c>
      <c r="M228">
        <f>IF('Rolex Data'!P228="Two-tone",1,0)</f>
        <v>0</v>
      </c>
      <c r="N228">
        <f>IF(OR('Rolex Data'!P228="YG 18K",'Rolex Data'!P228="PG 18K",'Rolex Data'!P228="WG 18K",'Rolex Data'!P228="Mixes of 18K"),1,0)</f>
        <v>1</v>
      </c>
      <c r="O228">
        <f>IF(OR('Rolex Data'!AX228="Yes",'Rolex Data'!AY228="Yes",'Rolex Data'!AW228="Yes"),1,0)</f>
        <v>0</v>
      </c>
      <c r="P228">
        <f>IF(OR(ISTEXT('Rolex Data'!AZ228), ISTEXT('Rolex Data'!BA228)),1,0)</f>
        <v>1</v>
      </c>
      <c r="Q228">
        <f>IF('Rolex Data'!BB228="Yes",1,0)</f>
        <v>0</v>
      </c>
      <c r="R228">
        <f>IF('Rolex Data'!BC228="Yes",1,0)</f>
        <v>0</v>
      </c>
      <c r="S228">
        <f>IF('Rolex Data'!BF228="Yes",1,0)</f>
        <v>0</v>
      </c>
      <c r="T228">
        <f>IF('Rolex Data'!BG228="A",1,0)</f>
        <v>0</v>
      </c>
      <c r="U228">
        <f>IF('Rolex Data'!BG228="AA",1,0)</f>
        <v>1</v>
      </c>
      <c r="V228">
        <f>IF('Rolex Data'!BG228="AAA",1,0)</f>
        <v>0</v>
      </c>
      <c r="W228">
        <f>IF('Rolex Data'!BG228="AAAA",1,0)</f>
        <v>0</v>
      </c>
      <c r="X228">
        <f>IF('Rolex Data'!R228="Yes",1,0)</f>
        <v>0</v>
      </c>
      <c r="Y228">
        <f>IF(OR('Rolex Data'!X228="Yes", 'Rolex Data'!Y228="Yes",'Rolex Data'!Z228="Yes"),1,0)</f>
        <v>1</v>
      </c>
      <c r="Z228">
        <f>IF(OR('Rolex Data'!AA228="Yes",'Rolex Data'!AB228="Yes"),1,0)</f>
        <v>0</v>
      </c>
      <c r="AA228">
        <f>IF('Rolex Data'!AD228="Yes",1,0)</f>
        <v>0</v>
      </c>
      <c r="AB228">
        <f>IF('Rolex Data'!AC228="Yes",1,0)</f>
        <v>0</v>
      </c>
      <c r="AC228">
        <f>IF('Rolex Data'!AE228="Yes",1,0)</f>
        <v>0</v>
      </c>
      <c r="AD228">
        <f>IF(OR('Rolex Data'!AK228="Yes",'Rolex Data'!AN228="Yes"),1,0)</f>
        <v>0</v>
      </c>
      <c r="AE228" s="45">
        <f t="shared" si="19"/>
        <v>0</v>
      </c>
      <c r="AF228" s="45">
        <f t="shared" si="20"/>
        <v>0</v>
      </c>
      <c r="AG228" s="45">
        <f t="shared" si="21"/>
        <v>1</v>
      </c>
      <c r="AH228" s="45">
        <f t="shared" si="22"/>
        <v>0</v>
      </c>
      <c r="AI228" s="45">
        <f t="shared" si="23"/>
        <v>0</v>
      </c>
    </row>
    <row r="229" spans="1:35" x14ac:dyDescent="0.2">
      <c r="A229">
        <v>225</v>
      </c>
      <c r="B229" s="47">
        <f>'Rolex Data'!C229</f>
        <v>44010</v>
      </c>
      <c r="C229">
        <f>'Rolex Data'!D229</f>
        <v>248</v>
      </c>
      <c r="D229" s="48">
        <f>'Rolex Data'!E229</f>
        <v>3000</v>
      </c>
      <c r="E229" s="48">
        <f>'Rolex Data'!F229</f>
        <v>3750</v>
      </c>
      <c r="F229" s="49">
        <f t="shared" si="18"/>
        <v>8.0063675676502459</v>
      </c>
      <c r="G229">
        <f>IF('Rolex Data'!L229="Stainless Steel",1,0)</f>
        <v>0</v>
      </c>
      <c r="H229">
        <f>IF('Rolex Data'!L229="Two-tone",1,0)</f>
        <v>0</v>
      </c>
      <c r="I229">
        <f>IF(OR('Rolex Data'!L229="YG 18K",'Rolex Data'!L229="YG &lt;18K",'Rolex Data'!L229="PG 18K",'Rolex Data'!L229="PG &lt;18K",'Rolex Data'!L229="WG 18K",'Rolex Data'!L229="Mixes of 18K",'Rolex Data'!L229="Mixes &lt;18K"),1,0)</f>
        <v>1</v>
      </c>
      <c r="J229">
        <f>IF(OR('Rolex Data'!L229="PVD",'Rolex Data'!L229="Gold Plate",'Rolex Data'!L229="Other"),1,0)</f>
        <v>0</v>
      </c>
      <c r="K229">
        <f>IF('Rolex Data'!P229="Stainless Steel",1,0)</f>
        <v>0</v>
      </c>
      <c r="L229">
        <f>IF('Rolex Data'!P229="Leather",1,0)</f>
        <v>1</v>
      </c>
      <c r="M229">
        <f>IF('Rolex Data'!P229="Two-tone",1,0)</f>
        <v>0</v>
      </c>
      <c r="N229">
        <f>IF(OR('Rolex Data'!P229="YG 18K",'Rolex Data'!P229="PG 18K",'Rolex Data'!P229="WG 18K",'Rolex Data'!P229="Mixes of 18K"),1,0)</f>
        <v>0</v>
      </c>
      <c r="O229">
        <f>IF(OR('Rolex Data'!AX229="Yes",'Rolex Data'!AY229="Yes",'Rolex Data'!AW229="Yes"),1,0)</f>
        <v>0</v>
      </c>
      <c r="P229">
        <f>IF(OR(ISTEXT('Rolex Data'!AZ229), ISTEXT('Rolex Data'!BA229)),1,0)</f>
        <v>0</v>
      </c>
      <c r="Q229">
        <f>IF('Rolex Data'!BB229="Yes",1,0)</f>
        <v>0</v>
      </c>
      <c r="R229">
        <f>IF('Rolex Data'!BC229="Yes",1,0)</f>
        <v>0</v>
      </c>
      <c r="S229">
        <f>IF('Rolex Data'!BF229="Yes",1,0)</f>
        <v>0</v>
      </c>
      <c r="T229">
        <f>IF('Rolex Data'!BG229="A",1,0)</f>
        <v>0</v>
      </c>
      <c r="U229">
        <f>IF('Rolex Data'!BG229="AA",1,0)</f>
        <v>1</v>
      </c>
      <c r="V229">
        <f>IF('Rolex Data'!BG229="AAA",1,0)</f>
        <v>0</v>
      </c>
      <c r="W229">
        <f>IF('Rolex Data'!BG229="AAAA",1,0)</f>
        <v>0</v>
      </c>
      <c r="X229">
        <f>IF('Rolex Data'!R229="Yes",1,0)</f>
        <v>0</v>
      </c>
      <c r="Y229">
        <f>IF(OR('Rolex Data'!X229="Yes", 'Rolex Data'!Y229="Yes",'Rolex Data'!Z229="Yes"),1,0)</f>
        <v>1</v>
      </c>
      <c r="Z229">
        <f>IF(OR('Rolex Data'!AA229="Yes",'Rolex Data'!AB229="Yes"),1,0)</f>
        <v>0</v>
      </c>
      <c r="AA229">
        <f>IF('Rolex Data'!AD229="Yes",1,0)</f>
        <v>0</v>
      </c>
      <c r="AB229">
        <f>IF('Rolex Data'!AC229="Yes",1,0)</f>
        <v>0</v>
      </c>
      <c r="AC229">
        <f>IF('Rolex Data'!AE229="Yes",1,0)</f>
        <v>0</v>
      </c>
      <c r="AD229">
        <f>IF(OR('Rolex Data'!AK229="Yes",'Rolex Data'!AN229="Yes"),1,0)</f>
        <v>0</v>
      </c>
      <c r="AE229" s="45">
        <f t="shared" si="19"/>
        <v>0</v>
      </c>
      <c r="AF229" s="45">
        <f t="shared" si="20"/>
        <v>0</v>
      </c>
      <c r="AG229" s="45">
        <f t="shared" si="21"/>
        <v>1</v>
      </c>
      <c r="AH229" s="45">
        <f t="shared" si="22"/>
        <v>0</v>
      </c>
      <c r="AI229" s="45">
        <f t="shared" si="23"/>
        <v>0</v>
      </c>
    </row>
    <row r="230" spans="1:35" x14ac:dyDescent="0.2">
      <c r="A230">
        <v>226</v>
      </c>
      <c r="B230" s="47">
        <f>'Rolex Data'!C230</f>
        <v>44010</v>
      </c>
      <c r="C230">
        <f>'Rolex Data'!D230</f>
        <v>250</v>
      </c>
      <c r="D230" s="48">
        <f>'Rolex Data'!E230</f>
        <v>44000</v>
      </c>
      <c r="E230" s="48">
        <f>'Rolex Data'!F230</f>
        <v>55000</v>
      </c>
      <c r="F230" s="49">
        <f t="shared" si="18"/>
        <v>10.691944912900398</v>
      </c>
      <c r="G230">
        <f>IF('Rolex Data'!L230="Stainless Steel",1,0)</f>
        <v>1</v>
      </c>
      <c r="H230">
        <f>IF('Rolex Data'!L230="Two-tone",1,0)</f>
        <v>0</v>
      </c>
      <c r="I230">
        <f>IF(OR('Rolex Data'!L230="YG 18K",'Rolex Data'!L230="YG &lt;18K",'Rolex Data'!L230="PG 18K",'Rolex Data'!L230="PG &lt;18K",'Rolex Data'!L230="WG 18K",'Rolex Data'!L230="Mixes of 18K",'Rolex Data'!L230="Mixes &lt;18K"),1,0)</f>
        <v>0</v>
      </c>
      <c r="J230">
        <f>IF(OR('Rolex Data'!L230="PVD",'Rolex Data'!L230="Gold Plate",'Rolex Data'!L230="Other"),1,0)</f>
        <v>0</v>
      </c>
      <c r="K230">
        <f>IF('Rolex Data'!P230="Stainless Steel",1,0)</f>
        <v>1</v>
      </c>
      <c r="L230">
        <f>IF('Rolex Data'!P230="Leather",1,0)</f>
        <v>0</v>
      </c>
      <c r="M230">
        <f>IF('Rolex Data'!P230="Two-tone",1,0)</f>
        <v>0</v>
      </c>
      <c r="N230">
        <f>IF(OR('Rolex Data'!P230="YG 18K",'Rolex Data'!P230="PG 18K",'Rolex Data'!P230="WG 18K",'Rolex Data'!P230="Mixes of 18K"),1,0)</f>
        <v>0</v>
      </c>
      <c r="O230">
        <f>IF(OR('Rolex Data'!AX230="Yes",'Rolex Data'!AY230="Yes",'Rolex Data'!AW230="Yes"),1,0)</f>
        <v>0</v>
      </c>
      <c r="P230">
        <f>IF(OR(ISTEXT('Rolex Data'!AZ230), ISTEXT('Rolex Data'!BA230)),1,0)</f>
        <v>0</v>
      </c>
      <c r="Q230">
        <f>IF('Rolex Data'!BB230="Yes",1,0)</f>
        <v>0</v>
      </c>
      <c r="R230">
        <f>IF('Rolex Data'!BC230="Yes",1,0)</f>
        <v>0</v>
      </c>
      <c r="S230">
        <f>IF('Rolex Data'!BF230="Yes",1,0)</f>
        <v>0</v>
      </c>
      <c r="T230">
        <f>IF('Rolex Data'!BG230="A",1,0)</f>
        <v>0</v>
      </c>
      <c r="U230">
        <f>IF('Rolex Data'!BG230="AA",1,0)</f>
        <v>0</v>
      </c>
      <c r="V230">
        <f>IF('Rolex Data'!BG230="AAA",1,0)</f>
        <v>0</v>
      </c>
      <c r="W230">
        <f>IF('Rolex Data'!BG230="AAAA",1,0)</f>
        <v>1</v>
      </c>
      <c r="X230">
        <f>IF('Rolex Data'!R230="Yes",1,0)</f>
        <v>0</v>
      </c>
      <c r="Y230">
        <f>IF(OR('Rolex Data'!X230="Yes", 'Rolex Data'!Y230="Yes",'Rolex Data'!Z230="Yes"),1,0)</f>
        <v>1</v>
      </c>
      <c r="Z230">
        <f>IF(OR('Rolex Data'!AA230="Yes",'Rolex Data'!AB230="Yes"),1,0)</f>
        <v>0</v>
      </c>
      <c r="AA230">
        <f>IF('Rolex Data'!AD230="Yes",1,0)</f>
        <v>0</v>
      </c>
      <c r="AB230">
        <f>IF('Rolex Data'!AC230="Yes",1,0)</f>
        <v>0</v>
      </c>
      <c r="AC230">
        <f>IF('Rolex Data'!AE230="Yes",1,0)</f>
        <v>1</v>
      </c>
      <c r="AD230">
        <f>IF(OR('Rolex Data'!AK230="Yes",'Rolex Data'!AN230="Yes"),1,0)</f>
        <v>0</v>
      </c>
      <c r="AE230" s="45">
        <f t="shared" si="19"/>
        <v>0</v>
      </c>
      <c r="AF230" s="45">
        <f t="shared" si="20"/>
        <v>0</v>
      </c>
      <c r="AG230" s="45">
        <f t="shared" si="21"/>
        <v>1</v>
      </c>
      <c r="AH230" s="45">
        <f t="shared" si="22"/>
        <v>0</v>
      </c>
      <c r="AI230" s="45">
        <f t="shared" si="23"/>
        <v>0</v>
      </c>
    </row>
    <row r="231" spans="1:35" x14ac:dyDescent="0.2">
      <c r="A231">
        <v>227</v>
      </c>
      <c r="B231" s="47">
        <f>'Rolex Data'!C231</f>
        <v>44010</v>
      </c>
      <c r="C231">
        <f>'Rolex Data'!D231</f>
        <v>251</v>
      </c>
      <c r="D231" s="48">
        <f>'Rolex Data'!E231</f>
        <v>26000</v>
      </c>
      <c r="E231" s="48">
        <f>'Rolex Data'!F231</f>
        <v>32500</v>
      </c>
      <c r="F231" s="49">
        <f t="shared" si="18"/>
        <v>10.165851817003619</v>
      </c>
      <c r="G231">
        <f>IF('Rolex Data'!L231="Stainless Steel",1,0)</f>
        <v>1</v>
      </c>
      <c r="H231">
        <f>IF('Rolex Data'!L231="Two-tone",1,0)</f>
        <v>0</v>
      </c>
      <c r="I231">
        <f>IF(OR('Rolex Data'!L231="YG 18K",'Rolex Data'!L231="YG &lt;18K",'Rolex Data'!L231="PG 18K",'Rolex Data'!L231="PG &lt;18K",'Rolex Data'!L231="WG 18K",'Rolex Data'!L231="Mixes of 18K",'Rolex Data'!L231="Mixes &lt;18K"),1,0)</f>
        <v>0</v>
      </c>
      <c r="J231">
        <f>IF(OR('Rolex Data'!L231="PVD",'Rolex Data'!L231="Gold Plate",'Rolex Data'!L231="Other"),1,0)</f>
        <v>0</v>
      </c>
      <c r="K231">
        <f>IF('Rolex Data'!P231="Stainless Steel",1,0)</f>
        <v>1</v>
      </c>
      <c r="L231">
        <f>IF('Rolex Data'!P231="Leather",1,0)</f>
        <v>0</v>
      </c>
      <c r="M231">
        <f>IF('Rolex Data'!P231="Two-tone",1,0)</f>
        <v>0</v>
      </c>
      <c r="N231">
        <f>IF(OR('Rolex Data'!P231="YG 18K",'Rolex Data'!P231="PG 18K",'Rolex Data'!P231="WG 18K",'Rolex Data'!P231="Mixes of 18K"),1,0)</f>
        <v>0</v>
      </c>
      <c r="O231">
        <f>IF(OR('Rolex Data'!AX231="Yes",'Rolex Data'!AY231="Yes",'Rolex Data'!AW231="Yes"),1,0)</f>
        <v>0</v>
      </c>
      <c r="P231">
        <f>IF(OR(ISTEXT('Rolex Data'!AZ231), ISTEXT('Rolex Data'!BA231)),1,0)</f>
        <v>0</v>
      </c>
      <c r="Q231">
        <f>IF('Rolex Data'!BB231="Yes",1,0)</f>
        <v>0</v>
      </c>
      <c r="R231">
        <f>IF('Rolex Data'!BC231="Yes",1,0)</f>
        <v>0</v>
      </c>
      <c r="S231">
        <f>IF('Rolex Data'!BF231="Yes",1,0)</f>
        <v>0</v>
      </c>
      <c r="T231">
        <f>IF('Rolex Data'!BG231="A",1,0)</f>
        <v>0</v>
      </c>
      <c r="U231">
        <f>IF('Rolex Data'!BG231="AA",1,0)</f>
        <v>1</v>
      </c>
      <c r="V231">
        <f>IF('Rolex Data'!BG231="AAA",1,0)</f>
        <v>0</v>
      </c>
      <c r="W231">
        <f>IF('Rolex Data'!BG231="AAAA",1,0)</f>
        <v>0</v>
      </c>
      <c r="X231">
        <f>IF('Rolex Data'!R231="Yes",1,0)</f>
        <v>0</v>
      </c>
      <c r="Y231">
        <f>IF(OR('Rolex Data'!X231="Yes", 'Rolex Data'!Y231="Yes",'Rolex Data'!Z231="Yes"),1,0)</f>
        <v>1</v>
      </c>
      <c r="Z231">
        <f>IF(OR('Rolex Data'!AA231="Yes",'Rolex Data'!AB231="Yes"),1,0)</f>
        <v>0</v>
      </c>
      <c r="AA231">
        <f>IF('Rolex Data'!AD231="Yes",1,0)</f>
        <v>0</v>
      </c>
      <c r="AB231">
        <f>IF('Rolex Data'!AC231="Yes",1,0)</f>
        <v>0</v>
      </c>
      <c r="AC231">
        <f>IF('Rolex Data'!AE231="Yes",1,0)</f>
        <v>1</v>
      </c>
      <c r="AD231">
        <f>IF(OR('Rolex Data'!AK231="Yes",'Rolex Data'!AN231="Yes"),1,0)</f>
        <v>0</v>
      </c>
      <c r="AE231" s="45">
        <f t="shared" si="19"/>
        <v>0</v>
      </c>
      <c r="AF231" s="45">
        <f t="shared" si="20"/>
        <v>0</v>
      </c>
      <c r="AG231" s="45">
        <f t="shared" si="21"/>
        <v>1</v>
      </c>
      <c r="AH231" s="45">
        <f t="shared" si="22"/>
        <v>0</v>
      </c>
      <c r="AI231" s="45">
        <f t="shared" si="23"/>
        <v>0</v>
      </c>
    </row>
    <row r="232" spans="1:35" x14ac:dyDescent="0.2">
      <c r="A232">
        <v>228</v>
      </c>
      <c r="B232" s="47">
        <f>'Rolex Data'!C232</f>
        <v>44010</v>
      </c>
      <c r="C232">
        <f>'Rolex Data'!D232</f>
        <v>252</v>
      </c>
      <c r="D232" s="48">
        <f>'Rolex Data'!E232</f>
        <v>12000</v>
      </c>
      <c r="E232" s="48">
        <f>'Rolex Data'!F232</f>
        <v>15000</v>
      </c>
      <c r="F232" s="49">
        <f t="shared" si="18"/>
        <v>9.3926619287701367</v>
      </c>
      <c r="G232">
        <f>IF('Rolex Data'!L232="Stainless Steel",1,0)</f>
        <v>1</v>
      </c>
      <c r="H232">
        <f>IF('Rolex Data'!L232="Two-tone",1,0)</f>
        <v>0</v>
      </c>
      <c r="I232">
        <f>IF(OR('Rolex Data'!L232="YG 18K",'Rolex Data'!L232="YG &lt;18K",'Rolex Data'!L232="PG 18K",'Rolex Data'!L232="PG &lt;18K",'Rolex Data'!L232="WG 18K",'Rolex Data'!L232="Mixes of 18K",'Rolex Data'!L232="Mixes &lt;18K"),1,0)</f>
        <v>0</v>
      </c>
      <c r="J232">
        <f>IF(OR('Rolex Data'!L232="PVD",'Rolex Data'!L232="Gold Plate",'Rolex Data'!L232="Other"),1,0)</f>
        <v>0</v>
      </c>
      <c r="K232">
        <f>IF('Rolex Data'!P232="Stainless Steel",1,0)</f>
        <v>1</v>
      </c>
      <c r="L232">
        <f>IF('Rolex Data'!P232="Leather",1,0)</f>
        <v>0</v>
      </c>
      <c r="M232">
        <f>IF('Rolex Data'!P232="Two-tone",1,0)</f>
        <v>0</v>
      </c>
      <c r="N232">
        <f>IF(OR('Rolex Data'!P232="YG 18K",'Rolex Data'!P232="PG 18K",'Rolex Data'!P232="WG 18K",'Rolex Data'!P232="Mixes of 18K"),1,0)</f>
        <v>0</v>
      </c>
      <c r="O232">
        <f>IF(OR('Rolex Data'!AX232="Yes",'Rolex Data'!AY232="Yes",'Rolex Data'!AW232="Yes"),1,0)</f>
        <v>0</v>
      </c>
      <c r="P232">
        <f>IF(OR(ISTEXT('Rolex Data'!AZ232), ISTEXT('Rolex Data'!BA232)),1,0)</f>
        <v>0</v>
      </c>
      <c r="Q232">
        <f>IF('Rolex Data'!BB232="Yes",1,0)</f>
        <v>0</v>
      </c>
      <c r="R232">
        <f>IF('Rolex Data'!BC232="Yes",1,0)</f>
        <v>0</v>
      </c>
      <c r="S232">
        <f>IF('Rolex Data'!BF232="Yes",1,0)</f>
        <v>0</v>
      </c>
      <c r="T232">
        <f>IF('Rolex Data'!BG232="A",1,0)</f>
        <v>0</v>
      </c>
      <c r="U232">
        <f>IF('Rolex Data'!BG232="AA",1,0)</f>
        <v>1</v>
      </c>
      <c r="V232">
        <f>IF('Rolex Data'!BG232="AAA",1,0)</f>
        <v>0</v>
      </c>
      <c r="W232">
        <f>IF('Rolex Data'!BG232="AAAA",1,0)</f>
        <v>0</v>
      </c>
      <c r="X232">
        <f>IF('Rolex Data'!R232="Yes",1,0)</f>
        <v>0</v>
      </c>
      <c r="Y232">
        <f>IF(OR('Rolex Data'!X232="Yes", 'Rolex Data'!Y232="Yes",'Rolex Data'!Z232="Yes"),1,0)</f>
        <v>1</v>
      </c>
      <c r="Z232">
        <f>IF(OR('Rolex Data'!AA232="Yes",'Rolex Data'!AB232="Yes"),1,0)</f>
        <v>0</v>
      </c>
      <c r="AA232">
        <f>IF('Rolex Data'!AD232="Yes",1,0)</f>
        <v>0</v>
      </c>
      <c r="AB232">
        <f>IF('Rolex Data'!AC232="Yes",1,0)</f>
        <v>0</v>
      </c>
      <c r="AC232">
        <f>IF('Rolex Data'!AE232="Yes",1,0)</f>
        <v>1</v>
      </c>
      <c r="AD232">
        <f>IF(OR('Rolex Data'!AK232="Yes",'Rolex Data'!AN232="Yes"),1,0)</f>
        <v>0</v>
      </c>
      <c r="AE232" s="45">
        <f t="shared" si="19"/>
        <v>0</v>
      </c>
      <c r="AF232" s="45">
        <f t="shared" si="20"/>
        <v>0</v>
      </c>
      <c r="AG232" s="45">
        <f t="shared" si="21"/>
        <v>1</v>
      </c>
      <c r="AH232" s="45">
        <f t="shared" si="22"/>
        <v>0</v>
      </c>
      <c r="AI232" s="45">
        <f t="shared" si="23"/>
        <v>0</v>
      </c>
    </row>
    <row r="233" spans="1:35" x14ac:dyDescent="0.2">
      <c r="A233">
        <v>229</v>
      </c>
      <c r="B233" s="47">
        <f>'Rolex Data'!C233</f>
        <v>44010</v>
      </c>
      <c r="C233">
        <f>'Rolex Data'!D233</f>
        <v>255</v>
      </c>
      <c r="D233" s="48">
        <f>'Rolex Data'!E233</f>
        <v>70000</v>
      </c>
      <c r="E233" s="48">
        <f>'Rolex Data'!F233</f>
        <v>87500</v>
      </c>
      <c r="F233" s="49">
        <f t="shared" si="18"/>
        <v>11.156250521031495</v>
      </c>
      <c r="G233">
        <f>IF('Rolex Data'!L233="Stainless Steel",1,0)</f>
        <v>1</v>
      </c>
      <c r="H233">
        <f>IF('Rolex Data'!L233="Two-tone",1,0)</f>
        <v>0</v>
      </c>
      <c r="I233">
        <f>IF(OR('Rolex Data'!L233="YG 18K",'Rolex Data'!L233="YG &lt;18K",'Rolex Data'!L233="PG 18K",'Rolex Data'!L233="PG &lt;18K",'Rolex Data'!L233="WG 18K",'Rolex Data'!L233="Mixes of 18K",'Rolex Data'!L233="Mixes &lt;18K"),1,0)</f>
        <v>0</v>
      </c>
      <c r="J233">
        <f>IF(OR('Rolex Data'!L233="PVD",'Rolex Data'!L233="Gold Plate",'Rolex Data'!L233="Other"),1,0)</f>
        <v>0</v>
      </c>
      <c r="K233">
        <f>IF('Rolex Data'!P233="Stainless Steel",1,0)</f>
        <v>1</v>
      </c>
      <c r="L233">
        <f>IF('Rolex Data'!P233="Leather",1,0)</f>
        <v>0</v>
      </c>
      <c r="M233">
        <f>IF('Rolex Data'!P233="Two-tone",1,0)</f>
        <v>0</v>
      </c>
      <c r="N233">
        <f>IF(OR('Rolex Data'!P233="YG 18K",'Rolex Data'!P233="PG 18K",'Rolex Data'!P233="WG 18K",'Rolex Data'!P233="Mixes of 18K"),1,0)</f>
        <v>0</v>
      </c>
      <c r="O233">
        <f>IF(OR('Rolex Data'!AX233="Yes",'Rolex Data'!AY233="Yes",'Rolex Data'!AW233="Yes"),1,0)</f>
        <v>0</v>
      </c>
      <c r="P233">
        <f>IF(OR(ISTEXT('Rolex Data'!AZ233), ISTEXT('Rolex Data'!BA233)),1,0)</f>
        <v>0</v>
      </c>
      <c r="Q233">
        <f>IF('Rolex Data'!BB233="Yes",1,0)</f>
        <v>0</v>
      </c>
      <c r="R233">
        <f>IF('Rolex Data'!BC233="Yes",1,0)</f>
        <v>0</v>
      </c>
      <c r="S233">
        <f>IF('Rolex Data'!BF233="Yes",1,0)</f>
        <v>0</v>
      </c>
      <c r="T233">
        <f>IF('Rolex Data'!BG233="A",1,0)</f>
        <v>0</v>
      </c>
      <c r="U233">
        <f>IF('Rolex Data'!BG233="AA",1,0)</f>
        <v>0</v>
      </c>
      <c r="V233">
        <f>IF('Rolex Data'!BG233="AAA",1,0)</f>
        <v>1</v>
      </c>
      <c r="W233">
        <f>IF('Rolex Data'!BG233="AAAA",1,0)</f>
        <v>0</v>
      </c>
      <c r="X233">
        <f>IF('Rolex Data'!R233="Yes",1,0)</f>
        <v>0</v>
      </c>
      <c r="Y233">
        <f>IF(OR('Rolex Data'!X233="Yes", 'Rolex Data'!Y233="Yes",'Rolex Data'!Z233="Yes"),1,0)</f>
        <v>0</v>
      </c>
      <c r="Z233">
        <f>IF(OR('Rolex Data'!AA233="Yes",'Rolex Data'!AB233="Yes"),1,0)</f>
        <v>0</v>
      </c>
      <c r="AA233">
        <f>IF('Rolex Data'!AD233="Yes",1,0)</f>
        <v>0</v>
      </c>
      <c r="AB233">
        <f>IF('Rolex Data'!AC233="Yes",1,0)</f>
        <v>0</v>
      </c>
      <c r="AC233">
        <f>IF('Rolex Data'!AE233="Yes",1,0)</f>
        <v>0</v>
      </c>
      <c r="AD233">
        <f>IF(OR('Rolex Data'!AK233="Yes",'Rolex Data'!AN233="Yes"),1,0)</f>
        <v>1</v>
      </c>
      <c r="AE233" s="45">
        <f t="shared" si="19"/>
        <v>0</v>
      </c>
      <c r="AF233" s="45">
        <f t="shared" si="20"/>
        <v>0</v>
      </c>
      <c r="AG233" s="45">
        <f t="shared" si="21"/>
        <v>1</v>
      </c>
      <c r="AH233" s="45">
        <f t="shared" si="22"/>
        <v>0</v>
      </c>
      <c r="AI233" s="45">
        <f t="shared" si="23"/>
        <v>0</v>
      </c>
    </row>
    <row r="234" spans="1:35" x14ac:dyDescent="0.2">
      <c r="A234">
        <v>230</v>
      </c>
      <c r="B234" s="47">
        <f>'Rolex Data'!C234</f>
        <v>44010</v>
      </c>
      <c r="C234">
        <f>'Rolex Data'!D234</f>
        <v>342</v>
      </c>
      <c r="D234" s="48">
        <f>'Rolex Data'!E234</f>
        <v>9000</v>
      </c>
      <c r="E234" s="48">
        <f>'Rolex Data'!F234</f>
        <v>11250</v>
      </c>
      <c r="F234" s="49">
        <f t="shared" si="18"/>
        <v>9.1049798563183568</v>
      </c>
      <c r="G234">
        <f>IF('Rolex Data'!L234="Stainless Steel",1,0)</f>
        <v>1</v>
      </c>
      <c r="H234">
        <f>IF('Rolex Data'!L234="Two-tone",1,0)</f>
        <v>0</v>
      </c>
      <c r="I234">
        <f>IF(OR('Rolex Data'!L234="YG 18K",'Rolex Data'!L234="YG &lt;18K",'Rolex Data'!L234="PG 18K",'Rolex Data'!L234="PG &lt;18K",'Rolex Data'!L234="WG 18K",'Rolex Data'!L234="Mixes of 18K",'Rolex Data'!L234="Mixes &lt;18K"),1,0)</f>
        <v>0</v>
      </c>
      <c r="J234">
        <f>IF(OR('Rolex Data'!L234="PVD",'Rolex Data'!L234="Gold Plate",'Rolex Data'!L234="Other"),1,0)</f>
        <v>0</v>
      </c>
      <c r="K234">
        <f>IF('Rolex Data'!P234="Stainless Steel",1,0)</f>
        <v>1</v>
      </c>
      <c r="L234">
        <f>IF('Rolex Data'!P234="Leather",1,0)</f>
        <v>0</v>
      </c>
      <c r="M234">
        <f>IF('Rolex Data'!P234="Two-tone",1,0)</f>
        <v>0</v>
      </c>
      <c r="N234">
        <f>IF(OR('Rolex Data'!P234="YG 18K",'Rolex Data'!P234="PG 18K",'Rolex Data'!P234="WG 18K",'Rolex Data'!P234="Mixes of 18K"),1,0)</f>
        <v>0</v>
      </c>
      <c r="O234">
        <f>IF(OR('Rolex Data'!AX234="Yes",'Rolex Data'!AY234="Yes",'Rolex Data'!AW234="Yes"),1,0)</f>
        <v>0</v>
      </c>
      <c r="P234">
        <f>IF(OR(ISTEXT('Rolex Data'!AZ234), ISTEXT('Rolex Data'!BA234)),1,0)</f>
        <v>0</v>
      </c>
      <c r="Q234">
        <f>IF('Rolex Data'!BB234="Yes",1,0)</f>
        <v>0</v>
      </c>
      <c r="R234">
        <f>IF('Rolex Data'!BC234="Yes",1,0)</f>
        <v>0</v>
      </c>
      <c r="S234">
        <f>IF('Rolex Data'!BF234="Yes",1,0)</f>
        <v>0</v>
      </c>
      <c r="T234">
        <f>IF('Rolex Data'!BG234="A",1,0)</f>
        <v>0</v>
      </c>
      <c r="U234">
        <f>IF('Rolex Data'!BG234="AA",1,0)</f>
        <v>1</v>
      </c>
      <c r="V234">
        <f>IF('Rolex Data'!BG234="AAA",1,0)</f>
        <v>0</v>
      </c>
      <c r="W234">
        <f>IF('Rolex Data'!BG234="AAAA",1,0)</f>
        <v>0</v>
      </c>
      <c r="X234">
        <f>IF('Rolex Data'!R234="Yes",1,0)</f>
        <v>0</v>
      </c>
      <c r="Y234">
        <f>IF(OR('Rolex Data'!X234="Yes", 'Rolex Data'!Y234="Yes",'Rolex Data'!Z234="Yes"),1,0)</f>
        <v>1</v>
      </c>
      <c r="Z234">
        <f>IF(OR('Rolex Data'!AA234="Yes",'Rolex Data'!AB234="Yes"),1,0)</f>
        <v>0</v>
      </c>
      <c r="AA234">
        <f>IF('Rolex Data'!AD234="Yes",1,0)</f>
        <v>0</v>
      </c>
      <c r="AB234">
        <f>IF('Rolex Data'!AC234="Yes",1,0)</f>
        <v>0</v>
      </c>
      <c r="AC234">
        <f>IF('Rolex Data'!AE234="Yes",1,0)</f>
        <v>1</v>
      </c>
      <c r="AD234">
        <f>IF(OR('Rolex Data'!AK234="Yes",'Rolex Data'!AN234="Yes"),1,0)</f>
        <v>0</v>
      </c>
      <c r="AE234" s="45">
        <f t="shared" si="19"/>
        <v>0</v>
      </c>
      <c r="AF234" s="45">
        <f t="shared" si="20"/>
        <v>0</v>
      </c>
      <c r="AG234" s="45">
        <f t="shared" si="21"/>
        <v>1</v>
      </c>
      <c r="AH234" s="45">
        <f t="shared" si="22"/>
        <v>0</v>
      </c>
      <c r="AI234" s="45">
        <f t="shared" si="23"/>
        <v>0</v>
      </c>
    </row>
    <row r="235" spans="1:35" x14ac:dyDescent="0.2">
      <c r="A235">
        <v>231</v>
      </c>
      <c r="B235" s="47">
        <f>'Rolex Data'!C235</f>
        <v>44010</v>
      </c>
      <c r="C235">
        <f>'Rolex Data'!D235</f>
        <v>345</v>
      </c>
      <c r="D235" s="48">
        <f>'Rolex Data'!E235</f>
        <v>83000</v>
      </c>
      <c r="E235" s="48">
        <f>'Rolex Data'!F235</f>
        <v>103750</v>
      </c>
      <c r="F235" s="49">
        <f t="shared" si="18"/>
        <v>11.326595886778735</v>
      </c>
      <c r="G235">
        <f>IF('Rolex Data'!L235="Stainless Steel",1,0)</f>
        <v>1</v>
      </c>
      <c r="H235">
        <f>IF('Rolex Data'!L235="Two-tone",1,0)</f>
        <v>0</v>
      </c>
      <c r="I235">
        <f>IF(OR('Rolex Data'!L235="YG 18K",'Rolex Data'!L235="YG &lt;18K",'Rolex Data'!L235="PG 18K",'Rolex Data'!L235="PG &lt;18K",'Rolex Data'!L235="WG 18K",'Rolex Data'!L235="Mixes of 18K",'Rolex Data'!L235="Mixes &lt;18K"),1,0)</f>
        <v>0</v>
      </c>
      <c r="J235">
        <f>IF(OR('Rolex Data'!L235="PVD",'Rolex Data'!L235="Gold Plate",'Rolex Data'!L235="Other"),1,0)</f>
        <v>0</v>
      </c>
      <c r="K235">
        <f>IF('Rolex Data'!P235="Stainless Steel",1,0)</f>
        <v>1</v>
      </c>
      <c r="L235">
        <f>IF('Rolex Data'!P235="Leather",1,0)</f>
        <v>0</v>
      </c>
      <c r="M235">
        <f>IF('Rolex Data'!P235="Two-tone",1,0)</f>
        <v>0</v>
      </c>
      <c r="N235">
        <f>IF(OR('Rolex Data'!P235="YG 18K",'Rolex Data'!P235="PG 18K",'Rolex Data'!P235="WG 18K",'Rolex Data'!P235="Mixes of 18K"),1,0)</f>
        <v>0</v>
      </c>
      <c r="O235">
        <f>IF(OR('Rolex Data'!AX235="Yes",'Rolex Data'!AY235="Yes",'Rolex Data'!AW235="Yes"),1,0)</f>
        <v>0</v>
      </c>
      <c r="P235">
        <f>IF(OR(ISTEXT('Rolex Data'!AZ235), ISTEXT('Rolex Data'!BA235)),1,0)</f>
        <v>0</v>
      </c>
      <c r="Q235">
        <f>IF('Rolex Data'!BB235="Yes",1,0)</f>
        <v>1</v>
      </c>
      <c r="R235">
        <f>IF('Rolex Data'!BC235="Yes",1,0)</f>
        <v>0</v>
      </c>
      <c r="S235">
        <f>IF('Rolex Data'!BF235="Yes",1,0)</f>
        <v>0</v>
      </c>
      <c r="T235">
        <f>IF('Rolex Data'!BG235="A",1,0)</f>
        <v>0</v>
      </c>
      <c r="U235">
        <f>IF('Rolex Data'!BG235="AA",1,0)</f>
        <v>0</v>
      </c>
      <c r="V235">
        <f>IF('Rolex Data'!BG235="AAA",1,0)</f>
        <v>0</v>
      </c>
      <c r="W235">
        <f>IF('Rolex Data'!BG235="AAAA",1,0)</f>
        <v>1</v>
      </c>
      <c r="X235">
        <f>IF('Rolex Data'!R235="Yes",1,0)</f>
        <v>0</v>
      </c>
      <c r="Y235">
        <f>IF(OR('Rolex Data'!X235="Yes", 'Rolex Data'!Y235="Yes",'Rolex Data'!Z235="Yes"),1,0)</f>
        <v>1</v>
      </c>
      <c r="Z235">
        <f>IF(OR('Rolex Data'!AA235="Yes",'Rolex Data'!AB235="Yes"),1,0)</f>
        <v>0</v>
      </c>
      <c r="AA235">
        <f>IF('Rolex Data'!AD235="Yes",1,0)</f>
        <v>0</v>
      </c>
      <c r="AB235">
        <f>IF('Rolex Data'!AC235="Yes",1,0)</f>
        <v>1</v>
      </c>
      <c r="AC235">
        <f>IF('Rolex Data'!AE235="Yes",1,0)</f>
        <v>0</v>
      </c>
      <c r="AD235">
        <f>IF(OR('Rolex Data'!AK235="Yes",'Rolex Data'!AN235="Yes"),1,0)</f>
        <v>0</v>
      </c>
      <c r="AE235" s="45">
        <f t="shared" si="19"/>
        <v>0</v>
      </c>
      <c r="AF235" s="45">
        <f t="shared" si="20"/>
        <v>0</v>
      </c>
      <c r="AG235" s="45">
        <f t="shared" si="21"/>
        <v>1</v>
      </c>
      <c r="AH235" s="45">
        <f t="shared" si="22"/>
        <v>0</v>
      </c>
      <c r="AI235" s="45">
        <f t="shared" si="23"/>
        <v>0</v>
      </c>
    </row>
    <row r="236" spans="1:35" x14ac:dyDescent="0.2">
      <c r="A236">
        <v>232</v>
      </c>
      <c r="B236" s="47">
        <f>'Rolex Data'!C236</f>
        <v>44010</v>
      </c>
      <c r="C236">
        <f>'Rolex Data'!D236</f>
        <v>346</v>
      </c>
      <c r="D236" s="48">
        <f>'Rolex Data'!E236</f>
        <v>420000</v>
      </c>
      <c r="E236" s="48">
        <f>'Rolex Data'!F236</f>
        <v>524000</v>
      </c>
      <c r="F236" s="49">
        <f t="shared" si="18"/>
        <v>12.948009990259552</v>
      </c>
      <c r="G236">
        <f>IF('Rolex Data'!L236="Stainless Steel",1,0)</f>
        <v>1</v>
      </c>
      <c r="H236">
        <f>IF('Rolex Data'!L236="Two-tone",1,0)</f>
        <v>0</v>
      </c>
      <c r="I236">
        <f>IF(OR('Rolex Data'!L236="YG 18K",'Rolex Data'!L236="YG &lt;18K",'Rolex Data'!L236="PG 18K",'Rolex Data'!L236="PG &lt;18K",'Rolex Data'!L236="WG 18K",'Rolex Data'!L236="Mixes of 18K",'Rolex Data'!L236="Mixes &lt;18K"),1,0)</f>
        <v>0</v>
      </c>
      <c r="J236">
        <f>IF(OR('Rolex Data'!L236="PVD",'Rolex Data'!L236="Gold Plate",'Rolex Data'!L236="Other"),1,0)</f>
        <v>0</v>
      </c>
      <c r="K236">
        <f>IF('Rolex Data'!P236="Stainless Steel",1,0)</f>
        <v>1</v>
      </c>
      <c r="L236">
        <f>IF('Rolex Data'!P236="Leather",1,0)</f>
        <v>0</v>
      </c>
      <c r="M236">
        <f>IF('Rolex Data'!P236="Two-tone",1,0)</f>
        <v>0</v>
      </c>
      <c r="N236">
        <f>IF(OR('Rolex Data'!P236="YG 18K",'Rolex Data'!P236="PG 18K",'Rolex Data'!P236="WG 18K",'Rolex Data'!P236="Mixes of 18K"),1,0)</f>
        <v>0</v>
      </c>
      <c r="O236">
        <f>IF(OR('Rolex Data'!AX236="Yes",'Rolex Data'!AY236="Yes",'Rolex Data'!AW236="Yes"),1,0)</f>
        <v>0</v>
      </c>
      <c r="P236">
        <f>IF(OR(ISTEXT('Rolex Data'!AZ236), ISTEXT('Rolex Data'!BA236)),1,0)</f>
        <v>1</v>
      </c>
      <c r="Q236">
        <f>IF('Rolex Data'!BB236="Yes",1,0)</f>
        <v>0</v>
      </c>
      <c r="R236">
        <f>IF('Rolex Data'!BC236="Yes",1,0)</f>
        <v>0</v>
      </c>
      <c r="S236">
        <f>IF('Rolex Data'!BF236="Yes",1,0)</f>
        <v>0</v>
      </c>
      <c r="T236">
        <f>IF('Rolex Data'!BG236="A",1,0)</f>
        <v>0</v>
      </c>
      <c r="U236">
        <f>IF('Rolex Data'!BG236="AA",1,0)</f>
        <v>0</v>
      </c>
      <c r="V236">
        <f>IF('Rolex Data'!BG236="AAA",1,0)</f>
        <v>0</v>
      </c>
      <c r="W236">
        <f>IF('Rolex Data'!BG236="AAAA",1,0)</f>
        <v>1</v>
      </c>
      <c r="X236">
        <f>IF('Rolex Data'!R236="Yes",1,0)</f>
        <v>0</v>
      </c>
      <c r="Y236">
        <f>IF(OR('Rolex Data'!X236="Yes", 'Rolex Data'!Y236="Yes",'Rolex Data'!Z236="Yes"),1,0)</f>
        <v>1</v>
      </c>
      <c r="Z236">
        <f>IF(OR('Rolex Data'!AA236="Yes",'Rolex Data'!AB236="Yes"),1,0)</f>
        <v>0</v>
      </c>
      <c r="AA236">
        <f>IF('Rolex Data'!AD236="Yes",1,0)</f>
        <v>0</v>
      </c>
      <c r="AB236">
        <f>IF('Rolex Data'!AC236="Yes",1,0)</f>
        <v>1</v>
      </c>
      <c r="AC236">
        <f>IF('Rolex Data'!AE236="Yes",1,0)</f>
        <v>0</v>
      </c>
      <c r="AD236">
        <f>IF(OR('Rolex Data'!AK236="Yes",'Rolex Data'!AN236="Yes"),1,0)</f>
        <v>0</v>
      </c>
      <c r="AE236" s="45">
        <f t="shared" si="19"/>
        <v>0</v>
      </c>
      <c r="AF236" s="45">
        <f t="shared" si="20"/>
        <v>0</v>
      </c>
      <c r="AG236" s="45">
        <f t="shared" si="21"/>
        <v>1</v>
      </c>
      <c r="AH236" s="45">
        <f t="shared" si="22"/>
        <v>0</v>
      </c>
      <c r="AI236" s="45">
        <f t="shared" si="23"/>
        <v>0</v>
      </c>
    </row>
    <row r="237" spans="1:35" x14ac:dyDescent="0.2">
      <c r="A237">
        <v>233</v>
      </c>
      <c r="B237" s="47">
        <f>'Rolex Data'!C237</f>
        <v>44010</v>
      </c>
      <c r="C237">
        <f>'Rolex Data'!D237</f>
        <v>347</v>
      </c>
      <c r="D237" s="48">
        <f>'Rolex Data'!E237</f>
        <v>36000</v>
      </c>
      <c r="E237" s="48">
        <f>'Rolex Data'!F237</f>
        <v>45000</v>
      </c>
      <c r="F237" s="49">
        <f t="shared" si="18"/>
        <v>10.491274217438248</v>
      </c>
      <c r="G237">
        <f>IF('Rolex Data'!L237="Stainless Steel",1,0)</f>
        <v>1</v>
      </c>
      <c r="H237">
        <f>IF('Rolex Data'!L237="Two-tone",1,0)</f>
        <v>0</v>
      </c>
      <c r="I237">
        <f>IF(OR('Rolex Data'!L237="YG 18K",'Rolex Data'!L237="YG &lt;18K",'Rolex Data'!L237="PG 18K",'Rolex Data'!L237="PG &lt;18K",'Rolex Data'!L237="WG 18K",'Rolex Data'!L237="Mixes of 18K",'Rolex Data'!L237="Mixes &lt;18K"),1,0)</f>
        <v>0</v>
      </c>
      <c r="J237">
        <f>IF(OR('Rolex Data'!L237="PVD",'Rolex Data'!L237="Gold Plate",'Rolex Data'!L237="Other"),1,0)</f>
        <v>0</v>
      </c>
      <c r="K237">
        <f>IF('Rolex Data'!P237="Stainless Steel",1,0)</f>
        <v>1</v>
      </c>
      <c r="L237">
        <f>IF('Rolex Data'!P237="Leather",1,0)</f>
        <v>0</v>
      </c>
      <c r="M237">
        <f>IF('Rolex Data'!P237="Two-tone",1,0)</f>
        <v>0</v>
      </c>
      <c r="N237">
        <f>IF(OR('Rolex Data'!P237="YG 18K",'Rolex Data'!P237="PG 18K",'Rolex Data'!P237="WG 18K",'Rolex Data'!P237="Mixes of 18K"),1,0)</f>
        <v>0</v>
      </c>
      <c r="O237">
        <f>IF(OR('Rolex Data'!AX237="Yes",'Rolex Data'!AY237="Yes",'Rolex Data'!AW237="Yes"),1,0)</f>
        <v>0</v>
      </c>
      <c r="P237">
        <f>IF(OR(ISTEXT('Rolex Data'!AZ237), ISTEXT('Rolex Data'!BA237)),1,0)</f>
        <v>0</v>
      </c>
      <c r="Q237">
        <f>IF('Rolex Data'!BB237="Yes",1,0)</f>
        <v>0</v>
      </c>
      <c r="R237">
        <f>IF('Rolex Data'!BC237="Yes",1,0)</f>
        <v>0</v>
      </c>
      <c r="S237">
        <f>IF('Rolex Data'!BF237="Yes",1,0)</f>
        <v>0</v>
      </c>
      <c r="T237">
        <f>IF('Rolex Data'!BG237="A",1,0)</f>
        <v>0</v>
      </c>
      <c r="U237">
        <f>IF('Rolex Data'!BG237="AA",1,0)</f>
        <v>0</v>
      </c>
      <c r="V237">
        <f>IF('Rolex Data'!BG237="AAA",1,0)</f>
        <v>1</v>
      </c>
      <c r="W237">
        <f>IF('Rolex Data'!BG237="AAAA",1,0)</f>
        <v>0</v>
      </c>
      <c r="X237">
        <f>IF('Rolex Data'!R237="Yes",1,0)</f>
        <v>0</v>
      </c>
      <c r="Y237">
        <f>IF(OR('Rolex Data'!X237="Yes", 'Rolex Data'!Y237="Yes",'Rolex Data'!Z237="Yes"),1,0)</f>
        <v>0</v>
      </c>
      <c r="Z237">
        <f>IF(OR('Rolex Data'!AA237="Yes",'Rolex Data'!AB237="Yes"),1,0)</f>
        <v>0</v>
      </c>
      <c r="AA237">
        <f>IF('Rolex Data'!AD237="Yes",1,0)</f>
        <v>0</v>
      </c>
      <c r="AB237">
        <f>IF('Rolex Data'!AC237="Yes",1,0)</f>
        <v>0</v>
      </c>
      <c r="AC237">
        <f>IF('Rolex Data'!AE237="Yes",1,0)</f>
        <v>0</v>
      </c>
      <c r="AD237">
        <f>IF(OR('Rolex Data'!AK237="Yes",'Rolex Data'!AN237="Yes"),1,0)</f>
        <v>1</v>
      </c>
      <c r="AE237" s="45">
        <f t="shared" si="19"/>
        <v>0</v>
      </c>
      <c r="AF237" s="45">
        <f t="shared" si="20"/>
        <v>0</v>
      </c>
      <c r="AG237" s="45">
        <f t="shared" si="21"/>
        <v>1</v>
      </c>
      <c r="AH237" s="45">
        <f t="shared" si="22"/>
        <v>0</v>
      </c>
      <c r="AI237" s="45">
        <f t="shared" si="23"/>
        <v>0</v>
      </c>
    </row>
    <row r="238" spans="1:35" x14ac:dyDescent="0.2">
      <c r="A238">
        <v>234</v>
      </c>
      <c r="B238" s="47">
        <f>'Rolex Data'!C238</f>
        <v>44010</v>
      </c>
      <c r="C238">
        <f>'Rolex Data'!D238</f>
        <v>379</v>
      </c>
      <c r="D238" s="48">
        <f>'Rolex Data'!E238</f>
        <v>480000</v>
      </c>
      <c r="E238" s="48">
        <f>'Rolex Data'!F238</f>
        <v>600000</v>
      </c>
      <c r="F238" s="49">
        <f t="shared" si="18"/>
        <v>13.081541382884074</v>
      </c>
      <c r="G238">
        <f>IF('Rolex Data'!L238="Stainless Steel",1,0)</f>
        <v>0</v>
      </c>
      <c r="H238">
        <f>IF('Rolex Data'!L238="Two-tone",1,0)</f>
        <v>0</v>
      </c>
      <c r="I238">
        <f>IF(OR('Rolex Data'!L238="YG 18K",'Rolex Data'!L238="YG &lt;18K",'Rolex Data'!L238="PG 18K",'Rolex Data'!L238="PG &lt;18K",'Rolex Data'!L238="WG 18K",'Rolex Data'!L238="Mixes of 18K",'Rolex Data'!L238="Mixes &lt;18K"),1,0)</f>
        <v>1</v>
      </c>
      <c r="J238">
        <f>IF(OR('Rolex Data'!L238="PVD",'Rolex Data'!L238="Gold Plate",'Rolex Data'!L238="Other"),1,0)</f>
        <v>0</v>
      </c>
      <c r="K238">
        <f>IF('Rolex Data'!P238="Stainless Steel",1,0)</f>
        <v>0</v>
      </c>
      <c r="L238">
        <f>IF('Rolex Data'!P238="Leather",1,0)</f>
        <v>0</v>
      </c>
      <c r="M238">
        <f>IF('Rolex Data'!P238="Two-tone",1,0)</f>
        <v>0</v>
      </c>
      <c r="N238">
        <f>IF(OR('Rolex Data'!P238="YG 18K",'Rolex Data'!P238="PG 18K",'Rolex Data'!P238="WG 18K",'Rolex Data'!P238="Mixes of 18K"),1,0)</f>
        <v>1</v>
      </c>
      <c r="O238">
        <f>IF(OR('Rolex Data'!AX238="Yes",'Rolex Data'!AY238="Yes",'Rolex Data'!AW238="Yes"),1,0)</f>
        <v>0</v>
      </c>
      <c r="P238">
        <f>IF(OR(ISTEXT('Rolex Data'!AZ238), ISTEXT('Rolex Data'!BA238)),1,0)</f>
        <v>0</v>
      </c>
      <c r="Q238">
        <f>IF('Rolex Data'!BB238="Yes",1,0)</f>
        <v>0</v>
      </c>
      <c r="R238">
        <f>IF('Rolex Data'!BC238="Yes",1,0)</f>
        <v>0</v>
      </c>
      <c r="S238">
        <f>IF('Rolex Data'!BF238="Yes",1,0)</f>
        <v>0</v>
      </c>
      <c r="T238">
        <f>IF('Rolex Data'!BG238="A",1,0)</f>
        <v>0</v>
      </c>
      <c r="U238">
        <f>IF('Rolex Data'!BG238="AA",1,0)</f>
        <v>0</v>
      </c>
      <c r="V238">
        <f>IF('Rolex Data'!BG238="AAA",1,0)</f>
        <v>0</v>
      </c>
      <c r="W238">
        <f>IF('Rolex Data'!BG238="AAAA",1,0)</f>
        <v>1</v>
      </c>
      <c r="X238">
        <f>IF('Rolex Data'!R238="Yes",1,0)</f>
        <v>0</v>
      </c>
      <c r="Y238">
        <f>IF(OR('Rolex Data'!X238="Yes", 'Rolex Data'!Y238="Yes",'Rolex Data'!Z238="Yes"),1,0)</f>
        <v>0</v>
      </c>
      <c r="Z238">
        <f>IF(OR('Rolex Data'!AA238="Yes",'Rolex Data'!AB238="Yes"),1,0)</f>
        <v>0</v>
      </c>
      <c r="AA238">
        <f>IF('Rolex Data'!AD238="Yes",1,0)</f>
        <v>0</v>
      </c>
      <c r="AB238">
        <f>IF('Rolex Data'!AC238="Yes",1,0)</f>
        <v>0</v>
      </c>
      <c r="AC238">
        <f>IF('Rolex Data'!AE238="Yes",1,0)</f>
        <v>0</v>
      </c>
      <c r="AD238">
        <f>IF(OR('Rolex Data'!AK238="Yes",'Rolex Data'!AN238="Yes"),1,0)</f>
        <v>1</v>
      </c>
      <c r="AE238" s="45">
        <f t="shared" si="19"/>
        <v>0</v>
      </c>
      <c r="AF238" s="45">
        <f t="shared" si="20"/>
        <v>0</v>
      </c>
      <c r="AG238" s="45">
        <f t="shared" si="21"/>
        <v>1</v>
      </c>
      <c r="AH238" s="45">
        <f t="shared" si="22"/>
        <v>0</v>
      </c>
      <c r="AI238" s="45">
        <f t="shared" si="23"/>
        <v>0</v>
      </c>
    </row>
    <row r="239" spans="1:35" x14ac:dyDescent="0.2">
      <c r="A239">
        <v>235</v>
      </c>
      <c r="B239" s="47">
        <f>'Rolex Data'!C239</f>
        <v>44010</v>
      </c>
      <c r="C239">
        <f>'Rolex Data'!D239</f>
        <v>390</v>
      </c>
      <c r="D239" s="48">
        <f>'Rolex Data'!E239</f>
        <v>7000</v>
      </c>
      <c r="E239" s="48">
        <f>'Rolex Data'!F239</f>
        <v>8750</v>
      </c>
      <c r="F239" s="49">
        <f t="shared" si="18"/>
        <v>8.8536654280374503</v>
      </c>
      <c r="G239">
        <f>IF('Rolex Data'!L239="Stainless Steel",1,0)</f>
        <v>0</v>
      </c>
      <c r="H239">
        <f>IF('Rolex Data'!L239="Two-tone",1,0)</f>
        <v>0</v>
      </c>
      <c r="I239">
        <f>IF(OR('Rolex Data'!L239="YG 18K",'Rolex Data'!L239="YG &lt;18K",'Rolex Data'!L239="PG 18K",'Rolex Data'!L239="PG &lt;18K",'Rolex Data'!L239="WG 18K",'Rolex Data'!L239="Mixes of 18K",'Rolex Data'!L239="Mixes &lt;18K"),1,0)</f>
        <v>0</v>
      </c>
      <c r="J239">
        <f>IF(OR('Rolex Data'!L239="PVD",'Rolex Data'!L239="Gold Plate",'Rolex Data'!L239="Other"),1,0)</f>
        <v>1</v>
      </c>
      <c r="K239">
        <f>IF('Rolex Data'!P239="Stainless Steel",1,0)</f>
        <v>0</v>
      </c>
      <c r="L239">
        <f>IF('Rolex Data'!P239="Leather",1,0)</f>
        <v>1</v>
      </c>
      <c r="M239">
        <f>IF('Rolex Data'!P239="Two-tone",1,0)</f>
        <v>0</v>
      </c>
      <c r="N239">
        <f>IF(OR('Rolex Data'!P239="YG 18K",'Rolex Data'!P239="PG 18K",'Rolex Data'!P239="WG 18K",'Rolex Data'!P239="Mixes of 18K"),1,0)</f>
        <v>0</v>
      </c>
      <c r="O239">
        <f>IF(OR('Rolex Data'!AX239="Yes",'Rolex Data'!AY239="Yes",'Rolex Data'!AW239="Yes"),1,0)</f>
        <v>0</v>
      </c>
      <c r="P239">
        <f>IF(OR(ISTEXT('Rolex Data'!AZ239), ISTEXT('Rolex Data'!BA239)),1,0)</f>
        <v>0</v>
      </c>
      <c r="Q239">
        <f>IF('Rolex Data'!BB239="Yes",1,0)</f>
        <v>0</v>
      </c>
      <c r="R239">
        <f>IF('Rolex Data'!BC239="Yes",1,0)</f>
        <v>0</v>
      </c>
      <c r="S239">
        <f>IF('Rolex Data'!BF239="Yes",1,0)</f>
        <v>0</v>
      </c>
      <c r="T239">
        <f>IF('Rolex Data'!BG239="A",1,0)</f>
        <v>0</v>
      </c>
      <c r="U239">
        <f>IF('Rolex Data'!BG239="AA",1,0)</f>
        <v>1</v>
      </c>
      <c r="V239">
        <f>IF('Rolex Data'!BG239="AAA",1,0)</f>
        <v>0</v>
      </c>
      <c r="W239">
        <f>IF('Rolex Data'!BG239="AAAA",1,0)</f>
        <v>0</v>
      </c>
      <c r="X239">
        <f>IF('Rolex Data'!R239="Yes",1,0)</f>
        <v>1</v>
      </c>
      <c r="Y239">
        <f>IF(OR('Rolex Data'!X239="Yes", 'Rolex Data'!Y239="Yes",'Rolex Data'!Z239="Yes"),1,0)</f>
        <v>0</v>
      </c>
      <c r="Z239">
        <f>IF(OR('Rolex Data'!AA239="Yes",'Rolex Data'!AB239="Yes"),1,0)</f>
        <v>0</v>
      </c>
      <c r="AA239">
        <f>IF('Rolex Data'!AD239="Yes",1,0)</f>
        <v>0</v>
      </c>
      <c r="AB239">
        <f>IF('Rolex Data'!AC239="Yes",1,0)</f>
        <v>0</v>
      </c>
      <c r="AC239">
        <f>IF('Rolex Data'!AE239="Yes",1,0)</f>
        <v>0</v>
      </c>
      <c r="AD239">
        <f>IF(OR('Rolex Data'!AK239="Yes",'Rolex Data'!AN239="Yes"),1,0)</f>
        <v>0</v>
      </c>
      <c r="AE239" s="45">
        <f t="shared" si="19"/>
        <v>0</v>
      </c>
      <c r="AF239" s="45">
        <f t="shared" si="20"/>
        <v>0</v>
      </c>
      <c r="AG239" s="45">
        <f t="shared" si="21"/>
        <v>1</v>
      </c>
      <c r="AH239" s="45">
        <f t="shared" si="22"/>
        <v>0</v>
      </c>
      <c r="AI239" s="45">
        <f t="shared" si="23"/>
        <v>0</v>
      </c>
    </row>
    <row r="240" spans="1:35" x14ac:dyDescent="0.2">
      <c r="A240">
        <v>236</v>
      </c>
      <c r="B240" s="47">
        <f>'Rolex Data'!C240</f>
        <v>44010</v>
      </c>
      <c r="C240">
        <f>'Rolex Data'!D240</f>
        <v>398</v>
      </c>
      <c r="D240" s="48">
        <f>'Rolex Data'!E240</f>
        <v>415000</v>
      </c>
      <c r="E240" s="48">
        <f>'Rolex Data'!F240</f>
        <v>518000</v>
      </c>
      <c r="F240" s="49">
        <f t="shared" si="18"/>
        <v>12.936033799212835</v>
      </c>
      <c r="G240">
        <f>IF('Rolex Data'!L240="Stainless Steel",1,0)</f>
        <v>1</v>
      </c>
      <c r="H240">
        <f>IF('Rolex Data'!L240="Two-tone",1,0)</f>
        <v>0</v>
      </c>
      <c r="I240">
        <f>IF(OR('Rolex Data'!L240="YG 18K",'Rolex Data'!L240="YG &lt;18K",'Rolex Data'!L240="PG 18K",'Rolex Data'!L240="PG &lt;18K",'Rolex Data'!L240="WG 18K",'Rolex Data'!L240="Mixes of 18K",'Rolex Data'!L240="Mixes &lt;18K"),1,0)</f>
        <v>0</v>
      </c>
      <c r="J240">
        <f>IF(OR('Rolex Data'!L240="PVD",'Rolex Data'!L240="Gold Plate",'Rolex Data'!L240="Other"),1,0)</f>
        <v>0</v>
      </c>
      <c r="K240">
        <f>IF('Rolex Data'!P240="Stainless Steel",1,0)</f>
        <v>1</v>
      </c>
      <c r="L240">
        <f>IF('Rolex Data'!P240="Leather",1,0)</f>
        <v>0</v>
      </c>
      <c r="M240">
        <f>IF('Rolex Data'!P240="Two-tone",1,0)</f>
        <v>0</v>
      </c>
      <c r="N240">
        <f>IF(OR('Rolex Data'!P240="YG 18K",'Rolex Data'!P240="PG 18K",'Rolex Data'!P240="WG 18K",'Rolex Data'!P240="Mixes of 18K"),1,0)</f>
        <v>0</v>
      </c>
      <c r="O240">
        <f>IF(OR('Rolex Data'!AX240="Yes",'Rolex Data'!AY240="Yes",'Rolex Data'!AW240="Yes"),1,0)</f>
        <v>0</v>
      </c>
      <c r="P240">
        <f>IF(OR(ISTEXT('Rolex Data'!AZ240), ISTEXT('Rolex Data'!BA240)),1,0)</f>
        <v>0</v>
      </c>
      <c r="Q240">
        <f>IF('Rolex Data'!BB240="Yes",1,0)</f>
        <v>0</v>
      </c>
      <c r="R240">
        <f>IF('Rolex Data'!BC240="Yes",1,0)</f>
        <v>0</v>
      </c>
      <c r="S240">
        <f>IF('Rolex Data'!BF240="Yes",1,0)</f>
        <v>0</v>
      </c>
      <c r="T240">
        <f>IF('Rolex Data'!BG240="A",1,0)</f>
        <v>0</v>
      </c>
      <c r="U240">
        <f>IF('Rolex Data'!BG240="AA",1,0)</f>
        <v>0</v>
      </c>
      <c r="V240">
        <f>IF('Rolex Data'!BG240="AAA",1,0)</f>
        <v>0</v>
      </c>
      <c r="W240">
        <f>IF('Rolex Data'!BG240="AAAA",1,0)</f>
        <v>1</v>
      </c>
      <c r="X240">
        <f>IF('Rolex Data'!R240="Yes",1,0)</f>
        <v>0</v>
      </c>
      <c r="Y240">
        <f>IF(OR('Rolex Data'!X240="Yes", 'Rolex Data'!Y240="Yes",'Rolex Data'!Z240="Yes"),1,0)</f>
        <v>0</v>
      </c>
      <c r="Z240">
        <f>IF(OR('Rolex Data'!AA240="Yes",'Rolex Data'!AB240="Yes"),1,0)</f>
        <v>0</v>
      </c>
      <c r="AA240">
        <f>IF('Rolex Data'!AD240="Yes",1,0)</f>
        <v>0</v>
      </c>
      <c r="AB240">
        <f>IF('Rolex Data'!AC240="Yes",1,0)</f>
        <v>0</v>
      </c>
      <c r="AC240">
        <f>IF('Rolex Data'!AE240="Yes",1,0)</f>
        <v>0</v>
      </c>
      <c r="AD240">
        <f>IF(OR('Rolex Data'!AK240="Yes",'Rolex Data'!AN240="Yes"),1,0)</f>
        <v>1</v>
      </c>
      <c r="AE240" s="45">
        <f t="shared" si="19"/>
        <v>0</v>
      </c>
      <c r="AF240" s="45">
        <f t="shared" si="20"/>
        <v>0</v>
      </c>
      <c r="AG240" s="45">
        <f t="shared" si="21"/>
        <v>1</v>
      </c>
      <c r="AH240" s="45">
        <f t="shared" si="22"/>
        <v>0</v>
      </c>
      <c r="AI240" s="45">
        <f t="shared" si="23"/>
        <v>0</v>
      </c>
    </row>
    <row r="241" spans="1:35" x14ac:dyDescent="0.2">
      <c r="A241">
        <v>237</v>
      </c>
      <c r="B241" s="47">
        <f>'Rolex Data'!C241</f>
        <v>43911</v>
      </c>
      <c r="C241">
        <f>'Rolex Data'!D241</f>
        <v>94</v>
      </c>
      <c r="D241" s="48">
        <f>'Rolex Data'!E241</f>
        <v>6500</v>
      </c>
      <c r="E241" s="48">
        <f>'Rolex Data'!F241</f>
        <v>8125</v>
      </c>
      <c r="F241" s="49">
        <f t="shared" si="18"/>
        <v>8.7795574558837277</v>
      </c>
      <c r="G241">
        <f>IF('Rolex Data'!L241="Stainless Steel",1,0)</f>
        <v>0</v>
      </c>
      <c r="H241">
        <f>IF('Rolex Data'!L241="Two-tone",1,0)</f>
        <v>0</v>
      </c>
      <c r="I241">
        <f>IF(OR('Rolex Data'!L241="YG 18K",'Rolex Data'!L241="YG &lt;18K",'Rolex Data'!L241="PG 18K",'Rolex Data'!L241="PG &lt;18K",'Rolex Data'!L241="WG 18K",'Rolex Data'!L241="Mixes of 18K",'Rolex Data'!L241="Mixes &lt;18K"),1,0)</f>
        <v>1</v>
      </c>
      <c r="J241">
        <f>IF(OR('Rolex Data'!L241="PVD",'Rolex Data'!L241="Gold Plate",'Rolex Data'!L241="Other"),1,0)</f>
        <v>0</v>
      </c>
      <c r="K241">
        <f>IF('Rolex Data'!P241="Stainless Steel",1,0)</f>
        <v>0</v>
      </c>
      <c r="L241">
        <f>IF('Rolex Data'!P241="Leather",1,0)</f>
        <v>0</v>
      </c>
      <c r="M241">
        <f>IF('Rolex Data'!P241="Two-tone",1,0)</f>
        <v>0</v>
      </c>
      <c r="N241">
        <f>IF(OR('Rolex Data'!P241="YG 18K",'Rolex Data'!P241="PG 18K",'Rolex Data'!P241="WG 18K",'Rolex Data'!P241="Mixes of 18K"),1,0)</f>
        <v>1</v>
      </c>
      <c r="O241">
        <f>IF(OR('Rolex Data'!AX241="Yes",'Rolex Data'!AY241="Yes",'Rolex Data'!AW241="Yes"),1,0)</f>
        <v>0</v>
      </c>
      <c r="P241">
        <f>IF(OR(ISTEXT('Rolex Data'!AZ241), ISTEXT('Rolex Data'!BA241)),1,0)</f>
        <v>0</v>
      </c>
      <c r="Q241">
        <f>IF('Rolex Data'!BB241="Yes",1,0)</f>
        <v>0</v>
      </c>
      <c r="R241">
        <f>IF('Rolex Data'!BC241="Yes",1,0)</f>
        <v>0</v>
      </c>
      <c r="S241">
        <f>IF('Rolex Data'!BF241="Yes",1,0)</f>
        <v>0</v>
      </c>
      <c r="T241">
        <f>IF('Rolex Data'!BG241="A",1,0)</f>
        <v>0</v>
      </c>
      <c r="U241">
        <f>IF('Rolex Data'!BG241="AA",1,0)</f>
        <v>1</v>
      </c>
      <c r="V241">
        <f>IF('Rolex Data'!BG241="AAA",1,0)</f>
        <v>0</v>
      </c>
      <c r="W241">
        <f>IF('Rolex Data'!BG241="AAAA",1,0)</f>
        <v>0</v>
      </c>
      <c r="X241">
        <f>IF('Rolex Data'!R241="Yes",1,0)</f>
        <v>0</v>
      </c>
      <c r="Y241">
        <f>IF(OR('Rolex Data'!X241="Yes", 'Rolex Data'!Y241="Yes",'Rolex Data'!Z241="Yes"),1,0)</f>
        <v>1</v>
      </c>
      <c r="Z241">
        <f>IF(OR('Rolex Data'!AA241="Yes",'Rolex Data'!AB241="Yes"),1,0)</f>
        <v>0</v>
      </c>
      <c r="AA241">
        <f>IF('Rolex Data'!AD241="Yes",1,0)</f>
        <v>0</v>
      </c>
      <c r="AB241">
        <f>IF('Rolex Data'!AC241="Yes",1,0)</f>
        <v>0</v>
      </c>
      <c r="AC241">
        <f>IF('Rolex Data'!AE241="Yes",1,0)</f>
        <v>0</v>
      </c>
      <c r="AD241">
        <f>IF(OR('Rolex Data'!AK241="Yes",'Rolex Data'!AN241="Yes"),1,0)</f>
        <v>0</v>
      </c>
      <c r="AE241" s="45">
        <f t="shared" si="19"/>
        <v>0</v>
      </c>
      <c r="AF241" s="45">
        <f t="shared" si="20"/>
        <v>0</v>
      </c>
      <c r="AG241" s="45">
        <f t="shared" si="21"/>
        <v>1</v>
      </c>
      <c r="AH241" s="45">
        <f t="shared" si="22"/>
        <v>0</v>
      </c>
      <c r="AI241" s="45">
        <f t="shared" si="23"/>
        <v>0</v>
      </c>
    </row>
    <row r="242" spans="1:35" x14ac:dyDescent="0.2">
      <c r="A242">
        <v>238</v>
      </c>
      <c r="B242" s="47">
        <f>'Rolex Data'!C242</f>
        <v>43911</v>
      </c>
      <c r="C242">
        <f>'Rolex Data'!D242</f>
        <v>95</v>
      </c>
      <c r="D242" s="48">
        <f>'Rolex Data'!E242</f>
        <v>6900</v>
      </c>
      <c r="E242" s="48">
        <f>'Rolex Data'!F242</f>
        <v>8625</v>
      </c>
      <c r="F242" s="49">
        <f t="shared" si="18"/>
        <v>8.8392766905853506</v>
      </c>
      <c r="G242">
        <f>IF('Rolex Data'!L242="Stainless Steel",1,0)</f>
        <v>0</v>
      </c>
      <c r="H242">
        <f>IF('Rolex Data'!L242="Two-tone",1,0)</f>
        <v>0</v>
      </c>
      <c r="I242">
        <f>IF(OR('Rolex Data'!L242="YG 18K",'Rolex Data'!L242="YG &lt;18K",'Rolex Data'!L242="PG 18K",'Rolex Data'!L242="PG &lt;18K",'Rolex Data'!L242="WG 18K",'Rolex Data'!L242="Mixes of 18K",'Rolex Data'!L242="Mixes &lt;18K"),1,0)</f>
        <v>1</v>
      </c>
      <c r="J242">
        <f>IF(OR('Rolex Data'!L242="PVD",'Rolex Data'!L242="Gold Plate",'Rolex Data'!L242="Other"),1,0)</f>
        <v>0</v>
      </c>
      <c r="K242">
        <f>IF('Rolex Data'!P242="Stainless Steel",1,0)</f>
        <v>0</v>
      </c>
      <c r="L242">
        <f>IF('Rolex Data'!P242="Leather",1,0)</f>
        <v>0</v>
      </c>
      <c r="M242">
        <f>IF('Rolex Data'!P242="Two-tone",1,0)</f>
        <v>0</v>
      </c>
      <c r="N242">
        <f>IF(OR('Rolex Data'!P242="YG 18K",'Rolex Data'!P242="PG 18K",'Rolex Data'!P242="WG 18K",'Rolex Data'!P242="Mixes of 18K"),1,0)</f>
        <v>1</v>
      </c>
      <c r="O242">
        <f>IF(OR('Rolex Data'!AX242="Yes",'Rolex Data'!AY242="Yes",'Rolex Data'!AW242="Yes"),1,0)</f>
        <v>0</v>
      </c>
      <c r="P242">
        <f>IF(OR(ISTEXT('Rolex Data'!AZ242), ISTEXT('Rolex Data'!BA242)),1,0)</f>
        <v>0</v>
      </c>
      <c r="Q242">
        <f>IF('Rolex Data'!BB242="Yes",1,0)</f>
        <v>0</v>
      </c>
      <c r="R242">
        <f>IF('Rolex Data'!BC242="Yes",1,0)</f>
        <v>0</v>
      </c>
      <c r="S242">
        <f>IF('Rolex Data'!BF242="Yes",1,0)</f>
        <v>0</v>
      </c>
      <c r="T242">
        <f>IF('Rolex Data'!BG242="A",1,0)</f>
        <v>1</v>
      </c>
      <c r="U242">
        <f>IF('Rolex Data'!BG242="AA",1,0)</f>
        <v>0</v>
      </c>
      <c r="V242">
        <f>IF('Rolex Data'!BG242="AAA",1,0)</f>
        <v>0</v>
      </c>
      <c r="W242">
        <f>IF('Rolex Data'!BG242="AAAA",1,0)</f>
        <v>0</v>
      </c>
      <c r="X242">
        <f>IF('Rolex Data'!R242="Yes",1,0)</f>
        <v>0</v>
      </c>
      <c r="Y242">
        <f>IF(OR('Rolex Data'!X242="Yes", 'Rolex Data'!Y242="Yes",'Rolex Data'!Z242="Yes"),1,0)</f>
        <v>1</v>
      </c>
      <c r="Z242">
        <f>IF(OR('Rolex Data'!AA242="Yes",'Rolex Data'!AB242="Yes"),1,0)</f>
        <v>0</v>
      </c>
      <c r="AA242">
        <f>IF('Rolex Data'!AD242="Yes",1,0)</f>
        <v>0</v>
      </c>
      <c r="AB242">
        <f>IF('Rolex Data'!AC242="Yes",1,0)</f>
        <v>0</v>
      </c>
      <c r="AC242">
        <f>IF('Rolex Data'!AE242="Yes",1,0)</f>
        <v>0</v>
      </c>
      <c r="AD242">
        <f>IF(OR('Rolex Data'!AK242="Yes",'Rolex Data'!AN242="Yes"),1,0)</f>
        <v>0</v>
      </c>
      <c r="AE242" s="45">
        <f t="shared" si="19"/>
        <v>0</v>
      </c>
      <c r="AF242" s="45">
        <f t="shared" si="20"/>
        <v>0</v>
      </c>
      <c r="AG242" s="45">
        <f t="shared" si="21"/>
        <v>1</v>
      </c>
      <c r="AH242" s="45">
        <f t="shared" si="22"/>
        <v>0</v>
      </c>
      <c r="AI242" s="45">
        <f t="shared" si="23"/>
        <v>0</v>
      </c>
    </row>
    <row r="243" spans="1:35" x14ac:dyDescent="0.2">
      <c r="A243">
        <v>239</v>
      </c>
      <c r="B243" s="47">
        <f>'Rolex Data'!C243</f>
        <v>43911</v>
      </c>
      <c r="C243">
        <f>'Rolex Data'!D243</f>
        <v>106</v>
      </c>
      <c r="D243" s="48">
        <f>'Rolex Data'!E243</f>
        <v>6000</v>
      </c>
      <c r="E243" s="48">
        <f>'Rolex Data'!F243</f>
        <v>7500</v>
      </c>
      <c r="F243" s="49">
        <f t="shared" si="18"/>
        <v>8.6995147482101913</v>
      </c>
      <c r="G243">
        <f>IF('Rolex Data'!L243="Stainless Steel",1,0)</f>
        <v>1</v>
      </c>
      <c r="H243">
        <f>IF('Rolex Data'!L243="Two-tone",1,0)</f>
        <v>0</v>
      </c>
      <c r="I243">
        <f>IF(OR('Rolex Data'!L243="YG 18K",'Rolex Data'!L243="YG &lt;18K",'Rolex Data'!L243="PG 18K",'Rolex Data'!L243="PG &lt;18K",'Rolex Data'!L243="WG 18K",'Rolex Data'!L243="Mixes of 18K",'Rolex Data'!L243="Mixes &lt;18K"),1,0)</f>
        <v>0</v>
      </c>
      <c r="J243">
        <f>IF(OR('Rolex Data'!L243="PVD",'Rolex Data'!L243="Gold Plate",'Rolex Data'!L243="Other"),1,0)</f>
        <v>0</v>
      </c>
      <c r="K243">
        <f>IF('Rolex Data'!P243="Stainless Steel",1,0)</f>
        <v>1</v>
      </c>
      <c r="L243">
        <f>IF('Rolex Data'!P243="Leather",1,0)</f>
        <v>0</v>
      </c>
      <c r="M243">
        <f>IF('Rolex Data'!P243="Two-tone",1,0)</f>
        <v>0</v>
      </c>
      <c r="N243">
        <f>IF(OR('Rolex Data'!P243="YG 18K",'Rolex Data'!P243="PG 18K",'Rolex Data'!P243="WG 18K",'Rolex Data'!P243="Mixes of 18K"),1,0)</f>
        <v>0</v>
      </c>
      <c r="O243">
        <f>IF(OR('Rolex Data'!AX243="Yes",'Rolex Data'!AY243="Yes",'Rolex Data'!AW243="Yes"),1,0)</f>
        <v>0</v>
      </c>
      <c r="P243">
        <f>IF(OR(ISTEXT('Rolex Data'!AZ243), ISTEXT('Rolex Data'!BA243)),1,0)</f>
        <v>0</v>
      </c>
      <c r="Q243">
        <f>IF('Rolex Data'!BB243="Yes",1,0)</f>
        <v>0</v>
      </c>
      <c r="R243">
        <f>IF('Rolex Data'!BC243="Yes",1,0)</f>
        <v>0</v>
      </c>
      <c r="S243">
        <f>IF('Rolex Data'!BF243="Yes",1,0)</f>
        <v>0</v>
      </c>
      <c r="T243">
        <f>IF('Rolex Data'!BG243="A",1,0)</f>
        <v>0</v>
      </c>
      <c r="U243">
        <f>IF('Rolex Data'!BG243="AA",1,0)</f>
        <v>1</v>
      </c>
      <c r="V243">
        <f>IF('Rolex Data'!BG243="AAA",1,0)</f>
        <v>0</v>
      </c>
      <c r="W243">
        <f>IF('Rolex Data'!BG243="AAAA",1,0)</f>
        <v>0</v>
      </c>
      <c r="X243">
        <f>IF('Rolex Data'!R243="Yes",1,0)</f>
        <v>0</v>
      </c>
      <c r="Y243">
        <f>IF(OR('Rolex Data'!X243="Yes", 'Rolex Data'!Y243="Yes",'Rolex Data'!Z243="Yes"),1,0)</f>
        <v>1</v>
      </c>
      <c r="Z243">
        <f>IF(OR('Rolex Data'!AA243="Yes",'Rolex Data'!AB243="Yes"),1,0)</f>
        <v>0</v>
      </c>
      <c r="AA243">
        <f>IF('Rolex Data'!AD243="Yes",1,0)</f>
        <v>0</v>
      </c>
      <c r="AB243">
        <f>IF('Rolex Data'!AC243="Yes",1,0)</f>
        <v>0</v>
      </c>
      <c r="AC243">
        <f>IF('Rolex Data'!AE243="Yes",1,0)</f>
        <v>0</v>
      </c>
      <c r="AD243">
        <f>IF(OR('Rolex Data'!AK243="Yes",'Rolex Data'!AN243="Yes"),1,0)</f>
        <v>0</v>
      </c>
      <c r="AE243" s="45">
        <f t="shared" si="19"/>
        <v>0</v>
      </c>
      <c r="AF243" s="45">
        <f t="shared" si="20"/>
        <v>0</v>
      </c>
      <c r="AG243" s="45">
        <f t="shared" si="21"/>
        <v>1</v>
      </c>
      <c r="AH243" s="45">
        <f t="shared" si="22"/>
        <v>0</v>
      </c>
      <c r="AI243" s="45">
        <f t="shared" si="23"/>
        <v>0</v>
      </c>
    </row>
    <row r="244" spans="1:35" x14ac:dyDescent="0.2">
      <c r="A244">
        <v>240</v>
      </c>
      <c r="B244" s="47">
        <f>'Rolex Data'!C244</f>
        <v>43911</v>
      </c>
      <c r="C244">
        <f>'Rolex Data'!D244</f>
        <v>107</v>
      </c>
      <c r="D244" s="48">
        <f>'Rolex Data'!E244</f>
        <v>3400</v>
      </c>
      <c r="E244" s="48">
        <f>'Rolex Data'!F244</f>
        <v>4250</v>
      </c>
      <c r="F244" s="49">
        <f t="shared" si="18"/>
        <v>8.1315307106042525</v>
      </c>
      <c r="G244">
        <f>IF('Rolex Data'!L244="Stainless Steel",1,0)</f>
        <v>0</v>
      </c>
      <c r="H244">
        <f>IF('Rolex Data'!L244="Two-tone",1,0)</f>
        <v>0</v>
      </c>
      <c r="I244">
        <f>IF(OR('Rolex Data'!L244="YG 18K",'Rolex Data'!L244="YG &lt;18K",'Rolex Data'!L244="PG 18K",'Rolex Data'!L244="PG &lt;18K",'Rolex Data'!L244="WG 18K",'Rolex Data'!L244="Mixes of 18K",'Rolex Data'!L244="Mixes &lt;18K"),1,0)</f>
        <v>1</v>
      </c>
      <c r="J244">
        <f>IF(OR('Rolex Data'!L244="PVD",'Rolex Data'!L244="Gold Plate",'Rolex Data'!L244="Other"),1,0)</f>
        <v>0</v>
      </c>
      <c r="K244">
        <f>IF('Rolex Data'!P244="Stainless Steel",1,0)</f>
        <v>0</v>
      </c>
      <c r="L244">
        <f>IF('Rolex Data'!P244="Leather",1,0)</f>
        <v>1</v>
      </c>
      <c r="M244">
        <f>IF('Rolex Data'!P244="Two-tone",1,0)</f>
        <v>0</v>
      </c>
      <c r="N244">
        <f>IF(OR('Rolex Data'!P244="YG 18K",'Rolex Data'!P244="PG 18K",'Rolex Data'!P244="WG 18K",'Rolex Data'!P244="Mixes of 18K"),1,0)</f>
        <v>0</v>
      </c>
      <c r="O244">
        <f>IF(OR('Rolex Data'!AX244="Yes",'Rolex Data'!AY244="Yes",'Rolex Data'!AW244="Yes"),1,0)</f>
        <v>0</v>
      </c>
      <c r="P244">
        <f>IF(OR(ISTEXT('Rolex Data'!AZ244), ISTEXT('Rolex Data'!BA244)),1,0)</f>
        <v>1</v>
      </c>
      <c r="Q244">
        <f>IF('Rolex Data'!BB244="Yes",1,0)</f>
        <v>0</v>
      </c>
      <c r="R244">
        <f>IF('Rolex Data'!BC244="Yes",1,0)</f>
        <v>0</v>
      </c>
      <c r="S244">
        <f>IF('Rolex Data'!BF244="Yes",1,0)</f>
        <v>0</v>
      </c>
      <c r="T244">
        <f>IF('Rolex Data'!BG244="A",1,0)</f>
        <v>0</v>
      </c>
      <c r="U244">
        <f>IF('Rolex Data'!BG244="AA",1,0)</f>
        <v>1</v>
      </c>
      <c r="V244">
        <f>IF('Rolex Data'!BG244="AAA",1,0)</f>
        <v>0</v>
      </c>
      <c r="W244">
        <f>IF('Rolex Data'!BG244="AAAA",1,0)</f>
        <v>0</v>
      </c>
      <c r="X244">
        <f>IF('Rolex Data'!R244="Yes",1,0)</f>
        <v>1</v>
      </c>
      <c r="Y244">
        <f>IF(OR('Rolex Data'!X244="Yes", 'Rolex Data'!Y244="Yes",'Rolex Data'!Z244="Yes"),1,0)</f>
        <v>0</v>
      </c>
      <c r="Z244">
        <f>IF(OR('Rolex Data'!AA244="Yes",'Rolex Data'!AB244="Yes"),1,0)</f>
        <v>0</v>
      </c>
      <c r="AA244">
        <f>IF('Rolex Data'!AD244="Yes",1,0)</f>
        <v>0</v>
      </c>
      <c r="AB244">
        <f>IF('Rolex Data'!AC244="Yes",1,0)</f>
        <v>0</v>
      </c>
      <c r="AC244">
        <f>IF('Rolex Data'!AE244="Yes",1,0)</f>
        <v>0</v>
      </c>
      <c r="AD244">
        <f>IF(OR('Rolex Data'!AK244="Yes",'Rolex Data'!AN244="Yes"),1,0)</f>
        <v>0</v>
      </c>
      <c r="AE244" s="45">
        <f t="shared" si="19"/>
        <v>0</v>
      </c>
      <c r="AF244" s="45">
        <f t="shared" si="20"/>
        <v>0</v>
      </c>
      <c r="AG244" s="45">
        <f t="shared" si="21"/>
        <v>1</v>
      </c>
      <c r="AH244" s="45">
        <f t="shared" si="22"/>
        <v>0</v>
      </c>
      <c r="AI244" s="45">
        <f t="shared" si="23"/>
        <v>0</v>
      </c>
    </row>
    <row r="245" spans="1:35" x14ac:dyDescent="0.2">
      <c r="A245">
        <v>241</v>
      </c>
      <c r="B245" s="47">
        <f>'Rolex Data'!C245</f>
        <v>43911</v>
      </c>
      <c r="C245">
        <f>'Rolex Data'!D245</f>
        <v>108</v>
      </c>
      <c r="D245" s="48">
        <f>'Rolex Data'!E245</f>
        <v>2600</v>
      </c>
      <c r="E245" s="48">
        <f>'Rolex Data'!F245</f>
        <v>3250</v>
      </c>
      <c r="F245" s="49">
        <f t="shared" si="18"/>
        <v>7.8632667240095735</v>
      </c>
      <c r="G245">
        <f>IF('Rolex Data'!L245="Stainless Steel",1,0)</f>
        <v>1</v>
      </c>
      <c r="H245">
        <f>IF('Rolex Data'!L245="Two-tone",1,0)</f>
        <v>0</v>
      </c>
      <c r="I245">
        <f>IF(OR('Rolex Data'!L245="YG 18K",'Rolex Data'!L245="YG &lt;18K",'Rolex Data'!L245="PG 18K",'Rolex Data'!L245="PG &lt;18K",'Rolex Data'!L245="WG 18K",'Rolex Data'!L245="Mixes of 18K",'Rolex Data'!L245="Mixes &lt;18K"),1,0)</f>
        <v>0</v>
      </c>
      <c r="J245">
        <f>IF(OR('Rolex Data'!L245="PVD",'Rolex Data'!L245="Gold Plate",'Rolex Data'!L245="Other"),1,0)</f>
        <v>0</v>
      </c>
      <c r="K245">
        <f>IF('Rolex Data'!P245="Stainless Steel",1,0)</f>
        <v>1</v>
      </c>
      <c r="L245">
        <f>IF('Rolex Data'!P245="Leather",1,0)</f>
        <v>0</v>
      </c>
      <c r="M245">
        <f>IF('Rolex Data'!P245="Two-tone",1,0)</f>
        <v>0</v>
      </c>
      <c r="N245">
        <f>IF(OR('Rolex Data'!P245="YG 18K",'Rolex Data'!P245="PG 18K",'Rolex Data'!P245="WG 18K",'Rolex Data'!P245="Mixes of 18K"),1,0)</f>
        <v>0</v>
      </c>
      <c r="O245">
        <f>IF(OR('Rolex Data'!AX245="Yes",'Rolex Data'!AY245="Yes",'Rolex Data'!AW245="Yes"),1,0)</f>
        <v>0</v>
      </c>
      <c r="P245">
        <f>IF(OR(ISTEXT('Rolex Data'!AZ245), ISTEXT('Rolex Data'!BA245)),1,0)</f>
        <v>0</v>
      </c>
      <c r="Q245">
        <f>IF('Rolex Data'!BB245="Yes",1,0)</f>
        <v>0</v>
      </c>
      <c r="R245">
        <f>IF('Rolex Data'!BC245="Yes",1,0)</f>
        <v>0</v>
      </c>
      <c r="S245">
        <f>IF('Rolex Data'!BF245="Yes",1,0)</f>
        <v>0</v>
      </c>
      <c r="T245">
        <f>IF('Rolex Data'!BG245="A",1,0)</f>
        <v>0</v>
      </c>
      <c r="U245">
        <f>IF('Rolex Data'!BG245="AA",1,0)</f>
        <v>1</v>
      </c>
      <c r="V245">
        <f>IF('Rolex Data'!BG245="AAA",1,0)</f>
        <v>0</v>
      </c>
      <c r="W245">
        <f>IF('Rolex Data'!BG245="AAAA",1,0)</f>
        <v>0</v>
      </c>
      <c r="X245">
        <f>IF('Rolex Data'!R245="Yes",1,0)</f>
        <v>0</v>
      </c>
      <c r="Y245">
        <f>IF(OR('Rolex Data'!X245="Yes", 'Rolex Data'!Y245="Yes",'Rolex Data'!Z245="Yes"),1,0)</f>
        <v>1</v>
      </c>
      <c r="Z245">
        <f>IF(OR('Rolex Data'!AA245="Yes",'Rolex Data'!AB245="Yes"),1,0)</f>
        <v>0</v>
      </c>
      <c r="AA245">
        <f>IF('Rolex Data'!AD245="Yes",1,0)</f>
        <v>0</v>
      </c>
      <c r="AB245">
        <f>IF('Rolex Data'!AC245="Yes",1,0)</f>
        <v>0</v>
      </c>
      <c r="AC245">
        <f>IF('Rolex Data'!AE245="Yes",1,0)</f>
        <v>0</v>
      </c>
      <c r="AD245">
        <f>IF(OR('Rolex Data'!AK245="Yes",'Rolex Data'!AN245="Yes"),1,0)</f>
        <v>0</v>
      </c>
      <c r="AE245" s="45">
        <f t="shared" si="19"/>
        <v>0</v>
      </c>
      <c r="AF245" s="45">
        <f t="shared" si="20"/>
        <v>0</v>
      </c>
      <c r="AG245" s="45">
        <f t="shared" si="21"/>
        <v>1</v>
      </c>
      <c r="AH245" s="45">
        <f t="shared" si="22"/>
        <v>0</v>
      </c>
      <c r="AI245" s="45">
        <f t="shared" si="23"/>
        <v>0</v>
      </c>
    </row>
    <row r="246" spans="1:35" x14ac:dyDescent="0.2">
      <c r="A246">
        <v>242</v>
      </c>
      <c r="B246" s="47">
        <f>'Rolex Data'!C246</f>
        <v>43911</v>
      </c>
      <c r="C246">
        <f>'Rolex Data'!D246</f>
        <v>157</v>
      </c>
      <c r="D246" s="48">
        <f>'Rolex Data'!E246</f>
        <v>6500</v>
      </c>
      <c r="E246" s="48">
        <f>'Rolex Data'!F246</f>
        <v>8125</v>
      </c>
      <c r="F246" s="49">
        <f t="shared" si="18"/>
        <v>8.7795574558837277</v>
      </c>
      <c r="G246">
        <f>IF('Rolex Data'!L246="Stainless Steel",1,0)</f>
        <v>0</v>
      </c>
      <c r="H246">
        <f>IF('Rolex Data'!L246="Two-tone",1,0)</f>
        <v>0</v>
      </c>
      <c r="I246">
        <f>IF(OR('Rolex Data'!L246="YG 18K",'Rolex Data'!L246="YG &lt;18K",'Rolex Data'!L246="PG 18K",'Rolex Data'!L246="PG &lt;18K",'Rolex Data'!L246="WG 18K",'Rolex Data'!L246="Mixes of 18K",'Rolex Data'!L246="Mixes &lt;18K"),1,0)</f>
        <v>1</v>
      </c>
      <c r="J246">
        <f>IF(OR('Rolex Data'!L246="PVD",'Rolex Data'!L246="Gold Plate",'Rolex Data'!L246="Other"),1,0)</f>
        <v>0</v>
      </c>
      <c r="K246">
        <f>IF('Rolex Data'!P246="Stainless Steel",1,0)</f>
        <v>0</v>
      </c>
      <c r="L246">
        <f>IF('Rolex Data'!P246="Leather",1,0)</f>
        <v>0</v>
      </c>
      <c r="M246">
        <f>IF('Rolex Data'!P246="Two-tone",1,0)</f>
        <v>0</v>
      </c>
      <c r="N246">
        <f>IF(OR('Rolex Data'!P246="YG 18K",'Rolex Data'!P246="PG 18K",'Rolex Data'!P246="WG 18K",'Rolex Data'!P246="Mixes of 18K"),1,0)</f>
        <v>1</v>
      </c>
      <c r="O246">
        <f>IF(OR('Rolex Data'!AX246="Yes",'Rolex Data'!AY246="Yes",'Rolex Data'!AW246="Yes"),1,0)</f>
        <v>0</v>
      </c>
      <c r="P246">
        <f>IF(OR(ISTEXT('Rolex Data'!AZ246), ISTEXT('Rolex Data'!BA246)),1,0)</f>
        <v>0</v>
      </c>
      <c r="Q246">
        <f>IF('Rolex Data'!BB246="Yes",1,0)</f>
        <v>0</v>
      </c>
      <c r="R246">
        <f>IF('Rolex Data'!BC246="Yes",1,0)</f>
        <v>0</v>
      </c>
      <c r="S246">
        <f>IF('Rolex Data'!BF246="Yes",1,0)</f>
        <v>0</v>
      </c>
      <c r="T246">
        <f>IF('Rolex Data'!BG246="A",1,0)</f>
        <v>1</v>
      </c>
      <c r="U246">
        <f>IF('Rolex Data'!BG246="AA",1,0)</f>
        <v>0</v>
      </c>
      <c r="V246">
        <f>IF('Rolex Data'!BG246="AAA",1,0)</f>
        <v>0</v>
      </c>
      <c r="W246">
        <f>IF('Rolex Data'!BG246="AAAA",1,0)</f>
        <v>0</v>
      </c>
      <c r="X246">
        <f>IF('Rolex Data'!R246="Yes",1,0)</f>
        <v>0</v>
      </c>
      <c r="Y246">
        <f>IF(OR('Rolex Data'!X246="Yes", 'Rolex Data'!Y246="Yes",'Rolex Data'!Z246="Yes"),1,0)</f>
        <v>1</v>
      </c>
      <c r="Z246">
        <f>IF(OR('Rolex Data'!AA246="Yes",'Rolex Data'!AB246="Yes"),1,0)</f>
        <v>0</v>
      </c>
      <c r="AA246">
        <f>IF('Rolex Data'!AD246="Yes",1,0)</f>
        <v>0</v>
      </c>
      <c r="AB246">
        <f>IF('Rolex Data'!AC246="Yes",1,0)</f>
        <v>0</v>
      </c>
      <c r="AC246">
        <f>IF('Rolex Data'!AE246="Yes",1,0)</f>
        <v>0</v>
      </c>
      <c r="AD246">
        <f>IF(OR('Rolex Data'!AK246="Yes",'Rolex Data'!AN246="Yes"),1,0)</f>
        <v>0</v>
      </c>
      <c r="AE246" s="45">
        <f t="shared" si="19"/>
        <v>0</v>
      </c>
      <c r="AF246" s="45">
        <f t="shared" si="20"/>
        <v>0</v>
      </c>
      <c r="AG246" s="45">
        <f t="shared" si="21"/>
        <v>1</v>
      </c>
      <c r="AH246" s="45">
        <f t="shared" si="22"/>
        <v>0</v>
      </c>
      <c r="AI246" s="45">
        <f t="shared" si="23"/>
        <v>0</v>
      </c>
    </row>
    <row r="247" spans="1:35" x14ac:dyDescent="0.2">
      <c r="A247">
        <v>243</v>
      </c>
      <c r="B247" s="47">
        <f>'Rolex Data'!C247</f>
        <v>43911</v>
      </c>
      <c r="C247">
        <f>'Rolex Data'!D247</f>
        <v>159</v>
      </c>
      <c r="D247" s="48">
        <f>'Rolex Data'!E247</f>
        <v>6000</v>
      </c>
      <c r="E247" s="48">
        <f>'Rolex Data'!F247</f>
        <v>7500</v>
      </c>
      <c r="F247" s="49">
        <f t="shared" si="18"/>
        <v>8.6995147482101913</v>
      </c>
      <c r="G247">
        <f>IF('Rolex Data'!L247="Stainless Steel",1,0)</f>
        <v>0</v>
      </c>
      <c r="H247">
        <f>IF('Rolex Data'!L247="Two-tone",1,0)</f>
        <v>1</v>
      </c>
      <c r="I247">
        <f>IF(OR('Rolex Data'!L247="YG 18K",'Rolex Data'!L247="YG &lt;18K",'Rolex Data'!L247="PG 18K",'Rolex Data'!L247="PG &lt;18K",'Rolex Data'!L247="WG 18K",'Rolex Data'!L247="Mixes of 18K",'Rolex Data'!L247="Mixes &lt;18K"),1,0)</f>
        <v>0</v>
      </c>
      <c r="J247">
        <f>IF(OR('Rolex Data'!L247="PVD",'Rolex Data'!L247="Gold Plate",'Rolex Data'!L247="Other"),1,0)</f>
        <v>0</v>
      </c>
      <c r="K247">
        <f>IF('Rolex Data'!P247="Stainless Steel",1,0)</f>
        <v>0</v>
      </c>
      <c r="L247">
        <f>IF('Rolex Data'!P247="Leather",1,0)</f>
        <v>0</v>
      </c>
      <c r="M247">
        <f>IF('Rolex Data'!P247="Two-tone",1,0)</f>
        <v>1</v>
      </c>
      <c r="N247">
        <f>IF(OR('Rolex Data'!P247="YG 18K",'Rolex Data'!P247="PG 18K",'Rolex Data'!P247="WG 18K",'Rolex Data'!P247="Mixes of 18K"),1,0)</f>
        <v>0</v>
      </c>
      <c r="O247">
        <f>IF(OR('Rolex Data'!AX247="Yes",'Rolex Data'!AY247="Yes",'Rolex Data'!AW247="Yes"),1,0)</f>
        <v>0</v>
      </c>
      <c r="P247">
        <f>IF(OR(ISTEXT('Rolex Data'!AZ247), ISTEXT('Rolex Data'!BA247)),1,0)</f>
        <v>0</v>
      </c>
      <c r="Q247">
        <f>IF('Rolex Data'!BB247="Yes",1,0)</f>
        <v>1</v>
      </c>
      <c r="R247">
        <f>IF('Rolex Data'!BC247="Yes",1,0)</f>
        <v>0</v>
      </c>
      <c r="S247">
        <f>IF('Rolex Data'!BF247="Yes",1,0)</f>
        <v>0</v>
      </c>
      <c r="T247">
        <f>IF('Rolex Data'!BG247="A",1,0)</f>
        <v>0</v>
      </c>
      <c r="U247">
        <f>IF('Rolex Data'!BG247="AA",1,0)</f>
        <v>1</v>
      </c>
      <c r="V247">
        <f>IF('Rolex Data'!BG247="AAA",1,0)</f>
        <v>0</v>
      </c>
      <c r="W247">
        <f>IF('Rolex Data'!BG247="AAAA",1,0)</f>
        <v>0</v>
      </c>
      <c r="X247">
        <f>IF('Rolex Data'!R247="Yes",1,0)</f>
        <v>0</v>
      </c>
      <c r="Y247">
        <f>IF(OR('Rolex Data'!X247="Yes", 'Rolex Data'!Y247="Yes",'Rolex Data'!Z247="Yes"),1,0)</f>
        <v>1</v>
      </c>
      <c r="Z247">
        <f>IF(OR('Rolex Data'!AA247="Yes",'Rolex Data'!AB247="Yes"),1,0)</f>
        <v>0</v>
      </c>
      <c r="AA247">
        <f>IF('Rolex Data'!AD247="Yes",1,0)</f>
        <v>0</v>
      </c>
      <c r="AB247">
        <f>IF('Rolex Data'!AC247="Yes",1,0)</f>
        <v>0</v>
      </c>
      <c r="AC247">
        <f>IF('Rolex Data'!AE247="Yes",1,0)</f>
        <v>0</v>
      </c>
      <c r="AD247">
        <f>IF(OR('Rolex Data'!AK247="Yes",'Rolex Data'!AN247="Yes"),1,0)</f>
        <v>0</v>
      </c>
      <c r="AE247" s="45">
        <f t="shared" si="19"/>
        <v>0</v>
      </c>
      <c r="AF247" s="45">
        <f t="shared" si="20"/>
        <v>0</v>
      </c>
      <c r="AG247" s="45">
        <f t="shared" si="21"/>
        <v>1</v>
      </c>
      <c r="AH247" s="45">
        <f t="shared" si="22"/>
        <v>0</v>
      </c>
      <c r="AI247" s="45">
        <f t="shared" si="23"/>
        <v>0</v>
      </c>
    </row>
    <row r="248" spans="1:35" x14ac:dyDescent="0.2">
      <c r="A248">
        <v>244</v>
      </c>
      <c r="B248" s="47">
        <f>'Rolex Data'!C248</f>
        <v>43911</v>
      </c>
      <c r="C248">
        <f>'Rolex Data'!D248</f>
        <v>160</v>
      </c>
      <c r="D248" s="48">
        <f>'Rolex Data'!E248</f>
        <v>9000</v>
      </c>
      <c r="E248" s="48">
        <f>'Rolex Data'!F248</f>
        <v>11250</v>
      </c>
      <c r="F248" s="49">
        <f t="shared" si="18"/>
        <v>9.1049798563183568</v>
      </c>
      <c r="G248">
        <f>IF('Rolex Data'!L248="Stainless Steel",1,0)</f>
        <v>0</v>
      </c>
      <c r="H248">
        <f>IF('Rolex Data'!L248="Two-tone",1,0)</f>
        <v>1</v>
      </c>
      <c r="I248">
        <f>IF(OR('Rolex Data'!L248="YG 18K",'Rolex Data'!L248="YG &lt;18K",'Rolex Data'!L248="PG 18K",'Rolex Data'!L248="PG &lt;18K",'Rolex Data'!L248="WG 18K",'Rolex Data'!L248="Mixes of 18K",'Rolex Data'!L248="Mixes &lt;18K"),1,0)</f>
        <v>0</v>
      </c>
      <c r="J248">
        <f>IF(OR('Rolex Data'!L248="PVD",'Rolex Data'!L248="Gold Plate",'Rolex Data'!L248="Other"),1,0)</f>
        <v>0</v>
      </c>
      <c r="K248">
        <f>IF('Rolex Data'!P248="Stainless Steel",1,0)</f>
        <v>0</v>
      </c>
      <c r="L248">
        <f>IF('Rolex Data'!P248="Leather",1,0)</f>
        <v>0</v>
      </c>
      <c r="M248">
        <f>IF('Rolex Data'!P248="Two-tone",1,0)</f>
        <v>1</v>
      </c>
      <c r="N248">
        <f>IF(OR('Rolex Data'!P248="YG 18K",'Rolex Data'!P248="PG 18K",'Rolex Data'!P248="WG 18K",'Rolex Data'!P248="Mixes of 18K"),1,0)</f>
        <v>0</v>
      </c>
      <c r="O248">
        <f>IF(OR('Rolex Data'!AX248="Yes",'Rolex Data'!AY248="Yes",'Rolex Data'!AW248="Yes"),1,0)</f>
        <v>0</v>
      </c>
      <c r="P248">
        <f>IF(OR(ISTEXT('Rolex Data'!AZ248), ISTEXT('Rolex Data'!BA248)),1,0)</f>
        <v>0</v>
      </c>
      <c r="Q248">
        <f>IF('Rolex Data'!BB248="Yes",1,0)</f>
        <v>0</v>
      </c>
      <c r="R248">
        <f>IF('Rolex Data'!BC248="Yes",1,0)</f>
        <v>0</v>
      </c>
      <c r="S248">
        <f>IF('Rolex Data'!BF248="Yes",1,0)</f>
        <v>0</v>
      </c>
      <c r="T248">
        <f>IF('Rolex Data'!BG248="A",1,0)</f>
        <v>0</v>
      </c>
      <c r="U248">
        <f>IF('Rolex Data'!BG248="AA",1,0)</f>
        <v>1</v>
      </c>
      <c r="V248">
        <f>IF('Rolex Data'!BG248="AAA",1,0)</f>
        <v>0</v>
      </c>
      <c r="W248">
        <f>IF('Rolex Data'!BG248="AAAA",1,0)</f>
        <v>0</v>
      </c>
      <c r="X248">
        <f>IF('Rolex Data'!R248="Yes",1,0)</f>
        <v>0</v>
      </c>
      <c r="Y248">
        <f>IF(OR('Rolex Data'!X248="Yes", 'Rolex Data'!Y248="Yes",'Rolex Data'!Z248="Yes"),1,0)</f>
        <v>1</v>
      </c>
      <c r="Z248">
        <f>IF(OR('Rolex Data'!AA248="Yes",'Rolex Data'!AB248="Yes"),1,0)</f>
        <v>0</v>
      </c>
      <c r="AA248">
        <f>IF('Rolex Data'!AD248="Yes",1,0)</f>
        <v>0</v>
      </c>
      <c r="AB248">
        <f>IF('Rolex Data'!AC248="Yes",1,0)</f>
        <v>0</v>
      </c>
      <c r="AC248">
        <f>IF('Rolex Data'!AE248="Yes",1,0)</f>
        <v>1</v>
      </c>
      <c r="AD248">
        <f>IF(OR('Rolex Data'!AK248="Yes",'Rolex Data'!AN248="Yes"),1,0)</f>
        <v>0</v>
      </c>
      <c r="AE248" s="45">
        <f t="shared" si="19"/>
        <v>0</v>
      </c>
      <c r="AF248" s="45">
        <f t="shared" si="20"/>
        <v>0</v>
      </c>
      <c r="AG248" s="45">
        <f t="shared" si="21"/>
        <v>1</v>
      </c>
      <c r="AH248" s="45">
        <f t="shared" si="22"/>
        <v>0</v>
      </c>
      <c r="AI248" s="45">
        <f t="shared" si="23"/>
        <v>0</v>
      </c>
    </row>
    <row r="249" spans="1:35" x14ac:dyDescent="0.2">
      <c r="A249">
        <v>245</v>
      </c>
      <c r="B249" s="47">
        <f>'Rolex Data'!C249</f>
        <v>43911</v>
      </c>
      <c r="C249">
        <f>'Rolex Data'!D249</f>
        <v>161</v>
      </c>
      <c r="D249" s="48">
        <f>'Rolex Data'!E249</f>
        <v>15000</v>
      </c>
      <c r="E249" s="48">
        <f>'Rolex Data'!F249</f>
        <v>18750</v>
      </c>
      <c r="F249" s="49">
        <f t="shared" si="18"/>
        <v>9.6158054800843473</v>
      </c>
      <c r="G249">
        <f>IF('Rolex Data'!L249="Stainless Steel",1,0)</f>
        <v>1</v>
      </c>
      <c r="H249">
        <f>IF('Rolex Data'!L249="Two-tone",1,0)</f>
        <v>0</v>
      </c>
      <c r="I249">
        <f>IF(OR('Rolex Data'!L249="YG 18K",'Rolex Data'!L249="YG &lt;18K",'Rolex Data'!L249="PG 18K",'Rolex Data'!L249="PG &lt;18K",'Rolex Data'!L249="WG 18K",'Rolex Data'!L249="Mixes of 18K",'Rolex Data'!L249="Mixes &lt;18K"),1,0)</f>
        <v>0</v>
      </c>
      <c r="J249">
        <f>IF(OR('Rolex Data'!L249="PVD",'Rolex Data'!L249="Gold Plate",'Rolex Data'!L249="Other"),1,0)</f>
        <v>0</v>
      </c>
      <c r="K249">
        <f>IF('Rolex Data'!P249="Stainless Steel",1,0)</f>
        <v>0</v>
      </c>
      <c r="L249">
        <f>IF('Rolex Data'!P249="Leather",1,0)</f>
        <v>1</v>
      </c>
      <c r="M249">
        <f>IF('Rolex Data'!P249="Two-tone",1,0)</f>
        <v>0</v>
      </c>
      <c r="N249">
        <f>IF(OR('Rolex Data'!P249="YG 18K",'Rolex Data'!P249="PG 18K",'Rolex Data'!P249="WG 18K",'Rolex Data'!P249="Mixes of 18K"),1,0)</f>
        <v>0</v>
      </c>
      <c r="O249">
        <f>IF(OR('Rolex Data'!AX249="Yes",'Rolex Data'!AY249="Yes",'Rolex Data'!AW249="Yes"),1,0)</f>
        <v>0</v>
      </c>
      <c r="P249">
        <f>IF(OR(ISTEXT('Rolex Data'!AZ249), ISTEXT('Rolex Data'!BA249)),1,0)</f>
        <v>0</v>
      </c>
      <c r="Q249">
        <f>IF('Rolex Data'!BB249="Yes",1,0)</f>
        <v>0</v>
      </c>
      <c r="R249">
        <f>IF('Rolex Data'!BC249="Yes",1,0)</f>
        <v>0</v>
      </c>
      <c r="S249">
        <f>IF('Rolex Data'!BF249="Yes",1,0)</f>
        <v>0</v>
      </c>
      <c r="T249">
        <f>IF('Rolex Data'!BG249="A",1,0)</f>
        <v>0</v>
      </c>
      <c r="U249">
        <f>IF('Rolex Data'!BG249="AA",1,0)</f>
        <v>0</v>
      </c>
      <c r="V249">
        <f>IF('Rolex Data'!BG249="AAA",1,0)</f>
        <v>1</v>
      </c>
      <c r="W249">
        <f>IF('Rolex Data'!BG249="AAAA",1,0)</f>
        <v>0</v>
      </c>
      <c r="X249">
        <f>IF('Rolex Data'!R249="Yes",1,0)</f>
        <v>0</v>
      </c>
      <c r="Y249">
        <f>IF(OR('Rolex Data'!X249="Yes", 'Rolex Data'!Y249="Yes",'Rolex Data'!Z249="Yes"),1,0)</f>
        <v>1</v>
      </c>
      <c r="Z249">
        <f>IF(OR('Rolex Data'!AA249="Yes",'Rolex Data'!AB249="Yes"),1,0)</f>
        <v>0</v>
      </c>
      <c r="AA249">
        <f>IF('Rolex Data'!AD249="Yes",1,0)</f>
        <v>0</v>
      </c>
      <c r="AB249">
        <f>IF('Rolex Data'!AC249="Yes",1,0)</f>
        <v>0</v>
      </c>
      <c r="AC249">
        <f>IF('Rolex Data'!AE249="Yes",1,0)</f>
        <v>1</v>
      </c>
      <c r="AD249">
        <f>IF(OR('Rolex Data'!AK249="Yes",'Rolex Data'!AN249="Yes"),1,0)</f>
        <v>0</v>
      </c>
      <c r="AE249" s="45">
        <f t="shared" si="19"/>
        <v>0</v>
      </c>
      <c r="AF249" s="45">
        <f t="shared" si="20"/>
        <v>0</v>
      </c>
      <c r="AG249" s="45">
        <f t="shared" si="21"/>
        <v>1</v>
      </c>
      <c r="AH249" s="45">
        <f t="shared" si="22"/>
        <v>0</v>
      </c>
      <c r="AI249" s="45">
        <f t="shared" si="23"/>
        <v>0</v>
      </c>
    </row>
    <row r="250" spans="1:35" x14ac:dyDescent="0.2">
      <c r="A250">
        <v>246</v>
      </c>
      <c r="B250" s="47">
        <f>'Rolex Data'!C250</f>
        <v>43911</v>
      </c>
      <c r="C250">
        <f>'Rolex Data'!D250</f>
        <v>162</v>
      </c>
      <c r="D250" s="48">
        <f>'Rolex Data'!E250</f>
        <v>32000</v>
      </c>
      <c r="E250" s="48">
        <f>'Rolex Data'!F250</f>
        <v>40000</v>
      </c>
      <c r="F250" s="49">
        <f t="shared" si="18"/>
        <v>10.373491181781864</v>
      </c>
      <c r="G250">
        <f>IF('Rolex Data'!L250="Stainless Steel",1,0)</f>
        <v>1</v>
      </c>
      <c r="H250">
        <f>IF('Rolex Data'!L250="Two-tone",1,0)</f>
        <v>0</v>
      </c>
      <c r="I250">
        <f>IF(OR('Rolex Data'!L250="YG 18K",'Rolex Data'!L250="YG &lt;18K",'Rolex Data'!L250="PG 18K",'Rolex Data'!L250="PG &lt;18K",'Rolex Data'!L250="WG 18K",'Rolex Data'!L250="Mixes of 18K",'Rolex Data'!L250="Mixes &lt;18K"),1,0)</f>
        <v>0</v>
      </c>
      <c r="J250">
        <f>IF(OR('Rolex Data'!L250="PVD",'Rolex Data'!L250="Gold Plate",'Rolex Data'!L250="Other"),1,0)</f>
        <v>0</v>
      </c>
      <c r="K250">
        <f>IF('Rolex Data'!P250="Stainless Steel",1,0)</f>
        <v>1</v>
      </c>
      <c r="L250">
        <f>IF('Rolex Data'!P250="Leather",1,0)</f>
        <v>0</v>
      </c>
      <c r="M250">
        <f>IF('Rolex Data'!P250="Two-tone",1,0)</f>
        <v>0</v>
      </c>
      <c r="N250">
        <f>IF(OR('Rolex Data'!P250="YG 18K",'Rolex Data'!P250="PG 18K",'Rolex Data'!P250="WG 18K",'Rolex Data'!P250="Mixes of 18K"),1,0)</f>
        <v>0</v>
      </c>
      <c r="O250">
        <f>IF(OR('Rolex Data'!AX250="Yes",'Rolex Data'!AY250="Yes",'Rolex Data'!AW250="Yes"),1,0)</f>
        <v>0</v>
      </c>
      <c r="P250">
        <f>IF(OR(ISTEXT('Rolex Data'!AZ250), ISTEXT('Rolex Data'!BA250)),1,0)</f>
        <v>0</v>
      </c>
      <c r="Q250">
        <f>IF('Rolex Data'!BB250="Yes",1,0)</f>
        <v>0</v>
      </c>
      <c r="R250">
        <f>IF('Rolex Data'!BC250="Yes",1,0)</f>
        <v>0</v>
      </c>
      <c r="S250">
        <f>IF('Rolex Data'!BF250="Yes",1,0)</f>
        <v>0</v>
      </c>
      <c r="T250">
        <f>IF('Rolex Data'!BG250="A",1,0)</f>
        <v>0</v>
      </c>
      <c r="U250">
        <f>IF('Rolex Data'!BG250="AA",1,0)</f>
        <v>0</v>
      </c>
      <c r="V250">
        <f>IF('Rolex Data'!BG250="AAA",1,0)</f>
        <v>1</v>
      </c>
      <c r="W250">
        <f>IF('Rolex Data'!BG250="AAAA",1,0)</f>
        <v>0</v>
      </c>
      <c r="X250">
        <f>IF('Rolex Data'!R250="Yes",1,0)</f>
        <v>0</v>
      </c>
      <c r="Y250">
        <f>IF(OR('Rolex Data'!X250="Yes", 'Rolex Data'!Y250="Yes",'Rolex Data'!Z250="Yes"),1,0)</f>
        <v>1</v>
      </c>
      <c r="Z250">
        <f>IF(OR('Rolex Data'!AA250="Yes",'Rolex Data'!AB250="Yes"),1,0)</f>
        <v>0</v>
      </c>
      <c r="AA250">
        <f>IF('Rolex Data'!AD250="Yes",1,0)</f>
        <v>0</v>
      </c>
      <c r="AB250">
        <f>IF('Rolex Data'!AC250="Yes",1,0)</f>
        <v>0</v>
      </c>
      <c r="AC250">
        <f>IF('Rolex Data'!AE250="Yes",1,0)</f>
        <v>1</v>
      </c>
      <c r="AD250">
        <f>IF(OR('Rolex Data'!AK250="Yes",'Rolex Data'!AN250="Yes"),1,0)</f>
        <v>0</v>
      </c>
      <c r="AE250" s="45">
        <f t="shared" si="19"/>
        <v>0</v>
      </c>
      <c r="AF250" s="45">
        <f t="shared" si="20"/>
        <v>0</v>
      </c>
      <c r="AG250" s="45">
        <f t="shared" si="21"/>
        <v>1</v>
      </c>
      <c r="AH250" s="45">
        <f t="shared" si="22"/>
        <v>0</v>
      </c>
      <c r="AI250" s="45">
        <f t="shared" si="23"/>
        <v>0</v>
      </c>
    </row>
    <row r="251" spans="1:35" x14ac:dyDescent="0.2">
      <c r="A251">
        <v>247</v>
      </c>
      <c r="B251" s="47">
        <f>'Rolex Data'!C251</f>
        <v>43911</v>
      </c>
      <c r="C251">
        <f>'Rolex Data'!D251</f>
        <v>163</v>
      </c>
      <c r="D251" s="48">
        <f>'Rolex Data'!E251</f>
        <v>20000</v>
      </c>
      <c r="E251" s="48">
        <f>'Rolex Data'!F251</f>
        <v>25000</v>
      </c>
      <c r="F251" s="49">
        <f t="shared" si="18"/>
        <v>9.9034875525361272</v>
      </c>
      <c r="G251">
        <f>IF('Rolex Data'!L251="Stainless Steel",1,0)</f>
        <v>1</v>
      </c>
      <c r="H251">
        <f>IF('Rolex Data'!L251="Two-tone",1,0)</f>
        <v>0</v>
      </c>
      <c r="I251">
        <f>IF(OR('Rolex Data'!L251="YG 18K",'Rolex Data'!L251="YG &lt;18K",'Rolex Data'!L251="PG 18K",'Rolex Data'!L251="PG &lt;18K",'Rolex Data'!L251="WG 18K",'Rolex Data'!L251="Mixes of 18K",'Rolex Data'!L251="Mixes &lt;18K"),1,0)</f>
        <v>0</v>
      </c>
      <c r="J251">
        <f>IF(OR('Rolex Data'!L251="PVD",'Rolex Data'!L251="Gold Plate",'Rolex Data'!L251="Other"),1,0)</f>
        <v>0</v>
      </c>
      <c r="K251">
        <f>IF('Rolex Data'!P251="Stainless Steel",1,0)</f>
        <v>1</v>
      </c>
      <c r="L251">
        <f>IF('Rolex Data'!P251="Leather",1,0)</f>
        <v>0</v>
      </c>
      <c r="M251">
        <f>IF('Rolex Data'!P251="Two-tone",1,0)</f>
        <v>0</v>
      </c>
      <c r="N251">
        <f>IF(OR('Rolex Data'!P251="YG 18K",'Rolex Data'!P251="PG 18K",'Rolex Data'!P251="WG 18K",'Rolex Data'!P251="Mixes of 18K"),1,0)</f>
        <v>0</v>
      </c>
      <c r="O251">
        <f>IF(OR('Rolex Data'!AX251="Yes",'Rolex Data'!AY251="Yes",'Rolex Data'!AW251="Yes"),1,0)</f>
        <v>0</v>
      </c>
      <c r="P251">
        <f>IF(OR(ISTEXT('Rolex Data'!AZ251), ISTEXT('Rolex Data'!BA251)),1,0)</f>
        <v>0</v>
      </c>
      <c r="Q251">
        <f>IF('Rolex Data'!BB251="Yes",1,0)</f>
        <v>0</v>
      </c>
      <c r="R251">
        <f>IF('Rolex Data'!BC251="Yes",1,0)</f>
        <v>0</v>
      </c>
      <c r="S251">
        <f>IF('Rolex Data'!BF251="Yes",1,0)</f>
        <v>0</v>
      </c>
      <c r="T251">
        <f>IF('Rolex Data'!BG251="A",1,0)</f>
        <v>1</v>
      </c>
      <c r="U251">
        <f>IF('Rolex Data'!BG251="AA",1,0)</f>
        <v>0</v>
      </c>
      <c r="V251">
        <f>IF('Rolex Data'!BG251="AAA",1,0)</f>
        <v>0</v>
      </c>
      <c r="W251">
        <f>IF('Rolex Data'!BG251="AAAA",1,0)</f>
        <v>0</v>
      </c>
      <c r="X251">
        <f>IF('Rolex Data'!R251="Yes",1,0)</f>
        <v>0</v>
      </c>
      <c r="Y251">
        <f>IF(OR('Rolex Data'!X251="Yes", 'Rolex Data'!Y251="Yes",'Rolex Data'!Z251="Yes"),1,0)</f>
        <v>0</v>
      </c>
      <c r="Z251">
        <f>IF(OR('Rolex Data'!AA251="Yes",'Rolex Data'!AB251="Yes"),1,0)</f>
        <v>0</v>
      </c>
      <c r="AA251">
        <f>IF('Rolex Data'!AD251="Yes",1,0)</f>
        <v>0</v>
      </c>
      <c r="AB251">
        <f>IF('Rolex Data'!AC251="Yes",1,0)</f>
        <v>0</v>
      </c>
      <c r="AC251">
        <f>IF('Rolex Data'!AE251="Yes",1,0)</f>
        <v>0</v>
      </c>
      <c r="AD251">
        <f>IF(OR('Rolex Data'!AK251="Yes",'Rolex Data'!AN251="Yes"),1,0)</f>
        <v>1</v>
      </c>
      <c r="AE251" s="45">
        <f t="shared" si="19"/>
        <v>0</v>
      </c>
      <c r="AF251" s="45">
        <f t="shared" si="20"/>
        <v>0</v>
      </c>
      <c r="AG251" s="45">
        <f t="shared" si="21"/>
        <v>1</v>
      </c>
      <c r="AH251" s="45">
        <f t="shared" si="22"/>
        <v>0</v>
      </c>
      <c r="AI251" s="45">
        <f t="shared" si="23"/>
        <v>0</v>
      </c>
    </row>
    <row r="252" spans="1:35" x14ac:dyDescent="0.2">
      <c r="A252">
        <v>248</v>
      </c>
      <c r="B252" s="47">
        <f>'Rolex Data'!C252</f>
        <v>43911</v>
      </c>
      <c r="C252">
        <f>'Rolex Data'!D252</f>
        <v>214</v>
      </c>
      <c r="D252" s="48">
        <f>'Rolex Data'!E252</f>
        <v>2800</v>
      </c>
      <c r="E252" s="48">
        <f>'Rolex Data'!F252</f>
        <v>3500</v>
      </c>
      <c r="F252" s="49">
        <f t="shared" si="18"/>
        <v>7.9373746961632952</v>
      </c>
      <c r="G252">
        <f>IF('Rolex Data'!L252="Stainless Steel",1,0)</f>
        <v>1</v>
      </c>
      <c r="H252">
        <f>IF('Rolex Data'!L252="Two-tone",1,0)</f>
        <v>0</v>
      </c>
      <c r="I252">
        <f>IF(OR('Rolex Data'!L252="YG 18K",'Rolex Data'!L252="YG &lt;18K",'Rolex Data'!L252="PG 18K",'Rolex Data'!L252="PG &lt;18K",'Rolex Data'!L252="WG 18K",'Rolex Data'!L252="Mixes of 18K",'Rolex Data'!L252="Mixes &lt;18K"),1,0)</f>
        <v>0</v>
      </c>
      <c r="J252">
        <f>IF(OR('Rolex Data'!L252="PVD",'Rolex Data'!L252="Gold Plate",'Rolex Data'!L252="Other"),1,0)</f>
        <v>0</v>
      </c>
      <c r="K252">
        <f>IF('Rolex Data'!P252="Stainless Steel",1,0)</f>
        <v>0</v>
      </c>
      <c r="L252">
        <f>IF('Rolex Data'!P252="Leather",1,0)</f>
        <v>1</v>
      </c>
      <c r="M252">
        <f>IF('Rolex Data'!P252="Two-tone",1,0)</f>
        <v>0</v>
      </c>
      <c r="N252">
        <f>IF(OR('Rolex Data'!P252="YG 18K",'Rolex Data'!P252="PG 18K",'Rolex Data'!P252="WG 18K",'Rolex Data'!P252="Mixes of 18K"),1,0)</f>
        <v>0</v>
      </c>
      <c r="O252">
        <f>IF(OR('Rolex Data'!AX252="Yes",'Rolex Data'!AY252="Yes",'Rolex Data'!AW252="Yes"),1,0)</f>
        <v>0</v>
      </c>
      <c r="P252">
        <f>IF(OR(ISTEXT('Rolex Data'!AZ252), ISTEXT('Rolex Data'!BA252)),1,0)</f>
        <v>0</v>
      </c>
      <c r="Q252">
        <f>IF('Rolex Data'!BB252="Yes",1,0)</f>
        <v>0</v>
      </c>
      <c r="R252">
        <f>IF('Rolex Data'!BC252="Yes",1,0)</f>
        <v>0</v>
      </c>
      <c r="S252">
        <f>IF('Rolex Data'!BF252="Yes",1,0)</f>
        <v>0</v>
      </c>
      <c r="T252">
        <f>IF('Rolex Data'!BG252="A",1,0)</f>
        <v>0</v>
      </c>
      <c r="U252">
        <f>IF('Rolex Data'!BG252="AA",1,0)</f>
        <v>1</v>
      </c>
      <c r="V252">
        <f>IF('Rolex Data'!BG252="AAA",1,0)</f>
        <v>0</v>
      </c>
      <c r="W252">
        <f>IF('Rolex Data'!BG252="AAAA",1,0)</f>
        <v>0</v>
      </c>
      <c r="X252">
        <f>IF('Rolex Data'!R252="Yes",1,0)</f>
        <v>1</v>
      </c>
      <c r="Y252">
        <f>IF(OR('Rolex Data'!X252="Yes", 'Rolex Data'!Y252="Yes",'Rolex Data'!Z252="Yes"),1,0)</f>
        <v>0</v>
      </c>
      <c r="Z252">
        <f>IF(OR('Rolex Data'!AA252="Yes",'Rolex Data'!AB252="Yes"),1,0)</f>
        <v>0</v>
      </c>
      <c r="AA252">
        <f>IF('Rolex Data'!AD252="Yes",1,0)</f>
        <v>0</v>
      </c>
      <c r="AB252">
        <f>IF('Rolex Data'!AC252="Yes",1,0)</f>
        <v>0</v>
      </c>
      <c r="AC252">
        <f>IF('Rolex Data'!AE252="Yes",1,0)</f>
        <v>0</v>
      </c>
      <c r="AD252">
        <f>IF(OR('Rolex Data'!AK252="Yes",'Rolex Data'!AN252="Yes"),1,0)</f>
        <v>0</v>
      </c>
      <c r="AE252" s="45">
        <f t="shared" si="19"/>
        <v>0</v>
      </c>
      <c r="AF252" s="45">
        <f t="shared" si="20"/>
        <v>0</v>
      </c>
      <c r="AG252" s="45">
        <f t="shared" si="21"/>
        <v>1</v>
      </c>
      <c r="AH252" s="45">
        <f t="shared" si="22"/>
        <v>0</v>
      </c>
      <c r="AI252" s="45">
        <f t="shared" si="23"/>
        <v>0</v>
      </c>
    </row>
    <row r="253" spans="1:35" x14ac:dyDescent="0.2">
      <c r="A253">
        <v>249</v>
      </c>
      <c r="B253" s="47">
        <f>'Rolex Data'!C253</f>
        <v>43911</v>
      </c>
      <c r="C253">
        <f>'Rolex Data'!D253</f>
        <v>215</v>
      </c>
      <c r="D253" s="48">
        <f>'Rolex Data'!E253</f>
        <v>7500</v>
      </c>
      <c r="E253" s="48">
        <f>'Rolex Data'!F253</f>
        <v>9375</v>
      </c>
      <c r="F253" s="49">
        <f t="shared" si="18"/>
        <v>8.9226582995244019</v>
      </c>
      <c r="G253">
        <f>IF('Rolex Data'!L253="Stainless Steel",1,0)</f>
        <v>1</v>
      </c>
      <c r="H253">
        <f>IF('Rolex Data'!L253="Two-tone",1,0)</f>
        <v>0</v>
      </c>
      <c r="I253">
        <f>IF(OR('Rolex Data'!L253="YG 18K",'Rolex Data'!L253="YG &lt;18K",'Rolex Data'!L253="PG 18K",'Rolex Data'!L253="PG &lt;18K",'Rolex Data'!L253="WG 18K",'Rolex Data'!L253="Mixes of 18K",'Rolex Data'!L253="Mixes &lt;18K"),1,0)</f>
        <v>0</v>
      </c>
      <c r="J253">
        <f>IF(OR('Rolex Data'!L253="PVD",'Rolex Data'!L253="Gold Plate",'Rolex Data'!L253="Other"),1,0)</f>
        <v>0</v>
      </c>
      <c r="K253">
        <f>IF('Rolex Data'!P253="Stainless Steel",1,0)</f>
        <v>0</v>
      </c>
      <c r="L253">
        <f>IF('Rolex Data'!P253="Leather",1,0)</f>
        <v>1</v>
      </c>
      <c r="M253">
        <f>IF('Rolex Data'!P253="Two-tone",1,0)</f>
        <v>0</v>
      </c>
      <c r="N253">
        <f>IF(OR('Rolex Data'!P253="YG 18K",'Rolex Data'!P253="PG 18K",'Rolex Data'!P253="WG 18K",'Rolex Data'!P253="Mixes of 18K"),1,0)</f>
        <v>0</v>
      </c>
      <c r="O253">
        <f>IF(OR('Rolex Data'!AX253="Yes",'Rolex Data'!AY253="Yes",'Rolex Data'!AW253="Yes"),1,0)</f>
        <v>0</v>
      </c>
      <c r="P253">
        <f>IF(OR(ISTEXT('Rolex Data'!AZ253), ISTEXT('Rolex Data'!BA253)),1,0)</f>
        <v>0</v>
      </c>
      <c r="Q253">
        <f>IF('Rolex Data'!BB253="Yes",1,0)</f>
        <v>0</v>
      </c>
      <c r="R253">
        <f>IF('Rolex Data'!BC253="Yes",1,0)</f>
        <v>0</v>
      </c>
      <c r="S253">
        <f>IF('Rolex Data'!BF253="Yes",1,0)</f>
        <v>0</v>
      </c>
      <c r="T253">
        <f>IF('Rolex Data'!BG253="A",1,0)</f>
        <v>0</v>
      </c>
      <c r="U253">
        <f>IF('Rolex Data'!BG253="AA",1,0)</f>
        <v>1</v>
      </c>
      <c r="V253">
        <f>IF('Rolex Data'!BG253="AAA",1,0)</f>
        <v>0</v>
      </c>
      <c r="W253">
        <f>IF('Rolex Data'!BG253="AAAA",1,0)</f>
        <v>0</v>
      </c>
      <c r="X253">
        <f>IF('Rolex Data'!R253="Yes",1,0)</f>
        <v>1</v>
      </c>
      <c r="Y253">
        <f>IF(OR('Rolex Data'!X253="Yes", 'Rolex Data'!Y253="Yes",'Rolex Data'!Z253="Yes"),1,0)</f>
        <v>0</v>
      </c>
      <c r="Z253">
        <f>IF(OR('Rolex Data'!AA253="Yes",'Rolex Data'!AB253="Yes"),1,0)</f>
        <v>0</v>
      </c>
      <c r="AA253">
        <f>IF('Rolex Data'!AD253="Yes",1,0)</f>
        <v>0</v>
      </c>
      <c r="AB253">
        <f>IF('Rolex Data'!AC253="Yes",1,0)</f>
        <v>0</v>
      </c>
      <c r="AC253">
        <f>IF('Rolex Data'!AE253="Yes",1,0)</f>
        <v>0</v>
      </c>
      <c r="AD253">
        <f>IF(OR('Rolex Data'!AK253="Yes",'Rolex Data'!AN253="Yes"),1,0)</f>
        <v>0</v>
      </c>
      <c r="AE253" s="45">
        <f t="shared" si="19"/>
        <v>0</v>
      </c>
      <c r="AF253" s="45">
        <f t="shared" si="20"/>
        <v>0</v>
      </c>
      <c r="AG253" s="45">
        <f t="shared" si="21"/>
        <v>1</v>
      </c>
      <c r="AH253" s="45">
        <f t="shared" si="22"/>
        <v>0</v>
      </c>
      <c r="AI253" s="45">
        <f t="shared" si="23"/>
        <v>0</v>
      </c>
    </row>
    <row r="254" spans="1:35" x14ac:dyDescent="0.2">
      <c r="A254">
        <v>250</v>
      </c>
      <c r="B254" s="47">
        <f>'Rolex Data'!C254</f>
        <v>43911</v>
      </c>
      <c r="C254">
        <f>'Rolex Data'!D254</f>
        <v>235</v>
      </c>
      <c r="D254" s="48">
        <f>'Rolex Data'!E254</f>
        <v>8500</v>
      </c>
      <c r="E254" s="48">
        <f>'Rolex Data'!F254</f>
        <v>10625</v>
      </c>
      <c r="F254" s="49">
        <f t="shared" si="18"/>
        <v>9.0478214424784085</v>
      </c>
      <c r="G254">
        <f>IF('Rolex Data'!L254="Stainless Steel",1,0)</f>
        <v>0</v>
      </c>
      <c r="H254">
        <f>IF('Rolex Data'!L254="Two-tone",1,0)</f>
        <v>0</v>
      </c>
      <c r="I254">
        <f>IF(OR('Rolex Data'!L254="YG 18K",'Rolex Data'!L254="YG &lt;18K",'Rolex Data'!L254="PG 18K",'Rolex Data'!L254="PG &lt;18K",'Rolex Data'!L254="WG 18K",'Rolex Data'!L254="Mixes of 18K",'Rolex Data'!L254="Mixes &lt;18K"),1,0)</f>
        <v>1</v>
      </c>
      <c r="J254">
        <f>IF(OR('Rolex Data'!L254="PVD",'Rolex Data'!L254="Gold Plate",'Rolex Data'!L254="Other"),1,0)</f>
        <v>0</v>
      </c>
      <c r="K254">
        <f>IF('Rolex Data'!P254="Stainless Steel",1,0)</f>
        <v>0</v>
      </c>
      <c r="L254">
        <f>IF('Rolex Data'!P254="Leather",1,0)</f>
        <v>1</v>
      </c>
      <c r="M254">
        <f>IF('Rolex Data'!P254="Two-tone",1,0)</f>
        <v>0</v>
      </c>
      <c r="N254">
        <f>IF(OR('Rolex Data'!P254="YG 18K",'Rolex Data'!P254="PG 18K",'Rolex Data'!P254="WG 18K",'Rolex Data'!P254="Mixes of 18K"),1,0)</f>
        <v>0</v>
      </c>
      <c r="O254">
        <f>IF(OR('Rolex Data'!AX254="Yes",'Rolex Data'!AY254="Yes",'Rolex Data'!AW254="Yes"),1,0)</f>
        <v>0</v>
      </c>
      <c r="P254">
        <f>IF(OR(ISTEXT('Rolex Data'!AZ254), ISTEXT('Rolex Data'!BA254)),1,0)</f>
        <v>0</v>
      </c>
      <c r="Q254">
        <f>IF('Rolex Data'!BB254="Yes",1,0)</f>
        <v>0</v>
      </c>
      <c r="R254">
        <f>IF('Rolex Data'!BC254="Yes",1,0)</f>
        <v>0</v>
      </c>
      <c r="S254">
        <f>IF('Rolex Data'!BF254="Yes",1,0)</f>
        <v>0</v>
      </c>
      <c r="T254">
        <f>IF('Rolex Data'!BG254="A",1,0)</f>
        <v>0</v>
      </c>
      <c r="U254">
        <f>IF('Rolex Data'!BG254="AA",1,0)</f>
        <v>0</v>
      </c>
      <c r="V254">
        <f>IF('Rolex Data'!BG254="AAA",1,0)</f>
        <v>1</v>
      </c>
      <c r="W254">
        <f>IF('Rolex Data'!BG254="AAAA",1,0)</f>
        <v>0</v>
      </c>
      <c r="X254">
        <f>IF('Rolex Data'!R254="Yes",1,0)</f>
        <v>1</v>
      </c>
      <c r="Y254">
        <f>IF(OR('Rolex Data'!X254="Yes", 'Rolex Data'!Y254="Yes",'Rolex Data'!Z254="Yes"),1,0)</f>
        <v>0</v>
      </c>
      <c r="Z254">
        <f>IF(OR('Rolex Data'!AA254="Yes",'Rolex Data'!AB254="Yes"),1,0)</f>
        <v>0</v>
      </c>
      <c r="AA254">
        <f>IF('Rolex Data'!AD254="Yes",1,0)</f>
        <v>0</v>
      </c>
      <c r="AB254">
        <f>IF('Rolex Data'!AC254="Yes",1,0)</f>
        <v>0</v>
      </c>
      <c r="AC254">
        <f>IF('Rolex Data'!AE254="Yes",1,0)</f>
        <v>0</v>
      </c>
      <c r="AD254">
        <f>IF(OR('Rolex Data'!AK254="Yes",'Rolex Data'!AN254="Yes"),1,0)</f>
        <v>0</v>
      </c>
      <c r="AE254" s="45">
        <f t="shared" si="19"/>
        <v>0</v>
      </c>
      <c r="AF254" s="45">
        <f t="shared" si="20"/>
        <v>0</v>
      </c>
      <c r="AG254" s="45">
        <f t="shared" si="21"/>
        <v>1</v>
      </c>
      <c r="AH254" s="45">
        <f t="shared" si="22"/>
        <v>0</v>
      </c>
      <c r="AI254" s="45">
        <f t="shared" si="23"/>
        <v>0</v>
      </c>
    </row>
    <row r="255" spans="1:35" x14ac:dyDescent="0.2">
      <c r="A255">
        <v>251</v>
      </c>
      <c r="B255" s="47">
        <f>'Rolex Data'!C255</f>
        <v>43911</v>
      </c>
      <c r="C255">
        <f>'Rolex Data'!D255</f>
        <v>239</v>
      </c>
      <c r="D255" s="48">
        <f>'Rolex Data'!E255</f>
        <v>7000</v>
      </c>
      <c r="E255" s="48">
        <f>'Rolex Data'!F255</f>
        <v>8750</v>
      </c>
      <c r="F255" s="49">
        <f t="shared" si="18"/>
        <v>8.8536654280374503</v>
      </c>
      <c r="G255">
        <f>IF('Rolex Data'!L255="Stainless Steel",1,0)</f>
        <v>0</v>
      </c>
      <c r="H255">
        <f>IF('Rolex Data'!L255="Two-tone",1,0)</f>
        <v>0</v>
      </c>
      <c r="I255">
        <f>IF(OR('Rolex Data'!L255="YG 18K",'Rolex Data'!L255="YG &lt;18K",'Rolex Data'!L255="PG 18K",'Rolex Data'!L255="PG &lt;18K",'Rolex Data'!L255="WG 18K",'Rolex Data'!L255="Mixes of 18K",'Rolex Data'!L255="Mixes &lt;18K"),1,0)</f>
        <v>1</v>
      </c>
      <c r="J255">
        <f>IF(OR('Rolex Data'!L255="PVD",'Rolex Data'!L255="Gold Plate",'Rolex Data'!L255="Other"),1,0)</f>
        <v>0</v>
      </c>
      <c r="K255">
        <f>IF('Rolex Data'!P255="Stainless Steel",1,0)</f>
        <v>0</v>
      </c>
      <c r="L255">
        <f>IF('Rolex Data'!P255="Leather",1,0)</f>
        <v>1</v>
      </c>
      <c r="M255">
        <f>IF('Rolex Data'!P255="Two-tone",1,0)</f>
        <v>0</v>
      </c>
      <c r="N255">
        <f>IF(OR('Rolex Data'!P255="YG 18K",'Rolex Data'!P255="PG 18K",'Rolex Data'!P255="WG 18K",'Rolex Data'!P255="Mixes of 18K"),1,0)</f>
        <v>0</v>
      </c>
      <c r="O255">
        <f>IF(OR('Rolex Data'!AX255="Yes",'Rolex Data'!AY255="Yes",'Rolex Data'!AW255="Yes"),1,0)</f>
        <v>0</v>
      </c>
      <c r="P255">
        <f>IF(OR(ISTEXT('Rolex Data'!AZ255), ISTEXT('Rolex Data'!BA255)),1,0)</f>
        <v>0</v>
      </c>
      <c r="Q255">
        <f>IF('Rolex Data'!BB255="Yes",1,0)</f>
        <v>0</v>
      </c>
      <c r="R255">
        <f>IF('Rolex Data'!BC255="Yes",1,0)</f>
        <v>0</v>
      </c>
      <c r="S255">
        <f>IF('Rolex Data'!BF255="Yes",1,0)</f>
        <v>0</v>
      </c>
      <c r="T255">
        <f>IF('Rolex Data'!BG255="A",1,0)</f>
        <v>0</v>
      </c>
      <c r="U255">
        <f>IF('Rolex Data'!BG255="AA",1,0)</f>
        <v>0</v>
      </c>
      <c r="V255">
        <f>IF('Rolex Data'!BG255="AAA",1,0)</f>
        <v>1</v>
      </c>
      <c r="W255">
        <f>IF('Rolex Data'!BG255="AAAA",1,0)</f>
        <v>0</v>
      </c>
      <c r="X255">
        <f>IF('Rolex Data'!R255="Yes",1,0)</f>
        <v>0</v>
      </c>
      <c r="Y255">
        <f>IF(OR('Rolex Data'!X255="Yes", 'Rolex Data'!Y255="Yes",'Rolex Data'!Z255="Yes"),1,0)</f>
        <v>1</v>
      </c>
      <c r="Z255">
        <f>IF(OR('Rolex Data'!AA255="Yes",'Rolex Data'!AB255="Yes"),1,0)</f>
        <v>0</v>
      </c>
      <c r="AA255">
        <f>IF('Rolex Data'!AD255="Yes",1,0)</f>
        <v>0</v>
      </c>
      <c r="AB255">
        <f>IF('Rolex Data'!AC255="Yes",1,0)</f>
        <v>0</v>
      </c>
      <c r="AC255">
        <f>IF('Rolex Data'!AE255="Yes",1,0)</f>
        <v>0</v>
      </c>
      <c r="AD255">
        <f>IF(OR('Rolex Data'!AK255="Yes",'Rolex Data'!AN255="Yes"),1,0)</f>
        <v>0</v>
      </c>
      <c r="AE255" s="45">
        <f t="shared" si="19"/>
        <v>0</v>
      </c>
      <c r="AF255" s="45">
        <f t="shared" si="20"/>
        <v>0</v>
      </c>
      <c r="AG255" s="45">
        <f t="shared" si="21"/>
        <v>1</v>
      </c>
      <c r="AH255" s="45">
        <f t="shared" si="22"/>
        <v>0</v>
      </c>
      <c r="AI255" s="45">
        <f t="shared" si="23"/>
        <v>0</v>
      </c>
    </row>
    <row r="256" spans="1:35" x14ac:dyDescent="0.2">
      <c r="A256">
        <v>252</v>
      </c>
      <c r="B256" s="47">
        <f>'Rolex Data'!C256</f>
        <v>43911</v>
      </c>
      <c r="C256">
        <f>'Rolex Data'!D256</f>
        <v>250</v>
      </c>
      <c r="D256" s="48">
        <f>'Rolex Data'!E256</f>
        <v>16000</v>
      </c>
      <c r="E256" s="48">
        <f>'Rolex Data'!F256</f>
        <v>20000</v>
      </c>
      <c r="F256" s="49">
        <f t="shared" si="18"/>
        <v>9.6803440012219184</v>
      </c>
      <c r="G256">
        <f>IF('Rolex Data'!L256="Stainless Steel",1,0)</f>
        <v>0</v>
      </c>
      <c r="H256">
        <f>IF('Rolex Data'!L256="Two-tone",1,0)</f>
        <v>0</v>
      </c>
      <c r="I256">
        <f>IF(OR('Rolex Data'!L256="YG 18K",'Rolex Data'!L256="YG &lt;18K",'Rolex Data'!L256="PG 18K",'Rolex Data'!L256="PG &lt;18K",'Rolex Data'!L256="WG 18K",'Rolex Data'!L256="Mixes of 18K",'Rolex Data'!L256="Mixes &lt;18K"),1,0)</f>
        <v>1</v>
      </c>
      <c r="J256">
        <f>IF(OR('Rolex Data'!L256="PVD",'Rolex Data'!L256="Gold Plate",'Rolex Data'!L256="Other"),1,0)</f>
        <v>0</v>
      </c>
      <c r="K256">
        <f>IF('Rolex Data'!P256="Stainless Steel",1,0)</f>
        <v>0</v>
      </c>
      <c r="L256">
        <f>IF('Rolex Data'!P256="Leather",1,0)</f>
        <v>0</v>
      </c>
      <c r="M256">
        <f>IF('Rolex Data'!P256="Two-tone",1,0)</f>
        <v>0</v>
      </c>
      <c r="N256">
        <f>IF(OR('Rolex Data'!P256="YG 18K",'Rolex Data'!P256="PG 18K",'Rolex Data'!P256="WG 18K",'Rolex Data'!P256="Mixes of 18K"),1,0)</f>
        <v>1</v>
      </c>
      <c r="O256">
        <f>IF(OR('Rolex Data'!AX256="Yes",'Rolex Data'!AY256="Yes",'Rolex Data'!AW256="Yes"),1,0)</f>
        <v>0</v>
      </c>
      <c r="P256">
        <f>IF(OR(ISTEXT('Rolex Data'!AZ256), ISTEXT('Rolex Data'!BA256)),1,0)</f>
        <v>0</v>
      </c>
      <c r="Q256">
        <f>IF('Rolex Data'!BB256="Yes",1,0)</f>
        <v>0</v>
      </c>
      <c r="R256">
        <f>IF('Rolex Data'!BC256="Yes",1,0)</f>
        <v>0</v>
      </c>
      <c r="S256">
        <f>IF('Rolex Data'!BF256="Yes",1,0)</f>
        <v>0</v>
      </c>
      <c r="T256">
        <f>IF('Rolex Data'!BG256="A",1,0)</f>
        <v>0</v>
      </c>
      <c r="U256">
        <f>IF('Rolex Data'!BG256="AA",1,0)</f>
        <v>1</v>
      </c>
      <c r="V256">
        <f>IF('Rolex Data'!BG256="AAA",1,0)</f>
        <v>0</v>
      </c>
      <c r="W256">
        <f>IF('Rolex Data'!BG256="AAAA",1,0)</f>
        <v>0</v>
      </c>
      <c r="X256">
        <f>IF('Rolex Data'!R256="Yes",1,0)</f>
        <v>0</v>
      </c>
      <c r="Y256">
        <f>IF(OR('Rolex Data'!X256="Yes", 'Rolex Data'!Y256="Yes",'Rolex Data'!Z256="Yes"),1,0)</f>
        <v>1</v>
      </c>
      <c r="Z256">
        <f>IF(OR('Rolex Data'!AA256="Yes",'Rolex Data'!AB256="Yes"),1,0)</f>
        <v>0</v>
      </c>
      <c r="AA256">
        <f>IF('Rolex Data'!AD256="Yes",1,0)</f>
        <v>0</v>
      </c>
      <c r="AB256">
        <f>IF('Rolex Data'!AC256="Yes",1,0)</f>
        <v>0</v>
      </c>
      <c r="AC256">
        <f>IF('Rolex Data'!AE256="Yes",1,0)</f>
        <v>0</v>
      </c>
      <c r="AD256">
        <f>IF(OR('Rolex Data'!AK256="Yes",'Rolex Data'!AN256="Yes"),1,0)</f>
        <v>0</v>
      </c>
      <c r="AE256" s="45">
        <f t="shared" si="19"/>
        <v>0</v>
      </c>
      <c r="AF256" s="45">
        <f t="shared" si="20"/>
        <v>0</v>
      </c>
      <c r="AG256" s="45">
        <f t="shared" si="21"/>
        <v>1</v>
      </c>
      <c r="AH256" s="45">
        <f t="shared" si="22"/>
        <v>0</v>
      </c>
      <c r="AI256" s="45">
        <f t="shared" si="23"/>
        <v>0</v>
      </c>
    </row>
    <row r="257" spans="1:35" x14ac:dyDescent="0.2">
      <c r="A257">
        <v>253</v>
      </c>
      <c r="B257" s="47">
        <f>'Rolex Data'!C257</f>
        <v>43911</v>
      </c>
      <c r="C257">
        <f>'Rolex Data'!D257</f>
        <v>251</v>
      </c>
      <c r="D257" s="48">
        <f>'Rolex Data'!E257</f>
        <v>11000</v>
      </c>
      <c r="E257" s="48">
        <f>'Rolex Data'!F257</f>
        <v>13750</v>
      </c>
      <c r="F257" s="49">
        <f t="shared" si="18"/>
        <v>9.3056505517805075</v>
      </c>
      <c r="G257">
        <f>IF('Rolex Data'!L257="Stainless Steel",1,0)</f>
        <v>0</v>
      </c>
      <c r="H257">
        <f>IF('Rolex Data'!L257="Two-tone",1,0)</f>
        <v>0</v>
      </c>
      <c r="I257">
        <f>IF(OR('Rolex Data'!L257="YG 18K",'Rolex Data'!L257="YG &lt;18K",'Rolex Data'!L257="PG 18K",'Rolex Data'!L257="PG &lt;18K",'Rolex Data'!L257="WG 18K",'Rolex Data'!L257="Mixes of 18K",'Rolex Data'!L257="Mixes &lt;18K"),1,0)</f>
        <v>1</v>
      </c>
      <c r="J257">
        <f>IF(OR('Rolex Data'!L257="PVD",'Rolex Data'!L257="Gold Plate",'Rolex Data'!L257="Other"),1,0)</f>
        <v>0</v>
      </c>
      <c r="K257">
        <f>IF('Rolex Data'!P257="Stainless Steel",1,0)</f>
        <v>0</v>
      </c>
      <c r="L257">
        <f>IF('Rolex Data'!P257="Leather",1,0)</f>
        <v>0</v>
      </c>
      <c r="M257">
        <f>IF('Rolex Data'!P257="Two-tone",1,0)</f>
        <v>0</v>
      </c>
      <c r="N257">
        <f>IF(OR('Rolex Data'!P257="YG 18K",'Rolex Data'!P257="PG 18K",'Rolex Data'!P257="WG 18K",'Rolex Data'!P257="Mixes of 18K"),1,0)</f>
        <v>1</v>
      </c>
      <c r="O257">
        <f>IF(OR('Rolex Data'!AX257="Yes",'Rolex Data'!AY257="Yes",'Rolex Data'!AW257="Yes"),1,0)</f>
        <v>0</v>
      </c>
      <c r="P257">
        <f>IF(OR(ISTEXT('Rolex Data'!AZ257), ISTEXT('Rolex Data'!BA257)),1,0)</f>
        <v>0</v>
      </c>
      <c r="Q257">
        <f>IF('Rolex Data'!BB257="Yes",1,0)</f>
        <v>0</v>
      </c>
      <c r="R257">
        <f>IF('Rolex Data'!BC257="Yes",1,0)</f>
        <v>0</v>
      </c>
      <c r="S257">
        <f>IF('Rolex Data'!BF257="Yes",1,0)</f>
        <v>0</v>
      </c>
      <c r="T257">
        <f>IF('Rolex Data'!BG257="A",1,0)</f>
        <v>0</v>
      </c>
      <c r="U257">
        <f>IF('Rolex Data'!BG257="AA",1,0)</f>
        <v>0</v>
      </c>
      <c r="V257">
        <f>IF('Rolex Data'!BG257="AAA",1,0)</f>
        <v>0</v>
      </c>
      <c r="W257">
        <f>IF('Rolex Data'!BG257="AAAA",1,0)</f>
        <v>1</v>
      </c>
      <c r="X257">
        <f>IF('Rolex Data'!R257="Yes",1,0)</f>
        <v>0</v>
      </c>
      <c r="Y257">
        <f>IF(OR('Rolex Data'!X257="Yes", 'Rolex Data'!Y257="Yes",'Rolex Data'!Z257="Yes"),1,0)</f>
        <v>1</v>
      </c>
      <c r="Z257">
        <f>IF(OR('Rolex Data'!AA257="Yes",'Rolex Data'!AB257="Yes"),1,0)</f>
        <v>0</v>
      </c>
      <c r="AA257">
        <f>IF('Rolex Data'!AD257="Yes",1,0)</f>
        <v>0</v>
      </c>
      <c r="AB257">
        <f>IF('Rolex Data'!AC257="Yes",1,0)</f>
        <v>0</v>
      </c>
      <c r="AC257">
        <f>IF('Rolex Data'!AE257="Yes",1,0)</f>
        <v>0</v>
      </c>
      <c r="AD257">
        <f>IF(OR('Rolex Data'!AK257="Yes",'Rolex Data'!AN257="Yes"),1,0)</f>
        <v>0</v>
      </c>
      <c r="AE257" s="45">
        <f t="shared" si="19"/>
        <v>0</v>
      </c>
      <c r="AF257" s="45">
        <f t="shared" si="20"/>
        <v>0</v>
      </c>
      <c r="AG257" s="45">
        <f t="shared" si="21"/>
        <v>1</v>
      </c>
      <c r="AH257" s="45">
        <f t="shared" si="22"/>
        <v>0</v>
      </c>
      <c r="AI257" s="45">
        <f t="shared" si="23"/>
        <v>0</v>
      </c>
    </row>
    <row r="258" spans="1:35" x14ac:dyDescent="0.2">
      <c r="A258">
        <v>254</v>
      </c>
      <c r="B258" s="47">
        <f>'Rolex Data'!C258</f>
        <v>43911</v>
      </c>
      <c r="C258">
        <f>'Rolex Data'!D258</f>
        <v>252</v>
      </c>
      <c r="D258" s="48">
        <f>'Rolex Data'!E258</f>
        <v>18000</v>
      </c>
      <c r="E258" s="48">
        <f>'Rolex Data'!F258</f>
        <v>22500</v>
      </c>
      <c r="F258" s="49">
        <f t="shared" si="18"/>
        <v>9.7981270368783022</v>
      </c>
      <c r="G258">
        <f>IF('Rolex Data'!L258="Stainless Steel",1,0)</f>
        <v>0</v>
      </c>
      <c r="H258">
        <f>IF('Rolex Data'!L258="Two-tone",1,0)</f>
        <v>0</v>
      </c>
      <c r="I258">
        <f>IF(OR('Rolex Data'!L258="YG 18K",'Rolex Data'!L258="YG &lt;18K",'Rolex Data'!L258="PG 18K",'Rolex Data'!L258="PG &lt;18K",'Rolex Data'!L258="WG 18K",'Rolex Data'!L258="Mixes of 18K",'Rolex Data'!L258="Mixes &lt;18K"),1,0)</f>
        <v>1</v>
      </c>
      <c r="J258">
        <f>IF(OR('Rolex Data'!L258="PVD",'Rolex Data'!L258="Gold Plate",'Rolex Data'!L258="Other"),1,0)</f>
        <v>0</v>
      </c>
      <c r="K258">
        <f>IF('Rolex Data'!P258="Stainless Steel",1,0)</f>
        <v>0</v>
      </c>
      <c r="L258">
        <f>IF('Rolex Data'!P258="Leather",1,0)</f>
        <v>0</v>
      </c>
      <c r="M258">
        <f>IF('Rolex Data'!P258="Two-tone",1,0)</f>
        <v>0</v>
      </c>
      <c r="N258">
        <f>IF(OR('Rolex Data'!P258="YG 18K",'Rolex Data'!P258="PG 18K",'Rolex Data'!P258="WG 18K",'Rolex Data'!P258="Mixes of 18K"),1,0)</f>
        <v>1</v>
      </c>
      <c r="O258">
        <f>IF(OR('Rolex Data'!AX258="Yes",'Rolex Data'!AY258="Yes",'Rolex Data'!AW258="Yes"),1,0)</f>
        <v>1</v>
      </c>
      <c r="P258">
        <f>IF(OR(ISTEXT('Rolex Data'!AZ258), ISTEXT('Rolex Data'!BA258)),1,0)</f>
        <v>0</v>
      </c>
      <c r="Q258">
        <f>IF('Rolex Data'!BB258="Yes",1,0)</f>
        <v>0</v>
      </c>
      <c r="R258">
        <f>IF('Rolex Data'!BC258="Yes",1,0)</f>
        <v>0</v>
      </c>
      <c r="S258">
        <f>IF('Rolex Data'!BF258="Yes",1,0)</f>
        <v>0</v>
      </c>
      <c r="T258">
        <f>IF('Rolex Data'!BG258="A",1,0)</f>
        <v>0</v>
      </c>
      <c r="U258">
        <f>IF('Rolex Data'!BG258="AA",1,0)</f>
        <v>0</v>
      </c>
      <c r="V258">
        <f>IF('Rolex Data'!BG258="AAA",1,0)</f>
        <v>1</v>
      </c>
      <c r="W258">
        <f>IF('Rolex Data'!BG258="AAAA",1,0)</f>
        <v>0</v>
      </c>
      <c r="X258">
        <f>IF('Rolex Data'!R258="Yes",1,0)</f>
        <v>0</v>
      </c>
      <c r="Y258">
        <f>IF(OR('Rolex Data'!X258="Yes", 'Rolex Data'!Y258="Yes",'Rolex Data'!Z258="Yes"),1,0)</f>
        <v>1</v>
      </c>
      <c r="Z258">
        <f>IF(OR('Rolex Data'!AA258="Yes",'Rolex Data'!AB258="Yes"),1,0)</f>
        <v>0</v>
      </c>
      <c r="AA258">
        <f>IF('Rolex Data'!AD258="Yes",1,0)</f>
        <v>0</v>
      </c>
      <c r="AB258">
        <f>IF('Rolex Data'!AC258="Yes",1,0)</f>
        <v>0</v>
      </c>
      <c r="AC258">
        <f>IF('Rolex Data'!AE258="Yes",1,0)</f>
        <v>0</v>
      </c>
      <c r="AD258">
        <f>IF(OR('Rolex Data'!AK258="Yes",'Rolex Data'!AN258="Yes"),1,0)</f>
        <v>0</v>
      </c>
      <c r="AE258" s="45">
        <f t="shared" si="19"/>
        <v>0</v>
      </c>
      <c r="AF258" s="45">
        <f t="shared" si="20"/>
        <v>0</v>
      </c>
      <c r="AG258" s="45">
        <f t="shared" si="21"/>
        <v>1</v>
      </c>
      <c r="AH258" s="45">
        <f t="shared" si="22"/>
        <v>0</v>
      </c>
      <c r="AI258" s="45">
        <f t="shared" si="23"/>
        <v>0</v>
      </c>
    </row>
    <row r="259" spans="1:35" x14ac:dyDescent="0.2">
      <c r="A259">
        <v>255</v>
      </c>
      <c r="B259" s="47">
        <f>'Rolex Data'!C259</f>
        <v>43911</v>
      </c>
      <c r="C259">
        <f>'Rolex Data'!D259</f>
        <v>255</v>
      </c>
      <c r="D259" s="48">
        <f>'Rolex Data'!E259</f>
        <v>28000</v>
      </c>
      <c r="E259" s="48">
        <f>'Rolex Data'!F259</f>
        <v>35000</v>
      </c>
      <c r="F259" s="49">
        <f t="shared" si="18"/>
        <v>10.239959789157341</v>
      </c>
      <c r="G259">
        <f>IF('Rolex Data'!L259="Stainless Steel",1,0)</f>
        <v>0</v>
      </c>
      <c r="H259">
        <f>IF('Rolex Data'!L259="Two-tone",1,0)</f>
        <v>0</v>
      </c>
      <c r="I259">
        <f>IF(OR('Rolex Data'!L259="YG 18K",'Rolex Data'!L259="YG &lt;18K",'Rolex Data'!L259="PG 18K",'Rolex Data'!L259="PG &lt;18K",'Rolex Data'!L259="WG 18K",'Rolex Data'!L259="Mixes of 18K",'Rolex Data'!L259="Mixes &lt;18K"),1,0)</f>
        <v>1</v>
      </c>
      <c r="J259">
        <f>IF(OR('Rolex Data'!L259="PVD",'Rolex Data'!L259="Gold Plate",'Rolex Data'!L259="Other"),1,0)</f>
        <v>0</v>
      </c>
      <c r="K259">
        <f>IF('Rolex Data'!P259="Stainless Steel",1,0)</f>
        <v>0</v>
      </c>
      <c r="L259">
        <f>IF('Rolex Data'!P259="Leather",1,0)</f>
        <v>0</v>
      </c>
      <c r="M259">
        <f>IF('Rolex Data'!P259="Two-tone",1,0)</f>
        <v>0</v>
      </c>
      <c r="N259">
        <f>IF(OR('Rolex Data'!P259="YG 18K",'Rolex Data'!P259="PG 18K",'Rolex Data'!P259="WG 18K",'Rolex Data'!P259="Mixes of 18K"),1,0)</f>
        <v>1</v>
      </c>
      <c r="O259">
        <f>IF(OR('Rolex Data'!AX259="Yes",'Rolex Data'!AY259="Yes",'Rolex Data'!AW259="Yes"),1,0)</f>
        <v>1</v>
      </c>
      <c r="P259">
        <f>IF(OR(ISTEXT('Rolex Data'!AZ259), ISTEXT('Rolex Data'!BA259)),1,0)</f>
        <v>1</v>
      </c>
      <c r="Q259">
        <f>IF('Rolex Data'!BB259="Yes",1,0)</f>
        <v>0</v>
      </c>
      <c r="R259">
        <f>IF('Rolex Data'!BC259="Yes",1,0)</f>
        <v>0</v>
      </c>
      <c r="S259">
        <f>IF('Rolex Data'!BF259="Yes",1,0)</f>
        <v>0</v>
      </c>
      <c r="T259">
        <f>IF('Rolex Data'!BG259="A",1,0)</f>
        <v>0</v>
      </c>
      <c r="U259">
        <f>IF('Rolex Data'!BG259="AA",1,0)</f>
        <v>0</v>
      </c>
      <c r="V259">
        <f>IF('Rolex Data'!BG259="AAA",1,0)</f>
        <v>1</v>
      </c>
      <c r="W259">
        <f>IF('Rolex Data'!BG259="AAAA",1,0)</f>
        <v>0</v>
      </c>
      <c r="X259">
        <f>IF('Rolex Data'!R259="Yes",1,0)</f>
        <v>0</v>
      </c>
      <c r="Y259">
        <f>IF(OR('Rolex Data'!X259="Yes", 'Rolex Data'!Y259="Yes",'Rolex Data'!Z259="Yes"),1,0)</f>
        <v>1</v>
      </c>
      <c r="Z259">
        <f>IF(OR('Rolex Data'!AA259="Yes",'Rolex Data'!AB259="Yes"),1,0)</f>
        <v>0</v>
      </c>
      <c r="AA259">
        <f>IF('Rolex Data'!AD259="Yes",1,0)</f>
        <v>0</v>
      </c>
      <c r="AB259">
        <f>IF('Rolex Data'!AC259="Yes",1,0)</f>
        <v>0</v>
      </c>
      <c r="AC259">
        <f>IF('Rolex Data'!AE259="Yes",1,0)</f>
        <v>0</v>
      </c>
      <c r="AD259">
        <f>IF(OR('Rolex Data'!AK259="Yes",'Rolex Data'!AN259="Yes"),1,0)</f>
        <v>0</v>
      </c>
      <c r="AE259" s="45">
        <f t="shared" si="19"/>
        <v>0</v>
      </c>
      <c r="AF259" s="45">
        <f t="shared" si="20"/>
        <v>0</v>
      </c>
      <c r="AG259" s="45">
        <f t="shared" si="21"/>
        <v>1</v>
      </c>
      <c r="AH259" s="45">
        <f t="shared" si="22"/>
        <v>0</v>
      </c>
      <c r="AI259" s="45">
        <f t="shared" si="23"/>
        <v>0</v>
      </c>
    </row>
    <row r="260" spans="1:35" x14ac:dyDescent="0.2">
      <c r="A260">
        <v>256</v>
      </c>
      <c r="B260" s="47">
        <f>'Rolex Data'!C260</f>
        <v>43911</v>
      </c>
      <c r="C260">
        <f>'Rolex Data'!D260</f>
        <v>260</v>
      </c>
      <c r="D260" s="48">
        <f>'Rolex Data'!E260</f>
        <v>4500</v>
      </c>
      <c r="E260" s="48">
        <f>'Rolex Data'!F260</f>
        <v>5625</v>
      </c>
      <c r="F260" s="49">
        <f t="shared" si="18"/>
        <v>8.4118326757584114</v>
      </c>
      <c r="G260">
        <f>IF('Rolex Data'!L260="Stainless Steel",1,0)</f>
        <v>0</v>
      </c>
      <c r="H260">
        <f>IF('Rolex Data'!L260="Two-tone",1,0)</f>
        <v>0</v>
      </c>
      <c r="I260">
        <f>IF(OR('Rolex Data'!L260="YG 18K",'Rolex Data'!L260="YG &lt;18K",'Rolex Data'!L260="PG 18K",'Rolex Data'!L260="PG &lt;18K",'Rolex Data'!L260="WG 18K",'Rolex Data'!L260="Mixes of 18K",'Rolex Data'!L260="Mixes &lt;18K"),1,0)</f>
        <v>1</v>
      </c>
      <c r="J260">
        <f>IF(OR('Rolex Data'!L260="PVD",'Rolex Data'!L260="Gold Plate",'Rolex Data'!L260="Other"),1,0)</f>
        <v>0</v>
      </c>
      <c r="K260">
        <f>IF('Rolex Data'!P260="Stainless Steel",1,0)</f>
        <v>0</v>
      </c>
      <c r="L260">
        <f>IF('Rolex Data'!P260="Leather",1,0)</f>
        <v>1</v>
      </c>
      <c r="M260">
        <f>IF('Rolex Data'!P260="Two-tone",1,0)</f>
        <v>0</v>
      </c>
      <c r="N260">
        <f>IF(OR('Rolex Data'!P260="YG 18K",'Rolex Data'!P260="PG 18K",'Rolex Data'!P260="WG 18K",'Rolex Data'!P260="Mixes of 18K"),1,0)</f>
        <v>0</v>
      </c>
      <c r="O260">
        <f>IF(OR('Rolex Data'!AX260="Yes",'Rolex Data'!AY260="Yes",'Rolex Data'!AW260="Yes"),1,0)</f>
        <v>0</v>
      </c>
      <c r="P260">
        <f>IF(OR(ISTEXT('Rolex Data'!AZ260), ISTEXT('Rolex Data'!BA260)),1,0)</f>
        <v>0</v>
      </c>
      <c r="Q260">
        <f>IF('Rolex Data'!BB260="Yes",1,0)</f>
        <v>0</v>
      </c>
      <c r="R260">
        <f>IF('Rolex Data'!BC260="Yes",1,0)</f>
        <v>0</v>
      </c>
      <c r="S260">
        <f>IF('Rolex Data'!BF260="Yes",1,0)</f>
        <v>0</v>
      </c>
      <c r="T260">
        <f>IF('Rolex Data'!BG260="A",1,0)</f>
        <v>0</v>
      </c>
      <c r="U260">
        <f>IF('Rolex Data'!BG260="AA",1,0)</f>
        <v>1</v>
      </c>
      <c r="V260">
        <f>IF('Rolex Data'!BG260="AAA",1,0)</f>
        <v>0</v>
      </c>
      <c r="W260">
        <f>IF('Rolex Data'!BG260="AAAA",1,0)</f>
        <v>0</v>
      </c>
      <c r="X260">
        <f>IF('Rolex Data'!R260="Yes",1,0)</f>
        <v>0</v>
      </c>
      <c r="Y260">
        <f>IF(OR('Rolex Data'!X260="Yes", 'Rolex Data'!Y260="Yes",'Rolex Data'!Z260="Yes"),1,0)</f>
        <v>1</v>
      </c>
      <c r="Z260">
        <f>IF(OR('Rolex Data'!AA260="Yes",'Rolex Data'!AB260="Yes"),1,0)</f>
        <v>0</v>
      </c>
      <c r="AA260">
        <f>IF('Rolex Data'!AD260="Yes",1,0)</f>
        <v>0</v>
      </c>
      <c r="AB260">
        <f>IF('Rolex Data'!AC260="Yes",1,0)</f>
        <v>0</v>
      </c>
      <c r="AC260">
        <f>IF('Rolex Data'!AE260="Yes",1,0)</f>
        <v>0</v>
      </c>
      <c r="AD260">
        <f>IF(OR('Rolex Data'!AK260="Yes",'Rolex Data'!AN260="Yes"),1,0)</f>
        <v>0</v>
      </c>
      <c r="AE260" s="45">
        <f t="shared" si="19"/>
        <v>0</v>
      </c>
      <c r="AF260" s="45">
        <f t="shared" si="20"/>
        <v>0</v>
      </c>
      <c r="AG260" s="45">
        <f t="shared" si="21"/>
        <v>1</v>
      </c>
      <c r="AH260" s="45">
        <f t="shared" si="22"/>
        <v>0</v>
      </c>
      <c r="AI260" s="45">
        <f t="shared" si="23"/>
        <v>0</v>
      </c>
    </row>
    <row r="261" spans="1:35" x14ac:dyDescent="0.2">
      <c r="A261">
        <v>257</v>
      </c>
      <c r="B261" s="47">
        <f>'Rolex Data'!C261</f>
        <v>43911</v>
      </c>
      <c r="C261">
        <f>'Rolex Data'!D261</f>
        <v>264</v>
      </c>
      <c r="D261" s="48">
        <f>'Rolex Data'!E261</f>
        <v>27000</v>
      </c>
      <c r="E261" s="48">
        <f>'Rolex Data'!F261</f>
        <v>33750</v>
      </c>
      <c r="F261" s="49">
        <f t="shared" si="18"/>
        <v>10.203592144986466</v>
      </c>
      <c r="G261">
        <f>IF('Rolex Data'!L261="Stainless Steel",1,0)</f>
        <v>0</v>
      </c>
      <c r="H261">
        <f>IF('Rolex Data'!L261="Two-tone",1,0)</f>
        <v>0</v>
      </c>
      <c r="I261">
        <f>IF(OR('Rolex Data'!L261="YG 18K",'Rolex Data'!L261="YG &lt;18K",'Rolex Data'!L261="PG 18K",'Rolex Data'!L261="PG &lt;18K",'Rolex Data'!L261="WG 18K",'Rolex Data'!L261="Mixes of 18K",'Rolex Data'!L261="Mixes &lt;18K"),1,0)</f>
        <v>1</v>
      </c>
      <c r="J261">
        <f>IF(OR('Rolex Data'!L261="PVD",'Rolex Data'!L261="Gold Plate",'Rolex Data'!L261="Other"),1,0)</f>
        <v>0</v>
      </c>
      <c r="K261">
        <f>IF('Rolex Data'!P261="Stainless Steel",1,0)</f>
        <v>0</v>
      </c>
      <c r="L261">
        <f>IF('Rolex Data'!P261="Leather",1,0)</f>
        <v>1</v>
      </c>
      <c r="M261">
        <f>IF('Rolex Data'!P261="Two-tone",1,0)</f>
        <v>0</v>
      </c>
      <c r="N261">
        <f>IF(OR('Rolex Data'!P261="YG 18K",'Rolex Data'!P261="PG 18K",'Rolex Data'!P261="WG 18K",'Rolex Data'!P261="Mixes of 18K"),1,0)</f>
        <v>0</v>
      </c>
      <c r="O261">
        <f>IF(OR('Rolex Data'!AX261="Yes",'Rolex Data'!AY261="Yes",'Rolex Data'!AW261="Yes"),1,0)</f>
        <v>0</v>
      </c>
      <c r="P261">
        <f>IF(OR(ISTEXT('Rolex Data'!AZ261), ISTEXT('Rolex Data'!BA261)),1,0)</f>
        <v>0</v>
      </c>
      <c r="Q261">
        <f>IF('Rolex Data'!BB261="Yes",1,0)</f>
        <v>0</v>
      </c>
      <c r="R261">
        <f>IF('Rolex Data'!BC261="Yes",1,0)</f>
        <v>0</v>
      </c>
      <c r="S261">
        <f>IF('Rolex Data'!BF261="Yes",1,0)</f>
        <v>0</v>
      </c>
      <c r="T261">
        <f>IF('Rolex Data'!BG261="A",1,0)</f>
        <v>0</v>
      </c>
      <c r="U261">
        <f>IF('Rolex Data'!BG261="AA",1,0)</f>
        <v>0</v>
      </c>
      <c r="V261">
        <f>IF('Rolex Data'!BG261="AAA",1,0)</f>
        <v>0</v>
      </c>
      <c r="W261">
        <f>IF('Rolex Data'!BG261="AAAA",1,0)</f>
        <v>1</v>
      </c>
      <c r="X261">
        <f>IF('Rolex Data'!R261="Yes",1,0)</f>
        <v>0</v>
      </c>
      <c r="Y261">
        <f>IF(OR('Rolex Data'!X261="Yes", 'Rolex Data'!Y261="Yes",'Rolex Data'!Z261="Yes"),1,0)</f>
        <v>0</v>
      </c>
      <c r="Z261">
        <f>IF(OR('Rolex Data'!AA261="Yes",'Rolex Data'!AB261="Yes"),1,0)</f>
        <v>0</v>
      </c>
      <c r="AA261">
        <f>IF('Rolex Data'!AD261="Yes",1,0)</f>
        <v>0</v>
      </c>
      <c r="AB261">
        <f>IF('Rolex Data'!AC261="Yes",1,0)</f>
        <v>0</v>
      </c>
      <c r="AC261">
        <f>IF('Rolex Data'!AE261="Yes",1,0)</f>
        <v>0</v>
      </c>
      <c r="AD261">
        <f>IF(OR('Rolex Data'!AK261="Yes",'Rolex Data'!AN261="Yes"),1,0)</f>
        <v>1</v>
      </c>
      <c r="AE261" s="45">
        <f t="shared" si="19"/>
        <v>0</v>
      </c>
      <c r="AF261" s="45">
        <f t="shared" si="20"/>
        <v>0</v>
      </c>
      <c r="AG261" s="45">
        <f t="shared" si="21"/>
        <v>1</v>
      </c>
      <c r="AH261" s="45">
        <f t="shared" si="22"/>
        <v>0</v>
      </c>
      <c r="AI261" s="45">
        <f t="shared" si="23"/>
        <v>0</v>
      </c>
    </row>
    <row r="262" spans="1:35" x14ac:dyDescent="0.2">
      <c r="A262">
        <v>258</v>
      </c>
      <c r="B262" s="47">
        <f>'Rolex Data'!C262</f>
        <v>43911</v>
      </c>
      <c r="C262">
        <f>'Rolex Data'!D262</f>
        <v>265</v>
      </c>
      <c r="D262" s="48">
        <f>'Rolex Data'!E262</f>
        <v>76000</v>
      </c>
      <c r="E262" s="48">
        <f>'Rolex Data'!F262</f>
        <v>95000</v>
      </c>
      <c r="F262" s="49">
        <f t="shared" ref="F262:F325" si="24">LN(D262)</f>
        <v>11.238488619268468</v>
      </c>
      <c r="G262">
        <f>IF('Rolex Data'!L262="Stainless Steel",1,0)</f>
        <v>1</v>
      </c>
      <c r="H262">
        <f>IF('Rolex Data'!L262="Two-tone",1,0)</f>
        <v>0</v>
      </c>
      <c r="I262">
        <f>IF(OR('Rolex Data'!L262="YG 18K",'Rolex Data'!L262="YG &lt;18K",'Rolex Data'!L262="PG 18K",'Rolex Data'!L262="PG &lt;18K",'Rolex Data'!L262="WG 18K",'Rolex Data'!L262="Mixes of 18K",'Rolex Data'!L262="Mixes &lt;18K"),1,0)</f>
        <v>0</v>
      </c>
      <c r="J262">
        <f>IF(OR('Rolex Data'!L262="PVD",'Rolex Data'!L262="Gold Plate",'Rolex Data'!L262="Other"),1,0)</f>
        <v>0</v>
      </c>
      <c r="K262">
        <f>IF('Rolex Data'!P262="Stainless Steel",1,0)</f>
        <v>1</v>
      </c>
      <c r="L262">
        <f>IF('Rolex Data'!P262="Leather",1,0)</f>
        <v>0</v>
      </c>
      <c r="M262">
        <f>IF('Rolex Data'!P262="Two-tone",1,0)</f>
        <v>0</v>
      </c>
      <c r="N262">
        <f>IF(OR('Rolex Data'!P262="YG 18K",'Rolex Data'!P262="PG 18K",'Rolex Data'!P262="WG 18K",'Rolex Data'!P262="Mixes of 18K"),1,0)</f>
        <v>0</v>
      </c>
      <c r="O262">
        <f>IF(OR('Rolex Data'!AX262="Yes",'Rolex Data'!AY262="Yes",'Rolex Data'!AW262="Yes"),1,0)</f>
        <v>0</v>
      </c>
      <c r="P262">
        <f>IF(OR(ISTEXT('Rolex Data'!AZ262), ISTEXT('Rolex Data'!BA262)),1,0)</f>
        <v>1</v>
      </c>
      <c r="Q262">
        <f>IF('Rolex Data'!BB262="Yes",1,0)</f>
        <v>0</v>
      </c>
      <c r="R262">
        <f>IF('Rolex Data'!BC262="Yes",1,0)</f>
        <v>0</v>
      </c>
      <c r="S262">
        <f>IF('Rolex Data'!BF262="Yes",1,0)</f>
        <v>0</v>
      </c>
      <c r="T262">
        <f>IF('Rolex Data'!BG262="A",1,0)</f>
        <v>0</v>
      </c>
      <c r="U262">
        <f>IF('Rolex Data'!BG262="AA",1,0)</f>
        <v>0</v>
      </c>
      <c r="V262">
        <f>IF('Rolex Data'!BG262="AAA",1,0)</f>
        <v>1</v>
      </c>
      <c r="W262">
        <f>IF('Rolex Data'!BG262="AAAA",1,0)</f>
        <v>0</v>
      </c>
      <c r="X262">
        <f>IF('Rolex Data'!R262="Yes",1,0)</f>
        <v>0</v>
      </c>
      <c r="Y262">
        <f>IF(OR('Rolex Data'!X262="Yes", 'Rolex Data'!Y262="Yes",'Rolex Data'!Z262="Yes"),1,0)</f>
        <v>1</v>
      </c>
      <c r="Z262">
        <f>IF(OR('Rolex Data'!AA262="Yes",'Rolex Data'!AB262="Yes"),1,0)</f>
        <v>0</v>
      </c>
      <c r="AA262">
        <f>IF('Rolex Data'!AD262="Yes",1,0)</f>
        <v>0</v>
      </c>
      <c r="AB262">
        <f>IF('Rolex Data'!AC262="Yes",1,0)</f>
        <v>1</v>
      </c>
      <c r="AC262">
        <f>IF('Rolex Data'!AE262="Yes",1,0)</f>
        <v>0</v>
      </c>
      <c r="AD262">
        <f>IF(OR('Rolex Data'!AK262="Yes",'Rolex Data'!AN262="Yes"),1,0)</f>
        <v>0</v>
      </c>
      <c r="AE262" s="45">
        <f t="shared" ref="AE262:AE325" si="25">IF(AND($B262&gt;=DATEVALUE("1/1/2018"),$B262&lt;=DATEVALUE("12/31/2018")),1,0)</f>
        <v>0</v>
      </c>
      <c r="AF262" s="45">
        <f t="shared" ref="AF262:AF325" si="26">IF(AND($B262&gt;=DATEVALUE("1/1/2019"),$B262&lt;=DATEVALUE("12/31/2019")),1,0)</f>
        <v>0</v>
      </c>
      <c r="AG262" s="45">
        <f t="shared" ref="AG262:AG325" si="27">IF(AND($B262&gt;=DATEVALUE("1/1/2020"),$B262&lt;=DATEVALUE("12/31/2020")),1,0)</f>
        <v>1</v>
      </c>
      <c r="AH262" s="45">
        <f t="shared" ref="AH262:AH325" si="28">IF(AND($B262&gt;=DATEVALUE("1/1/2021"),$B262&lt;=DATEVALUE("12/31/2021")),1,0)</f>
        <v>0</v>
      </c>
      <c r="AI262" s="45">
        <f t="shared" ref="AI262:AI325" si="29">IF(AND($B262&gt;=DATEVALUE("1/1/2022"),$B262&lt;=DATEVALUE("12/31/2022")),1,0)</f>
        <v>0</v>
      </c>
    </row>
    <row r="263" spans="1:35" x14ac:dyDescent="0.2">
      <c r="A263">
        <v>259</v>
      </c>
      <c r="B263" s="47">
        <f>'Rolex Data'!C263</f>
        <v>43911</v>
      </c>
      <c r="C263">
        <f>'Rolex Data'!D263</f>
        <v>266</v>
      </c>
      <c r="D263" s="48">
        <f>'Rolex Data'!E263</f>
        <v>36000</v>
      </c>
      <c r="E263" s="48">
        <f>'Rolex Data'!F263</f>
        <v>45000</v>
      </c>
      <c r="F263" s="49">
        <f t="shared" si="24"/>
        <v>10.491274217438248</v>
      </c>
      <c r="G263">
        <f>IF('Rolex Data'!L263="Stainless Steel",1,0)</f>
        <v>1</v>
      </c>
      <c r="H263">
        <f>IF('Rolex Data'!L263="Two-tone",1,0)</f>
        <v>0</v>
      </c>
      <c r="I263">
        <f>IF(OR('Rolex Data'!L263="YG 18K",'Rolex Data'!L263="YG &lt;18K",'Rolex Data'!L263="PG 18K",'Rolex Data'!L263="PG &lt;18K",'Rolex Data'!L263="WG 18K",'Rolex Data'!L263="Mixes of 18K",'Rolex Data'!L263="Mixes &lt;18K"),1,0)</f>
        <v>0</v>
      </c>
      <c r="J263">
        <f>IF(OR('Rolex Data'!L263="PVD",'Rolex Data'!L263="Gold Plate",'Rolex Data'!L263="Other"),1,0)</f>
        <v>0</v>
      </c>
      <c r="K263">
        <f>IF('Rolex Data'!P263="Stainless Steel",1,0)</f>
        <v>1</v>
      </c>
      <c r="L263">
        <f>IF('Rolex Data'!P263="Leather",1,0)</f>
        <v>0</v>
      </c>
      <c r="M263">
        <f>IF('Rolex Data'!P263="Two-tone",1,0)</f>
        <v>0</v>
      </c>
      <c r="N263">
        <f>IF(OR('Rolex Data'!P263="YG 18K",'Rolex Data'!P263="PG 18K",'Rolex Data'!P263="WG 18K",'Rolex Data'!P263="Mixes of 18K"),1,0)</f>
        <v>0</v>
      </c>
      <c r="O263">
        <f>IF(OR('Rolex Data'!AX263="Yes",'Rolex Data'!AY263="Yes",'Rolex Data'!AW263="Yes"),1,0)</f>
        <v>0</v>
      </c>
      <c r="P263">
        <f>IF(OR(ISTEXT('Rolex Data'!AZ263), ISTEXT('Rolex Data'!BA263)),1,0)</f>
        <v>0</v>
      </c>
      <c r="Q263">
        <f>IF('Rolex Data'!BB263="Yes",1,0)</f>
        <v>0</v>
      </c>
      <c r="R263">
        <f>IF('Rolex Data'!BC263="Yes",1,0)</f>
        <v>0</v>
      </c>
      <c r="S263">
        <f>IF('Rolex Data'!BF263="Yes",1,0)</f>
        <v>0</v>
      </c>
      <c r="T263">
        <f>IF('Rolex Data'!BG263="A",1,0)</f>
        <v>0</v>
      </c>
      <c r="U263">
        <f>IF('Rolex Data'!BG263="AA",1,0)</f>
        <v>0</v>
      </c>
      <c r="V263">
        <f>IF('Rolex Data'!BG263="AAA",1,0)</f>
        <v>1</v>
      </c>
      <c r="W263">
        <f>IF('Rolex Data'!BG263="AAAA",1,0)</f>
        <v>0</v>
      </c>
      <c r="X263">
        <f>IF('Rolex Data'!R263="Yes",1,0)</f>
        <v>0</v>
      </c>
      <c r="Y263">
        <f>IF(OR('Rolex Data'!X263="Yes", 'Rolex Data'!Y263="Yes",'Rolex Data'!Z263="Yes"),1,0)</f>
        <v>1</v>
      </c>
      <c r="Z263">
        <f>IF(OR('Rolex Data'!AA263="Yes",'Rolex Data'!AB263="Yes"),1,0)</f>
        <v>0</v>
      </c>
      <c r="AA263">
        <f>IF('Rolex Data'!AD263="Yes",1,0)</f>
        <v>0</v>
      </c>
      <c r="AB263">
        <f>IF('Rolex Data'!AC263="Yes",1,0)</f>
        <v>1</v>
      </c>
      <c r="AC263">
        <f>IF('Rolex Data'!AE263="Yes",1,0)</f>
        <v>0</v>
      </c>
      <c r="AD263">
        <f>IF(OR('Rolex Data'!AK263="Yes",'Rolex Data'!AN263="Yes"),1,0)</f>
        <v>0</v>
      </c>
      <c r="AE263" s="45">
        <f t="shared" si="25"/>
        <v>0</v>
      </c>
      <c r="AF263" s="45">
        <f t="shared" si="26"/>
        <v>0</v>
      </c>
      <c r="AG263" s="45">
        <f t="shared" si="27"/>
        <v>1</v>
      </c>
      <c r="AH263" s="45">
        <f t="shared" si="28"/>
        <v>0</v>
      </c>
      <c r="AI263" s="45">
        <f t="shared" si="29"/>
        <v>0</v>
      </c>
    </row>
    <row r="264" spans="1:35" x14ac:dyDescent="0.2">
      <c r="A264">
        <v>260</v>
      </c>
      <c r="B264" s="47">
        <f>'Rolex Data'!C264</f>
        <v>43911</v>
      </c>
      <c r="C264">
        <f>'Rolex Data'!D264</f>
        <v>267</v>
      </c>
      <c r="D264" s="48">
        <f>'Rolex Data'!E264</f>
        <v>41000</v>
      </c>
      <c r="E264" s="48">
        <f>'Rolex Data'!F264</f>
        <v>51250</v>
      </c>
      <c r="F264" s="49">
        <f t="shared" si="24"/>
        <v>10.621327345686446</v>
      </c>
      <c r="G264">
        <f>IF('Rolex Data'!L264="Stainless Steel",1,0)</f>
        <v>1</v>
      </c>
      <c r="H264">
        <f>IF('Rolex Data'!L264="Two-tone",1,0)</f>
        <v>0</v>
      </c>
      <c r="I264">
        <f>IF(OR('Rolex Data'!L264="YG 18K",'Rolex Data'!L264="YG &lt;18K",'Rolex Data'!L264="PG 18K",'Rolex Data'!L264="PG &lt;18K",'Rolex Data'!L264="WG 18K",'Rolex Data'!L264="Mixes of 18K",'Rolex Data'!L264="Mixes &lt;18K"),1,0)</f>
        <v>0</v>
      </c>
      <c r="J264">
        <f>IF(OR('Rolex Data'!L264="PVD",'Rolex Data'!L264="Gold Plate",'Rolex Data'!L264="Other"),1,0)</f>
        <v>0</v>
      </c>
      <c r="K264">
        <f>IF('Rolex Data'!P264="Stainless Steel",1,0)</f>
        <v>1</v>
      </c>
      <c r="L264">
        <f>IF('Rolex Data'!P264="Leather",1,0)</f>
        <v>0</v>
      </c>
      <c r="M264">
        <f>IF('Rolex Data'!P264="Two-tone",1,0)</f>
        <v>0</v>
      </c>
      <c r="N264">
        <f>IF(OR('Rolex Data'!P264="YG 18K",'Rolex Data'!P264="PG 18K",'Rolex Data'!P264="WG 18K",'Rolex Data'!P264="Mixes of 18K"),1,0)</f>
        <v>0</v>
      </c>
      <c r="O264">
        <f>IF(OR('Rolex Data'!AX264="Yes",'Rolex Data'!AY264="Yes",'Rolex Data'!AW264="Yes"),1,0)</f>
        <v>0</v>
      </c>
      <c r="P264">
        <f>IF(OR(ISTEXT('Rolex Data'!AZ264), ISTEXT('Rolex Data'!BA264)),1,0)</f>
        <v>0</v>
      </c>
      <c r="Q264">
        <f>IF('Rolex Data'!BB264="Yes",1,0)</f>
        <v>0</v>
      </c>
      <c r="R264">
        <f>IF('Rolex Data'!BC264="Yes",1,0)</f>
        <v>0</v>
      </c>
      <c r="S264">
        <f>IF('Rolex Data'!BF264="Yes",1,0)</f>
        <v>0</v>
      </c>
      <c r="T264">
        <f>IF('Rolex Data'!BG264="A",1,0)</f>
        <v>0</v>
      </c>
      <c r="U264">
        <f>IF('Rolex Data'!BG264="AA",1,0)</f>
        <v>0</v>
      </c>
      <c r="V264">
        <f>IF('Rolex Data'!BG264="AAA",1,0)</f>
        <v>1</v>
      </c>
      <c r="W264">
        <f>IF('Rolex Data'!BG264="AAAA",1,0)</f>
        <v>0</v>
      </c>
      <c r="X264">
        <f>IF('Rolex Data'!R264="Yes",1,0)</f>
        <v>0</v>
      </c>
      <c r="Y264">
        <f>IF(OR('Rolex Data'!X264="Yes", 'Rolex Data'!Y264="Yes",'Rolex Data'!Z264="Yes"),1,0)</f>
        <v>1</v>
      </c>
      <c r="Z264">
        <f>IF(OR('Rolex Data'!AA264="Yes",'Rolex Data'!AB264="Yes"),1,0)</f>
        <v>0</v>
      </c>
      <c r="AA264">
        <f>IF('Rolex Data'!AD264="Yes",1,0)</f>
        <v>0</v>
      </c>
      <c r="AB264">
        <f>IF('Rolex Data'!AC264="Yes",1,0)</f>
        <v>0</v>
      </c>
      <c r="AC264">
        <f>IF('Rolex Data'!AE264="Yes",1,0)</f>
        <v>1</v>
      </c>
      <c r="AD264">
        <f>IF(OR('Rolex Data'!AK264="Yes",'Rolex Data'!AN264="Yes"),1,0)</f>
        <v>0</v>
      </c>
      <c r="AE264" s="45">
        <f t="shared" si="25"/>
        <v>0</v>
      </c>
      <c r="AF264" s="45">
        <f t="shared" si="26"/>
        <v>0</v>
      </c>
      <c r="AG264" s="45">
        <f t="shared" si="27"/>
        <v>1</v>
      </c>
      <c r="AH264" s="45">
        <f t="shared" si="28"/>
        <v>0</v>
      </c>
      <c r="AI264" s="45">
        <f t="shared" si="29"/>
        <v>0</v>
      </c>
    </row>
    <row r="265" spans="1:35" x14ac:dyDescent="0.2">
      <c r="A265">
        <v>261</v>
      </c>
      <c r="B265" s="47">
        <f>'Rolex Data'!C265</f>
        <v>43911</v>
      </c>
      <c r="C265">
        <f>'Rolex Data'!D265</f>
        <v>295</v>
      </c>
      <c r="D265" s="48">
        <f>'Rolex Data'!E265</f>
        <v>145000</v>
      </c>
      <c r="E265" s="48">
        <f>'Rolex Data'!F265</f>
        <v>181250</v>
      </c>
      <c r="F265" s="49">
        <f t="shared" si="24"/>
        <v>11.884489021402711</v>
      </c>
      <c r="G265">
        <f>IF('Rolex Data'!L265="Stainless Steel",1,0)</f>
        <v>1</v>
      </c>
      <c r="H265">
        <f>IF('Rolex Data'!L265="Two-tone",1,0)</f>
        <v>0</v>
      </c>
      <c r="I265">
        <f>IF(OR('Rolex Data'!L265="YG 18K",'Rolex Data'!L265="YG &lt;18K",'Rolex Data'!L265="PG 18K",'Rolex Data'!L265="PG &lt;18K",'Rolex Data'!L265="WG 18K",'Rolex Data'!L265="Mixes of 18K",'Rolex Data'!L265="Mixes &lt;18K"),1,0)</f>
        <v>0</v>
      </c>
      <c r="J265">
        <f>IF(OR('Rolex Data'!L265="PVD",'Rolex Data'!L265="Gold Plate",'Rolex Data'!L265="Other"),1,0)</f>
        <v>0</v>
      </c>
      <c r="K265">
        <f>IF('Rolex Data'!P265="Stainless Steel",1,0)</f>
        <v>1</v>
      </c>
      <c r="L265">
        <f>IF('Rolex Data'!P265="Leather",1,0)</f>
        <v>0</v>
      </c>
      <c r="M265">
        <f>IF('Rolex Data'!P265="Two-tone",1,0)</f>
        <v>0</v>
      </c>
      <c r="N265">
        <f>IF(OR('Rolex Data'!P265="YG 18K",'Rolex Data'!P265="PG 18K",'Rolex Data'!P265="WG 18K",'Rolex Data'!P265="Mixes of 18K"),1,0)</f>
        <v>0</v>
      </c>
      <c r="O265">
        <f>IF(OR('Rolex Data'!AX265="Yes",'Rolex Data'!AY265="Yes",'Rolex Data'!AW265="Yes"),1,0)</f>
        <v>0</v>
      </c>
      <c r="P265">
        <f>IF(OR(ISTEXT('Rolex Data'!AZ265), ISTEXT('Rolex Data'!BA265)),1,0)</f>
        <v>0</v>
      </c>
      <c r="Q265">
        <f>IF('Rolex Data'!BB265="Yes",1,0)</f>
        <v>0</v>
      </c>
      <c r="R265">
        <f>IF('Rolex Data'!BC265="Yes",1,0)</f>
        <v>0</v>
      </c>
      <c r="S265">
        <f>IF('Rolex Data'!BF265="Yes",1,0)</f>
        <v>0</v>
      </c>
      <c r="T265">
        <f>IF('Rolex Data'!BG265="A",1,0)</f>
        <v>0</v>
      </c>
      <c r="U265">
        <f>IF('Rolex Data'!BG265="AA",1,0)</f>
        <v>0</v>
      </c>
      <c r="V265">
        <f>IF('Rolex Data'!BG265="AAA",1,0)</f>
        <v>0</v>
      </c>
      <c r="W265">
        <f>IF('Rolex Data'!BG265="AAAA",1,0)</f>
        <v>1</v>
      </c>
      <c r="X265">
        <f>IF('Rolex Data'!R265="Yes",1,0)</f>
        <v>0</v>
      </c>
      <c r="Y265">
        <f>IF(OR('Rolex Data'!X265="Yes", 'Rolex Data'!Y265="Yes",'Rolex Data'!Z265="Yes"),1,0)</f>
        <v>0</v>
      </c>
      <c r="Z265">
        <f>IF(OR('Rolex Data'!AA265="Yes",'Rolex Data'!AB265="Yes"),1,0)</f>
        <v>0</v>
      </c>
      <c r="AA265">
        <f>IF('Rolex Data'!AD265="Yes",1,0)</f>
        <v>0</v>
      </c>
      <c r="AB265">
        <f>IF('Rolex Data'!AC265="Yes",1,0)</f>
        <v>0</v>
      </c>
      <c r="AC265">
        <f>IF('Rolex Data'!AE265="Yes",1,0)</f>
        <v>0</v>
      </c>
      <c r="AD265">
        <f>IF(OR('Rolex Data'!AK265="Yes",'Rolex Data'!AN265="Yes"),1,0)</f>
        <v>1</v>
      </c>
      <c r="AE265" s="45">
        <f t="shared" si="25"/>
        <v>0</v>
      </c>
      <c r="AF265" s="45">
        <f t="shared" si="26"/>
        <v>0</v>
      </c>
      <c r="AG265" s="45">
        <f t="shared" si="27"/>
        <v>1</v>
      </c>
      <c r="AH265" s="45">
        <f t="shared" si="28"/>
        <v>0</v>
      </c>
      <c r="AI265" s="45">
        <f t="shared" si="29"/>
        <v>0</v>
      </c>
    </row>
    <row r="266" spans="1:35" x14ac:dyDescent="0.2">
      <c r="A266">
        <v>262</v>
      </c>
      <c r="B266" s="47">
        <f>'Rolex Data'!C266</f>
        <v>43779</v>
      </c>
      <c r="C266">
        <f>'Rolex Data'!D266</f>
        <v>155</v>
      </c>
      <c r="D266" s="48">
        <f>'Rolex Data'!E266</f>
        <v>2000</v>
      </c>
      <c r="E266" s="48">
        <f>'Rolex Data'!F266</f>
        <v>2500</v>
      </c>
      <c r="F266" s="49">
        <f t="shared" si="24"/>
        <v>7.6009024595420822</v>
      </c>
      <c r="G266">
        <f>IF('Rolex Data'!L266="Stainless Steel",1,0)</f>
        <v>0</v>
      </c>
      <c r="H266">
        <f>IF('Rolex Data'!L266="Two-tone",1,0)</f>
        <v>0</v>
      </c>
      <c r="I266">
        <f>IF(OR('Rolex Data'!L266="YG 18K",'Rolex Data'!L266="YG &lt;18K",'Rolex Data'!L266="PG 18K",'Rolex Data'!L266="PG &lt;18K",'Rolex Data'!L266="WG 18K",'Rolex Data'!L266="Mixes of 18K",'Rolex Data'!L266="Mixes &lt;18K"),1,0)</f>
        <v>1</v>
      </c>
      <c r="J266">
        <f>IF(OR('Rolex Data'!L266="PVD",'Rolex Data'!L266="Gold Plate",'Rolex Data'!L266="Other"),1,0)</f>
        <v>0</v>
      </c>
      <c r="K266">
        <f>IF('Rolex Data'!P266="Stainless Steel",1,0)</f>
        <v>0</v>
      </c>
      <c r="L266">
        <f>IF('Rolex Data'!P266="Leather",1,0)</f>
        <v>0</v>
      </c>
      <c r="M266">
        <f>IF('Rolex Data'!P266="Two-tone",1,0)</f>
        <v>0</v>
      </c>
      <c r="N266">
        <f>IF(OR('Rolex Data'!P266="YG 18K",'Rolex Data'!P266="PG 18K",'Rolex Data'!P266="WG 18K",'Rolex Data'!P266="Mixes of 18K"),1,0)</f>
        <v>1</v>
      </c>
      <c r="O266">
        <f>IF(OR('Rolex Data'!AX266="Yes",'Rolex Data'!AY266="Yes",'Rolex Data'!AW266="Yes"),1,0)</f>
        <v>0</v>
      </c>
      <c r="P266">
        <f>IF(OR(ISTEXT('Rolex Data'!AZ266), ISTEXT('Rolex Data'!BA266)),1,0)</f>
        <v>0</v>
      </c>
      <c r="Q266">
        <f>IF('Rolex Data'!BB266="Yes",1,0)</f>
        <v>0</v>
      </c>
      <c r="R266">
        <f>IF('Rolex Data'!BC266="Yes",1,0)</f>
        <v>0</v>
      </c>
      <c r="S266">
        <f>IF('Rolex Data'!BF266="Yes",1,0)</f>
        <v>0</v>
      </c>
      <c r="T266">
        <f>IF('Rolex Data'!BG266="A",1,0)</f>
        <v>0</v>
      </c>
      <c r="U266">
        <f>IF('Rolex Data'!BG266="AA",1,0)</f>
        <v>1</v>
      </c>
      <c r="V266">
        <f>IF('Rolex Data'!BG266="AAA",1,0)</f>
        <v>0</v>
      </c>
      <c r="W266">
        <f>IF('Rolex Data'!BG266="AAAA",1,0)</f>
        <v>0</v>
      </c>
      <c r="X266">
        <f>IF('Rolex Data'!R266="Yes",1,0)</f>
        <v>1</v>
      </c>
      <c r="Y266">
        <f>IF(OR('Rolex Data'!X266="Yes", 'Rolex Data'!Y266="Yes",'Rolex Data'!Z266="Yes"),1,0)</f>
        <v>0</v>
      </c>
      <c r="Z266">
        <f>IF(OR('Rolex Data'!AA266="Yes",'Rolex Data'!AB266="Yes"),1,0)</f>
        <v>0</v>
      </c>
      <c r="AA266">
        <f>IF('Rolex Data'!AD266="Yes",1,0)</f>
        <v>0</v>
      </c>
      <c r="AB266">
        <f>IF('Rolex Data'!AC266="Yes",1,0)</f>
        <v>0</v>
      </c>
      <c r="AC266">
        <f>IF('Rolex Data'!AE266="Yes",1,0)</f>
        <v>0</v>
      </c>
      <c r="AD266">
        <f>IF(OR('Rolex Data'!AK266="Yes",'Rolex Data'!AN266="Yes"),1,0)</f>
        <v>0</v>
      </c>
      <c r="AE266" s="45">
        <f t="shared" si="25"/>
        <v>0</v>
      </c>
      <c r="AF266" s="45">
        <f t="shared" si="26"/>
        <v>1</v>
      </c>
      <c r="AG266" s="45">
        <f t="shared" si="27"/>
        <v>0</v>
      </c>
      <c r="AH266" s="45">
        <f t="shared" si="28"/>
        <v>0</v>
      </c>
      <c r="AI266" s="45">
        <f t="shared" si="29"/>
        <v>0</v>
      </c>
    </row>
    <row r="267" spans="1:35" x14ac:dyDescent="0.2">
      <c r="A267">
        <v>263</v>
      </c>
      <c r="B267" s="47">
        <f>'Rolex Data'!C267</f>
        <v>43779</v>
      </c>
      <c r="C267">
        <f>'Rolex Data'!D267</f>
        <v>160</v>
      </c>
      <c r="D267" s="48">
        <f>'Rolex Data'!E267</f>
        <v>4000</v>
      </c>
      <c r="E267" s="48">
        <f>'Rolex Data'!F267</f>
        <v>5000</v>
      </c>
      <c r="F267" s="49">
        <f t="shared" si="24"/>
        <v>8.2940496401020276</v>
      </c>
      <c r="G267">
        <f>IF('Rolex Data'!L267="Stainless Steel",1,0)</f>
        <v>0</v>
      </c>
      <c r="H267">
        <f>IF('Rolex Data'!L267="Two-tone",1,0)</f>
        <v>0</v>
      </c>
      <c r="I267">
        <f>IF(OR('Rolex Data'!L267="YG 18K",'Rolex Data'!L267="YG &lt;18K",'Rolex Data'!L267="PG 18K",'Rolex Data'!L267="PG &lt;18K",'Rolex Data'!L267="WG 18K",'Rolex Data'!L267="Mixes of 18K",'Rolex Data'!L267="Mixes &lt;18K"),1,0)</f>
        <v>1</v>
      </c>
      <c r="J267">
        <f>IF(OR('Rolex Data'!L267="PVD",'Rolex Data'!L267="Gold Plate",'Rolex Data'!L267="Other"),1,0)</f>
        <v>0</v>
      </c>
      <c r="K267">
        <f>IF('Rolex Data'!P267="Stainless Steel",1,0)</f>
        <v>0</v>
      </c>
      <c r="L267">
        <f>IF('Rolex Data'!P267="Leather",1,0)</f>
        <v>1</v>
      </c>
      <c r="M267">
        <f>IF('Rolex Data'!P267="Two-tone",1,0)</f>
        <v>0</v>
      </c>
      <c r="N267">
        <f>IF(OR('Rolex Data'!P267="YG 18K",'Rolex Data'!P267="PG 18K",'Rolex Data'!P267="WG 18K",'Rolex Data'!P267="Mixes of 18K"),1,0)</f>
        <v>0</v>
      </c>
      <c r="O267">
        <f>IF(OR('Rolex Data'!AX267="Yes",'Rolex Data'!AY267="Yes",'Rolex Data'!AW267="Yes"),1,0)</f>
        <v>0</v>
      </c>
      <c r="P267">
        <f>IF(OR(ISTEXT('Rolex Data'!AZ267), ISTEXT('Rolex Data'!BA267)),1,0)</f>
        <v>1</v>
      </c>
      <c r="Q267">
        <f>IF('Rolex Data'!BB267="Yes",1,0)</f>
        <v>0</v>
      </c>
      <c r="R267">
        <f>IF('Rolex Data'!BC267="Yes",1,0)</f>
        <v>0</v>
      </c>
      <c r="S267">
        <f>IF('Rolex Data'!BF267="Yes",1,0)</f>
        <v>0</v>
      </c>
      <c r="T267">
        <f>IF('Rolex Data'!BG267="A",1,0)</f>
        <v>0</v>
      </c>
      <c r="U267">
        <f>IF('Rolex Data'!BG267="AA",1,0)</f>
        <v>1</v>
      </c>
      <c r="V267">
        <f>IF('Rolex Data'!BG267="AAA",1,0)</f>
        <v>0</v>
      </c>
      <c r="W267">
        <f>IF('Rolex Data'!BG267="AAAA",1,0)</f>
        <v>0</v>
      </c>
      <c r="X267">
        <f>IF('Rolex Data'!R267="Yes",1,0)</f>
        <v>1</v>
      </c>
      <c r="Y267">
        <f>IF(OR('Rolex Data'!X267="Yes", 'Rolex Data'!Y267="Yes",'Rolex Data'!Z267="Yes"),1,0)</f>
        <v>0</v>
      </c>
      <c r="Z267">
        <f>IF(OR('Rolex Data'!AA267="Yes",'Rolex Data'!AB267="Yes"),1,0)</f>
        <v>0</v>
      </c>
      <c r="AA267">
        <f>IF('Rolex Data'!AD267="Yes",1,0)</f>
        <v>0</v>
      </c>
      <c r="AB267">
        <f>IF('Rolex Data'!AC267="Yes",1,0)</f>
        <v>0</v>
      </c>
      <c r="AC267">
        <f>IF('Rolex Data'!AE267="Yes",1,0)</f>
        <v>0</v>
      </c>
      <c r="AD267">
        <f>IF(OR('Rolex Data'!AK267="Yes",'Rolex Data'!AN267="Yes"),1,0)</f>
        <v>0</v>
      </c>
      <c r="AE267" s="45">
        <f t="shared" si="25"/>
        <v>0</v>
      </c>
      <c r="AF267" s="45">
        <f t="shared" si="26"/>
        <v>1</v>
      </c>
      <c r="AG267" s="45">
        <f t="shared" si="27"/>
        <v>0</v>
      </c>
      <c r="AH267" s="45">
        <f t="shared" si="28"/>
        <v>0</v>
      </c>
      <c r="AI267" s="45">
        <f t="shared" si="29"/>
        <v>0</v>
      </c>
    </row>
    <row r="268" spans="1:35" x14ac:dyDescent="0.2">
      <c r="A268">
        <v>264</v>
      </c>
      <c r="B268" s="47">
        <f>'Rolex Data'!C268</f>
        <v>43779</v>
      </c>
      <c r="C268">
        <f>'Rolex Data'!D268</f>
        <v>162</v>
      </c>
      <c r="D268" s="48">
        <f>'Rolex Data'!E268</f>
        <v>7500</v>
      </c>
      <c r="E268" s="48">
        <f>'Rolex Data'!F268</f>
        <v>9375</v>
      </c>
      <c r="F268" s="49">
        <f t="shared" si="24"/>
        <v>8.9226582995244019</v>
      </c>
      <c r="G268">
        <f>IF('Rolex Data'!L268="Stainless Steel",1,0)</f>
        <v>0</v>
      </c>
      <c r="H268">
        <f>IF('Rolex Data'!L268="Two-tone",1,0)</f>
        <v>0</v>
      </c>
      <c r="I268">
        <f>IF(OR('Rolex Data'!L268="YG 18K",'Rolex Data'!L268="YG &lt;18K",'Rolex Data'!L268="PG 18K",'Rolex Data'!L268="PG &lt;18K",'Rolex Data'!L268="WG 18K",'Rolex Data'!L268="Mixes of 18K",'Rolex Data'!L268="Mixes &lt;18K"),1,0)</f>
        <v>1</v>
      </c>
      <c r="J268">
        <f>IF(OR('Rolex Data'!L268="PVD",'Rolex Data'!L268="Gold Plate",'Rolex Data'!L268="Other"),1,0)</f>
        <v>0</v>
      </c>
      <c r="K268">
        <f>IF('Rolex Data'!P268="Stainless Steel",1,0)</f>
        <v>0</v>
      </c>
      <c r="L268">
        <f>IF('Rolex Data'!P268="Leather",1,0)</f>
        <v>0</v>
      </c>
      <c r="M268">
        <f>IF('Rolex Data'!P268="Two-tone",1,0)</f>
        <v>0</v>
      </c>
      <c r="N268">
        <f>IF(OR('Rolex Data'!P268="YG 18K",'Rolex Data'!P268="PG 18K",'Rolex Data'!P268="WG 18K",'Rolex Data'!P268="Mixes of 18K"),1,0)</f>
        <v>1</v>
      </c>
      <c r="O268">
        <f>IF(OR('Rolex Data'!AX268="Yes",'Rolex Data'!AY268="Yes",'Rolex Data'!AW268="Yes"),1,0)</f>
        <v>0</v>
      </c>
      <c r="P268">
        <f>IF(OR(ISTEXT('Rolex Data'!AZ268), ISTEXT('Rolex Data'!BA268)),1,0)</f>
        <v>0</v>
      </c>
      <c r="Q268">
        <f>IF('Rolex Data'!BB268="Yes",1,0)</f>
        <v>0</v>
      </c>
      <c r="R268">
        <f>IF('Rolex Data'!BC268="Yes",1,0)</f>
        <v>0</v>
      </c>
      <c r="S268">
        <f>IF('Rolex Data'!BF268="Yes",1,0)</f>
        <v>0</v>
      </c>
      <c r="T268">
        <f>IF('Rolex Data'!BG268="A",1,0)</f>
        <v>0</v>
      </c>
      <c r="U268">
        <f>IF('Rolex Data'!BG268="AA",1,0)</f>
        <v>1</v>
      </c>
      <c r="V268">
        <f>IF('Rolex Data'!BG268="AAA",1,0)</f>
        <v>0</v>
      </c>
      <c r="W268">
        <f>IF('Rolex Data'!BG268="AAAA",1,0)</f>
        <v>0</v>
      </c>
      <c r="X268">
        <f>IF('Rolex Data'!R268="Yes",1,0)</f>
        <v>0</v>
      </c>
      <c r="Y268">
        <f>IF(OR('Rolex Data'!X268="Yes", 'Rolex Data'!Y268="Yes",'Rolex Data'!Z268="Yes"),1,0)</f>
        <v>1</v>
      </c>
      <c r="Z268">
        <f>IF(OR('Rolex Data'!AA268="Yes",'Rolex Data'!AB268="Yes"),1,0)</f>
        <v>0</v>
      </c>
      <c r="AA268">
        <f>IF('Rolex Data'!AD268="Yes",1,0)</f>
        <v>0</v>
      </c>
      <c r="AB268">
        <f>IF('Rolex Data'!AC268="Yes",1,0)</f>
        <v>0</v>
      </c>
      <c r="AC268">
        <f>IF('Rolex Data'!AE268="Yes",1,0)</f>
        <v>0</v>
      </c>
      <c r="AD268">
        <f>IF(OR('Rolex Data'!AK268="Yes",'Rolex Data'!AN268="Yes"),1,0)</f>
        <v>0</v>
      </c>
      <c r="AE268" s="45">
        <f t="shared" si="25"/>
        <v>0</v>
      </c>
      <c r="AF268" s="45">
        <f t="shared" si="26"/>
        <v>1</v>
      </c>
      <c r="AG268" s="45">
        <f t="shared" si="27"/>
        <v>0</v>
      </c>
      <c r="AH268" s="45">
        <f t="shared" si="28"/>
        <v>0</v>
      </c>
      <c r="AI268" s="45">
        <f t="shared" si="29"/>
        <v>0</v>
      </c>
    </row>
    <row r="269" spans="1:35" x14ac:dyDescent="0.2">
      <c r="A269">
        <v>265</v>
      </c>
      <c r="B269" s="47">
        <f>'Rolex Data'!C269</f>
        <v>43779</v>
      </c>
      <c r="C269">
        <f>'Rolex Data'!D269</f>
        <v>163</v>
      </c>
      <c r="D269" s="48">
        <f>'Rolex Data'!E269</f>
        <v>10000</v>
      </c>
      <c r="E269" s="48">
        <f>'Rolex Data'!F269</f>
        <v>12500</v>
      </c>
      <c r="F269" s="49">
        <f t="shared" si="24"/>
        <v>9.2103403719761836</v>
      </c>
      <c r="G269">
        <f>IF('Rolex Data'!L269="Stainless Steel",1,0)</f>
        <v>0</v>
      </c>
      <c r="H269">
        <f>IF('Rolex Data'!L269="Two-tone",1,0)</f>
        <v>0</v>
      </c>
      <c r="I269">
        <f>IF(OR('Rolex Data'!L269="YG 18K",'Rolex Data'!L269="YG &lt;18K",'Rolex Data'!L269="PG 18K",'Rolex Data'!L269="PG &lt;18K",'Rolex Data'!L269="WG 18K",'Rolex Data'!L269="Mixes of 18K",'Rolex Data'!L269="Mixes &lt;18K"),1,0)</f>
        <v>1</v>
      </c>
      <c r="J269">
        <f>IF(OR('Rolex Data'!L269="PVD",'Rolex Data'!L269="Gold Plate",'Rolex Data'!L269="Other"),1,0)</f>
        <v>0</v>
      </c>
      <c r="K269">
        <f>IF('Rolex Data'!P269="Stainless Steel",1,0)</f>
        <v>0</v>
      </c>
      <c r="L269">
        <f>IF('Rolex Data'!P269="Leather",1,0)</f>
        <v>1</v>
      </c>
      <c r="M269">
        <f>IF('Rolex Data'!P269="Two-tone",1,0)</f>
        <v>0</v>
      </c>
      <c r="N269">
        <f>IF(OR('Rolex Data'!P269="YG 18K",'Rolex Data'!P269="PG 18K",'Rolex Data'!P269="WG 18K",'Rolex Data'!P269="Mixes of 18K"),1,0)</f>
        <v>0</v>
      </c>
      <c r="O269">
        <f>IF(OR('Rolex Data'!AX269="Yes",'Rolex Data'!AY269="Yes",'Rolex Data'!AW269="Yes"),1,0)</f>
        <v>0</v>
      </c>
      <c r="P269">
        <f>IF(OR(ISTEXT('Rolex Data'!AZ269), ISTEXT('Rolex Data'!BA269)),1,0)</f>
        <v>1</v>
      </c>
      <c r="Q269">
        <f>IF('Rolex Data'!BB269="Yes",1,0)</f>
        <v>0</v>
      </c>
      <c r="R269">
        <f>IF('Rolex Data'!BC269="Yes",1,0)</f>
        <v>0</v>
      </c>
      <c r="S269">
        <f>IF('Rolex Data'!BF269="Yes",1,0)</f>
        <v>0</v>
      </c>
      <c r="T269">
        <f>IF('Rolex Data'!BG269="A",1,0)</f>
        <v>0</v>
      </c>
      <c r="U269">
        <f>IF('Rolex Data'!BG269="AA",1,0)</f>
        <v>0</v>
      </c>
      <c r="V269">
        <f>IF('Rolex Data'!BG269="AAA",1,0)</f>
        <v>0</v>
      </c>
      <c r="W269">
        <f>IF('Rolex Data'!BG269="AAAA",1,0)</f>
        <v>1</v>
      </c>
      <c r="X269">
        <f>IF('Rolex Data'!R269="Yes",1,0)</f>
        <v>0</v>
      </c>
      <c r="Y269">
        <f>IF(OR('Rolex Data'!X269="Yes", 'Rolex Data'!Y269="Yes",'Rolex Data'!Z269="Yes"),1,0)</f>
        <v>1</v>
      </c>
      <c r="Z269">
        <f>IF(OR('Rolex Data'!AA269="Yes",'Rolex Data'!AB269="Yes"),1,0)</f>
        <v>0</v>
      </c>
      <c r="AA269">
        <f>IF('Rolex Data'!AD269="Yes",1,0)</f>
        <v>0</v>
      </c>
      <c r="AB269">
        <f>IF('Rolex Data'!AC269="Yes",1,0)</f>
        <v>0</v>
      </c>
      <c r="AC269">
        <f>IF('Rolex Data'!AE269="Yes",1,0)</f>
        <v>0</v>
      </c>
      <c r="AD269">
        <f>IF(OR('Rolex Data'!AK269="Yes",'Rolex Data'!AN269="Yes"),1,0)</f>
        <v>0</v>
      </c>
      <c r="AE269" s="45">
        <f t="shared" si="25"/>
        <v>0</v>
      </c>
      <c r="AF269" s="45">
        <f t="shared" si="26"/>
        <v>1</v>
      </c>
      <c r="AG269" s="45">
        <f t="shared" si="27"/>
        <v>0</v>
      </c>
      <c r="AH269" s="45">
        <f t="shared" si="28"/>
        <v>0</v>
      </c>
      <c r="AI269" s="45">
        <f t="shared" si="29"/>
        <v>0</v>
      </c>
    </row>
    <row r="270" spans="1:35" x14ac:dyDescent="0.2">
      <c r="A270">
        <v>266</v>
      </c>
      <c r="B270" s="47">
        <f>'Rolex Data'!C270</f>
        <v>43779</v>
      </c>
      <c r="C270">
        <f>'Rolex Data'!D270</f>
        <v>164</v>
      </c>
      <c r="D270" s="48">
        <f>'Rolex Data'!E270</f>
        <v>4000</v>
      </c>
      <c r="E270" s="48">
        <f>'Rolex Data'!F270</f>
        <v>5000</v>
      </c>
      <c r="F270" s="49">
        <f t="shared" si="24"/>
        <v>8.2940496401020276</v>
      </c>
      <c r="G270">
        <f>IF('Rolex Data'!L270="Stainless Steel",1,0)</f>
        <v>1</v>
      </c>
      <c r="H270">
        <f>IF('Rolex Data'!L270="Two-tone",1,0)</f>
        <v>0</v>
      </c>
      <c r="I270">
        <f>IF(OR('Rolex Data'!L270="YG 18K",'Rolex Data'!L270="YG &lt;18K",'Rolex Data'!L270="PG 18K",'Rolex Data'!L270="PG &lt;18K",'Rolex Data'!L270="WG 18K",'Rolex Data'!L270="Mixes of 18K",'Rolex Data'!L270="Mixes &lt;18K"),1,0)</f>
        <v>0</v>
      </c>
      <c r="J270">
        <f>IF(OR('Rolex Data'!L270="PVD",'Rolex Data'!L270="Gold Plate",'Rolex Data'!L270="Other"),1,0)</f>
        <v>0</v>
      </c>
      <c r="K270">
        <f>IF('Rolex Data'!P270="Stainless Steel",1,0)</f>
        <v>1</v>
      </c>
      <c r="L270">
        <f>IF('Rolex Data'!P270="Leather",1,0)</f>
        <v>0</v>
      </c>
      <c r="M270">
        <f>IF('Rolex Data'!P270="Two-tone",1,0)</f>
        <v>0</v>
      </c>
      <c r="N270">
        <f>IF(OR('Rolex Data'!P270="YG 18K",'Rolex Data'!P270="PG 18K",'Rolex Data'!P270="WG 18K",'Rolex Data'!P270="Mixes of 18K"),1,0)</f>
        <v>0</v>
      </c>
      <c r="O270">
        <f>IF(OR('Rolex Data'!AX270="Yes",'Rolex Data'!AY270="Yes",'Rolex Data'!AW270="Yes"),1,0)</f>
        <v>0</v>
      </c>
      <c r="P270">
        <f>IF(OR(ISTEXT('Rolex Data'!AZ270), ISTEXT('Rolex Data'!BA270)),1,0)</f>
        <v>1</v>
      </c>
      <c r="Q270">
        <f>IF('Rolex Data'!BB270="Yes",1,0)</f>
        <v>0</v>
      </c>
      <c r="R270">
        <f>IF('Rolex Data'!BC270="Yes",1,0)</f>
        <v>0</v>
      </c>
      <c r="S270">
        <f>IF('Rolex Data'!BF270="Yes",1,0)</f>
        <v>0</v>
      </c>
      <c r="T270">
        <f>IF('Rolex Data'!BG270="A",1,0)</f>
        <v>0</v>
      </c>
      <c r="U270">
        <f>IF('Rolex Data'!BG270="AA",1,0)</f>
        <v>1</v>
      </c>
      <c r="V270">
        <f>IF('Rolex Data'!BG270="AAA",1,0)</f>
        <v>0</v>
      </c>
      <c r="W270">
        <f>IF('Rolex Data'!BG270="AAAA",1,0)</f>
        <v>0</v>
      </c>
      <c r="X270">
        <f>IF('Rolex Data'!R270="Yes",1,0)</f>
        <v>0</v>
      </c>
      <c r="Y270">
        <f>IF(OR('Rolex Data'!X270="Yes", 'Rolex Data'!Y270="Yes",'Rolex Data'!Z270="Yes"),1,0)</f>
        <v>1</v>
      </c>
      <c r="Z270">
        <f>IF(OR('Rolex Data'!AA270="Yes",'Rolex Data'!AB270="Yes"),1,0)</f>
        <v>0</v>
      </c>
      <c r="AA270">
        <f>IF('Rolex Data'!AD270="Yes",1,0)</f>
        <v>0</v>
      </c>
      <c r="AB270">
        <f>IF('Rolex Data'!AC270="Yes",1,0)</f>
        <v>0</v>
      </c>
      <c r="AC270">
        <f>IF('Rolex Data'!AE270="Yes",1,0)</f>
        <v>0</v>
      </c>
      <c r="AD270">
        <f>IF(OR('Rolex Data'!AK270="Yes",'Rolex Data'!AN270="Yes"),1,0)</f>
        <v>0</v>
      </c>
      <c r="AE270" s="45">
        <f t="shared" si="25"/>
        <v>0</v>
      </c>
      <c r="AF270" s="45">
        <f t="shared" si="26"/>
        <v>1</v>
      </c>
      <c r="AG270" s="45">
        <f t="shared" si="27"/>
        <v>0</v>
      </c>
      <c r="AH270" s="45">
        <f t="shared" si="28"/>
        <v>0</v>
      </c>
      <c r="AI270" s="45">
        <f t="shared" si="29"/>
        <v>0</v>
      </c>
    </row>
    <row r="271" spans="1:35" x14ac:dyDescent="0.2">
      <c r="A271">
        <v>267</v>
      </c>
      <c r="B271" s="47">
        <f>'Rolex Data'!C271</f>
        <v>43779</v>
      </c>
      <c r="C271">
        <f>'Rolex Data'!D271</f>
        <v>167</v>
      </c>
      <c r="D271" s="48">
        <f>'Rolex Data'!E271</f>
        <v>3000</v>
      </c>
      <c r="E271" s="48">
        <f>'Rolex Data'!F271</f>
        <v>3750</v>
      </c>
      <c r="F271" s="49">
        <f t="shared" si="24"/>
        <v>8.0063675676502459</v>
      </c>
      <c r="G271">
        <f>IF('Rolex Data'!L271="Stainless Steel",1,0)</f>
        <v>0</v>
      </c>
      <c r="H271">
        <f>IF('Rolex Data'!L271="Two-tone",1,0)</f>
        <v>0</v>
      </c>
      <c r="I271">
        <f>IF(OR('Rolex Data'!L271="YG 18K",'Rolex Data'!L271="YG &lt;18K",'Rolex Data'!L271="PG 18K",'Rolex Data'!L271="PG &lt;18K",'Rolex Data'!L271="WG 18K",'Rolex Data'!L271="Mixes of 18K",'Rolex Data'!L271="Mixes &lt;18K"),1,0)</f>
        <v>1</v>
      </c>
      <c r="J271">
        <f>IF(OR('Rolex Data'!L271="PVD",'Rolex Data'!L271="Gold Plate",'Rolex Data'!L271="Other"),1,0)</f>
        <v>0</v>
      </c>
      <c r="K271">
        <f>IF('Rolex Data'!P271="Stainless Steel",1,0)</f>
        <v>0</v>
      </c>
      <c r="L271">
        <f>IF('Rolex Data'!P271="Leather",1,0)</f>
        <v>1</v>
      </c>
      <c r="M271">
        <f>IF('Rolex Data'!P271="Two-tone",1,0)</f>
        <v>0</v>
      </c>
      <c r="N271">
        <f>IF(OR('Rolex Data'!P271="YG 18K",'Rolex Data'!P271="PG 18K",'Rolex Data'!P271="WG 18K",'Rolex Data'!P271="Mixes of 18K"),1,0)</f>
        <v>0</v>
      </c>
      <c r="O271">
        <f>IF(OR('Rolex Data'!AX271="Yes",'Rolex Data'!AY271="Yes",'Rolex Data'!AW271="Yes"),1,0)</f>
        <v>0</v>
      </c>
      <c r="P271">
        <f>IF(OR(ISTEXT('Rolex Data'!AZ271), ISTEXT('Rolex Data'!BA271)),1,0)</f>
        <v>0</v>
      </c>
      <c r="Q271">
        <f>IF('Rolex Data'!BB271="Yes",1,0)</f>
        <v>0</v>
      </c>
      <c r="R271">
        <f>IF('Rolex Data'!BC271="Yes",1,0)</f>
        <v>0</v>
      </c>
      <c r="S271">
        <f>IF('Rolex Data'!BF271="Yes",1,0)</f>
        <v>0</v>
      </c>
      <c r="T271">
        <f>IF('Rolex Data'!BG271="A",1,0)</f>
        <v>0</v>
      </c>
      <c r="U271">
        <f>IF('Rolex Data'!BG271="AA",1,0)</f>
        <v>1</v>
      </c>
      <c r="V271">
        <f>IF('Rolex Data'!BG271="AAA",1,0)</f>
        <v>0</v>
      </c>
      <c r="W271">
        <f>IF('Rolex Data'!BG271="AAAA",1,0)</f>
        <v>0</v>
      </c>
      <c r="X271">
        <f>IF('Rolex Data'!R271="Yes",1,0)</f>
        <v>0</v>
      </c>
      <c r="Y271">
        <f>IF(OR('Rolex Data'!X271="Yes", 'Rolex Data'!Y271="Yes",'Rolex Data'!Z271="Yes"),1,0)</f>
        <v>1</v>
      </c>
      <c r="Z271">
        <f>IF(OR('Rolex Data'!AA271="Yes",'Rolex Data'!AB271="Yes"),1,0)</f>
        <v>0</v>
      </c>
      <c r="AA271">
        <f>IF('Rolex Data'!AD271="Yes",1,0)</f>
        <v>0</v>
      </c>
      <c r="AB271">
        <f>IF('Rolex Data'!AC271="Yes",1,0)</f>
        <v>0</v>
      </c>
      <c r="AC271">
        <f>IF('Rolex Data'!AE271="Yes",1,0)</f>
        <v>0</v>
      </c>
      <c r="AD271">
        <f>IF(OR('Rolex Data'!AK271="Yes",'Rolex Data'!AN271="Yes"),1,0)</f>
        <v>0</v>
      </c>
      <c r="AE271" s="45">
        <f t="shared" si="25"/>
        <v>0</v>
      </c>
      <c r="AF271" s="45">
        <f t="shared" si="26"/>
        <v>1</v>
      </c>
      <c r="AG271" s="45">
        <f t="shared" si="27"/>
        <v>0</v>
      </c>
      <c r="AH271" s="45">
        <f t="shared" si="28"/>
        <v>0</v>
      </c>
      <c r="AI271" s="45">
        <f t="shared" si="29"/>
        <v>0</v>
      </c>
    </row>
    <row r="272" spans="1:35" x14ac:dyDescent="0.2">
      <c r="A272">
        <v>268</v>
      </c>
      <c r="B272" s="47">
        <f>'Rolex Data'!C272</f>
        <v>43779</v>
      </c>
      <c r="C272">
        <f>'Rolex Data'!D272</f>
        <v>168</v>
      </c>
      <c r="D272" s="48">
        <f>'Rolex Data'!E272</f>
        <v>8500</v>
      </c>
      <c r="E272" s="48">
        <f>'Rolex Data'!F272</f>
        <v>10625</v>
      </c>
      <c r="F272" s="49">
        <f t="shared" si="24"/>
        <v>9.0478214424784085</v>
      </c>
      <c r="G272">
        <f>IF('Rolex Data'!L272="Stainless Steel",1,0)</f>
        <v>0</v>
      </c>
      <c r="H272">
        <f>IF('Rolex Data'!L272="Two-tone",1,0)</f>
        <v>0</v>
      </c>
      <c r="I272">
        <f>IF(OR('Rolex Data'!L272="YG 18K",'Rolex Data'!L272="YG &lt;18K",'Rolex Data'!L272="PG 18K",'Rolex Data'!L272="PG &lt;18K",'Rolex Data'!L272="WG 18K",'Rolex Data'!L272="Mixes of 18K",'Rolex Data'!L272="Mixes &lt;18K"),1,0)</f>
        <v>1</v>
      </c>
      <c r="J272">
        <f>IF(OR('Rolex Data'!L272="PVD",'Rolex Data'!L272="Gold Plate",'Rolex Data'!L272="Other"),1,0)</f>
        <v>0</v>
      </c>
      <c r="K272">
        <f>IF('Rolex Data'!P272="Stainless Steel",1,0)</f>
        <v>0</v>
      </c>
      <c r="L272">
        <f>IF('Rolex Data'!P272="Leather",1,0)</f>
        <v>0</v>
      </c>
      <c r="M272">
        <f>IF('Rolex Data'!P272="Two-tone",1,0)</f>
        <v>0</v>
      </c>
      <c r="N272">
        <f>IF(OR('Rolex Data'!P272="YG 18K",'Rolex Data'!P272="PG 18K",'Rolex Data'!P272="WG 18K",'Rolex Data'!P272="Mixes of 18K"),1,0)</f>
        <v>1</v>
      </c>
      <c r="O272">
        <f>IF(OR('Rolex Data'!AX272="Yes",'Rolex Data'!AY272="Yes",'Rolex Data'!AW272="Yes"),1,0)</f>
        <v>0</v>
      </c>
      <c r="P272">
        <f>IF(OR(ISTEXT('Rolex Data'!AZ272), ISTEXT('Rolex Data'!BA272)),1,0)</f>
        <v>0</v>
      </c>
      <c r="Q272">
        <f>IF('Rolex Data'!BB272="Yes",1,0)</f>
        <v>0</v>
      </c>
      <c r="R272">
        <f>IF('Rolex Data'!BC272="Yes",1,0)</f>
        <v>0</v>
      </c>
      <c r="S272">
        <f>IF('Rolex Data'!BF272="Yes",1,0)</f>
        <v>0</v>
      </c>
      <c r="T272">
        <f>IF('Rolex Data'!BG272="A",1,0)</f>
        <v>0</v>
      </c>
      <c r="U272">
        <f>IF('Rolex Data'!BG272="AA",1,0)</f>
        <v>1</v>
      </c>
      <c r="V272">
        <f>IF('Rolex Data'!BG272="AAA",1,0)</f>
        <v>0</v>
      </c>
      <c r="W272">
        <f>IF('Rolex Data'!BG272="AAAA",1,0)</f>
        <v>0</v>
      </c>
      <c r="X272">
        <f>IF('Rolex Data'!R272="Yes",1,0)</f>
        <v>0</v>
      </c>
      <c r="Y272">
        <f>IF(OR('Rolex Data'!X272="Yes", 'Rolex Data'!Y272="Yes",'Rolex Data'!Z272="Yes"),1,0)</f>
        <v>1</v>
      </c>
      <c r="Z272">
        <f>IF(OR('Rolex Data'!AA272="Yes",'Rolex Data'!AB272="Yes"),1,0)</f>
        <v>0</v>
      </c>
      <c r="AA272">
        <f>IF('Rolex Data'!AD272="Yes",1,0)</f>
        <v>0</v>
      </c>
      <c r="AB272">
        <f>IF('Rolex Data'!AC272="Yes",1,0)</f>
        <v>0</v>
      </c>
      <c r="AC272">
        <f>IF('Rolex Data'!AE272="Yes",1,0)</f>
        <v>0</v>
      </c>
      <c r="AD272">
        <f>IF(OR('Rolex Data'!AK272="Yes",'Rolex Data'!AN272="Yes"),1,0)</f>
        <v>0</v>
      </c>
      <c r="AE272" s="45">
        <f t="shared" si="25"/>
        <v>0</v>
      </c>
      <c r="AF272" s="45">
        <f t="shared" si="26"/>
        <v>1</v>
      </c>
      <c r="AG272" s="45">
        <f t="shared" si="27"/>
        <v>0</v>
      </c>
      <c r="AH272" s="45">
        <f t="shared" si="28"/>
        <v>0</v>
      </c>
      <c r="AI272" s="45">
        <f t="shared" si="29"/>
        <v>0</v>
      </c>
    </row>
    <row r="273" spans="1:35" x14ac:dyDescent="0.2">
      <c r="A273">
        <v>269</v>
      </c>
      <c r="B273" s="47">
        <f>'Rolex Data'!C273</f>
        <v>43779</v>
      </c>
      <c r="C273">
        <f>'Rolex Data'!D273</f>
        <v>170</v>
      </c>
      <c r="D273" s="48">
        <f>'Rolex Data'!E273</f>
        <v>6500</v>
      </c>
      <c r="E273" s="48">
        <f>'Rolex Data'!F273</f>
        <v>8125</v>
      </c>
      <c r="F273" s="49">
        <f t="shared" si="24"/>
        <v>8.7795574558837277</v>
      </c>
      <c r="G273">
        <f>IF('Rolex Data'!L273="Stainless Steel",1,0)</f>
        <v>0</v>
      </c>
      <c r="H273">
        <f>IF('Rolex Data'!L273="Two-tone",1,0)</f>
        <v>0</v>
      </c>
      <c r="I273">
        <f>IF(OR('Rolex Data'!L273="YG 18K",'Rolex Data'!L273="YG &lt;18K",'Rolex Data'!L273="PG 18K",'Rolex Data'!L273="PG &lt;18K",'Rolex Data'!L273="WG 18K",'Rolex Data'!L273="Mixes of 18K",'Rolex Data'!L273="Mixes &lt;18K"),1,0)</f>
        <v>1</v>
      </c>
      <c r="J273">
        <f>IF(OR('Rolex Data'!L273="PVD",'Rolex Data'!L273="Gold Plate",'Rolex Data'!L273="Other"),1,0)</f>
        <v>0</v>
      </c>
      <c r="K273">
        <f>IF('Rolex Data'!P273="Stainless Steel",1,0)</f>
        <v>0</v>
      </c>
      <c r="L273">
        <f>IF('Rolex Data'!P273="Leather",1,0)</f>
        <v>1</v>
      </c>
      <c r="M273">
        <f>IF('Rolex Data'!P273="Two-tone",1,0)</f>
        <v>0</v>
      </c>
      <c r="N273">
        <f>IF(OR('Rolex Data'!P273="YG 18K",'Rolex Data'!P273="PG 18K",'Rolex Data'!P273="WG 18K",'Rolex Data'!P273="Mixes of 18K"),1,0)</f>
        <v>0</v>
      </c>
      <c r="O273">
        <f>IF(OR('Rolex Data'!AX273="Yes",'Rolex Data'!AY273="Yes",'Rolex Data'!AW273="Yes"),1,0)</f>
        <v>0</v>
      </c>
      <c r="P273">
        <f>IF(OR(ISTEXT('Rolex Data'!AZ273), ISTEXT('Rolex Data'!BA273)),1,0)</f>
        <v>0</v>
      </c>
      <c r="Q273">
        <f>IF('Rolex Data'!BB273="Yes",1,0)</f>
        <v>0</v>
      </c>
      <c r="R273">
        <f>IF('Rolex Data'!BC273="Yes",1,0)</f>
        <v>0</v>
      </c>
      <c r="S273">
        <f>IF('Rolex Data'!BF273="Yes",1,0)</f>
        <v>0</v>
      </c>
      <c r="T273">
        <f>IF('Rolex Data'!BG273="A",1,0)</f>
        <v>0</v>
      </c>
      <c r="U273">
        <f>IF('Rolex Data'!BG273="AA",1,0)</f>
        <v>1</v>
      </c>
      <c r="V273">
        <f>IF('Rolex Data'!BG273="AAA",1,0)</f>
        <v>0</v>
      </c>
      <c r="W273">
        <f>IF('Rolex Data'!BG273="AAAA",1,0)</f>
        <v>0</v>
      </c>
      <c r="X273">
        <f>IF('Rolex Data'!R273="Yes",1,0)</f>
        <v>0</v>
      </c>
      <c r="Y273">
        <f>IF(OR('Rolex Data'!X273="Yes", 'Rolex Data'!Y273="Yes",'Rolex Data'!Z273="Yes"),1,0)</f>
        <v>1</v>
      </c>
      <c r="Z273">
        <f>IF(OR('Rolex Data'!AA273="Yes",'Rolex Data'!AB273="Yes"),1,0)</f>
        <v>0</v>
      </c>
      <c r="AA273">
        <f>IF('Rolex Data'!AD273="Yes",1,0)</f>
        <v>0</v>
      </c>
      <c r="AB273">
        <f>IF('Rolex Data'!AC273="Yes",1,0)</f>
        <v>0</v>
      </c>
      <c r="AC273">
        <f>IF('Rolex Data'!AE273="Yes",1,0)</f>
        <v>0</v>
      </c>
      <c r="AD273">
        <f>IF(OR('Rolex Data'!AK273="Yes",'Rolex Data'!AN273="Yes"),1,0)</f>
        <v>0</v>
      </c>
      <c r="AE273" s="45">
        <f t="shared" si="25"/>
        <v>0</v>
      </c>
      <c r="AF273" s="45">
        <f t="shared" si="26"/>
        <v>1</v>
      </c>
      <c r="AG273" s="45">
        <f t="shared" si="27"/>
        <v>0</v>
      </c>
      <c r="AH273" s="45">
        <f t="shared" si="28"/>
        <v>0</v>
      </c>
      <c r="AI273" s="45">
        <f t="shared" si="29"/>
        <v>0</v>
      </c>
    </row>
    <row r="274" spans="1:35" x14ac:dyDescent="0.2">
      <c r="A274">
        <v>270</v>
      </c>
      <c r="B274" s="47">
        <f>'Rolex Data'!C274</f>
        <v>43779</v>
      </c>
      <c r="C274">
        <f>'Rolex Data'!D274</f>
        <v>171</v>
      </c>
      <c r="D274" s="48">
        <f>'Rolex Data'!E274</f>
        <v>8500</v>
      </c>
      <c r="E274" s="48">
        <f>'Rolex Data'!F274</f>
        <v>10625</v>
      </c>
      <c r="F274" s="49">
        <f t="shared" si="24"/>
        <v>9.0478214424784085</v>
      </c>
      <c r="G274">
        <f>IF('Rolex Data'!L274="Stainless Steel",1,0)</f>
        <v>0</v>
      </c>
      <c r="H274">
        <f>IF('Rolex Data'!L274="Two-tone",1,0)</f>
        <v>0</v>
      </c>
      <c r="I274">
        <f>IF(OR('Rolex Data'!L274="YG 18K",'Rolex Data'!L274="YG &lt;18K",'Rolex Data'!L274="PG 18K",'Rolex Data'!L274="PG &lt;18K",'Rolex Data'!L274="WG 18K",'Rolex Data'!L274="Mixes of 18K",'Rolex Data'!L274="Mixes &lt;18K"),1,0)</f>
        <v>1</v>
      </c>
      <c r="J274">
        <f>IF(OR('Rolex Data'!L274="PVD",'Rolex Data'!L274="Gold Plate",'Rolex Data'!L274="Other"),1,0)</f>
        <v>0</v>
      </c>
      <c r="K274">
        <f>IF('Rolex Data'!P274="Stainless Steel",1,0)</f>
        <v>0</v>
      </c>
      <c r="L274">
        <f>IF('Rolex Data'!P274="Leather",1,0)</f>
        <v>0</v>
      </c>
      <c r="M274">
        <f>IF('Rolex Data'!P274="Two-tone",1,0)</f>
        <v>0</v>
      </c>
      <c r="N274">
        <f>IF(OR('Rolex Data'!P274="YG 18K",'Rolex Data'!P274="PG 18K",'Rolex Data'!P274="WG 18K",'Rolex Data'!P274="Mixes of 18K"),1,0)</f>
        <v>1</v>
      </c>
      <c r="O274">
        <f>IF(OR('Rolex Data'!AX274="Yes",'Rolex Data'!AY274="Yes",'Rolex Data'!AW274="Yes"),1,0)</f>
        <v>0</v>
      </c>
      <c r="P274">
        <f>IF(OR(ISTEXT('Rolex Data'!AZ274), ISTEXT('Rolex Data'!BA274)),1,0)</f>
        <v>0</v>
      </c>
      <c r="Q274">
        <f>IF('Rolex Data'!BB274="Yes",1,0)</f>
        <v>0</v>
      </c>
      <c r="R274">
        <f>IF('Rolex Data'!BC274="Yes",1,0)</f>
        <v>0</v>
      </c>
      <c r="S274">
        <f>IF('Rolex Data'!BF274="Yes",1,0)</f>
        <v>0</v>
      </c>
      <c r="T274">
        <f>IF('Rolex Data'!BG274="A",1,0)</f>
        <v>0</v>
      </c>
      <c r="U274">
        <f>IF('Rolex Data'!BG274="AA",1,0)</f>
        <v>1</v>
      </c>
      <c r="V274">
        <f>IF('Rolex Data'!BG274="AAA",1,0)</f>
        <v>0</v>
      </c>
      <c r="W274">
        <f>IF('Rolex Data'!BG274="AAAA",1,0)</f>
        <v>0</v>
      </c>
      <c r="X274">
        <f>IF('Rolex Data'!R274="Yes",1,0)</f>
        <v>0</v>
      </c>
      <c r="Y274">
        <f>IF(OR('Rolex Data'!X274="Yes", 'Rolex Data'!Y274="Yes",'Rolex Data'!Z274="Yes"),1,0)</f>
        <v>1</v>
      </c>
      <c r="Z274">
        <f>IF(OR('Rolex Data'!AA274="Yes",'Rolex Data'!AB274="Yes"),1,0)</f>
        <v>0</v>
      </c>
      <c r="AA274">
        <f>IF('Rolex Data'!AD274="Yes",1,0)</f>
        <v>0</v>
      </c>
      <c r="AB274">
        <f>IF('Rolex Data'!AC274="Yes",1,0)</f>
        <v>0</v>
      </c>
      <c r="AC274">
        <f>IF('Rolex Data'!AE274="Yes",1,0)</f>
        <v>0</v>
      </c>
      <c r="AD274">
        <f>IF(OR('Rolex Data'!AK274="Yes",'Rolex Data'!AN274="Yes"),1,0)</f>
        <v>0</v>
      </c>
      <c r="AE274" s="45">
        <f t="shared" si="25"/>
        <v>0</v>
      </c>
      <c r="AF274" s="45">
        <f t="shared" si="26"/>
        <v>1</v>
      </c>
      <c r="AG274" s="45">
        <f t="shared" si="27"/>
        <v>0</v>
      </c>
      <c r="AH274" s="45">
        <f t="shared" si="28"/>
        <v>0</v>
      </c>
      <c r="AI274" s="45">
        <f t="shared" si="29"/>
        <v>0</v>
      </c>
    </row>
    <row r="275" spans="1:35" x14ac:dyDescent="0.2">
      <c r="A275">
        <v>271</v>
      </c>
      <c r="B275" s="47">
        <f>'Rolex Data'!C275</f>
        <v>43779</v>
      </c>
      <c r="C275">
        <f>'Rolex Data'!D275</f>
        <v>173</v>
      </c>
      <c r="D275" s="48">
        <f>'Rolex Data'!E275</f>
        <v>30000</v>
      </c>
      <c r="E275" s="48">
        <f>'Rolex Data'!F275</f>
        <v>37500</v>
      </c>
      <c r="F275" s="49">
        <f t="shared" si="24"/>
        <v>10.308952660644293</v>
      </c>
      <c r="G275">
        <f>IF('Rolex Data'!L275="Stainless Steel",1,0)</f>
        <v>1</v>
      </c>
      <c r="H275">
        <f>IF('Rolex Data'!L275="Two-tone",1,0)</f>
        <v>0</v>
      </c>
      <c r="I275">
        <f>IF(OR('Rolex Data'!L275="YG 18K",'Rolex Data'!L275="YG &lt;18K",'Rolex Data'!L275="PG 18K",'Rolex Data'!L275="PG &lt;18K",'Rolex Data'!L275="WG 18K",'Rolex Data'!L275="Mixes of 18K",'Rolex Data'!L275="Mixes &lt;18K"),1,0)</f>
        <v>0</v>
      </c>
      <c r="J275">
        <f>IF(OR('Rolex Data'!L275="PVD",'Rolex Data'!L275="Gold Plate",'Rolex Data'!L275="Other"),1,0)</f>
        <v>0</v>
      </c>
      <c r="K275">
        <f>IF('Rolex Data'!P275="Stainless Steel",1,0)</f>
        <v>1</v>
      </c>
      <c r="L275">
        <f>IF('Rolex Data'!P275="Leather",1,0)</f>
        <v>0</v>
      </c>
      <c r="M275">
        <f>IF('Rolex Data'!P275="Two-tone",1,0)</f>
        <v>0</v>
      </c>
      <c r="N275">
        <f>IF(OR('Rolex Data'!P275="YG 18K",'Rolex Data'!P275="PG 18K",'Rolex Data'!P275="WG 18K",'Rolex Data'!P275="Mixes of 18K"),1,0)</f>
        <v>0</v>
      </c>
      <c r="O275">
        <f>IF(OR('Rolex Data'!AX275="Yes",'Rolex Data'!AY275="Yes",'Rolex Data'!AW275="Yes"),1,0)</f>
        <v>0</v>
      </c>
      <c r="P275">
        <f>IF(OR(ISTEXT('Rolex Data'!AZ275), ISTEXT('Rolex Data'!BA275)),1,0)</f>
        <v>0</v>
      </c>
      <c r="Q275">
        <f>IF('Rolex Data'!BB275="Yes",1,0)</f>
        <v>0</v>
      </c>
      <c r="R275">
        <f>IF('Rolex Data'!BC275="Yes",1,0)</f>
        <v>0</v>
      </c>
      <c r="S275">
        <f>IF('Rolex Data'!BF275="Yes",1,0)</f>
        <v>0</v>
      </c>
      <c r="T275">
        <f>IF('Rolex Data'!BG275="A",1,0)</f>
        <v>0</v>
      </c>
      <c r="U275">
        <f>IF('Rolex Data'!BG275="AA",1,0)</f>
        <v>0</v>
      </c>
      <c r="V275">
        <f>IF('Rolex Data'!BG275="AAA",1,0)</f>
        <v>1</v>
      </c>
      <c r="W275">
        <f>IF('Rolex Data'!BG275="AAAA",1,0)</f>
        <v>0</v>
      </c>
      <c r="X275">
        <f>IF('Rolex Data'!R275="Yes",1,0)</f>
        <v>0</v>
      </c>
      <c r="Y275">
        <f>IF(OR('Rolex Data'!X275="Yes", 'Rolex Data'!Y275="Yes",'Rolex Data'!Z275="Yes"),1,0)</f>
        <v>1</v>
      </c>
      <c r="Z275">
        <f>IF(OR('Rolex Data'!AA275="Yes",'Rolex Data'!AB275="Yes"),1,0)</f>
        <v>0</v>
      </c>
      <c r="AA275">
        <f>IF('Rolex Data'!AD275="Yes",1,0)</f>
        <v>0</v>
      </c>
      <c r="AB275">
        <f>IF('Rolex Data'!AC275="Yes",1,0)</f>
        <v>0</v>
      </c>
      <c r="AC275">
        <f>IF('Rolex Data'!AE275="Yes",1,0)</f>
        <v>1</v>
      </c>
      <c r="AD275">
        <f>IF(OR('Rolex Data'!AK275="Yes",'Rolex Data'!AN275="Yes"),1,0)</f>
        <v>0</v>
      </c>
      <c r="AE275" s="45">
        <f t="shared" si="25"/>
        <v>0</v>
      </c>
      <c r="AF275" s="45">
        <f t="shared" si="26"/>
        <v>1</v>
      </c>
      <c r="AG275" s="45">
        <f t="shared" si="27"/>
        <v>0</v>
      </c>
      <c r="AH275" s="45">
        <f t="shared" si="28"/>
        <v>0</v>
      </c>
      <c r="AI275" s="45">
        <f t="shared" si="29"/>
        <v>0</v>
      </c>
    </row>
    <row r="276" spans="1:35" x14ac:dyDescent="0.2">
      <c r="A276">
        <v>272</v>
      </c>
      <c r="B276" s="47">
        <f>'Rolex Data'!C276</f>
        <v>43779</v>
      </c>
      <c r="C276">
        <f>'Rolex Data'!D276</f>
        <v>174</v>
      </c>
      <c r="D276" s="48">
        <f>'Rolex Data'!E276</f>
        <v>24000</v>
      </c>
      <c r="E276" s="48">
        <f>'Rolex Data'!F276</f>
        <v>30000</v>
      </c>
      <c r="F276" s="49">
        <f t="shared" si="24"/>
        <v>10.085809109330082</v>
      </c>
      <c r="G276">
        <f>IF('Rolex Data'!L276="Stainless Steel",1,0)</f>
        <v>1</v>
      </c>
      <c r="H276">
        <f>IF('Rolex Data'!L276="Two-tone",1,0)</f>
        <v>0</v>
      </c>
      <c r="I276">
        <f>IF(OR('Rolex Data'!L276="YG 18K",'Rolex Data'!L276="YG &lt;18K",'Rolex Data'!L276="PG 18K",'Rolex Data'!L276="PG &lt;18K",'Rolex Data'!L276="WG 18K",'Rolex Data'!L276="Mixes of 18K",'Rolex Data'!L276="Mixes &lt;18K"),1,0)</f>
        <v>0</v>
      </c>
      <c r="J276">
        <f>IF(OR('Rolex Data'!L276="PVD",'Rolex Data'!L276="Gold Plate",'Rolex Data'!L276="Other"),1,0)</f>
        <v>0</v>
      </c>
      <c r="K276">
        <f>IF('Rolex Data'!P276="Stainless Steel",1,0)</f>
        <v>1</v>
      </c>
      <c r="L276">
        <f>IF('Rolex Data'!P276="Leather",1,0)</f>
        <v>0</v>
      </c>
      <c r="M276">
        <f>IF('Rolex Data'!P276="Two-tone",1,0)</f>
        <v>0</v>
      </c>
      <c r="N276">
        <f>IF(OR('Rolex Data'!P276="YG 18K",'Rolex Data'!P276="PG 18K",'Rolex Data'!P276="WG 18K",'Rolex Data'!P276="Mixes of 18K"),1,0)</f>
        <v>0</v>
      </c>
      <c r="O276">
        <f>IF(OR('Rolex Data'!AX276="Yes",'Rolex Data'!AY276="Yes",'Rolex Data'!AW276="Yes"),1,0)</f>
        <v>0</v>
      </c>
      <c r="P276">
        <f>IF(OR(ISTEXT('Rolex Data'!AZ276), ISTEXT('Rolex Data'!BA276)),1,0)</f>
        <v>0</v>
      </c>
      <c r="Q276">
        <f>IF('Rolex Data'!BB276="Yes",1,0)</f>
        <v>0</v>
      </c>
      <c r="R276">
        <f>IF('Rolex Data'!BC276="Yes",1,0)</f>
        <v>0</v>
      </c>
      <c r="S276">
        <f>IF('Rolex Data'!BF276="Yes",1,0)</f>
        <v>0</v>
      </c>
      <c r="T276">
        <f>IF('Rolex Data'!BG276="A",1,0)</f>
        <v>0</v>
      </c>
      <c r="U276">
        <f>IF('Rolex Data'!BG276="AA",1,0)</f>
        <v>0</v>
      </c>
      <c r="V276">
        <f>IF('Rolex Data'!BG276="AAA",1,0)</f>
        <v>0</v>
      </c>
      <c r="W276">
        <f>IF('Rolex Data'!BG276="AAAA",1,0)</f>
        <v>1</v>
      </c>
      <c r="X276">
        <f>IF('Rolex Data'!R276="Yes",1,0)</f>
        <v>0</v>
      </c>
      <c r="Y276">
        <f>IF(OR('Rolex Data'!X276="Yes", 'Rolex Data'!Y276="Yes",'Rolex Data'!Z276="Yes"),1,0)</f>
        <v>1</v>
      </c>
      <c r="Z276">
        <f>IF(OR('Rolex Data'!AA276="Yes",'Rolex Data'!AB276="Yes"),1,0)</f>
        <v>0</v>
      </c>
      <c r="AA276">
        <f>IF('Rolex Data'!AD276="Yes",1,0)</f>
        <v>0</v>
      </c>
      <c r="AB276">
        <f>IF('Rolex Data'!AC276="Yes",1,0)</f>
        <v>1</v>
      </c>
      <c r="AC276">
        <f>IF('Rolex Data'!AE276="Yes",1,0)</f>
        <v>0</v>
      </c>
      <c r="AD276">
        <f>IF(OR('Rolex Data'!AK276="Yes",'Rolex Data'!AN276="Yes"),1,0)</f>
        <v>0</v>
      </c>
      <c r="AE276" s="45">
        <f t="shared" si="25"/>
        <v>0</v>
      </c>
      <c r="AF276" s="45">
        <f t="shared" si="26"/>
        <v>1</v>
      </c>
      <c r="AG276" s="45">
        <f t="shared" si="27"/>
        <v>0</v>
      </c>
      <c r="AH276" s="45">
        <f t="shared" si="28"/>
        <v>0</v>
      </c>
      <c r="AI276" s="45">
        <f t="shared" si="29"/>
        <v>0</v>
      </c>
    </row>
    <row r="277" spans="1:35" x14ac:dyDescent="0.2">
      <c r="A277">
        <v>273</v>
      </c>
      <c r="B277" s="47">
        <f>'Rolex Data'!C277</f>
        <v>43779</v>
      </c>
      <c r="C277">
        <f>'Rolex Data'!D277</f>
        <v>246</v>
      </c>
      <c r="D277" s="48">
        <f>'Rolex Data'!E277</f>
        <v>9000</v>
      </c>
      <c r="E277" s="48">
        <f>'Rolex Data'!F277</f>
        <v>11250</v>
      </c>
      <c r="F277" s="49">
        <f t="shared" si="24"/>
        <v>9.1049798563183568</v>
      </c>
      <c r="G277">
        <f>IF('Rolex Data'!L277="Stainless Steel",1,0)</f>
        <v>1</v>
      </c>
      <c r="H277">
        <f>IF('Rolex Data'!L277="Two-tone",1,0)</f>
        <v>0</v>
      </c>
      <c r="I277">
        <f>IF(OR('Rolex Data'!L277="YG 18K",'Rolex Data'!L277="YG &lt;18K",'Rolex Data'!L277="PG 18K",'Rolex Data'!L277="PG &lt;18K",'Rolex Data'!L277="WG 18K",'Rolex Data'!L277="Mixes of 18K",'Rolex Data'!L277="Mixes &lt;18K"),1,0)</f>
        <v>0</v>
      </c>
      <c r="J277">
        <f>IF(OR('Rolex Data'!L277="PVD",'Rolex Data'!L277="Gold Plate",'Rolex Data'!L277="Other"),1,0)</f>
        <v>0</v>
      </c>
      <c r="K277">
        <f>IF('Rolex Data'!P277="Stainless Steel",1,0)</f>
        <v>1</v>
      </c>
      <c r="L277">
        <f>IF('Rolex Data'!P277="Leather",1,0)</f>
        <v>0</v>
      </c>
      <c r="M277">
        <f>IF('Rolex Data'!P277="Two-tone",1,0)</f>
        <v>0</v>
      </c>
      <c r="N277">
        <f>IF(OR('Rolex Data'!P277="YG 18K",'Rolex Data'!P277="PG 18K",'Rolex Data'!P277="WG 18K",'Rolex Data'!P277="Mixes of 18K"),1,0)</f>
        <v>0</v>
      </c>
      <c r="O277">
        <f>IF(OR('Rolex Data'!AX277="Yes",'Rolex Data'!AY277="Yes",'Rolex Data'!AW277="Yes"),1,0)</f>
        <v>0</v>
      </c>
      <c r="P277">
        <f>IF(OR(ISTEXT('Rolex Data'!AZ277), ISTEXT('Rolex Data'!BA277)),1,0)</f>
        <v>0</v>
      </c>
      <c r="Q277">
        <f>IF('Rolex Data'!BB277="Yes",1,0)</f>
        <v>0</v>
      </c>
      <c r="R277">
        <f>IF('Rolex Data'!BC277="Yes",1,0)</f>
        <v>0</v>
      </c>
      <c r="S277">
        <f>IF('Rolex Data'!BF277="Yes",1,0)</f>
        <v>0</v>
      </c>
      <c r="T277">
        <f>IF('Rolex Data'!BG277="A",1,0)</f>
        <v>0</v>
      </c>
      <c r="U277">
        <f>IF('Rolex Data'!BG277="AA",1,0)</f>
        <v>0</v>
      </c>
      <c r="V277">
        <f>IF('Rolex Data'!BG277="AAA",1,0)</f>
        <v>1</v>
      </c>
      <c r="W277">
        <f>IF('Rolex Data'!BG277="AAAA",1,0)</f>
        <v>0</v>
      </c>
      <c r="X277">
        <f>IF('Rolex Data'!R277="Yes",1,0)</f>
        <v>0</v>
      </c>
      <c r="Y277">
        <f>IF(OR('Rolex Data'!X277="Yes", 'Rolex Data'!Y277="Yes",'Rolex Data'!Z277="Yes"),1,0)</f>
        <v>1</v>
      </c>
      <c r="Z277">
        <f>IF(OR('Rolex Data'!AA277="Yes",'Rolex Data'!AB277="Yes"),1,0)</f>
        <v>0</v>
      </c>
      <c r="AA277">
        <f>IF('Rolex Data'!AD277="Yes",1,0)</f>
        <v>0</v>
      </c>
      <c r="AB277">
        <f>IF('Rolex Data'!AC277="Yes",1,0)</f>
        <v>0</v>
      </c>
      <c r="AC277">
        <f>IF('Rolex Data'!AE277="Yes",1,0)</f>
        <v>1</v>
      </c>
      <c r="AD277">
        <f>IF(OR('Rolex Data'!AK277="Yes",'Rolex Data'!AN277="Yes"),1,0)</f>
        <v>0</v>
      </c>
      <c r="AE277" s="45">
        <f t="shared" si="25"/>
        <v>0</v>
      </c>
      <c r="AF277" s="45">
        <f t="shared" si="26"/>
        <v>1</v>
      </c>
      <c r="AG277" s="45">
        <f t="shared" si="27"/>
        <v>0</v>
      </c>
      <c r="AH277" s="45">
        <f t="shared" si="28"/>
        <v>0</v>
      </c>
      <c r="AI277" s="45">
        <f t="shared" si="29"/>
        <v>0</v>
      </c>
    </row>
    <row r="278" spans="1:35" x14ac:dyDescent="0.2">
      <c r="A278">
        <v>274</v>
      </c>
      <c r="B278" s="47">
        <f>'Rolex Data'!C278</f>
        <v>43779</v>
      </c>
      <c r="C278">
        <f>'Rolex Data'!D278</f>
        <v>248</v>
      </c>
      <c r="D278" s="48">
        <f>'Rolex Data'!E278</f>
        <v>6000</v>
      </c>
      <c r="E278" s="48">
        <f>'Rolex Data'!F278</f>
        <v>7500</v>
      </c>
      <c r="F278" s="49">
        <f t="shared" si="24"/>
        <v>8.6995147482101913</v>
      </c>
      <c r="G278">
        <f>IF('Rolex Data'!L278="Stainless Steel",1,0)</f>
        <v>1</v>
      </c>
      <c r="H278">
        <f>IF('Rolex Data'!L278="Two-tone",1,0)</f>
        <v>0</v>
      </c>
      <c r="I278">
        <f>IF(OR('Rolex Data'!L278="YG 18K",'Rolex Data'!L278="YG &lt;18K",'Rolex Data'!L278="PG 18K",'Rolex Data'!L278="PG &lt;18K",'Rolex Data'!L278="WG 18K",'Rolex Data'!L278="Mixes of 18K",'Rolex Data'!L278="Mixes &lt;18K"),1,0)</f>
        <v>0</v>
      </c>
      <c r="J278">
        <f>IF(OR('Rolex Data'!L278="PVD",'Rolex Data'!L278="Gold Plate",'Rolex Data'!L278="Other"),1,0)</f>
        <v>0</v>
      </c>
      <c r="K278">
        <f>IF('Rolex Data'!P278="Stainless Steel",1,0)</f>
        <v>0</v>
      </c>
      <c r="L278">
        <f>IF('Rolex Data'!P278="Leather",1,0)</f>
        <v>1</v>
      </c>
      <c r="M278">
        <f>IF('Rolex Data'!P278="Two-tone",1,0)</f>
        <v>0</v>
      </c>
      <c r="N278">
        <f>IF(OR('Rolex Data'!P278="YG 18K",'Rolex Data'!P278="PG 18K",'Rolex Data'!P278="WG 18K",'Rolex Data'!P278="Mixes of 18K"),1,0)</f>
        <v>0</v>
      </c>
      <c r="O278">
        <f>IF(OR('Rolex Data'!AX278="Yes",'Rolex Data'!AY278="Yes",'Rolex Data'!AW278="Yes"),1,0)</f>
        <v>0</v>
      </c>
      <c r="P278">
        <f>IF(OR(ISTEXT('Rolex Data'!AZ278), ISTEXT('Rolex Data'!BA278)),1,0)</f>
        <v>0</v>
      </c>
      <c r="Q278">
        <f>IF('Rolex Data'!BB278="Yes",1,0)</f>
        <v>0</v>
      </c>
      <c r="R278">
        <f>IF('Rolex Data'!BC278="Yes",1,0)</f>
        <v>0</v>
      </c>
      <c r="S278">
        <f>IF('Rolex Data'!BF278="Yes",1,0)</f>
        <v>0</v>
      </c>
      <c r="T278">
        <f>IF('Rolex Data'!BG278="A",1,0)</f>
        <v>0</v>
      </c>
      <c r="U278">
        <f>IF('Rolex Data'!BG278="AA",1,0)</f>
        <v>0</v>
      </c>
      <c r="V278">
        <f>IF('Rolex Data'!BG278="AAA",1,0)</f>
        <v>1</v>
      </c>
      <c r="W278">
        <f>IF('Rolex Data'!BG278="AAAA",1,0)</f>
        <v>0</v>
      </c>
      <c r="X278">
        <f>IF('Rolex Data'!R278="Yes",1,0)</f>
        <v>0</v>
      </c>
      <c r="Y278">
        <f>IF(OR('Rolex Data'!X278="Yes", 'Rolex Data'!Y278="Yes",'Rolex Data'!Z278="Yes"),1,0)</f>
        <v>1</v>
      </c>
      <c r="Z278">
        <f>IF(OR('Rolex Data'!AA278="Yes",'Rolex Data'!AB278="Yes"),1,0)</f>
        <v>0</v>
      </c>
      <c r="AA278">
        <f>IF('Rolex Data'!AD278="Yes",1,0)</f>
        <v>0</v>
      </c>
      <c r="AB278">
        <f>IF('Rolex Data'!AC278="Yes",1,0)</f>
        <v>0</v>
      </c>
      <c r="AC278">
        <f>IF('Rolex Data'!AE278="Yes",1,0)</f>
        <v>0</v>
      </c>
      <c r="AD278">
        <f>IF(OR('Rolex Data'!AK278="Yes",'Rolex Data'!AN278="Yes"),1,0)</f>
        <v>0</v>
      </c>
      <c r="AE278" s="45">
        <f t="shared" si="25"/>
        <v>0</v>
      </c>
      <c r="AF278" s="45">
        <f t="shared" si="26"/>
        <v>1</v>
      </c>
      <c r="AG278" s="45">
        <f t="shared" si="27"/>
        <v>0</v>
      </c>
      <c r="AH278" s="45">
        <f t="shared" si="28"/>
        <v>0</v>
      </c>
      <c r="AI278" s="45">
        <f t="shared" si="29"/>
        <v>0</v>
      </c>
    </row>
    <row r="279" spans="1:35" x14ac:dyDescent="0.2">
      <c r="A279">
        <v>275</v>
      </c>
      <c r="B279" s="47">
        <f>'Rolex Data'!C279</f>
        <v>43779</v>
      </c>
      <c r="C279">
        <f>'Rolex Data'!D279</f>
        <v>249</v>
      </c>
      <c r="D279" s="48">
        <f>'Rolex Data'!E279</f>
        <v>2700</v>
      </c>
      <c r="E279" s="48">
        <f>'Rolex Data'!F279</f>
        <v>3375</v>
      </c>
      <c r="F279" s="49">
        <f t="shared" si="24"/>
        <v>7.90100705199242</v>
      </c>
      <c r="G279">
        <f>IF('Rolex Data'!L279="Stainless Steel",1,0)</f>
        <v>1</v>
      </c>
      <c r="H279">
        <f>IF('Rolex Data'!L279="Two-tone",1,0)</f>
        <v>0</v>
      </c>
      <c r="I279">
        <f>IF(OR('Rolex Data'!L279="YG 18K",'Rolex Data'!L279="YG &lt;18K",'Rolex Data'!L279="PG 18K",'Rolex Data'!L279="PG &lt;18K",'Rolex Data'!L279="WG 18K",'Rolex Data'!L279="Mixes of 18K",'Rolex Data'!L279="Mixes &lt;18K"),1,0)</f>
        <v>0</v>
      </c>
      <c r="J279">
        <f>IF(OR('Rolex Data'!L279="PVD",'Rolex Data'!L279="Gold Plate",'Rolex Data'!L279="Other"),1,0)</f>
        <v>0</v>
      </c>
      <c r="K279">
        <f>IF('Rolex Data'!P279="Stainless Steel",1,0)</f>
        <v>1</v>
      </c>
      <c r="L279">
        <f>IF('Rolex Data'!P279="Leather",1,0)</f>
        <v>0</v>
      </c>
      <c r="M279">
        <f>IF('Rolex Data'!P279="Two-tone",1,0)</f>
        <v>0</v>
      </c>
      <c r="N279">
        <f>IF(OR('Rolex Data'!P279="YG 18K",'Rolex Data'!P279="PG 18K",'Rolex Data'!P279="WG 18K",'Rolex Data'!P279="Mixes of 18K"),1,0)</f>
        <v>0</v>
      </c>
      <c r="O279">
        <f>IF(OR('Rolex Data'!AX279="Yes",'Rolex Data'!AY279="Yes",'Rolex Data'!AW279="Yes"),1,0)</f>
        <v>0</v>
      </c>
      <c r="P279">
        <f>IF(OR(ISTEXT('Rolex Data'!AZ279), ISTEXT('Rolex Data'!BA279)),1,0)</f>
        <v>0</v>
      </c>
      <c r="Q279">
        <f>IF('Rolex Data'!BB279="Yes",1,0)</f>
        <v>0</v>
      </c>
      <c r="R279">
        <f>IF('Rolex Data'!BC279="Yes",1,0)</f>
        <v>0</v>
      </c>
      <c r="S279">
        <f>IF('Rolex Data'!BF279="Yes",1,0)</f>
        <v>0</v>
      </c>
      <c r="T279">
        <f>IF('Rolex Data'!BG279="A",1,0)</f>
        <v>0</v>
      </c>
      <c r="U279">
        <f>IF('Rolex Data'!BG279="AA",1,0)</f>
        <v>1</v>
      </c>
      <c r="V279">
        <f>IF('Rolex Data'!BG279="AAA",1,0)</f>
        <v>0</v>
      </c>
      <c r="W279">
        <f>IF('Rolex Data'!BG279="AAAA",1,0)</f>
        <v>0</v>
      </c>
      <c r="X279">
        <f>IF('Rolex Data'!R279="Yes",1,0)</f>
        <v>0</v>
      </c>
      <c r="Y279">
        <f>IF(OR('Rolex Data'!X279="Yes", 'Rolex Data'!Y279="Yes",'Rolex Data'!Z279="Yes"),1,0)</f>
        <v>1</v>
      </c>
      <c r="Z279">
        <f>IF(OR('Rolex Data'!AA279="Yes",'Rolex Data'!AB279="Yes"),1,0)</f>
        <v>0</v>
      </c>
      <c r="AA279">
        <f>IF('Rolex Data'!AD279="Yes",1,0)</f>
        <v>0</v>
      </c>
      <c r="AB279">
        <f>IF('Rolex Data'!AC279="Yes",1,0)</f>
        <v>0</v>
      </c>
      <c r="AC279">
        <f>IF('Rolex Data'!AE279="Yes",1,0)</f>
        <v>0</v>
      </c>
      <c r="AD279">
        <f>IF(OR('Rolex Data'!AK279="Yes",'Rolex Data'!AN279="Yes"),1,0)</f>
        <v>0</v>
      </c>
      <c r="AE279" s="45">
        <f t="shared" si="25"/>
        <v>0</v>
      </c>
      <c r="AF279" s="45">
        <f t="shared" si="26"/>
        <v>1</v>
      </c>
      <c r="AG279" s="45">
        <f t="shared" si="27"/>
        <v>0</v>
      </c>
      <c r="AH279" s="45">
        <f t="shared" si="28"/>
        <v>0</v>
      </c>
      <c r="AI279" s="45">
        <f t="shared" si="29"/>
        <v>0</v>
      </c>
    </row>
    <row r="280" spans="1:35" x14ac:dyDescent="0.2">
      <c r="A280">
        <v>276</v>
      </c>
      <c r="B280" s="47">
        <f>'Rolex Data'!C280</f>
        <v>43779</v>
      </c>
      <c r="C280">
        <f>'Rolex Data'!D280</f>
        <v>251</v>
      </c>
      <c r="D280" s="48">
        <f>'Rolex Data'!E280</f>
        <v>5000</v>
      </c>
      <c r="E280" s="48">
        <f>'Rolex Data'!F280</f>
        <v>6250</v>
      </c>
      <c r="F280" s="49">
        <f t="shared" si="24"/>
        <v>8.5171931914162382</v>
      </c>
      <c r="G280">
        <f>IF('Rolex Data'!L280="Stainless Steel",1,0)</f>
        <v>1</v>
      </c>
      <c r="H280">
        <f>IF('Rolex Data'!L280="Two-tone",1,0)</f>
        <v>0</v>
      </c>
      <c r="I280">
        <f>IF(OR('Rolex Data'!L280="YG 18K",'Rolex Data'!L280="YG &lt;18K",'Rolex Data'!L280="PG 18K",'Rolex Data'!L280="PG &lt;18K",'Rolex Data'!L280="WG 18K",'Rolex Data'!L280="Mixes of 18K",'Rolex Data'!L280="Mixes &lt;18K"),1,0)</f>
        <v>0</v>
      </c>
      <c r="J280">
        <f>IF(OR('Rolex Data'!L280="PVD",'Rolex Data'!L280="Gold Plate",'Rolex Data'!L280="Other"),1,0)</f>
        <v>0</v>
      </c>
      <c r="K280">
        <f>IF('Rolex Data'!P280="Stainless Steel",1,0)</f>
        <v>1</v>
      </c>
      <c r="L280">
        <f>IF('Rolex Data'!P280="Leather",1,0)</f>
        <v>0</v>
      </c>
      <c r="M280">
        <f>IF('Rolex Data'!P280="Two-tone",1,0)</f>
        <v>0</v>
      </c>
      <c r="N280">
        <f>IF(OR('Rolex Data'!P280="YG 18K",'Rolex Data'!P280="PG 18K",'Rolex Data'!P280="WG 18K",'Rolex Data'!P280="Mixes of 18K"),1,0)</f>
        <v>0</v>
      </c>
      <c r="O280">
        <f>IF(OR('Rolex Data'!AX280="Yes",'Rolex Data'!AY280="Yes",'Rolex Data'!AW280="Yes"),1,0)</f>
        <v>0</v>
      </c>
      <c r="P280">
        <f>IF(OR(ISTEXT('Rolex Data'!AZ280), ISTEXT('Rolex Data'!BA280)),1,0)</f>
        <v>0</v>
      </c>
      <c r="Q280">
        <f>IF('Rolex Data'!BB280="Yes",1,0)</f>
        <v>0</v>
      </c>
      <c r="R280">
        <f>IF('Rolex Data'!BC280="Yes",1,0)</f>
        <v>0</v>
      </c>
      <c r="S280">
        <f>IF('Rolex Data'!BF280="Yes",1,0)</f>
        <v>0</v>
      </c>
      <c r="T280">
        <f>IF('Rolex Data'!BG280="A",1,0)</f>
        <v>0</v>
      </c>
      <c r="U280">
        <f>IF('Rolex Data'!BG280="AA",1,0)</f>
        <v>1</v>
      </c>
      <c r="V280">
        <f>IF('Rolex Data'!BG280="AAA",1,0)</f>
        <v>0</v>
      </c>
      <c r="W280">
        <f>IF('Rolex Data'!BG280="AAAA",1,0)</f>
        <v>0</v>
      </c>
      <c r="X280">
        <f>IF('Rolex Data'!R280="Yes",1,0)</f>
        <v>0</v>
      </c>
      <c r="Y280">
        <f>IF(OR('Rolex Data'!X280="Yes", 'Rolex Data'!Y280="Yes",'Rolex Data'!Z280="Yes"),1,0)</f>
        <v>1</v>
      </c>
      <c r="Z280">
        <f>IF(OR('Rolex Data'!AA280="Yes",'Rolex Data'!AB280="Yes"),1,0)</f>
        <v>0</v>
      </c>
      <c r="AA280">
        <f>IF('Rolex Data'!AD280="Yes",1,0)</f>
        <v>0</v>
      </c>
      <c r="AB280">
        <f>IF('Rolex Data'!AC280="Yes",1,0)</f>
        <v>0</v>
      </c>
      <c r="AC280">
        <f>IF('Rolex Data'!AE280="Yes",1,0)</f>
        <v>0</v>
      </c>
      <c r="AD280">
        <f>IF(OR('Rolex Data'!AK280="Yes",'Rolex Data'!AN280="Yes"),1,0)</f>
        <v>0</v>
      </c>
      <c r="AE280" s="45">
        <f t="shared" si="25"/>
        <v>0</v>
      </c>
      <c r="AF280" s="45">
        <f t="shared" si="26"/>
        <v>1</v>
      </c>
      <c r="AG280" s="45">
        <f t="shared" si="27"/>
        <v>0</v>
      </c>
      <c r="AH280" s="45">
        <f t="shared" si="28"/>
        <v>0</v>
      </c>
      <c r="AI280" s="45">
        <f t="shared" si="29"/>
        <v>0</v>
      </c>
    </row>
    <row r="281" spans="1:35" x14ac:dyDescent="0.2">
      <c r="A281">
        <v>277</v>
      </c>
      <c r="B281" s="47">
        <f>'Rolex Data'!C281</f>
        <v>43779</v>
      </c>
      <c r="C281">
        <f>'Rolex Data'!D281</f>
        <v>252</v>
      </c>
      <c r="D281" s="48">
        <f>'Rolex Data'!E281</f>
        <v>4600</v>
      </c>
      <c r="E281" s="48">
        <f>'Rolex Data'!F281</f>
        <v>5750</v>
      </c>
      <c r="F281" s="49">
        <f t="shared" si="24"/>
        <v>8.4338115824771869</v>
      </c>
      <c r="G281">
        <f>IF('Rolex Data'!L281="Stainless Steel",1,0)</f>
        <v>1</v>
      </c>
      <c r="H281">
        <f>IF('Rolex Data'!L281="Two-tone",1,0)</f>
        <v>0</v>
      </c>
      <c r="I281">
        <f>IF(OR('Rolex Data'!L281="YG 18K",'Rolex Data'!L281="YG &lt;18K",'Rolex Data'!L281="PG 18K",'Rolex Data'!L281="PG &lt;18K",'Rolex Data'!L281="WG 18K",'Rolex Data'!L281="Mixes of 18K",'Rolex Data'!L281="Mixes &lt;18K"),1,0)</f>
        <v>0</v>
      </c>
      <c r="J281">
        <f>IF(OR('Rolex Data'!L281="PVD",'Rolex Data'!L281="Gold Plate",'Rolex Data'!L281="Other"),1,0)</f>
        <v>0</v>
      </c>
      <c r="K281">
        <f>IF('Rolex Data'!P281="Stainless Steel",1,0)</f>
        <v>1</v>
      </c>
      <c r="L281">
        <f>IF('Rolex Data'!P281="Leather",1,0)</f>
        <v>0</v>
      </c>
      <c r="M281">
        <f>IF('Rolex Data'!P281="Two-tone",1,0)</f>
        <v>0</v>
      </c>
      <c r="N281">
        <f>IF(OR('Rolex Data'!P281="YG 18K",'Rolex Data'!P281="PG 18K",'Rolex Data'!P281="WG 18K",'Rolex Data'!P281="Mixes of 18K"),1,0)</f>
        <v>0</v>
      </c>
      <c r="O281">
        <f>IF(OR('Rolex Data'!AX281="Yes",'Rolex Data'!AY281="Yes",'Rolex Data'!AW281="Yes"),1,0)</f>
        <v>0</v>
      </c>
      <c r="P281">
        <f>IF(OR(ISTEXT('Rolex Data'!AZ281), ISTEXT('Rolex Data'!BA281)),1,0)</f>
        <v>0</v>
      </c>
      <c r="Q281">
        <f>IF('Rolex Data'!BB281="Yes",1,0)</f>
        <v>0</v>
      </c>
      <c r="R281">
        <f>IF('Rolex Data'!BC281="Yes",1,0)</f>
        <v>0</v>
      </c>
      <c r="S281">
        <f>IF('Rolex Data'!BF281="Yes",1,0)</f>
        <v>0</v>
      </c>
      <c r="T281">
        <f>IF('Rolex Data'!BG281="A",1,0)</f>
        <v>0</v>
      </c>
      <c r="U281">
        <f>IF('Rolex Data'!BG281="AA",1,0)</f>
        <v>1</v>
      </c>
      <c r="V281">
        <f>IF('Rolex Data'!BG281="AAA",1,0)</f>
        <v>0</v>
      </c>
      <c r="W281">
        <f>IF('Rolex Data'!BG281="AAAA",1,0)</f>
        <v>0</v>
      </c>
      <c r="X281">
        <f>IF('Rolex Data'!R281="Yes",1,0)</f>
        <v>0</v>
      </c>
      <c r="Y281">
        <f>IF(OR('Rolex Data'!X281="Yes", 'Rolex Data'!Y281="Yes",'Rolex Data'!Z281="Yes"),1,0)</f>
        <v>1</v>
      </c>
      <c r="Z281">
        <f>IF(OR('Rolex Data'!AA281="Yes",'Rolex Data'!AB281="Yes"),1,0)</f>
        <v>0</v>
      </c>
      <c r="AA281">
        <f>IF('Rolex Data'!AD281="Yes",1,0)</f>
        <v>0</v>
      </c>
      <c r="AB281">
        <f>IF('Rolex Data'!AC281="Yes",1,0)</f>
        <v>0</v>
      </c>
      <c r="AC281">
        <f>IF('Rolex Data'!AE281="Yes",1,0)</f>
        <v>0</v>
      </c>
      <c r="AD281">
        <f>IF(OR('Rolex Data'!AK281="Yes",'Rolex Data'!AN281="Yes"),1,0)</f>
        <v>0</v>
      </c>
      <c r="AE281" s="45">
        <f t="shared" si="25"/>
        <v>0</v>
      </c>
      <c r="AF281" s="45">
        <f t="shared" si="26"/>
        <v>1</v>
      </c>
      <c r="AG281" s="45">
        <f t="shared" si="27"/>
        <v>0</v>
      </c>
      <c r="AH281" s="45">
        <f t="shared" si="28"/>
        <v>0</v>
      </c>
      <c r="AI281" s="45">
        <f t="shared" si="29"/>
        <v>0</v>
      </c>
    </row>
    <row r="282" spans="1:35" x14ac:dyDescent="0.2">
      <c r="A282">
        <v>278</v>
      </c>
      <c r="B282" s="47">
        <f>'Rolex Data'!C282</f>
        <v>43779</v>
      </c>
      <c r="C282">
        <f>'Rolex Data'!D282</f>
        <v>261</v>
      </c>
      <c r="D282" s="48">
        <f>'Rolex Data'!E282</f>
        <v>900000</v>
      </c>
      <c r="E282" s="48">
        <f>'Rolex Data'!F282</f>
        <v>1100000</v>
      </c>
      <c r="F282" s="49">
        <f t="shared" si="24"/>
        <v>13.710150042306449</v>
      </c>
      <c r="G282">
        <f>IF('Rolex Data'!L282="Stainless Steel",1,0)</f>
        <v>1</v>
      </c>
      <c r="H282">
        <f>IF('Rolex Data'!L282="Two-tone",1,0)</f>
        <v>0</v>
      </c>
      <c r="I282">
        <f>IF(OR('Rolex Data'!L282="YG 18K",'Rolex Data'!L282="YG &lt;18K",'Rolex Data'!L282="PG 18K",'Rolex Data'!L282="PG &lt;18K",'Rolex Data'!L282="WG 18K",'Rolex Data'!L282="Mixes of 18K",'Rolex Data'!L282="Mixes &lt;18K"),1,0)</f>
        <v>0</v>
      </c>
      <c r="J282">
        <f>IF(OR('Rolex Data'!L282="PVD",'Rolex Data'!L282="Gold Plate",'Rolex Data'!L282="Other"),1,0)</f>
        <v>0</v>
      </c>
      <c r="K282">
        <f>IF('Rolex Data'!P282="Stainless Steel",1,0)</f>
        <v>1</v>
      </c>
      <c r="L282">
        <f>IF('Rolex Data'!P282="Leather",1,0)</f>
        <v>0</v>
      </c>
      <c r="M282">
        <f>IF('Rolex Data'!P282="Two-tone",1,0)</f>
        <v>0</v>
      </c>
      <c r="N282">
        <f>IF(OR('Rolex Data'!P282="YG 18K",'Rolex Data'!P282="PG 18K",'Rolex Data'!P282="WG 18K",'Rolex Data'!P282="Mixes of 18K"),1,0)</f>
        <v>0</v>
      </c>
      <c r="O282">
        <f>IF(OR('Rolex Data'!AX282="Yes",'Rolex Data'!AY282="Yes",'Rolex Data'!AW282="Yes"),1,0)</f>
        <v>0</v>
      </c>
      <c r="P282">
        <f>IF(OR(ISTEXT('Rolex Data'!AZ282), ISTEXT('Rolex Data'!BA282)),1,0)</f>
        <v>0</v>
      </c>
      <c r="Q282">
        <f>IF('Rolex Data'!BB282="Yes",1,0)</f>
        <v>0</v>
      </c>
      <c r="R282">
        <f>IF('Rolex Data'!BC282="Yes",1,0)</f>
        <v>0</v>
      </c>
      <c r="S282">
        <f>IF('Rolex Data'!BF282="Yes",1,0)</f>
        <v>0</v>
      </c>
      <c r="T282">
        <f>IF('Rolex Data'!BG282="A",1,0)</f>
        <v>0</v>
      </c>
      <c r="U282">
        <f>IF('Rolex Data'!BG282="AA",1,0)</f>
        <v>0</v>
      </c>
      <c r="V282">
        <f>IF('Rolex Data'!BG282="AAA",1,0)</f>
        <v>0</v>
      </c>
      <c r="W282">
        <f>IF('Rolex Data'!BG282="AAAA",1,0)</f>
        <v>1</v>
      </c>
      <c r="X282">
        <f>IF('Rolex Data'!R282="Yes",1,0)</f>
        <v>0</v>
      </c>
      <c r="Y282">
        <f>IF(OR('Rolex Data'!X282="Yes", 'Rolex Data'!Y282="Yes",'Rolex Data'!Z282="Yes"),1,0)</f>
        <v>0</v>
      </c>
      <c r="Z282">
        <f>IF(OR('Rolex Data'!AA282="Yes",'Rolex Data'!AB282="Yes"),1,0)</f>
        <v>0</v>
      </c>
      <c r="AA282">
        <f>IF('Rolex Data'!AD282="Yes",1,0)</f>
        <v>0</v>
      </c>
      <c r="AB282">
        <f>IF('Rolex Data'!AC282="Yes",1,0)</f>
        <v>0</v>
      </c>
      <c r="AC282">
        <f>IF('Rolex Data'!AE282="Yes",1,0)</f>
        <v>0</v>
      </c>
      <c r="AD282">
        <f>IF(OR('Rolex Data'!AK282="Yes",'Rolex Data'!AN282="Yes"),1,0)</f>
        <v>1</v>
      </c>
      <c r="AE282" s="45">
        <f t="shared" si="25"/>
        <v>0</v>
      </c>
      <c r="AF282" s="45">
        <f t="shared" si="26"/>
        <v>1</v>
      </c>
      <c r="AG282" s="45">
        <f t="shared" si="27"/>
        <v>0</v>
      </c>
      <c r="AH282" s="45">
        <f t="shared" si="28"/>
        <v>0</v>
      </c>
      <c r="AI282" s="45">
        <f t="shared" si="29"/>
        <v>0</v>
      </c>
    </row>
    <row r="283" spans="1:35" x14ac:dyDescent="0.2">
      <c r="A283">
        <v>279</v>
      </c>
      <c r="B283" s="47">
        <f>'Rolex Data'!C283</f>
        <v>43779</v>
      </c>
      <c r="C283">
        <f>'Rolex Data'!D283</f>
        <v>262</v>
      </c>
      <c r="D283" s="48">
        <f>'Rolex Data'!E283</f>
        <v>175000</v>
      </c>
      <c r="E283" s="48">
        <f>'Rolex Data'!F283</f>
        <v>218750</v>
      </c>
      <c r="F283" s="49">
        <f t="shared" si="24"/>
        <v>12.072541252905651</v>
      </c>
      <c r="G283">
        <f>IF('Rolex Data'!L283="Stainless Steel",1,0)</f>
        <v>1</v>
      </c>
      <c r="H283">
        <f>IF('Rolex Data'!L283="Two-tone",1,0)</f>
        <v>0</v>
      </c>
      <c r="I283">
        <f>IF(OR('Rolex Data'!L283="YG 18K",'Rolex Data'!L283="YG &lt;18K",'Rolex Data'!L283="PG 18K",'Rolex Data'!L283="PG &lt;18K",'Rolex Data'!L283="WG 18K",'Rolex Data'!L283="Mixes of 18K",'Rolex Data'!L283="Mixes &lt;18K"),1,0)</f>
        <v>0</v>
      </c>
      <c r="J283">
        <f>IF(OR('Rolex Data'!L283="PVD",'Rolex Data'!L283="Gold Plate",'Rolex Data'!L283="Other"),1,0)</f>
        <v>0</v>
      </c>
      <c r="K283">
        <f>IF('Rolex Data'!P283="Stainless Steel",1,0)</f>
        <v>1</v>
      </c>
      <c r="L283">
        <f>IF('Rolex Data'!P283="Leather",1,0)</f>
        <v>0</v>
      </c>
      <c r="M283">
        <f>IF('Rolex Data'!P283="Two-tone",1,0)</f>
        <v>0</v>
      </c>
      <c r="N283">
        <f>IF(OR('Rolex Data'!P283="YG 18K",'Rolex Data'!P283="PG 18K",'Rolex Data'!P283="WG 18K",'Rolex Data'!P283="Mixes of 18K"),1,0)</f>
        <v>0</v>
      </c>
      <c r="O283">
        <f>IF(OR('Rolex Data'!AX283="Yes",'Rolex Data'!AY283="Yes",'Rolex Data'!AW283="Yes"),1,0)</f>
        <v>0</v>
      </c>
      <c r="P283">
        <f>IF(OR(ISTEXT('Rolex Data'!AZ283), ISTEXT('Rolex Data'!BA283)),1,0)</f>
        <v>0</v>
      </c>
      <c r="Q283">
        <f>IF('Rolex Data'!BB283="Yes",1,0)</f>
        <v>0</v>
      </c>
      <c r="R283">
        <f>IF('Rolex Data'!BC283="Yes",1,0)</f>
        <v>0</v>
      </c>
      <c r="S283">
        <f>IF('Rolex Data'!BF283="Yes",1,0)</f>
        <v>0</v>
      </c>
      <c r="T283">
        <f>IF('Rolex Data'!BG283="A",1,0)</f>
        <v>0</v>
      </c>
      <c r="U283">
        <f>IF('Rolex Data'!BG283="AA",1,0)</f>
        <v>0</v>
      </c>
      <c r="V283">
        <f>IF('Rolex Data'!BG283="AAA",1,0)</f>
        <v>0</v>
      </c>
      <c r="W283">
        <f>IF('Rolex Data'!BG283="AAAA",1,0)</f>
        <v>1</v>
      </c>
      <c r="X283">
        <f>IF('Rolex Data'!R283="Yes",1,0)</f>
        <v>0</v>
      </c>
      <c r="Y283">
        <f>IF(OR('Rolex Data'!X283="Yes", 'Rolex Data'!Y283="Yes",'Rolex Data'!Z283="Yes"),1,0)</f>
        <v>0</v>
      </c>
      <c r="Z283">
        <f>IF(OR('Rolex Data'!AA283="Yes",'Rolex Data'!AB283="Yes"),1,0)</f>
        <v>0</v>
      </c>
      <c r="AA283">
        <f>IF('Rolex Data'!AD283="Yes",1,0)</f>
        <v>0</v>
      </c>
      <c r="AB283">
        <f>IF('Rolex Data'!AC283="Yes",1,0)</f>
        <v>0</v>
      </c>
      <c r="AC283">
        <f>IF('Rolex Data'!AE283="Yes",1,0)</f>
        <v>0</v>
      </c>
      <c r="AD283">
        <f>IF(OR('Rolex Data'!AK283="Yes",'Rolex Data'!AN283="Yes"),1,0)</f>
        <v>1</v>
      </c>
      <c r="AE283" s="45">
        <f t="shared" si="25"/>
        <v>0</v>
      </c>
      <c r="AF283" s="45">
        <f t="shared" si="26"/>
        <v>1</v>
      </c>
      <c r="AG283" s="45">
        <f t="shared" si="27"/>
        <v>0</v>
      </c>
      <c r="AH283" s="45">
        <f t="shared" si="28"/>
        <v>0</v>
      </c>
      <c r="AI283" s="45">
        <f t="shared" si="29"/>
        <v>0</v>
      </c>
    </row>
    <row r="284" spans="1:35" x14ac:dyDescent="0.2">
      <c r="A284">
        <v>280</v>
      </c>
      <c r="B284" s="47">
        <f>'Rolex Data'!C284</f>
        <v>43779</v>
      </c>
      <c r="C284">
        <f>'Rolex Data'!D284</f>
        <v>449</v>
      </c>
      <c r="D284" s="48">
        <f>'Rolex Data'!E284</f>
        <v>3600</v>
      </c>
      <c r="E284" s="48">
        <f>'Rolex Data'!F284</f>
        <v>4500</v>
      </c>
      <c r="F284" s="49">
        <f t="shared" si="24"/>
        <v>8.1886891244442008</v>
      </c>
      <c r="G284">
        <f>IF('Rolex Data'!L284="Stainless Steel",1,0)</f>
        <v>0</v>
      </c>
      <c r="H284">
        <f>IF('Rolex Data'!L284="Two-tone",1,0)</f>
        <v>0</v>
      </c>
      <c r="I284">
        <f>IF(OR('Rolex Data'!L284="YG 18K",'Rolex Data'!L284="YG &lt;18K",'Rolex Data'!L284="PG 18K",'Rolex Data'!L284="PG &lt;18K",'Rolex Data'!L284="WG 18K",'Rolex Data'!L284="Mixes of 18K",'Rolex Data'!L284="Mixes &lt;18K"),1,0)</f>
        <v>1</v>
      </c>
      <c r="J284">
        <f>IF(OR('Rolex Data'!L284="PVD",'Rolex Data'!L284="Gold Plate",'Rolex Data'!L284="Other"),1,0)</f>
        <v>0</v>
      </c>
      <c r="K284">
        <f>IF('Rolex Data'!P284="Stainless Steel",1,0)</f>
        <v>0</v>
      </c>
      <c r="L284">
        <f>IF('Rolex Data'!P284="Leather",1,0)</f>
        <v>1</v>
      </c>
      <c r="M284">
        <f>IF('Rolex Data'!P284="Two-tone",1,0)</f>
        <v>0</v>
      </c>
      <c r="N284">
        <f>IF(OR('Rolex Data'!P284="YG 18K",'Rolex Data'!P284="PG 18K",'Rolex Data'!P284="WG 18K",'Rolex Data'!P284="Mixes of 18K"),1,0)</f>
        <v>0</v>
      </c>
      <c r="O284">
        <f>IF(OR('Rolex Data'!AX284="Yes",'Rolex Data'!AY284="Yes",'Rolex Data'!AW284="Yes"),1,0)</f>
        <v>0</v>
      </c>
      <c r="P284">
        <f>IF(OR(ISTEXT('Rolex Data'!AZ284), ISTEXT('Rolex Data'!BA284)),1,0)</f>
        <v>0</v>
      </c>
      <c r="Q284">
        <f>IF('Rolex Data'!BB284="Yes",1,0)</f>
        <v>0</v>
      </c>
      <c r="R284">
        <f>IF('Rolex Data'!BC284="Yes",1,0)</f>
        <v>0</v>
      </c>
      <c r="S284">
        <f>IF('Rolex Data'!BF284="Yes",1,0)</f>
        <v>0</v>
      </c>
      <c r="T284">
        <f>IF('Rolex Data'!BG284="A",1,0)</f>
        <v>0</v>
      </c>
      <c r="U284">
        <f>IF('Rolex Data'!BG284="AA",1,0)</f>
        <v>0</v>
      </c>
      <c r="V284">
        <f>IF('Rolex Data'!BG284="AAA",1,0)</f>
        <v>1</v>
      </c>
      <c r="W284">
        <f>IF('Rolex Data'!BG284="AAAA",1,0)</f>
        <v>0</v>
      </c>
      <c r="X284">
        <f>IF('Rolex Data'!R284="Yes",1,0)</f>
        <v>1</v>
      </c>
      <c r="Y284">
        <f>IF(OR('Rolex Data'!X284="Yes", 'Rolex Data'!Y284="Yes",'Rolex Data'!Z284="Yes"),1,0)</f>
        <v>0</v>
      </c>
      <c r="Z284">
        <f>IF(OR('Rolex Data'!AA284="Yes",'Rolex Data'!AB284="Yes"),1,0)</f>
        <v>0</v>
      </c>
      <c r="AA284">
        <f>IF('Rolex Data'!AD284="Yes",1,0)</f>
        <v>0</v>
      </c>
      <c r="AB284">
        <f>IF('Rolex Data'!AC284="Yes",1,0)</f>
        <v>0</v>
      </c>
      <c r="AC284">
        <f>IF('Rolex Data'!AE284="Yes",1,0)</f>
        <v>0</v>
      </c>
      <c r="AD284">
        <f>IF(OR('Rolex Data'!AK284="Yes",'Rolex Data'!AN284="Yes"),1,0)</f>
        <v>0</v>
      </c>
      <c r="AE284" s="45">
        <f t="shared" si="25"/>
        <v>0</v>
      </c>
      <c r="AF284" s="45">
        <f t="shared" si="26"/>
        <v>1</v>
      </c>
      <c r="AG284" s="45">
        <f t="shared" si="27"/>
        <v>0</v>
      </c>
      <c r="AH284" s="45">
        <f t="shared" si="28"/>
        <v>0</v>
      </c>
      <c r="AI284" s="45">
        <f t="shared" si="29"/>
        <v>0</v>
      </c>
    </row>
    <row r="285" spans="1:35" x14ac:dyDescent="0.2">
      <c r="A285">
        <v>281</v>
      </c>
      <c r="B285" s="47">
        <f>'Rolex Data'!C285</f>
        <v>43779</v>
      </c>
      <c r="C285">
        <f>'Rolex Data'!D285</f>
        <v>451</v>
      </c>
      <c r="D285" s="48">
        <f>'Rolex Data'!E285</f>
        <v>48000</v>
      </c>
      <c r="E285" s="48">
        <f>'Rolex Data'!F285</f>
        <v>60000</v>
      </c>
      <c r="F285" s="49">
        <f t="shared" si="24"/>
        <v>10.778956289890028</v>
      </c>
      <c r="G285">
        <f>IF('Rolex Data'!L285="Stainless Steel",1,0)</f>
        <v>1</v>
      </c>
      <c r="H285">
        <f>IF('Rolex Data'!L285="Two-tone",1,0)</f>
        <v>0</v>
      </c>
      <c r="I285">
        <f>IF(OR('Rolex Data'!L285="YG 18K",'Rolex Data'!L285="YG &lt;18K",'Rolex Data'!L285="PG 18K",'Rolex Data'!L285="PG &lt;18K",'Rolex Data'!L285="WG 18K",'Rolex Data'!L285="Mixes of 18K",'Rolex Data'!L285="Mixes &lt;18K"),1,0)</f>
        <v>0</v>
      </c>
      <c r="J285">
        <f>IF(OR('Rolex Data'!L285="PVD",'Rolex Data'!L285="Gold Plate",'Rolex Data'!L285="Other"),1,0)</f>
        <v>0</v>
      </c>
      <c r="K285">
        <f>IF('Rolex Data'!P285="Stainless Steel",1,0)</f>
        <v>1</v>
      </c>
      <c r="L285">
        <f>IF('Rolex Data'!P285="Leather",1,0)</f>
        <v>0</v>
      </c>
      <c r="M285">
        <f>IF('Rolex Data'!P285="Two-tone",1,0)</f>
        <v>0</v>
      </c>
      <c r="N285">
        <f>IF(OR('Rolex Data'!P285="YG 18K",'Rolex Data'!P285="PG 18K",'Rolex Data'!P285="WG 18K",'Rolex Data'!P285="Mixes of 18K"),1,0)</f>
        <v>0</v>
      </c>
      <c r="O285">
        <f>IF(OR('Rolex Data'!AX285="Yes",'Rolex Data'!AY285="Yes",'Rolex Data'!AW285="Yes"),1,0)</f>
        <v>0</v>
      </c>
      <c r="P285">
        <f>IF(OR(ISTEXT('Rolex Data'!AZ285), ISTEXT('Rolex Data'!BA285)),1,0)</f>
        <v>0</v>
      </c>
      <c r="Q285">
        <f>IF('Rolex Data'!BB285="Yes",1,0)</f>
        <v>0</v>
      </c>
      <c r="R285">
        <f>IF('Rolex Data'!BC285="Yes",1,0)</f>
        <v>0</v>
      </c>
      <c r="S285">
        <f>IF('Rolex Data'!BF285="Yes",1,0)</f>
        <v>0</v>
      </c>
      <c r="T285">
        <f>IF('Rolex Data'!BG285="A",1,0)</f>
        <v>0</v>
      </c>
      <c r="U285">
        <f>IF('Rolex Data'!BG285="AA",1,0)</f>
        <v>0</v>
      </c>
      <c r="V285">
        <f>IF('Rolex Data'!BG285="AAA",1,0)</f>
        <v>0</v>
      </c>
      <c r="W285">
        <f>IF('Rolex Data'!BG285="AAAA",1,0)</f>
        <v>1</v>
      </c>
      <c r="X285">
        <f>IF('Rolex Data'!R285="Yes",1,0)</f>
        <v>0</v>
      </c>
      <c r="Y285">
        <f>IF(OR('Rolex Data'!X285="Yes", 'Rolex Data'!Y285="Yes",'Rolex Data'!Z285="Yes"),1,0)</f>
        <v>0</v>
      </c>
      <c r="Z285">
        <f>IF(OR('Rolex Data'!AA285="Yes",'Rolex Data'!AB285="Yes"),1,0)</f>
        <v>0</v>
      </c>
      <c r="AA285">
        <f>IF('Rolex Data'!AD285="Yes",1,0)</f>
        <v>0</v>
      </c>
      <c r="AB285">
        <f>IF('Rolex Data'!AC285="Yes",1,0)</f>
        <v>0</v>
      </c>
      <c r="AC285">
        <f>IF('Rolex Data'!AE285="Yes",1,0)</f>
        <v>0</v>
      </c>
      <c r="AD285">
        <f>IF(OR('Rolex Data'!AK285="Yes",'Rolex Data'!AN285="Yes"),1,0)</f>
        <v>1</v>
      </c>
      <c r="AE285" s="45">
        <f t="shared" si="25"/>
        <v>0</v>
      </c>
      <c r="AF285" s="45">
        <f t="shared" si="26"/>
        <v>1</v>
      </c>
      <c r="AG285" s="45">
        <f t="shared" si="27"/>
        <v>0</v>
      </c>
      <c r="AH285" s="45">
        <f t="shared" si="28"/>
        <v>0</v>
      </c>
      <c r="AI285" s="45">
        <f t="shared" si="29"/>
        <v>0</v>
      </c>
    </row>
    <row r="286" spans="1:35" x14ac:dyDescent="0.2">
      <c r="A286">
        <v>282</v>
      </c>
      <c r="B286" s="47">
        <f>'Rolex Data'!C286</f>
        <v>43779</v>
      </c>
      <c r="C286">
        <f>'Rolex Data'!D286</f>
        <v>452</v>
      </c>
      <c r="D286" s="48">
        <f>'Rolex Data'!E286</f>
        <v>8000</v>
      </c>
      <c r="E286" s="48">
        <f>'Rolex Data'!F286</f>
        <v>10000</v>
      </c>
      <c r="F286" s="49">
        <f t="shared" si="24"/>
        <v>8.987196820661973</v>
      </c>
      <c r="G286">
        <f>IF('Rolex Data'!L286="Stainless Steel",1,0)</f>
        <v>1</v>
      </c>
      <c r="H286">
        <f>IF('Rolex Data'!L286="Two-tone",1,0)</f>
        <v>0</v>
      </c>
      <c r="I286">
        <f>IF(OR('Rolex Data'!L286="YG 18K",'Rolex Data'!L286="YG &lt;18K",'Rolex Data'!L286="PG 18K",'Rolex Data'!L286="PG &lt;18K",'Rolex Data'!L286="WG 18K",'Rolex Data'!L286="Mixes of 18K",'Rolex Data'!L286="Mixes &lt;18K"),1,0)</f>
        <v>0</v>
      </c>
      <c r="J286">
        <f>IF(OR('Rolex Data'!L286="PVD",'Rolex Data'!L286="Gold Plate",'Rolex Data'!L286="Other"),1,0)</f>
        <v>0</v>
      </c>
      <c r="K286">
        <f>IF('Rolex Data'!P286="Stainless Steel",1,0)</f>
        <v>1</v>
      </c>
      <c r="L286">
        <f>IF('Rolex Data'!P286="Leather",1,0)</f>
        <v>0</v>
      </c>
      <c r="M286">
        <f>IF('Rolex Data'!P286="Two-tone",1,0)</f>
        <v>0</v>
      </c>
      <c r="N286">
        <f>IF(OR('Rolex Data'!P286="YG 18K",'Rolex Data'!P286="PG 18K",'Rolex Data'!P286="WG 18K",'Rolex Data'!P286="Mixes of 18K"),1,0)</f>
        <v>0</v>
      </c>
      <c r="O286">
        <f>IF(OR('Rolex Data'!AX286="Yes",'Rolex Data'!AY286="Yes",'Rolex Data'!AW286="Yes"),1,0)</f>
        <v>0</v>
      </c>
      <c r="P286">
        <f>IF(OR(ISTEXT('Rolex Data'!AZ286), ISTEXT('Rolex Data'!BA286)),1,0)</f>
        <v>0</v>
      </c>
      <c r="Q286">
        <f>IF('Rolex Data'!BB286="Yes",1,0)</f>
        <v>0</v>
      </c>
      <c r="R286">
        <f>IF('Rolex Data'!BC286="Yes",1,0)</f>
        <v>0</v>
      </c>
      <c r="S286">
        <f>IF('Rolex Data'!BF286="Yes",1,0)</f>
        <v>0</v>
      </c>
      <c r="T286">
        <f>IF('Rolex Data'!BG286="A",1,0)</f>
        <v>0</v>
      </c>
      <c r="U286">
        <f>IF('Rolex Data'!BG286="AA",1,0)</f>
        <v>1</v>
      </c>
      <c r="V286">
        <f>IF('Rolex Data'!BG286="AAA",1,0)</f>
        <v>0</v>
      </c>
      <c r="W286">
        <f>IF('Rolex Data'!BG286="AAAA",1,0)</f>
        <v>0</v>
      </c>
      <c r="X286">
        <f>IF('Rolex Data'!R286="Yes",1,0)</f>
        <v>1</v>
      </c>
      <c r="Y286">
        <f>IF(OR('Rolex Data'!X286="Yes", 'Rolex Data'!Y286="Yes",'Rolex Data'!Z286="Yes"),1,0)</f>
        <v>0</v>
      </c>
      <c r="Z286">
        <f>IF(OR('Rolex Data'!AA286="Yes",'Rolex Data'!AB286="Yes"),1,0)</f>
        <v>0</v>
      </c>
      <c r="AA286">
        <f>IF('Rolex Data'!AD286="Yes",1,0)</f>
        <v>0</v>
      </c>
      <c r="AB286">
        <f>IF('Rolex Data'!AC286="Yes",1,0)</f>
        <v>1</v>
      </c>
      <c r="AC286">
        <f>IF('Rolex Data'!AE286="Yes",1,0)</f>
        <v>0</v>
      </c>
      <c r="AD286">
        <f>IF(OR('Rolex Data'!AK286="Yes",'Rolex Data'!AN286="Yes"),1,0)</f>
        <v>0</v>
      </c>
      <c r="AE286" s="45">
        <f t="shared" si="25"/>
        <v>0</v>
      </c>
      <c r="AF286" s="45">
        <f t="shared" si="26"/>
        <v>1</v>
      </c>
      <c r="AG286" s="45">
        <f t="shared" si="27"/>
        <v>0</v>
      </c>
      <c r="AH286" s="45">
        <f t="shared" si="28"/>
        <v>0</v>
      </c>
      <c r="AI286" s="45">
        <f t="shared" si="29"/>
        <v>0</v>
      </c>
    </row>
    <row r="287" spans="1:35" x14ac:dyDescent="0.2">
      <c r="A287">
        <v>283</v>
      </c>
      <c r="B287" s="47">
        <f>'Rolex Data'!C287</f>
        <v>43779</v>
      </c>
      <c r="C287">
        <f>'Rolex Data'!D287</f>
        <v>453</v>
      </c>
      <c r="D287" s="48">
        <f>'Rolex Data'!E287</f>
        <v>20000</v>
      </c>
      <c r="E287" s="48">
        <f>'Rolex Data'!F287</f>
        <v>25000</v>
      </c>
      <c r="F287" s="49">
        <f t="shared" si="24"/>
        <v>9.9034875525361272</v>
      </c>
      <c r="G287">
        <f>IF('Rolex Data'!L287="Stainless Steel",1,0)</f>
        <v>1</v>
      </c>
      <c r="H287">
        <f>IF('Rolex Data'!L287="Two-tone",1,0)</f>
        <v>0</v>
      </c>
      <c r="I287">
        <f>IF(OR('Rolex Data'!L287="YG 18K",'Rolex Data'!L287="YG &lt;18K",'Rolex Data'!L287="PG 18K",'Rolex Data'!L287="PG &lt;18K",'Rolex Data'!L287="WG 18K",'Rolex Data'!L287="Mixes of 18K",'Rolex Data'!L287="Mixes &lt;18K"),1,0)</f>
        <v>0</v>
      </c>
      <c r="J287">
        <f>IF(OR('Rolex Data'!L287="PVD",'Rolex Data'!L287="Gold Plate",'Rolex Data'!L287="Other"),1,0)</f>
        <v>0</v>
      </c>
      <c r="K287">
        <f>IF('Rolex Data'!P287="Stainless Steel",1,0)</f>
        <v>1</v>
      </c>
      <c r="L287">
        <f>IF('Rolex Data'!P287="Leather",1,0)</f>
        <v>0</v>
      </c>
      <c r="M287">
        <f>IF('Rolex Data'!P287="Two-tone",1,0)</f>
        <v>0</v>
      </c>
      <c r="N287">
        <f>IF(OR('Rolex Data'!P287="YG 18K",'Rolex Data'!P287="PG 18K",'Rolex Data'!P287="WG 18K",'Rolex Data'!P287="Mixes of 18K"),1,0)</f>
        <v>0</v>
      </c>
      <c r="O287">
        <f>IF(OR('Rolex Data'!AX287="Yes",'Rolex Data'!AY287="Yes",'Rolex Data'!AW287="Yes"),1,0)</f>
        <v>0</v>
      </c>
      <c r="P287">
        <f>IF(OR(ISTEXT('Rolex Data'!AZ287), ISTEXT('Rolex Data'!BA287)),1,0)</f>
        <v>0</v>
      </c>
      <c r="Q287">
        <f>IF('Rolex Data'!BB287="Yes",1,0)</f>
        <v>0</v>
      </c>
      <c r="R287">
        <f>IF('Rolex Data'!BC287="Yes",1,0)</f>
        <v>0</v>
      </c>
      <c r="S287">
        <f>IF('Rolex Data'!BF287="Yes",1,0)</f>
        <v>0</v>
      </c>
      <c r="T287">
        <f>IF('Rolex Data'!BG287="A",1,0)</f>
        <v>0</v>
      </c>
      <c r="U287">
        <f>IF('Rolex Data'!BG287="AA",1,0)</f>
        <v>0</v>
      </c>
      <c r="V287">
        <f>IF('Rolex Data'!BG287="AAA",1,0)</f>
        <v>0</v>
      </c>
      <c r="W287">
        <f>IF('Rolex Data'!BG287="AAAA",1,0)</f>
        <v>1</v>
      </c>
      <c r="X287">
        <f>IF('Rolex Data'!R287="Yes",1,0)</f>
        <v>0</v>
      </c>
      <c r="Y287">
        <f>IF(OR('Rolex Data'!X287="Yes", 'Rolex Data'!Y287="Yes",'Rolex Data'!Z287="Yes"),1,0)</f>
        <v>1</v>
      </c>
      <c r="Z287">
        <f>IF(OR('Rolex Data'!AA287="Yes",'Rolex Data'!AB287="Yes"),1,0)</f>
        <v>0</v>
      </c>
      <c r="AA287">
        <f>IF('Rolex Data'!AD287="Yes",1,0)</f>
        <v>0</v>
      </c>
      <c r="AB287">
        <f>IF('Rolex Data'!AC287="Yes",1,0)</f>
        <v>1</v>
      </c>
      <c r="AC287">
        <f>IF('Rolex Data'!AE287="Yes",1,0)</f>
        <v>0</v>
      </c>
      <c r="AD287">
        <f>IF(OR('Rolex Data'!AK287="Yes",'Rolex Data'!AN287="Yes"),1,0)</f>
        <v>0</v>
      </c>
      <c r="AE287" s="45">
        <f t="shared" si="25"/>
        <v>0</v>
      </c>
      <c r="AF287" s="45">
        <f t="shared" si="26"/>
        <v>1</v>
      </c>
      <c r="AG287" s="45">
        <f t="shared" si="27"/>
        <v>0</v>
      </c>
      <c r="AH287" s="45">
        <f t="shared" si="28"/>
        <v>0</v>
      </c>
      <c r="AI287" s="45">
        <f t="shared" si="29"/>
        <v>0</v>
      </c>
    </row>
    <row r="288" spans="1:35" x14ac:dyDescent="0.2">
      <c r="A288">
        <v>284</v>
      </c>
      <c r="B288" s="47">
        <f>'Rolex Data'!C288</f>
        <v>43779</v>
      </c>
      <c r="C288">
        <f>'Rolex Data'!D288</f>
        <v>454</v>
      </c>
      <c r="D288" s="48">
        <f>'Rolex Data'!E288</f>
        <v>13000</v>
      </c>
      <c r="E288" s="48">
        <f>'Rolex Data'!F288</f>
        <v>16250</v>
      </c>
      <c r="F288" s="49">
        <f t="shared" si="24"/>
        <v>9.4727046364436731</v>
      </c>
      <c r="G288">
        <f>IF('Rolex Data'!L288="Stainless Steel",1,0)</f>
        <v>1</v>
      </c>
      <c r="H288">
        <f>IF('Rolex Data'!L288="Two-tone",1,0)</f>
        <v>0</v>
      </c>
      <c r="I288">
        <f>IF(OR('Rolex Data'!L288="YG 18K",'Rolex Data'!L288="YG &lt;18K",'Rolex Data'!L288="PG 18K",'Rolex Data'!L288="PG &lt;18K",'Rolex Data'!L288="WG 18K",'Rolex Data'!L288="Mixes of 18K",'Rolex Data'!L288="Mixes &lt;18K"),1,0)</f>
        <v>0</v>
      </c>
      <c r="J288">
        <f>IF(OR('Rolex Data'!L288="PVD",'Rolex Data'!L288="Gold Plate",'Rolex Data'!L288="Other"),1,0)</f>
        <v>0</v>
      </c>
      <c r="K288">
        <f>IF('Rolex Data'!P288="Stainless Steel",1,0)</f>
        <v>1</v>
      </c>
      <c r="L288">
        <f>IF('Rolex Data'!P288="Leather",1,0)</f>
        <v>0</v>
      </c>
      <c r="M288">
        <f>IF('Rolex Data'!P288="Two-tone",1,0)</f>
        <v>0</v>
      </c>
      <c r="N288">
        <f>IF(OR('Rolex Data'!P288="YG 18K",'Rolex Data'!P288="PG 18K",'Rolex Data'!P288="WG 18K",'Rolex Data'!P288="Mixes of 18K"),1,0)</f>
        <v>0</v>
      </c>
      <c r="O288">
        <f>IF(OR('Rolex Data'!AX288="Yes",'Rolex Data'!AY288="Yes",'Rolex Data'!AW288="Yes"),1,0)</f>
        <v>0</v>
      </c>
      <c r="P288">
        <f>IF(OR(ISTEXT('Rolex Data'!AZ288), ISTEXT('Rolex Data'!BA288)),1,0)</f>
        <v>0</v>
      </c>
      <c r="Q288">
        <f>IF('Rolex Data'!BB288="Yes",1,0)</f>
        <v>0</v>
      </c>
      <c r="R288">
        <f>IF('Rolex Data'!BC288="Yes",1,0)</f>
        <v>0</v>
      </c>
      <c r="S288">
        <f>IF('Rolex Data'!BF288="Yes",1,0)</f>
        <v>0</v>
      </c>
      <c r="T288">
        <f>IF('Rolex Data'!BG288="A",1,0)</f>
        <v>0</v>
      </c>
      <c r="U288">
        <f>IF('Rolex Data'!BG288="AA",1,0)</f>
        <v>0</v>
      </c>
      <c r="V288">
        <f>IF('Rolex Data'!BG288="AAA",1,0)</f>
        <v>0</v>
      </c>
      <c r="W288">
        <f>IF('Rolex Data'!BG288="AAAA",1,0)</f>
        <v>1</v>
      </c>
      <c r="X288">
        <f>IF('Rolex Data'!R288="Yes",1,0)</f>
        <v>0</v>
      </c>
      <c r="Y288">
        <f>IF(OR('Rolex Data'!X288="Yes", 'Rolex Data'!Y288="Yes",'Rolex Data'!Z288="Yes"),1,0)</f>
        <v>1</v>
      </c>
      <c r="Z288">
        <f>IF(OR('Rolex Data'!AA288="Yes",'Rolex Data'!AB288="Yes"),1,0)</f>
        <v>0</v>
      </c>
      <c r="AA288">
        <f>IF('Rolex Data'!AD288="Yes",1,0)</f>
        <v>0</v>
      </c>
      <c r="AB288">
        <f>IF('Rolex Data'!AC288="Yes",1,0)</f>
        <v>1</v>
      </c>
      <c r="AC288">
        <f>IF('Rolex Data'!AE288="Yes",1,0)</f>
        <v>0</v>
      </c>
      <c r="AD288">
        <f>IF(OR('Rolex Data'!AK288="Yes",'Rolex Data'!AN288="Yes"),1,0)</f>
        <v>0</v>
      </c>
      <c r="AE288" s="45">
        <f t="shared" si="25"/>
        <v>0</v>
      </c>
      <c r="AF288" s="45">
        <f t="shared" si="26"/>
        <v>1</v>
      </c>
      <c r="AG288" s="45">
        <f t="shared" si="27"/>
        <v>0</v>
      </c>
      <c r="AH288" s="45">
        <f t="shared" si="28"/>
        <v>0</v>
      </c>
      <c r="AI288" s="45">
        <f t="shared" si="29"/>
        <v>0</v>
      </c>
    </row>
    <row r="289" spans="1:35" x14ac:dyDescent="0.2">
      <c r="A289">
        <v>285</v>
      </c>
      <c r="B289" s="47">
        <f>'Rolex Data'!C289</f>
        <v>43779</v>
      </c>
      <c r="C289">
        <f>'Rolex Data'!D289</f>
        <v>455</v>
      </c>
      <c r="D289" s="48">
        <f>'Rolex Data'!E289</f>
        <v>12000</v>
      </c>
      <c r="E289" s="48">
        <f>'Rolex Data'!F289</f>
        <v>15000</v>
      </c>
      <c r="F289" s="49">
        <f t="shared" si="24"/>
        <v>9.3926619287701367</v>
      </c>
      <c r="G289">
        <f>IF('Rolex Data'!L289="Stainless Steel",1,0)</f>
        <v>1</v>
      </c>
      <c r="H289">
        <f>IF('Rolex Data'!L289="Two-tone",1,0)</f>
        <v>0</v>
      </c>
      <c r="I289">
        <f>IF(OR('Rolex Data'!L289="YG 18K",'Rolex Data'!L289="YG &lt;18K",'Rolex Data'!L289="PG 18K",'Rolex Data'!L289="PG &lt;18K",'Rolex Data'!L289="WG 18K",'Rolex Data'!L289="Mixes of 18K",'Rolex Data'!L289="Mixes &lt;18K"),1,0)</f>
        <v>0</v>
      </c>
      <c r="J289">
        <f>IF(OR('Rolex Data'!L289="PVD",'Rolex Data'!L289="Gold Plate",'Rolex Data'!L289="Other"),1,0)</f>
        <v>0</v>
      </c>
      <c r="K289">
        <f>IF('Rolex Data'!P289="Stainless Steel",1,0)</f>
        <v>0</v>
      </c>
      <c r="L289">
        <f>IF('Rolex Data'!P289="Leather",1,0)</f>
        <v>1</v>
      </c>
      <c r="M289">
        <f>IF('Rolex Data'!P289="Two-tone",1,0)</f>
        <v>0</v>
      </c>
      <c r="N289">
        <f>IF(OR('Rolex Data'!P289="YG 18K",'Rolex Data'!P289="PG 18K",'Rolex Data'!P289="WG 18K",'Rolex Data'!P289="Mixes of 18K"),1,0)</f>
        <v>0</v>
      </c>
      <c r="O289">
        <f>IF(OR('Rolex Data'!AX289="Yes",'Rolex Data'!AY289="Yes",'Rolex Data'!AW289="Yes"),1,0)</f>
        <v>0</v>
      </c>
      <c r="P289">
        <f>IF(OR(ISTEXT('Rolex Data'!AZ289), ISTEXT('Rolex Data'!BA289)),1,0)</f>
        <v>0</v>
      </c>
      <c r="Q289">
        <f>IF('Rolex Data'!BB289="Yes",1,0)</f>
        <v>0</v>
      </c>
      <c r="R289">
        <f>IF('Rolex Data'!BC289="Yes",1,0)</f>
        <v>0</v>
      </c>
      <c r="S289">
        <f>IF('Rolex Data'!BF289="Yes",1,0)</f>
        <v>0</v>
      </c>
      <c r="T289">
        <f>IF('Rolex Data'!BG289="A",1,0)</f>
        <v>0</v>
      </c>
      <c r="U289">
        <f>IF('Rolex Data'!BG289="AA",1,0)</f>
        <v>1</v>
      </c>
      <c r="V289">
        <f>IF('Rolex Data'!BG289="AAA",1,0)</f>
        <v>0</v>
      </c>
      <c r="W289">
        <f>IF('Rolex Data'!BG289="AAAA",1,0)</f>
        <v>0</v>
      </c>
      <c r="X289">
        <f>IF('Rolex Data'!R289="Yes",1,0)</f>
        <v>0</v>
      </c>
      <c r="Y289">
        <f>IF(OR('Rolex Data'!X289="Yes", 'Rolex Data'!Y289="Yes",'Rolex Data'!Z289="Yes"),1,0)</f>
        <v>1</v>
      </c>
      <c r="Z289">
        <f>IF(OR('Rolex Data'!AA289="Yes",'Rolex Data'!AB289="Yes"),1,0)</f>
        <v>0</v>
      </c>
      <c r="AA289">
        <f>IF('Rolex Data'!AD289="Yes",1,0)</f>
        <v>0</v>
      </c>
      <c r="AB289">
        <f>IF('Rolex Data'!AC289="Yes",1,0)</f>
        <v>0</v>
      </c>
      <c r="AC289">
        <f>IF('Rolex Data'!AE289="Yes",1,0)</f>
        <v>1</v>
      </c>
      <c r="AD289">
        <f>IF(OR('Rolex Data'!AK289="Yes",'Rolex Data'!AN289="Yes"),1,0)</f>
        <v>0</v>
      </c>
      <c r="AE289" s="45">
        <f t="shared" si="25"/>
        <v>0</v>
      </c>
      <c r="AF289" s="45">
        <f t="shared" si="26"/>
        <v>1</v>
      </c>
      <c r="AG289" s="45">
        <f t="shared" si="27"/>
        <v>0</v>
      </c>
      <c r="AH289" s="45">
        <f t="shared" si="28"/>
        <v>0</v>
      </c>
      <c r="AI289" s="45">
        <f t="shared" si="29"/>
        <v>0</v>
      </c>
    </row>
    <row r="290" spans="1:35" x14ac:dyDescent="0.2">
      <c r="A290">
        <v>286</v>
      </c>
      <c r="B290" s="47">
        <f>'Rolex Data'!C290</f>
        <v>43779</v>
      </c>
      <c r="C290">
        <f>'Rolex Data'!D290</f>
        <v>458</v>
      </c>
      <c r="D290" s="48">
        <f>'Rolex Data'!E290</f>
        <v>900</v>
      </c>
      <c r="E290" s="48">
        <f>'Rolex Data'!F290</f>
        <v>1125</v>
      </c>
      <c r="F290" s="49">
        <f t="shared" si="24"/>
        <v>6.8023947633243109</v>
      </c>
      <c r="G290">
        <f>IF('Rolex Data'!L290="Stainless Steel",1,0)</f>
        <v>0</v>
      </c>
      <c r="H290">
        <f>IF('Rolex Data'!L290="Two-tone",1,0)</f>
        <v>1</v>
      </c>
      <c r="I290">
        <f>IF(OR('Rolex Data'!L290="YG 18K",'Rolex Data'!L290="YG &lt;18K",'Rolex Data'!L290="PG 18K",'Rolex Data'!L290="PG &lt;18K",'Rolex Data'!L290="WG 18K",'Rolex Data'!L290="Mixes of 18K",'Rolex Data'!L290="Mixes &lt;18K"),1,0)</f>
        <v>0</v>
      </c>
      <c r="J290">
        <f>IF(OR('Rolex Data'!L290="PVD",'Rolex Data'!L290="Gold Plate",'Rolex Data'!L290="Other"),1,0)</f>
        <v>0</v>
      </c>
      <c r="K290">
        <f>IF('Rolex Data'!P290="Stainless Steel",1,0)</f>
        <v>0</v>
      </c>
      <c r="L290">
        <f>IF('Rolex Data'!P290="Leather",1,0)</f>
        <v>1</v>
      </c>
      <c r="M290">
        <f>IF('Rolex Data'!P290="Two-tone",1,0)</f>
        <v>0</v>
      </c>
      <c r="N290">
        <f>IF(OR('Rolex Data'!P290="YG 18K",'Rolex Data'!P290="PG 18K",'Rolex Data'!P290="WG 18K",'Rolex Data'!P290="Mixes of 18K"),1,0)</f>
        <v>0</v>
      </c>
      <c r="O290">
        <f>IF(OR('Rolex Data'!AX290="Yes",'Rolex Data'!AY290="Yes",'Rolex Data'!AW290="Yes"),1,0)</f>
        <v>0</v>
      </c>
      <c r="P290">
        <f>IF(OR(ISTEXT('Rolex Data'!AZ290), ISTEXT('Rolex Data'!BA290)),1,0)</f>
        <v>0</v>
      </c>
      <c r="Q290">
        <f>IF('Rolex Data'!BB290="Yes",1,0)</f>
        <v>0</v>
      </c>
      <c r="R290">
        <f>IF('Rolex Data'!BC290="Yes",1,0)</f>
        <v>0</v>
      </c>
      <c r="S290">
        <f>IF('Rolex Data'!BF290="Yes",1,0)</f>
        <v>0</v>
      </c>
      <c r="T290">
        <f>IF('Rolex Data'!BG290="A",1,0)</f>
        <v>0</v>
      </c>
      <c r="U290">
        <f>IF('Rolex Data'!BG290="AA",1,0)</f>
        <v>1</v>
      </c>
      <c r="V290">
        <f>IF('Rolex Data'!BG290="AAA",1,0)</f>
        <v>0</v>
      </c>
      <c r="W290">
        <f>IF('Rolex Data'!BG290="AAAA",1,0)</f>
        <v>0</v>
      </c>
      <c r="X290">
        <f>IF('Rolex Data'!R290="Yes",1,0)</f>
        <v>1</v>
      </c>
      <c r="Y290">
        <f>IF(OR('Rolex Data'!X290="Yes", 'Rolex Data'!Y290="Yes",'Rolex Data'!Z290="Yes"),1,0)</f>
        <v>0</v>
      </c>
      <c r="Z290">
        <f>IF(OR('Rolex Data'!AA290="Yes",'Rolex Data'!AB290="Yes"),1,0)</f>
        <v>0</v>
      </c>
      <c r="AA290">
        <f>IF('Rolex Data'!AD290="Yes",1,0)</f>
        <v>0</v>
      </c>
      <c r="AB290">
        <f>IF('Rolex Data'!AC290="Yes",1,0)</f>
        <v>0</v>
      </c>
      <c r="AC290">
        <f>IF('Rolex Data'!AE290="Yes",1,0)</f>
        <v>0</v>
      </c>
      <c r="AD290">
        <f>IF(OR('Rolex Data'!AK290="Yes",'Rolex Data'!AN290="Yes"),1,0)</f>
        <v>0</v>
      </c>
      <c r="AE290" s="45">
        <f t="shared" si="25"/>
        <v>0</v>
      </c>
      <c r="AF290" s="45">
        <f t="shared" si="26"/>
        <v>1</v>
      </c>
      <c r="AG290" s="45">
        <f t="shared" si="27"/>
        <v>0</v>
      </c>
      <c r="AH290" s="45">
        <f t="shared" si="28"/>
        <v>0</v>
      </c>
      <c r="AI290" s="45">
        <f t="shared" si="29"/>
        <v>0</v>
      </c>
    </row>
    <row r="291" spans="1:35" x14ac:dyDescent="0.2">
      <c r="A291">
        <v>287</v>
      </c>
      <c r="B291" s="47">
        <f>'Rolex Data'!C291</f>
        <v>43779</v>
      </c>
      <c r="C291">
        <f>'Rolex Data'!D291</f>
        <v>459</v>
      </c>
      <c r="D291" s="48">
        <f>'Rolex Data'!E291</f>
        <v>1600</v>
      </c>
      <c r="E291" s="48">
        <f>'Rolex Data'!F291</f>
        <v>2000</v>
      </c>
      <c r="F291" s="49">
        <f t="shared" si="24"/>
        <v>7.3777589082278725</v>
      </c>
      <c r="G291">
        <f>IF('Rolex Data'!L291="Stainless Steel",1,0)</f>
        <v>0</v>
      </c>
      <c r="H291">
        <f>IF('Rolex Data'!L291="Two-tone",1,0)</f>
        <v>0</v>
      </c>
      <c r="I291">
        <f>IF(OR('Rolex Data'!L291="YG 18K",'Rolex Data'!L291="YG &lt;18K",'Rolex Data'!L291="PG 18K",'Rolex Data'!L291="PG &lt;18K",'Rolex Data'!L291="WG 18K",'Rolex Data'!L291="Mixes of 18K",'Rolex Data'!L291="Mixes &lt;18K"),1,0)</f>
        <v>1</v>
      </c>
      <c r="J291">
        <f>IF(OR('Rolex Data'!L291="PVD",'Rolex Data'!L291="Gold Plate",'Rolex Data'!L291="Other"),1,0)</f>
        <v>0</v>
      </c>
      <c r="K291">
        <f>IF('Rolex Data'!P291="Stainless Steel",1,0)</f>
        <v>0</v>
      </c>
      <c r="L291">
        <f>IF('Rolex Data'!P291="Leather",1,0)</f>
        <v>1</v>
      </c>
      <c r="M291">
        <f>IF('Rolex Data'!P291="Two-tone",1,0)</f>
        <v>0</v>
      </c>
      <c r="N291">
        <f>IF(OR('Rolex Data'!P291="YG 18K",'Rolex Data'!P291="PG 18K",'Rolex Data'!P291="WG 18K",'Rolex Data'!P291="Mixes of 18K"),1,0)</f>
        <v>0</v>
      </c>
      <c r="O291">
        <f>IF(OR('Rolex Data'!AX291="Yes",'Rolex Data'!AY291="Yes",'Rolex Data'!AW291="Yes"),1,0)</f>
        <v>0</v>
      </c>
      <c r="P291">
        <f>IF(OR(ISTEXT('Rolex Data'!AZ291), ISTEXT('Rolex Data'!BA291)),1,0)</f>
        <v>0</v>
      </c>
      <c r="Q291">
        <f>IF('Rolex Data'!BB291="Yes",1,0)</f>
        <v>0</v>
      </c>
      <c r="R291">
        <f>IF('Rolex Data'!BC291="Yes",1,0)</f>
        <v>0</v>
      </c>
      <c r="S291">
        <f>IF('Rolex Data'!BF291="Yes",1,0)</f>
        <v>0</v>
      </c>
      <c r="T291">
        <f>IF('Rolex Data'!BG291="A",1,0)</f>
        <v>0</v>
      </c>
      <c r="U291">
        <f>IF('Rolex Data'!BG291="AA",1,0)</f>
        <v>0</v>
      </c>
      <c r="V291">
        <f>IF('Rolex Data'!BG291="AAA",1,0)</f>
        <v>1</v>
      </c>
      <c r="W291">
        <f>IF('Rolex Data'!BG291="AAAA",1,0)</f>
        <v>0</v>
      </c>
      <c r="X291">
        <f>IF('Rolex Data'!R291="Yes",1,0)</f>
        <v>1</v>
      </c>
      <c r="Y291">
        <f>IF(OR('Rolex Data'!X291="Yes", 'Rolex Data'!Y291="Yes",'Rolex Data'!Z291="Yes"),1,0)</f>
        <v>0</v>
      </c>
      <c r="Z291">
        <f>IF(OR('Rolex Data'!AA291="Yes",'Rolex Data'!AB291="Yes"),1,0)</f>
        <v>0</v>
      </c>
      <c r="AA291">
        <f>IF('Rolex Data'!AD291="Yes",1,0)</f>
        <v>0</v>
      </c>
      <c r="AB291">
        <f>IF('Rolex Data'!AC291="Yes",1,0)</f>
        <v>0</v>
      </c>
      <c r="AC291">
        <f>IF('Rolex Data'!AE291="Yes",1,0)</f>
        <v>0</v>
      </c>
      <c r="AD291">
        <f>IF(OR('Rolex Data'!AK291="Yes",'Rolex Data'!AN291="Yes"),1,0)</f>
        <v>0</v>
      </c>
      <c r="AE291" s="45">
        <f t="shared" si="25"/>
        <v>0</v>
      </c>
      <c r="AF291" s="45">
        <f t="shared" si="26"/>
        <v>1</v>
      </c>
      <c r="AG291" s="45">
        <f t="shared" si="27"/>
        <v>0</v>
      </c>
      <c r="AH291" s="45">
        <f t="shared" si="28"/>
        <v>0</v>
      </c>
      <c r="AI291" s="45">
        <f t="shared" si="29"/>
        <v>0</v>
      </c>
    </row>
    <row r="292" spans="1:35" x14ac:dyDescent="0.2">
      <c r="A292">
        <v>288</v>
      </c>
      <c r="B292" s="47">
        <f>'Rolex Data'!C292</f>
        <v>43779</v>
      </c>
      <c r="C292">
        <f>'Rolex Data'!D292</f>
        <v>460</v>
      </c>
      <c r="D292" s="48">
        <f>'Rolex Data'!E292</f>
        <v>4200</v>
      </c>
      <c r="E292" s="48">
        <f>'Rolex Data'!F292</f>
        <v>5250</v>
      </c>
      <c r="F292" s="49">
        <f t="shared" si="24"/>
        <v>8.3428398042714598</v>
      </c>
      <c r="G292">
        <f>IF('Rolex Data'!L292="Stainless Steel",1,0)</f>
        <v>0</v>
      </c>
      <c r="H292">
        <f>IF('Rolex Data'!L292="Two-tone",1,0)</f>
        <v>1</v>
      </c>
      <c r="I292">
        <f>IF(OR('Rolex Data'!L292="YG 18K",'Rolex Data'!L292="YG &lt;18K",'Rolex Data'!L292="PG 18K",'Rolex Data'!L292="PG &lt;18K",'Rolex Data'!L292="WG 18K",'Rolex Data'!L292="Mixes of 18K",'Rolex Data'!L292="Mixes &lt;18K"),1,0)</f>
        <v>0</v>
      </c>
      <c r="J292">
        <f>IF(OR('Rolex Data'!L292="PVD",'Rolex Data'!L292="Gold Plate",'Rolex Data'!L292="Other"),1,0)</f>
        <v>0</v>
      </c>
      <c r="K292">
        <f>IF('Rolex Data'!P292="Stainless Steel",1,0)</f>
        <v>0</v>
      </c>
      <c r="L292">
        <f>IF('Rolex Data'!P292="Leather",1,0)</f>
        <v>0</v>
      </c>
      <c r="M292">
        <f>IF('Rolex Data'!P292="Two-tone",1,0)</f>
        <v>1</v>
      </c>
      <c r="N292">
        <f>IF(OR('Rolex Data'!P292="YG 18K",'Rolex Data'!P292="PG 18K",'Rolex Data'!P292="WG 18K",'Rolex Data'!P292="Mixes of 18K"),1,0)</f>
        <v>0</v>
      </c>
      <c r="O292">
        <f>IF(OR('Rolex Data'!AX292="Yes",'Rolex Data'!AY292="Yes",'Rolex Data'!AW292="Yes"),1,0)</f>
        <v>0</v>
      </c>
      <c r="P292">
        <f>IF(OR(ISTEXT('Rolex Data'!AZ292), ISTEXT('Rolex Data'!BA292)),1,0)</f>
        <v>0</v>
      </c>
      <c r="Q292">
        <f>IF('Rolex Data'!BB292="Yes",1,0)</f>
        <v>0</v>
      </c>
      <c r="R292">
        <f>IF('Rolex Data'!BC292="Yes",1,0)</f>
        <v>0</v>
      </c>
      <c r="S292">
        <f>IF('Rolex Data'!BF292="Yes",1,0)</f>
        <v>0</v>
      </c>
      <c r="T292">
        <f>IF('Rolex Data'!BG292="A",1,0)</f>
        <v>0</v>
      </c>
      <c r="U292">
        <f>IF('Rolex Data'!BG292="AA",1,0)</f>
        <v>0</v>
      </c>
      <c r="V292">
        <f>IF('Rolex Data'!BG292="AAA",1,0)</f>
        <v>1</v>
      </c>
      <c r="W292">
        <f>IF('Rolex Data'!BG292="AAAA",1,0)</f>
        <v>0</v>
      </c>
      <c r="X292">
        <f>IF('Rolex Data'!R292="Yes",1,0)</f>
        <v>1</v>
      </c>
      <c r="Y292">
        <f>IF(OR('Rolex Data'!X292="Yes", 'Rolex Data'!Y292="Yes",'Rolex Data'!Z292="Yes"),1,0)</f>
        <v>0</v>
      </c>
      <c r="Z292">
        <f>IF(OR('Rolex Data'!AA292="Yes",'Rolex Data'!AB292="Yes"),1,0)</f>
        <v>0</v>
      </c>
      <c r="AA292">
        <f>IF('Rolex Data'!AD292="Yes",1,0)</f>
        <v>0</v>
      </c>
      <c r="AB292">
        <f>IF('Rolex Data'!AC292="Yes",1,0)</f>
        <v>0</v>
      </c>
      <c r="AC292">
        <f>IF('Rolex Data'!AE292="Yes",1,0)</f>
        <v>0</v>
      </c>
      <c r="AD292">
        <f>IF(OR('Rolex Data'!AK292="Yes",'Rolex Data'!AN292="Yes"),1,0)</f>
        <v>0</v>
      </c>
      <c r="AE292" s="45">
        <f t="shared" si="25"/>
        <v>0</v>
      </c>
      <c r="AF292" s="45">
        <f t="shared" si="26"/>
        <v>1</v>
      </c>
      <c r="AG292" s="45">
        <f t="shared" si="27"/>
        <v>0</v>
      </c>
      <c r="AH292" s="45">
        <f t="shared" si="28"/>
        <v>0</v>
      </c>
      <c r="AI292" s="45">
        <f t="shared" si="29"/>
        <v>0</v>
      </c>
    </row>
    <row r="293" spans="1:35" x14ac:dyDescent="0.2">
      <c r="A293">
        <v>289</v>
      </c>
      <c r="B293" s="47">
        <f>'Rolex Data'!C293</f>
        <v>43779</v>
      </c>
      <c r="C293">
        <f>'Rolex Data'!D293</f>
        <v>461</v>
      </c>
      <c r="D293" s="48">
        <f>'Rolex Data'!E293</f>
        <v>28000</v>
      </c>
      <c r="E293" s="48">
        <f>'Rolex Data'!F293</f>
        <v>35000</v>
      </c>
      <c r="F293" s="49">
        <f t="shared" si="24"/>
        <v>10.239959789157341</v>
      </c>
      <c r="G293">
        <f>IF('Rolex Data'!L293="Stainless Steel",1,0)</f>
        <v>1</v>
      </c>
      <c r="H293">
        <f>IF('Rolex Data'!L293="Two-tone",1,0)</f>
        <v>0</v>
      </c>
      <c r="I293">
        <f>IF(OR('Rolex Data'!L293="YG 18K",'Rolex Data'!L293="YG &lt;18K",'Rolex Data'!L293="PG 18K",'Rolex Data'!L293="PG &lt;18K",'Rolex Data'!L293="WG 18K",'Rolex Data'!L293="Mixes of 18K",'Rolex Data'!L293="Mixes &lt;18K"),1,0)</f>
        <v>0</v>
      </c>
      <c r="J293">
        <f>IF(OR('Rolex Data'!L293="PVD",'Rolex Data'!L293="Gold Plate",'Rolex Data'!L293="Other"),1,0)</f>
        <v>0</v>
      </c>
      <c r="K293">
        <f>IF('Rolex Data'!P293="Stainless Steel",1,0)</f>
        <v>1</v>
      </c>
      <c r="L293">
        <f>IF('Rolex Data'!P293="Leather",1,0)</f>
        <v>0</v>
      </c>
      <c r="M293">
        <f>IF('Rolex Data'!P293="Two-tone",1,0)</f>
        <v>0</v>
      </c>
      <c r="N293">
        <f>IF(OR('Rolex Data'!P293="YG 18K",'Rolex Data'!P293="PG 18K",'Rolex Data'!P293="WG 18K",'Rolex Data'!P293="Mixes of 18K"),1,0)</f>
        <v>0</v>
      </c>
      <c r="O293">
        <f>IF(OR('Rolex Data'!AX293="Yes",'Rolex Data'!AY293="Yes",'Rolex Data'!AW293="Yes"),1,0)</f>
        <v>0</v>
      </c>
      <c r="P293">
        <f>IF(OR(ISTEXT('Rolex Data'!AZ293), ISTEXT('Rolex Data'!BA293)),1,0)</f>
        <v>0</v>
      </c>
      <c r="Q293">
        <f>IF('Rolex Data'!BB293="Yes",1,0)</f>
        <v>0</v>
      </c>
      <c r="R293">
        <f>IF('Rolex Data'!BC293="Yes",1,0)</f>
        <v>0</v>
      </c>
      <c r="S293">
        <f>IF('Rolex Data'!BF293="Yes",1,0)</f>
        <v>0</v>
      </c>
      <c r="T293">
        <f>IF('Rolex Data'!BG293="A",1,0)</f>
        <v>0</v>
      </c>
      <c r="U293">
        <f>IF('Rolex Data'!BG293="AA",1,0)</f>
        <v>0</v>
      </c>
      <c r="V293">
        <f>IF('Rolex Data'!BG293="AAA",1,0)</f>
        <v>1</v>
      </c>
      <c r="W293">
        <f>IF('Rolex Data'!BG293="AAAA",1,0)</f>
        <v>0</v>
      </c>
      <c r="X293">
        <f>IF('Rolex Data'!R293="Yes",1,0)</f>
        <v>0</v>
      </c>
      <c r="Y293">
        <f>IF(OR('Rolex Data'!X293="Yes", 'Rolex Data'!Y293="Yes",'Rolex Data'!Z293="Yes"),1,0)</f>
        <v>1</v>
      </c>
      <c r="Z293">
        <f>IF(OR('Rolex Data'!AA293="Yes",'Rolex Data'!AB293="Yes"),1,0)</f>
        <v>0</v>
      </c>
      <c r="AA293">
        <f>IF('Rolex Data'!AD293="Yes",1,0)</f>
        <v>0</v>
      </c>
      <c r="AB293">
        <f>IF('Rolex Data'!AC293="Yes",1,0)</f>
        <v>1</v>
      </c>
      <c r="AC293">
        <f>IF('Rolex Data'!AE293="Yes",1,0)</f>
        <v>0</v>
      </c>
      <c r="AD293">
        <f>IF(OR('Rolex Data'!AK293="Yes",'Rolex Data'!AN293="Yes"),1,0)</f>
        <v>0</v>
      </c>
      <c r="AE293" s="45">
        <f t="shared" si="25"/>
        <v>0</v>
      </c>
      <c r="AF293" s="45">
        <f t="shared" si="26"/>
        <v>1</v>
      </c>
      <c r="AG293" s="45">
        <f t="shared" si="27"/>
        <v>0</v>
      </c>
      <c r="AH293" s="45">
        <f t="shared" si="28"/>
        <v>0</v>
      </c>
      <c r="AI293" s="45">
        <f t="shared" si="29"/>
        <v>0</v>
      </c>
    </row>
    <row r="294" spans="1:35" x14ac:dyDescent="0.2">
      <c r="A294">
        <v>290</v>
      </c>
      <c r="B294" s="47">
        <f>'Rolex Data'!C294</f>
        <v>43779</v>
      </c>
      <c r="C294">
        <f>'Rolex Data'!D294</f>
        <v>462</v>
      </c>
      <c r="D294" s="48">
        <f>'Rolex Data'!E294</f>
        <v>55000</v>
      </c>
      <c r="E294" s="48">
        <f>'Rolex Data'!F294</f>
        <v>68750</v>
      </c>
      <c r="F294" s="49">
        <f t="shared" si="24"/>
        <v>10.915088464214607</v>
      </c>
      <c r="G294">
        <f>IF('Rolex Data'!L294="Stainless Steel",1,0)</f>
        <v>1</v>
      </c>
      <c r="H294">
        <f>IF('Rolex Data'!L294="Two-tone",1,0)</f>
        <v>0</v>
      </c>
      <c r="I294">
        <f>IF(OR('Rolex Data'!L294="YG 18K",'Rolex Data'!L294="YG &lt;18K",'Rolex Data'!L294="PG 18K",'Rolex Data'!L294="PG &lt;18K",'Rolex Data'!L294="WG 18K",'Rolex Data'!L294="Mixes of 18K",'Rolex Data'!L294="Mixes &lt;18K"),1,0)</f>
        <v>0</v>
      </c>
      <c r="J294">
        <f>IF(OR('Rolex Data'!L294="PVD",'Rolex Data'!L294="Gold Plate",'Rolex Data'!L294="Other"),1,0)</f>
        <v>0</v>
      </c>
      <c r="K294">
        <f>IF('Rolex Data'!P294="Stainless Steel",1,0)</f>
        <v>1</v>
      </c>
      <c r="L294">
        <f>IF('Rolex Data'!P294="Leather",1,0)</f>
        <v>0</v>
      </c>
      <c r="M294">
        <f>IF('Rolex Data'!P294="Two-tone",1,0)</f>
        <v>0</v>
      </c>
      <c r="N294">
        <f>IF(OR('Rolex Data'!P294="YG 18K",'Rolex Data'!P294="PG 18K",'Rolex Data'!P294="WG 18K",'Rolex Data'!P294="Mixes of 18K"),1,0)</f>
        <v>0</v>
      </c>
      <c r="O294">
        <f>IF(OR('Rolex Data'!AX294="Yes",'Rolex Data'!AY294="Yes",'Rolex Data'!AW294="Yes"),1,0)</f>
        <v>0</v>
      </c>
      <c r="P294">
        <f>IF(OR(ISTEXT('Rolex Data'!AZ294), ISTEXT('Rolex Data'!BA294)),1,0)</f>
        <v>0</v>
      </c>
      <c r="Q294">
        <f>IF('Rolex Data'!BB294="Yes",1,0)</f>
        <v>0</v>
      </c>
      <c r="R294">
        <f>IF('Rolex Data'!BC294="Yes",1,0)</f>
        <v>0</v>
      </c>
      <c r="S294">
        <f>IF('Rolex Data'!BF294="Yes",1,0)</f>
        <v>0</v>
      </c>
      <c r="T294">
        <f>IF('Rolex Data'!BG294="A",1,0)</f>
        <v>0</v>
      </c>
      <c r="U294">
        <f>IF('Rolex Data'!BG294="AA",1,0)</f>
        <v>0</v>
      </c>
      <c r="V294">
        <f>IF('Rolex Data'!BG294="AAA",1,0)</f>
        <v>0</v>
      </c>
      <c r="W294">
        <f>IF('Rolex Data'!BG294="AAAA",1,0)</f>
        <v>1</v>
      </c>
      <c r="X294">
        <f>IF('Rolex Data'!R294="Yes",1,0)</f>
        <v>0</v>
      </c>
      <c r="Y294">
        <f>IF(OR('Rolex Data'!X294="Yes", 'Rolex Data'!Y294="Yes",'Rolex Data'!Z294="Yes"),1,0)</f>
        <v>0</v>
      </c>
      <c r="Z294">
        <f>IF(OR('Rolex Data'!AA294="Yes",'Rolex Data'!AB294="Yes"),1,0)</f>
        <v>0</v>
      </c>
      <c r="AA294">
        <f>IF('Rolex Data'!AD294="Yes",1,0)</f>
        <v>0</v>
      </c>
      <c r="AB294">
        <f>IF('Rolex Data'!AC294="Yes",1,0)</f>
        <v>0</v>
      </c>
      <c r="AC294">
        <f>IF('Rolex Data'!AE294="Yes",1,0)</f>
        <v>0</v>
      </c>
      <c r="AD294">
        <f>IF(OR('Rolex Data'!AK294="Yes",'Rolex Data'!AN294="Yes"),1,0)</f>
        <v>1</v>
      </c>
      <c r="AE294" s="45">
        <f t="shared" si="25"/>
        <v>0</v>
      </c>
      <c r="AF294" s="45">
        <f t="shared" si="26"/>
        <v>1</v>
      </c>
      <c r="AG294" s="45">
        <f t="shared" si="27"/>
        <v>0</v>
      </c>
      <c r="AH294" s="45">
        <f t="shared" si="28"/>
        <v>0</v>
      </c>
      <c r="AI294" s="45">
        <f t="shared" si="29"/>
        <v>0</v>
      </c>
    </row>
    <row r="295" spans="1:35" x14ac:dyDescent="0.2">
      <c r="A295">
        <v>291</v>
      </c>
      <c r="B295" s="47">
        <f>'Rolex Data'!C295</f>
        <v>43779</v>
      </c>
      <c r="C295">
        <f>'Rolex Data'!D295</f>
        <v>463</v>
      </c>
      <c r="D295" s="48">
        <f>'Rolex Data'!E295</f>
        <v>80000</v>
      </c>
      <c r="E295" s="48">
        <f>'Rolex Data'!F295</f>
        <v>100000</v>
      </c>
      <c r="F295" s="49">
        <f t="shared" si="24"/>
        <v>11.289781913656018</v>
      </c>
      <c r="G295">
        <f>IF('Rolex Data'!L295="Stainless Steel",1,0)</f>
        <v>0</v>
      </c>
      <c r="H295">
        <f>IF('Rolex Data'!L295="Two-tone",1,0)</f>
        <v>0</v>
      </c>
      <c r="I295">
        <f>IF(OR('Rolex Data'!L295="YG 18K",'Rolex Data'!L295="YG &lt;18K",'Rolex Data'!L295="PG 18K",'Rolex Data'!L295="PG &lt;18K",'Rolex Data'!L295="WG 18K",'Rolex Data'!L295="Mixes of 18K",'Rolex Data'!L295="Mixes &lt;18K"),1,0)</f>
        <v>1</v>
      </c>
      <c r="J295">
        <f>IF(OR('Rolex Data'!L295="PVD",'Rolex Data'!L295="Gold Plate",'Rolex Data'!L295="Other"),1,0)</f>
        <v>0</v>
      </c>
      <c r="K295">
        <f>IF('Rolex Data'!P295="Stainless Steel",1,0)</f>
        <v>0</v>
      </c>
      <c r="L295">
        <f>IF('Rolex Data'!P295="Leather",1,0)</f>
        <v>1</v>
      </c>
      <c r="M295">
        <f>IF('Rolex Data'!P295="Two-tone",1,0)</f>
        <v>0</v>
      </c>
      <c r="N295">
        <f>IF(OR('Rolex Data'!P295="YG 18K",'Rolex Data'!P295="PG 18K",'Rolex Data'!P295="WG 18K",'Rolex Data'!P295="Mixes of 18K"),1,0)</f>
        <v>0</v>
      </c>
      <c r="O295">
        <f>IF(OR('Rolex Data'!AX295="Yes",'Rolex Data'!AY295="Yes",'Rolex Data'!AW295="Yes"),1,0)</f>
        <v>0</v>
      </c>
      <c r="P295">
        <f>IF(OR(ISTEXT('Rolex Data'!AZ295), ISTEXT('Rolex Data'!BA295)),1,0)</f>
        <v>0</v>
      </c>
      <c r="Q295">
        <f>IF('Rolex Data'!BB295="Yes",1,0)</f>
        <v>0</v>
      </c>
      <c r="R295">
        <f>IF('Rolex Data'!BC295="Yes",1,0)</f>
        <v>0</v>
      </c>
      <c r="S295">
        <f>IF('Rolex Data'!BF295="Yes",1,0)</f>
        <v>0</v>
      </c>
      <c r="T295">
        <f>IF('Rolex Data'!BG295="A",1,0)</f>
        <v>0</v>
      </c>
      <c r="U295">
        <f>IF('Rolex Data'!BG295="AA",1,0)</f>
        <v>0</v>
      </c>
      <c r="V295">
        <f>IF('Rolex Data'!BG295="AAA",1,0)</f>
        <v>0</v>
      </c>
      <c r="W295">
        <f>IF('Rolex Data'!BG295="AAAA",1,0)</f>
        <v>1</v>
      </c>
      <c r="X295">
        <f>IF('Rolex Data'!R295="Yes",1,0)</f>
        <v>0</v>
      </c>
      <c r="Y295">
        <f>IF(OR('Rolex Data'!X295="Yes", 'Rolex Data'!Y295="Yes",'Rolex Data'!Z295="Yes"),1,0)</f>
        <v>0</v>
      </c>
      <c r="Z295">
        <f>IF(OR('Rolex Data'!AA295="Yes",'Rolex Data'!AB295="Yes"),1,0)</f>
        <v>0</v>
      </c>
      <c r="AA295">
        <f>IF('Rolex Data'!AD295="Yes",1,0)</f>
        <v>0</v>
      </c>
      <c r="AB295">
        <f>IF('Rolex Data'!AC295="Yes",1,0)</f>
        <v>0</v>
      </c>
      <c r="AC295">
        <f>IF('Rolex Data'!AE295="Yes",1,0)</f>
        <v>0</v>
      </c>
      <c r="AD295">
        <f>IF(OR('Rolex Data'!AK295="Yes",'Rolex Data'!AN295="Yes"),1,0)</f>
        <v>1</v>
      </c>
      <c r="AE295" s="45">
        <f t="shared" si="25"/>
        <v>0</v>
      </c>
      <c r="AF295" s="45">
        <f t="shared" si="26"/>
        <v>1</v>
      </c>
      <c r="AG295" s="45">
        <f t="shared" si="27"/>
        <v>0</v>
      </c>
      <c r="AH295" s="45">
        <f t="shared" si="28"/>
        <v>0</v>
      </c>
      <c r="AI295" s="45">
        <f t="shared" si="29"/>
        <v>0</v>
      </c>
    </row>
    <row r="296" spans="1:35" x14ac:dyDescent="0.2">
      <c r="A296">
        <v>292</v>
      </c>
      <c r="B296" s="47">
        <f>'Rolex Data'!C296</f>
        <v>43779</v>
      </c>
      <c r="C296">
        <f>'Rolex Data'!D296</f>
        <v>465</v>
      </c>
      <c r="D296" s="48">
        <f>'Rolex Data'!E296</f>
        <v>22000</v>
      </c>
      <c r="E296" s="48">
        <f>'Rolex Data'!F296</f>
        <v>27500</v>
      </c>
      <c r="F296" s="49">
        <f t="shared" si="24"/>
        <v>9.9987977323404529</v>
      </c>
      <c r="G296">
        <f>IF('Rolex Data'!L296="Stainless Steel",1,0)</f>
        <v>1</v>
      </c>
      <c r="H296">
        <f>IF('Rolex Data'!L296="Two-tone",1,0)</f>
        <v>0</v>
      </c>
      <c r="I296">
        <f>IF(OR('Rolex Data'!L296="YG 18K",'Rolex Data'!L296="YG &lt;18K",'Rolex Data'!L296="PG 18K",'Rolex Data'!L296="PG &lt;18K",'Rolex Data'!L296="WG 18K",'Rolex Data'!L296="Mixes of 18K",'Rolex Data'!L296="Mixes &lt;18K"),1,0)</f>
        <v>0</v>
      </c>
      <c r="J296">
        <f>IF(OR('Rolex Data'!L296="PVD",'Rolex Data'!L296="Gold Plate",'Rolex Data'!L296="Other"),1,0)</f>
        <v>0</v>
      </c>
      <c r="K296">
        <f>IF('Rolex Data'!P296="Stainless Steel",1,0)</f>
        <v>0</v>
      </c>
      <c r="L296">
        <f>IF('Rolex Data'!P296="Leather",1,0)</f>
        <v>1</v>
      </c>
      <c r="M296">
        <f>IF('Rolex Data'!P296="Two-tone",1,0)</f>
        <v>0</v>
      </c>
      <c r="N296">
        <f>IF(OR('Rolex Data'!P296="YG 18K",'Rolex Data'!P296="PG 18K",'Rolex Data'!P296="WG 18K",'Rolex Data'!P296="Mixes of 18K"),1,0)</f>
        <v>0</v>
      </c>
      <c r="O296">
        <f>IF(OR('Rolex Data'!AX296="Yes",'Rolex Data'!AY296="Yes",'Rolex Data'!AW296="Yes"),1,0)</f>
        <v>0</v>
      </c>
      <c r="P296">
        <f>IF(OR(ISTEXT('Rolex Data'!AZ296), ISTEXT('Rolex Data'!BA296)),1,0)</f>
        <v>0</v>
      </c>
      <c r="Q296">
        <f>IF('Rolex Data'!BB296="Yes",1,0)</f>
        <v>0</v>
      </c>
      <c r="R296">
        <f>IF('Rolex Data'!BC296="Yes",1,0)</f>
        <v>0</v>
      </c>
      <c r="S296">
        <f>IF('Rolex Data'!BF296="Yes",1,0)</f>
        <v>0</v>
      </c>
      <c r="T296">
        <f>IF('Rolex Data'!BG296="A",1,0)</f>
        <v>0</v>
      </c>
      <c r="U296">
        <f>IF('Rolex Data'!BG296="AA",1,0)</f>
        <v>0</v>
      </c>
      <c r="V296">
        <f>IF('Rolex Data'!BG296="AAA",1,0)</f>
        <v>1</v>
      </c>
      <c r="W296">
        <f>IF('Rolex Data'!BG296="AAAA",1,0)</f>
        <v>0</v>
      </c>
      <c r="X296">
        <f>IF('Rolex Data'!R296="Yes",1,0)</f>
        <v>0</v>
      </c>
      <c r="Y296">
        <f>IF(OR('Rolex Data'!X296="Yes", 'Rolex Data'!Y296="Yes",'Rolex Data'!Z296="Yes"),1,0)</f>
        <v>0</v>
      </c>
      <c r="Z296">
        <f>IF(OR('Rolex Data'!AA296="Yes",'Rolex Data'!AB296="Yes"),1,0)</f>
        <v>0</v>
      </c>
      <c r="AA296">
        <f>IF('Rolex Data'!AD296="Yes",1,0)</f>
        <v>0</v>
      </c>
      <c r="AB296">
        <f>IF('Rolex Data'!AC296="Yes",1,0)</f>
        <v>0</v>
      </c>
      <c r="AC296">
        <f>IF('Rolex Data'!AE296="Yes",1,0)</f>
        <v>0</v>
      </c>
      <c r="AD296">
        <f>IF(OR('Rolex Data'!AK296="Yes",'Rolex Data'!AN296="Yes"),1,0)</f>
        <v>1</v>
      </c>
      <c r="AE296" s="45">
        <f t="shared" si="25"/>
        <v>0</v>
      </c>
      <c r="AF296" s="45">
        <f t="shared" si="26"/>
        <v>1</v>
      </c>
      <c r="AG296" s="45">
        <f t="shared" si="27"/>
        <v>0</v>
      </c>
      <c r="AH296" s="45">
        <f t="shared" si="28"/>
        <v>0</v>
      </c>
      <c r="AI296" s="45">
        <f t="shared" si="29"/>
        <v>0</v>
      </c>
    </row>
    <row r="297" spans="1:35" x14ac:dyDescent="0.2">
      <c r="A297">
        <v>293</v>
      </c>
      <c r="B297" s="47">
        <f>'Rolex Data'!C297</f>
        <v>43779</v>
      </c>
      <c r="C297">
        <f>'Rolex Data'!D297</f>
        <v>617</v>
      </c>
      <c r="D297" s="48">
        <f>'Rolex Data'!E297</f>
        <v>7500</v>
      </c>
      <c r="E297" s="48">
        <f>'Rolex Data'!F297</f>
        <v>9375</v>
      </c>
      <c r="F297" s="49">
        <f t="shared" si="24"/>
        <v>8.9226582995244019</v>
      </c>
      <c r="G297">
        <f>IF('Rolex Data'!L297="Stainless Steel",1,0)</f>
        <v>1</v>
      </c>
      <c r="H297">
        <f>IF('Rolex Data'!L297="Two-tone",1,0)</f>
        <v>0</v>
      </c>
      <c r="I297">
        <f>IF(OR('Rolex Data'!L297="YG 18K",'Rolex Data'!L297="YG &lt;18K",'Rolex Data'!L297="PG 18K",'Rolex Data'!L297="PG &lt;18K",'Rolex Data'!L297="WG 18K",'Rolex Data'!L297="Mixes of 18K",'Rolex Data'!L297="Mixes &lt;18K"),1,0)</f>
        <v>0</v>
      </c>
      <c r="J297">
        <f>IF(OR('Rolex Data'!L297="PVD",'Rolex Data'!L297="Gold Plate",'Rolex Data'!L297="Other"),1,0)</f>
        <v>0</v>
      </c>
      <c r="K297">
        <f>IF('Rolex Data'!P297="Stainless Steel",1,0)</f>
        <v>1</v>
      </c>
      <c r="L297">
        <f>IF('Rolex Data'!P297="Leather",1,0)</f>
        <v>0</v>
      </c>
      <c r="M297">
        <f>IF('Rolex Data'!P297="Two-tone",1,0)</f>
        <v>0</v>
      </c>
      <c r="N297">
        <f>IF(OR('Rolex Data'!P297="YG 18K",'Rolex Data'!P297="PG 18K",'Rolex Data'!P297="WG 18K",'Rolex Data'!P297="Mixes of 18K"),1,0)</f>
        <v>0</v>
      </c>
      <c r="O297">
        <f>IF(OR('Rolex Data'!AX297="Yes",'Rolex Data'!AY297="Yes",'Rolex Data'!AW297="Yes"),1,0)</f>
        <v>0</v>
      </c>
      <c r="P297">
        <f>IF(OR(ISTEXT('Rolex Data'!AZ297), ISTEXT('Rolex Data'!BA297)),1,0)</f>
        <v>0</v>
      </c>
      <c r="Q297">
        <f>IF('Rolex Data'!BB297="Yes",1,0)</f>
        <v>0</v>
      </c>
      <c r="R297">
        <f>IF('Rolex Data'!BC297="Yes",1,0)</f>
        <v>0</v>
      </c>
      <c r="S297">
        <f>IF('Rolex Data'!BF297="Yes",1,0)</f>
        <v>0</v>
      </c>
      <c r="T297">
        <f>IF('Rolex Data'!BG297="A",1,0)</f>
        <v>0</v>
      </c>
      <c r="U297">
        <f>IF('Rolex Data'!BG297="AA",1,0)</f>
        <v>0</v>
      </c>
      <c r="V297">
        <f>IF('Rolex Data'!BG297="AAA",1,0)</f>
        <v>1</v>
      </c>
      <c r="W297">
        <f>IF('Rolex Data'!BG297="AAAA",1,0)</f>
        <v>0</v>
      </c>
      <c r="X297">
        <f>IF('Rolex Data'!R297="Yes",1,0)</f>
        <v>0</v>
      </c>
      <c r="Y297">
        <f>IF(OR('Rolex Data'!X297="Yes", 'Rolex Data'!Y297="Yes",'Rolex Data'!Z297="Yes"),1,0)</f>
        <v>1</v>
      </c>
      <c r="Z297">
        <f>IF(OR('Rolex Data'!AA297="Yes",'Rolex Data'!AB297="Yes"),1,0)</f>
        <v>0</v>
      </c>
      <c r="AA297">
        <f>IF('Rolex Data'!AD297="Yes",1,0)</f>
        <v>0</v>
      </c>
      <c r="AB297">
        <f>IF('Rolex Data'!AC297="Yes",1,0)</f>
        <v>0</v>
      </c>
      <c r="AC297">
        <f>IF('Rolex Data'!AE297="Yes",1,0)</f>
        <v>1</v>
      </c>
      <c r="AD297">
        <f>IF(OR('Rolex Data'!AK297="Yes",'Rolex Data'!AN297="Yes"),1,0)</f>
        <v>0</v>
      </c>
      <c r="AE297" s="45">
        <f t="shared" si="25"/>
        <v>0</v>
      </c>
      <c r="AF297" s="45">
        <f t="shared" si="26"/>
        <v>1</v>
      </c>
      <c r="AG297" s="45">
        <f t="shared" si="27"/>
        <v>0</v>
      </c>
      <c r="AH297" s="45">
        <f t="shared" si="28"/>
        <v>0</v>
      </c>
      <c r="AI297" s="45">
        <f t="shared" si="29"/>
        <v>0</v>
      </c>
    </row>
    <row r="298" spans="1:35" x14ac:dyDescent="0.2">
      <c r="A298">
        <v>294</v>
      </c>
      <c r="B298" s="47">
        <f>'Rolex Data'!C298</f>
        <v>43779</v>
      </c>
      <c r="C298">
        <f>'Rolex Data'!D298</f>
        <v>618</v>
      </c>
      <c r="D298" s="48">
        <f>'Rolex Data'!E298</f>
        <v>37000</v>
      </c>
      <c r="E298" s="48">
        <f>'Rolex Data'!F298</f>
        <v>46250</v>
      </c>
      <c r="F298" s="49">
        <f t="shared" si="24"/>
        <v>10.518673191626361</v>
      </c>
      <c r="G298">
        <f>IF('Rolex Data'!L298="Stainless Steel",1,0)</f>
        <v>0</v>
      </c>
      <c r="H298">
        <f>IF('Rolex Data'!L298="Two-tone",1,0)</f>
        <v>0</v>
      </c>
      <c r="I298">
        <f>IF(OR('Rolex Data'!L298="YG 18K",'Rolex Data'!L298="YG &lt;18K",'Rolex Data'!L298="PG 18K",'Rolex Data'!L298="PG &lt;18K",'Rolex Data'!L298="WG 18K",'Rolex Data'!L298="Mixes of 18K",'Rolex Data'!L298="Mixes &lt;18K"),1,0)</f>
        <v>1</v>
      </c>
      <c r="J298">
        <f>IF(OR('Rolex Data'!L298="PVD",'Rolex Data'!L298="Gold Plate",'Rolex Data'!L298="Other"),1,0)</f>
        <v>0</v>
      </c>
      <c r="K298">
        <f>IF('Rolex Data'!P298="Stainless Steel",1,0)</f>
        <v>0</v>
      </c>
      <c r="L298">
        <f>IF('Rolex Data'!P298="Leather",1,0)</f>
        <v>0</v>
      </c>
      <c r="M298">
        <f>IF('Rolex Data'!P298="Two-tone",1,0)</f>
        <v>0</v>
      </c>
      <c r="N298">
        <f>IF(OR('Rolex Data'!P298="YG 18K",'Rolex Data'!P298="PG 18K",'Rolex Data'!P298="WG 18K",'Rolex Data'!P298="Mixes of 18K"),1,0)</f>
        <v>1</v>
      </c>
      <c r="O298">
        <f>IF(OR('Rolex Data'!AX298="Yes",'Rolex Data'!AY298="Yes",'Rolex Data'!AW298="Yes"),1,0)</f>
        <v>0</v>
      </c>
      <c r="P298">
        <f>IF(OR(ISTEXT('Rolex Data'!AZ298), ISTEXT('Rolex Data'!BA298)),1,0)</f>
        <v>1</v>
      </c>
      <c r="Q298">
        <f>IF('Rolex Data'!BB298="Yes",1,0)</f>
        <v>0</v>
      </c>
      <c r="R298">
        <f>IF('Rolex Data'!BC298="Yes",1,0)</f>
        <v>0</v>
      </c>
      <c r="S298">
        <f>IF('Rolex Data'!BF298="Yes",1,0)</f>
        <v>0</v>
      </c>
      <c r="T298">
        <f>IF('Rolex Data'!BG298="A",1,0)</f>
        <v>0</v>
      </c>
      <c r="U298">
        <f>IF('Rolex Data'!BG298="AA",1,0)</f>
        <v>0</v>
      </c>
      <c r="V298">
        <f>IF('Rolex Data'!BG298="AAA",1,0)</f>
        <v>1</v>
      </c>
      <c r="W298">
        <f>IF('Rolex Data'!BG298="AAAA",1,0)</f>
        <v>0</v>
      </c>
      <c r="X298">
        <f>IF('Rolex Data'!R298="Yes",1,0)</f>
        <v>0</v>
      </c>
      <c r="Y298">
        <f>IF(OR('Rolex Data'!X298="Yes", 'Rolex Data'!Y298="Yes",'Rolex Data'!Z298="Yes"),1,0)</f>
        <v>1</v>
      </c>
      <c r="Z298">
        <f>IF(OR('Rolex Data'!AA298="Yes",'Rolex Data'!AB298="Yes"),1,0)</f>
        <v>0</v>
      </c>
      <c r="AA298">
        <f>IF('Rolex Data'!AD298="Yes",1,0)</f>
        <v>0</v>
      </c>
      <c r="AB298">
        <f>IF('Rolex Data'!AC298="Yes",1,0)</f>
        <v>0</v>
      </c>
      <c r="AC298">
        <f>IF('Rolex Data'!AE298="Yes",1,0)</f>
        <v>1</v>
      </c>
      <c r="AD298">
        <f>IF(OR('Rolex Data'!AK298="Yes",'Rolex Data'!AN298="Yes"),1,0)</f>
        <v>0</v>
      </c>
      <c r="AE298" s="45">
        <f t="shared" si="25"/>
        <v>0</v>
      </c>
      <c r="AF298" s="45">
        <f t="shared" si="26"/>
        <v>1</v>
      </c>
      <c r="AG298" s="45">
        <f t="shared" si="27"/>
        <v>0</v>
      </c>
      <c r="AH298" s="45">
        <f t="shared" si="28"/>
        <v>0</v>
      </c>
      <c r="AI298" s="45">
        <f t="shared" si="29"/>
        <v>0</v>
      </c>
    </row>
    <row r="299" spans="1:35" x14ac:dyDescent="0.2">
      <c r="A299">
        <v>295</v>
      </c>
      <c r="B299" s="47">
        <f>'Rolex Data'!C299</f>
        <v>43779</v>
      </c>
      <c r="C299">
        <f>'Rolex Data'!D299</f>
        <v>647</v>
      </c>
      <c r="D299" s="48">
        <f>'Rolex Data'!E299</f>
        <v>48000</v>
      </c>
      <c r="E299" s="48">
        <f>'Rolex Data'!F299</f>
        <v>60000</v>
      </c>
      <c r="F299" s="49">
        <f t="shared" si="24"/>
        <v>10.778956289890028</v>
      </c>
      <c r="G299">
        <f>IF('Rolex Data'!L299="Stainless Steel",1,0)</f>
        <v>1</v>
      </c>
      <c r="H299">
        <f>IF('Rolex Data'!L299="Two-tone",1,0)</f>
        <v>0</v>
      </c>
      <c r="I299">
        <f>IF(OR('Rolex Data'!L299="YG 18K",'Rolex Data'!L299="YG &lt;18K",'Rolex Data'!L299="PG 18K",'Rolex Data'!L299="PG &lt;18K",'Rolex Data'!L299="WG 18K",'Rolex Data'!L299="Mixes of 18K",'Rolex Data'!L299="Mixes &lt;18K"),1,0)</f>
        <v>0</v>
      </c>
      <c r="J299">
        <f>IF(OR('Rolex Data'!L299="PVD",'Rolex Data'!L299="Gold Plate",'Rolex Data'!L299="Other"),1,0)</f>
        <v>0</v>
      </c>
      <c r="K299">
        <f>IF('Rolex Data'!P299="Stainless Steel",1,0)</f>
        <v>0</v>
      </c>
      <c r="L299">
        <f>IF('Rolex Data'!P299="Leather",1,0)</f>
        <v>1</v>
      </c>
      <c r="M299">
        <f>IF('Rolex Data'!P299="Two-tone",1,0)</f>
        <v>0</v>
      </c>
      <c r="N299">
        <f>IF(OR('Rolex Data'!P299="YG 18K",'Rolex Data'!P299="PG 18K",'Rolex Data'!P299="WG 18K",'Rolex Data'!P299="Mixes of 18K"),1,0)</f>
        <v>0</v>
      </c>
      <c r="O299">
        <f>IF(OR('Rolex Data'!AX299="Yes",'Rolex Data'!AY299="Yes",'Rolex Data'!AW299="Yes"),1,0)</f>
        <v>0</v>
      </c>
      <c r="P299">
        <f>IF(OR(ISTEXT('Rolex Data'!AZ299), ISTEXT('Rolex Data'!BA299)),1,0)</f>
        <v>0</v>
      </c>
      <c r="Q299">
        <f>IF('Rolex Data'!BB299="Yes",1,0)</f>
        <v>0</v>
      </c>
      <c r="R299">
        <f>IF('Rolex Data'!BC299="Yes",1,0)</f>
        <v>0</v>
      </c>
      <c r="S299">
        <f>IF('Rolex Data'!BF299="Yes",1,0)</f>
        <v>0</v>
      </c>
      <c r="T299">
        <f>IF('Rolex Data'!BG299="A",1,0)</f>
        <v>0</v>
      </c>
      <c r="U299">
        <f>IF('Rolex Data'!BG299="AA",1,0)</f>
        <v>0</v>
      </c>
      <c r="V299">
        <f>IF('Rolex Data'!BG299="AAA",1,0)</f>
        <v>0</v>
      </c>
      <c r="W299">
        <f>IF('Rolex Data'!BG299="AAAA",1,0)</f>
        <v>1</v>
      </c>
      <c r="X299">
        <f>IF('Rolex Data'!R299="Yes",1,0)</f>
        <v>0</v>
      </c>
      <c r="Y299">
        <f>IF(OR('Rolex Data'!X299="Yes", 'Rolex Data'!Y299="Yes",'Rolex Data'!Z299="Yes"),1,0)</f>
        <v>1</v>
      </c>
      <c r="Z299">
        <f>IF(OR('Rolex Data'!AA299="Yes",'Rolex Data'!AB299="Yes"),1,0)</f>
        <v>1</v>
      </c>
      <c r="AA299">
        <f>IF('Rolex Data'!AD299="Yes",1,0)</f>
        <v>0</v>
      </c>
      <c r="AB299">
        <f>IF('Rolex Data'!AC299="Yes",1,0)</f>
        <v>0</v>
      </c>
      <c r="AC299">
        <f>IF('Rolex Data'!AE299="Yes",1,0)</f>
        <v>0</v>
      </c>
      <c r="AD299">
        <f>IF(OR('Rolex Data'!AK299="Yes",'Rolex Data'!AN299="Yes"),1,0)</f>
        <v>0</v>
      </c>
      <c r="AE299" s="45">
        <f t="shared" si="25"/>
        <v>0</v>
      </c>
      <c r="AF299" s="45">
        <f t="shared" si="26"/>
        <v>1</v>
      </c>
      <c r="AG299" s="45">
        <f t="shared" si="27"/>
        <v>0</v>
      </c>
      <c r="AH299" s="45">
        <f t="shared" si="28"/>
        <v>0</v>
      </c>
      <c r="AI299" s="45">
        <f t="shared" si="29"/>
        <v>0</v>
      </c>
    </row>
    <row r="300" spans="1:35" x14ac:dyDescent="0.2">
      <c r="A300">
        <v>296</v>
      </c>
      <c r="B300" s="47">
        <f>'Rolex Data'!C300</f>
        <v>43779</v>
      </c>
      <c r="C300">
        <f>'Rolex Data'!D300</f>
        <v>648</v>
      </c>
      <c r="D300" s="48">
        <f>'Rolex Data'!E300</f>
        <v>8500</v>
      </c>
      <c r="E300" s="48">
        <f>'Rolex Data'!F300</f>
        <v>10625</v>
      </c>
      <c r="F300" s="49">
        <f t="shared" si="24"/>
        <v>9.0478214424784085</v>
      </c>
      <c r="G300">
        <f>IF('Rolex Data'!L300="Stainless Steel",1,0)</f>
        <v>1</v>
      </c>
      <c r="H300">
        <f>IF('Rolex Data'!L300="Two-tone",1,0)</f>
        <v>0</v>
      </c>
      <c r="I300">
        <f>IF(OR('Rolex Data'!L300="YG 18K",'Rolex Data'!L300="YG &lt;18K",'Rolex Data'!L300="PG 18K",'Rolex Data'!L300="PG &lt;18K",'Rolex Data'!L300="WG 18K",'Rolex Data'!L300="Mixes of 18K",'Rolex Data'!L300="Mixes &lt;18K"),1,0)</f>
        <v>0</v>
      </c>
      <c r="J300">
        <f>IF(OR('Rolex Data'!L300="PVD",'Rolex Data'!L300="Gold Plate",'Rolex Data'!L300="Other"),1,0)</f>
        <v>0</v>
      </c>
      <c r="K300">
        <f>IF('Rolex Data'!P300="Stainless Steel",1,0)</f>
        <v>0</v>
      </c>
      <c r="L300">
        <f>IF('Rolex Data'!P300="Leather",1,0)</f>
        <v>1</v>
      </c>
      <c r="M300">
        <f>IF('Rolex Data'!P300="Two-tone",1,0)</f>
        <v>0</v>
      </c>
      <c r="N300">
        <f>IF(OR('Rolex Data'!P300="YG 18K",'Rolex Data'!P300="PG 18K",'Rolex Data'!P300="WG 18K",'Rolex Data'!P300="Mixes of 18K"),1,0)</f>
        <v>0</v>
      </c>
      <c r="O300">
        <f>IF(OR('Rolex Data'!AX300="Yes",'Rolex Data'!AY300="Yes",'Rolex Data'!AW300="Yes"),1,0)</f>
        <v>0</v>
      </c>
      <c r="P300">
        <f>IF(OR(ISTEXT('Rolex Data'!AZ300), ISTEXT('Rolex Data'!BA300)),1,0)</f>
        <v>0</v>
      </c>
      <c r="Q300">
        <f>IF('Rolex Data'!BB300="Yes",1,0)</f>
        <v>0</v>
      </c>
      <c r="R300">
        <f>IF('Rolex Data'!BC300="Yes",1,0)</f>
        <v>0</v>
      </c>
      <c r="S300">
        <f>IF('Rolex Data'!BF300="Yes",1,0)</f>
        <v>0</v>
      </c>
      <c r="T300">
        <f>IF('Rolex Data'!BG300="A",1,0)</f>
        <v>0</v>
      </c>
      <c r="U300">
        <f>IF('Rolex Data'!BG300="AA",1,0)</f>
        <v>1</v>
      </c>
      <c r="V300">
        <f>IF('Rolex Data'!BG300="AAA",1,0)</f>
        <v>0</v>
      </c>
      <c r="W300">
        <f>IF('Rolex Data'!BG300="AAAA",1,0)</f>
        <v>0</v>
      </c>
      <c r="X300">
        <f>IF('Rolex Data'!R300="Yes",1,0)</f>
        <v>0</v>
      </c>
      <c r="Y300">
        <f>IF(OR('Rolex Data'!X300="Yes", 'Rolex Data'!Y300="Yes",'Rolex Data'!Z300="Yes"),1,0)</f>
        <v>0</v>
      </c>
      <c r="Z300">
        <f>IF(OR('Rolex Data'!AA300="Yes",'Rolex Data'!AB300="Yes"),1,0)</f>
        <v>0</v>
      </c>
      <c r="AA300">
        <f>IF('Rolex Data'!AD300="Yes",1,0)</f>
        <v>0</v>
      </c>
      <c r="AB300">
        <f>IF('Rolex Data'!AC300="Yes",1,0)</f>
        <v>0</v>
      </c>
      <c r="AC300">
        <f>IF('Rolex Data'!AE300="Yes",1,0)</f>
        <v>0</v>
      </c>
      <c r="AD300">
        <f>IF(OR('Rolex Data'!AK300="Yes",'Rolex Data'!AN300="Yes"),1,0)</f>
        <v>1</v>
      </c>
      <c r="AE300" s="45">
        <f t="shared" si="25"/>
        <v>0</v>
      </c>
      <c r="AF300" s="45">
        <f t="shared" si="26"/>
        <v>1</v>
      </c>
      <c r="AG300" s="45">
        <f t="shared" si="27"/>
        <v>0</v>
      </c>
      <c r="AH300" s="45">
        <f t="shared" si="28"/>
        <v>0</v>
      </c>
      <c r="AI300" s="45">
        <f t="shared" si="29"/>
        <v>0</v>
      </c>
    </row>
    <row r="301" spans="1:35" x14ac:dyDescent="0.2">
      <c r="A301">
        <v>297</v>
      </c>
      <c r="B301" s="47">
        <f>'Rolex Data'!C301</f>
        <v>43779</v>
      </c>
      <c r="C301">
        <f>'Rolex Data'!D301</f>
        <v>649</v>
      </c>
      <c r="D301" s="48">
        <f>'Rolex Data'!E301</f>
        <v>3800</v>
      </c>
      <c r="E301" s="48">
        <f>'Rolex Data'!F301</f>
        <v>4750</v>
      </c>
      <c r="F301" s="49">
        <f t="shared" si="24"/>
        <v>8.2427563457144775</v>
      </c>
      <c r="G301">
        <f>IF('Rolex Data'!L301="Stainless Steel",1,0)</f>
        <v>1</v>
      </c>
      <c r="H301">
        <f>IF('Rolex Data'!L301="Two-tone",1,0)</f>
        <v>0</v>
      </c>
      <c r="I301">
        <f>IF(OR('Rolex Data'!L301="YG 18K",'Rolex Data'!L301="YG &lt;18K",'Rolex Data'!L301="PG 18K",'Rolex Data'!L301="PG &lt;18K",'Rolex Data'!L301="WG 18K",'Rolex Data'!L301="Mixes of 18K",'Rolex Data'!L301="Mixes &lt;18K"),1,0)</f>
        <v>0</v>
      </c>
      <c r="J301">
        <f>IF(OR('Rolex Data'!L301="PVD",'Rolex Data'!L301="Gold Plate",'Rolex Data'!L301="Other"),1,0)</f>
        <v>0</v>
      </c>
      <c r="K301">
        <f>IF('Rolex Data'!P301="Stainless Steel",1,0)</f>
        <v>1</v>
      </c>
      <c r="L301">
        <f>IF('Rolex Data'!P301="Leather",1,0)</f>
        <v>0</v>
      </c>
      <c r="M301">
        <f>IF('Rolex Data'!P301="Two-tone",1,0)</f>
        <v>0</v>
      </c>
      <c r="N301">
        <f>IF(OR('Rolex Data'!P301="YG 18K",'Rolex Data'!P301="PG 18K",'Rolex Data'!P301="WG 18K",'Rolex Data'!P301="Mixes of 18K"),1,0)</f>
        <v>0</v>
      </c>
      <c r="O301">
        <f>IF(OR('Rolex Data'!AX301="Yes",'Rolex Data'!AY301="Yes",'Rolex Data'!AW301="Yes"),1,0)</f>
        <v>0</v>
      </c>
      <c r="P301">
        <f>IF(OR(ISTEXT('Rolex Data'!AZ301), ISTEXT('Rolex Data'!BA301)),1,0)</f>
        <v>0</v>
      </c>
      <c r="Q301">
        <f>IF('Rolex Data'!BB301="Yes",1,0)</f>
        <v>0</v>
      </c>
      <c r="R301">
        <f>IF('Rolex Data'!BC301="Yes",1,0)</f>
        <v>0</v>
      </c>
      <c r="S301">
        <f>IF('Rolex Data'!BF301="Yes",1,0)</f>
        <v>0</v>
      </c>
      <c r="T301">
        <f>IF('Rolex Data'!BG301="A",1,0)</f>
        <v>0</v>
      </c>
      <c r="U301">
        <f>IF('Rolex Data'!BG301="AA",1,0)</f>
        <v>0</v>
      </c>
      <c r="V301">
        <f>IF('Rolex Data'!BG301="AAA",1,0)</f>
        <v>1</v>
      </c>
      <c r="W301">
        <f>IF('Rolex Data'!BG301="AAAA",1,0)</f>
        <v>0</v>
      </c>
      <c r="X301">
        <f>IF('Rolex Data'!R301="Yes",1,0)</f>
        <v>1</v>
      </c>
      <c r="Y301">
        <f>IF(OR('Rolex Data'!X301="Yes", 'Rolex Data'!Y301="Yes",'Rolex Data'!Z301="Yes"),1,0)</f>
        <v>0</v>
      </c>
      <c r="Z301">
        <f>IF(OR('Rolex Data'!AA301="Yes",'Rolex Data'!AB301="Yes"),1,0)</f>
        <v>0</v>
      </c>
      <c r="AA301">
        <f>IF('Rolex Data'!AD301="Yes",1,0)</f>
        <v>0</v>
      </c>
      <c r="AB301">
        <f>IF('Rolex Data'!AC301="Yes",1,0)</f>
        <v>0</v>
      </c>
      <c r="AC301">
        <f>IF('Rolex Data'!AE301="Yes",1,0)</f>
        <v>0</v>
      </c>
      <c r="AD301">
        <f>IF(OR('Rolex Data'!AK301="Yes",'Rolex Data'!AN301="Yes"),1,0)</f>
        <v>0</v>
      </c>
      <c r="AE301" s="45">
        <f t="shared" si="25"/>
        <v>0</v>
      </c>
      <c r="AF301" s="45">
        <f t="shared" si="26"/>
        <v>1</v>
      </c>
      <c r="AG301" s="45">
        <f t="shared" si="27"/>
        <v>0</v>
      </c>
      <c r="AH301" s="45">
        <f t="shared" si="28"/>
        <v>0</v>
      </c>
      <c r="AI301" s="45">
        <f t="shared" si="29"/>
        <v>0</v>
      </c>
    </row>
    <row r="302" spans="1:35" x14ac:dyDescent="0.2">
      <c r="A302">
        <v>298</v>
      </c>
      <c r="B302" s="47">
        <f>'Rolex Data'!C302</f>
        <v>43779</v>
      </c>
      <c r="C302">
        <f>'Rolex Data'!D302</f>
        <v>652</v>
      </c>
      <c r="D302" s="48">
        <f>'Rolex Data'!E302</f>
        <v>290000</v>
      </c>
      <c r="E302" s="48">
        <f>'Rolex Data'!F302</f>
        <v>362500</v>
      </c>
      <c r="F302" s="49">
        <f t="shared" si="24"/>
        <v>12.577636201962656</v>
      </c>
      <c r="G302">
        <f>IF('Rolex Data'!L302="Stainless Steel",1,0)</f>
        <v>1</v>
      </c>
      <c r="H302">
        <f>IF('Rolex Data'!L302="Two-tone",1,0)</f>
        <v>0</v>
      </c>
      <c r="I302">
        <f>IF(OR('Rolex Data'!L302="YG 18K",'Rolex Data'!L302="YG &lt;18K",'Rolex Data'!L302="PG 18K",'Rolex Data'!L302="PG &lt;18K",'Rolex Data'!L302="WG 18K",'Rolex Data'!L302="Mixes of 18K",'Rolex Data'!L302="Mixes &lt;18K"),1,0)</f>
        <v>0</v>
      </c>
      <c r="J302">
        <f>IF(OR('Rolex Data'!L302="PVD",'Rolex Data'!L302="Gold Plate",'Rolex Data'!L302="Other"),1,0)</f>
        <v>0</v>
      </c>
      <c r="K302">
        <f>IF('Rolex Data'!P302="Stainless Steel",1,0)</f>
        <v>0</v>
      </c>
      <c r="L302">
        <f>IF('Rolex Data'!P302="Leather",1,0)</f>
        <v>1</v>
      </c>
      <c r="M302">
        <f>IF('Rolex Data'!P302="Two-tone",1,0)</f>
        <v>0</v>
      </c>
      <c r="N302">
        <f>IF(OR('Rolex Data'!P302="YG 18K",'Rolex Data'!P302="PG 18K",'Rolex Data'!P302="WG 18K",'Rolex Data'!P302="Mixes of 18K"),1,0)</f>
        <v>0</v>
      </c>
      <c r="O302">
        <f>IF(OR('Rolex Data'!AX302="Yes",'Rolex Data'!AY302="Yes",'Rolex Data'!AW302="Yes"),1,0)</f>
        <v>0</v>
      </c>
      <c r="P302">
        <f>IF(OR(ISTEXT('Rolex Data'!AZ302), ISTEXT('Rolex Data'!BA302)),1,0)</f>
        <v>0</v>
      </c>
      <c r="Q302">
        <f>IF('Rolex Data'!BB302="Yes",1,0)</f>
        <v>1</v>
      </c>
      <c r="R302">
        <f>IF('Rolex Data'!BC302="Yes",1,0)</f>
        <v>0</v>
      </c>
      <c r="S302">
        <f>IF('Rolex Data'!BF302="Yes",1,0)</f>
        <v>0</v>
      </c>
      <c r="T302">
        <f>IF('Rolex Data'!BG302="A",1,0)</f>
        <v>0</v>
      </c>
      <c r="U302">
        <f>IF('Rolex Data'!BG302="AA",1,0)</f>
        <v>0</v>
      </c>
      <c r="V302">
        <f>IF('Rolex Data'!BG302="AAA",1,0)</f>
        <v>0</v>
      </c>
      <c r="W302">
        <f>IF('Rolex Data'!BG302="AAAA",1,0)</f>
        <v>1</v>
      </c>
      <c r="X302">
        <f>IF('Rolex Data'!R302="Yes",1,0)</f>
        <v>0</v>
      </c>
      <c r="Y302">
        <f>IF(OR('Rolex Data'!X302="Yes", 'Rolex Data'!Y302="Yes",'Rolex Data'!Z302="Yes"),1,0)</f>
        <v>0</v>
      </c>
      <c r="Z302">
        <f>IF(OR('Rolex Data'!AA302="Yes",'Rolex Data'!AB302="Yes"),1,0)</f>
        <v>0</v>
      </c>
      <c r="AA302">
        <f>IF('Rolex Data'!AD302="Yes",1,0)</f>
        <v>0</v>
      </c>
      <c r="AB302">
        <f>IF('Rolex Data'!AC302="Yes",1,0)</f>
        <v>0</v>
      </c>
      <c r="AC302">
        <f>IF('Rolex Data'!AE302="Yes",1,0)</f>
        <v>0</v>
      </c>
      <c r="AD302">
        <f>IF(OR('Rolex Data'!AK302="Yes",'Rolex Data'!AN302="Yes"),1,0)</f>
        <v>1</v>
      </c>
      <c r="AE302" s="45">
        <f t="shared" si="25"/>
        <v>0</v>
      </c>
      <c r="AF302" s="45">
        <f t="shared" si="26"/>
        <v>1</v>
      </c>
      <c r="AG302" s="45">
        <f t="shared" si="27"/>
        <v>0</v>
      </c>
      <c r="AH302" s="45">
        <f t="shared" si="28"/>
        <v>0</v>
      </c>
      <c r="AI302" s="45">
        <f t="shared" si="29"/>
        <v>0</v>
      </c>
    </row>
    <row r="303" spans="1:35" x14ac:dyDescent="0.2">
      <c r="A303">
        <v>299</v>
      </c>
      <c r="B303" s="47">
        <f>'Rolex Data'!C303</f>
        <v>43597</v>
      </c>
      <c r="C303">
        <f>'Rolex Data'!D303</f>
        <v>301</v>
      </c>
      <c r="D303" s="48">
        <f>'Rolex Data'!E303</f>
        <v>5500</v>
      </c>
      <c r="E303" s="48">
        <f>'Rolex Data'!F303</f>
        <v>6875</v>
      </c>
      <c r="F303" s="49">
        <f t="shared" si="24"/>
        <v>8.6125033712205621</v>
      </c>
      <c r="G303">
        <f>IF('Rolex Data'!L303="Stainless Steel",1,0)</f>
        <v>1</v>
      </c>
      <c r="H303">
        <f>IF('Rolex Data'!L303="Two-tone",1,0)</f>
        <v>0</v>
      </c>
      <c r="I303">
        <f>IF(OR('Rolex Data'!L303="YG 18K",'Rolex Data'!L303="YG &lt;18K",'Rolex Data'!L303="PG 18K",'Rolex Data'!L303="PG &lt;18K",'Rolex Data'!L303="WG 18K",'Rolex Data'!L303="Mixes of 18K",'Rolex Data'!L303="Mixes &lt;18K"),1,0)</f>
        <v>0</v>
      </c>
      <c r="J303">
        <f>IF(OR('Rolex Data'!L303="PVD",'Rolex Data'!L303="Gold Plate",'Rolex Data'!L303="Other"),1,0)</f>
        <v>0</v>
      </c>
      <c r="K303">
        <f>IF('Rolex Data'!P303="Stainless Steel",1,0)</f>
        <v>0</v>
      </c>
      <c r="L303">
        <f>IF('Rolex Data'!P303="Leather",1,0)</f>
        <v>1</v>
      </c>
      <c r="M303">
        <f>IF('Rolex Data'!P303="Two-tone",1,0)</f>
        <v>0</v>
      </c>
      <c r="N303">
        <f>IF(OR('Rolex Data'!P303="YG 18K",'Rolex Data'!P303="PG 18K",'Rolex Data'!P303="WG 18K",'Rolex Data'!P303="Mixes of 18K"),1,0)</f>
        <v>0</v>
      </c>
      <c r="O303">
        <f>IF(OR('Rolex Data'!AX303="Yes",'Rolex Data'!AY303="Yes",'Rolex Data'!AW303="Yes"),1,0)</f>
        <v>0</v>
      </c>
      <c r="P303">
        <f>IF(OR(ISTEXT('Rolex Data'!AZ303), ISTEXT('Rolex Data'!BA303)),1,0)</f>
        <v>1</v>
      </c>
      <c r="Q303">
        <f>IF('Rolex Data'!BB303="Yes",1,0)</f>
        <v>0</v>
      </c>
      <c r="R303">
        <f>IF('Rolex Data'!BC303="Yes",1,0)</f>
        <v>0</v>
      </c>
      <c r="S303">
        <f>IF('Rolex Data'!BF303="Yes",1,0)</f>
        <v>0</v>
      </c>
      <c r="T303">
        <f>IF('Rolex Data'!BG303="A",1,0)</f>
        <v>0</v>
      </c>
      <c r="U303">
        <f>IF('Rolex Data'!BG303="AA",1,0)</f>
        <v>0</v>
      </c>
      <c r="V303">
        <f>IF('Rolex Data'!BG303="AAA",1,0)</f>
        <v>1</v>
      </c>
      <c r="W303">
        <f>IF('Rolex Data'!BG303="AAAA",1,0)</f>
        <v>0</v>
      </c>
      <c r="X303">
        <f>IF('Rolex Data'!R303="Yes",1,0)</f>
        <v>1</v>
      </c>
      <c r="Y303">
        <f>IF(OR('Rolex Data'!X303="Yes", 'Rolex Data'!Y303="Yes",'Rolex Data'!Z303="Yes"),1,0)</f>
        <v>0</v>
      </c>
      <c r="Z303">
        <f>IF(OR('Rolex Data'!AA303="Yes",'Rolex Data'!AB303="Yes"),1,0)</f>
        <v>0</v>
      </c>
      <c r="AA303">
        <f>IF('Rolex Data'!AD303="Yes",1,0)</f>
        <v>0</v>
      </c>
      <c r="AB303">
        <f>IF('Rolex Data'!AC303="Yes",1,0)</f>
        <v>0</v>
      </c>
      <c r="AC303">
        <f>IF('Rolex Data'!AE303="Yes",1,0)</f>
        <v>0</v>
      </c>
      <c r="AD303">
        <f>IF(OR('Rolex Data'!AK303="Yes",'Rolex Data'!AN303="Yes"),1,0)</f>
        <v>0</v>
      </c>
      <c r="AE303" s="45">
        <f t="shared" si="25"/>
        <v>0</v>
      </c>
      <c r="AF303" s="45">
        <f t="shared" si="26"/>
        <v>1</v>
      </c>
      <c r="AG303" s="45">
        <f t="shared" si="27"/>
        <v>0</v>
      </c>
      <c r="AH303" s="45">
        <f t="shared" si="28"/>
        <v>0</v>
      </c>
      <c r="AI303" s="45">
        <f t="shared" si="29"/>
        <v>0</v>
      </c>
    </row>
    <row r="304" spans="1:35" x14ac:dyDescent="0.2">
      <c r="A304">
        <v>300</v>
      </c>
      <c r="B304" s="47">
        <f>'Rolex Data'!C304</f>
        <v>43597</v>
      </c>
      <c r="C304">
        <f>'Rolex Data'!D304</f>
        <v>303</v>
      </c>
      <c r="D304" s="48">
        <f>'Rolex Data'!E304</f>
        <v>13000</v>
      </c>
      <c r="E304" s="48">
        <f>'Rolex Data'!F304</f>
        <v>16250</v>
      </c>
      <c r="F304" s="49">
        <f t="shared" si="24"/>
        <v>9.4727046364436731</v>
      </c>
      <c r="G304">
        <f>IF('Rolex Data'!L304="Stainless Steel",1,0)</f>
        <v>0</v>
      </c>
      <c r="H304">
        <f>IF('Rolex Data'!L304="Two-tone",1,0)</f>
        <v>0</v>
      </c>
      <c r="I304">
        <f>IF(OR('Rolex Data'!L304="YG 18K",'Rolex Data'!L304="YG &lt;18K",'Rolex Data'!L304="PG 18K",'Rolex Data'!L304="PG &lt;18K",'Rolex Data'!L304="WG 18K",'Rolex Data'!L304="Mixes of 18K",'Rolex Data'!L304="Mixes &lt;18K"),1,0)</f>
        <v>1</v>
      </c>
      <c r="J304">
        <f>IF(OR('Rolex Data'!L304="PVD",'Rolex Data'!L304="Gold Plate",'Rolex Data'!L304="Other"),1,0)</f>
        <v>0</v>
      </c>
      <c r="K304">
        <f>IF('Rolex Data'!P304="Stainless Steel",1,0)</f>
        <v>0</v>
      </c>
      <c r="L304">
        <f>IF('Rolex Data'!P304="Leather",1,0)</f>
        <v>0</v>
      </c>
      <c r="M304">
        <f>IF('Rolex Data'!P304="Two-tone",1,0)</f>
        <v>0</v>
      </c>
      <c r="N304">
        <f>IF(OR('Rolex Data'!P304="YG 18K",'Rolex Data'!P304="PG 18K",'Rolex Data'!P304="WG 18K",'Rolex Data'!P304="Mixes of 18K"),1,0)</f>
        <v>1</v>
      </c>
      <c r="O304">
        <f>IF(OR('Rolex Data'!AX304="Yes",'Rolex Data'!AY304="Yes",'Rolex Data'!AW304="Yes"),1,0)</f>
        <v>0</v>
      </c>
      <c r="P304">
        <f>IF(OR(ISTEXT('Rolex Data'!AZ304), ISTEXT('Rolex Data'!BA304)),1,0)</f>
        <v>0</v>
      </c>
      <c r="Q304">
        <f>IF('Rolex Data'!BB304="Yes",1,0)</f>
        <v>0</v>
      </c>
      <c r="R304">
        <f>IF('Rolex Data'!BC304="Yes",1,0)</f>
        <v>0</v>
      </c>
      <c r="S304">
        <f>IF('Rolex Data'!BF304="Yes",1,0)</f>
        <v>0</v>
      </c>
      <c r="T304">
        <f>IF('Rolex Data'!BG304="A",1,0)</f>
        <v>0</v>
      </c>
      <c r="U304">
        <f>IF('Rolex Data'!BG304="AA",1,0)</f>
        <v>1</v>
      </c>
      <c r="V304">
        <f>IF('Rolex Data'!BG304="AAA",1,0)</f>
        <v>0</v>
      </c>
      <c r="W304">
        <f>IF('Rolex Data'!BG304="AAAA",1,0)</f>
        <v>0</v>
      </c>
      <c r="X304">
        <f>IF('Rolex Data'!R304="Yes",1,0)</f>
        <v>1</v>
      </c>
      <c r="Y304">
        <f>IF(OR('Rolex Data'!X304="Yes", 'Rolex Data'!Y304="Yes",'Rolex Data'!Z304="Yes"),1,0)</f>
        <v>0</v>
      </c>
      <c r="Z304">
        <f>IF(OR('Rolex Data'!AA304="Yes",'Rolex Data'!AB304="Yes"),1,0)</f>
        <v>0</v>
      </c>
      <c r="AA304">
        <f>IF('Rolex Data'!AD304="Yes",1,0)</f>
        <v>0</v>
      </c>
      <c r="AB304">
        <f>IF('Rolex Data'!AC304="Yes",1,0)</f>
        <v>0</v>
      </c>
      <c r="AC304">
        <f>IF('Rolex Data'!AE304="Yes",1,0)</f>
        <v>0</v>
      </c>
      <c r="AD304">
        <f>IF(OR('Rolex Data'!AK304="Yes",'Rolex Data'!AN304="Yes"),1,0)</f>
        <v>0</v>
      </c>
      <c r="AE304" s="45">
        <f t="shared" si="25"/>
        <v>0</v>
      </c>
      <c r="AF304" s="45">
        <f t="shared" si="26"/>
        <v>1</v>
      </c>
      <c r="AG304" s="45">
        <f t="shared" si="27"/>
        <v>0</v>
      </c>
      <c r="AH304" s="45">
        <f t="shared" si="28"/>
        <v>0</v>
      </c>
      <c r="AI304" s="45">
        <f t="shared" si="29"/>
        <v>0</v>
      </c>
    </row>
    <row r="305" spans="1:35" x14ac:dyDescent="0.2">
      <c r="A305">
        <v>301</v>
      </c>
      <c r="B305" s="47">
        <f>'Rolex Data'!C305</f>
        <v>43597</v>
      </c>
      <c r="C305">
        <f>'Rolex Data'!D305</f>
        <v>310</v>
      </c>
      <c r="D305" s="48">
        <f>'Rolex Data'!E305</f>
        <v>31000</v>
      </c>
      <c r="E305" s="48">
        <f>'Rolex Data'!F305</f>
        <v>38750</v>
      </c>
      <c r="F305" s="49">
        <f t="shared" si="24"/>
        <v>10.341742483467284</v>
      </c>
      <c r="G305">
        <f>IF('Rolex Data'!L305="Stainless Steel",1,0)</f>
        <v>0</v>
      </c>
      <c r="H305">
        <f>IF('Rolex Data'!L305="Two-tone",1,0)</f>
        <v>0</v>
      </c>
      <c r="I305">
        <f>IF(OR('Rolex Data'!L305="YG 18K",'Rolex Data'!L305="YG &lt;18K",'Rolex Data'!L305="PG 18K",'Rolex Data'!L305="PG &lt;18K",'Rolex Data'!L305="WG 18K",'Rolex Data'!L305="Mixes of 18K",'Rolex Data'!L305="Mixes &lt;18K"),1,0)</f>
        <v>1</v>
      </c>
      <c r="J305">
        <f>IF(OR('Rolex Data'!L305="PVD",'Rolex Data'!L305="Gold Plate",'Rolex Data'!L305="Other"),1,0)</f>
        <v>0</v>
      </c>
      <c r="K305">
        <f>IF('Rolex Data'!P305="Stainless Steel",1,0)</f>
        <v>0</v>
      </c>
      <c r="L305">
        <f>IF('Rolex Data'!P305="Leather",1,0)</f>
        <v>1</v>
      </c>
      <c r="M305">
        <f>IF('Rolex Data'!P305="Two-tone",1,0)</f>
        <v>0</v>
      </c>
      <c r="N305">
        <f>IF(OR('Rolex Data'!P305="YG 18K",'Rolex Data'!P305="PG 18K",'Rolex Data'!P305="WG 18K",'Rolex Data'!P305="Mixes of 18K"),1,0)</f>
        <v>0</v>
      </c>
      <c r="O305">
        <f>IF(OR('Rolex Data'!AX305="Yes",'Rolex Data'!AY305="Yes",'Rolex Data'!AW305="Yes"),1,0)</f>
        <v>0</v>
      </c>
      <c r="P305">
        <f>IF(OR(ISTEXT('Rolex Data'!AZ305), ISTEXT('Rolex Data'!BA305)),1,0)</f>
        <v>0</v>
      </c>
      <c r="Q305">
        <f>IF('Rolex Data'!BB305="Yes",1,0)</f>
        <v>0</v>
      </c>
      <c r="R305">
        <f>IF('Rolex Data'!BC305="Yes",1,0)</f>
        <v>0</v>
      </c>
      <c r="S305">
        <f>IF('Rolex Data'!BF305="Yes",1,0)</f>
        <v>0</v>
      </c>
      <c r="T305">
        <f>IF('Rolex Data'!BG305="A",1,0)</f>
        <v>0</v>
      </c>
      <c r="U305">
        <f>IF('Rolex Data'!BG305="AA",1,0)</f>
        <v>0</v>
      </c>
      <c r="V305">
        <f>IF('Rolex Data'!BG305="AAA",1,0)</f>
        <v>0</v>
      </c>
      <c r="W305">
        <f>IF('Rolex Data'!BG305="AAAA",1,0)</f>
        <v>1</v>
      </c>
      <c r="X305">
        <f>IF('Rolex Data'!R305="Yes",1,0)</f>
        <v>0</v>
      </c>
      <c r="Y305">
        <f>IF(OR('Rolex Data'!X305="Yes", 'Rolex Data'!Y305="Yes",'Rolex Data'!Z305="Yes"),1,0)</f>
        <v>1</v>
      </c>
      <c r="Z305">
        <f>IF(OR('Rolex Data'!AA305="Yes",'Rolex Data'!AB305="Yes"),1,0)</f>
        <v>0</v>
      </c>
      <c r="AA305">
        <f>IF('Rolex Data'!AD305="Yes",1,0)</f>
        <v>0</v>
      </c>
      <c r="AB305">
        <f>IF('Rolex Data'!AC305="Yes",1,0)</f>
        <v>0</v>
      </c>
      <c r="AC305">
        <f>IF('Rolex Data'!AE305="Yes",1,0)</f>
        <v>1</v>
      </c>
      <c r="AD305">
        <f>IF(OR('Rolex Data'!AK305="Yes",'Rolex Data'!AN305="Yes"),1,0)</f>
        <v>0</v>
      </c>
      <c r="AE305" s="45">
        <f t="shared" si="25"/>
        <v>0</v>
      </c>
      <c r="AF305" s="45">
        <f t="shared" si="26"/>
        <v>1</v>
      </c>
      <c r="AG305" s="45">
        <f t="shared" si="27"/>
        <v>0</v>
      </c>
      <c r="AH305" s="45">
        <f t="shared" si="28"/>
        <v>0</v>
      </c>
      <c r="AI305" s="45">
        <f t="shared" si="29"/>
        <v>0</v>
      </c>
    </row>
    <row r="306" spans="1:35" x14ac:dyDescent="0.2">
      <c r="A306">
        <v>302</v>
      </c>
      <c r="B306" s="47">
        <f>'Rolex Data'!C306</f>
        <v>43597</v>
      </c>
      <c r="C306">
        <f>'Rolex Data'!D306</f>
        <v>311</v>
      </c>
      <c r="D306" s="48">
        <f>'Rolex Data'!E306</f>
        <v>30000</v>
      </c>
      <c r="E306" s="48">
        <f>'Rolex Data'!F306</f>
        <v>37500</v>
      </c>
      <c r="F306" s="49">
        <f t="shared" si="24"/>
        <v>10.308952660644293</v>
      </c>
      <c r="G306">
        <f>IF('Rolex Data'!L306="Stainless Steel",1,0)</f>
        <v>1</v>
      </c>
      <c r="H306">
        <f>IF('Rolex Data'!L306="Two-tone",1,0)</f>
        <v>0</v>
      </c>
      <c r="I306">
        <f>IF(OR('Rolex Data'!L306="YG 18K",'Rolex Data'!L306="YG &lt;18K",'Rolex Data'!L306="PG 18K",'Rolex Data'!L306="PG &lt;18K",'Rolex Data'!L306="WG 18K",'Rolex Data'!L306="Mixes of 18K",'Rolex Data'!L306="Mixes &lt;18K"),1,0)</f>
        <v>0</v>
      </c>
      <c r="J306">
        <f>IF(OR('Rolex Data'!L306="PVD",'Rolex Data'!L306="Gold Plate",'Rolex Data'!L306="Other"),1,0)</f>
        <v>0</v>
      </c>
      <c r="K306">
        <f>IF('Rolex Data'!P306="Stainless Steel",1,0)</f>
        <v>1</v>
      </c>
      <c r="L306">
        <f>IF('Rolex Data'!P306="Leather",1,0)</f>
        <v>0</v>
      </c>
      <c r="M306">
        <f>IF('Rolex Data'!P306="Two-tone",1,0)</f>
        <v>0</v>
      </c>
      <c r="N306">
        <f>IF(OR('Rolex Data'!P306="YG 18K",'Rolex Data'!P306="PG 18K",'Rolex Data'!P306="WG 18K",'Rolex Data'!P306="Mixes of 18K"),1,0)</f>
        <v>0</v>
      </c>
      <c r="O306">
        <f>IF(OR('Rolex Data'!AX306="Yes",'Rolex Data'!AY306="Yes",'Rolex Data'!AW306="Yes"),1,0)</f>
        <v>0</v>
      </c>
      <c r="P306">
        <f>IF(OR(ISTEXT('Rolex Data'!AZ306), ISTEXT('Rolex Data'!BA306)),1,0)</f>
        <v>0</v>
      </c>
      <c r="Q306">
        <f>IF('Rolex Data'!BB306="Yes",1,0)</f>
        <v>0</v>
      </c>
      <c r="R306">
        <f>IF('Rolex Data'!BC306="Yes",1,0)</f>
        <v>0</v>
      </c>
      <c r="S306">
        <f>IF('Rolex Data'!BF306="Yes",1,0)</f>
        <v>0</v>
      </c>
      <c r="T306">
        <f>IF('Rolex Data'!BG306="A",1,0)</f>
        <v>0</v>
      </c>
      <c r="U306">
        <f>IF('Rolex Data'!BG306="AA",1,0)</f>
        <v>0</v>
      </c>
      <c r="V306">
        <f>IF('Rolex Data'!BG306="AAA",1,0)</f>
        <v>1</v>
      </c>
      <c r="W306">
        <f>IF('Rolex Data'!BG306="AAAA",1,0)</f>
        <v>0</v>
      </c>
      <c r="X306">
        <f>IF('Rolex Data'!R306="Yes",1,0)</f>
        <v>0</v>
      </c>
      <c r="Y306">
        <f>IF(OR('Rolex Data'!X306="Yes", 'Rolex Data'!Y306="Yes",'Rolex Data'!Z306="Yes"),1,0)</f>
        <v>1</v>
      </c>
      <c r="Z306">
        <f>IF(OR('Rolex Data'!AA306="Yes",'Rolex Data'!AB306="Yes"),1,0)</f>
        <v>0</v>
      </c>
      <c r="AA306">
        <f>IF('Rolex Data'!AD306="Yes",1,0)</f>
        <v>0</v>
      </c>
      <c r="AB306">
        <f>IF('Rolex Data'!AC306="Yes",1,0)</f>
        <v>0</v>
      </c>
      <c r="AC306">
        <f>IF('Rolex Data'!AE306="Yes",1,0)</f>
        <v>1</v>
      </c>
      <c r="AD306">
        <f>IF(OR('Rolex Data'!AK306="Yes",'Rolex Data'!AN306="Yes"),1,0)</f>
        <v>0</v>
      </c>
      <c r="AE306" s="45">
        <f t="shared" si="25"/>
        <v>0</v>
      </c>
      <c r="AF306" s="45">
        <f t="shared" si="26"/>
        <v>1</v>
      </c>
      <c r="AG306" s="45">
        <f t="shared" si="27"/>
        <v>0</v>
      </c>
      <c r="AH306" s="45">
        <f t="shared" si="28"/>
        <v>0</v>
      </c>
      <c r="AI306" s="45">
        <f t="shared" si="29"/>
        <v>0</v>
      </c>
    </row>
    <row r="307" spans="1:35" x14ac:dyDescent="0.2">
      <c r="A307">
        <v>303</v>
      </c>
      <c r="B307" s="47">
        <f>'Rolex Data'!C307</f>
        <v>43597</v>
      </c>
      <c r="C307">
        <f>'Rolex Data'!D307</f>
        <v>312</v>
      </c>
      <c r="D307" s="48">
        <f>'Rolex Data'!E307</f>
        <v>19000</v>
      </c>
      <c r="E307" s="48">
        <f>'Rolex Data'!F307</f>
        <v>23750</v>
      </c>
      <c r="F307" s="49">
        <f t="shared" si="24"/>
        <v>9.8521942581485771</v>
      </c>
      <c r="G307">
        <f>IF('Rolex Data'!L307="Stainless Steel",1,0)</f>
        <v>1</v>
      </c>
      <c r="H307">
        <f>IF('Rolex Data'!L307="Two-tone",1,0)</f>
        <v>0</v>
      </c>
      <c r="I307">
        <f>IF(OR('Rolex Data'!L307="YG 18K",'Rolex Data'!L307="YG &lt;18K",'Rolex Data'!L307="PG 18K",'Rolex Data'!L307="PG &lt;18K",'Rolex Data'!L307="WG 18K",'Rolex Data'!L307="Mixes of 18K",'Rolex Data'!L307="Mixes &lt;18K"),1,0)</f>
        <v>0</v>
      </c>
      <c r="J307">
        <f>IF(OR('Rolex Data'!L307="PVD",'Rolex Data'!L307="Gold Plate",'Rolex Data'!L307="Other"),1,0)</f>
        <v>0</v>
      </c>
      <c r="K307">
        <f>IF('Rolex Data'!P307="Stainless Steel",1,0)</f>
        <v>1</v>
      </c>
      <c r="L307">
        <f>IF('Rolex Data'!P307="Leather",1,0)</f>
        <v>0</v>
      </c>
      <c r="M307">
        <f>IF('Rolex Data'!P307="Two-tone",1,0)</f>
        <v>0</v>
      </c>
      <c r="N307">
        <f>IF(OR('Rolex Data'!P307="YG 18K",'Rolex Data'!P307="PG 18K",'Rolex Data'!P307="WG 18K",'Rolex Data'!P307="Mixes of 18K"),1,0)</f>
        <v>0</v>
      </c>
      <c r="O307">
        <f>IF(OR('Rolex Data'!AX307="Yes",'Rolex Data'!AY307="Yes",'Rolex Data'!AW307="Yes"),1,0)</f>
        <v>0</v>
      </c>
      <c r="P307">
        <f>IF(OR(ISTEXT('Rolex Data'!AZ307), ISTEXT('Rolex Data'!BA307)),1,0)</f>
        <v>0</v>
      </c>
      <c r="Q307">
        <f>IF('Rolex Data'!BB307="Yes",1,0)</f>
        <v>0</v>
      </c>
      <c r="R307">
        <f>IF('Rolex Data'!BC307="Yes",1,0)</f>
        <v>0</v>
      </c>
      <c r="S307">
        <f>IF('Rolex Data'!BF307="Yes",1,0)</f>
        <v>0</v>
      </c>
      <c r="T307">
        <f>IF('Rolex Data'!BG307="A",1,0)</f>
        <v>0</v>
      </c>
      <c r="U307">
        <f>IF('Rolex Data'!BG307="AA",1,0)</f>
        <v>0</v>
      </c>
      <c r="V307">
        <f>IF('Rolex Data'!BG307="AAA",1,0)</f>
        <v>1</v>
      </c>
      <c r="W307">
        <f>IF('Rolex Data'!BG307="AAAA",1,0)</f>
        <v>0</v>
      </c>
      <c r="X307">
        <f>IF('Rolex Data'!R307="Yes",1,0)</f>
        <v>0</v>
      </c>
      <c r="Y307">
        <f>IF(OR('Rolex Data'!X307="Yes", 'Rolex Data'!Y307="Yes",'Rolex Data'!Z307="Yes"),1,0)</f>
        <v>1</v>
      </c>
      <c r="Z307">
        <f>IF(OR('Rolex Data'!AA307="Yes",'Rolex Data'!AB307="Yes"),1,0)</f>
        <v>0</v>
      </c>
      <c r="AA307">
        <f>IF('Rolex Data'!AD307="Yes",1,0)</f>
        <v>0</v>
      </c>
      <c r="AB307">
        <f>IF('Rolex Data'!AC307="Yes",1,0)</f>
        <v>1</v>
      </c>
      <c r="AC307">
        <f>IF('Rolex Data'!AE307="Yes",1,0)</f>
        <v>0</v>
      </c>
      <c r="AD307">
        <f>IF(OR('Rolex Data'!AK307="Yes",'Rolex Data'!AN307="Yes"),1,0)</f>
        <v>0</v>
      </c>
      <c r="AE307" s="45">
        <f t="shared" si="25"/>
        <v>0</v>
      </c>
      <c r="AF307" s="45">
        <f t="shared" si="26"/>
        <v>1</v>
      </c>
      <c r="AG307" s="45">
        <f t="shared" si="27"/>
        <v>0</v>
      </c>
      <c r="AH307" s="45">
        <f t="shared" si="28"/>
        <v>0</v>
      </c>
      <c r="AI307" s="45">
        <f t="shared" si="29"/>
        <v>0</v>
      </c>
    </row>
    <row r="308" spans="1:35" x14ac:dyDescent="0.2">
      <c r="A308">
        <v>304</v>
      </c>
      <c r="B308" s="47">
        <f>'Rolex Data'!C308</f>
        <v>43597</v>
      </c>
      <c r="C308">
        <f>'Rolex Data'!D308</f>
        <v>313</v>
      </c>
      <c r="D308" s="48">
        <f>'Rolex Data'!E308</f>
        <v>5500</v>
      </c>
      <c r="E308" s="48">
        <f>'Rolex Data'!F308</f>
        <v>6875</v>
      </c>
      <c r="F308" s="49">
        <f t="shared" si="24"/>
        <v>8.6125033712205621</v>
      </c>
      <c r="G308">
        <f>IF('Rolex Data'!L308="Stainless Steel",1,0)</f>
        <v>1</v>
      </c>
      <c r="H308">
        <f>IF('Rolex Data'!L308="Two-tone",1,0)</f>
        <v>0</v>
      </c>
      <c r="I308">
        <f>IF(OR('Rolex Data'!L308="YG 18K",'Rolex Data'!L308="YG &lt;18K",'Rolex Data'!L308="PG 18K",'Rolex Data'!L308="PG &lt;18K",'Rolex Data'!L308="WG 18K",'Rolex Data'!L308="Mixes of 18K",'Rolex Data'!L308="Mixes &lt;18K"),1,0)</f>
        <v>0</v>
      </c>
      <c r="J308">
        <f>IF(OR('Rolex Data'!L308="PVD",'Rolex Data'!L308="Gold Plate",'Rolex Data'!L308="Other"),1,0)</f>
        <v>0</v>
      </c>
      <c r="K308">
        <f>IF('Rolex Data'!P308="Stainless Steel",1,0)</f>
        <v>0</v>
      </c>
      <c r="L308">
        <f>IF('Rolex Data'!P308="Leather",1,0)</f>
        <v>1</v>
      </c>
      <c r="M308">
        <f>IF('Rolex Data'!P308="Two-tone",1,0)</f>
        <v>0</v>
      </c>
      <c r="N308">
        <f>IF(OR('Rolex Data'!P308="YG 18K",'Rolex Data'!P308="PG 18K",'Rolex Data'!P308="WG 18K",'Rolex Data'!P308="Mixes of 18K"),1,0)</f>
        <v>0</v>
      </c>
      <c r="O308">
        <f>IF(OR('Rolex Data'!AX308="Yes",'Rolex Data'!AY308="Yes",'Rolex Data'!AW308="Yes"),1,0)</f>
        <v>0</v>
      </c>
      <c r="P308">
        <f>IF(OR(ISTEXT('Rolex Data'!AZ308), ISTEXT('Rolex Data'!BA308)),1,0)</f>
        <v>0</v>
      </c>
      <c r="Q308">
        <f>IF('Rolex Data'!BB308="Yes",1,0)</f>
        <v>0</v>
      </c>
      <c r="R308">
        <f>IF('Rolex Data'!BC308="Yes",1,0)</f>
        <v>0</v>
      </c>
      <c r="S308">
        <f>IF('Rolex Data'!BF308="Yes",1,0)</f>
        <v>0</v>
      </c>
      <c r="T308">
        <f>IF('Rolex Data'!BG308="A",1,0)</f>
        <v>0</v>
      </c>
      <c r="U308">
        <f>IF('Rolex Data'!BG308="AA",1,0)</f>
        <v>1</v>
      </c>
      <c r="V308">
        <f>IF('Rolex Data'!BG308="AAA",1,0)</f>
        <v>0</v>
      </c>
      <c r="W308">
        <f>IF('Rolex Data'!BG308="AAAA",1,0)</f>
        <v>0</v>
      </c>
      <c r="X308">
        <f>IF('Rolex Data'!R308="Yes",1,0)</f>
        <v>0</v>
      </c>
      <c r="Y308">
        <f>IF(OR('Rolex Data'!X308="Yes", 'Rolex Data'!Y308="Yes",'Rolex Data'!Z308="Yes"),1,0)</f>
        <v>1</v>
      </c>
      <c r="Z308">
        <f>IF(OR('Rolex Data'!AA308="Yes",'Rolex Data'!AB308="Yes"),1,0)</f>
        <v>0</v>
      </c>
      <c r="AA308">
        <f>IF('Rolex Data'!AD308="Yes",1,0)</f>
        <v>0</v>
      </c>
      <c r="AB308">
        <f>IF('Rolex Data'!AC308="Yes",1,0)</f>
        <v>0</v>
      </c>
      <c r="AC308">
        <f>IF('Rolex Data'!AE308="Yes",1,0)</f>
        <v>1</v>
      </c>
      <c r="AD308">
        <f>IF(OR('Rolex Data'!AK308="Yes",'Rolex Data'!AN308="Yes"),1,0)</f>
        <v>0</v>
      </c>
      <c r="AE308" s="45">
        <f t="shared" si="25"/>
        <v>0</v>
      </c>
      <c r="AF308" s="45">
        <f t="shared" si="26"/>
        <v>1</v>
      </c>
      <c r="AG308" s="45">
        <f t="shared" si="27"/>
        <v>0</v>
      </c>
      <c r="AH308" s="45">
        <f t="shared" si="28"/>
        <v>0</v>
      </c>
      <c r="AI308" s="45">
        <f t="shared" si="29"/>
        <v>0</v>
      </c>
    </row>
    <row r="309" spans="1:35" x14ac:dyDescent="0.2">
      <c r="A309">
        <v>305</v>
      </c>
      <c r="B309" s="47">
        <f>'Rolex Data'!C309</f>
        <v>43597</v>
      </c>
      <c r="C309">
        <f>'Rolex Data'!D309</f>
        <v>314</v>
      </c>
      <c r="D309" s="48">
        <f>'Rolex Data'!E309</f>
        <v>45000</v>
      </c>
      <c r="E309" s="48">
        <f>'Rolex Data'!F309</f>
        <v>56250</v>
      </c>
      <c r="F309" s="49">
        <f t="shared" si="24"/>
        <v>10.714417768752456</v>
      </c>
      <c r="G309">
        <f>IF('Rolex Data'!L309="Stainless Steel",1,0)</f>
        <v>1</v>
      </c>
      <c r="H309">
        <f>IF('Rolex Data'!L309="Two-tone",1,0)</f>
        <v>0</v>
      </c>
      <c r="I309">
        <f>IF(OR('Rolex Data'!L309="YG 18K",'Rolex Data'!L309="YG &lt;18K",'Rolex Data'!L309="PG 18K",'Rolex Data'!L309="PG &lt;18K",'Rolex Data'!L309="WG 18K",'Rolex Data'!L309="Mixes of 18K",'Rolex Data'!L309="Mixes &lt;18K"),1,0)</f>
        <v>0</v>
      </c>
      <c r="J309">
        <f>IF(OR('Rolex Data'!L309="PVD",'Rolex Data'!L309="Gold Plate",'Rolex Data'!L309="Other"),1,0)</f>
        <v>0</v>
      </c>
      <c r="K309">
        <f>IF('Rolex Data'!P309="Stainless Steel",1,0)</f>
        <v>1</v>
      </c>
      <c r="L309">
        <f>IF('Rolex Data'!P309="Leather",1,0)</f>
        <v>0</v>
      </c>
      <c r="M309">
        <f>IF('Rolex Data'!P309="Two-tone",1,0)</f>
        <v>0</v>
      </c>
      <c r="N309">
        <f>IF(OR('Rolex Data'!P309="YG 18K",'Rolex Data'!P309="PG 18K",'Rolex Data'!P309="WG 18K",'Rolex Data'!P309="Mixes of 18K"),1,0)</f>
        <v>0</v>
      </c>
      <c r="O309">
        <f>IF(OR('Rolex Data'!AX309="Yes",'Rolex Data'!AY309="Yes",'Rolex Data'!AW309="Yes"),1,0)</f>
        <v>0</v>
      </c>
      <c r="P309">
        <f>IF(OR(ISTEXT('Rolex Data'!AZ309), ISTEXT('Rolex Data'!BA309)),1,0)</f>
        <v>0</v>
      </c>
      <c r="Q309">
        <f>IF('Rolex Data'!BB309="Yes",1,0)</f>
        <v>1</v>
      </c>
      <c r="R309">
        <f>IF('Rolex Data'!BC309="Yes",1,0)</f>
        <v>0</v>
      </c>
      <c r="S309">
        <f>IF('Rolex Data'!BF309="Yes",1,0)</f>
        <v>0</v>
      </c>
      <c r="T309">
        <f>IF('Rolex Data'!BG309="A",1,0)</f>
        <v>0</v>
      </c>
      <c r="U309">
        <f>IF('Rolex Data'!BG309="AA",1,0)</f>
        <v>0</v>
      </c>
      <c r="V309">
        <f>IF('Rolex Data'!BG309="AAA",1,0)</f>
        <v>1</v>
      </c>
      <c r="W309">
        <f>IF('Rolex Data'!BG309="AAAA",1,0)</f>
        <v>0</v>
      </c>
      <c r="X309">
        <f>IF('Rolex Data'!R309="Yes",1,0)</f>
        <v>1</v>
      </c>
      <c r="Y309">
        <f>IF(OR('Rolex Data'!X309="Yes", 'Rolex Data'!Y309="Yes",'Rolex Data'!Z309="Yes"),1,0)</f>
        <v>0</v>
      </c>
      <c r="Z309">
        <f>IF(OR('Rolex Data'!AA309="Yes",'Rolex Data'!AB309="Yes"),1,0)</f>
        <v>0</v>
      </c>
      <c r="AA309">
        <f>IF('Rolex Data'!AD309="Yes",1,0)</f>
        <v>0</v>
      </c>
      <c r="AB309">
        <f>IF('Rolex Data'!AC309="Yes",1,0)</f>
        <v>1</v>
      </c>
      <c r="AC309">
        <f>IF('Rolex Data'!AE309="Yes",1,0)</f>
        <v>0</v>
      </c>
      <c r="AD309">
        <f>IF(OR('Rolex Data'!AK309="Yes",'Rolex Data'!AN309="Yes"),1,0)</f>
        <v>0</v>
      </c>
      <c r="AE309" s="45">
        <f t="shared" si="25"/>
        <v>0</v>
      </c>
      <c r="AF309" s="45">
        <f t="shared" si="26"/>
        <v>1</v>
      </c>
      <c r="AG309" s="45">
        <f t="shared" si="27"/>
        <v>0</v>
      </c>
      <c r="AH309" s="45">
        <f t="shared" si="28"/>
        <v>0</v>
      </c>
      <c r="AI309" s="45">
        <f t="shared" si="29"/>
        <v>0</v>
      </c>
    </row>
    <row r="310" spans="1:35" x14ac:dyDescent="0.2">
      <c r="A310">
        <v>306</v>
      </c>
      <c r="B310" s="47">
        <f>'Rolex Data'!C310</f>
        <v>43597</v>
      </c>
      <c r="C310">
        <f>'Rolex Data'!D310</f>
        <v>315</v>
      </c>
      <c r="D310" s="48">
        <f>'Rolex Data'!E310</f>
        <v>1400</v>
      </c>
      <c r="E310" s="48">
        <f>'Rolex Data'!F310</f>
        <v>1750</v>
      </c>
      <c r="F310" s="49">
        <f t="shared" si="24"/>
        <v>7.2442275156033498</v>
      </c>
      <c r="G310">
        <f>IF('Rolex Data'!L310="Stainless Steel",1,0)</f>
        <v>1</v>
      </c>
      <c r="H310">
        <f>IF('Rolex Data'!L310="Two-tone",1,0)</f>
        <v>0</v>
      </c>
      <c r="I310">
        <f>IF(OR('Rolex Data'!L310="YG 18K",'Rolex Data'!L310="YG &lt;18K",'Rolex Data'!L310="PG 18K",'Rolex Data'!L310="PG &lt;18K",'Rolex Data'!L310="WG 18K",'Rolex Data'!L310="Mixes of 18K",'Rolex Data'!L310="Mixes &lt;18K"),1,0)</f>
        <v>0</v>
      </c>
      <c r="J310">
        <f>IF(OR('Rolex Data'!L310="PVD",'Rolex Data'!L310="Gold Plate",'Rolex Data'!L310="Other"),1,0)</f>
        <v>0</v>
      </c>
      <c r="K310">
        <f>IF('Rolex Data'!P310="Stainless Steel",1,0)</f>
        <v>1</v>
      </c>
      <c r="L310">
        <f>IF('Rolex Data'!P310="Leather",1,0)</f>
        <v>0</v>
      </c>
      <c r="M310">
        <f>IF('Rolex Data'!P310="Two-tone",1,0)</f>
        <v>0</v>
      </c>
      <c r="N310">
        <f>IF(OR('Rolex Data'!P310="YG 18K",'Rolex Data'!P310="PG 18K",'Rolex Data'!P310="WG 18K",'Rolex Data'!P310="Mixes of 18K"),1,0)</f>
        <v>0</v>
      </c>
      <c r="O310">
        <f>IF(OR('Rolex Data'!AX310="Yes",'Rolex Data'!AY310="Yes",'Rolex Data'!AW310="Yes"),1,0)</f>
        <v>0</v>
      </c>
      <c r="P310">
        <f>IF(OR(ISTEXT('Rolex Data'!AZ310), ISTEXT('Rolex Data'!BA310)),1,0)</f>
        <v>0</v>
      </c>
      <c r="Q310">
        <f>IF('Rolex Data'!BB310="Yes",1,0)</f>
        <v>0</v>
      </c>
      <c r="R310">
        <f>IF('Rolex Data'!BC310="Yes",1,0)</f>
        <v>0</v>
      </c>
      <c r="S310">
        <f>IF('Rolex Data'!BF310="Yes",1,0)</f>
        <v>0</v>
      </c>
      <c r="T310">
        <f>IF('Rolex Data'!BG310="A",1,0)</f>
        <v>0</v>
      </c>
      <c r="U310">
        <f>IF('Rolex Data'!BG310="AA",1,0)</f>
        <v>1</v>
      </c>
      <c r="V310">
        <f>IF('Rolex Data'!BG310="AAA",1,0)</f>
        <v>0</v>
      </c>
      <c r="W310">
        <f>IF('Rolex Data'!BG310="AAAA",1,0)</f>
        <v>0</v>
      </c>
      <c r="X310">
        <f>IF('Rolex Data'!R310="Yes",1,0)</f>
        <v>1</v>
      </c>
      <c r="Y310">
        <f>IF(OR('Rolex Data'!X310="Yes", 'Rolex Data'!Y310="Yes",'Rolex Data'!Z310="Yes"),1,0)</f>
        <v>0</v>
      </c>
      <c r="Z310">
        <f>IF(OR('Rolex Data'!AA310="Yes",'Rolex Data'!AB310="Yes"),1,0)</f>
        <v>0</v>
      </c>
      <c r="AA310">
        <f>IF('Rolex Data'!AD310="Yes",1,0)</f>
        <v>0</v>
      </c>
      <c r="AB310">
        <f>IF('Rolex Data'!AC310="Yes",1,0)</f>
        <v>0</v>
      </c>
      <c r="AC310">
        <f>IF('Rolex Data'!AE310="Yes",1,0)</f>
        <v>0</v>
      </c>
      <c r="AD310">
        <f>IF(OR('Rolex Data'!AK310="Yes",'Rolex Data'!AN310="Yes"),1,0)</f>
        <v>0</v>
      </c>
      <c r="AE310" s="45">
        <f t="shared" si="25"/>
        <v>0</v>
      </c>
      <c r="AF310" s="45">
        <f t="shared" si="26"/>
        <v>1</v>
      </c>
      <c r="AG310" s="45">
        <f t="shared" si="27"/>
        <v>0</v>
      </c>
      <c r="AH310" s="45">
        <f t="shared" si="28"/>
        <v>0</v>
      </c>
      <c r="AI310" s="45">
        <f t="shared" si="29"/>
        <v>0</v>
      </c>
    </row>
    <row r="311" spans="1:35" x14ac:dyDescent="0.2">
      <c r="A311">
        <v>307</v>
      </c>
      <c r="B311" s="47">
        <f>'Rolex Data'!C311</f>
        <v>43597</v>
      </c>
      <c r="C311">
        <f>'Rolex Data'!D311</f>
        <v>317</v>
      </c>
      <c r="D311" s="48">
        <f>'Rolex Data'!E311</f>
        <v>8500</v>
      </c>
      <c r="E311" s="48">
        <f>'Rolex Data'!F311</f>
        <v>10625</v>
      </c>
      <c r="F311" s="49">
        <f t="shared" si="24"/>
        <v>9.0478214424784085</v>
      </c>
      <c r="G311">
        <f>IF('Rolex Data'!L311="Stainless Steel",1,0)</f>
        <v>0</v>
      </c>
      <c r="H311">
        <f>IF('Rolex Data'!L311="Two-tone",1,0)</f>
        <v>0</v>
      </c>
      <c r="I311">
        <f>IF(OR('Rolex Data'!L311="YG 18K",'Rolex Data'!L311="YG &lt;18K",'Rolex Data'!L311="PG 18K",'Rolex Data'!L311="PG &lt;18K",'Rolex Data'!L311="WG 18K",'Rolex Data'!L311="Mixes of 18K",'Rolex Data'!L311="Mixes &lt;18K"),1,0)</f>
        <v>1</v>
      </c>
      <c r="J311">
        <f>IF(OR('Rolex Data'!L311="PVD",'Rolex Data'!L311="Gold Plate",'Rolex Data'!L311="Other"),1,0)</f>
        <v>0</v>
      </c>
      <c r="K311">
        <f>IF('Rolex Data'!P311="Stainless Steel",1,0)</f>
        <v>0</v>
      </c>
      <c r="L311">
        <f>IF('Rolex Data'!P311="Leather",1,0)</f>
        <v>1</v>
      </c>
      <c r="M311">
        <f>IF('Rolex Data'!P311="Two-tone",1,0)</f>
        <v>0</v>
      </c>
      <c r="N311">
        <f>IF(OR('Rolex Data'!P311="YG 18K",'Rolex Data'!P311="PG 18K",'Rolex Data'!P311="WG 18K",'Rolex Data'!P311="Mixes of 18K"),1,0)</f>
        <v>0</v>
      </c>
      <c r="O311">
        <f>IF(OR('Rolex Data'!AX311="Yes",'Rolex Data'!AY311="Yes",'Rolex Data'!AW311="Yes"),1,0)</f>
        <v>0</v>
      </c>
      <c r="P311">
        <f>IF(OR(ISTEXT('Rolex Data'!AZ311), ISTEXT('Rolex Data'!BA311)),1,0)</f>
        <v>0</v>
      </c>
      <c r="Q311">
        <f>IF('Rolex Data'!BB311="Yes",1,0)</f>
        <v>0</v>
      </c>
      <c r="R311">
        <f>IF('Rolex Data'!BC311="Yes",1,0)</f>
        <v>0</v>
      </c>
      <c r="S311">
        <f>IF('Rolex Data'!BF311="Yes",1,0)</f>
        <v>0</v>
      </c>
      <c r="T311">
        <f>IF('Rolex Data'!BG311="A",1,0)</f>
        <v>0</v>
      </c>
      <c r="U311">
        <f>IF('Rolex Data'!BG311="AA",1,0)</f>
        <v>0</v>
      </c>
      <c r="V311">
        <f>IF('Rolex Data'!BG311="AAA",1,0)</f>
        <v>1</v>
      </c>
      <c r="W311">
        <f>IF('Rolex Data'!BG311="AAAA",1,0)</f>
        <v>0</v>
      </c>
      <c r="X311">
        <f>IF('Rolex Data'!R311="Yes",1,0)</f>
        <v>0</v>
      </c>
      <c r="Y311">
        <f>IF(OR('Rolex Data'!X311="Yes", 'Rolex Data'!Y311="Yes",'Rolex Data'!Z311="Yes"),1,0)</f>
        <v>1</v>
      </c>
      <c r="Z311">
        <f>IF(OR('Rolex Data'!AA311="Yes",'Rolex Data'!AB311="Yes"),1,0)</f>
        <v>0</v>
      </c>
      <c r="AA311">
        <f>IF('Rolex Data'!AD311="Yes",1,0)</f>
        <v>0</v>
      </c>
      <c r="AB311">
        <f>IF('Rolex Data'!AC311="Yes",1,0)</f>
        <v>0</v>
      </c>
      <c r="AC311">
        <f>IF('Rolex Data'!AE311="Yes",1,0)</f>
        <v>0</v>
      </c>
      <c r="AD311">
        <f>IF(OR('Rolex Data'!AK311="Yes",'Rolex Data'!AN311="Yes"),1,0)</f>
        <v>0</v>
      </c>
      <c r="AE311" s="45">
        <f t="shared" si="25"/>
        <v>0</v>
      </c>
      <c r="AF311" s="45">
        <f t="shared" si="26"/>
        <v>1</v>
      </c>
      <c r="AG311" s="45">
        <f t="shared" si="27"/>
        <v>0</v>
      </c>
      <c r="AH311" s="45">
        <f t="shared" si="28"/>
        <v>0</v>
      </c>
      <c r="AI311" s="45">
        <f t="shared" si="29"/>
        <v>0</v>
      </c>
    </row>
    <row r="312" spans="1:35" x14ac:dyDescent="0.2">
      <c r="A312">
        <v>308</v>
      </c>
      <c r="B312" s="47">
        <f>'Rolex Data'!C312</f>
        <v>43597</v>
      </c>
      <c r="C312">
        <f>'Rolex Data'!D312</f>
        <v>319</v>
      </c>
      <c r="D312" s="48">
        <f>'Rolex Data'!E312</f>
        <v>2700</v>
      </c>
      <c r="E312" s="48">
        <f>'Rolex Data'!F312</f>
        <v>3375</v>
      </c>
      <c r="F312" s="49">
        <f t="shared" si="24"/>
        <v>7.90100705199242</v>
      </c>
      <c r="G312">
        <f>IF('Rolex Data'!L312="Stainless Steel",1,0)</f>
        <v>1</v>
      </c>
      <c r="H312">
        <f>IF('Rolex Data'!L312="Two-tone",1,0)</f>
        <v>0</v>
      </c>
      <c r="I312">
        <f>IF(OR('Rolex Data'!L312="YG 18K",'Rolex Data'!L312="YG &lt;18K",'Rolex Data'!L312="PG 18K",'Rolex Data'!L312="PG &lt;18K",'Rolex Data'!L312="WG 18K",'Rolex Data'!L312="Mixes of 18K",'Rolex Data'!L312="Mixes &lt;18K"),1,0)</f>
        <v>0</v>
      </c>
      <c r="J312">
        <f>IF(OR('Rolex Data'!L312="PVD",'Rolex Data'!L312="Gold Plate",'Rolex Data'!L312="Other"),1,0)</f>
        <v>0</v>
      </c>
      <c r="K312">
        <f>IF('Rolex Data'!P312="Stainless Steel",1,0)</f>
        <v>1</v>
      </c>
      <c r="L312">
        <f>IF('Rolex Data'!P312="Leather",1,0)</f>
        <v>0</v>
      </c>
      <c r="M312">
        <f>IF('Rolex Data'!P312="Two-tone",1,0)</f>
        <v>0</v>
      </c>
      <c r="N312">
        <f>IF(OR('Rolex Data'!P312="YG 18K",'Rolex Data'!P312="PG 18K",'Rolex Data'!P312="WG 18K",'Rolex Data'!P312="Mixes of 18K"),1,0)</f>
        <v>0</v>
      </c>
      <c r="O312">
        <f>IF(OR('Rolex Data'!AX312="Yes",'Rolex Data'!AY312="Yes",'Rolex Data'!AW312="Yes"),1,0)</f>
        <v>0</v>
      </c>
      <c r="P312">
        <f>IF(OR(ISTEXT('Rolex Data'!AZ312), ISTEXT('Rolex Data'!BA312)),1,0)</f>
        <v>0</v>
      </c>
      <c r="Q312">
        <f>IF('Rolex Data'!BB312="Yes",1,0)</f>
        <v>0</v>
      </c>
      <c r="R312">
        <f>IF('Rolex Data'!BC312="Yes",1,0)</f>
        <v>0</v>
      </c>
      <c r="S312">
        <f>IF('Rolex Data'!BF312="Yes",1,0)</f>
        <v>0</v>
      </c>
      <c r="T312">
        <f>IF('Rolex Data'!BG312="A",1,0)</f>
        <v>0</v>
      </c>
      <c r="U312">
        <f>IF('Rolex Data'!BG312="AA",1,0)</f>
        <v>1</v>
      </c>
      <c r="V312">
        <f>IF('Rolex Data'!BG312="AAA",1,0)</f>
        <v>0</v>
      </c>
      <c r="W312">
        <f>IF('Rolex Data'!BG312="AAAA",1,0)</f>
        <v>0</v>
      </c>
      <c r="X312">
        <f>IF('Rolex Data'!R312="Yes",1,0)</f>
        <v>0</v>
      </c>
      <c r="Y312">
        <f>IF(OR('Rolex Data'!X312="Yes", 'Rolex Data'!Y312="Yes",'Rolex Data'!Z312="Yes"),1,0)</f>
        <v>1</v>
      </c>
      <c r="Z312">
        <f>IF(OR('Rolex Data'!AA312="Yes",'Rolex Data'!AB312="Yes"),1,0)</f>
        <v>0</v>
      </c>
      <c r="AA312">
        <f>IF('Rolex Data'!AD312="Yes",1,0)</f>
        <v>0</v>
      </c>
      <c r="AB312">
        <f>IF('Rolex Data'!AC312="Yes",1,0)</f>
        <v>0</v>
      </c>
      <c r="AC312">
        <f>IF('Rolex Data'!AE312="Yes",1,0)</f>
        <v>0</v>
      </c>
      <c r="AD312">
        <f>IF(OR('Rolex Data'!AK312="Yes",'Rolex Data'!AN312="Yes"),1,0)</f>
        <v>0</v>
      </c>
      <c r="AE312" s="45">
        <f t="shared" si="25"/>
        <v>0</v>
      </c>
      <c r="AF312" s="45">
        <f t="shared" si="26"/>
        <v>1</v>
      </c>
      <c r="AG312" s="45">
        <f t="shared" si="27"/>
        <v>0</v>
      </c>
      <c r="AH312" s="45">
        <f t="shared" si="28"/>
        <v>0</v>
      </c>
      <c r="AI312" s="45">
        <f t="shared" si="29"/>
        <v>0</v>
      </c>
    </row>
    <row r="313" spans="1:35" x14ac:dyDescent="0.2">
      <c r="A313">
        <v>309</v>
      </c>
      <c r="B313" s="47">
        <f>'Rolex Data'!C313</f>
        <v>43597</v>
      </c>
      <c r="C313">
        <f>'Rolex Data'!D313</f>
        <v>322</v>
      </c>
      <c r="D313" s="48">
        <f>'Rolex Data'!E313</f>
        <v>7000</v>
      </c>
      <c r="E313" s="48">
        <f>'Rolex Data'!F313</f>
        <v>8750</v>
      </c>
      <c r="F313" s="49">
        <f t="shared" si="24"/>
        <v>8.8536654280374503</v>
      </c>
      <c r="G313">
        <f>IF('Rolex Data'!L313="Stainless Steel",1,0)</f>
        <v>0</v>
      </c>
      <c r="H313">
        <f>IF('Rolex Data'!L313="Two-tone",1,0)</f>
        <v>0</v>
      </c>
      <c r="I313">
        <f>IF(OR('Rolex Data'!L313="YG 18K",'Rolex Data'!L313="YG &lt;18K",'Rolex Data'!L313="PG 18K",'Rolex Data'!L313="PG &lt;18K",'Rolex Data'!L313="WG 18K",'Rolex Data'!L313="Mixes of 18K",'Rolex Data'!L313="Mixes &lt;18K"),1,0)</f>
        <v>1</v>
      </c>
      <c r="J313">
        <f>IF(OR('Rolex Data'!L313="PVD",'Rolex Data'!L313="Gold Plate",'Rolex Data'!L313="Other"),1,0)</f>
        <v>0</v>
      </c>
      <c r="K313">
        <f>IF('Rolex Data'!P313="Stainless Steel",1,0)</f>
        <v>0</v>
      </c>
      <c r="L313">
        <f>IF('Rolex Data'!P313="Leather",1,0)</f>
        <v>0</v>
      </c>
      <c r="M313">
        <f>IF('Rolex Data'!P313="Two-tone",1,0)</f>
        <v>0</v>
      </c>
      <c r="N313">
        <f>IF(OR('Rolex Data'!P313="YG 18K",'Rolex Data'!P313="PG 18K",'Rolex Data'!P313="WG 18K",'Rolex Data'!P313="Mixes of 18K"),1,0)</f>
        <v>1</v>
      </c>
      <c r="O313">
        <f>IF(OR('Rolex Data'!AX313="Yes",'Rolex Data'!AY313="Yes",'Rolex Data'!AW313="Yes"),1,0)</f>
        <v>0</v>
      </c>
      <c r="P313">
        <f>IF(OR(ISTEXT('Rolex Data'!AZ313), ISTEXT('Rolex Data'!BA313)),1,0)</f>
        <v>0</v>
      </c>
      <c r="Q313">
        <f>IF('Rolex Data'!BB313="Yes",1,0)</f>
        <v>0</v>
      </c>
      <c r="R313">
        <f>IF('Rolex Data'!BC313="Yes",1,0)</f>
        <v>0</v>
      </c>
      <c r="S313">
        <f>IF('Rolex Data'!BF313="Yes",1,0)</f>
        <v>0</v>
      </c>
      <c r="T313">
        <f>IF('Rolex Data'!BG313="A",1,0)</f>
        <v>0</v>
      </c>
      <c r="U313">
        <f>IF('Rolex Data'!BG313="AA",1,0)</f>
        <v>0</v>
      </c>
      <c r="V313">
        <f>IF('Rolex Data'!BG313="AAA",1,0)</f>
        <v>1</v>
      </c>
      <c r="W313">
        <f>IF('Rolex Data'!BG313="AAAA",1,0)</f>
        <v>0</v>
      </c>
      <c r="X313">
        <f>IF('Rolex Data'!R313="Yes",1,0)</f>
        <v>0</v>
      </c>
      <c r="Y313">
        <f>IF(OR('Rolex Data'!X313="Yes", 'Rolex Data'!Y313="Yes",'Rolex Data'!Z313="Yes"),1,0)</f>
        <v>1</v>
      </c>
      <c r="Z313">
        <f>IF(OR('Rolex Data'!AA313="Yes",'Rolex Data'!AB313="Yes"),1,0)</f>
        <v>0</v>
      </c>
      <c r="AA313">
        <f>IF('Rolex Data'!AD313="Yes",1,0)</f>
        <v>0</v>
      </c>
      <c r="AB313">
        <f>IF('Rolex Data'!AC313="Yes",1,0)</f>
        <v>0</v>
      </c>
      <c r="AC313">
        <f>IF('Rolex Data'!AE313="Yes",1,0)</f>
        <v>0</v>
      </c>
      <c r="AD313">
        <f>IF(OR('Rolex Data'!AK313="Yes",'Rolex Data'!AN313="Yes"),1,0)</f>
        <v>0</v>
      </c>
      <c r="AE313" s="45">
        <f t="shared" si="25"/>
        <v>0</v>
      </c>
      <c r="AF313" s="45">
        <f t="shared" si="26"/>
        <v>1</v>
      </c>
      <c r="AG313" s="45">
        <f t="shared" si="27"/>
        <v>0</v>
      </c>
      <c r="AH313" s="45">
        <f t="shared" si="28"/>
        <v>0</v>
      </c>
      <c r="AI313" s="45">
        <f t="shared" si="29"/>
        <v>0</v>
      </c>
    </row>
    <row r="314" spans="1:35" x14ac:dyDescent="0.2">
      <c r="A314">
        <v>310</v>
      </c>
      <c r="B314" s="47">
        <f>'Rolex Data'!C314</f>
        <v>43597</v>
      </c>
      <c r="C314">
        <f>'Rolex Data'!D314</f>
        <v>323</v>
      </c>
      <c r="D314" s="48">
        <f>'Rolex Data'!E314</f>
        <v>10000</v>
      </c>
      <c r="E314" s="48">
        <f>'Rolex Data'!F314</f>
        <v>12500</v>
      </c>
      <c r="F314" s="49">
        <f t="shared" si="24"/>
        <v>9.2103403719761836</v>
      </c>
      <c r="G314">
        <f>IF('Rolex Data'!L314="Stainless Steel",1,0)</f>
        <v>0</v>
      </c>
      <c r="H314">
        <f>IF('Rolex Data'!L314="Two-tone",1,0)</f>
        <v>0</v>
      </c>
      <c r="I314">
        <f>IF(OR('Rolex Data'!L314="YG 18K",'Rolex Data'!L314="YG &lt;18K",'Rolex Data'!L314="PG 18K",'Rolex Data'!L314="PG &lt;18K",'Rolex Data'!L314="WG 18K",'Rolex Data'!L314="Mixes of 18K",'Rolex Data'!L314="Mixes &lt;18K"),1,0)</f>
        <v>1</v>
      </c>
      <c r="J314">
        <f>IF(OR('Rolex Data'!L314="PVD",'Rolex Data'!L314="Gold Plate",'Rolex Data'!L314="Other"),1,0)</f>
        <v>0</v>
      </c>
      <c r="K314">
        <f>IF('Rolex Data'!P314="Stainless Steel",1,0)</f>
        <v>0</v>
      </c>
      <c r="L314">
        <f>IF('Rolex Data'!P314="Leather",1,0)</f>
        <v>0</v>
      </c>
      <c r="M314">
        <f>IF('Rolex Data'!P314="Two-tone",1,0)</f>
        <v>0</v>
      </c>
      <c r="N314">
        <f>IF(OR('Rolex Data'!P314="YG 18K",'Rolex Data'!P314="PG 18K",'Rolex Data'!P314="WG 18K",'Rolex Data'!P314="Mixes of 18K"),1,0)</f>
        <v>1</v>
      </c>
      <c r="O314">
        <f>IF(OR('Rolex Data'!AX314="Yes",'Rolex Data'!AY314="Yes",'Rolex Data'!AW314="Yes"),1,0)</f>
        <v>0</v>
      </c>
      <c r="P314">
        <f>IF(OR(ISTEXT('Rolex Data'!AZ314), ISTEXT('Rolex Data'!BA314)),1,0)</f>
        <v>0</v>
      </c>
      <c r="Q314">
        <f>IF('Rolex Data'!BB314="Yes",1,0)</f>
        <v>0</v>
      </c>
      <c r="R314">
        <f>IF('Rolex Data'!BC314="Yes",1,0)</f>
        <v>0</v>
      </c>
      <c r="S314">
        <f>IF('Rolex Data'!BF314="Yes",1,0)</f>
        <v>0</v>
      </c>
      <c r="T314">
        <f>IF('Rolex Data'!BG314="A",1,0)</f>
        <v>0</v>
      </c>
      <c r="U314">
        <f>IF('Rolex Data'!BG314="AA",1,0)</f>
        <v>1</v>
      </c>
      <c r="V314">
        <f>IF('Rolex Data'!BG314="AAA",1,0)</f>
        <v>0</v>
      </c>
      <c r="W314">
        <f>IF('Rolex Data'!BG314="AAAA",1,0)</f>
        <v>0</v>
      </c>
      <c r="X314">
        <f>IF('Rolex Data'!R314="Yes",1,0)</f>
        <v>0</v>
      </c>
      <c r="Y314">
        <f>IF(OR('Rolex Data'!X314="Yes", 'Rolex Data'!Y314="Yes",'Rolex Data'!Z314="Yes"),1,0)</f>
        <v>1</v>
      </c>
      <c r="Z314">
        <f>IF(OR('Rolex Data'!AA314="Yes",'Rolex Data'!AB314="Yes"),1,0)</f>
        <v>0</v>
      </c>
      <c r="AA314">
        <f>IF('Rolex Data'!AD314="Yes",1,0)</f>
        <v>0</v>
      </c>
      <c r="AB314">
        <f>IF('Rolex Data'!AC314="Yes",1,0)</f>
        <v>0</v>
      </c>
      <c r="AC314">
        <f>IF('Rolex Data'!AE314="Yes",1,0)</f>
        <v>0</v>
      </c>
      <c r="AD314">
        <f>IF(OR('Rolex Data'!AK314="Yes",'Rolex Data'!AN314="Yes"),1,0)</f>
        <v>0</v>
      </c>
      <c r="AE314" s="45">
        <f t="shared" si="25"/>
        <v>0</v>
      </c>
      <c r="AF314" s="45">
        <f t="shared" si="26"/>
        <v>1</v>
      </c>
      <c r="AG314" s="45">
        <f t="shared" si="27"/>
        <v>0</v>
      </c>
      <c r="AH314" s="45">
        <f t="shared" si="28"/>
        <v>0</v>
      </c>
      <c r="AI314" s="45">
        <f t="shared" si="29"/>
        <v>0</v>
      </c>
    </row>
    <row r="315" spans="1:35" x14ac:dyDescent="0.2">
      <c r="A315">
        <v>311</v>
      </c>
      <c r="B315" s="47">
        <f>'Rolex Data'!C315</f>
        <v>43597</v>
      </c>
      <c r="C315">
        <f>'Rolex Data'!D315</f>
        <v>324</v>
      </c>
      <c r="D315" s="48">
        <f>'Rolex Data'!E315</f>
        <v>2400</v>
      </c>
      <c r="E315" s="48">
        <f>'Rolex Data'!F315</f>
        <v>3000</v>
      </c>
      <c r="F315" s="49">
        <f t="shared" si="24"/>
        <v>7.7832240163360371</v>
      </c>
      <c r="G315">
        <f>IF('Rolex Data'!L315="Stainless Steel",1,0)</f>
        <v>1</v>
      </c>
      <c r="H315">
        <f>IF('Rolex Data'!L315="Two-tone",1,0)</f>
        <v>0</v>
      </c>
      <c r="I315">
        <f>IF(OR('Rolex Data'!L315="YG 18K",'Rolex Data'!L315="YG &lt;18K",'Rolex Data'!L315="PG 18K",'Rolex Data'!L315="PG &lt;18K",'Rolex Data'!L315="WG 18K",'Rolex Data'!L315="Mixes of 18K",'Rolex Data'!L315="Mixes &lt;18K"),1,0)</f>
        <v>0</v>
      </c>
      <c r="J315">
        <f>IF(OR('Rolex Data'!L315="PVD",'Rolex Data'!L315="Gold Plate",'Rolex Data'!L315="Other"),1,0)</f>
        <v>0</v>
      </c>
      <c r="K315">
        <f>IF('Rolex Data'!P315="Stainless Steel",1,0)</f>
        <v>1</v>
      </c>
      <c r="L315">
        <f>IF('Rolex Data'!P315="Leather",1,0)</f>
        <v>0</v>
      </c>
      <c r="M315">
        <f>IF('Rolex Data'!P315="Two-tone",1,0)</f>
        <v>0</v>
      </c>
      <c r="N315">
        <f>IF(OR('Rolex Data'!P315="YG 18K",'Rolex Data'!P315="PG 18K",'Rolex Data'!P315="WG 18K",'Rolex Data'!P315="Mixes of 18K"),1,0)</f>
        <v>0</v>
      </c>
      <c r="O315">
        <f>IF(OR('Rolex Data'!AX315="Yes",'Rolex Data'!AY315="Yes",'Rolex Data'!AW315="Yes"),1,0)</f>
        <v>0</v>
      </c>
      <c r="P315">
        <f>IF(OR(ISTEXT('Rolex Data'!AZ315), ISTEXT('Rolex Data'!BA315)),1,0)</f>
        <v>0</v>
      </c>
      <c r="Q315">
        <f>IF('Rolex Data'!BB315="Yes",1,0)</f>
        <v>0</v>
      </c>
      <c r="R315">
        <f>IF('Rolex Data'!BC315="Yes",1,0)</f>
        <v>0</v>
      </c>
      <c r="S315">
        <f>IF('Rolex Data'!BF315="Yes",1,0)</f>
        <v>0</v>
      </c>
      <c r="T315">
        <f>IF('Rolex Data'!BG315="A",1,0)</f>
        <v>0</v>
      </c>
      <c r="U315">
        <f>IF('Rolex Data'!BG315="AA",1,0)</f>
        <v>1</v>
      </c>
      <c r="V315">
        <f>IF('Rolex Data'!BG315="AAA",1,0)</f>
        <v>0</v>
      </c>
      <c r="W315">
        <f>IF('Rolex Data'!BG315="AAAA",1,0)</f>
        <v>0</v>
      </c>
      <c r="X315">
        <f>IF('Rolex Data'!R315="Yes",1,0)</f>
        <v>0</v>
      </c>
      <c r="Y315">
        <f>IF(OR('Rolex Data'!X315="Yes", 'Rolex Data'!Y315="Yes",'Rolex Data'!Z315="Yes"),1,0)</f>
        <v>1</v>
      </c>
      <c r="Z315">
        <f>IF(OR('Rolex Data'!AA315="Yes",'Rolex Data'!AB315="Yes"),1,0)</f>
        <v>0</v>
      </c>
      <c r="AA315">
        <f>IF('Rolex Data'!AD315="Yes",1,0)</f>
        <v>0</v>
      </c>
      <c r="AB315">
        <f>IF('Rolex Data'!AC315="Yes",1,0)</f>
        <v>0</v>
      </c>
      <c r="AC315">
        <f>IF('Rolex Data'!AE315="Yes",1,0)</f>
        <v>0</v>
      </c>
      <c r="AD315">
        <f>IF(OR('Rolex Data'!AK315="Yes",'Rolex Data'!AN315="Yes"),1,0)</f>
        <v>0</v>
      </c>
      <c r="AE315" s="45">
        <f t="shared" si="25"/>
        <v>0</v>
      </c>
      <c r="AF315" s="45">
        <f t="shared" si="26"/>
        <v>1</v>
      </c>
      <c r="AG315" s="45">
        <f t="shared" si="27"/>
        <v>0</v>
      </c>
      <c r="AH315" s="45">
        <f t="shared" si="28"/>
        <v>0</v>
      </c>
      <c r="AI315" s="45">
        <f t="shared" si="29"/>
        <v>0</v>
      </c>
    </row>
    <row r="316" spans="1:35" x14ac:dyDescent="0.2">
      <c r="A316">
        <v>312</v>
      </c>
      <c r="B316" s="47">
        <f>'Rolex Data'!C316</f>
        <v>43597</v>
      </c>
      <c r="C316">
        <f>'Rolex Data'!D316</f>
        <v>326</v>
      </c>
      <c r="D316" s="48">
        <f>'Rolex Data'!E316</f>
        <v>11000</v>
      </c>
      <c r="E316" s="48">
        <f>'Rolex Data'!F316</f>
        <v>13750</v>
      </c>
      <c r="F316" s="49">
        <f t="shared" si="24"/>
        <v>9.3056505517805075</v>
      </c>
      <c r="G316">
        <f>IF('Rolex Data'!L316="Stainless Steel",1,0)</f>
        <v>1</v>
      </c>
      <c r="H316">
        <f>IF('Rolex Data'!L316="Two-tone",1,0)</f>
        <v>0</v>
      </c>
      <c r="I316">
        <f>IF(OR('Rolex Data'!L316="YG 18K",'Rolex Data'!L316="YG &lt;18K",'Rolex Data'!L316="PG 18K",'Rolex Data'!L316="PG &lt;18K",'Rolex Data'!L316="WG 18K",'Rolex Data'!L316="Mixes of 18K",'Rolex Data'!L316="Mixes &lt;18K"),1,0)</f>
        <v>0</v>
      </c>
      <c r="J316">
        <f>IF(OR('Rolex Data'!L316="PVD",'Rolex Data'!L316="Gold Plate",'Rolex Data'!L316="Other"),1,0)</f>
        <v>0</v>
      </c>
      <c r="K316">
        <f>IF('Rolex Data'!P316="Stainless Steel",1,0)</f>
        <v>1</v>
      </c>
      <c r="L316">
        <f>IF('Rolex Data'!P316="Leather",1,0)</f>
        <v>0</v>
      </c>
      <c r="M316">
        <f>IF('Rolex Data'!P316="Two-tone",1,0)</f>
        <v>0</v>
      </c>
      <c r="N316">
        <f>IF(OR('Rolex Data'!P316="YG 18K",'Rolex Data'!P316="PG 18K",'Rolex Data'!P316="WG 18K",'Rolex Data'!P316="Mixes of 18K"),1,0)</f>
        <v>0</v>
      </c>
      <c r="O316">
        <f>IF(OR('Rolex Data'!AX316="Yes",'Rolex Data'!AY316="Yes",'Rolex Data'!AW316="Yes"),1,0)</f>
        <v>0</v>
      </c>
      <c r="P316">
        <f>IF(OR(ISTEXT('Rolex Data'!AZ316), ISTEXT('Rolex Data'!BA316)),1,0)</f>
        <v>0</v>
      </c>
      <c r="Q316">
        <f>IF('Rolex Data'!BB316="Yes",1,0)</f>
        <v>0</v>
      </c>
      <c r="R316">
        <f>IF('Rolex Data'!BC316="Yes",1,0)</f>
        <v>0</v>
      </c>
      <c r="S316">
        <f>IF('Rolex Data'!BF316="Yes",1,0)</f>
        <v>0</v>
      </c>
      <c r="T316">
        <f>IF('Rolex Data'!BG316="A",1,0)</f>
        <v>0</v>
      </c>
      <c r="U316">
        <f>IF('Rolex Data'!BG316="AA",1,0)</f>
        <v>0</v>
      </c>
      <c r="V316">
        <f>IF('Rolex Data'!BG316="AAA",1,0)</f>
        <v>1</v>
      </c>
      <c r="W316">
        <f>IF('Rolex Data'!BG316="AAAA",1,0)</f>
        <v>0</v>
      </c>
      <c r="X316">
        <f>IF('Rolex Data'!R316="Yes",1,0)</f>
        <v>1</v>
      </c>
      <c r="Y316">
        <f>IF(OR('Rolex Data'!X316="Yes", 'Rolex Data'!Y316="Yes",'Rolex Data'!Z316="Yes"),1,0)</f>
        <v>0</v>
      </c>
      <c r="Z316">
        <f>IF(OR('Rolex Data'!AA316="Yes",'Rolex Data'!AB316="Yes"),1,0)</f>
        <v>0</v>
      </c>
      <c r="AA316">
        <f>IF('Rolex Data'!AD316="Yes",1,0)</f>
        <v>0</v>
      </c>
      <c r="AB316">
        <f>IF('Rolex Data'!AC316="Yes",1,0)</f>
        <v>1</v>
      </c>
      <c r="AC316">
        <f>IF('Rolex Data'!AE316="Yes",1,0)</f>
        <v>0</v>
      </c>
      <c r="AD316">
        <f>IF(OR('Rolex Data'!AK316="Yes",'Rolex Data'!AN316="Yes"),1,0)</f>
        <v>0</v>
      </c>
      <c r="AE316" s="45">
        <f t="shared" si="25"/>
        <v>0</v>
      </c>
      <c r="AF316" s="45">
        <f t="shared" si="26"/>
        <v>1</v>
      </c>
      <c r="AG316" s="45">
        <f t="shared" si="27"/>
        <v>0</v>
      </c>
      <c r="AH316" s="45">
        <f t="shared" si="28"/>
        <v>0</v>
      </c>
      <c r="AI316" s="45">
        <f t="shared" si="29"/>
        <v>0</v>
      </c>
    </row>
    <row r="317" spans="1:35" x14ac:dyDescent="0.2">
      <c r="A317">
        <v>313</v>
      </c>
      <c r="B317" s="47">
        <f>'Rolex Data'!C317</f>
        <v>43597</v>
      </c>
      <c r="C317">
        <f>'Rolex Data'!D317</f>
        <v>327</v>
      </c>
      <c r="D317" s="48">
        <f>'Rolex Data'!E317</f>
        <v>5500</v>
      </c>
      <c r="E317" s="48">
        <f>'Rolex Data'!F317</f>
        <v>6875</v>
      </c>
      <c r="F317" s="49">
        <f t="shared" si="24"/>
        <v>8.6125033712205621</v>
      </c>
      <c r="G317">
        <f>IF('Rolex Data'!L317="Stainless Steel",1,0)</f>
        <v>0</v>
      </c>
      <c r="H317">
        <f>IF('Rolex Data'!L317="Two-tone",1,0)</f>
        <v>1</v>
      </c>
      <c r="I317">
        <f>IF(OR('Rolex Data'!L317="YG 18K",'Rolex Data'!L317="YG &lt;18K",'Rolex Data'!L317="PG 18K",'Rolex Data'!L317="PG &lt;18K",'Rolex Data'!L317="WG 18K",'Rolex Data'!L317="Mixes of 18K",'Rolex Data'!L317="Mixes &lt;18K"),1,0)</f>
        <v>0</v>
      </c>
      <c r="J317">
        <f>IF(OR('Rolex Data'!L317="PVD",'Rolex Data'!L317="Gold Plate",'Rolex Data'!L317="Other"),1,0)</f>
        <v>0</v>
      </c>
      <c r="K317">
        <f>IF('Rolex Data'!P317="Stainless Steel",1,0)</f>
        <v>0</v>
      </c>
      <c r="L317">
        <f>IF('Rolex Data'!P317="Leather",1,0)</f>
        <v>0</v>
      </c>
      <c r="M317">
        <f>IF('Rolex Data'!P317="Two-tone",1,0)</f>
        <v>1</v>
      </c>
      <c r="N317">
        <f>IF(OR('Rolex Data'!P317="YG 18K",'Rolex Data'!P317="PG 18K",'Rolex Data'!P317="WG 18K",'Rolex Data'!P317="Mixes of 18K"),1,0)</f>
        <v>0</v>
      </c>
      <c r="O317">
        <f>IF(OR('Rolex Data'!AX317="Yes",'Rolex Data'!AY317="Yes",'Rolex Data'!AW317="Yes"),1,0)</f>
        <v>0</v>
      </c>
      <c r="P317">
        <f>IF(OR(ISTEXT('Rolex Data'!AZ317), ISTEXT('Rolex Data'!BA317)),1,0)</f>
        <v>0</v>
      </c>
      <c r="Q317">
        <f>IF('Rolex Data'!BB317="Yes",1,0)</f>
        <v>0</v>
      </c>
      <c r="R317">
        <f>IF('Rolex Data'!BC317="Yes",1,0)</f>
        <v>0</v>
      </c>
      <c r="S317">
        <f>IF('Rolex Data'!BF317="Yes",1,0)</f>
        <v>0</v>
      </c>
      <c r="T317">
        <f>IF('Rolex Data'!BG317="A",1,0)</f>
        <v>0</v>
      </c>
      <c r="U317">
        <f>IF('Rolex Data'!BG317="AA",1,0)</f>
        <v>1</v>
      </c>
      <c r="V317">
        <f>IF('Rolex Data'!BG317="AAA",1,0)</f>
        <v>0</v>
      </c>
      <c r="W317">
        <f>IF('Rolex Data'!BG317="AAAA",1,0)</f>
        <v>0</v>
      </c>
      <c r="X317">
        <f>IF('Rolex Data'!R317="Yes",1,0)</f>
        <v>0</v>
      </c>
      <c r="Y317">
        <f>IF(OR('Rolex Data'!X317="Yes", 'Rolex Data'!Y317="Yes",'Rolex Data'!Z317="Yes"),1,0)</f>
        <v>1</v>
      </c>
      <c r="Z317">
        <f>IF(OR('Rolex Data'!AA317="Yes",'Rolex Data'!AB317="Yes"),1,0)</f>
        <v>0</v>
      </c>
      <c r="AA317">
        <f>IF('Rolex Data'!AD317="Yes",1,0)</f>
        <v>0</v>
      </c>
      <c r="AB317">
        <f>IF('Rolex Data'!AC317="Yes",1,0)</f>
        <v>1</v>
      </c>
      <c r="AC317">
        <f>IF('Rolex Data'!AE317="Yes",1,0)</f>
        <v>0</v>
      </c>
      <c r="AD317">
        <f>IF(OR('Rolex Data'!AK317="Yes",'Rolex Data'!AN317="Yes"),1,0)</f>
        <v>0</v>
      </c>
      <c r="AE317" s="45">
        <f t="shared" si="25"/>
        <v>0</v>
      </c>
      <c r="AF317" s="45">
        <f t="shared" si="26"/>
        <v>1</v>
      </c>
      <c r="AG317" s="45">
        <f t="shared" si="27"/>
        <v>0</v>
      </c>
      <c r="AH317" s="45">
        <f t="shared" si="28"/>
        <v>0</v>
      </c>
      <c r="AI317" s="45">
        <f t="shared" si="29"/>
        <v>0</v>
      </c>
    </row>
    <row r="318" spans="1:35" x14ac:dyDescent="0.2">
      <c r="A318">
        <v>314</v>
      </c>
      <c r="B318" s="47">
        <f>'Rolex Data'!C318</f>
        <v>43597</v>
      </c>
      <c r="C318">
        <f>'Rolex Data'!D318</f>
        <v>424</v>
      </c>
      <c r="D318" s="48">
        <f>'Rolex Data'!E318</f>
        <v>70000</v>
      </c>
      <c r="E318" s="48">
        <f>'Rolex Data'!F318</f>
        <v>87500</v>
      </c>
      <c r="F318" s="49">
        <f t="shared" si="24"/>
        <v>11.156250521031495</v>
      </c>
      <c r="G318">
        <f>IF('Rolex Data'!L318="Stainless Steel",1,0)</f>
        <v>0</v>
      </c>
      <c r="H318">
        <f>IF('Rolex Data'!L318="Two-tone",1,0)</f>
        <v>0</v>
      </c>
      <c r="I318">
        <f>IF(OR('Rolex Data'!L318="YG 18K",'Rolex Data'!L318="YG &lt;18K",'Rolex Data'!L318="PG 18K",'Rolex Data'!L318="PG &lt;18K",'Rolex Data'!L318="WG 18K",'Rolex Data'!L318="Mixes of 18K",'Rolex Data'!L318="Mixes &lt;18K"),1,0)</f>
        <v>1</v>
      </c>
      <c r="J318">
        <f>IF(OR('Rolex Data'!L318="PVD",'Rolex Data'!L318="Gold Plate",'Rolex Data'!L318="Other"),1,0)</f>
        <v>0</v>
      </c>
      <c r="K318">
        <f>IF('Rolex Data'!P318="Stainless Steel",1,0)</f>
        <v>0</v>
      </c>
      <c r="L318">
        <f>IF('Rolex Data'!P318="Leather",1,0)</f>
        <v>0</v>
      </c>
      <c r="M318">
        <f>IF('Rolex Data'!P318="Two-tone",1,0)</f>
        <v>0</v>
      </c>
      <c r="N318">
        <f>IF(OR('Rolex Data'!P318="YG 18K",'Rolex Data'!P318="PG 18K",'Rolex Data'!P318="WG 18K",'Rolex Data'!P318="Mixes of 18K"),1,0)</f>
        <v>1</v>
      </c>
      <c r="O318">
        <f>IF(OR('Rolex Data'!AX318="Yes",'Rolex Data'!AY318="Yes",'Rolex Data'!AW318="Yes"),1,0)</f>
        <v>0</v>
      </c>
      <c r="P318">
        <f>IF(OR(ISTEXT('Rolex Data'!AZ318), ISTEXT('Rolex Data'!BA318)),1,0)</f>
        <v>0</v>
      </c>
      <c r="Q318">
        <f>IF('Rolex Data'!BB318="Yes",1,0)</f>
        <v>0</v>
      </c>
      <c r="R318">
        <f>IF('Rolex Data'!BC318="Yes",1,0)</f>
        <v>0</v>
      </c>
      <c r="S318">
        <f>IF('Rolex Data'!BF318="Yes",1,0)</f>
        <v>0</v>
      </c>
      <c r="T318">
        <f>IF('Rolex Data'!BG318="A",1,0)</f>
        <v>0</v>
      </c>
      <c r="U318">
        <f>IF('Rolex Data'!BG318="AA",1,0)</f>
        <v>0</v>
      </c>
      <c r="V318">
        <f>IF('Rolex Data'!BG318="AAA",1,0)</f>
        <v>1</v>
      </c>
      <c r="W318">
        <f>IF('Rolex Data'!BG318="AAAA",1,0)</f>
        <v>0</v>
      </c>
      <c r="X318">
        <f>IF('Rolex Data'!R318="Yes",1,0)</f>
        <v>0</v>
      </c>
      <c r="Y318">
        <f>IF(OR('Rolex Data'!X318="Yes", 'Rolex Data'!Y318="Yes",'Rolex Data'!Z318="Yes"),1,0)</f>
        <v>0</v>
      </c>
      <c r="Z318">
        <f>IF(OR('Rolex Data'!AA318="Yes",'Rolex Data'!AB318="Yes"),1,0)</f>
        <v>0</v>
      </c>
      <c r="AA318">
        <f>IF('Rolex Data'!AD318="Yes",1,0)</f>
        <v>0</v>
      </c>
      <c r="AB318">
        <f>IF('Rolex Data'!AC318="Yes",1,0)</f>
        <v>0</v>
      </c>
      <c r="AC318">
        <f>IF('Rolex Data'!AE318="Yes",1,0)</f>
        <v>0</v>
      </c>
      <c r="AD318">
        <f>IF(OR('Rolex Data'!AK318="Yes",'Rolex Data'!AN318="Yes"),1,0)</f>
        <v>1</v>
      </c>
      <c r="AE318" s="45">
        <f t="shared" si="25"/>
        <v>0</v>
      </c>
      <c r="AF318" s="45">
        <f t="shared" si="26"/>
        <v>1</v>
      </c>
      <c r="AG318" s="45">
        <f t="shared" si="27"/>
        <v>0</v>
      </c>
      <c r="AH318" s="45">
        <f t="shared" si="28"/>
        <v>0</v>
      </c>
      <c r="AI318" s="45">
        <f t="shared" si="29"/>
        <v>0</v>
      </c>
    </row>
    <row r="319" spans="1:35" x14ac:dyDescent="0.2">
      <c r="A319">
        <v>315</v>
      </c>
      <c r="B319" s="47">
        <f>'Rolex Data'!C319</f>
        <v>43597</v>
      </c>
      <c r="C319">
        <f>'Rolex Data'!D319</f>
        <v>484</v>
      </c>
      <c r="D319" s="48">
        <f>'Rolex Data'!E319</f>
        <v>8000</v>
      </c>
      <c r="E319" s="48">
        <f>'Rolex Data'!F319</f>
        <v>10000</v>
      </c>
      <c r="F319" s="49">
        <f t="shared" si="24"/>
        <v>8.987196820661973</v>
      </c>
      <c r="G319">
        <f>IF('Rolex Data'!L319="Stainless Steel",1,0)</f>
        <v>0</v>
      </c>
      <c r="H319">
        <f>IF('Rolex Data'!L319="Two-tone",1,0)</f>
        <v>0</v>
      </c>
      <c r="I319">
        <f>IF(OR('Rolex Data'!L319="YG 18K",'Rolex Data'!L319="YG &lt;18K",'Rolex Data'!L319="PG 18K",'Rolex Data'!L319="PG &lt;18K",'Rolex Data'!L319="WG 18K",'Rolex Data'!L319="Mixes of 18K",'Rolex Data'!L319="Mixes &lt;18K"),1,0)</f>
        <v>1</v>
      </c>
      <c r="J319">
        <f>IF(OR('Rolex Data'!L319="PVD",'Rolex Data'!L319="Gold Plate",'Rolex Data'!L319="Other"),1,0)</f>
        <v>0</v>
      </c>
      <c r="K319">
        <f>IF('Rolex Data'!P319="Stainless Steel",1,0)</f>
        <v>0</v>
      </c>
      <c r="L319">
        <f>IF('Rolex Data'!P319="Leather",1,0)</f>
        <v>0</v>
      </c>
      <c r="M319">
        <f>IF('Rolex Data'!P319="Two-tone",1,0)</f>
        <v>0</v>
      </c>
      <c r="N319">
        <f>IF(OR('Rolex Data'!P319="YG 18K",'Rolex Data'!P319="PG 18K",'Rolex Data'!P319="WG 18K",'Rolex Data'!P319="Mixes of 18K"),1,0)</f>
        <v>1</v>
      </c>
      <c r="O319">
        <f>IF(OR('Rolex Data'!AX319="Yes",'Rolex Data'!AY319="Yes",'Rolex Data'!AW319="Yes"),1,0)</f>
        <v>0</v>
      </c>
      <c r="P319">
        <f>IF(OR(ISTEXT('Rolex Data'!AZ319), ISTEXT('Rolex Data'!BA319)),1,0)</f>
        <v>0</v>
      </c>
      <c r="Q319">
        <f>IF('Rolex Data'!BB319="Yes",1,0)</f>
        <v>0</v>
      </c>
      <c r="R319">
        <f>IF('Rolex Data'!BC319="Yes",1,0)</f>
        <v>0</v>
      </c>
      <c r="S319">
        <f>IF('Rolex Data'!BF319="Yes",1,0)</f>
        <v>0</v>
      </c>
      <c r="T319">
        <f>IF('Rolex Data'!BG319="A",1,0)</f>
        <v>0</v>
      </c>
      <c r="U319">
        <f>IF('Rolex Data'!BG319="AA",1,0)</f>
        <v>0</v>
      </c>
      <c r="V319">
        <f>IF('Rolex Data'!BG319="AAA",1,0)</f>
        <v>1</v>
      </c>
      <c r="W319">
        <f>IF('Rolex Data'!BG319="AAAA",1,0)</f>
        <v>0</v>
      </c>
      <c r="X319">
        <f>IF('Rolex Data'!R319="Yes",1,0)</f>
        <v>1</v>
      </c>
      <c r="Y319">
        <f>IF(OR('Rolex Data'!X319="Yes", 'Rolex Data'!Y319="Yes",'Rolex Data'!Z319="Yes"),1,0)</f>
        <v>0</v>
      </c>
      <c r="Z319">
        <f>IF(OR('Rolex Data'!AA319="Yes",'Rolex Data'!AB319="Yes"),1,0)</f>
        <v>0</v>
      </c>
      <c r="AA319">
        <f>IF('Rolex Data'!AD319="Yes",1,0)</f>
        <v>0</v>
      </c>
      <c r="AB319">
        <f>IF('Rolex Data'!AC319="Yes",1,0)</f>
        <v>0</v>
      </c>
      <c r="AC319">
        <f>IF('Rolex Data'!AE319="Yes",1,0)</f>
        <v>0</v>
      </c>
      <c r="AD319">
        <f>IF(OR('Rolex Data'!AK319="Yes",'Rolex Data'!AN319="Yes"),1,0)</f>
        <v>0</v>
      </c>
      <c r="AE319" s="45">
        <f t="shared" si="25"/>
        <v>0</v>
      </c>
      <c r="AF319" s="45">
        <f t="shared" si="26"/>
        <v>1</v>
      </c>
      <c r="AG319" s="45">
        <f t="shared" si="27"/>
        <v>0</v>
      </c>
      <c r="AH319" s="45">
        <f t="shared" si="28"/>
        <v>0</v>
      </c>
      <c r="AI319" s="45">
        <f t="shared" si="29"/>
        <v>0</v>
      </c>
    </row>
    <row r="320" spans="1:35" x14ac:dyDescent="0.2">
      <c r="A320">
        <v>316</v>
      </c>
      <c r="B320" s="47">
        <f>'Rolex Data'!C320</f>
        <v>43597</v>
      </c>
      <c r="C320">
        <f>'Rolex Data'!D320</f>
        <v>485</v>
      </c>
      <c r="D320" s="48">
        <f>'Rolex Data'!E320</f>
        <v>1100</v>
      </c>
      <c r="E320" s="48">
        <f>'Rolex Data'!F320</f>
        <v>1375</v>
      </c>
      <c r="F320" s="49">
        <f t="shared" si="24"/>
        <v>7.0030654587864616</v>
      </c>
      <c r="G320">
        <f>IF('Rolex Data'!L320="Stainless Steel",1,0)</f>
        <v>0</v>
      </c>
      <c r="H320">
        <f>IF('Rolex Data'!L320="Two-tone",1,0)</f>
        <v>0</v>
      </c>
      <c r="I320">
        <f>IF(OR('Rolex Data'!L320="YG 18K",'Rolex Data'!L320="YG &lt;18K",'Rolex Data'!L320="PG 18K",'Rolex Data'!L320="PG &lt;18K",'Rolex Data'!L320="WG 18K",'Rolex Data'!L320="Mixes of 18K",'Rolex Data'!L320="Mixes &lt;18K"),1,0)</f>
        <v>1</v>
      </c>
      <c r="J320">
        <f>IF(OR('Rolex Data'!L320="PVD",'Rolex Data'!L320="Gold Plate",'Rolex Data'!L320="Other"),1,0)</f>
        <v>0</v>
      </c>
      <c r="K320">
        <f>IF('Rolex Data'!P320="Stainless Steel",1,0)</f>
        <v>0</v>
      </c>
      <c r="L320">
        <f>IF('Rolex Data'!P320="Leather",1,0)</f>
        <v>1</v>
      </c>
      <c r="M320">
        <f>IF('Rolex Data'!P320="Two-tone",1,0)</f>
        <v>0</v>
      </c>
      <c r="N320">
        <f>IF(OR('Rolex Data'!P320="YG 18K",'Rolex Data'!P320="PG 18K",'Rolex Data'!P320="WG 18K",'Rolex Data'!P320="Mixes of 18K"),1,0)</f>
        <v>0</v>
      </c>
      <c r="O320">
        <f>IF(OR('Rolex Data'!AX320="Yes",'Rolex Data'!AY320="Yes",'Rolex Data'!AW320="Yes"),1,0)</f>
        <v>0</v>
      </c>
      <c r="P320">
        <f>IF(OR(ISTEXT('Rolex Data'!AZ320), ISTEXT('Rolex Data'!BA320)),1,0)</f>
        <v>0</v>
      </c>
      <c r="Q320">
        <f>IF('Rolex Data'!BB320="Yes",1,0)</f>
        <v>0</v>
      </c>
      <c r="R320">
        <f>IF('Rolex Data'!BC320="Yes",1,0)</f>
        <v>0</v>
      </c>
      <c r="S320">
        <f>IF('Rolex Data'!BF320="Yes",1,0)</f>
        <v>0</v>
      </c>
      <c r="T320">
        <f>IF('Rolex Data'!BG320="A",1,0)</f>
        <v>0</v>
      </c>
      <c r="U320">
        <f>IF('Rolex Data'!BG320="AA",1,0)</f>
        <v>1</v>
      </c>
      <c r="V320">
        <f>IF('Rolex Data'!BG320="AAA",1,0)</f>
        <v>0</v>
      </c>
      <c r="W320">
        <f>IF('Rolex Data'!BG320="AAAA",1,0)</f>
        <v>0</v>
      </c>
      <c r="X320">
        <f>IF('Rolex Data'!R320="Yes",1,0)</f>
        <v>1</v>
      </c>
      <c r="Y320">
        <f>IF(OR('Rolex Data'!X320="Yes", 'Rolex Data'!Y320="Yes",'Rolex Data'!Z320="Yes"),1,0)</f>
        <v>0</v>
      </c>
      <c r="Z320">
        <f>IF(OR('Rolex Data'!AA320="Yes",'Rolex Data'!AB320="Yes"),1,0)</f>
        <v>0</v>
      </c>
      <c r="AA320">
        <f>IF('Rolex Data'!AD320="Yes",1,0)</f>
        <v>0</v>
      </c>
      <c r="AB320">
        <f>IF('Rolex Data'!AC320="Yes",1,0)</f>
        <v>0</v>
      </c>
      <c r="AC320">
        <f>IF('Rolex Data'!AE320="Yes",1,0)</f>
        <v>0</v>
      </c>
      <c r="AD320">
        <f>IF(OR('Rolex Data'!AK320="Yes",'Rolex Data'!AN320="Yes"),1,0)</f>
        <v>0</v>
      </c>
      <c r="AE320" s="45">
        <f t="shared" si="25"/>
        <v>0</v>
      </c>
      <c r="AF320" s="45">
        <f t="shared" si="26"/>
        <v>1</v>
      </c>
      <c r="AG320" s="45">
        <f t="shared" si="27"/>
        <v>0</v>
      </c>
      <c r="AH320" s="45">
        <f t="shared" si="28"/>
        <v>0</v>
      </c>
      <c r="AI320" s="45">
        <f t="shared" si="29"/>
        <v>0</v>
      </c>
    </row>
    <row r="321" spans="1:35" x14ac:dyDescent="0.2">
      <c r="A321">
        <v>317</v>
      </c>
      <c r="B321" s="47">
        <f>'Rolex Data'!C321</f>
        <v>43597</v>
      </c>
      <c r="C321">
        <f>'Rolex Data'!D321</f>
        <v>490</v>
      </c>
      <c r="D321" s="48">
        <f>'Rolex Data'!E321</f>
        <v>7000</v>
      </c>
      <c r="E321" s="48">
        <f>'Rolex Data'!F321</f>
        <v>8750</v>
      </c>
      <c r="F321" s="49">
        <f t="shared" si="24"/>
        <v>8.8536654280374503</v>
      </c>
      <c r="G321">
        <f>IF('Rolex Data'!L321="Stainless Steel",1,0)</f>
        <v>1</v>
      </c>
      <c r="H321">
        <f>IF('Rolex Data'!L321="Two-tone",1,0)</f>
        <v>0</v>
      </c>
      <c r="I321">
        <f>IF(OR('Rolex Data'!L321="YG 18K",'Rolex Data'!L321="YG &lt;18K",'Rolex Data'!L321="PG 18K",'Rolex Data'!L321="PG &lt;18K",'Rolex Data'!L321="WG 18K",'Rolex Data'!L321="Mixes of 18K",'Rolex Data'!L321="Mixes &lt;18K"),1,0)</f>
        <v>0</v>
      </c>
      <c r="J321">
        <f>IF(OR('Rolex Data'!L321="PVD",'Rolex Data'!L321="Gold Plate",'Rolex Data'!L321="Other"),1,0)</f>
        <v>0</v>
      </c>
      <c r="K321">
        <f>IF('Rolex Data'!P321="Stainless Steel",1,0)</f>
        <v>0</v>
      </c>
      <c r="L321">
        <f>IF('Rolex Data'!P321="Leather",1,0)</f>
        <v>1</v>
      </c>
      <c r="M321">
        <f>IF('Rolex Data'!P321="Two-tone",1,0)</f>
        <v>0</v>
      </c>
      <c r="N321">
        <f>IF(OR('Rolex Data'!P321="YG 18K",'Rolex Data'!P321="PG 18K",'Rolex Data'!P321="WG 18K",'Rolex Data'!P321="Mixes of 18K"),1,0)</f>
        <v>0</v>
      </c>
      <c r="O321">
        <f>IF(OR('Rolex Data'!AX321="Yes",'Rolex Data'!AY321="Yes",'Rolex Data'!AW321="Yes"),1,0)</f>
        <v>0</v>
      </c>
      <c r="P321">
        <f>IF(OR(ISTEXT('Rolex Data'!AZ321), ISTEXT('Rolex Data'!BA321)),1,0)</f>
        <v>0</v>
      </c>
      <c r="Q321">
        <f>IF('Rolex Data'!BB321="Yes",1,0)</f>
        <v>0</v>
      </c>
      <c r="R321">
        <f>IF('Rolex Data'!BC321="Yes",1,0)</f>
        <v>0</v>
      </c>
      <c r="S321">
        <f>IF('Rolex Data'!BF321="Yes",1,0)</f>
        <v>0</v>
      </c>
      <c r="T321">
        <f>IF('Rolex Data'!BG321="A",1,0)</f>
        <v>0</v>
      </c>
      <c r="U321">
        <f>IF('Rolex Data'!BG321="AA",1,0)</f>
        <v>1</v>
      </c>
      <c r="V321">
        <f>IF('Rolex Data'!BG321="AAA",1,0)</f>
        <v>0</v>
      </c>
      <c r="W321">
        <f>IF('Rolex Data'!BG321="AAAA",1,0)</f>
        <v>0</v>
      </c>
      <c r="X321">
        <f>IF('Rolex Data'!R321="Yes",1,0)</f>
        <v>1</v>
      </c>
      <c r="Y321">
        <f>IF(OR('Rolex Data'!X321="Yes", 'Rolex Data'!Y321="Yes",'Rolex Data'!Z321="Yes"),1,0)</f>
        <v>0</v>
      </c>
      <c r="Z321">
        <f>IF(OR('Rolex Data'!AA321="Yes",'Rolex Data'!AB321="Yes"),1,0)</f>
        <v>0</v>
      </c>
      <c r="AA321">
        <f>IF('Rolex Data'!AD321="Yes",1,0)</f>
        <v>0</v>
      </c>
      <c r="AB321">
        <f>IF('Rolex Data'!AC321="Yes",1,0)</f>
        <v>1</v>
      </c>
      <c r="AC321">
        <f>IF('Rolex Data'!AE321="Yes",1,0)</f>
        <v>0</v>
      </c>
      <c r="AD321">
        <f>IF(OR('Rolex Data'!AK321="Yes",'Rolex Data'!AN321="Yes"),1,0)</f>
        <v>0</v>
      </c>
      <c r="AE321" s="45">
        <f t="shared" si="25"/>
        <v>0</v>
      </c>
      <c r="AF321" s="45">
        <f t="shared" si="26"/>
        <v>1</v>
      </c>
      <c r="AG321" s="45">
        <f t="shared" si="27"/>
        <v>0</v>
      </c>
      <c r="AH321" s="45">
        <f t="shared" si="28"/>
        <v>0</v>
      </c>
      <c r="AI321" s="45">
        <f t="shared" si="29"/>
        <v>0</v>
      </c>
    </row>
    <row r="322" spans="1:35" x14ac:dyDescent="0.2">
      <c r="A322">
        <v>318</v>
      </c>
      <c r="B322" s="47">
        <f>'Rolex Data'!C322</f>
        <v>43597</v>
      </c>
      <c r="C322">
        <f>'Rolex Data'!D322</f>
        <v>492</v>
      </c>
      <c r="D322" s="48">
        <f>'Rolex Data'!E322</f>
        <v>16000</v>
      </c>
      <c r="E322" s="48">
        <f>'Rolex Data'!F322</f>
        <v>20000</v>
      </c>
      <c r="F322" s="49">
        <f t="shared" si="24"/>
        <v>9.6803440012219184</v>
      </c>
      <c r="G322">
        <f>IF('Rolex Data'!L322="Stainless Steel",1,0)</f>
        <v>1</v>
      </c>
      <c r="H322">
        <f>IF('Rolex Data'!L322="Two-tone",1,0)</f>
        <v>0</v>
      </c>
      <c r="I322">
        <f>IF(OR('Rolex Data'!L322="YG 18K",'Rolex Data'!L322="YG &lt;18K",'Rolex Data'!L322="PG 18K",'Rolex Data'!L322="PG &lt;18K",'Rolex Data'!L322="WG 18K",'Rolex Data'!L322="Mixes of 18K",'Rolex Data'!L322="Mixes &lt;18K"),1,0)</f>
        <v>0</v>
      </c>
      <c r="J322">
        <f>IF(OR('Rolex Data'!L322="PVD",'Rolex Data'!L322="Gold Plate",'Rolex Data'!L322="Other"),1,0)</f>
        <v>0</v>
      </c>
      <c r="K322">
        <f>IF('Rolex Data'!P322="Stainless Steel",1,0)</f>
        <v>1</v>
      </c>
      <c r="L322">
        <f>IF('Rolex Data'!P322="Leather",1,0)</f>
        <v>0</v>
      </c>
      <c r="M322">
        <f>IF('Rolex Data'!P322="Two-tone",1,0)</f>
        <v>0</v>
      </c>
      <c r="N322">
        <f>IF(OR('Rolex Data'!P322="YG 18K",'Rolex Data'!P322="PG 18K",'Rolex Data'!P322="WG 18K",'Rolex Data'!P322="Mixes of 18K"),1,0)</f>
        <v>0</v>
      </c>
      <c r="O322">
        <f>IF(OR('Rolex Data'!AX322="Yes",'Rolex Data'!AY322="Yes",'Rolex Data'!AW322="Yes"),1,0)</f>
        <v>0</v>
      </c>
      <c r="P322">
        <f>IF(OR(ISTEXT('Rolex Data'!AZ322), ISTEXT('Rolex Data'!BA322)),1,0)</f>
        <v>0</v>
      </c>
      <c r="Q322">
        <f>IF('Rolex Data'!BB322="Yes",1,0)</f>
        <v>0</v>
      </c>
      <c r="R322">
        <f>IF('Rolex Data'!BC322="Yes",1,0)</f>
        <v>0</v>
      </c>
      <c r="S322">
        <f>IF('Rolex Data'!BF322="Yes",1,0)</f>
        <v>0</v>
      </c>
      <c r="T322">
        <f>IF('Rolex Data'!BG322="A",1,0)</f>
        <v>0</v>
      </c>
      <c r="U322">
        <f>IF('Rolex Data'!BG322="AA",1,0)</f>
        <v>0</v>
      </c>
      <c r="V322">
        <f>IF('Rolex Data'!BG322="AAA",1,0)</f>
        <v>1</v>
      </c>
      <c r="W322">
        <f>IF('Rolex Data'!BG322="AAAA",1,0)</f>
        <v>0</v>
      </c>
      <c r="X322">
        <f>IF('Rolex Data'!R322="Yes",1,0)</f>
        <v>0</v>
      </c>
      <c r="Y322">
        <f>IF(OR('Rolex Data'!X322="Yes", 'Rolex Data'!Y322="Yes",'Rolex Data'!Z322="Yes"),1,0)</f>
        <v>1</v>
      </c>
      <c r="Z322">
        <f>IF(OR('Rolex Data'!AA322="Yes",'Rolex Data'!AB322="Yes"),1,0)</f>
        <v>0</v>
      </c>
      <c r="AA322">
        <f>IF('Rolex Data'!AD322="Yes",1,0)</f>
        <v>0</v>
      </c>
      <c r="AB322">
        <f>IF('Rolex Data'!AC322="Yes",1,0)</f>
        <v>0</v>
      </c>
      <c r="AC322">
        <f>IF('Rolex Data'!AE322="Yes",1,0)</f>
        <v>1</v>
      </c>
      <c r="AD322">
        <f>IF(OR('Rolex Data'!AK322="Yes",'Rolex Data'!AN322="Yes"),1,0)</f>
        <v>0</v>
      </c>
      <c r="AE322" s="45">
        <f t="shared" si="25"/>
        <v>0</v>
      </c>
      <c r="AF322" s="45">
        <f t="shared" si="26"/>
        <v>1</v>
      </c>
      <c r="AG322" s="45">
        <f t="shared" si="27"/>
        <v>0</v>
      </c>
      <c r="AH322" s="45">
        <f t="shared" si="28"/>
        <v>0</v>
      </c>
      <c r="AI322" s="45">
        <f t="shared" si="29"/>
        <v>0</v>
      </c>
    </row>
    <row r="323" spans="1:35" x14ac:dyDescent="0.2">
      <c r="A323">
        <v>319</v>
      </c>
      <c r="B323" s="47">
        <f>'Rolex Data'!C323</f>
        <v>43597</v>
      </c>
      <c r="C323">
        <f>'Rolex Data'!D323</f>
        <v>493</v>
      </c>
      <c r="D323" s="48">
        <f>'Rolex Data'!E323</f>
        <v>58000</v>
      </c>
      <c r="E323" s="48">
        <f>'Rolex Data'!F323</f>
        <v>72500</v>
      </c>
      <c r="F323" s="49">
        <f t="shared" si="24"/>
        <v>10.968198289528557</v>
      </c>
      <c r="G323">
        <f>IF('Rolex Data'!L323="Stainless Steel",1,0)</f>
        <v>0</v>
      </c>
      <c r="H323">
        <f>IF('Rolex Data'!L323="Two-tone",1,0)</f>
        <v>0</v>
      </c>
      <c r="I323">
        <f>IF(OR('Rolex Data'!L323="YG 18K",'Rolex Data'!L323="YG &lt;18K",'Rolex Data'!L323="PG 18K",'Rolex Data'!L323="PG &lt;18K",'Rolex Data'!L323="WG 18K",'Rolex Data'!L323="Mixes of 18K",'Rolex Data'!L323="Mixes &lt;18K"),1,0)</f>
        <v>1</v>
      </c>
      <c r="J323">
        <f>IF(OR('Rolex Data'!L323="PVD",'Rolex Data'!L323="Gold Plate",'Rolex Data'!L323="Other"),1,0)</f>
        <v>0</v>
      </c>
      <c r="K323">
        <f>IF('Rolex Data'!P323="Stainless Steel",1,0)</f>
        <v>0</v>
      </c>
      <c r="L323">
        <f>IF('Rolex Data'!P323="Leather",1,0)</f>
        <v>0</v>
      </c>
      <c r="M323">
        <f>IF('Rolex Data'!P323="Two-tone",1,0)</f>
        <v>0</v>
      </c>
      <c r="N323">
        <f>IF(OR('Rolex Data'!P323="YG 18K",'Rolex Data'!P323="PG 18K",'Rolex Data'!P323="WG 18K",'Rolex Data'!P323="Mixes of 18K"),1,0)</f>
        <v>1</v>
      </c>
      <c r="O323">
        <f>IF(OR('Rolex Data'!AX323="Yes",'Rolex Data'!AY323="Yes",'Rolex Data'!AW323="Yes"),1,0)</f>
        <v>0</v>
      </c>
      <c r="P323">
        <f>IF(OR(ISTEXT('Rolex Data'!AZ323), ISTEXT('Rolex Data'!BA323)),1,0)</f>
        <v>0</v>
      </c>
      <c r="Q323">
        <f>IF('Rolex Data'!BB323="Yes",1,0)</f>
        <v>0</v>
      </c>
      <c r="R323">
        <f>IF('Rolex Data'!BC323="Yes",1,0)</f>
        <v>0</v>
      </c>
      <c r="S323">
        <f>IF('Rolex Data'!BF323="Yes",1,0)</f>
        <v>0</v>
      </c>
      <c r="T323">
        <f>IF('Rolex Data'!BG323="A",1,0)</f>
        <v>0</v>
      </c>
      <c r="U323">
        <f>IF('Rolex Data'!BG323="AA",1,0)</f>
        <v>0</v>
      </c>
      <c r="V323">
        <f>IF('Rolex Data'!BG323="AAA",1,0)</f>
        <v>0</v>
      </c>
      <c r="W323">
        <f>IF('Rolex Data'!BG323="AAAA",1,0)</f>
        <v>1</v>
      </c>
      <c r="X323">
        <f>IF('Rolex Data'!R323="Yes",1,0)</f>
        <v>0</v>
      </c>
      <c r="Y323">
        <f>IF(OR('Rolex Data'!X323="Yes", 'Rolex Data'!Y323="Yes",'Rolex Data'!Z323="Yes"),1,0)</f>
        <v>1</v>
      </c>
      <c r="Z323">
        <f>IF(OR('Rolex Data'!AA323="Yes",'Rolex Data'!AB323="Yes"),1,0)</f>
        <v>0</v>
      </c>
      <c r="AA323">
        <f>IF('Rolex Data'!AD323="Yes",1,0)</f>
        <v>0</v>
      </c>
      <c r="AB323">
        <f>IF('Rolex Data'!AC323="Yes",1,0)</f>
        <v>0</v>
      </c>
      <c r="AC323">
        <f>IF('Rolex Data'!AE323="Yes",1,0)</f>
        <v>1</v>
      </c>
      <c r="AD323">
        <f>IF(OR('Rolex Data'!AK323="Yes",'Rolex Data'!AN323="Yes"),1,0)</f>
        <v>0</v>
      </c>
      <c r="AE323" s="45">
        <f t="shared" si="25"/>
        <v>0</v>
      </c>
      <c r="AF323" s="45">
        <f t="shared" si="26"/>
        <v>1</v>
      </c>
      <c r="AG323" s="45">
        <f t="shared" si="27"/>
        <v>0</v>
      </c>
      <c r="AH323" s="45">
        <f t="shared" si="28"/>
        <v>0</v>
      </c>
      <c r="AI323" s="45">
        <f t="shared" si="29"/>
        <v>0</v>
      </c>
    </row>
    <row r="324" spans="1:35" x14ac:dyDescent="0.2">
      <c r="A324">
        <v>320</v>
      </c>
      <c r="B324" s="47">
        <f>'Rolex Data'!C324</f>
        <v>43597</v>
      </c>
      <c r="C324">
        <f>'Rolex Data'!D324</f>
        <v>496</v>
      </c>
      <c r="D324" s="48">
        <f>'Rolex Data'!E324</f>
        <v>52000</v>
      </c>
      <c r="E324" s="48">
        <f>'Rolex Data'!F324</f>
        <v>65000</v>
      </c>
      <c r="F324" s="49">
        <f t="shared" si="24"/>
        <v>10.858998997563564</v>
      </c>
      <c r="G324">
        <f>IF('Rolex Data'!L324="Stainless Steel",1,0)</f>
        <v>1</v>
      </c>
      <c r="H324">
        <f>IF('Rolex Data'!L324="Two-tone",1,0)</f>
        <v>0</v>
      </c>
      <c r="I324">
        <f>IF(OR('Rolex Data'!L324="YG 18K",'Rolex Data'!L324="YG &lt;18K",'Rolex Data'!L324="PG 18K",'Rolex Data'!L324="PG &lt;18K",'Rolex Data'!L324="WG 18K",'Rolex Data'!L324="Mixes of 18K",'Rolex Data'!L324="Mixes &lt;18K"),1,0)</f>
        <v>0</v>
      </c>
      <c r="J324">
        <f>IF(OR('Rolex Data'!L324="PVD",'Rolex Data'!L324="Gold Plate",'Rolex Data'!L324="Other"),1,0)</f>
        <v>0</v>
      </c>
      <c r="K324">
        <f>IF('Rolex Data'!P324="Stainless Steel",1,0)</f>
        <v>1</v>
      </c>
      <c r="L324">
        <f>IF('Rolex Data'!P324="Leather",1,0)</f>
        <v>0</v>
      </c>
      <c r="M324">
        <f>IF('Rolex Data'!P324="Two-tone",1,0)</f>
        <v>0</v>
      </c>
      <c r="N324">
        <f>IF(OR('Rolex Data'!P324="YG 18K",'Rolex Data'!P324="PG 18K",'Rolex Data'!P324="WG 18K",'Rolex Data'!P324="Mixes of 18K"),1,0)</f>
        <v>0</v>
      </c>
      <c r="O324">
        <f>IF(OR('Rolex Data'!AX324="Yes",'Rolex Data'!AY324="Yes",'Rolex Data'!AW324="Yes"),1,0)</f>
        <v>0</v>
      </c>
      <c r="P324">
        <f>IF(OR(ISTEXT('Rolex Data'!AZ324), ISTEXT('Rolex Data'!BA324)),1,0)</f>
        <v>0</v>
      </c>
      <c r="Q324">
        <f>IF('Rolex Data'!BB324="Yes",1,0)</f>
        <v>1</v>
      </c>
      <c r="R324">
        <f>IF('Rolex Data'!BC324="Yes",1,0)</f>
        <v>0</v>
      </c>
      <c r="S324">
        <f>IF('Rolex Data'!BF324="Yes",1,0)</f>
        <v>0</v>
      </c>
      <c r="T324">
        <f>IF('Rolex Data'!BG324="A",1,0)</f>
        <v>0</v>
      </c>
      <c r="U324">
        <f>IF('Rolex Data'!BG324="AA",1,0)</f>
        <v>0</v>
      </c>
      <c r="V324">
        <f>IF('Rolex Data'!BG324="AAA",1,0)</f>
        <v>0</v>
      </c>
      <c r="W324">
        <f>IF('Rolex Data'!BG324="AAAA",1,0)</f>
        <v>1</v>
      </c>
      <c r="X324">
        <f>IF('Rolex Data'!R324="Yes",1,0)</f>
        <v>0</v>
      </c>
      <c r="Y324">
        <f>IF(OR('Rolex Data'!X324="Yes", 'Rolex Data'!Y324="Yes",'Rolex Data'!Z324="Yes"),1,0)</f>
        <v>1</v>
      </c>
      <c r="Z324">
        <f>IF(OR('Rolex Data'!AA324="Yes",'Rolex Data'!AB324="Yes"),1,0)</f>
        <v>0</v>
      </c>
      <c r="AA324">
        <f>IF('Rolex Data'!AD324="Yes",1,0)</f>
        <v>0</v>
      </c>
      <c r="AB324">
        <f>IF('Rolex Data'!AC324="Yes",1,0)</f>
        <v>1</v>
      </c>
      <c r="AC324">
        <f>IF('Rolex Data'!AE324="Yes",1,0)</f>
        <v>0</v>
      </c>
      <c r="AD324">
        <f>IF(OR('Rolex Data'!AK324="Yes",'Rolex Data'!AN324="Yes"),1,0)</f>
        <v>0</v>
      </c>
      <c r="AE324" s="45">
        <f t="shared" si="25"/>
        <v>0</v>
      </c>
      <c r="AF324" s="45">
        <f t="shared" si="26"/>
        <v>1</v>
      </c>
      <c r="AG324" s="45">
        <f t="shared" si="27"/>
        <v>0</v>
      </c>
      <c r="AH324" s="45">
        <f t="shared" si="28"/>
        <v>0</v>
      </c>
      <c r="AI324" s="45">
        <f t="shared" si="29"/>
        <v>0</v>
      </c>
    </row>
    <row r="325" spans="1:35" x14ac:dyDescent="0.2">
      <c r="A325">
        <v>321</v>
      </c>
      <c r="B325" s="47">
        <f>'Rolex Data'!C325</f>
        <v>43597</v>
      </c>
      <c r="C325">
        <f>'Rolex Data'!D325</f>
        <v>497</v>
      </c>
      <c r="D325" s="48">
        <f>'Rolex Data'!E325</f>
        <v>28000</v>
      </c>
      <c r="E325" s="48">
        <f>'Rolex Data'!F325</f>
        <v>35000</v>
      </c>
      <c r="F325" s="49">
        <f t="shared" si="24"/>
        <v>10.239959789157341</v>
      </c>
      <c r="G325">
        <f>IF('Rolex Data'!L325="Stainless Steel",1,0)</f>
        <v>1</v>
      </c>
      <c r="H325">
        <f>IF('Rolex Data'!L325="Two-tone",1,0)</f>
        <v>0</v>
      </c>
      <c r="I325">
        <f>IF(OR('Rolex Data'!L325="YG 18K",'Rolex Data'!L325="YG &lt;18K",'Rolex Data'!L325="PG 18K",'Rolex Data'!L325="PG &lt;18K",'Rolex Data'!L325="WG 18K",'Rolex Data'!L325="Mixes of 18K",'Rolex Data'!L325="Mixes &lt;18K"),1,0)</f>
        <v>0</v>
      </c>
      <c r="J325">
        <f>IF(OR('Rolex Data'!L325="PVD",'Rolex Data'!L325="Gold Plate",'Rolex Data'!L325="Other"),1,0)</f>
        <v>0</v>
      </c>
      <c r="K325">
        <f>IF('Rolex Data'!P325="Stainless Steel",1,0)</f>
        <v>1</v>
      </c>
      <c r="L325">
        <f>IF('Rolex Data'!P325="Leather",1,0)</f>
        <v>0</v>
      </c>
      <c r="M325">
        <f>IF('Rolex Data'!P325="Two-tone",1,0)</f>
        <v>0</v>
      </c>
      <c r="N325">
        <f>IF(OR('Rolex Data'!P325="YG 18K",'Rolex Data'!P325="PG 18K",'Rolex Data'!P325="WG 18K",'Rolex Data'!P325="Mixes of 18K"),1,0)</f>
        <v>0</v>
      </c>
      <c r="O325">
        <f>IF(OR('Rolex Data'!AX325="Yes",'Rolex Data'!AY325="Yes",'Rolex Data'!AW325="Yes"),1,0)</f>
        <v>0</v>
      </c>
      <c r="P325">
        <f>IF(OR(ISTEXT('Rolex Data'!AZ325), ISTEXT('Rolex Data'!BA325)),1,0)</f>
        <v>0</v>
      </c>
      <c r="Q325">
        <f>IF('Rolex Data'!BB325="Yes",1,0)</f>
        <v>0</v>
      </c>
      <c r="R325">
        <f>IF('Rolex Data'!BC325="Yes",1,0)</f>
        <v>0</v>
      </c>
      <c r="S325">
        <f>IF('Rolex Data'!BF325="Yes",1,0)</f>
        <v>0</v>
      </c>
      <c r="T325">
        <f>IF('Rolex Data'!BG325="A",1,0)</f>
        <v>0</v>
      </c>
      <c r="U325">
        <f>IF('Rolex Data'!BG325="AA",1,0)</f>
        <v>1</v>
      </c>
      <c r="V325">
        <f>IF('Rolex Data'!BG325="AAA",1,0)</f>
        <v>0</v>
      </c>
      <c r="W325">
        <f>IF('Rolex Data'!BG325="AAAA",1,0)</f>
        <v>0</v>
      </c>
      <c r="X325">
        <f>IF('Rolex Data'!R325="Yes",1,0)</f>
        <v>1</v>
      </c>
      <c r="Y325">
        <f>IF(OR('Rolex Data'!X325="Yes", 'Rolex Data'!Y325="Yes",'Rolex Data'!Z325="Yes"),1,0)</f>
        <v>0</v>
      </c>
      <c r="Z325">
        <f>IF(OR('Rolex Data'!AA325="Yes",'Rolex Data'!AB325="Yes"),1,0)</f>
        <v>0</v>
      </c>
      <c r="AA325">
        <f>IF('Rolex Data'!AD325="Yes",1,0)</f>
        <v>0</v>
      </c>
      <c r="AB325">
        <f>IF('Rolex Data'!AC325="Yes",1,0)</f>
        <v>1</v>
      </c>
      <c r="AC325">
        <f>IF('Rolex Data'!AE325="Yes",1,0)</f>
        <v>0</v>
      </c>
      <c r="AD325">
        <f>IF(OR('Rolex Data'!AK325="Yes",'Rolex Data'!AN325="Yes"),1,0)</f>
        <v>0</v>
      </c>
      <c r="AE325" s="45">
        <f t="shared" si="25"/>
        <v>0</v>
      </c>
      <c r="AF325" s="45">
        <f t="shared" si="26"/>
        <v>1</v>
      </c>
      <c r="AG325" s="45">
        <f t="shared" si="27"/>
        <v>0</v>
      </c>
      <c r="AH325" s="45">
        <f t="shared" si="28"/>
        <v>0</v>
      </c>
      <c r="AI325" s="45">
        <f t="shared" si="29"/>
        <v>0</v>
      </c>
    </row>
    <row r="326" spans="1:35" x14ac:dyDescent="0.2">
      <c r="A326">
        <v>322</v>
      </c>
      <c r="B326" s="47">
        <f>'Rolex Data'!C326</f>
        <v>43597</v>
      </c>
      <c r="C326">
        <f>'Rolex Data'!D326</f>
        <v>498</v>
      </c>
      <c r="D326" s="48">
        <f>'Rolex Data'!E326</f>
        <v>10000</v>
      </c>
      <c r="E326" s="48">
        <f>'Rolex Data'!F326</f>
        <v>12500</v>
      </c>
      <c r="F326" s="49">
        <f t="shared" ref="F326:F389" si="30">LN(D326)</f>
        <v>9.2103403719761836</v>
      </c>
      <c r="G326">
        <f>IF('Rolex Data'!L326="Stainless Steel",1,0)</f>
        <v>0</v>
      </c>
      <c r="H326">
        <f>IF('Rolex Data'!L326="Two-tone",1,0)</f>
        <v>0</v>
      </c>
      <c r="I326">
        <f>IF(OR('Rolex Data'!L326="YG 18K",'Rolex Data'!L326="YG &lt;18K",'Rolex Data'!L326="PG 18K",'Rolex Data'!L326="PG &lt;18K",'Rolex Data'!L326="WG 18K",'Rolex Data'!L326="Mixes of 18K",'Rolex Data'!L326="Mixes &lt;18K"),1,0)</f>
        <v>1</v>
      </c>
      <c r="J326">
        <f>IF(OR('Rolex Data'!L326="PVD",'Rolex Data'!L326="Gold Plate",'Rolex Data'!L326="Other"),1,0)</f>
        <v>0</v>
      </c>
      <c r="K326">
        <f>IF('Rolex Data'!P326="Stainless Steel",1,0)</f>
        <v>0</v>
      </c>
      <c r="L326">
        <f>IF('Rolex Data'!P326="Leather",1,0)</f>
        <v>1</v>
      </c>
      <c r="M326">
        <f>IF('Rolex Data'!P326="Two-tone",1,0)</f>
        <v>0</v>
      </c>
      <c r="N326">
        <f>IF(OR('Rolex Data'!P326="YG 18K",'Rolex Data'!P326="PG 18K",'Rolex Data'!P326="WG 18K",'Rolex Data'!P326="Mixes of 18K"),1,0)</f>
        <v>0</v>
      </c>
      <c r="O326">
        <f>IF(OR('Rolex Data'!AX326="Yes",'Rolex Data'!AY326="Yes",'Rolex Data'!AW326="Yes"),1,0)</f>
        <v>0</v>
      </c>
      <c r="P326">
        <f>IF(OR(ISTEXT('Rolex Data'!AZ326), ISTEXT('Rolex Data'!BA326)),1,0)</f>
        <v>0</v>
      </c>
      <c r="Q326">
        <f>IF('Rolex Data'!BB326="Yes",1,0)</f>
        <v>0</v>
      </c>
      <c r="R326">
        <f>IF('Rolex Data'!BC326="Yes",1,0)</f>
        <v>0</v>
      </c>
      <c r="S326">
        <f>IF('Rolex Data'!BF326="Yes",1,0)</f>
        <v>0</v>
      </c>
      <c r="T326">
        <f>IF('Rolex Data'!BG326="A",1,0)</f>
        <v>0</v>
      </c>
      <c r="U326">
        <f>IF('Rolex Data'!BG326="AA",1,0)</f>
        <v>0</v>
      </c>
      <c r="V326">
        <f>IF('Rolex Data'!BG326="AAA",1,0)</f>
        <v>1</v>
      </c>
      <c r="W326">
        <f>IF('Rolex Data'!BG326="AAAA",1,0)</f>
        <v>0</v>
      </c>
      <c r="X326">
        <f>IF('Rolex Data'!R326="Yes",1,0)</f>
        <v>0</v>
      </c>
      <c r="Y326">
        <f>IF(OR('Rolex Data'!X326="Yes", 'Rolex Data'!Y326="Yes",'Rolex Data'!Z326="Yes"),1,0)</f>
        <v>0</v>
      </c>
      <c r="Z326">
        <f>IF(OR('Rolex Data'!AA326="Yes",'Rolex Data'!AB326="Yes"),1,0)</f>
        <v>0</v>
      </c>
      <c r="AA326">
        <f>IF('Rolex Data'!AD326="Yes",1,0)</f>
        <v>0</v>
      </c>
      <c r="AB326">
        <f>IF('Rolex Data'!AC326="Yes",1,0)</f>
        <v>0</v>
      </c>
      <c r="AC326">
        <f>IF('Rolex Data'!AE326="Yes",1,0)</f>
        <v>0</v>
      </c>
      <c r="AD326">
        <f>IF(OR('Rolex Data'!AK326="Yes",'Rolex Data'!AN326="Yes"),1,0)</f>
        <v>1</v>
      </c>
      <c r="AE326" s="45">
        <f t="shared" ref="AE326:AE389" si="31">IF(AND($B326&gt;=DATEVALUE("1/1/2018"),$B326&lt;=DATEVALUE("12/31/2018")),1,0)</f>
        <v>0</v>
      </c>
      <c r="AF326" s="45">
        <f t="shared" ref="AF326:AF389" si="32">IF(AND($B326&gt;=DATEVALUE("1/1/2019"),$B326&lt;=DATEVALUE("12/31/2019")),1,0)</f>
        <v>1</v>
      </c>
      <c r="AG326" s="45">
        <f t="shared" ref="AG326:AG389" si="33">IF(AND($B326&gt;=DATEVALUE("1/1/2020"),$B326&lt;=DATEVALUE("12/31/2020")),1,0)</f>
        <v>0</v>
      </c>
      <c r="AH326" s="45">
        <f t="shared" ref="AH326:AH389" si="34">IF(AND($B326&gt;=DATEVALUE("1/1/2021"),$B326&lt;=DATEVALUE("12/31/2021")),1,0)</f>
        <v>0</v>
      </c>
      <c r="AI326" s="45">
        <f t="shared" ref="AI326:AI389" si="35">IF(AND($B326&gt;=DATEVALUE("1/1/2022"),$B326&lt;=DATEVALUE("12/31/2022")),1,0)</f>
        <v>0</v>
      </c>
    </row>
    <row r="327" spans="1:35" x14ac:dyDescent="0.2">
      <c r="A327">
        <v>323</v>
      </c>
      <c r="B327" s="47">
        <f>'Rolex Data'!C327</f>
        <v>43597</v>
      </c>
      <c r="C327">
        <f>'Rolex Data'!D327</f>
        <v>571</v>
      </c>
      <c r="D327" s="48">
        <f>'Rolex Data'!E327</f>
        <v>2800</v>
      </c>
      <c r="E327" s="48">
        <f>'Rolex Data'!F327</f>
        <v>3500</v>
      </c>
      <c r="F327" s="49">
        <f t="shared" si="30"/>
        <v>7.9373746961632952</v>
      </c>
      <c r="G327">
        <f>IF('Rolex Data'!L327="Stainless Steel",1,0)</f>
        <v>0</v>
      </c>
      <c r="H327">
        <f>IF('Rolex Data'!L327="Two-tone",1,0)</f>
        <v>0</v>
      </c>
      <c r="I327">
        <f>IF(OR('Rolex Data'!L327="YG 18K",'Rolex Data'!L327="YG &lt;18K",'Rolex Data'!L327="PG 18K",'Rolex Data'!L327="PG &lt;18K",'Rolex Data'!L327="WG 18K",'Rolex Data'!L327="Mixes of 18K",'Rolex Data'!L327="Mixes &lt;18K"),1,0)</f>
        <v>1</v>
      </c>
      <c r="J327">
        <f>IF(OR('Rolex Data'!L327="PVD",'Rolex Data'!L327="Gold Plate",'Rolex Data'!L327="Other"),1,0)</f>
        <v>0</v>
      </c>
      <c r="K327">
        <f>IF('Rolex Data'!P327="Stainless Steel",1,0)</f>
        <v>0</v>
      </c>
      <c r="L327">
        <f>IF('Rolex Data'!P327="Leather",1,0)</f>
        <v>1</v>
      </c>
      <c r="M327">
        <f>IF('Rolex Data'!P327="Two-tone",1,0)</f>
        <v>0</v>
      </c>
      <c r="N327">
        <f>IF(OR('Rolex Data'!P327="YG 18K",'Rolex Data'!P327="PG 18K",'Rolex Data'!P327="WG 18K",'Rolex Data'!P327="Mixes of 18K"),1,0)</f>
        <v>0</v>
      </c>
      <c r="O327">
        <f>IF(OR('Rolex Data'!AX327="Yes",'Rolex Data'!AY327="Yes",'Rolex Data'!AW327="Yes"),1,0)</f>
        <v>0</v>
      </c>
      <c r="P327">
        <f>IF(OR(ISTEXT('Rolex Data'!AZ327), ISTEXT('Rolex Data'!BA327)),1,0)</f>
        <v>0</v>
      </c>
      <c r="Q327">
        <f>IF('Rolex Data'!BB327="Yes",1,0)</f>
        <v>0</v>
      </c>
      <c r="R327">
        <f>IF('Rolex Data'!BC327="Yes",1,0)</f>
        <v>0</v>
      </c>
      <c r="S327">
        <f>IF('Rolex Data'!BF327="Yes",1,0)</f>
        <v>0</v>
      </c>
      <c r="T327">
        <f>IF('Rolex Data'!BG327="A",1,0)</f>
        <v>0</v>
      </c>
      <c r="U327">
        <f>IF('Rolex Data'!BG327="AA",1,0)</f>
        <v>1</v>
      </c>
      <c r="V327">
        <f>IF('Rolex Data'!BG327="AAA",1,0)</f>
        <v>0</v>
      </c>
      <c r="W327">
        <f>IF('Rolex Data'!BG327="AAAA",1,0)</f>
        <v>0</v>
      </c>
      <c r="X327">
        <f>IF('Rolex Data'!R327="Yes",1,0)</f>
        <v>1</v>
      </c>
      <c r="Y327">
        <f>IF(OR('Rolex Data'!X327="Yes", 'Rolex Data'!Y327="Yes",'Rolex Data'!Z327="Yes"),1,0)</f>
        <v>0</v>
      </c>
      <c r="Z327">
        <f>IF(OR('Rolex Data'!AA327="Yes",'Rolex Data'!AB327="Yes"),1,0)</f>
        <v>0</v>
      </c>
      <c r="AA327">
        <f>IF('Rolex Data'!AD327="Yes",1,0)</f>
        <v>0</v>
      </c>
      <c r="AB327">
        <f>IF('Rolex Data'!AC327="Yes",1,0)</f>
        <v>0</v>
      </c>
      <c r="AC327">
        <f>IF('Rolex Data'!AE327="Yes",1,0)</f>
        <v>0</v>
      </c>
      <c r="AD327">
        <f>IF(OR('Rolex Data'!AK327="Yes",'Rolex Data'!AN327="Yes"),1,0)</f>
        <v>0</v>
      </c>
      <c r="AE327" s="45">
        <f t="shared" si="31"/>
        <v>0</v>
      </c>
      <c r="AF327" s="45">
        <f t="shared" si="32"/>
        <v>1</v>
      </c>
      <c r="AG327" s="45">
        <f t="shared" si="33"/>
        <v>0</v>
      </c>
      <c r="AH327" s="45">
        <f t="shared" si="34"/>
        <v>0</v>
      </c>
      <c r="AI327" s="45">
        <f t="shared" si="35"/>
        <v>0</v>
      </c>
    </row>
    <row r="328" spans="1:35" x14ac:dyDescent="0.2">
      <c r="A328">
        <v>324</v>
      </c>
      <c r="B328" s="47">
        <f>'Rolex Data'!C328</f>
        <v>43597</v>
      </c>
      <c r="C328">
        <f>'Rolex Data'!D328</f>
        <v>659</v>
      </c>
      <c r="D328" s="48">
        <f>'Rolex Data'!E328</f>
        <v>19000</v>
      </c>
      <c r="E328" s="48">
        <f>'Rolex Data'!F328</f>
        <v>23750</v>
      </c>
      <c r="F328" s="49">
        <f t="shared" si="30"/>
        <v>9.8521942581485771</v>
      </c>
      <c r="G328">
        <f>IF('Rolex Data'!L328="Stainless Steel",1,0)</f>
        <v>0</v>
      </c>
      <c r="H328">
        <f>IF('Rolex Data'!L328="Two-tone",1,0)</f>
        <v>0</v>
      </c>
      <c r="I328">
        <f>IF(OR('Rolex Data'!L328="YG 18K",'Rolex Data'!L328="YG &lt;18K",'Rolex Data'!L328="PG 18K",'Rolex Data'!L328="PG &lt;18K",'Rolex Data'!L328="WG 18K",'Rolex Data'!L328="Mixes of 18K",'Rolex Data'!L328="Mixes &lt;18K"),1,0)</f>
        <v>1</v>
      </c>
      <c r="J328">
        <f>IF(OR('Rolex Data'!L328="PVD",'Rolex Data'!L328="Gold Plate",'Rolex Data'!L328="Other"),1,0)</f>
        <v>0</v>
      </c>
      <c r="K328">
        <f>IF('Rolex Data'!P328="Stainless Steel",1,0)</f>
        <v>0</v>
      </c>
      <c r="L328">
        <f>IF('Rolex Data'!P328="Leather",1,0)</f>
        <v>1</v>
      </c>
      <c r="M328">
        <f>IF('Rolex Data'!P328="Two-tone",1,0)</f>
        <v>0</v>
      </c>
      <c r="N328">
        <f>IF(OR('Rolex Data'!P328="YG 18K",'Rolex Data'!P328="PG 18K",'Rolex Data'!P328="WG 18K",'Rolex Data'!P328="Mixes of 18K"),1,0)</f>
        <v>0</v>
      </c>
      <c r="O328">
        <f>IF(OR('Rolex Data'!AX328="Yes",'Rolex Data'!AY328="Yes",'Rolex Data'!AW328="Yes"),1,0)</f>
        <v>0</v>
      </c>
      <c r="P328">
        <f>IF(OR(ISTEXT('Rolex Data'!AZ328), ISTEXT('Rolex Data'!BA328)),1,0)</f>
        <v>0</v>
      </c>
      <c r="Q328">
        <f>IF('Rolex Data'!BB328="Yes",1,0)</f>
        <v>0</v>
      </c>
      <c r="R328">
        <f>IF('Rolex Data'!BC328="Yes",1,0)</f>
        <v>0</v>
      </c>
      <c r="S328">
        <f>IF('Rolex Data'!BF328="Yes",1,0)</f>
        <v>0</v>
      </c>
      <c r="T328">
        <f>IF('Rolex Data'!BG328="A",1,0)</f>
        <v>0</v>
      </c>
      <c r="U328">
        <f>IF('Rolex Data'!BG328="AA",1,0)</f>
        <v>0</v>
      </c>
      <c r="V328">
        <f>IF('Rolex Data'!BG328="AAA",1,0)</f>
        <v>1</v>
      </c>
      <c r="W328">
        <f>IF('Rolex Data'!BG328="AAAA",1,0)</f>
        <v>0</v>
      </c>
      <c r="X328">
        <f>IF('Rolex Data'!R328="Yes",1,0)</f>
        <v>0</v>
      </c>
      <c r="Y328">
        <f>IF(OR('Rolex Data'!X328="Yes", 'Rolex Data'!Y328="Yes",'Rolex Data'!Z328="Yes"),1,0)</f>
        <v>0</v>
      </c>
      <c r="Z328">
        <f>IF(OR('Rolex Data'!AA328="Yes",'Rolex Data'!AB328="Yes"),1,0)</f>
        <v>0</v>
      </c>
      <c r="AA328">
        <f>IF('Rolex Data'!AD328="Yes",1,0)</f>
        <v>0</v>
      </c>
      <c r="AB328">
        <f>IF('Rolex Data'!AC328="Yes",1,0)</f>
        <v>0</v>
      </c>
      <c r="AC328">
        <f>IF('Rolex Data'!AE328="Yes",1,0)</f>
        <v>0</v>
      </c>
      <c r="AD328">
        <f>IF(OR('Rolex Data'!AK328="Yes",'Rolex Data'!AN328="Yes"),1,0)</f>
        <v>1</v>
      </c>
      <c r="AE328" s="45">
        <f t="shared" si="31"/>
        <v>0</v>
      </c>
      <c r="AF328" s="45">
        <f t="shared" si="32"/>
        <v>1</v>
      </c>
      <c r="AG328" s="45">
        <f t="shared" si="33"/>
        <v>0</v>
      </c>
      <c r="AH328" s="45">
        <f t="shared" si="34"/>
        <v>0</v>
      </c>
      <c r="AI328" s="45">
        <f t="shared" si="35"/>
        <v>0</v>
      </c>
    </row>
    <row r="329" spans="1:35" x14ac:dyDescent="0.2">
      <c r="A329">
        <v>325</v>
      </c>
      <c r="B329" s="47">
        <f>'Rolex Data'!C329</f>
        <v>43597</v>
      </c>
      <c r="C329">
        <f>'Rolex Data'!D329</f>
        <v>660</v>
      </c>
      <c r="D329" s="48">
        <f>'Rolex Data'!E329</f>
        <v>55000</v>
      </c>
      <c r="E329" s="48">
        <f>'Rolex Data'!F329</f>
        <v>68750</v>
      </c>
      <c r="F329" s="49">
        <f t="shared" si="30"/>
        <v>10.915088464214607</v>
      </c>
      <c r="G329">
        <f>IF('Rolex Data'!L329="Stainless Steel",1,0)</f>
        <v>0</v>
      </c>
      <c r="H329">
        <f>IF('Rolex Data'!L329="Two-tone",1,0)</f>
        <v>0</v>
      </c>
      <c r="I329">
        <f>IF(OR('Rolex Data'!L329="YG 18K",'Rolex Data'!L329="YG &lt;18K",'Rolex Data'!L329="PG 18K",'Rolex Data'!L329="PG &lt;18K",'Rolex Data'!L329="WG 18K",'Rolex Data'!L329="Mixes of 18K",'Rolex Data'!L329="Mixes &lt;18K"),1,0)</f>
        <v>1</v>
      </c>
      <c r="J329">
        <f>IF(OR('Rolex Data'!L329="PVD",'Rolex Data'!L329="Gold Plate",'Rolex Data'!L329="Other"),1,0)</f>
        <v>0</v>
      </c>
      <c r="K329">
        <f>IF('Rolex Data'!P329="Stainless Steel",1,0)</f>
        <v>0</v>
      </c>
      <c r="L329">
        <f>IF('Rolex Data'!P329="Leather",1,0)</f>
        <v>1</v>
      </c>
      <c r="M329">
        <f>IF('Rolex Data'!P329="Two-tone",1,0)</f>
        <v>0</v>
      </c>
      <c r="N329">
        <f>IF(OR('Rolex Data'!P329="YG 18K",'Rolex Data'!P329="PG 18K",'Rolex Data'!P329="WG 18K",'Rolex Data'!P329="Mixes of 18K"),1,0)</f>
        <v>0</v>
      </c>
      <c r="O329">
        <f>IF(OR('Rolex Data'!AX329="Yes",'Rolex Data'!AY329="Yes",'Rolex Data'!AW329="Yes"),1,0)</f>
        <v>0</v>
      </c>
      <c r="P329">
        <f>IF(OR(ISTEXT('Rolex Data'!AZ329), ISTEXT('Rolex Data'!BA329)),1,0)</f>
        <v>0</v>
      </c>
      <c r="Q329">
        <f>IF('Rolex Data'!BB329="Yes",1,0)</f>
        <v>0</v>
      </c>
      <c r="R329">
        <f>IF('Rolex Data'!BC329="Yes",1,0)</f>
        <v>0</v>
      </c>
      <c r="S329">
        <f>IF('Rolex Data'!BF329="Yes",1,0)</f>
        <v>0</v>
      </c>
      <c r="T329">
        <f>IF('Rolex Data'!BG329="A",1,0)</f>
        <v>0</v>
      </c>
      <c r="U329">
        <f>IF('Rolex Data'!BG329="AA",1,0)</f>
        <v>0</v>
      </c>
      <c r="V329">
        <f>IF('Rolex Data'!BG329="AAA",1,0)</f>
        <v>1</v>
      </c>
      <c r="W329">
        <f>IF('Rolex Data'!BG329="AAAA",1,0)</f>
        <v>0</v>
      </c>
      <c r="X329">
        <f>IF('Rolex Data'!R329="Yes",1,0)</f>
        <v>0</v>
      </c>
      <c r="Y329">
        <f>IF(OR('Rolex Data'!X329="Yes", 'Rolex Data'!Y329="Yes",'Rolex Data'!Z329="Yes"),1,0)</f>
        <v>0</v>
      </c>
      <c r="Z329">
        <f>IF(OR('Rolex Data'!AA329="Yes",'Rolex Data'!AB329="Yes"),1,0)</f>
        <v>0</v>
      </c>
      <c r="AA329">
        <f>IF('Rolex Data'!AD329="Yes",1,0)</f>
        <v>0</v>
      </c>
      <c r="AB329">
        <f>IF('Rolex Data'!AC329="Yes",1,0)</f>
        <v>0</v>
      </c>
      <c r="AC329">
        <f>IF('Rolex Data'!AE329="Yes",1,0)</f>
        <v>0</v>
      </c>
      <c r="AD329">
        <f>IF(OR('Rolex Data'!AK329="Yes",'Rolex Data'!AN329="Yes"),1,0)</f>
        <v>1</v>
      </c>
      <c r="AE329" s="45">
        <f t="shared" si="31"/>
        <v>0</v>
      </c>
      <c r="AF329" s="45">
        <f t="shared" si="32"/>
        <v>1</v>
      </c>
      <c r="AG329" s="45">
        <f t="shared" si="33"/>
        <v>0</v>
      </c>
      <c r="AH329" s="45">
        <f t="shared" si="34"/>
        <v>0</v>
      </c>
      <c r="AI329" s="45">
        <f t="shared" si="35"/>
        <v>0</v>
      </c>
    </row>
    <row r="330" spans="1:35" x14ac:dyDescent="0.2">
      <c r="A330">
        <v>326</v>
      </c>
      <c r="B330" s="47">
        <f>'Rolex Data'!C330</f>
        <v>43597</v>
      </c>
      <c r="C330">
        <f>'Rolex Data'!D330</f>
        <v>666</v>
      </c>
      <c r="D330" s="48">
        <f>'Rolex Data'!E330</f>
        <v>27000</v>
      </c>
      <c r="E330" s="48">
        <f>'Rolex Data'!F330</f>
        <v>33750</v>
      </c>
      <c r="F330" s="49">
        <f t="shared" si="30"/>
        <v>10.203592144986466</v>
      </c>
      <c r="G330">
        <f>IF('Rolex Data'!L330="Stainless Steel",1,0)</f>
        <v>1</v>
      </c>
      <c r="H330">
        <f>IF('Rolex Data'!L330="Two-tone",1,0)</f>
        <v>0</v>
      </c>
      <c r="I330">
        <f>IF(OR('Rolex Data'!L330="YG 18K",'Rolex Data'!L330="YG &lt;18K",'Rolex Data'!L330="PG 18K",'Rolex Data'!L330="PG &lt;18K",'Rolex Data'!L330="WG 18K",'Rolex Data'!L330="Mixes of 18K",'Rolex Data'!L330="Mixes &lt;18K"),1,0)</f>
        <v>0</v>
      </c>
      <c r="J330">
        <f>IF(OR('Rolex Data'!L330="PVD",'Rolex Data'!L330="Gold Plate",'Rolex Data'!L330="Other"),1,0)</f>
        <v>0</v>
      </c>
      <c r="K330">
        <f>IF('Rolex Data'!P330="Stainless Steel",1,0)</f>
        <v>1</v>
      </c>
      <c r="L330">
        <f>IF('Rolex Data'!P330="Leather",1,0)</f>
        <v>0</v>
      </c>
      <c r="M330">
        <f>IF('Rolex Data'!P330="Two-tone",1,0)</f>
        <v>0</v>
      </c>
      <c r="N330">
        <f>IF(OR('Rolex Data'!P330="YG 18K",'Rolex Data'!P330="PG 18K",'Rolex Data'!P330="WG 18K",'Rolex Data'!P330="Mixes of 18K"),1,0)</f>
        <v>0</v>
      </c>
      <c r="O330">
        <f>IF(OR('Rolex Data'!AX330="Yes",'Rolex Data'!AY330="Yes",'Rolex Data'!AW330="Yes"),1,0)</f>
        <v>0</v>
      </c>
      <c r="P330">
        <f>IF(OR(ISTEXT('Rolex Data'!AZ330), ISTEXT('Rolex Data'!BA330)),1,0)</f>
        <v>1</v>
      </c>
      <c r="Q330">
        <f>IF('Rolex Data'!BB330="Yes",1,0)</f>
        <v>0</v>
      </c>
      <c r="R330">
        <f>IF('Rolex Data'!BC330="Yes",1,0)</f>
        <v>0</v>
      </c>
      <c r="S330">
        <f>IF('Rolex Data'!BF330="Yes",1,0)</f>
        <v>0</v>
      </c>
      <c r="T330">
        <f>IF('Rolex Data'!BG330="A",1,0)</f>
        <v>0</v>
      </c>
      <c r="U330">
        <f>IF('Rolex Data'!BG330="AA",1,0)</f>
        <v>0</v>
      </c>
      <c r="V330">
        <f>IF('Rolex Data'!BG330="AAA",1,0)</f>
        <v>1</v>
      </c>
      <c r="W330">
        <f>IF('Rolex Data'!BG330="AAAA",1,0)</f>
        <v>0</v>
      </c>
      <c r="X330">
        <f>IF('Rolex Data'!R330="Yes",1,0)</f>
        <v>1</v>
      </c>
      <c r="Y330">
        <f>IF(OR('Rolex Data'!X330="Yes", 'Rolex Data'!Y330="Yes",'Rolex Data'!Z330="Yes"),1,0)</f>
        <v>0</v>
      </c>
      <c r="Z330">
        <f>IF(OR('Rolex Data'!AA330="Yes",'Rolex Data'!AB330="Yes"),1,0)</f>
        <v>0</v>
      </c>
      <c r="AA330">
        <f>IF('Rolex Data'!AD330="Yes",1,0)</f>
        <v>0</v>
      </c>
      <c r="AB330">
        <f>IF('Rolex Data'!AC330="Yes",1,0)</f>
        <v>1</v>
      </c>
      <c r="AC330">
        <f>IF('Rolex Data'!AE330="Yes",1,0)</f>
        <v>0</v>
      </c>
      <c r="AD330">
        <f>IF(OR('Rolex Data'!AK330="Yes",'Rolex Data'!AN330="Yes"),1,0)</f>
        <v>0</v>
      </c>
      <c r="AE330" s="45">
        <f t="shared" si="31"/>
        <v>0</v>
      </c>
      <c r="AF330" s="45">
        <f t="shared" si="32"/>
        <v>1</v>
      </c>
      <c r="AG330" s="45">
        <f t="shared" si="33"/>
        <v>0</v>
      </c>
      <c r="AH330" s="45">
        <f t="shared" si="34"/>
        <v>0</v>
      </c>
      <c r="AI330" s="45">
        <f t="shared" si="35"/>
        <v>0</v>
      </c>
    </row>
    <row r="331" spans="1:35" x14ac:dyDescent="0.2">
      <c r="A331">
        <v>327</v>
      </c>
      <c r="B331" s="47">
        <f>'Rolex Data'!C331</f>
        <v>43597</v>
      </c>
      <c r="C331">
        <f>'Rolex Data'!D331</f>
        <v>685</v>
      </c>
      <c r="D331" s="48">
        <f>'Rolex Data'!E331</f>
        <v>290000</v>
      </c>
      <c r="E331" s="48">
        <f>'Rolex Data'!F331</f>
        <v>353000</v>
      </c>
      <c r="F331" s="49">
        <f t="shared" si="30"/>
        <v>12.577636201962656</v>
      </c>
      <c r="G331">
        <f>IF('Rolex Data'!L331="Stainless Steel",1,0)</f>
        <v>1</v>
      </c>
      <c r="H331">
        <f>IF('Rolex Data'!L331="Two-tone",1,0)</f>
        <v>0</v>
      </c>
      <c r="I331">
        <f>IF(OR('Rolex Data'!L331="YG 18K",'Rolex Data'!L331="YG &lt;18K",'Rolex Data'!L331="PG 18K",'Rolex Data'!L331="PG &lt;18K",'Rolex Data'!L331="WG 18K",'Rolex Data'!L331="Mixes of 18K",'Rolex Data'!L331="Mixes &lt;18K"),1,0)</f>
        <v>0</v>
      </c>
      <c r="J331">
        <f>IF(OR('Rolex Data'!L331="PVD",'Rolex Data'!L331="Gold Plate",'Rolex Data'!L331="Other"),1,0)</f>
        <v>0</v>
      </c>
      <c r="K331">
        <f>IF('Rolex Data'!P331="Stainless Steel",1,0)</f>
        <v>1</v>
      </c>
      <c r="L331">
        <f>IF('Rolex Data'!P331="Leather",1,0)</f>
        <v>0</v>
      </c>
      <c r="M331">
        <f>IF('Rolex Data'!P331="Two-tone",1,0)</f>
        <v>0</v>
      </c>
      <c r="N331">
        <f>IF(OR('Rolex Data'!P331="YG 18K",'Rolex Data'!P331="PG 18K",'Rolex Data'!P331="WG 18K",'Rolex Data'!P331="Mixes of 18K"),1,0)</f>
        <v>0</v>
      </c>
      <c r="O331">
        <f>IF(OR('Rolex Data'!AX331="Yes",'Rolex Data'!AY331="Yes",'Rolex Data'!AW331="Yes"),1,0)</f>
        <v>0</v>
      </c>
      <c r="P331">
        <f>IF(OR(ISTEXT('Rolex Data'!AZ331), ISTEXT('Rolex Data'!BA331)),1,0)</f>
        <v>0</v>
      </c>
      <c r="Q331">
        <f>IF('Rolex Data'!BB331="Yes",1,0)</f>
        <v>0</v>
      </c>
      <c r="R331">
        <f>IF('Rolex Data'!BC331="Yes",1,0)</f>
        <v>0</v>
      </c>
      <c r="S331">
        <f>IF('Rolex Data'!BF331="Yes",1,0)</f>
        <v>0</v>
      </c>
      <c r="T331">
        <f>IF('Rolex Data'!BG331="A",1,0)</f>
        <v>0</v>
      </c>
      <c r="U331">
        <f>IF('Rolex Data'!BG331="AA",1,0)</f>
        <v>0</v>
      </c>
      <c r="V331">
        <f>IF('Rolex Data'!BG331="AAA",1,0)</f>
        <v>0</v>
      </c>
      <c r="W331">
        <f>IF('Rolex Data'!BG331="AAAA",1,0)</f>
        <v>1</v>
      </c>
      <c r="X331">
        <f>IF('Rolex Data'!R331="Yes",1,0)</f>
        <v>0</v>
      </c>
      <c r="Y331">
        <f>IF(OR('Rolex Data'!X331="Yes", 'Rolex Data'!Y331="Yes",'Rolex Data'!Z331="Yes"),1,0)</f>
        <v>0</v>
      </c>
      <c r="Z331">
        <f>IF(OR('Rolex Data'!AA331="Yes",'Rolex Data'!AB331="Yes"),1,0)</f>
        <v>0</v>
      </c>
      <c r="AA331">
        <f>IF('Rolex Data'!AD331="Yes",1,0)</f>
        <v>0</v>
      </c>
      <c r="AB331">
        <f>IF('Rolex Data'!AC331="Yes",1,0)</f>
        <v>0</v>
      </c>
      <c r="AC331">
        <f>IF('Rolex Data'!AE331="Yes",1,0)</f>
        <v>0</v>
      </c>
      <c r="AD331">
        <f>IF(OR('Rolex Data'!AK331="Yes",'Rolex Data'!AN331="Yes"),1,0)</f>
        <v>1</v>
      </c>
      <c r="AE331" s="45">
        <f t="shared" si="31"/>
        <v>0</v>
      </c>
      <c r="AF331" s="45">
        <f t="shared" si="32"/>
        <v>1</v>
      </c>
      <c r="AG331" s="45">
        <f t="shared" si="33"/>
        <v>0</v>
      </c>
      <c r="AH331" s="45">
        <f t="shared" si="34"/>
        <v>0</v>
      </c>
      <c r="AI331" s="45">
        <f t="shared" si="35"/>
        <v>0</v>
      </c>
    </row>
    <row r="332" spans="1:35" x14ac:dyDescent="0.2">
      <c r="A332">
        <v>328</v>
      </c>
      <c r="B332" s="47">
        <f>'Rolex Data'!C332</f>
        <v>43597</v>
      </c>
      <c r="C332">
        <f>'Rolex Data'!D332</f>
        <v>686</v>
      </c>
      <c r="D332" s="48">
        <f>'Rolex Data'!E332</f>
        <v>55000</v>
      </c>
      <c r="E332" s="48">
        <f>'Rolex Data'!F332</f>
        <v>68750</v>
      </c>
      <c r="F332" s="49">
        <f t="shared" si="30"/>
        <v>10.915088464214607</v>
      </c>
      <c r="G332">
        <f>IF('Rolex Data'!L332="Stainless Steel",1,0)</f>
        <v>1</v>
      </c>
      <c r="H332">
        <f>IF('Rolex Data'!L332="Two-tone",1,0)</f>
        <v>0</v>
      </c>
      <c r="I332">
        <f>IF(OR('Rolex Data'!L332="YG 18K",'Rolex Data'!L332="YG &lt;18K",'Rolex Data'!L332="PG 18K",'Rolex Data'!L332="PG &lt;18K",'Rolex Data'!L332="WG 18K",'Rolex Data'!L332="Mixes of 18K",'Rolex Data'!L332="Mixes &lt;18K"),1,0)</f>
        <v>0</v>
      </c>
      <c r="J332">
        <f>IF(OR('Rolex Data'!L332="PVD",'Rolex Data'!L332="Gold Plate",'Rolex Data'!L332="Other"),1,0)</f>
        <v>0</v>
      </c>
      <c r="K332">
        <f>IF('Rolex Data'!P332="Stainless Steel",1,0)</f>
        <v>1</v>
      </c>
      <c r="L332">
        <f>IF('Rolex Data'!P332="Leather",1,0)</f>
        <v>0</v>
      </c>
      <c r="M332">
        <f>IF('Rolex Data'!P332="Two-tone",1,0)</f>
        <v>0</v>
      </c>
      <c r="N332">
        <f>IF(OR('Rolex Data'!P332="YG 18K",'Rolex Data'!P332="PG 18K",'Rolex Data'!P332="WG 18K",'Rolex Data'!P332="Mixes of 18K"),1,0)</f>
        <v>0</v>
      </c>
      <c r="O332">
        <f>IF(OR('Rolex Data'!AX332="Yes",'Rolex Data'!AY332="Yes",'Rolex Data'!AW332="Yes"),1,0)</f>
        <v>0</v>
      </c>
      <c r="P332">
        <f>IF(OR(ISTEXT('Rolex Data'!AZ332), ISTEXT('Rolex Data'!BA332)),1,0)</f>
        <v>0</v>
      </c>
      <c r="Q332">
        <f>IF('Rolex Data'!BB332="Yes",1,0)</f>
        <v>0</v>
      </c>
      <c r="R332">
        <f>IF('Rolex Data'!BC332="Yes",1,0)</f>
        <v>0</v>
      </c>
      <c r="S332">
        <f>IF('Rolex Data'!BF332="Yes",1,0)</f>
        <v>0</v>
      </c>
      <c r="T332">
        <f>IF('Rolex Data'!BG332="A",1,0)</f>
        <v>0</v>
      </c>
      <c r="U332">
        <f>IF('Rolex Data'!BG332="AA",1,0)</f>
        <v>0</v>
      </c>
      <c r="V332">
        <f>IF('Rolex Data'!BG332="AAA",1,0)</f>
        <v>0</v>
      </c>
      <c r="W332">
        <f>IF('Rolex Data'!BG332="AAAA",1,0)</f>
        <v>1</v>
      </c>
      <c r="X332">
        <f>IF('Rolex Data'!R332="Yes",1,0)</f>
        <v>0</v>
      </c>
      <c r="Y332">
        <f>IF(OR('Rolex Data'!X332="Yes", 'Rolex Data'!Y332="Yes",'Rolex Data'!Z332="Yes"),1,0)</f>
        <v>0</v>
      </c>
      <c r="Z332">
        <f>IF(OR('Rolex Data'!AA332="Yes",'Rolex Data'!AB332="Yes"),1,0)</f>
        <v>0</v>
      </c>
      <c r="AA332">
        <f>IF('Rolex Data'!AD332="Yes",1,0)</f>
        <v>0</v>
      </c>
      <c r="AB332">
        <f>IF('Rolex Data'!AC332="Yes",1,0)</f>
        <v>0</v>
      </c>
      <c r="AC332">
        <f>IF('Rolex Data'!AE332="Yes",1,0)</f>
        <v>0</v>
      </c>
      <c r="AD332">
        <f>IF(OR('Rolex Data'!AK332="Yes",'Rolex Data'!AN332="Yes"),1,0)</f>
        <v>1</v>
      </c>
      <c r="AE332" s="45">
        <f t="shared" si="31"/>
        <v>0</v>
      </c>
      <c r="AF332" s="45">
        <f t="shared" si="32"/>
        <v>1</v>
      </c>
      <c r="AG332" s="45">
        <f t="shared" si="33"/>
        <v>0</v>
      </c>
      <c r="AH332" s="45">
        <f t="shared" si="34"/>
        <v>0</v>
      </c>
      <c r="AI332" s="45">
        <f t="shared" si="35"/>
        <v>0</v>
      </c>
    </row>
    <row r="333" spans="1:35" x14ac:dyDescent="0.2">
      <c r="A333">
        <v>329</v>
      </c>
      <c r="B333" s="47">
        <f>'Rolex Data'!C333</f>
        <v>43597</v>
      </c>
      <c r="C333">
        <f>'Rolex Data'!D333</f>
        <v>688</v>
      </c>
      <c r="D333" s="48">
        <f>'Rolex Data'!E333</f>
        <v>240000</v>
      </c>
      <c r="E333" s="48">
        <f>'Rolex Data'!F333</f>
        <v>293000</v>
      </c>
      <c r="F333" s="49">
        <f t="shared" si="30"/>
        <v>12.388394202324129</v>
      </c>
      <c r="G333">
        <f>IF('Rolex Data'!L333="Stainless Steel",1,0)</f>
        <v>1</v>
      </c>
      <c r="H333">
        <f>IF('Rolex Data'!L333="Two-tone",1,0)</f>
        <v>0</v>
      </c>
      <c r="I333">
        <f>IF(OR('Rolex Data'!L333="YG 18K",'Rolex Data'!L333="YG &lt;18K",'Rolex Data'!L333="PG 18K",'Rolex Data'!L333="PG &lt;18K",'Rolex Data'!L333="WG 18K",'Rolex Data'!L333="Mixes of 18K",'Rolex Data'!L333="Mixes &lt;18K"),1,0)</f>
        <v>0</v>
      </c>
      <c r="J333">
        <f>IF(OR('Rolex Data'!L333="PVD",'Rolex Data'!L333="Gold Plate",'Rolex Data'!L333="Other"),1,0)</f>
        <v>0</v>
      </c>
      <c r="K333">
        <f>IF('Rolex Data'!P333="Stainless Steel",1,0)</f>
        <v>1</v>
      </c>
      <c r="L333">
        <f>IF('Rolex Data'!P333="Leather",1,0)</f>
        <v>0</v>
      </c>
      <c r="M333">
        <f>IF('Rolex Data'!P333="Two-tone",1,0)</f>
        <v>0</v>
      </c>
      <c r="N333">
        <f>IF(OR('Rolex Data'!P333="YG 18K",'Rolex Data'!P333="PG 18K",'Rolex Data'!P333="WG 18K",'Rolex Data'!P333="Mixes of 18K"),1,0)</f>
        <v>0</v>
      </c>
      <c r="O333">
        <f>IF(OR('Rolex Data'!AX333="Yes",'Rolex Data'!AY333="Yes",'Rolex Data'!AW333="Yes"),1,0)</f>
        <v>0</v>
      </c>
      <c r="P333">
        <f>IF(OR(ISTEXT('Rolex Data'!AZ333), ISTEXT('Rolex Data'!BA333)),1,0)</f>
        <v>1</v>
      </c>
      <c r="Q333">
        <f>IF('Rolex Data'!BB333="Yes",1,0)</f>
        <v>0</v>
      </c>
      <c r="R333">
        <f>IF('Rolex Data'!BC333="Yes",1,0)</f>
        <v>0</v>
      </c>
      <c r="S333">
        <f>IF('Rolex Data'!BF333="Yes",1,0)</f>
        <v>0</v>
      </c>
      <c r="T333">
        <f>IF('Rolex Data'!BG333="A",1,0)</f>
        <v>0</v>
      </c>
      <c r="U333">
        <f>IF('Rolex Data'!BG333="AA",1,0)</f>
        <v>0</v>
      </c>
      <c r="V333">
        <f>IF('Rolex Data'!BG333="AAA",1,0)</f>
        <v>0</v>
      </c>
      <c r="W333">
        <f>IF('Rolex Data'!BG333="AAAA",1,0)</f>
        <v>1</v>
      </c>
      <c r="X333">
        <f>IF('Rolex Data'!R333="Yes",1,0)</f>
        <v>0</v>
      </c>
      <c r="Y333">
        <f>IF(OR('Rolex Data'!X333="Yes", 'Rolex Data'!Y333="Yes",'Rolex Data'!Z333="Yes"),1,0)</f>
        <v>0</v>
      </c>
      <c r="Z333">
        <f>IF(OR('Rolex Data'!AA333="Yes",'Rolex Data'!AB333="Yes"),1,0)</f>
        <v>0</v>
      </c>
      <c r="AA333">
        <f>IF('Rolex Data'!AD333="Yes",1,0)</f>
        <v>0</v>
      </c>
      <c r="AB333">
        <f>IF('Rolex Data'!AC333="Yes",1,0)</f>
        <v>0</v>
      </c>
      <c r="AC333">
        <f>IF('Rolex Data'!AE333="Yes",1,0)</f>
        <v>0</v>
      </c>
      <c r="AD333">
        <f>IF(OR('Rolex Data'!AK333="Yes",'Rolex Data'!AN333="Yes"),1,0)</f>
        <v>1</v>
      </c>
      <c r="AE333" s="45">
        <f t="shared" si="31"/>
        <v>0</v>
      </c>
      <c r="AF333" s="45">
        <f t="shared" si="32"/>
        <v>1</v>
      </c>
      <c r="AG333" s="45">
        <f t="shared" si="33"/>
        <v>0</v>
      </c>
      <c r="AH333" s="45">
        <f t="shared" si="34"/>
        <v>0</v>
      </c>
      <c r="AI333" s="45">
        <f t="shared" si="35"/>
        <v>0</v>
      </c>
    </row>
    <row r="334" spans="1:35" x14ac:dyDescent="0.2">
      <c r="A334">
        <v>330</v>
      </c>
      <c r="B334" s="47">
        <f>'Rolex Data'!C334</f>
        <v>43597</v>
      </c>
      <c r="C334">
        <f>'Rolex Data'!D334</f>
        <v>729</v>
      </c>
      <c r="D334" s="48">
        <f>'Rolex Data'!E334</f>
        <v>6500</v>
      </c>
      <c r="E334" s="48">
        <f>'Rolex Data'!F334</f>
        <v>8125</v>
      </c>
      <c r="F334" s="49">
        <f t="shared" si="30"/>
        <v>8.7795574558837277</v>
      </c>
      <c r="G334">
        <f>IF('Rolex Data'!L334="Stainless Steel",1,0)</f>
        <v>1</v>
      </c>
      <c r="H334">
        <f>IF('Rolex Data'!L334="Two-tone",1,0)</f>
        <v>0</v>
      </c>
      <c r="I334">
        <f>IF(OR('Rolex Data'!L334="YG 18K",'Rolex Data'!L334="YG &lt;18K",'Rolex Data'!L334="PG 18K",'Rolex Data'!L334="PG &lt;18K",'Rolex Data'!L334="WG 18K",'Rolex Data'!L334="Mixes of 18K",'Rolex Data'!L334="Mixes &lt;18K"),1,0)</f>
        <v>0</v>
      </c>
      <c r="J334">
        <f>IF(OR('Rolex Data'!L334="PVD",'Rolex Data'!L334="Gold Plate",'Rolex Data'!L334="Other"),1,0)</f>
        <v>0</v>
      </c>
      <c r="K334">
        <f>IF('Rolex Data'!P334="Stainless Steel",1,0)</f>
        <v>1</v>
      </c>
      <c r="L334">
        <f>IF('Rolex Data'!P334="Leather",1,0)</f>
        <v>0</v>
      </c>
      <c r="M334">
        <f>IF('Rolex Data'!P334="Two-tone",1,0)</f>
        <v>0</v>
      </c>
      <c r="N334">
        <f>IF(OR('Rolex Data'!P334="YG 18K",'Rolex Data'!P334="PG 18K",'Rolex Data'!P334="WG 18K",'Rolex Data'!P334="Mixes of 18K"),1,0)</f>
        <v>0</v>
      </c>
      <c r="O334">
        <f>IF(OR('Rolex Data'!AX334="Yes",'Rolex Data'!AY334="Yes",'Rolex Data'!AW334="Yes"),1,0)</f>
        <v>0</v>
      </c>
      <c r="P334">
        <f>IF(OR(ISTEXT('Rolex Data'!AZ334), ISTEXT('Rolex Data'!BA334)),1,0)</f>
        <v>0</v>
      </c>
      <c r="Q334">
        <f>IF('Rolex Data'!BB334="Yes",1,0)</f>
        <v>0</v>
      </c>
      <c r="R334">
        <f>IF('Rolex Data'!BC334="Yes",1,0)</f>
        <v>0</v>
      </c>
      <c r="S334">
        <f>IF('Rolex Data'!BF334="Yes",1,0)</f>
        <v>0</v>
      </c>
      <c r="T334">
        <f>IF('Rolex Data'!BG334="A",1,0)</f>
        <v>0</v>
      </c>
      <c r="U334">
        <f>IF('Rolex Data'!BG334="AA",1,0)</f>
        <v>1</v>
      </c>
      <c r="V334">
        <f>IF('Rolex Data'!BG334="AAA",1,0)</f>
        <v>0</v>
      </c>
      <c r="W334">
        <f>IF('Rolex Data'!BG334="AAAA",1,0)</f>
        <v>0</v>
      </c>
      <c r="X334">
        <f>IF('Rolex Data'!R334="Yes",1,0)</f>
        <v>0</v>
      </c>
      <c r="Y334">
        <f>IF(OR('Rolex Data'!X334="Yes", 'Rolex Data'!Y334="Yes",'Rolex Data'!Z334="Yes"),1,0)</f>
        <v>1</v>
      </c>
      <c r="Z334">
        <f>IF(OR('Rolex Data'!AA334="Yes",'Rolex Data'!AB334="Yes"),1,0)</f>
        <v>0</v>
      </c>
      <c r="AA334">
        <f>IF('Rolex Data'!AD334="Yes",1,0)</f>
        <v>0</v>
      </c>
      <c r="AB334">
        <f>IF('Rolex Data'!AC334="Yes",1,0)</f>
        <v>1</v>
      </c>
      <c r="AC334">
        <f>IF('Rolex Data'!AE334="Yes",1,0)</f>
        <v>0</v>
      </c>
      <c r="AD334">
        <f>IF(OR('Rolex Data'!AK334="Yes",'Rolex Data'!AN334="Yes"),1,0)</f>
        <v>0</v>
      </c>
      <c r="AE334" s="45">
        <f t="shared" si="31"/>
        <v>0</v>
      </c>
      <c r="AF334" s="45">
        <f t="shared" si="32"/>
        <v>1</v>
      </c>
      <c r="AG334" s="45">
        <f t="shared" si="33"/>
        <v>0</v>
      </c>
      <c r="AH334" s="45">
        <f t="shared" si="34"/>
        <v>0</v>
      </c>
      <c r="AI334" s="45">
        <f t="shared" si="35"/>
        <v>0</v>
      </c>
    </row>
    <row r="335" spans="1:35" x14ac:dyDescent="0.2">
      <c r="A335">
        <v>331</v>
      </c>
      <c r="B335" s="47">
        <f>'Rolex Data'!C335</f>
        <v>43597</v>
      </c>
      <c r="C335">
        <f>'Rolex Data'!D335</f>
        <v>730</v>
      </c>
      <c r="D335" s="48">
        <f>'Rolex Data'!E335</f>
        <v>18000</v>
      </c>
      <c r="E335" s="48">
        <f>'Rolex Data'!F335</f>
        <v>22500</v>
      </c>
      <c r="F335" s="49">
        <f t="shared" si="30"/>
        <v>9.7981270368783022</v>
      </c>
      <c r="G335">
        <f>IF('Rolex Data'!L335="Stainless Steel",1,0)</f>
        <v>1</v>
      </c>
      <c r="H335">
        <f>IF('Rolex Data'!L335="Two-tone",1,0)</f>
        <v>0</v>
      </c>
      <c r="I335">
        <f>IF(OR('Rolex Data'!L335="YG 18K",'Rolex Data'!L335="YG &lt;18K",'Rolex Data'!L335="PG 18K",'Rolex Data'!L335="PG &lt;18K",'Rolex Data'!L335="WG 18K",'Rolex Data'!L335="Mixes of 18K",'Rolex Data'!L335="Mixes &lt;18K"),1,0)</f>
        <v>0</v>
      </c>
      <c r="J335">
        <f>IF(OR('Rolex Data'!L335="PVD",'Rolex Data'!L335="Gold Plate",'Rolex Data'!L335="Other"),1,0)</f>
        <v>0</v>
      </c>
      <c r="K335">
        <f>IF('Rolex Data'!P335="Stainless Steel",1,0)</f>
        <v>1</v>
      </c>
      <c r="L335">
        <f>IF('Rolex Data'!P335="Leather",1,0)</f>
        <v>0</v>
      </c>
      <c r="M335">
        <f>IF('Rolex Data'!P335="Two-tone",1,0)</f>
        <v>0</v>
      </c>
      <c r="N335">
        <f>IF(OR('Rolex Data'!P335="YG 18K",'Rolex Data'!P335="PG 18K",'Rolex Data'!P335="WG 18K",'Rolex Data'!P335="Mixes of 18K"),1,0)</f>
        <v>0</v>
      </c>
      <c r="O335">
        <f>IF(OR('Rolex Data'!AX335="Yes",'Rolex Data'!AY335="Yes",'Rolex Data'!AW335="Yes"),1,0)</f>
        <v>0</v>
      </c>
      <c r="P335">
        <f>IF(OR(ISTEXT('Rolex Data'!AZ335), ISTEXT('Rolex Data'!BA335)),1,0)</f>
        <v>0</v>
      </c>
      <c r="Q335">
        <f>IF('Rolex Data'!BB335="Yes",1,0)</f>
        <v>0</v>
      </c>
      <c r="R335">
        <f>IF('Rolex Data'!BC335="Yes",1,0)</f>
        <v>0</v>
      </c>
      <c r="S335">
        <f>IF('Rolex Data'!BF335="Yes",1,0)</f>
        <v>0</v>
      </c>
      <c r="T335">
        <f>IF('Rolex Data'!BG335="A",1,0)</f>
        <v>0</v>
      </c>
      <c r="U335">
        <f>IF('Rolex Data'!BG335="AA",1,0)</f>
        <v>0</v>
      </c>
      <c r="V335">
        <f>IF('Rolex Data'!BG335="AAA",1,0)</f>
        <v>1</v>
      </c>
      <c r="W335">
        <f>IF('Rolex Data'!BG335="AAAA",1,0)</f>
        <v>0</v>
      </c>
      <c r="X335">
        <f>IF('Rolex Data'!R335="Yes",1,0)</f>
        <v>0</v>
      </c>
      <c r="Y335">
        <f>IF(OR('Rolex Data'!X335="Yes", 'Rolex Data'!Y335="Yes",'Rolex Data'!Z335="Yes"),1,0)</f>
        <v>1</v>
      </c>
      <c r="Z335">
        <f>IF(OR('Rolex Data'!AA335="Yes",'Rolex Data'!AB335="Yes"),1,0)</f>
        <v>0</v>
      </c>
      <c r="AA335">
        <f>IF('Rolex Data'!AD335="Yes",1,0)</f>
        <v>0</v>
      </c>
      <c r="AB335">
        <f>IF('Rolex Data'!AC335="Yes",1,0)</f>
        <v>0</v>
      </c>
      <c r="AC335">
        <f>IF('Rolex Data'!AE335="Yes",1,0)</f>
        <v>1</v>
      </c>
      <c r="AD335">
        <f>IF(OR('Rolex Data'!AK335="Yes",'Rolex Data'!AN335="Yes"),1,0)</f>
        <v>0</v>
      </c>
      <c r="AE335" s="45">
        <f t="shared" si="31"/>
        <v>0</v>
      </c>
      <c r="AF335" s="45">
        <f t="shared" si="32"/>
        <v>1</v>
      </c>
      <c r="AG335" s="45">
        <f t="shared" si="33"/>
        <v>0</v>
      </c>
      <c r="AH335" s="45">
        <f t="shared" si="34"/>
        <v>0</v>
      </c>
      <c r="AI335" s="45">
        <f t="shared" si="35"/>
        <v>0</v>
      </c>
    </row>
    <row r="336" spans="1:35" x14ac:dyDescent="0.2">
      <c r="A336">
        <v>332</v>
      </c>
      <c r="B336" s="47">
        <f>'Rolex Data'!C336</f>
        <v>43415</v>
      </c>
      <c r="C336">
        <f>'Rolex Data'!D336</f>
        <v>91</v>
      </c>
      <c r="D336" s="48">
        <f>'Rolex Data'!E336</f>
        <v>650</v>
      </c>
      <c r="E336" s="48">
        <f>'Rolex Data'!F336</f>
        <v>812</v>
      </c>
      <c r="F336" s="49">
        <f t="shared" si="30"/>
        <v>6.4769723628896827</v>
      </c>
      <c r="G336">
        <f>IF('Rolex Data'!L336="Stainless Steel",1,0)</f>
        <v>0</v>
      </c>
      <c r="H336">
        <f>IF('Rolex Data'!L336="Two-tone",1,0)</f>
        <v>1</v>
      </c>
      <c r="I336">
        <f>IF(OR('Rolex Data'!L336="YG 18K",'Rolex Data'!L336="YG &lt;18K",'Rolex Data'!L336="PG 18K",'Rolex Data'!L336="PG &lt;18K",'Rolex Data'!L336="WG 18K",'Rolex Data'!L336="Mixes of 18K",'Rolex Data'!L336="Mixes &lt;18K"),1,0)</f>
        <v>0</v>
      </c>
      <c r="J336">
        <f>IF(OR('Rolex Data'!L336="PVD",'Rolex Data'!L336="Gold Plate",'Rolex Data'!L336="Other"),1,0)</f>
        <v>0</v>
      </c>
      <c r="K336">
        <f>IF('Rolex Data'!P336="Stainless Steel",1,0)</f>
        <v>1</v>
      </c>
      <c r="L336">
        <f>IF('Rolex Data'!P336="Leather",1,0)</f>
        <v>0</v>
      </c>
      <c r="M336">
        <f>IF('Rolex Data'!P336="Two-tone",1,0)</f>
        <v>0</v>
      </c>
      <c r="N336">
        <f>IF(OR('Rolex Data'!P336="YG 18K",'Rolex Data'!P336="PG 18K",'Rolex Data'!P336="WG 18K",'Rolex Data'!P336="Mixes of 18K"),1,0)</f>
        <v>0</v>
      </c>
      <c r="O336">
        <f>IF(OR('Rolex Data'!AX336="Yes",'Rolex Data'!AY336="Yes",'Rolex Data'!AW336="Yes"),1,0)</f>
        <v>0</v>
      </c>
      <c r="P336">
        <f>IF(OR(ISTEXT('Rolex Data'!AZ336), ISTEXT('Rolex Data'!BA336)),1,0)</f>
        <v>0</v>
      </c>
      <c r="Q336">
        <f>IF('Rolex Data'!BB336="Yes",1,0)</f>
        <v>0</v>
      </c>
      <c r="R336">
        <f>IF('Rolex Data'!BC336="Yes",1,0)</f>
        <v>0</v>
      </c>
      <c r="S336">
        <f>IF('Rolex Data'!BF336="Yes",1,0)</f>
        <v>0</v>
      </c>
      <c r="T336">
        <f>IF('Rolex Data'!BG336="A",1,0)</f>
        <v>0</v>
      </c>
      <c r="U336">
        <f>IF('Rolex Data'!BG336="AA",1,0)</f>
        <v>1</v>
      </c>
      <c r="V336">
        <f>IF('Rolex Data'!BG336="AAA",1,0)</f>
        <v>0</v>
      </c>
      <c r="W336">
        <f>IF('Rolex Data'!BG336="AAAA",1,0)</f>
        <v>0</v>
      </c>
      <c r="X336">
        <f>IF('Rolex Data'!R336="Yes",1,0)</f>
        <v>1</v>
      </c>
      <c r="Y336">
        <f>IF(OR('Rolex Data'!X336="Yes", 'Rolex Data'!Y336="Yes",'Rolex Data'!Z336="Yes"),1,0)</f>
        <v>0</v>
      </c>
      <c r="Z336">
        <f>IF(OR('Rolex Data'!AA336="Yes",'Rolex Data'!AB336="Yes"),1,0)</f>
        <v>0</v>
      </c>
      <c r="AA336">
        <f>IF('Rolex Data'!AD336="Yes",1,0)</f>
        <v>0</v>
      </c>
      <c r="AB336">
        <f>IF('Rolex Data'!AC336="Yes",1,0)</f>
        <v>0</v>
      </c>
      <c r="AC336">
        <f>IF('Rolex Data'!AE336="Yes",1,0)</f>
        <v>0</v>
      </c>
      <c r="AD336">
        <f>IF(OR('Rolex Data'!AK336="Yes",'Rolex Data'!AN336="Yes"),1,0)</f>
        <v>0</v>
      </c>
      <c r="AE336" s="45">
        <f t="shared" si="31"/>
        <v>1</v>
      </c>
      <c r="AF336" s="45">
        <f t="shared" si="32"/>
        <v>0</v>
      </c>
      <c r="AG336" s="45">
        <f t="shared" si="33"/>
        <v>0</v>
      </c>
      <c r="AH336" s="45">
        <f t="shared" si="34"/>
        <v>0</v>
      </c>
      <c r="AI336" s="45">
        <f t="shared" si="35"/>
        <v>0</v>
      </c>
    </row>
    <row r="337" spans="1:35" x14ac:dyDescent="0.2">
      <c r="A337">
        <v>333</v>
      </c>
      <c r="B337" s="47">
        <f>'Rolex Data'!C337</f>
        <v>43415</v>
      </c>
      <c r="C337">
        <f>'Rolex Data'!D337</f>
        <v>92</v>
      </c>
      <c r="D337" s="48">
        <f>'Rolex Data'!E337</f>
        <v>1600</v>
      </c>
      <c r="E337" s="48">
        <f>'Rolex Data'!F337</f>
        <v>2000</v>
      </c>
      <c r="F337" s="49">
        <f t="shared" si="30"/>
        <v>7.3777589082278725</v>
      </c>
      <c r="G337">
        <f>IF('Rolex Data'!L337="Stainless Steel",1,0)</f>
        <v>0</v>
      </c>
      <c r="H337">
        <f>IF('Rolex Data'!L337="Two-tone",1,0)</f>
        <v>0</v>
      </c>
      <c r="I337">
        <f>IF(OR('Rolex Data'!L337="YG 18K",'Rolex Data'!L337="YG &lt;18K",'Rolex Data'!L337="PG 18K",'Rolex Data'!L337="PG &lt;18K",'Rolex Data'!L337="WG 18K",'Rolex Data'!L337="Mixes of 18K",'Rolex Data'!L337="Mixes &lt;18K"),1,0)</f>
        <v>1</v>
      </c>
      <c r="J337">
        <f>IF(OR('Rolex Data'!L337="PVD",'Rolex Data'!L337="Gold Plate",'Rolex Data'!L337="Other"),1,0)</f>
        <v>0</v>
      </c>
      <c r="K337">
        <f>IF('Rolex Data'!P337="Stainless Steel",1,0)</f>
        <v>0</v>
      </c>
      <c r="L337">
        <f>IF('Rolex Data'!P337="Leather",1,0)</f>
        <v>1</v>
      </c>
      <c r="M337">
        <f>IF('Rolex Data'!P337="Two-tone",1,0)</f>
        <v>0</v>
      </c>
      <c r="N337">
        <f>IF(OR('Rolex Data'!P337="YG 18K",'Rolex Data'!P337="PG 18K",'Rolex Data'!P337="WG 18K",'Rolex Data'!P337="Mixes of 18K"),1,0)</f>
        <v>0</v>
      </c>
      <c r="O337">
        <f>IF(OR('Rolex Data'!AX337="Yes",'Rolex Data'!AY337="Yes",'Rolex Data'!AW337="Yes"),1,0)</f>
        <v>0</v>
      </c>
      <c r="P337">
        <f>IF(OR(ISTEXT('Rolex Data'!AZ337), ISTEXT('Rolex Data'!BA337)),1,0)</f>
        <v>0</v>
      </c>
      <c r="Q337">
        <f>IF('Rolex Data'!BB337="Yes",1,0)</f>
        <v>0</v>
      </c>
      <c r="R337">
        <f>IF('Rolex Data'!BC337="Yes",1,0)</f>
        <v>0</v>
      </c>
      <c r="S337">
        <f>IF('Rolex Data'!BF337="Yes",1,0)</f>
        <v>0</v>
      </c>
      <c r="T337">
        <f>IF('Rolex Data'!BG337="A",1,0)</f>
        <v>0</v>
      </c>
      <c r="U337">
        <f>IF('Rolex Data'!BG337="AA",1,0)</f>
        <v>1</v>
      </c>
      <c r="V337">
        <f>IF('Rolex Data'!BG337="AAA",1,0)</f>
        <v>0</v>
      </c>
      <c r="W337">
        <f>IF('Rolex Data'!BG337="AAAA",1,0)</f>
        <v>0</v>
      </c>
      <c r="X337">
        <f>IF('Rolex Data'!R337="Yes",1,0)</f>
        <v>1</v>
      </c>
      <c r="Y337">
        <f>IF(OR('Rolex Data'!X337="Yes", 'Rolex Data'!Y337="Yes",'Rolex Data'!Z337="Yes"),1,0)</f>
        <v>0</v>
      </c>
      <c r="Z337">
        <f>IF(OR('Rolex Data'!AA337="Yes",'Rolex Data'!AB337="Yes"),1,0)</f>
        <v>0</v>
      </c>
      <c r="AA337">
        <f>IF('Rolex Data'!AD337="Yes",1,0)</f>
        <v>0</v>
      </c>
      <c r="AB337">
        <f>IF('Rolex Data'!AC337="Yes",1,0)</f>
        <v>0</v>
      </c>
      <c r="AC337">
        <f>IF('Rolex Data'!AE337="Yes",1,0)</f>
        <v>0</v>
      </c>
      <c r="AD337">
        <f>IF(OR('Rolex Data'!AK337="Yes",'Rolex Data'!AN337="Yes"),1,0)</f>
        <v>0</v>
      </c>
      <c r="AE337" s="45">
        <f t="shared" si="31"/>
        <v>1</v>
      </c>
      <c r="AF337" s="45">
        <f t="shared" si="32"/>
        <v>0</v>
      </c>
      <c r="AG337" s="45">
        <f t="shared" si="33"/>
        <v>0</v>
      </c>
      <c r="AH337" s="45">
        <f t="shared" si="34"/>
        <v>0</v>
      </c>
      <c r="AI337" s="45">
        <f t="shared" si="35"/>
        <v>0</v>
      </c>
    </row>
    <row r="338" spans="1:35" x14ac:dyDescent="0.2">
      <c r="A338">
        <v>334</v>
      </c>
      <c r="B338" s="47">
        <f>'Rolex Data'!C338</f>
        <v>43415</v>
      </c>
      <c r="C338">
        <f>'Rolex Data'!D338</f>
        <v>95</v>
      </c>
      <c r="D338" s="48">
        <f>'Rolex Data'!E338</f>
        <v>3000</v>
      </c>
      <c r="E338" s="48">
        <f>'Rolex Data'!F338</f>
        <v>3750</v>
      </c>
      <c r="F338" s="49">
        <f t="shared" si="30"/>
        <v>8.0063675676502459</v>
      </c>
      <c r="G338">
        <f>IF('Rolex Data'!L338="Stainless Steel",1,0)</f>
        <v>0</v>
      </c>
      <c r="H338">
        <f>IF('Rolex Data'!L338="Two-tone",1,0)</f>
        <v>0</v>
      </c>
      <c r="I338">
        <f>IF(OR('Rolex Data'!L338="YG 18K",'Rolex Data'!L338="YG &lt;18K",'Rolex Data'!L338="PG 18K",'Rolex Data'!L338="PG &lt;18K",'Rolex Data'!L338="WG 18K",'Rolex Data'!L338="Mixes of 18K",'Rolex Data'!L338="Mixes &lt;18K"),1,0)</f>
        <v>1</v>
      </c>
      <c r="J338">
        <f>IF(OR('Rolex Data'!L338="PVD",'Rolex Data'!L338="Gold Plate",'Rolex Data'!L338="Other"),1,0)</f>
        <v>0</v>
      </c>
      <c r="K338">
        <f>IF('Rolex Data'!P338="Stainless Steel",1,0)</f>
        <v>0</v>
      </c>
      <c r="L338">
        <f>IF('Rolex Data'!P338="Leather",1,0)</f>
        <v>1</v>
      </c>
      <c r="M338">
        <f>IF('Rolex Data'!P338="Two-tone",1,0)</f>
        <v>0</v>
      </c>
      <c r="N338">
        <f>IF(OR('Rolex Data'!P338="YG 18K",'Rolex Data'!P338="PG 18K",'Rolex Data'!P338="WG 18K",'Rolex Data'!P338="Mixes of 18K"),1,0)</f>
        <v>0</v>
      </c>
      <c r="O338">
        <f>IF(OR('Rolex Data'!AX338="Yes",'Rolex Data'!AY338="Yes",'Rolex Data'!AW338="Yes"),1,0)</f>
        <v>0</v>
      </c>
      <c r="P338">
        <f>IF(OR(ISTEXT('Rolex Data'!AZ338), ISTEXT('Rolex Data'!BA338)),1,0)</f>
        <v>0</v>
      </c>
      <c r="Q338">
        <f>IF('Rolex Data'!BB338="Yes",1,0)</f>
        <v>0</v>
      </c>
      <c r="R338">
        <f>IF('Rolex Data'!BC338="Yes",1,0)</f>
        <v>0</v>
      </c>
      <c r="S338">
        <f>IF('Rolex Data'!BF338="Yes",1,0)</f>
        <v>0</v>
      </c>
      <c r="T338">
        <f>IF('Rolex Data'!BG338="A",1,0)</f>
        <v>0</v>
      </c>
      <c r="U338">
        <f>IF('Rolex Data'!BG338="AA",1,0)</f>
        <v>1</v>
      </c>
      <c r="V338">
        <f>IF('Rolex Data'!BG338="AAA",1,0)</f>
        <v>0</v>
      </c>
      <c r="W338">
        <f>IF('Rolex Data'!BG338="AAAA",1,0)</f>
        <v>0</v>
      </c>
      <c r="X338">
        <f>IF('Rolex Data'!R338="Yes",1,0)</f>
        <v>1</v>
      </c>
      <c r="Y338">
        <f>IF(OR('Rolex Data'!X338="Yes", 'Rolex Data'!Y338="Yes",'Rolex Data'!Z338="Yes"),1,0)</f>
        <v>0</v>
      </c>
      <c r="Z338">
        <f>IF(OR('Rolex Data'!AA338="Yes",'Rolex Data'!AB338="Yes"),1,0)</f>
        <v>0</v>
      </c>
      <c r="AA338">
        <f>IF('Rolex Data'!AD338="Yes",1,0)</f>
        <v>0</v>
      </c>
      <c r="AB338">
        <f>IF('Rolex Data'!AC338="Yes",1,0)</f>
        <v>0</v>
      </c>
      <c r="AC338">
        <f>IF('Rolex Data'!AE338="Yes",1,0)</f>
        <v>0</v>
      </c>
      <c r="AD338">
        <f>IF(OR('Rolex Data'!AK338="Yes",'Rolex Data'!AN338="Yes"),1,0)</f>
        <v>0</v>
      </c>
      <c r="AE338" s="45">
        <f t="shared" si="31"/>
        <v>1</v>
      </c>
      <c r="AF338" s="45">
        <f t="shared" si="32"/>
        <v>0</v>
      </c>
      <c r="AG338" s="45">
        <f t="shared" si="33"/>
        <v>0</v>
      </c>
      <c r="AH338" s="45">
        <f t="shared" si="34"/>
        <v>0</v>
      </c>
      <c r="AI338" s="45">
        <f t="shared" si="35"/>
        <v>0</v>
      </c>
    </row>
    <row r="339" spans="1:35" x14ac:dyDescent="0.2">
      <c r="A339">
        <v>335</v>
      </c>
      <c r="B339" s="47">
        <f>'Rolex Data'!C339</f>
        <v>43415</v>
      </c>
      <c r="C339">
        <f>'Rolex Data'!D339</f>
        <v>96</v>
      </c>
      <c r="D339" s="48">
        <f>'Rolex Data'!E339</f>
        <v>3000</v>
      </c>
      <c r="E339" s="48">
        <f>'Rolex Data'!F339</f>
        <v>3750</v>
      </c>
      <c r="F339" s="49">
        <f t="shared" si="30"/>
        <v>8.0063675676502459</v>
      </c>
      <c r="G339">
        <f>IF('Rolex Data'!L339="Stainless Steel",1,0)</f>
        <v>0</v>
      </c>
      <c r="H339">
        <f>IF('Rolex Data'!L339="Two-tone",1,0)</f>
        <v>0</v>
      </c>
      <c r="I339">
        <f>IF(OR('Rolex Data'!L339="YG 18K",'Rolex Data'!L339="YG &lt;18K",'Rolex Data'!L339="PG 18K",'Rolex Data'!L339="PG &lt;18K",'Rolex Data'!L339="WG 18K",'Rolex Data'!L339="Mixes of 18K",'Rolex Data'!L339="Mixes &lt;18K"),1,0)</f>
        <v>1</v>
      </c>
      <c r="J339">
        <f>IF(OR('Rolex Data'!L339="PVD",'Rolex Data'!L339="Gold Plate",'Rolex Data'!L339="Other"),1,0)</f>
        <v>0</v>
      </c>
      <c r="K339">
        <f>IF('Rolex Data'!P339="Stainless Steel",1,0)</f>
        <v>0</v>
      </c>
      <c r="L339">
        <f>IF('Rolex Data'!P339="Leather",1,0)</f>
        <v>1</v>
      </c>
      <c r="M339">
        <f>IF('Rolex Data'!P339="Two-tone",1,0)</f>
        <v>0</v>
      </c>
      <c r="N339">
        <f>IF(OR('Rolex Data'!P339="YG 18K",'Rolex Data'!P339="PG 18K",'Rolex Data'!P339="WG 18K",'Rolex Data'!P339="Mixes of 18K"),1,0)</f>
        <v>0</v>
      </c>
      <c r="O339">
        <f>IF(OR('Rolex Data'!AX339="Yes",'Rolex Data'!AY339="Yes",'Rolex Data'!AW339="Yes"),1,0)</f>
        <v>0</v>
      </c>
      <c r="P339">
        <f>IF(OR(ISTEXT('Rolex Data'!AZ339), ISTEXT('Rolex Data'!BA339)),1,0)</f>
        <v>0</v>
      </c>
      <c r="Q339">
        <f>IF('Rolex Data'!BB339="Yes",1,0)</f>
        <v>0</v>
      </c>
      <c r="R339">
        <f>IF('Rolex Data'!BC339="Yes",1,0)</f>
        <v>0</v>
      </c>
      <c r="S339">
        <f>IF('Rolex Data'!BF339="Yes",1,0)</f>
        <v>0</v>
      </c>
      <c r="T339">
        <f>IF('Rolex Data'!BG339="A",1,0)</f>
        <v>0</v>
      </c>
      <c r="U339">
        <f>IF('Rolex Data'!BG339="AA",1,0)</f>
        <v>1</v>
      </c>
      <c r="V339">
        <f>IF('Rolex Data'!BG339="AAA",1,0)</f>
        <v>0</v>
      </c>
      <c r="W339">
        <f>IF('Rolex Data'!BG339="AAAA",1,0)</f>
        <v>0</v>
      </c>
      <c r="X339">
        <f>IF('Rolex Data'!R339="Yes",1,0)</f>
        <v>1</v>
      </c>
      <c r="Y339">
        <f>IF(OR('Rolex Data'!X339="Yes", 'Rolex Data'!Y339="Yes",'Rolex Data'!Z339="Yes"),1,0)</f>
        <v>0</v>
      </c>
      <c r="Z339">
        <f>IF(OR('Rolex Data'!AA339="Yes",'Rolex Data'!AB339="Yes"),1,0)</f>
        <v>0</v>
      </c>
      <c r="AA339">
        <f>IF('Rolex Data'!AD339="Yes",1,0)</f>
        <v>0</v>
      </c>
      <c r="AB339">
        <f>IF('Rolex Data'!AC339="Yes",1,0)</f>
        <v>0</v>
      </c>
      <c r="AC339">
        <f>IF('Rolex Data'!AE339="Yes",1,0)</f>
        <v>0</v>
      </c>
      <c r="AD339">
        <f>IF(OR('Rolex Data'!AK339="Yes",'Rolex Data'!AN339="Yes"),1,0)</f>
        <v>0</v>
      </c>
      <c r="AE339" s="45">
        <f t="shared" si="31"/>
        <v>1</v>
      </c>
      <c r="AF339" s="45">
        <f t="shared" si="32"/>
        <v>0</v>
      </c>
      <c r="AG339" s="45">
        <f t="shared" si="33"/>
        <v>0</v>
      </c>
      <c r="AH339" s="45">
        <f t="shared" si="34"/>
        <v>0</v>
      </c>
      <c r="AI339" s="45">
        <f t="shared" si="35"/>
        <v>0</v>
      </c>
    </row>
    <row r="340" spans="1:35" x14ac:dyDescent="0.2">
      <c r="A340">
        <v>336</v>
      </c>
      <c r="B340" s="47">
        <f>'Rolex Data'!C340</f>
        <v>43415</v>
      </c>
      <c r="C340">
        <f>'Rolex Data'!D340</f>
        <v>97</v>
      </c>
      <c r="D340" s="48">
        <f>'Rolex Data'!E340</f>
        <v>2600</v>
      </c>
      <c r="E340" s="48">
        <f>'Rolex Data'!F340</f>
        <v>3250</v>
      </c>
      <c r="F340" s="49">
        <f t="shared" si="30"/>
        <v>7.8632667240095735</v>
      </c>
      <c r="G340">
        <f>IF('Rolex Data'!L340="Stainless Steel",1,0)</f>
        <v>0</v>
      </c>
      <c r="H340">
        <f>IF('Rolex Data'!L340="Two-tone",1,0)</f>
        <v>0</v>
      </c>
      <c r="I340">
        <f>IF(OR('Rolex Data'!L340="YG 18K",'Rolex Data'!L340="YG &lt;18K",'Rolex Data'!L340="PG 18K",'Rolex Data'!L340="PG &lt;18K",'Rolex Data'!L340="WG 18K",'Rolex Data'!L340="Mixes of 18K",'Rolex Data'!L340="Mixes &lt;18K"),1,0)</f>
        <v>1</v>
      </c>
      <c r="J340">
        <f>IF(OR('Rolex Data'!L340="PVD",'Rolex Data'!L340="Gold Plate",'Rolex Data'!L340="Other"),1,0)</f>
        <v>0</v>
      </c>
      <c r="K340">
        <f>IF('Rolex Data'!P340="Stainless Steel",1,0)</f>
        <v>0</v>
      </c>
      <c r="L340">
        <f>IF('Rolex Data'!P340="Leather",1,0)</f>
        <v>1</v>
      </c>
      <c r="M340">
        <f>IF('Rolex Data'!P340="Two-tone",1,0)</f>
        <v>0</v>
      </c>
      <c r="N340">
        <f>IF(OR('Rolex Data'!P340="YG 18K",'Rolex Data'!P340="PG 18K",'Rolex Data'!P340="WG 18K",'Rolex Data'!P340="Mixes of 18K"),1,0)</f>
        <v>0</v>
      </c>
      <c r="O340">
        <f>IF(OR('Rolex Data'!AX340="Yes",'Rolex Data'!AY340="Yes",'Rolex Data'!AW340="Yes"),1,0)</f>
        <v>0</v>
      </c>
      <c r="P340">
        <f>IF(OR(ISTEXT('Rolex Data'!AZ340), ISTEXT('Rolex Data'!BA340)),1,0)</f>
        <v>0</v>
      </c>
      <c r="Q340">
        <f>IF('Rolex Data'!BB340="Yes",1,0)</f>
        <v>0</v>
      </c>
      <c r="R340">
        <f>IF('Rolex Data'!BC340="Yes",1,0)</f>
        <v>0</v>
      </c>
      <c r="S340">
        <f>IF('Rolex Data'!BF340="Yes",1,0)</f>
        <v>0</v>
      </c>
      <c r="T340">
        <f>IF('Rolex Data'!BG340="A",1,0)</f>
        <v>0</v>
      </c>
      <c r="U340">
        <f>IF('Rolex Data'!BG340="AA",1,0)</f>
        <v>1</v>
      </c>
      <c r="V340">
        <f>IF('Rolex Data'!BG340="AAA",1,0)</f>
        <v>0</v>
      </c>
      <c r="W340">
        <f>IF('Rolex Data'!BG340="AAAA",1,0)</f>
        <v>0</v>
      </c>
      <c r="X340">
        <f>IF('Rolex Data'!R340="Yes",1,0)</f>
        <v>1</v>
      </c>
      <c r="Y340">
        <f>IF(OR('Rolex Data'!X340="Yes", 'Rolex Data'!Y340="Yes",'Rolex Data'!Z340="Yes"),1,0)</f>
        <v>0</v>
      </c>
      <c r="Z340">
        <f>IF(OR('Rolex Data'!AA340="Yes",'Rolex Data'!AB340="Yes"),1,0)</f>
        <v>0</v>
      </c>
      <c r="AA340">
        <f>IF('Rolex Data'!AD340="Yes",1,0)</f>
        <v>0</v>
      </c>
      <c r="AB340">
        <f>IF('Rolex Data'!AC340="Yes",1,0)</f>
        <v>0</v>
      </c>
      <c r="AC340">
        <f>IF('Rolex Data'!AE340="Yes",1,0)</f>
        <v>0</v>
      </c>
      <c r="AD340">
        <f>IF(OR('Rolex Data'!AK340="Yes",'Rolex Data'!AN340="Yes"),1,0)</f>
        <v>0</v>
      </c>
      <c r="AE340" s="45">
        <f t="shared" si="31"/>
        <v>1</v>
      </c>
      <c r="AF340" s="45">
        <f t="shared" si="32"/>
        <v>0</v>
      </c>
      <c r="AG340" s="45">
        <f t="shared" si="33"/>
        <v>0</v>
      </c>
      <c r="AH340" s="45">
        <f t="shared" si="34"/>
        <v>0</v>
      </c>
      <c r="AI340" s="45">
        <f t="shared" si="35"/>
        <v>0</v>
      </c>
    </row>
    <row r="341" spans="1:35" x14ac:dyDescent="0.2">
      <c r="A341">
        <v>337</v>
      </c>
      <c r="B341" s="47">
        <f>'Rolex Data'!C341</f>
        <v>43415</v>
      </c>
      <c r="C341">
        <f>'Rolex Data'!D341</f>
        <v>98</v>
      </c>
      <c r="D341" s="48">
        <f>'Rolex Data'!E341</f>
        <v>2200</v>
      </c>
      <c r="E341" s="48">
        <f>'Rolex Data'!F341</f>
        <v>2750</v>
      </c>
      <c r="F341" s="49">
        <f t="shared" si="30"/>
        <v>7.696212639346407</v>
      </c>
      <c r="G341">
        <f>IF('Rolex Data'!L341="Stainless Steel",1,0)</f>
        <v>0</v>
      </c>
      <c r="H341">
        <f>IF('Rolex Data'!L341="Two-tone",1,0)</f>
        <v>0</v>
      </c>
      <c r="I341">
        <f>IF(OR('Rolex Data'!L341="YG 18K",'Rolex Data'!L341="YG &lt;18K",'Rolex Data'!L341="PG 18K",'Rolex Data'!L341="PG &lt;18K",'Rolex Data'!L341="WG 18K",'Rolex Data'!L341="Mixes of 18K",'Rolex Data'!L341="Mixes &lt;18K"),1,0)</f>
        <v>1</v>
      </c>
      <c r="J341">
        <f>IF(OR('Rolex Data'!L341="PVD",'Rolex Data'!L341="Gold Plate",'Rolex Data'!L341="Other"),1,0)</f>
        <v>0</v>
      </c>
      <c r="K341">
        <f>IF('Rolex Data'!P341="Stainless Steel",1,0)</f>
        <v>0</v>
      </c>
      <c r="L341">
        <f>IF('Rolex Data'!P341="Leather",1,0)</f>
        <v>1</v>
      </c>
      <c r="M341">
        <f>IF('Rolex Data'!P341="Two-tone",1,0)</f>
        <v>0</v>
      </c>
      <c r="N341">
        <f>IF(OR('Rolex Data'!P341="YG 18K",'Rolex Data'!P341="PG 18K",'Rolex Data'!P341="WG 18K",'Rolex Data'!P341="Mixes of 18K"),1,0)</f>
        <v>0</v>
      </c>
      <c r="O341">
        <f>IF(OR('Rolex Data'!AX341="Yes",'Rolex Data'!AY341="Yes",'Rolex Data'!AW341="Yes"),1,0)</f>
        <v>0</v>
      </c>
      <c r="P341">
        <f>IF(OR(ISTEXT('Rolex Data'!AZ341), ISTEXT('Rolex Data'!BA341)),1,0)</f>
        <v>0</v>
      </c>
      <c r="Q341">
        <f>IF('Rolex Data'!BB341="Yes",1,0)</f>
        <v>0</v>
      </c>
      <c r="R341">
        <f>IF('Rolex Data'!BC341="Yes",1,0)</f>
        <v>0</v>
      </c>
      <c r="S341">
        <f>IF('Rolex Data'!BF341="Yes",1,0)</f>
        <v>0</v>
      </c>
      <c r="T341">
        <f>IF('Rolex Data'!BG341="A",1,0)</f>
        <v>0</v>
      </c>
      <c r="U341">
        <f>IF('Rolex Data'!BG341="AA",1,0)</f>
        <v>1</v>
      </c>
      <c r="V341">
        <f>IF('Rolex Data'!BG341="AAA",1,0)</f>
        <v>0</v>
      </c>
      <c r="W341">
        <f>IF('Rolex Data'!BG341="AAAA",1,0)</f>
        <v>0</v>
      </c>
      <c r="X341">
        <f>IF('Rolex Data'!R341="Yes",1,0)</f>
        <v>1</v>
      </c>
      <c r="Y341">
        <f>IF(OR('Rolex Data'!X341="Yes", 'Rolex Data'!Y341="Yes",'Rolex Data'!Z341="Yes"),1,0)</f>
        <v>0</v>
      </c>
      <c r="Z341">
        <f>IF(OR('Rolex Data'!AA341="Yes",'Rolex Data'!AB341="Yes"),1,0)</f>
        <v>0</v>
      </c>
      <c r="AA341">
        <f>IF('Rolex Data'!AD341="Yes",1,0)</f>
        <v>0</v>
      </c>
      <c r="AB341">
        <f>IF('Rolex Data'!AC341="Yes",1,0)</f>
        <v>0</v>
      </c>
      <c r="AC341">
        <f>IF('Rolex Data'!AE341="Yes",1,0)</f>
        <v>0</v>
      </c>
      <c r="AD341">
        <f>IF(OR('Rolex Data'!AK341="Yes",'Rolex Data'!AN341="Yes"),1,0)</f>
        <v>0</v>
      </c>
      <c r="AE341" s="45">
        <f t="shared" si="31"/>
        <v>1</v>
      </c>
      <c r="AF341" s="45">
        <f t="shared" si="32"/>
        <v>0</v>
      </c>
      <c r="AG341" s="45">
        <f t="shared" si="33"/>
        <v>0</v>
      </c>
      <c r="AH341" s="45">
        <f t="shared" si="34"/>
        <v>0</v>
      </c>
      <c r="AI341" s="45">
        <f t="shared" si="35"/>
        <v>0</v>
      </c>
    </row>
    <row r="342" spans="1:35" x14ac:dyDescent="0.2">
      <c r="A342">
        <v>338</v>
      </c>
      <c r="B342" s="47">
        <f>'Rolex Data'!C342</f>
        <v>43415</v>
      </c>
      <c r="C342">
        <f>'Rolex Data'!D342</f>
        <v>99</v>
      </c>
      <c r="D342" s="48">
        <f>'Rolex Data'!E342</f>
        <v>18000</v>
      </c>
      <c r="E342" s="48">
        <f>'Rolex Data'!F342</f>
        <v>22500</v>
      </c>
      <c r="F342" s="49">
        <f t="shared" si="30"/>
        <v>9.7981270368783022</v>
      </c>
      <c r="G342">
        <f>IF('Rolex Data'!L342="Stainless Steel",1,0)</f>
        <v>0</v>
      </c>
      <c r="H342">
        <f>IF('Rolex Data'!L342="Two-tone",1,0)</f>
        <v>0</v>
      </c>
      <c r="I342">
        <f>IF(OR('Rolex Data'!L342="YG 18K",'Rolex Data'!L342="YG &lt;18K",'Rolex Data'!L342="PG 18K",'Rolex Data'!L342="PG &lt;18K",'Rolex Data'!L342="WG 18K",'Rolex Data'!L342="Mixes of 18K",'Rolex Data'!L342="Mixes &lt;18K"),1,0)</f>
        <v>1</v>
      </c>
      <c r="J342">
        <f>IF(OR('Rolex Data'!L342="PVD",'Rolex Data'!L342="Gold Plate",'Rolex Data'!L342="Other"),1,0)</f>
        <v>0</v>
      </c>
      <c r="K342">
        <f>IF('Rolex Data'!P342="Stainless Steel",1,0)</f>
        <v>0</v>
      </c>
      <c r="L342">
        <f>IF('Rolex Data'!P342="Leather",1,0)</f>
        <v>1</v>
      </c>
      <c r="M342">
        <f>IF('Rolex Data'!P342="Two-tone",1,0)</f>
        <v>0</v>
      </c>
      <c r="N342">
        <f>IF(OR('Rolex Data'!P342="YG 18K",'Rolex Data'!P342="PG 18K",'Rolex Data'!P342="WG 18K",'Rolex Data'!P342="Mixes of 18K"),1,0)</f>
        <v>0</v>
      </c>
      <c r="O342">
        <f>IF(OR('Rolex Data'!AX342="Yes",'Rolex Data'!AY342="Yes",'Rolex Data'!AW342="Yes"),1,0)</f>
        <v>0</v>
      </c>
      <c r="P342">
        <f>IF(OR(ISTEXT('Rolex Data'!AZ342), ISTEXT('Rolex Data'!BA342)),1,0)</f>
        <v>0</v>
      </c>
      <c r="Q342">
        <f>IF('Rolex Data'!BB342="Yes",1,0)</f>
        <v>0</v>
      </c>
      <c r="R342">
        <f>IF('Rolex Data'!BC342="Yes",1,0)</f>
        <v>0</v>
      </c>
      <c r="S342">
        <f>IF('Rolex Data'!BF342="Yes",1,0)</f>
        <v>0</v>
      </c>
      <c r="T342">
        <f>IF('Rolex Data'!BG342="A",1,0)</f>
        <v>0</v>
      </c>
      <c r="U342">
        <f>IF('Rolex Data'!BG342="AA",1,0)</f>
        <v>0</v>
      </c>
      <c r="V342">
        <f>IF('Rolex Data'!BG342="AAA",1,0)</f>
        <v>1</v>
      </c>
      <c r="W342">
        <f>IF('Rolex Data'!BG342="AAAA",1,0)</f>
        <v>0</v>
      </c>
      <c r="X342">
        <f>IF('Rolex Data'!R342="Yes",1,0)</f>
        <v>0</v>
      </c>
      <c r="Y342">
        <f>IF(OR('Rolex Data'!X342="Yes", 'Rolex Data'!Y342="Yes",'Rolex Data'!Z342="Yes"),1,0)</f>
        <v>0</v>
      </c>
      <c r="Z342">
        <f>IF(OR('Rolex Data'!AA342="Yes",'Rolex Data'!AB342="Yes"),1,0)</f>
        <v>0</v>
      </c>
      <c r="AA342">
        <f>IF('Rolex Data'!AD342="Yes",1,0)</f>
        <v>0</v>
      </c>
      <c r="AB342">
        <f>IF('Rolex Data'!AC342="Yes",1,0)</f>
        <v>0</v>
      </c>
      <c r="AC342">
        <f>IF('Rolex Data'!AE342="Yes",1,0)</f>
        <v>0</v>
      </c>
      <c r="AD342">
        <f>IF(OR('Rolex Data'!AK342="Yes",'Rolex Data'!AN342="Yes"),1,0)</f>
        <v>1</v>
      </c>
      <c r="AE342" s="45">
        <f t="shared" si="31"/>
        <v>1</v>
      </c>
      <c r="AF342" s="45">
        <f t="shared" si="32"/>
        <v>0</v>
      </c>
      <c r="AG342" s="45">
        <f t="shared" si="33"/>
        <v>0</v>
      </c>
      <c r="AH342" s="45">
        <f t="shared" si="34"/>
        <v>0</v>
      </c>
      <c r="AI342" s="45">
        <f t="shared" si="35"/>
        <v>0</v>
      </c>
    </row>
    <row r="343" spans="1:35" x14ac:dyDescent="0.2">
      <c r="A343">
        <v>339</v>
      </c>
      <c r="B343" s="47">
        <f>'Rolex Data'!C343</f>
        <v>43415</v>
      </c>
      <c r="C343">
        <f>'Rolex Data'!D343</f>
        <v>101</v>
      </c>
      <c r="D343" s="48">
        <f>'Rolex Data'!E343</f>
        <v>1600</v>
      </c>
      <c r="E343" s="48">
        <f>'Rolex Data'!F343</f>
        <v>2000</v>
      </c>
      <c r="F343" s="49">
        <f t="shared" si="30"/>
        <v>7.3777589082278725</v>
      </c>
      <c r="G343">
        <f>IF('Rolex Data'!L343="Stainless Steel",1,0)</f>
        <v>1</v>
      </c>
      <c r="H343">
        <f>IF('Rolex Data'!L343="Two-tone",1,0)</f>
        <v>0</v>
      </c>
      <c r="I343">
        <f>IF(OR('Rolex Data'!L343="YG 18K",'Rolex Data'!L343="YG &lt;18K",'Rolex Data'!L343="PG 18K",'Rolex Data'!L343="PG &lt;18K",'Rolex Data'!L343="WG 18K",'Rolex Data'!L343="Mixes of 18K",'Rolex Data'!L343="Mixes &lt;18K"),1,0)</f>
        <v>0</v>
      </c>
      <c r="J343">
        <f>IF(OR('Rolex Data'!L343="PVD",'Rolex Data'!L343="Gold Plate",'Rolex Data'!L343="Other"),1,0)</f>
        <v>0</v>
      </c>
      <c r="K343">
        <f>IF('Rolex Data'!P343="Stainless Steel",1,0)</f>
        <v>1</v>
      </c>
      <c r="L343">
        <f>IF('Rolex Data'!P343="Leather",1,0)</f>
        <v>0</v>
      </c>
      <c r="M343">
        <f>IF('Rolex Data'!P343="Two-tone",1,0)</f>
        <v>0</v>
      </c>
      <c r="N343">
        <f>IF(OR('Rolex Data'!P343="YG 18K",'Rolex Data'!P343="PG 18K",'Rolex Data'!P343="WG 18K",'Rolex Data'!P343="Mixes of 18K"),1,0)</f>
        <v>0</v>
      </c>
      <c r="O343">
        <f>IF(OR('Rolex Data'!AX343="Yes",'Rolex Data'!AY343="Yes",'Rolex Data'!AW343="Yes"),1,0)</f>
        <v>0</v>
      </c>
      <c r="P343">
        <f>IF(OR(ISTEXT('Rolex Data'!AZ343), ISTEXT('Rolex Data'!BA343)),1,0)</f>
        <v>0</v>
      </c>
      <c r="Q343">
        <f>IF('Rolex Data'!BB343="Yes",1,0)</f>
        <v>0</v>
      </c>
      <c r="R343">
        <f>IF('Rolex Data'!BC343="Yes",1,0)</f>
        <v>0</v>
      </c>
      <c r="S343">
        <f>IF('Rolex Data'!BF343="Yes",1,0)</f>
        <v>0</v>
      </c>
      <c r="T343">
        <f>IF('Rolex Data'!BG343="A",1,0)</f>
        <v>0</v>
      </c>
      <c r="U343">
        <f>IF('Rolex Data'!BG343="AA",1,0)</f>
        <v>1</v>
      </c>
      <c r="V343">
        <f>IF('Rolex Data'!BG343="AAA",1,0)</f>
        <v>0</v>
      </c>
      <c r="W343">
        <f>IF('Rolex Data'!BG343="AAAA",1,0)</f>
        <v>0</v>
      </c>
      <c r="X343">
        <f>IF('Rolex Data'!R343="Yes",1,0)</f>
        <v>1</v>
      </c>
      <c r="Y343">
        <f>IF(OR('Rolex Data'!X343="Yes", 'Rolex Data'!Y343="Yes",'Rolex Data'!Z343="Yes"),1,0)</f>
        <v>0</v>
      </c>
      <c r="Z343">
        <f>IF(OR('Rolex Data'!AA343="Yes",'Rolex Data'!AB343="Yes"),1,0)</f>
        <v>0</v>
      </c>
      <c r="AA343">
        <f>IF('Rolex Data'!AD343="Yes",1,0)</f>
        <v>0</v>
      </c>
      <c r="AB343">
        <f>IF('Rolex Data'!AC343="Yes",1,0)</f>
        <v>0</v>
      </c>
      <c r="AC343">
        <f>IF('Rolex Data'!AE343="Yes",1,0)</f>
        <v>0</v>
      </c>
      <c r="AD343">
        <f>IF(OR('Rolex Data'!AK343="Yes",'Rolex Data'!AN343="Yes"),1,0)</f>
        <v>0</v>
      </c>
      <c r="AE343" s="45">
        <f t="shared" si="31"/>
        <v>1</v>
      </c>
      <c r="AF343" s="45">
        <f t="shared" si="32"/>
        <v>0</v>
      </c>
      <c r="AG343" s="45">
        <f t="shared" si="33"/>
        <v>0</v>
      </c>
      <c r="AH343" s="45">
        <f t="shared" si="34"/>
        <v>0</v>
      </c>
      <c r="AI343" s="45">
        <f t="shared" si="35"/>
        <v>0</v>
      </c>
    </row>
    <row r="344" spans="1:35" x14ac:dyDescent="0.2">
      <c r="A344">
        <v>340</v>
      </c>
      <c r="B344" s="47">
        <f>'Rolex Data'!C344</f>
        <v>43415</v>
      </c>
      <c r="C344">
        <f>'Rolex Data'!D344</f>
        <v>102</v>
      </c>
      <c r="D344" s="48">
        <f>'Rolex Data'!E344</f>
        <v>2200</v>
      </c>
      <c r="E344" s="48">
        <f>'Rolex Data'!F344</f>
        <v>2750</v>
      </c>
      <c r="F344" s="49">
        <f t="shared" si="30"/>
        <v>7.696212639346407</v>
      </c>
      <c r="G344">
        <f>IF('Rolex Data'!L344="Stainless Steel",1,0)</f>
        <v>0</v>
      </c>
      <c r="H344">
        <f>IF('Rolex Data'!L344="Two-tone",1,0)</f>
        <v>1</v>
      </c>
      <c r="I344">
        <f>IF(OR('Rolex Data'!L344="YG 18K",'Rolex Data'!L344="YG &lt;18K",'Rolex Data'!L344="PG 18K",'Rolex Data'!L344="PG &lt;18K",'Rolex Data'!L344="WG 18K",'Rolex Data'!L344="Mixes of 18K",'Rolex Data'!L344="Mixes &lt;18K"),1,0)</f>
        <v>0</v>
      </c>
      <c r="J344">
        <f>IF(OR('Rolex Data'!L344="PVD",'Rolex Data'!L344="Gold Plate",'Rolex Data'!L344="Other"),1,0)</f>
        <v>0</v>
      </c>
      <c r="K344">
        <f>IF('Rolex Data'!P344="Stainless Steel",1,0)</f>
        <v>0</v>
      </c>
      <c r="L344">
        <f>IF('Rolex Data'!P344="Leather",1,0)</f>
        <v>0</v>
      </c>
      <c r="M344">
        <f>IF('Rolex Data'!P344="Two-tone",1,0)</f>
        <v>1</v>
      </c>
      <c r="N344">
        <f>IF(OR('Rolex Data'!P344="YG 18K",'Rolex Data'!P344="PG 18K",'Rolex Data'!P344="WG 18K",'Rolex Data'!P344="Mixes of 18K"),1,0)</f>
        <v>0</v>
      </c>
      <c r="O344">
        <f>IF(OR('Rolex Data'!AX344="Yes",'Rolex Data'!AY344="Yes",'Rolex Data'!AW344="Yes"),1,0)</f>
        <v>0</v>
      </c>
      <c r="P344">
        <f>IF(OR(ISTEXT('Rolex Data'!AZ344), ISTEXT('Rolex Data'!BA344)),1,0)</f>
        <v>0</v>
      </c>
      <c r="Q344">
        <f>IF('Rolex Data'!BB344="Yes",1,0)</f>
        <v>0</v>
      </c>
      <c r="R344">
        <f>IF('Rolex Data'!BC344="Yes",1,0)</f>
        <v>0</v>
      </c>
      <c r="S344">
        <f>IF('Rolex Data'!BF344="Yes",1,0)</f>
        <v>0</v>
      </c>
      <c r="T344">
        <f>IF('Rolex Data'!BG344="A",1,0)</f>
        <v>0</v>
      </c>
      <c r="U344">
        <f>IF('Rolex Data'!BG344="AA",1,0)</f>
        <v>1</v>
      </c>
      <c r="V344">
        <f>IF('Rolex Data'!BG344="AAA",1,0)</f>
        <v>0</v>
      </c>
      <c r="W344">
        <f>IF('Rolex Data'!BG344="AAAA",1,0)</f>
        <v>0</v>
      </c>
      <c r="X344">
        <f>IF('Rolex Data'!R344="Yes",1,0)</f>
        <v>0</v>
      </c>
      <c r="Y344">
        <f>IF(OR('Rolex Data'!X344="Yes", 'Rolex Data'!Y344="Yes",'Rolex Data'!Z344="Yes"),1,0)</f>
        <v>1</v>
      </c>
      <c r="Z344">
        <f>IF(OR('Rolex Data'!AA344="Yes",'Rolex Data'!AB344="Yes"),1,0)</f>
        <v>0</v>
      </c>
      <c r="AA344">
        <f>IF('Rolex Data'!AD344="Yes",1,0)</f>
        <v>0</v>
      </c>
      <c r="AB344">
        <f>IF('Rolex Data'!AC344="Yes",1,0)</f>
        <v>0</v>
      </c>
      <c r="AC344">
        <f>IF('Rolex Data'!AE344="Yes",1,0)</f>
        <v>0</v>
      </c>
      <c r="AD344">
        <f>IF(OR('Rolex Data'!AK344="Yes",'Rolex Data'!AN344="Yes"),1,0)</f>
        <v>0</v>
      </c>
      <c r="AE344" s="45">
        <f t="shared" si="31"/>
        <v>1</v>
      </c>
      <c r="AF344" s="45">
        <f t="shared" si="32"/>
        <v>0</v>
      </c>
      <c r="AG344" s="45">
        <f t="shared" si="33"/>
        <v>0</v>
      </c>
      <c r="AH344" s="45">
        <f t="shared" si="34"/>
        <v>0</v>
      </c>
      <c r="AI344" s="45">
        <f t="shared" si="35"/>
        <v>0</v>
      </c>
    </row>
    <row r="345" spans="1:35" x14ac:dyDescent="0.2">
      <c r="A345">
        <v>341</v>
      </c>
      <c r="B345" s="47">
        <f>'Rolex Data'!C345</f>
        <v>43415</v>
      </c>
      <c r="C345">
        <f>'Rolex Data'!D345</f>
        <v>103</v>
      </c>
      <c r="D345" s="48">
        <f>'Rolex Data'!E345</f>
        <v>6500</v>
      </c>
      <c r="E345" s="48">
        <f>'Rolex Data'!F345</f>
        <v>8125</v>
      </c>
      <c r="F345" s="49">
        <f t="shared" si="30"/>
        <v>8.7795574558837277</v>
      </c>
      <c r="G345">
        <f>IF('Rolex Data'!L345="Stainless Steel",1,0)</f>
        <v>1</v>
      </c>
      <c r="H345">
        <f>IF('Rolex Data'!L345="Two-tone",1,0)</f>
        <v>0</v>
      </c>
      <c r="I345">
        <f>IF(OR('Rolex Data'!L345="YG 18K",'Rolex Data'!L345="YG &lt;18K",'Rolex Data'!L345="PG 18K",'Rolex Data'!L345="PG &lt;18K",'Rolex Data'!L345="WG 18K",'Rolex Data'!L345="Mixes of 18K",'Rolex Data'!L345="Mixes &lt;18K"),1,0)</f>
        <v>0</v>
      </c>
      <c r="J345">
        <f>IF(OR('Rolex Data'!L345="PVD",'Rolex Data'!L345="Gold Plate",'Rolex Data'!L345="Other"),1,0)</f>
        <v>0</v>
      </c>
      <c r="K345">
        <f>IF('Rolex Data'!P345="Stainless Steel",1,0)</f>
        <v>1</v>
      </c>
      <c r="L345">
        <f>IF('Rolex Data'!P345="Leather",1,0)</f>
        <v>0</v>
      </c>
      <c r="M345">
        <f>IF('Rolex Data'!P345="Two-tone",1,0)</f>
        <v>0</v>
      </c>
      <c r="N345">
        <f>IF(OR('Rolex Data'!P345="YG 18K",'Rolex Data'!P345="PG 18K",'Rolex Data'!P345="WG 18K",'Rolex Data'!P345="Mixes of 18K"),1,0)</f>
        <v>0</v>
      </c>
      <c r="O345">
        <f>IF(OR('Rolex Data'!AX345="Yes",'Rolex Data'!AY345="Yes",'Rolex Data'!AW345="Yes"),1,0)</f>
        <v>0</v>
      </c>
      <c r="P345">
        <f>IF(OR(ISTEXT('Rolex Data'!AZ345), ISTEXT('Rolex Data'!BA345)),1,0)</f>
        <v>0</v>
      </c>
      <c r="Q345">
        <f>IF('Rolex Data'!BB345="Yes",1,0)</f>
        <v>0</v>
      </c>
      <c r="R345">
        <f>IF('Rolex Data'!BC345="Yes",1,0)</f>
        <v>0</v>
      </c>
      <c r="S345">
        <f>IF('Rolex Data'!BF345="Yes",1,0)</f>
        <v>0</v>
      </c>
      <c r="T345">
        <f>IF('Rolex Data'!BG345="A",1,0)</f>
        <v>0</v>
      </c>
      <c r="U345">
        <f>IF('Rolex Data'!BG345="AA",1,0)</f>
        <v>1</v>
      </c>
      <c r="V345">
        <f>IF('Rolex Data'!BG345="AAA",1,0)</f>
        <v>0</v>
      </c>
      <c r="W345">
        <f>IF('Rolex Data'!BG345="AAAA",1,0)</f>
        <v>0</v>
      </c>
      <c r="X345">
        <f>IF('Rolex Data'!R345="Yes",1,0)</f>
        <v>0</v>
      </c>
      <c r="Y345">
        <f>IF(OR('Rolex Data'!X345="Yes", 'Rolex Data'!Y345="Yes",'Rolex Data'!Z345="Yes"),1,0)</f>
        <v>1</v>
      </c>
      <c r="Z345">
        <f>IF(OR('Rolex Data'!AA345="Yes",'Rolex Data'!AB345="Yes"),1,0)</f>
        <v>0</v>
      </c>
      <c r="AA345">
        <f>IF('Rolex Data'!AD345="Yes",1,0)</f>
        <v>0</v>
      </c>
      <c r="AB345">
        <f>IF('Rolex Data'!AC345="Yes",1,0)</f>
        <v>0</v>
      </c>
      <c r="AC345">
        <f>IF('Rolex Data'!AE345="Yes",1,0)</f>
        <v>0</v>
      </c>
      <c r="AD345">
        <f>IF(OR('Rolex Data'!AK345="Yes",'Rolex Data'!AN345="Yes"),1,0)</f>
        <v>0</v>
      </c>
      <c r="AE345" s="45">
        <f t="shared" si="31"/>
        <v>1</v>
      </c>
      <c r="AF345" s="45">
        <f t="shared" si="32"/>
        <v>0</v>
      </c>
      <c r="AG345" s="45">
        <f t="shared" si="33"/>
        <v>0</v>
      </c>
      <c r="AH345" s="45">
        <f t="shared" si="34"/>
        <v>0</v>
      </c>
      <c r="AI345" s="45">
        <f t="shared" si="35"/>
        <v>0</v>
      </c>
    </row>
    <row r="346" spans="1:35" x14ac:dyDescent="0.2">
      <c r="A346">
        <v>342</v>
      </c>
      <c r="B346" s="47">
        <f>'Rolex Data'!C346</f>
        <v>43415</v>
      </c>
      <c r="C346">
        <f>'Rolex Data'!D346</f>
        <v>105</v>
      </c>
      <c r="D346" s="48">
        <f>'Rolex Data'!E346</f>
        <v>3000</v>
      </c>
      <c r="E346" s="48">
        <f>'Rolex Data'!F346</f>
        <v>3750</v>
      </c>
      <c r="F346" s="49">
        <f t="shared" si="30"/>
        <v>8.0063675676502459</v>
      </c>
      <c r="G346">
        <f>IF('Rolex Data'!L346="Stainless Steel",1,0)</f>
        <v>0</v>
      </c>
      <c r="H346">
        <f>IF('Rolex Data'!L346="Two-tone",1,0)</f>
        <v>1</v>
      </c>
      <c r="I346">
        <f>IF(OR('Rolex Data'!L346="YG 18K",'Rolex Data'!L346="YG &lt;18K",'Rolex Data'!L346="PG 18K",'Rolex Data'!L346="PG &lt;18K",'Rolex Data'!L346="WG 18K",'Rolex Data'!L346="Mixes of 18K",'Rolex Data'!L346="Mixes &lt;18K"),1,0)</f>
        <v>0</v>
      </c>
      <c r="J346">
        <f>IF(OR('Rolex Data'!L346="PVD",'Rolex Data'!L346="Gold Plate",'Rolex Data'!L346="Other"),1,0)</f>
        <v>0</v>
      </c>
      <c r="K346">
        <f>IF('Rolex Data'!P346="Stainless Steel",1,0)</f>
        <v>0</v>
      </c>
      <c r="L346">
        <f>IF('Rolex Data'!P346="Leather",1,0)</f>
        <v>1</v>
      </c>
      <c r="M346">
        <f>IF('Rolex Data'!P346="Two-tone",1,0)</f>
        <v>0</v>
      </c>
      <c r="N346">
        <f>IF(OR('Rolex Data'!P346="YG 18K",'Rolex Data'!P346="PG 18K",'Rolex Data'!P346="WG 18K",'Rolex Data'!P346="Mixes of 18K"),1,0)</f>
        <v>0</v>
      </c>
      <c r="O346">
        <f>IF(OR('Rolex Data'!AX346="Yes",'Rolex Data'!AY346="Yes",'Rolex Data'!AW346="Yes"),1,0)</f>
        <v>0</v>
      </c>
      <c r="P346">
        <f>IF(OR(ISTEXT('Rolex Data'!AZ346), ISTEXT('Rolex Data'!BA346)),1,0)</f>
        <v>0</v>
      </c>
      <c r="Q346">
        <f>IF('Rolex Data'!BB346="Yes",1,0)</f>
        <v>0</v>
      </c>
      <c r="R346">
        <f>IF('Rolex Data'!BC346="Yes",1,0)</f>
        <v>0</v>
      </c>
      <c r="S346">
        <f>IF('Rolex Data'!BF346="Yes",1,0)</f>
        <v>0</v>
      </c>
      <c r="T346">
        <f>IF('Rolex Data'!BG346="A",1,0)</f>
        <v>0</v>
      </c>
      <c r="U346">
        <f>IF('Rolex Data'!BG346="AA",1,0)</f>
        <v>1</v>
      </c>
      <c r="V346">
        <f>IF('Rolex Data'!BG346="AAA",1,0)</f>
        <v>0</v>
      </c>
      <c r="W346">
        <f>IF('Rolex Data'!BG346="AAAA",1,0)</f>
        <v>0</v>
      </c>
      <c r="X346">
        <f>IF('Rolex Data'!R346="Yes",1,0)</f>
        <v>0</v>
      </c>
      <c r="Y346">
        <f>IF(OR('Rolex Data'!X346="Yes", 'Rolex Data'!Y346="Yes",'Rolex Data'!Z346="Yes"),1,0)</f>
        <v>1</v>
      </c>
      <c r="Z346">
        <f>IF(OR('Rolex Data'!AA346="Yes",'Rolex Data'!AB346="Yes"),1,0)</f>
        <v>0</v>
      </c>
      <c r="AA346">
        <f>IF('Rolex Data'!AD346="Yes",1,0)</f>
        <v>0</v>
      </c>
      <c r="AB346">
        <f>IF('Rolex Data'!AC346="Yes",1,0)</f>
        <v>0</v>
      </c>
      <c r="AC346">
        <f>IF('Rolex Data'!AE346="Yes",1,0)</f>
        <v>0</v>
      </c>
      <c r="AD346">
        <f>IF(OR('Rolex Data'!AK346="Yes",'Rolex Data'!AN346="Yes"),1,0)</f>
        <v>0</v>
      </c>
      <c r="AE346" s="45">
        <f t="shared" si="31"/>
        <v>1</v>
      </c>
      <c r="AF346" s="45">
        <f t="shared" si="32"/>
        <v>0</v>
      </c>
      <c r="AG346" s="45">
        <f t="shared" si="33"/>
        <v>0</v>
      </c>
      <c r="AH346" s="45">
        <f t="shared" si="34"/>
        <v>0</v>
      </c>
      <c r="AI346" s="45">
        <f t="shared" si="35"/>
        <v>0</v>
      </c>
    </row>
    <row r="347" spans="1:35" x14ac:dyDescent="0.2">
      <c r="A347">
        <v>343</v>
      </c>
      <c r="B347" s="47">
        <f>'Rolex Data'!C347</f>
        <v>43415</v>
      </c>
      <c r="C347">
        <f>'Rolex Data'!D347</f>
        <v>106</v>
      </c>
      <c r="D347" s="48">
        <f>'Rolex Data'!E347</f>
        <v>2400</v>
      </c>
      <c r="E347" s="48">
        <f>'Rolex Data'!F347</f>
        <v>3000</v>
      </c>
      <c r="F347" s="49">
        <f t="shared" si="30"/>
        <v>7.7832240163360371</v>
      </c>
      <c r="G347">
        <f>IF('Rolex Data'!L347="Stainless Steel",1,0)</f>
        <v>0</v>
      </c>
      <c r="H347">
        <f>IF('Rolex Data'!L347="Two-tone",1,0)</f>
        <v>1</v>
      </c>
      <c r="I347">
        <f>IF(OR('Rolex Data'!L347="YG 18K",'Rolex Data'!L347="YG &lt;18K",'Rolex Data'!L347="PG 18K",'Rolex Data'!L347="PG &lt;18K",'Rolex Data'!L347="WG 18K",'Rolex Data'!L347="Mixes of 18K",'Rolex Data'!L347="Mixes &lt;18K"),1,0)</f>
        <v>0</v>
      </c>
      <c r="J347">
        <f>IF(OR('Rolex Data'!L347="PVD",'Rolex Data'!L347="Gold Plate",'Rolex Data'!L347="Other"),1,0)</f>
        <v>0</v>
      </c>
      <c r="K347">
        <f>IF('Rolex Data'!P347="Stainless Steel",1,0)</f>
        <v>0</v>
      </c>
      <c r="L347">
        <f>IF('Rolex Data'!P347="Leather",1,0)</f>
        <v>1</v>
      </c>
      <c r="M347">
        <f>IF('Rolex Data'!P347="Two-tone",1,0)</f>
        <v>0</v>
      </c>
      <c r="N347">
        <f>IF(OR('Rolex Data'!P347="YG 18K",'Rolex Data'!P347="PG 18K",'Rolex Data'!P347="WG 18K",'Rolex Data'!P347="Mixes of 18K"),1,0)</f>
        <v>0</v>
      </c>
      <c r="O347">
        <f>IF(OR('Rolex Data'!AX347="Yes",'Rolex Data'!AY347="Yes",'Rolex Data'!AW347="Yes"),1,0)</f>
        <v>0</v>
      </c>
      <c r="P347">
        <f>IF(OR(ISTEXT('Rolex Data'!AZ347), ISTEXT('Rolex Data'!BA347)),1,0)</f>
        <v>0</v>
      </c>
      <c r="Q347">
        <f>IF('Rolex Data'!BB347="Yes",1,0)</f>
        <v>0</v>
      </c>
      <c r="R347">
        <f>IF('Rolex Data'!BC347="Yes",1,0)</f>
        <v>0</v>
      </c>
      <c r="S347">
        <f>IF('Rolex Data'!BF347="Yes",1,0)</f>
        <v>0</v>
      </c>
      <c r="T347">
        <f>IF('Rolex Data'!BG347="A",1,0)</f>
        <v>0</v>
      </c>
      <c r="U347">
        <f>IF('Rolex Data'!BG347="AA",1,0)</f>
        <v>1</v>
      </c>
      <c r="V347">
        <f>IF('Rolex Data'!BG347="AAA",1,0)</f>
        <v>0</v>
      </c>
      <c r="W347">
        <f>IF('Rolex Data'!BG347="AAAA",1,0)</f>
        <v>0</v>
      </c>
      <c r="X347">
        <f>IF('Rolex Data'!R347="Yes",1,0)</f>
        <v>0</v>
      </c>
      <c r="Y347">
        <f>IF(OR('Rolex Data'!X347="Yes", 'Rolex Data'!Y347="Yes",'Rolex Data'!Z347="Yes"),1,0)</f>
        <v>1</v>
      </c>
      <c r="Z347">
        <f>IF(OR('Rolex Data'!AA347="Yes",'Rolex Data'!AB347="Yes"),1,0)</f>
        <v>0</v>
      </c>
      <c r="AA347">
        <f>IF('Rolex Data'!AD347="Yes",1,0)</f>
        <v>0</v>
      </c>
      <c r="AB347">
        <f>IF('Rolex Data'!AC347="Yes",1,0)</f>
        <v>0</v>
      </c>
      <c r="AC347">
        <f>IF('Rolex Data'!AE347="Yes",1,0)</f>
        <v>0</v>
      </c>
      <c r="AD347">
        <f>IF(OR('Rolex Data'!AK347="Yes",'Rolex Data'!AN347="Yes"),1,0)</f>
        <v>0</v>
      </c>
      <c r="AE347" s="45">
        <f t="shared" si="31"/>
        <v>1</v>
      </c>
      <c r="AF347" s="45">
        <f t="shared" si="32"/>
        <v>0</v>
      </c>
      <c r="AG347" s="45">
        <f t="shared" si="33"/>
        <v>0</v>
      </c>
      <c r="AH347" s="45">
        <f t="shared" si="34"/>
        <v>0</v>
      </c>
      <c r="AI347" s="45">
        <f t="shared" si="35"/>
        <v>0</v>
      </c>
    </row>
    <row r="348" spans="1:35" x14ac:dyDescent="0.2">
      <c r="A348">
        <v>344</v>
      </c>
      <c r="B348" s="47">
        <f>'Rolex Data'!C348</f>
        <v>43415</v>
      </c>
      <c r="C348">
        <f>'Rolex Data'!D348</f>
        <v>107</v>
      </c>
      <c r="D348" s="48">
        <f>'Rolex Data'!E348</f>
        <v>1000</v>
      </c>
      <c r="E348" s="48">
        <f>'Rolex Data'!F348</f>
        <v>1250</v>
      </c>
      <c r="F348" s="49">
        <f t="shared" si="30"/>
        <v>6.9077552789821368</v>
      </c>
      <c r="G348">
        <f>IF('Rolex Data'!L348="Stainless Steel",1,0)</f>
        <v>0</v>
      </c>
      <c r="H348">
        <f>IF('Rolex Data'!L348="Two-tone",1,0)</f>
        <v>1</v>
      </c>
      <c r="I348">
        <f>IF(OR('Rolex Data'!L348="YG 18K",'Rolex Data'!L348="YG &lt;18K",'Rolex Data'!L348="PG 18K",'Rolex Data'!L348="PG &lt;18K",'Rolex Data'!L348="WG 18K",'Rolex Data'!L348="Mixes of 18K",'Rolex Data'!L348="Mixes &lt;18K"),1,0)</f>
        <v>0</v>
      </c>
      <c r="J348">
        <f>IF(OR('Rolex Data'!L348="PVD",'Rolex Data'!L348="Gold Plate",'Rolex Data'!L348="Other"),1,0)</f>
        <v>0</v>
      </c>
      <c r="K348">
        <f>IF('Rolex Data'!P348="Stainless Steel",1,0)</f>
        <v>0</v>
      </c>
      <c r="L348">
        <f>IF('Rolex Data'!P348="Leather",1,0)</f>
        <v>1</v>
      </c>
      <c r="M348">
        <f>IF('Rolex Data'!P348="Two-tone",1,0)</f>
        <v>0</v>
      </c>
      <c r="N348">
        <f>IF(OR('Rolex Data'!P348="YG 18K",'Rolex Data'!P348="PG 18K",'Rolex Data'!P348="WG 18K",'Rolex Data'!P348="Mixes of 18K"),1,0)</f>
        <v>0</v>
      </c>
      <c r="O348">
        <f>IF(OR('Rolex Data'!AX348="Yes",'Rolex Data'!AY348="Yes",'Rolex Data'!AW348="Yes"),1,0)</f>
        <v>0</v>
      </c>
      <c r="P348">
        <f>IF(OR(ISTEXT('Rolex Data'!AZ348), ISTEXT('Rolex Data'!BA348)),1,0)</f>
        <v>0</v>
      </c>
      <c r="Q348">
        <f>IF('Rolex Data'!BB348="Yes",1,0)</f>
        <v>0</v>
      </c>
      <c r="R348">
        <f>IF('Rolex Data'!BC348="Yes",1,0)</f>
        <v>0</v>
      </c>
      <c r="S348">
        <f>IF('Rolex Data'!BF348="Yes",1,0)</f>
        <v>0</v>
      </c>
      <c r="T348">
        <f>IF('Rolex Data'!BG348="A",1,0)</f>
        <v>0</v>
      </c>
      <c r="U348">
        <f>IF('Rolex Data'!BG348="AA",1,0)</f>
        <v>1</v>
      </c>
      <c r="V348">
        <f>IF('Rolex Data'!BG348="AAA",1,0)</f>
        <v>0</v>
      </c>
      <c r="W348">
        <f>IF('Rolex Data'!BG348="AAAA",1,0)</f>
        <v>0</v>
      </c>
      <c r="X348">
        <f>IF('Rolex Data'!R348="Yes",1,0)</f>
        <v>0</v>
      </c>
      <c r="Y348">
        <f>IF(OR('Rolex Data'!X348="Yes", 'Rolex Data'!Y348="Yes",'Rolex Data'!Z348="Yes"),1,0)</f>
        <v>1</v>
      </c>
      <c r="Z348">
        <f>IF(OR('Rolex Data'!AA348="Yes",'Rolex Data'!AB348="Yes"),1,0)</f>
        <v>0</v>
      </c>
      <c r="AA348">
        <f>IF('Rolex Data'!AD348="Yes",1,0)</f>
        <v>0</v>
      </c>
      <c r="AB348">
        <f>IF('Rolex Data'!AC348="Yes",1,0)</f>
        <v>0</v>
      </c>
      <c r="AC348">
        <f>IF('Rolex Data'!AE348="Yes",1,0)</f>
        <v>0</v>
      </c>
      <c r="AD348">
        <f>IF(OR('Rolex Data'!AK348="Yes",'Rolex Data'!AN348="Yes"),1,0)</f>
        <v>0</v>
      </c>
      <c r="AE348" s="45">
        <f t="shared" si="31"/>
        <v>1</v>
      </c>
      <c r="AF348" s="45">
        <f t="shared" si="32"/>
        <v>0</v>
      </c>
      <c r="AG348" s="45">
        <f t="shared" si="33"/>
        <v>0</v>
      </c>
      <c r="AH348" s="45">
        <f t="shared" si="34"/>
        <v>0</v>
      </c>
      <c r="AI348" s="45">
        <f t="shared" si="35"/>
        <v>0</v>
      </c>
    </row>
    <row r="349" spans="1:35" x14ac:dyDescent="0.2">
      <c r="A349">
        <v>345</v>
      </c>
      <c r="B349" s="47">
        <f>'Rolex Data'!C349</f>
        <v>43415</v>
      </c>
      <c r="C349">
        <f>'Rolex Data'!D349</f>
        <v>109</v>
      </c>
      <c r="D349" s="48">
        <f>'Rolex Data'!E349</f>
        <v>2600</v>
      </c>
      <c r="E349" s="48">
        <f>'Rolex Data'!F349</f>
        <v>3250</v>
      </c>
      <c r="F349" s="49">
        <f t="shared" si="30"/>
        <v>7.8632667240095735</v>
      </c>
      <c r="G349">
        <f>IF('Rolex Data'!L349="Stainless Steel",1,0)</f>
        <v>0</v>
      </c>
      <c r="H349">
        <f>IF('Rolex Data'!L349="Two-tone",1,0)</f>
        <v>1</v>
      </c>
      <c r="I349">
        <f>IF(OR('Rolex Data'!L349="YG 18K",'Rolex Data'!L349="YG &lt;18K",'Rolex Data'!L349="PG 18K",'Rolex Data'!L349="PG &lt;18K",'Rolex Data'!L349="WG 18K",'Rolex Data'!L349="Mixes of 18K",'Rolex Data'!L349="Mixes &lt;18K"),1,0)</f>
        <v>0</v>
      </c>
      <c r="J349">
        <f>IF(OR('Rolex Data'!L349="PVD",'Rolex Data'!L349="Gold Plate",'Rolex Data'!L349="Other"),1,0)</f>
        <v>0</v>
      </c>
      <c r="K349">
        <f>IF('Rolex Data'!P349="Stainless Steel",1,0)</f>
        <v>0</v>
      </c>
      <c r="L349">
        <f>IF('Rolex Data'!P349="Leather",1,0)</f>
        <v>0</v>
      </c>
      <c r="M349">
        <f>IF('Rolex Data'!P349="Two-tone",1,0)</f>
        <v>1</v>
      </c>
      <c r="N349">
        <f>IF(OR('Rolex Data'!P349="YG 18K",'Rolex Data'!P349="PG 18K",'Rolex Data'!P349="WG 18K",'Rolex Data'!P349="Mixes of 18K"),1,0)</f>
        <v>0</v>
      </c>
      <c r="O349">
        <f>IF(OR('Rolex Data'!AX349="Yes",'Rolex Data'!AY349="Yes",'Rolex Data'!AW349="Yes"),1,0)</f>
        <v>0</v>
      </c>
      <c r="P349">
        <f>IF(OR(ISTEXT('Rolex Data'!AZ349), ISTEXT('Rolex Data'!BA349)),1,0)</f>
        <v>0</v>
      </c>
      <c r="Q349">
        <f>IF('Rolex Data'!BB349="Yes",1,0)</f>
        <v>0</v>
      </c>
      <c r="R349">
        <f>IF('Rolex Data'!BC349="Yes",1,0)</f>
        <v>0</v>
      </c>
      <c r="S349">
        <f>IF('Rolex Data'!BF349="Yes",1,0)</f>
        <v>0</v>
      </c>
      <c r="T349">
        <f>IF('Rolex Data'!BG349="A",1,0)</f>
        <v>0</v>
      </c>
      <c r="U349">
        <f>IF('Rolex Data'!BG349="AA",1,0)</f>
        <v>1</v>
      </c>
      <c r="V349">
        <f>IF('Rolex Data'!BG349="AAA",1,0)</f>
        <v>0</v>
      </c>
      <c r="W349">
        <f>IF('Rolex Data'!BG349="AAAA",1,0)</f>
        <v>0</v>
      </c>
      <c r="X349">
        <f>IF('Rolex Data'!R349="Yes",1,0)</f>
        <v>0</v>
      </c>
      <c r="Y349">
        <f>IF(OR('Rolex Data'!X349="Yes", 'Rolex Data'!Y349="Yes",'Rolex Data'!Z349="Yes"),1,0)</f>
        <v>1</v>
      </c>
      <c r="Z349">
        <f>IF(OR('Rolex Data'!AA349="Yes",'Rolex Data'!AB349="Yes"),1,0)</f>
        <v>0</v>
      </c>
      <c r="AA349">
        <f>IF('Rolex Data'!AD349="Yes",1,0)</f>
        <v>0</v>
      </c>
      <c r="AB349">
        <f>IF('Rolex Data'!AC349="Yes",1,0)</f>
        <v>0</v>
      </c>
      <c r="AC349">
        <f>IF('Rolex Data'!AE349="Yes",1,0)</f>
        <v>0</v>
      </c>
      <c r="AD349">
        <f>IF(OR('Rolex Data'!AK349="Yes",'Rolex Data'!AN349="Yes"),1,0)</f>
        <v>0</v>
      </c>
      <c r="AE349" s="45">
        <f t="shared" si="31"/>
        <v>1</v>
      </c>
      <c r="AF349" s="45">
        <f t="shared" si="32"/>
        <v>0</v>
      </c>
      <c r="AG349" s="45">
        <f t="shared" si="33"/>
        <v>0</v>
      </c>
      <c r="AH349" s="45">
        <f t="shared" si="34"/>
        <v>0</v>
      </c>
      <c r="AI349" s="45">
        <f t="shared" si="35"/>
        <v>0</v>
      </c>
    </row>
    <row r="350" spans="1:35" x14ac:dyDescent="0.2">
      <c r="A350">
        <v>346</v>
      </c>
      <c r="B350" s="47">
        <f>'Rolex Data'!C350</f>
        <v>43415</v>
      </c>
      <c r="C350">
        <f>'Rolex Data'!D350</f>
        <v>110</v>
      </c>
      <c r="D350" s="48">
        <f>'Rolex Data'!E350</f>
        <v>12500</v>
      </c>
      <c r="E350" s="48">
        <f>'Rolex Data'!F350</f>
        <v>15625</v>
      </c>
      <c r="F350" s="49">
        <f t="shared" si="30"/>
        <v>9.4334839232903924</v>
      </c>
      <c r="G350">
        <f>IF('Rolex Data'!L350="Stainless Steel",1,0)</f>
        <v>0</v>
      </c>
      <c r="H350">
        <f>IF('Rolex Data'!L350="Two-tone",1,0)</f>
        <v>0</v>
      </c>
      <c r="I350">
        <f>IF(OR('Rolex Data'!L350="YG 18K",'Rolex Data'!L350="YG &lt;18K",'Rolex Data'!L350="PG 18K",'Rolex Data'!L350="PG &lt;18K",'Rolex Data'!L350="WG 18K",'Rolex Data'!L350="Mixes of 18K",'Rolex Data'!L350="Mixes &lt;18K"),1,0)</f>
        <v>1</v>
      </c>
      <c r="J350">
        <f>IF(OR('Rolex Data'!L350="PVD",'Rolex Data'!L350="Gold Plate",'Rolex Data'!L350="Other"),1,0)</f>
        <v>0</v>
      </c>
      <c r="K350">
        <f>IF('Rolex Data'!P350="Stainless Steel",1,0)</f>
        <v>0</v>
      </c>
      <c r="L350">
        <f>IF('Rolex Data'!P350="Leather",1,0)</f>
        <v>0</v>
      </c>
      <c r="M350">
        <f>IF('Rolex Data'!P350="Two-tone",1,0)</f>
        <v>0</v>
      </c>
      <c r="N350">
        <f>IF(OR('Rolex Data'!P350="YG 18K",'Rolex Data'!P350="PG 18K",'Rolex Data'!P350="WG 18K",'Rolex Data'!P350="Mixes of 18K"),1,0)</f>
        <v>1</v>
      </c>
      <c r="O350">
        <f>IF(OR('Rolex Data'!AX350="Yes",'Rolex Data'!AY350="Yes",'Rolex Data'!AW350="Yes"),1,0)</f>
        <v>0</v>
      </c>
      <c r="P350">
        <f>IF(OR(ISTEXT('Rolex Data'!AZ350), ISTEXT('Rolex Data'!BA350)),1,0)</f>
        <v>0</v>
      </c>
      <c r="Q350">
        <f>IF('Rolex Data'!BB350="Yes",1,0)</f>
        <v>0</v>
      </c>
      <c r="R350">
        <f>IF('Rolex Data'!BC350="Yes",1,0)</f>
        <v>0</v>
      </c>
      <c r="S350">
        <f>IF('Rolex Data'!BF350="Yes",1,0)</f>
        <v>0</v>
      </c>
      <c r="T350">
        <f>IF('Rolex Data'!BG350="A",1,0)</f>
        <v>0</v>
      </c>
      <c r="U350">
        <f>IF('Rolex Data'!BG350="AA",1,0)</f>
        <v>0</v>
      </c>
      <c r="V350">
        <f>IF('Rolex Data'!BG350="AAA",1,0)</f>
        <v>1</v>
      </c>
      <c r="W350">
        <f>IF('Rolex Data'!BG350="AAAA",1,0)</f>
        <v>0</v>
      </c>
      <c r="X350">
        <f>IF('Rolex Data'!R350="Yes",1,0)</f>
        <v>0</v>
      </c>
      <c r="Y350">
        <f>IF(OR('Rolex Data'!X350="Yes", 'Rolex Data'!Y350="Yes",'Rolex Data'!Z350="Yes"),1,0)</f>
        <v>1</v>
      </c>
      <c r="Z350">
        <f>IF(OR('Rolex Data'!AA350="Yes",'Rolex Data'!AB350="Yes"),1,0)</f>
        <v>0</v>
      </c>
      <c r="AA350">
        <f>IF('Rolex Data'!AD350="Yes",1,0)</f>
        <v>0</v>
      </c>
      <c r="AB350">
        <f>IF('Rolex Data'!AC350="Yes",1,0)</f>
        <v>0</v>
      </c>
      <c r="AC350">
        <f>IF('Rolex Data'!AE350="Yes",1,0)</f>
        <v>0</v>
      </c>
      <c r="AD350">
        <f>IF(OR('Rolex Data'!AK350="Yes",'Rolex Data'!AN350="Yes"),1,0)</f>
        <v>0</v>
      </c>
      <c r="AE350" s="45">
        <f t="shared" si="31"/>
        <v>1</v>
      </c>
      <c r="AF350" s="45">
        <f t="shared" si="32"/>
        <v>0</v>
      </c>
      <c r="AG350" s="45">
        <f t="shared" si="33"/>
        <v>0</v>
      </c>
      <c r="AH350" s="45">
        <f t="shared" si="34"/>
        <v>0</v>
      </c>
      <c r="AI350" s="45">
        <f t="shared" si="35"/>
        <v>0</v>
      </c>
    </row>
    <row r="351" spans="1:35" x14ac:dyDescent="0.2">
      <c r="A351">
        <v>347</v>
      </c>
      <c r="B351" s="47">
        <f>'Rolex Data'!C351</f>
        <v>43415</v>
      </c>
      <c r="C351">
        <f>'Rolex Data'!D351</f>
        <v>114</v>
      </c>
      <c r="D351" s="48">
        <f>'Rolex Data'!E351</f>
        <v>7000</v>
      </c>
      <c r="E351" s="48">
        <f>'Rolex Data'!F351</f>
        <v>8750</v>
      </c>
      <c r="F351" s="49">
        <f t="shared" si="30"/>
        <v>8.8536654280374503</v>
      </c>
      <c r="G351">
        <f>IF('Rolex Data'!L351="Stainless Steel",1,0)</f>
        <v>1</v>
      </c>
      <c r="H351">
        <f>IF('Rolex Data'!L351="Two-tone",1,0)</f>
        <v>0</v>
      </c>
      <c r="I351">
        <f>IF(OR('Rolex Data'!L351="YG 18K",'Rolex Data'!L351="YG &lt;18K",'Rolex Data'!L351="PG 18K",'Rolex Data'!L351="PG &lt;18K",'Rolex Data'!L351="WG 18K",'Rolex Data'!L351="Mixes of 18K",'Rolex Data'!L351="Mixes &lt;18K"),1,0)</f>
        <v>0</v>
      </c>
      <c r="J351">
        <f>IF(OR('Rolex Data'!L351="PVD",'Rolex Data'!L351="Gold Plate",'Rolex Data'!L351="Other"),1,0)</f>
        <v>0</v>
      </c>
      <c r="K351">
        <f>IF('Rolex Data'!P351="Stainless Steel",1,0)</f>
        <v>0</v>
      </c>
      <c r="L351">
        <f>IF('Rolex Data'!P351="Leather",1,0)</f>
        <v>1</v>
      </c>
      <c r="M351">
        <f>IF('Rolex Data'!P351="Two-tone",1,0)</f>
        <v>0</v>
      </c>
      <c r="N351">
        <f>IF(OR('Rolex Data'!P351="YG 18K",'Rolex Data'!P351="PG 18K",'Rolex Data'!P351="WG 18K",'Rolex Data'!P351="Mixes of 18K"),1,0)</f>
        <v>0</v>
      </c>
      <c r="O351">
        <f>IF(OR('Rolex Data'!AX351="Yes",'Rolex Data'!AY351="Yes",'Rolex Data'!AW351="Yes"),1,0)</f>
        <v>0</v>
      </c>
      <c r="P351">
        <f>IF(OR(ISTEXT('Rolex Data'!AZ351), ISTEXT('Rolex Data'!BA351)),1,0)</f>
        <v>0</v>
      </c>
      <c r="Q351">
        <f>IF('Rolex Data'!BB351="Yes",1,0)</f>
        <v>0</v>
      </c>
      <c r="R351">
        <f>IF('Rolex Data'!BC351="Yes",1,0)</f>
        <v>0</v>
      </c>
      <c r="S351">
        <f>IF('Rolex Data'!BF351="Yes",1,0)</f>
        <v>0</v>
      </c>
      <c r="T351">
        <f>IF('Rolex Data'!BG351="A",1,0)</f>
        <v>0</v>
      </c>
      <c r="U351">
        <f>IF('Rolex Data'!BG351="AA",1,0)</f>
        <v>1</v>
      </c>
      <c r="V351">
        <f>IF('Rolex Data'!BG351="AAA",1,0)</f>
        <v>0</v>
      </c>
      <c r="W351">
        <f>IF('Rolex Data'!BG351="AAAA",1,0)</f>
        <v>0</v>
      </c>
      <c r="X351">
        <f>IF('Rolex Data'!R351="Yes",1,0)</f>
        <v>1</v>
      </c>
      <c r="Y351">
        <f>IF(OR('Rolex Data'!X351="Yes", 'Rolex Data'!Y351="Yes",'Rolex Data'!Z351="Yes"),1,0)</f>
        <v>0</v>
      </c>
      <c r="Z351">
        <f>IF(OR('Rolex Data'!AA351="Yes",'Rolex Data'!AB351="Yes"),1,0)</f>
        <v>0</v>
      </c>
      <c r="AA351">
        <f>IF('Rolex Data'!AD351="Yes",1,0)</f>
        <v>0</v>
      </c>
      <c r="AB351">
        <f>IF('Rolex Data'!AC351="Yes",1,0)</f>
        <v>1</v>
      </c>
      <c r="AC351">
        <f>IF('Rolex Data'!AE351="Yes",1,0)</f>
        <v>0</v>
      </c>
      <c r="AD351">
        <f>IF(OR('Rolex Data'!AK351="Yes",'Rolex Data'!AN351="Yes"),1,0)</f>
        <v>0</v>
      </c>
      <c r="AE351" s="45">
        <f t="shared" si="31"/>
        <v>1</v>
      </c>
      <c r="AF351" s="45">
        <f t="shared" si="32"/>
        <v>0</v>
      </c>
      <c r="AG351" s="45">
        <f t="shared" si="33"/>
        <v>0</v>
      </c>
      <c r="AH351" s="45">
        <f t="shared" si="34"/>
        <v>0</v>
      </c>
      <c r="AI351" s="45">
        <f t="shared" si="35"/>
        <v>0</v>
      </c>
    </row>
    <row r="352" spans="1:35" x14ac:dyDescent="0.2">
      <c r="A352">
        <v>348</v>
      </c>
      <c r="B352" s="47">
        <f>'Rolex Data'!C352</f>
        <v>43415</v>
      </c>
      <c r="C352">
        <f>'Rolex Data'!D352</f>
        <v>115</v>
      </c>
      <c r="D352" s="48">
        <f>'Rolex Data'!E352</f>
        <v>7000</v>
      </c>
      <c r="E352" s="48">
        <f>'Rolex Data'!F352</f>
        <v>8750</v>
      </c>
      <c r="F352" s="49">
        <f t="shared" si="30"/>
        <v>8.8536654280374503</v>
      </c>
      <c r="G352">
        <f>IF('Rolex Data'!L352="Stainless Steel",1,0)</f>
        <v>1</v>
      </c>
      <c r="H352">
        <f>IF('Rolex Data'!L352="Two-tone",1,0)</f>
        <v>0</v>
      </c>
      <c r="I352">
        <f>IF(OR('Rolex Data'!L352="YG 18K",'Rolex Data'!L352="YG &lt;18K",'Rolex Data'!L352="PG 18K",'Rolex Data'!L352="PG &lt;18K",'Rolex Data'!L352="WG 18K",'Rolex Data'!L352="Mixes of 18K",'Rolex Data'!L352="Mixes &lt;18K"),1,0)</f>
        <v>0</v>
      </c>
      <c r="J352">
        <f>IF(OR('Rolex Data'!L352="PVD",'Rolex Data'!L352="Gold Plate",'Rolex Data'!L352="Other"),1,0)</f>
        <v>0</v>
      </c>
      <c r="K352">
        <f>IF('Rolex Data'!P352="Stainless Steel",1,0)</f>
        <v>1</v>
      </c>
      <c r="L352">
        <f>IF('Rolex Data'!P352="Leather",1,0)</f>
        <v>0</v>
      </c>
      <c r="M352">
        <f>IF('Rolex Data'!P352="Two-tone",1,0)</f>
        <v>0</v>
      </c>
      <c r="N352">
        <f>IF(OR('Rolex Data'!P352="YG 18K",'Rolex Data'!P352="PG 18K",'Rolex Data'!P352="WG 18K",'Rolex Data'!P352="Mixes of 18K"),1,0)</f>
        <v>0</v>
      </c>
      <c r="O352">
        <f>IF(OR('Rolex Data'!AX352="Yes",'Rolex Data'!AY352="Yes",'Rolex Data'!AW352="Yes"),1,0)</f>
        <v>0</v>
      </c>
      <c r="P352">
        <f>IF(OR(ISTEXT('Rolex Data'!AZ352), ISTEXT('Rolex Data'!BA352)),1,0)</f>
        <v>0</v>
      </c>
      <c r="Q352">
        <f>IF('Rolex Data'!BB352="Yes",1,0)</f>
        <v>0</v>
      </c>
      <c r="R352">
        <f>IF('Rolex Data'!BC352="Yes",1,0)</f>
        <v>0</v>
      </c>
      <c r="S352">
        <f>IF('Rolex Data'!BF352="Yes",1,0)</f>
        <v>0</v>
      </c>
      <c r="T352">
        <f>IF('Rolex Data'!BG352="A",1,0)</f>
        <v>0</v>
      </c>
      <c r="U352">
        <f>IF('Rolex Data'!BG352="AA",1,0)</f>
        <v>1</v>
      </c>
      <c r="V352">
        <f>IF('Rolex Data'!BG352="AAA",1,0)</f>
        <v>0</v>
      </c>
      <c r="W352">
        <f>IF('Rolex Data'!BG352="AAAA",1,0)</f>
        <v>0</v>
      </c>
      <c r="X352">
        <f>IF('Rolex Data'!R352="Yes",1,0)</f>
        <v>0</v>
      </c>
      <c r="Y352">
        <f>IF(OR('Rolex Data'!X352="Yes", 'Rolex Data'!Y352="Yes",'Rolex Data'!Z352="Yes"),1,0)</f>
        <v>1</v>
      </c>
      <c r="Z352">
        <f>IF(OR('Rolex Data'!AA352="Yes",'Rolex Data'!AB352="Yes"),1,0)</f>
        <v>0</v>
      </c>
      <c r="AA352">
        <f>IF('Rolex Data'!AD352="Yes",1,0)</f>
        <v>0</v>
      </c>
      <c r="AB352">
        <f>IF('Rolex Data'!AC352="Yes",1,0)</f>
        <v>1</v>
      </c>
      <c r="AC352">
        <f>IF('Rolex Data'!AE352="Yes",1,0)</f>
        <v>0</v>
      </c>
      <c r="AD352">
        <f>IF(OR('Rolex Data'!AK352="Yes",'Rolex Data'!AN352="Yes"),1,0)</f>
        <v>0</v>
      </c>
      <c r="AE352" s="45">
        <f t="shared" si="31"/>
        <v>1</v>
      </c>
      <c r="AF352" s="45">
        <f t="shared" si="32"/>
        <v>0</v>
      </c>
      <c r="AG352" s="45">
        <f t="shared" si="33"/>
        <v>0</v>
      </c>
      <c r="AH352" s="45">
        <f t="shared" si="34"/>
        <v>0</v>
      </c>
      <c r="AI352" s="45">
        <f t="shared" si="35"/>
        <v>0</v>
      </c>
    </row>
    <row r="353" spans="1:35" x14ac:dyDescent="0.2">
      <c r="A353">
        <v>349</v>
      </c>
      <c r="B353" s="47">
        <f>'Rolex Data'!C353</f>
        <v>43415</v>
      </c>
      <c r="C353">
        <f>'Rolex Data'!D353</f>
        <v>116</v>
      </c>
      <c r="D353" s="48">
        <f>'Rolex Data'!E353</f>
        <v>12000</v>
      </c>
      <c r="E353" s="48">
        <f>'Rolex Data'!F353</f>
        <v>15000</v>
      </c>
      <c r="F353" s="49">
        <f t="shared" si="30"/>
        <v>9.3926619287701367</v>
      </c>
      <c r="G353">
        <f>IF('Rolex Data'!L353="Stainless Steel",1,0)</f>
        <v>1</v>
      </c>
      <c r="H353">
        <f>IF('Rolex Data'!L353="Two-tone",1,0)</f>
        <v>0</v>
      </c>
      <c r="I353">
        <f>IF(OR('Rolex Data'!L353="YG 18K",'Rolex Data'!L353="YG &lt;18K",'Rolex Data'!L353="PG 18K",'Rolex Data'!L353="PG &lt;18K",'Rolex Data'!L353="WG 18K",'Rolex Data'!L353="Mixes of 18K",'Rolex Data'!L353="Mixes &lt;18K"),1,0)</f>
        <v>0</v>
      </c>
      <c r="J353">
        <f>IF(OR('Rolex Data'!L353="PVD",'Rolex Data'!L353="Gold Plate",'Rolex Data'!L353="Other"),1,0)</f>
        <v>0</v>
      </c>
      <c r="K353">
        <f>IF('Rolex Data'!P353="Stainless Steel",1,0)</f>
        <v>1</v>
      </c>
      <c r="L353">
        <f>IF('Rolex Data'!P353="Leather",1,0)</f>
        <v>0</v>
      </c>
      <c r="M353">
        <f>IF('Rolex Data'!P353="Two-tone",1,0)</f>
        <v>0</v>
      </c>
      <c r="N353">
        <f>IF(OR('Rolex Data'!P353="YG 18K",'Rolex Data'!P353="PG 18K",'Rolex Data'!P353="WG 18K",'Rolex Data'!P353="Mixes of 18K"),1,0)</f>
        <v>0</v>
      </c>
      <c r="O353">
        <f>IF(OR('Rolex Data'!AX353="Yes",'Rolex Data'!AY353="Yes",'Rolex Data'!AW353="Yes"),1,0)</f>
        <v>0</v>
      </c>
      <c r="P353">
        <f>IF(OR(ISTEXT('Rolex Data'!AZ353), ISTEXT('Rolex Data'!BA353)),1,0)</f>
        <v>0</v>
      </c>
      <c r="Q353">
        <f>IF('Rolex Data'!BB353="Yes",1,0)</f>
        <v>0</v>
      </c>
      <c r="R353">
        <f>IF('Rolex Data'!BC353="Yes",1,0)</f>
        <v>0</v>
      </c>
      <c r="S353">
        <f>IF('Rolex Data'!BF353="Yes",1,0)</f>
        <v>0</v>
      </c>
      <c r="T353">
        <f>IF('Rolex Data'!BG353="A",1,0)</f>
        <v>1</v>
      </c>
      <c r="U353">
        <f>IF('Rolex Data'!BG353="AA",1,0)</f>
        <v>0</v>
      </c>
      <c r="V353">
        <f>IF('Rolex Data'!BG353="AAA",1,0)</f>
        <v>0</v>
      </c>
      <c r="W353">
        <f>IF('Rolex Data'!BG353="AAAA",1,0)</f>
        <v>0</v>
      </c>
      <c r="X353">
        <f>IF('Rolex Data'!R353="Yes",1,0)</f>
        <v>0</v>
      </c>
      <c r="Y353">
        <f>IF(OR('Rolex Data'!X353="Yes", 'Rolex Data'!Y353="Yes",'Rolex Data'!Z353="Yes"),1,0)</f>
        <v>1</v>
      </c>
      <c r="Z353">
        <f>IF(OR('Rolex Data'!AA353="Yes",'Rolex Data'!AB353="Yes"),1,0)</f>
        <v>0</v>
      </c>
      <c r="AA353">
        <f>IF('Rolex Data'!AD353="Yes",1,0)</f>
        <v>0</v>
      </c>
      <c r="AB353">
        <f>IF('Rolex Data'!AC353="Yes",1,0)</f>
        <v>0</v>
      </c>
      <c r="AC353">
        <f>IF('Rolex Data'!AE353="Yes",1,0)</f>
        <v>1</v>
      </c>
      <c r="AD353">
        <f>IF(OR('Rolex Data'!AK353="Yes",'Rolex Data'!AN353="Yes"),1,0)</f>
        <v>0</v>
      </c>
      <c r="AE353" s="45">
        <f t="shared" si="31"/>
        <v>1</v>
      </c>
      <c r="AF353" s="45">
        <f t="shared" si="32"/>
        <v>0</v>
      </c>
      <c r="AG353" s="45">
        <f t="shared" si="33"/>
        <v>0</v>
      </c>
      <c r="AH353" s="45">
        <f t="shared" si="34"/>
        <v>0</v>
      </c>
      <c r="AI353" s="45">
        <f t="shared" si="35"/>
        <v>0</v>
      </c>
    </row>
    <row r="354" spans="1:35" x14ac:dyDescent="0.2">
      <c r="A354">
        <v>350</v>
      </c>
      <c r="B354" s="47">
        <f>'Rolex Data'!C354</f>
        <v>43415</v>
      </c>
      <c r="C354">
        <f>'Rolex Data'!D354</f>
        <v>117</v>
      </c>
      <c r="D354" s="48">
        <f>'Rolex Data'!E354</f>
        <v>38000</v>
      </c>
      <c r="E354" s="48">
        <f>'Rolex Data'!F354</f>
        <v>47500</v>
      </c>
      <c r="F354" s="49">
        <f t="shared" si="30"/>
        <v>10.545341438708522</v>
      </c>
      <c r="G354">
        <f>IF('Rolex Data'!L354="Stainless Steel",1,0)</f>
        <v>0</v>
      </c>
      <c r="H354">
        <f>IF('Rolex Data'!L354="Two-tone",1,0)</f>
        <v>0</v>
      </c>
      <c r="I354">
        <f>IF(OR('Rolex Data'!L354="YG 18K",'Rolex Data'!L354="YG &lt;18K",'Rolex Data'!L354="PG 18K",'Rolex Data'!L354="PG &lt;18K",'Rolex Data'!L354="WG 18K",'Rolex Data'!L354="Mixes of 18K",'Rolex Data'!L354="Mixes &lt;18K"),1,0)</f>
        <v>1</v>
      </c>
      <c r="J354">
        <f>IF(OR('Rolex Data'!L354="PVD",'Rolex Data'!L354="Gold Plate",'Rolex Data'!L354="Other"),1,0)</f>
        <v>0</v>
      </c>
      <c r="K354">
        <f>IF('Rolex Data'!P354="Stainless Steel",1,0)</f>
        <v>0</v>
      </c>
      <c r="L354">
        <f>IF('Rolex Data'!P354="Leather",1,0)</f>
        <v>0</v>
      </c>
      <c r="M354">
        <f>IF('Rolex Data'!P354="Two-tone",1,0)</f>
        <v>0</v>
      </c>
      <c r="N354">
        <f>IF(OR('Rolex Data'!P354="YG 18K",'Rolex Data'!P354="PG 18K",'Rolex Data'!P354="WG 18K",'Rolex Data'!P354="Mixes of 18K"),1,0)</f>
        <v>1</v>
      </c>
      <c r="O354">
        <f>IF(OR('Rolex Data'!AX354="Yes",'Rolex Data'!AY354="Yes",'Rolex Data'!AW354="Yes"),1,0)</f>
        <v>0</v>
      </c>
      <c r="P354">
        <f>IF(OR(ISTEXT('Rolex Data'!AZ354), ISTEXT('Rolex Data'!BA354)),1,0)</f>
        <v>0</v>
      </c>
      <c r="Q354">
        <f>IF('Rolex Data'!BB354="Yes",1,0)</f>
        <v>1</v>
      </c>
      <c r="R354">
        <f>IF('Rolex Data'!BC354="Yes",1,0)</f>
        <v>0</v>
      </c>
      <c r="S354">
        <f>IF('Rolex Data'!BF354="Yes",1,0)</f>
        <v>0</v>
      </c>
      <c r="T354">
        <f>IF('Rolex Data'!BG354="A",1,0)</f>
        <v>0</v>
      </c>
      <c r="U354">
        <f>IF('Rolex Data'!BG354="AA",1,0)</f>
        <v>1</v>
      </c>
      <c r="V354">
        <f>IF('Rolex Data'!BG354="AAA",1,0)</f>
        <v>0</v>
      </c>
      <c r="W354">
        <f>IF('Rolex Data'!BG354="AAAA",1,0)</f>
        <v>0</v>
      </c>
      <c r="X354">
        <f>IF('Rolex Data'!R354="Yes",1,0)</f>
        <v>0</v>
      </c>
      <c r="Y354">
        <f>IF(OR('Rolex Data'!X354="Yes", 'Rolex Data'!Y354="Yes",'Rolex Data'!Z354="Yes"),1,0)</f>
        <v>1</v>
      </c>
      <c r="Z354">
        <f>IF(OR('Rolex Data'!AA354="Yes",'Rolex Data'!AB354="Yes"),1,0)</f>
        <v>0</v>
      </c>
      <c r="AA354">
        <f>IF('Rolex Data'!AD354="Yes",1,0)</f>
        <v>0</v>
      </c>
      <c r="AB354">
        <f>IF('Rolex Data'!AC354="Yes",1,0)</f>
        <v>1</v>
      </c>
      <c r="AC354">
        <f>IF('Rolex Data'!AE354="Yes",1,0)</f>
        <v>0</v>
      </c>
      <c r="AD354">
        <f>IF(OR('Rolex Data'!AK354="Yes",'Rolex Data'!AN354="Yes"),1,0)</f>
        <v>0</v>
      </c>
      <c r="AE354" s="45">
        <f t="shared" si="31"/>
        <v>1</v>
      </c>
      <c r="AF354" s="45">
        <f t="shared" si="32"/>
        <v>0</v>
      </c>
      <c r="AG354" s="45">
        <f t="shared" si="33"/>
        <v>0</v>
      </c>
      <c r="AH354" s="45">
        <f t="shared" si="34"/>
        <v>0</v>
      </c>
      <c r="AI354" s="45">
        <f t="shared" si="35"/>
        <v>0</v>
      </c>
    </row>
    <row r="355" spans="1:35" x14ac:dyDescent="0.2">
      <c r="A355">
        <v>351</v>
      </c>
      <c r="B355" s="47">
        <f>'Rolex Data'!C355</f>
        <v>43415</v>
      </c>
      <c r="C355">
        <f>'Rolex Data'!D355</f>
        <v>118</v>
      </c>
      <c r="D355" s="48">
        <f>'Rolex Data'!E355</f>
        <v>6000</v>
      </c>
      <c r="E355" s="48">
        <f>'Rolex Data'!F355</f>
        <v>7500</v>
      </c>
      <c r="F355" s="49">
        <f t="shared" si="30"/>
        <v>8.6995147482101913</v>
      </c>
      <c r="G355">
        <f>IF('Rolex Data'!L355="Stainless Steel",1,0)</f>
        <v>0</v>
      </c>
      <c r="H355">
        <f>IF('Rolex Data'!L355="Two-tone",1,0)</f>
        <v>0</v>
      </c>
      <c r="I355">
        <f>IF(OR('Rolex Data'!L355="YG 18K",'Rolex Data'!L355="YG &lt;18K",'Rolex Data'!L355="PG 18K",'Rolex Data'!L355="PG &lt;18K",'Rolex Data'!L355="WG 18K",'Rolex Data'!L355="Mixes of 18K",'Rolex Data'!L355="Mixes &lt;18K"),1,0)</f>
        <v>1</v>
      </c>
      <c r="J355">
        <f>IF(OR('Rolex Data'!L355="PVD",'Rolex Data'!L355="Gold Plate",'Rolex Data'!L355="Other"),1,0)</f>
        <v>0</v>
      </c>
      <c r="K355">
        <f>IF('Rolex Data'!P355="Stainless Steel",1,0)</f>
        <v>0</v>
      </c>
      <c r="L355">
        <f>IF('Rolex Data'!P355="Leather",1,0)</f>
        <v>1</v>
      </c>
      <c r="M355">
        <f>IF('Rolex Data'!P355="Two-tone",1,0)</f>
        <v>0</v>
      </c>
      <c r="N355">
        <f>IF(OR('Rolex Data'!P355="YG 18K",'Rolex Data'!P355="PG 18K",'Rolex Data'!P355="WG 18K",'Rolex Data'!P355="Mixes of 18K"),1,0)</f>
        <v>0</v>
      </c>
      <c r="O355">
        <f>IF(OR('Rolex Data'!AX355="Yes",'Rolex Data'!AY355="Yes",'Rolex Data'!AW355="Yes"),1,0)</f>
        <v>0</v>
      </c>
      <c r="P355">
        <f>IF(OR(ISTEXT('Rolex Data'!AZ355), ISTEXT('Rolex Data'!BA355)),1,0)</f>
        <v>0</v>
      </c>
      <c r="Q355">
        <f>IF('Rolex Data'!BB355="Yes",1,0)</f>
        <v>0</v>
      </c>
      <c r="R355">
        <f>IF('Rolex Data'!BC355="Yes",1,0)</f>
        <v>0</v>
      </c>
      <c r="S355">
        <f>IF('Rolex Data'!BF355="Yes",1,0)</f>
        <v>0</v>
      </c>
      <c r="T355">
        <f>IF('Rolex Data'!BG355="A",1,0)</f>
        <v>0</v>
      </c>
      <c r="U355">
        <f>IF('Rolex Data'!BG355="AA",1,0)</f>
        <v>0</v>
      </c>
      <c r="V355">
        <f>IF('Rolex Data'!BG355="AAA",1,0)</f>
        <v>1</v>
      </c>
      <c r="W355">
        <f>IF('Rolex Data'!BG355="AAAA",1,0)</f>
        <v>0</v>
      </c>
      <c r="X355">
        <f>IF('Rolex Data'!R355="Yes",1,0)</f>
        <v>0</v>
      </c>
      <c r="Y355">
        <f>IF(OR('Rolex Data'!X355="Yes", 'Rolex Data'!Y355="Yes",'Rolex Data'!Z355="Yes"),1,0)</f>
        <v>1</v>
      </c>
      <c r="Z355">
        <f>IF(OR('Rolex Data'!AA355="Yes",'Rolex Data'!AB355="Yes"),1,0)</f>
        <v>0</v>
      </c>
      <c r="AA355">
        <f>IF('Rolex Data'!AD355="Yes",1,0)</f>
        <v>0</v>
      </c>
      <c r="AB355">
        <f>IF('Rolex Data'!AC355="Yes",1,0)</f>
        <v>0</v>
      </c>
      <c r="AC355">
        <f>IF('Rolex Data'!AE355="Yes",1,0)</f>
        <v>0</v>
      </c>
      <c r="AD355">
        <f>IF(OR('Rolex Data'!AK355="Yes",'Rolex Data'!AN355="Yes"),1,0)</f>
        <v>0</v>
      </c>
      <c r="AE355" s="45">
        <f t="shared" si="31"/>
        <v>1</v>
      </c>
      <c r="AF355" s="45">
        <f t="shared" si="32"/>
        <v>0</v>
      </c>
      <c r="AG355" s="45">
        <f t="shared" si="33"/>
        <v>0</v>
      </c>
      <c r="AH355" s="45">
        <f t="shared" si="34"/>
        <v>0</v>
      </c>
      <c r="AI355" s="45">
        <f t="shared" si="35"/>
        <v>0</v>
      </c>
    </row>
    <row r="356" spans="1:35" x14ac:dyDescent="0.2">
      <c r="A356">
        <v>352</v>
      </c>
      <c r="B356" s="47">
        <f>'Rolex Data'!C356</f>
        <v>43415</v>
      </c>
      <c r="C356">
        <f>'Rolex Data'!D356</f>
        <v>119</v>
      </c>
      <c r="D356" s="48">
        <f>'Rolex Data'!E356</f>
        <v>9000</v>
      </c>
      <c r="E356" s="48">
        <f>'Rolex Data'!F356</f>
        <v>11250</v>
      </c>
      <c r="F356" s="49">
        <f t="shared" si="30"/>
        <v>9.1049798563183568</v>
      </c>
      <c r="G356">
        <f>IF('Rolex Data'!L356="Stainless Steel",1,0)</f>
        <v>0</v>
      </c>
      <c r="H356">
        <f>IF('Rolex Data'!L356="Two-tone",1,0)</f>
        <v>0</v>
      </c>
      <c r="I356">
        <f>IF(OR('Rolex Data'!L356="YG 18K",'Rolex Data'!L356="YG &lt;18K",'Rolex Data'!L356="PG 18K",'Rolex Data'!L356="PG &lt;18K",'Rolex Data'!L356="WG 18K",'Rolex Data'!L356="Mixes of 18K",'Rolex Data'!L356="Mixes &lt;18K"),1,0)</f>
        <v>1</v>
      </c>
      <c r="J356">
        <f>IF(OR('Rolex Data'!L356="PVD",'Rolex Data'!L356="Gold Plate",'Rolex Data'!L356="Other"),1,0)</f>
        <v>0</v>
      </c>
      <c r="K356">
        <f>IF('Rolex Data'!P356="Stainless Steel",1,0)</f>
        <v>0</v>
      </c>
      <c r="L356">
        <f>IF('Rolex Data'!P356="Leather",1,0)</f>
        <v>1</v>
      </c>
      <c r="M356">
        <f>IF('Rolex Data'!P356="Two-tone",1,0)</f>
        <v>0</v>
      </c>
      <c r="N356">
        <f>IF(OR('Rolex Data'!P356="YG 18K",'Rolex Data'!P356="PG 18K",'Rolex Data'!P356="WG 18K",'Rolex Data'!P356="Mixes of 18K"),1,0)</f>
        <v>0</v>
      </c>
      <c r="O356">
        <f>IF(OR('Rolex Data'!AX356="Yes",'Rolex Data'!AY356="Yes",'Rolex Data'!AW356="Yes"),1,0)</f>
        <v>0</v>
      </c>
      <c r="P356">
        <f>IF(OR(ISTEXT('Rolex Data'!AZ356), ISTEXT('Rolex Data'!BA356)),1,0)</f>
        <v>0</v>
      </c>
      <c r="Q356">
        <f>IF('Rolex Data'!BB356="Yes",1,0)</f>
        <v>0</v>
      </c>
      <c r="R356">
        <f>IF('Rolex Data'!BC356="Yes",1,0)</f>
        <v>0</v>
      </c>
      <c r="S356">
        <f>IF('Rolex Data'!BF356="Yes",1,0)</f>
        <v>0</v>
      </c>
      <c r="T356">
        <f>IF('Rolex Data'!BG356="A",1,0)</f>
        <v>0</v>
      </c>
      <c r="U356">
        <f>IF('Rolex Data'!BG356="AA",1,0)</f>
        <v>1</v>
      </c>
      <c r="V356">
        <f>IF('Rolex Data'!BG356="AAA",1,0)</f>
        <v>0</v>
      </c>
      <c r="W356">
        <f>IF('Rolex Data'!BG356="AAAA",1,0)</f>
        <v>0</v>
      </c>
      <c r="X356">
        <f>IF('Rolex Data'!R356="Yes",1,0)</f>
        <v>0</v>
      </c>
      <c r="Y356">
        <f>IF(OR('Rolex Data'!X356="Yes", 'Rolex Data'!Y356="Yes",'Rolex Data'!Z356="Yes"),1,0)</f>
        <v>1</v>
      </c>
      <c r="Z356">
        <f>IF(OR('Rolex Data'!AA356="Yes",'Rolex Data'!AB356="Yes"),1,0)</f>
        <v>0</v>
      </c>
      <c r="AA356">
        <f>IF('Rolex Data'!AD356="Yes",1,0)</f>
        <v>0</v>
      </c>
      <c r="AB356">
        <f>IF('Rolex Data'!AC356="Yes",1,0)</f>
        <v>0</v>
      </c>
      <c r="AC356">
        <f>IF('Rolex Data'!AE356="Yes",1,0)</f>
        <v>0</v>
      </c>
      <c r="AD356">
        <f>IF(OR('Rolex Data'!AK356="Yes",'Rolex Data'!AN356="Yes"),1,0)</f>
        <v>0</v>
      </c>
      <c r="AE356" s="45">
        <f t="shared" si="31"/>
        <v>1</v>
      </c>
      <c r="AF356" s="45">
        <f t="shared" si="32"/>
        <v>0</v>
      </c>
      <c r="AG356" s="45">
        <f t="shared" si="33"/>
        <v>0</v>
      </c>
      <c r="AH356" s="45">
        <f t="shared" si="34"/>
        <v>0</v>
      </c>
      <c r="AI356" s="45">
        <f t="shared" si="35"/>
        <v>0</v>
      </c>
    </row>
    <row r="357" spans="1:35" x14ac:dyDescent="0.2">
      <c r="A357">
        <v>353</v>
      </c>
      <c r="B357" s="47">
        <f>'Rolex Data'!C357</f>
        <v>43415</v>
      </c>
      <c r="C357">
        <f>'Rolex Data'!D357</f>
        <v>120</v>
      </c>
      <c r="D357" s="48">
        <f>'Rolex Data'!E357</f>
        <v>8500</v>
      </c>
      <c r="E357" s="48">
        <f>'Rolex Data'!F357</f>
        <v>10625</v>
      </c>
      <c r="F357" s="49">
        <f t="shared" si="30"/>
        <v>9.0478214424784085</v>
      </c>
      <c r="G357">
        <f>IF('Rolex Data'!L357="Stainless Steel",1,0)</f>
        <v>0</v>
      </c>
      <c r="H357">
        <f>IF('Rolex Data'!L357="Two-tone",1,0)</f>
        <v>0</v>
      </c>
      <c r="I357">
        <f>IF(OR('Rolex Data'!L357="YG 18K",'Rolex Data'!L357="YG &lt;18K",'Rolex Data'!L357="PG 18K",'Rolex Data'!L357="PG &lt;18K",'Rolex Data'!L357="WG 18K",'Rolex Data'!L357="Mixes of 18K",'Rolex Data'!L357="Mixes &lt;18K"),1,0)</f>
        <v>1</v>
      </c>
      <c r="J357">
        <f>IF(OR('Rolex Data'!L357="PVD",'Rolex Data'!L357="Gold Plate",'Rolex Data'!L357="Other"),1,0)</f>
        <v>0</v>
      </c>
      <c r="K357">
        <f>IF('Rolex Data'!P357="Stainless Steel",1,0)</f>
        <v>0</v>
      </c>
      <c r="L357">
        <f>IF('Rolex Data'!P357="Leather",1,0)</f>
        <v>1</v>
      </c>
      <c r="M357">
        <f>IF('Rolex Data'!P357="Two-tone",1,0)</f>
        <v>0</v>
      </c>
      <c r="N357">
        <f>IF(OR('Rolex Data'!P357="YG 18K",'Rolex Data'!P357="PG 18K",'Rolex Data'!P357="WG 18K",'Rolex Data'!P357="Mixes of 18K"),1,0)</f>
        <v>0</v>
      </c>
      <c r="O357">
        <f>IF(OR('Rolex Data'!AX357="Yes",'Rolex Data'!AY357="Yes",'Rolex Data'!AW357="Yes"),1,0)</f>
        <v>0</v>
      </c>
      <c r="P357">
        <f>IF(OR(ISTEXT('Rolex Data'!AZ357), ISTEXT('Rolex Data'!BA357)),1,0)</f>
        <v>0</v>
      </c>
      <c r="Q357">
        <f>IF('Rolex Data'!BB357="Yes",1,0)</f>
        <v>0</v>
      </c>
      <c r="R357">
        <f>IF('Rolex Data'!BC357="Yes",1,0)</f>
        <v>0</v>
      </c>
      <c r="S357">
        <f>IF('Rolex Data'!BF357="Yes",1,0)</f>
        <v>0</v>
      </c>
      <c r="T357">
        <f>IF('Rolex Data'!BG357="A",1,0)</f>
        <v>0</v>
      </c>
      <c r="U357">
        <f>IF('Rolex Data'!BG357="AA",1,0)</f>
        <v>1</v>
      </c>
      <c r="V357">
        <f>IF('Rolex Data'!BG357="AAA",1,0)</f>
        <v>0</v>
      </c>
      <c r="W357">
        <f>IF('Rolex Data'!BG357="AAAA",1,0)</f>
        <v>0</v>
      </c>
      <c r="X357">
        <f>IF('Rolex Data'!R357="Yes",1,0)</f>
        <v>0</v>
      </c>
      <c r="Y357">
        <f>IF(OR('Rolex Data'!X357="Yes", 'Rolex Data'!Y357="Yes",'Rolex Data'!Z357="Yes"),1,0)</f>
        <v>1</v>
      </c>
      <c r="Z357">
        <f>IF(OR('Rolex Data'!AA357="Yes",'Rolex Data'!AB357="Yes"),1,0)</f>
        <v>0</v>
      </c>
      <c r="AA357">
        <f>IF('Rolex Data'!AD357="Yes",1,0)</f>
        <v>0</v>
      </c>
      <c r="AB357">
        <f>IF('Rolex Data'!AC357="Yes",1,0)</f>
        <v>0</v>
      </c>
      <c r="AC357">
        <f>IF('Rolex Data'!AE357="Yes",1,0)</f>
        <v>0</v>
      </c>
      <c r="AD357">
        <f>IF(OR('Rolex Data'!AK357="Yes",'Rolex Data'!AN357="Yes"),1,0)</f>
        <v>0</v>
      </c>
      <c r="AE357" s="45">
        <f t="shared" si="31"/>
        <v>1</v>
      </c>
      <c r="AF357" s="45">
        <f t="shared" si="32"/>
        <v>0</v>
      </c>
      <c r="AG357" s="45">
        <f t="shared" si="33"/>
        <v>0</v>
      </c>
      <c r="AH357" s="45">
        <f t="shared" si="34"/>
        <v>0</v>
      </c>
      <c r="AI357" s="45">
        <f t="shared" si="35"/>
        <v>0</v>
      </c>
    </row>
    <row r="358" spans="1:35" x14ac:dyDescent="0.2">
      <c r="A358">
        <v>354</v>
      </c>
      <c r="B358" s="47">
        <f>'Rolex Data'!C358</f>
        <v>43415</v>
      </c>
      <c r="C358">
        <f>'Rolex Data'!D358</f>
        <v>121</v>
      </c>
      <c r="D358" s="48">
        <f>'Rolex Data'!E358</f>
        <v>7500</v>
      </c>
      <c r="E358" s="48">
        <f>'Rolex Data'!F358</f>
        <v>9375</v>
      </c>
      <c r="F358" s="49">
        <f t="shared" si="30"/>
        <v>8.9226582995244019</v>
      </c>
      <c r="G358">
        <f>IF('Rolex Data'!L358="Stainless Steel",1,0)</f>
        <v>0</v>
      </c>
      <c r="H358">
        <f>IF('Rolex Data'!L358="Two-tone",1,0)</f>
        <v>0</v>
      </c>
      <c r="I358">
        <f>IF(OR('Rolex Data'!L358="YG 18K",'Rolex Data'!L358="YG &lt;18K",'Rolex Data'!L358="PG 18K",'Rolex Data'!L358="PG &lt;18K",'Rolex Data'!L358="WG 18K",'Rolex Data'!L358="Mixes of 18K",'Rolex Data'!L358="Mixes &lt;18K"),1,0)</f>
        <v>1</v>
      </c>
      <c r="J358">
        <f>IF(OR('Rolex Data'!L358="PVD",'Rolex Data'!L358="Gold Plate",'Rolex Data'!L358="Other"),1,0)</f>
        <v>0</v>
      </c>
      <c r="K358">
        <f>IF('Rolex Data'!P358="Stainless Steel",1,0)</f>
        <v>0</v>
      </c>
      <c r="L358">
        <f>IF('Rolex Data'!P358="Leather",1,0)</f>
        <v>1</v>
      </c>
      <c r="M358">
        <f>IF('Rolex Data'!P358="Two-tone",1,0)</f>
        <v>0</v>
      </c>
      <c r="N358">
        <f>IF(OR('Rolex Data'!P358="YG 18K",'Rolex Data'!P358="PG 18K",'Rolex Data'!P358="WG 18K",'Rolex Data'!P358="Mixes of 18K"),1,0)</f>
        <v>0</v>
      </c>
      <c r="O358">
        <f>IF(OR('Rolex Data'!AX358="Yes",'Rolex Data'!AY358="Yes",'Rolex Data'!AW358="Yes"),1,0)</f>
        <v>0</v>
      </c>
      <c r="P358">
        <f>IF(OR(ISTEXT('Rolex Data'!AZ358), ISTEXT('Rolex Data'!BA358)),1,0)</f>
        <v>0</v>
      </c>
      <c r="Q358">
        <f>IF('Rolex Data'!BB358="Yes",1,0)</f>
        <v>0</v>
      </c>
      <c r="R358">
        <f>IF('Rolex Data'!BC358="Yes",1,0)</f>
        <v>0</v>
      </c>
      <c r="S358">
        <f>IF('Rolex Data'!BF358="Yes",1,0)</f>
        <v>0</v>
      </c>
      <c r="T358">
        <f>IF('Rolex Data'!BG358="A",1,0)</f>
        <v>0</v>
      </c>
      <c r="U358">
        <f>IF('Rolex Data'!BG358="AA",1,0)</f>
        <v>1</v>
      </c>
      <c r="V358">
        <f>IF('Rolex Data'!BG358="AAA",1,0)</f>
        <v>0</v>
      </c>
      <c r="W358">
        <f>IF('Rolex Data'!BG358="AAAA",1,0)</f>
        <v>0</v>
      </c>
      <c r="X358">
        <f>IF('Rolex Data'!R358="Yes",1,0)</f>
        <v>0</v>
      </c>
      <c r="Y358">
        <f>IF(OR('Rolex Data'!X358="Yes", 'Rolex Data'!Y358="Yes",'Rolex Data'!Z358="Yes"),1,0)</f>
        <v>1</v>
      </c>
      <c r="Z358">
        <f>IF(OR('Rolex Data'!AA358="Yes",'Rolex Data'!AB358="Yes"),1,0)</f>
        <v>0</v>
      </c>
      <c r="AA358">
        <f>IF('Rolex Data'!AD358="Yes",1,0)</f>
        <v>0</v>
      </c>
      <c r="AB358">
        <f>IF('Rolex Data'!AC358="Yes",1,0)</f>
        <v>0</v>
      </c>
      <c r="AC358">
        <f>IF('Rolex Data'!AE358="Yes",1,0)</f>
        <v>0</v>
      </c>
      <c r="AD358">
        <f>IF(OR('Rolex Data'!AK358="Yes",'Rolex Data'!AN358="Yes"),1,0)</f>
        <v>0</v>
      </c>
      <c r="AE358" s="45">
        <f t="shared" si="31"/>
        <v>1</v>
      </c>
      <c r="AF358" s="45">
        <f t="shared" si="32"/>
        <v>0</v>
      </c>
      <c r="AG358" s="45">
        <f t="shared" si="33"/>
        <v>0</v>
      </c>
      <c r="AH358" s="45">
        <f t="shared" si="34"/>
        <v>0</v>
      </c>
      <c r="AI358" s="45">
        <f t="shared" si="35"/>
        <v>0</v>
      </c>
    </row>
    <row r="359" spans="1:35" x14ac:dyDescent="0.2">
      <c r="A359">
        <v>355</v>
      </c>
      <c r="B359" s="47">
        <f>'Rolex Data'!C359</f>
        <v>43415</v>
      </c>
      <c r="C359">
        <f>'Rolex Data'!D359</f>
        <v>122</v>
      </c>
      <c r="D359" s="48">
        <f>'Rolex Data'!E359</f>
        <v>100000</v>
      </c>
      <c r="E359" s="48">
        <f>'Rolex Data'!F359</f>
        <v>125000</v>
      </c>
      <c r="F359" s="49">
        <f t="shared" si="30"/>
        <v>11.512925464970229</v>
      </c>
      <c r="G359">
        <f>IF('Rolex Data'!L359="Stainless Steel",1,0)</f>
        <v>1</v>
      </c>
      <c r="H359">
        <f>IF('Rolex Data'!L359="Two-tone",1,0)</f>
        <v>0</v>
      </c>
      <c r="I359">
        <f>IF(OR('Rolex Data'!L359="YG 18K",'Rolex Data'!L359="YG &lt;18K",'Rolex Data'!L359="PG 18K",'Rolex Data'!L359="PG &lt;18K",'Rolex Data'!L359="WG 18K",'Rolex Data'!L359="Mixes of 18K",'Rolex Data'!L359="Mixes &lt;18K"),1,0)</f>
        <v>0</v>
      </c>
      <c r="J359">
        <f>IF(OR('Rolex Data'!L359="PVD",'Rolex Data'!L359="Gold Plate",'Rolex Data'!L359="Other"),1,0)</f>
        <v>0</v>
      </c>
      <c r="K359">
        <f>IF('Rolex Data'!P359="Stainless Steel",1,0)</f>
        <v>1</v>
      </c>
      <c r="L359">
        <f>IF('Rolex Data'!P359="Leather",1,0)</f>
        <v>0</v>
      </c>
      <c r="M359">
        <f>IF('Rolex Data'!P359="Two-tone",1,0)</f>
        <v>0</v>
      </c>
      <c r="N359">
        <f>IF(OR('Rolex Data'!P359="YG 18K",'Rolex Data'!P359="PG 18K",'Rolex Data'!P359="WG 18K",'Rolex Data'!P359="Mixes of 18K"),1,0)</f>
        <v>0</v>
      </c>
      <c r="O359">
        <f>IF(OR('Rolex Data'!AX359="Yes",'Rolex Data'!AY359="Yes",'Rolex Data'!AW359="Yes"),1,0)</f>
        <v>0</v>
      </c>
      <c r="P359">
        <f>IF(OR(ISTEXT('Rolex Data'!AZ359), ISTEXT('Rolex Data'!BA359)),1,0)</f>
        <v>0</v>
      </c>
      <c r="Q359">
        <f>IF('Rolex Data'!BB359="Yes",1,0)</f>
        <v>0</v>
      </c>
      <c r="R359">
        <f>IF('Rolex Data'!BC359="Yes",1,0)</f>
        <v>0</v>
      </c>
      <c r="S359">
        <f>IF('Rolex Data'!BF359="Yes",1,0)</f>
        <v>0</v>
      </c>
      <c r="T359">
        <f>IF('Rolex Data'!BG359="A",1,0)</f>
        <v>0</v>
      </c>
      <c r="U359">
        <f>IF('Rolex Data'!BG359="AA",1,0)</f>
        <v>0</v>
      </c>
      <c r="V359">
        <f>IF('Rolex Data'!BG359="AAA",1,0)</f>
        <v>0</v>
      </c>
      <c r="W359">
        <f>IF('Rolex Data'!BG359="AAAA",1,0)</f>
        <v>1</v>
      </c>
      <c r="X359">
        <f>IF('Rolex Data'!R359="Yes",1,0)</f>
        <v>0</v>
      </c>
      <c r="Y359">
        <f>IF(OR('Rolex Data'!X359="Yes", 'Rolex Data'!Y359="Yes",'Rolex Data'!Z359="Yes"),1,0)</f>
        <v>0</v>
      </c>
      <c r="Z359">
        <f>IF(OR('Rolex Data'!AA359="Yes",'Rolex Data'!AB359="Yes"),1,0)</f>
        <v>0</v>
      </c>
      <c r="AA359">
        <f>IF('Rolex Data'!AD359="Yes",1,0)</f>
        <v>0</v>
      </c>
      <c r="AB359">
        <f>IF('Rolex Data'!AC359="Yes",1,0)</f>
        <v>0</v>
      </c>
      <c r="AC359">
        <f>IF('Rolex Data'!AE359="Yes",1,0)</f>
        <v>0</v>
      </c>
      <c r="AD359">
        <f>IF(OR('Rolex Data'!AK359="Yes",'Rolex Data'!AN359="Yes"),1,0)</f>
        <v>1</v>
      </c>
      <c r="AE359" s="45">
        <f t="shared" si="31"/>
        <v>1</v>
      </c>
      <c r="AF359" s="45">
        <f t="shared" si="32"/>
        <v>0</v>
      </c>
      <c r="AG359" s="45">
        <f t="shared" si="33"/>
        <v>0</v>
      </c>
      <c r="AH359" s="45">
        <f t="shared" si="34"/>
        <v>0</v>
      </c>
      <c r="AI359" s="45">
        <f t="shared" si="35"/>
        <v>0</v>
      </c>
    </row>
    <row r="360" spans="1:35" x14ac:dyDescent="0.2">
      <c r="A360">
        <v>356</v>
      </c>
      <c r="B360" s="47">
        <f>'Rolex Data'!C360</f>
        <v>43415</v>
      </c>
      <c r="C360">
        <f>'Rolex Data'!D360</f>
        <v>123</v>
      </c>
      <c r="D360" s="48">
        <f>'Rolex Data'!E360</f>
        <v>55000</v>
      </c>
      <c r="E360" s="48">
        <f>'Rolex Data'!F360</f>
        <v>68750</v>
      </c>
      <c r="F360" s="49">
        <f t="shared" si="30"/>
        <v>10.915088464214607</v>
      </c>
      <c r="G360">
        <f>IF('Rolex Data'!L360="Stainless Steel",1,0)</f>
        <v>0</v>
      </c>
      <c r="H360">
        <f>IF('Rolex Data'!L360="Two-tone",1,0)</f>
        <v>0</v>
      </c>
      <c r="I360">
        <f>IF(OR('Rolex Data'!L360="YG 18K",'Rolex Data'!L360="YG &lt;18K",'Rolex Data'!L360="PG 18K",'Rolex Data'!L360="PG &lt;18K",'Rolex Data'!L360="WG 18K",'Rolex Data'!L360="Mixes of 18K",'Rolex Data'!L360="Mixes &lt;18K"),1,0)</f>
        <v>1</v>
      </c>
      <c r="J360">
        <f>IF(OR('Rolex Data'!L360="PVD",'Rolex Data'!L360="Gold Plate",'Rolex Data'!L360="Other"),1,0)</f>
        <v>0</v>
      </c>
      <c r="K360">
        <f>IF('Rolex Data'!P360="Stainless Steel",1,0)</f>
        <v>0</v>
      </c>
      <c r="L360">
        <f>IF('Rolex Data'!P360="Leather",1,0)</f>
        <v>1</v>
      </c>
      <c r="M360">
        <f>IF('Rolex Data'!P360="Two-tone",1,0)</f>
        <v>0</v>
      </c>
      <c r="N360">
        <f>IF(OR('Rolex Data'!P360="YG 18K",'Rolex Data'!P360="PG 18K",'Rolex Data'!P360="WG 18K",'Rolex Data'!P360="Mixes of 18K"),1,0)</f>
        <v>0</v>
      </c>
      <c r="O360">
        <f>IF(OR('Rolex Data'!AX360="Yes",'Rolex Data'!AY360="Yes",'Rolex Data'!AW360="Yes"),1,0)</f>
        <v>0</v>
      </c>
      <c r="P360">
        <f>IF(OR(ISTEXT('Rolex Data'!AZ360), ISTEXT('Rolex Data'!BA360)),1,0)</f>
        <v>0</v>
      </c>
      <c r="Q360">
        <f>IF('Rolex Data'!BB360="Yes",1,0)</f>
        <v>0</v>
      </c>
      <c r="R360">
        <f>IF('Rolex Data'!BC360="Yes",1,0)</f>
        <v>0</v>
      </c>
      <c r="S360">
        <f>IF('Rolex Data'!BF360="Yes",1,0)</f>
        <v>0</v>
      </c>
      <c r="T360">
        <f>IF('Rolex Data'!BG360="A",1,0)</f>
        <v>0</v>
      </c>
      <c r="U360">
        <f>IF('Rolex Data'!BG360="AA",1,0)</f>
        <v>0</v>
      </c>
      <c r="V360">
        <f>IF('Rolex Data'!BG360="AAA",1,0)</f>
        <v>0</v>
      </c>
      <c r="W360">
        <f>IF('Rolex Data'!BG360="AAAA",1,0)</f>
        <v>1</v>
      </c>
      <c r="X360">
        <f>IF('Rolex Data'!R360="Yes",1,0)</f>
        <v>0</v>
      </c>
      <c r="Y360">
        <f>IF(OR('Rolex Data'!X360="Yes", 'Rolex Data'!Y360="Yes",'Rolex Data'!Z360="Yes"),1,0)</f>
        <v>0</v>
      </c>
      <c r="Z360">
        <f>IF(OR('Rolex Data'!AA360="Yes",'Rolex Data'!AB360="Yes"),1,0)</f>
        <v>0</v>
      </c>
      <c r="AA360">
        <f>IF('Rolex Data'!AD360="Yes",1,0)</f>
        <v>0</v>
      </c>
      <c r="AB360">
        <f>IF('Rolex Data'!AC360="Yes",1,0)</f>
        <v>0</v>
      </c>
      <c r="AC360">
        <f>IF('Rolex Data'!AE360="Yes",1,0)</f>
        <v>0</v>
      </c>
      <c r="AD360">
        <f>IF(OR('Rolex Data'!AK360="Yes",'Rolex Data'!AN360="Yes"),1,0)</f>
        <v>1</v>
      </c>
      <c r="AE360" s="45">
        <f t="shared" si="31"/>
        <v>1</v>
      </c>
      <c r="AF360" s="45">
        <f t="shared" si="32"/>
        <v>0</v>
      </c>
      <c r="AG360" s="45">
        <f t="shared" si="33"/>
        <v>0</v>
      </c>
      <c r="AH360" s="45">
        <f t="shared" si="34"/>
        <v>0</v>
      </c>
      <c r="AI360" s="45">
        <f t="shared" si="35"/>
        <v>0</v>
      </c>
    </row>
    <row r="361" spans="1:35" x14ac:dyDescent="0.2">
      <c r="A361">
        <v>357</v>
      </c>
      <c r="B361" s="47">
        <f>'Rolex Data'!C361</f>
        <v>43415</v>
      </c>
      <c r="C361">
        <f>'Rolex Data'!D361</f>
        <v>185</v>
      </c>
      <c r="D361" s="48">
        <f>'Rolex Data'!E361</f>
        <v>1300</v>
      </c>
      <c r="E361" s="48">
        <f>'Rolex Data'!F361</f>
        <v>1625</v>
      </c>
      <c r="F361" s="49">
        <f t="shared" si="30"/>
        <v>7.1701195434496281</v>
      </c>
      <c r="G361">
        <f>IF('Rolex Data'!L361="Stainless Steel",1,0)</f>
        <v>1</v>
      </c>
      <c r="H361">
        <f>IF('Rolex Data'!L361="Two-tone",1,0)</f>
        <v>0</v>
      </c>
      <c r="I361">
        <f>IF(OR('Rolex Data'!L361="YG 18K",'Rolex Data'!L361="YG &lt;18K",'Rolex Data'!L361="PG 18K",'Rolex Data'!L361="PG &lt;18K",'Rolex Data'!L361="WG 18K",'Rolex Data'!L361="Mixes of 18K",'Rolex Data'!L361="Mixes &lt;18K"),1,0)</f>
        <v>0</v>
      </c>
      <c r="J361">
        <f>IF(OR('Rolex Data'!L361="PVD",'Rolex Data'!L361="Gold Plate",'Rolex Data'!L361="Other"),1,0)</f>
        <v>0</v>
      </c>
      <c r="K361">
        <f>IF('Rolex Data'!P361="Stainless Steel",1,0)</f>
        <v>1</v>
      </c>
      <c r="L361">
        <f>IF('Rolex Data'!P361="Leather",1,0)</f>
        <v>0</v>
      </c>
      <c r="M361">
        <f>IF('Rolex Data'!P361="Two-tone",1,0)</f>
        <v>0</v>
      </c>
      <c r="N361">
        <f>IF(OR('Rolex Data'!P361="YG 18K",'Rolex Data'!P361="PG 18K",'Rolex Data'!P361="WG 18K",'Rolex Data'!P361="Mixes of 18K"),1,0)</f>
        <v>0</v>
      </c>
      <c r="O361">
        <f>IF(OR('Rolex Data'!AX361="Yes",'Rolex Data'!AY361="Yes",'Rolex Data'!AW361="Yes"),1,0)</f>
        <v>0</v>
      </c>
      <c r="P361">
        <f>IF(OR(ISTEXT('Rolex Data'!AZ361), ISTEXT('Rolex Data'!BA361)),1,0)</f>
        <v>0</v>
      </c>
      <c r="Q361">
        <f>IF('Rolex Data'!BB361="Yes",1,0)</f>
        <v>0</v>
      </c>
      <c r="R361">
        <f>IF('Rolex Data'!BC361="Yes",1,0)</f>
        <v>0</v>
      </c>
      <c r="S361">
        <f>IF('Rolex Data'!BF361="Yes",1,0)</f>
        <v>0</v>
      </c>
      <c r="T361">
        <f>IF('Rolex Data'!BG361="A",1,0)</f>
        <v>1</v>
      </c>
      <c r="U361">
        <f>IF('Rolex Data'!BG361="AA",1,0)</f>
        <v>0</v>
      </c>
      <c r="V361">
        <f>IF('Rolex Data'!BG361="AAA",1,0)</f>
        <v>0</v>
      </c>
      <c r="W361">
        <f>IF('Rolex Data'!BG361="AAAA",1,0)</f>
        <v>0</v>
      </c>
      <c r="X361">
        <f>IF('Rolex Data'!R361="Yes",1,0)</f>
        <v>1</v>
      </c>
      <c r="Y361">
        <f>IF(OR('Rolex Data'!X361="Yes", 'Rolex Data'!Y361="Yes",'Rolex Data'!Z361="Yes"),1,0)</f>
        <v>0</v>
      </c>
      <c r="Z361">
        <f>IF(OR('Rolex Data'!AA361="Yes",'Rolex Data'!AB361="Yes"),1,0)</f>
        <v>0</v>
      </c>
      <c r="AA361">
        <f>IF('Rolex Data'!AD361="Yes",1,0)</f>
        <v>0</v>
      </c>
      <c r="AB361">
        <f>IF('Rolex Data'!AC361="Yes",1,0)</f>
        <v>0</v>
      </c>
      <c r="AC361">
        <f>IF('Rolex Data'!AE361="Yes",1,0)</f>
        <v>0</v>
      </c>
      <c r="AD361">
        <f>IF(OR('Rolex Data'!AK361="Yes",'Rolex Data'!AN361="Yes"),1,0)</f>
        <v>0</v>
      </c>
      <c r="AE361" s="45">
        <f t="shared" si="31"/>
        <v>1</v>
      </c>
      <c r="AF361" s="45">
        <f t="shared" si="32"/>
        <v>0</v>
      </c>
      <c r="AG361" s="45">
        <f t="shared" si="33"/>
        <v>0</v>
      </c>
      <c r="AH361" s="45">
        <f t="shared" si="34"/>
        <v>0</v>
      </c>
      <c r="AI361" s="45">
        <f t="shared" si="35"/>
        <v>0</v>
      </c>
    </row>
    <row r="362" spans="1:35" x14ac:dyDescent="0.2">
      <c r="A362">
        <v>358</v>
      </c>
      <c r="B362" s="47">
        <f>'Rolex Data'!C362</f>
        <v>43415</v>
      </c>
      <c r="C362">
        <f>'Rolex Data'!D362</f>
        <v>186</v>
      </c>
      <c r="D362" s="48">
        <f>'Rolex Data'!E362</f>
        <v>1000</v>
      </c>
      <c r="E362" s="48">
        <f>'Rolex Data'!F362</f>
        <v>1250</v>
      </c>
      <c r="F362" s="49">
        <f t="shared" si="30"/>
        <v>6.9077552789821368</v>
      </c>
      <c r="G362">
        <f>IF('Rolex Data'!L362="Stainless Steel",1,0)</f>
        <v>1</v>
      </c>
      <c r="H362">
        <f>IF('Rolex Data'!L362="Two-tone",1,0)</f>
        <v>0</v>
      </c>
      <c r="I362">
        <f>IF(OR('Rolex Data'!L362="YG 18K",'Rolex Data'!L362="YG &lt;18K",'Rolex Data'!L362="PG 18K",'Rolex Data'!L362="PG &lt;18K",'Rolex Data'!L362="WG 18K",'Rolex Data'!L362="Mixes of 18K",'Rolex Data'!L362="Mixes &lt;18K"),1,0)</f>
        <v>0</v>
      </c>
      <c r="J362">
        <f>IF(OR('Rolex Data'!L362="PVD",'Rolex Data'!L362="Gold Plate",'Rolex Data'!L362="Other"),1,0)</f>
        <v>0</v>
      </c>
      <c r="K362">
        <f>IF('Rolex Data'!P362="Stainless Steel",1,0)</f>
        <v>1</v>
      </c>
      <c r="L362">
        <f>IF('Rolex Data'!P362="Leather",1,0)</f>
        <v>0</v>
      </c>
      <c r="M362">
        <f>IF('Rolex Data'!P362="Two-tone",1,0)</f>
        <v>0</v>
      </c>
      <c r="N362">
        <f>IF(OR('Rolex Data'!P362="YG 18K",'Rolex Data'!P362="PG 18K",'Rolex Data'!P362="WG 18K",'Rolex Data'!P362="Mixes of 18K"),1,0)</f>
        <v>0</v>
      </c>
      <c r="O362">
        <f>IF(OR('Rolex Data'!AX362="Yes",'Rolex Data'!AY362="Yes",'Rolex Data'!AW362="Yes"),1,0)</f>
        <v>0</v>
      </c>
      <c r="P362">
        <f>IF(OR(ISTEXT('Rolex Data'!AZ362), ISTEXT('Rolex Data'!BA362)),1,0)</f>
        <v>0</v>
      </c>
      <c r="Q362">
        <f>IF('Rolex Data'!BB362="Yes",1,0)</f>
        <v>0</v>
      </c>
      <c r="R362">
        <f>IF('Rolex Data'!BC362="Yes",1,0)</f>
        <v>0</v>
      </c>
      <c r="S362">
        <f>IF('Rolex Data'!BF362="Yes",1,0)</f>
        <v>0</v>
      </c>
      <c r="T362">
        <f>IF('Rolex Data'!BG362="A",1,0)</f>
        <v>1</v>
      </c>
      <c r="U362">
        <f>IF('Rolex Data'!BG362="AA",1,0)</f>
        <v>0</v>
      </c>
      <c r="V362">
        <f>IF('Rolex Data'!BG362="AAA",1,0)</f>
        <v>0</v>
      </c>
      <c r="W362">
        <f>IF('Rolex Data'!BG362="AAAA",1,0)</f>
        <v>0</v>
      </c>
      <c r="X362">
        <f>IF('Rolex Data'!R362="Yes",1,0)</f>
        <v>1</v>
      </c>
      <c r="Y362">
        <f>IF(OR('Rolex Data'!X362="Yes", 'Rolex Data'!Y362="Yes",'Rolex Data'!Z362="Yes"),1,0)</f>
        <v>0</v>
      </c>
      <c r="Z362">
        <f>IF(OR('Rolex Data'!AA362="Yes",'Rolex Data'!AB362="Yes"),1,0)</f>
        <v>0</v>
      </c>
      <c r="AA362">
        <f>IF('Rolex Data'!AD362="Yes",1,0)</f>
        <v>0</v>
      </c>
      <c r="AB362">
        <f>IF('Rolex Data'!AC362="Yes",1,0)</f>
        <v>0</v>
      </c>
      <c r="AC362">
        <f>IF('Rolex Data'!AE362="Yes",1,0)</f>
        <v>0</v>
      </c>
      <c r="AD362">
        <f>IF(OR('Rolex Data'!AK362="Yes",'Rolex Data'!AN362="Yes"),1,0)</f>
        <v>0</v>
      </c>
      <c r="AE362" s="45">
        <f t="shared" si="31"/>
        <v>1</v>
      </c>
      <c r="AF362" s="45">
        <f t="shared" si="32"/>
        <v>0</v>
      </c>
      <c r="AG362" s="45">
        <f t="shared" si="33"/>
        <v>0</v>
      </c>
      <c r="AH362" s="45">
        <f t="shared" si="34"/>
        <v>0</v>
      </c>
      <c r="AI362" s="45">
        <f t="shared" si="35"/>
        <v>0</v>
      </c>
    </row>
    <row r="363" spans="1:35" x14ac:dyDescent="0.2">
      <c r="A363">
        <v>359</v>
      </c>
      <c r="B363" s="47">
        <f>'Rolex Data'!C363</f>
        <v>43415</v>
      </c>
      <c r="C363">
        <f>'Rolex Data'!D363</f>
        <v>187</v>
      </c>
      <c r="D363" s="48">
        <f>'Rolex Data'!E363</f>
        <v>1300</v>
      </c>
      <c r="E363" s="48">
        <f>'Rolex Data'!F363</f>
        <v>1625</v>
      </c>
      <c r="F363" s="49">
        <f t="shared" si="30"/>
        <v>7.1701195434496281</v>
      </c>
      <c r="G363">
        <f>IF('Rolex Data'!L363="Stainless Steel",1,0)</f>
        <v>1</v>
      </c>
      <c r="H363">
        <f>IF('Rolex Data'!L363="Two-tone",1,0)</f>
        <v>0</v>
      </c>
      <c r="I363">
        <f>IF(OR('Rolex Data'!L363="YG 18K",'Rolex Data'!L363="YG &lt;18K",'Rolex Data'!L363="PG 18K",'Rolex Data'!L363="PG &lt;18K",'Rolex Data'!L363="WG 18K",'Rolex Data'!L363="Mixes of 18K",'Rolex Data'!L363="Mixes &lt;18K"),1,0)</f>
        <v>0</v>
      </c>
      <c r="J363">
        <f>IF(OR('Rolex Data'!L363="PVD",'Rolex Data'!L363="Gold Plate",'Rolex Data'!L363="Other"),1,0)</f>
        <v>0</v>
      </c>
      <c r="K363">
        <f>IF('Rolex Data'!P363="Stainless Steel",1,0)</f>
        <v>1</v>
      </c>
      <c r="L363">
        <f>IF('Rolex Data'!P363="Leather",1,0)</f>
        <v>0</v>
      </c>
      <c r="M363">
        <f>IF('Rolex Data'!P363="Two-tone",1,0)</f>
        <v>0</v>
      </c>
      <c r="N363">
        <f>IF(OR('Rolex Data'!P363="YG 18K",'Rolex Data'!P363="PG 18K",'Rolex Data'!P363="WG 18K",'Rolex Data'!P363="Mixes of 18K"),1,0)</f>
        <v>0</v>
      </c>
      <c r="O363">
        <f>IF(OR('Rolex Data'!AX363="Yes",'Rolex Data'!AY363="Yes",'Rolex Data'!AW363="Yes"),1,0)</f>
        <v>0</v>
      </c>
      <c r="P363">
        <f>IF(OR(ISTEXT('Rolex Data'!AZ363), ISTEXT('Rolex Data'!BA363)),1,0)</f>
        <v>0</v>
      </c>
      <c r="Q363">
        <f>IF('Rolex Data'!BB363="Yes",1,0)</f>
        <v>0</v>
      </c>
      <c r="R363">
        <f>IF('Rolex Data'!BC363="Yes",1,0)</f>
        <v>0</v>
      </c>
      <c r="S363">
        <f>IF('Rolex Data'!BF363="Yes",1,0)</f>
        <v>0</v>
      </c>
      <c r="T363">
        <f>IF('Rolex Data'!BG363="A",1,0)</f>
        <v>0</v>
      </c>
      <c r="U363">
        <f>IF('Rolex Data'!BG363="AA",1,0)</f>
        <v>1</v>
      </c>
      <c r="V363">
        <f>IF('Rolex Data'!BG363="AAA",1,0)</f>
        <v>0</v>
      </c>
      <c r="W363">
        <f>IF('Rolex Data'!BG363="AAAA",1,0)</f>
        <v>0</v>
      </c>
      <c r="X363">
        <f>IF('Rolex Data'!R363="Yes",1,0)</f>
        <v>1</v>
      </c>
      <c r="Y363">
        <f>IF(OR('Rolex Data'!X363="Yes", 'Rolex Data'!Y363="Yes",'Rolex Data'!Z363="Yes"),1,0)</f>
        <v>0</v>
      </c>
      <c r="Z363">
        <f>IF(OR('Rolex Data'!AA363="Yes",'Rolex Data'!AB363="Yes"),1,0)</f>
        <v>0</v>
      </c>
      <c r="AA363">
        <f>IF('Rolex Data'!AD363="Yes",1,0)</f>
        <v>0</v>
      </c>
      <c r="AB363">
        <f>IF('Rolex Data'!AC363="Yes",1,0)</f>
        <v>0</v>
      </c>
      <c r="AC363">
        <f>IF('Rolex Data'!AE363="Yes",1,0)</f>
        <v>0</v>
      </c>
      <c r="AD363">
        <f>IF(OR('Rolex Data'!AK363="Yes",'Rolex Data'!AN363="Yes"),1,0)</f>
        <v>0</v>
      </c>
      <c r="AE363" s="45">
        <f t="shared" si="31"/>
        <v>1</v>
      </c>
      <c r="AF363" s="45">
        <f t="shared" si="32"/>
        <v>0</v>
      </c>
      <c r="AG363" s="45">
        <f t="shared" si="33"/>
        <v>0</v>
      </c>
      <c r="AH363" s="45">
        <f t="shared" si="34"/>
        <v>0</v>
      </c>
      <c r="AI363" s="45">
        <f t="shared" si="35"/>
        <v>0</v>
      </c>
    </row>
    <row r="364" spans="1:35" x14ac:dyDescent="0.2">
      <c r="A364">
        <v>360</v>
      </c>
      <c r="B364" s="47">
        <f>'Rolex Data'!C364</f>
        <v>43415</v>
      </c>
      <c r="C364">
        <f>'Rolex Data'!D364</f>
        <v>188</v>
      </c>
      <c r="D364" s="48">
        <f>'Rolex Data'!E364</f>
        <v>800</v>
      </c>
      <c r="E364" s="48">
        <f>'Rolex Data'!F364</f>
        <v>1000</v>
      </c>
      <c r="F364" s="49">
        <f t="shared" si="30"/>
        <v>6.6846117276679271</v>
      </c>
      <c r="G364">
        <f>IF('Rolex Data'!L364="Stainless Steel",1,0)</f>
        <v>1</v>
      </c>
      <c r="H364">
        <f>IF('Rolex Data'!L364="Two-tone",1,0)</f>
        <v>0</v>
      </c>
      <c r="I364">
        <f>IF(OR('Rolex Data'!L364="YG 18K",'Rolex Data'!L364="YG &lt;18K",'Rolex Data'!L364="PG 18K",'Rolex Data'!L364="PG &lt;18K",'Rolex Data'!L364="WG 18K",'Rolex Data'!L364="Mixes of 18K",'Rolex Data'!L364="Mixes &lt;18K"),1,0)</f>
        <v>0</v>
      </c>
      <c r="J364">
        <f>IF(OR('Rolex Data'!L364="PVD",'Rolex Data'!L364="Gold Plate",'Rolex Data'!L364="Other"),1,0)</f>
        <v>0</v>
      </c>
      <c r="K364">
        <f>IF('Rolex Data'!P364="Stainless Steel",1,0)</f>
        <v>0</v>
      </c>
      <c r="L364">
        <f>IF('Rolex Data'!P364="Leather",1,0)</f>
        <v>1</v>
      </c>
      <c r="M364">
        <f>IF('Rolex Data'!P364="Two-tone",1,0)</f>
        <v>0</v>
      </c>
      <c r="N364">
        <f>IF(OR('Rolex Data'!P364="YG 18K",'Rolex Data'!P364="PG 18K",'Rolex Data'!P364="WG 18K",'Rolex Data'!P364="Mixes of 18K"),1,0)</f>
        <v>0</v>
      </c>
      <c r="O364">
        <f>IF(OR('Rolex Data'!AX364="Yes",'Rolex Data'!AY364="Yes",'Rolex Data'!AW364="Yes"),1,0)</f>
        <v>0</v>
      </c>
      <c r="P364">
        <f>IF(OR(ISTEXT('Rolex Data'!AZ364), ISTEXT('Rolex Data'!BA364)),1,0)</f>
        <v>0</v>
      </c>
      <c r="Q364">
        <f>IF('Rolex Data'!BB364="Yes",1,0)</f>
        <v>0</v>
      </c>
      <c r="R364">
        <f>IF('Rolex Data'!BC364="Yes",1,0)</f>
        <v>0</v>
      </c>
      <c r="S364">
        <f>IF('Rolex Data'!BF364="Yes",1,0)</f>
        <v>0</v>
      </c>
      <c r="T364">
        <f>IF('Rolex Data'!BG364="A",1,0)</f>
        <v>0</v>
      </c>
      <c r="U364">
        <f>IF('Rolex Data'!BG364="AA",1,0)</f>
        <v>1</v>
      </c>
      <c r="V364">
        <f>IF('Rolex Data'!BG364="AAA",1,0)</f>
        <v>0</v>
      </c>
      <c r="W364">
        <f>IF('Rolex Data'!BG364="AAAA",1,0)</f>
        <v>0</v>
      </c>
      <c r="X364">
        <f>IF('Rolex Data'!R364="Yes",1,0)</f>
        <v>1</v>
      </c>
      <c r="Y364">
        <f>IF(OR('Rolex Data'!X364="Yes", 'Rolex Data'!Y364="Yes",'Rolex Data'!Z364="Yes"),1,0)</f>
        <v>0</v>
      </c>
      <c r="Z364">
        <f>IF(OR('Rolex Data'!AA364="Yes",'Rolex Data'!AB364="Yes"),1,0)</f>
        <v>0</v>
      </c>
      <c r="AA364">
        <f>IF('Rolex Data'!AD364="Yes",1,0)</f>
        <v>0</v>
      </c>
      <c r="AB364">
        <f>IF('Rolex Data'!AC364="Yes",1,0)</f>
        <v>0</v>
      </c>
      <c r="AC364">
        <f>IF('Rolex Data'!AE364="Yes",1,0)</f>
        <v>0</v>
      </c>
      <c r="AD364">
        <f>IF(OR('Rolex Data'!AK364="Yes",'Rolex Data'!AN364="Yes"),1,0)</f>
        <v>0</v>
      </c>
      <c r="AE364" s="45">
        <f t="shared" si="31"/>
        <v>1</v>
      </c>
      <c r="AF364" s="45">
        <f t="shared" si="32"/>
        <v>0</v>
      </c>
      <c r="AG364" s="45">
        <f t="shared" si="33"/>
        <v>0</v>
      </c>
      <c r="AH364" s="45">
        <f t="shared" si="34"/>
        <v>0</v>
      </c>
      <c r="AI364" s="45">
        <f t="shared" si="35"/>
        <v>0</v>
      </c>
    </row>
    <row r="365" spans="1:35" x14ac:dyDescent="0.2">
      <c r="A365">
        <v>361</v>
      </c>
      <c r="B365" s="47">
        <f>'Rolex Data'!C365</f>
        <v>43415</v>
      </c>
      <c r="C365">
        <f>'Rolex Data'!D365</f>
        <v>189</v>
      </c>
      <c r="D365" s="48">
        <f>'Rolex Data'!E365</f>
        <v>900</v>
      </c>
      <c r="E365" s="48">
        <f>'Rolex Data'!F365</f>
        <v>1125</v>
      </c>
      <c r="F365" s="49">
        <f t="shared" si="30"/>
        <v>6.8023947633243109</v>
      </c>
      <c r="G365">
        <f>IF('Rolex Data'!L365="Stainless Steel",1,0)</f>
        <v>1</v>
      </c>
      <c r="H365">
        <f>IF('Rolex Data'!L365="Two-tone",1,0)</f>
        <v>0</v>
      </c>
      <c r="I365">
        <f>IF(OR('Rolex Data'!L365="YG 18K",'Rolex Data'!L365="YG &lt;18K",'Rolex Data'!L365="PG 18K",'Rolex Data'!L365="PG &lt;18K",'Rolex Data'!L365="WG 18K",'Rolex Data'!L365="Mixes of 18K",'Rolex Data'!L365="Mixes &lt;18K"),1,0)</f>
        <v>0</v>
      </c>
      <c r="J365">
        <f>IF(OR('Rolex Data'!L365="PVD",'Rolex Data'!L365="Gold Plate",'Rolex Data'!L365="Other"),1,0)</f>
        <v>0</v>
      </c>
      <c r="K365">
        <f>IF('Rolex Data'!P365="Stainless Steel",1,0)</f>
        <v>0</v>
      </c>
      <c r="L365">
        <f>IF('Rolex Data'!P365="Leather",1,0)</f>
        <v>1</v>
      </c>
      <c r="M365">
        <f>IF('Rolex Data'!P365="Two-tone",1,0)</f>
        <v>0</v>
      </c>
      <c r="N365">
        <f>IF(OR('Rolex Data'!P365="YG 18K",'Rolex Data'!P365="PG 18K",'Rolex Data'!P365="WG 18K",'Rolex Data'!P365="Mixes of 18K"),1,0)</f>
        <v>0</v>
      </c>
      <c r="O365">
        <f>IF(OR('Rolex Data'!AX365="Yes",'Rolex Data'!AY365="Yes",'Rolex Data'!AW365="Yes"),1,0)</f>
        <v>0</v>
      </c>
      <c r="P365">
        <f>IF(OR(ISTEXT('Rolex Data'!AZ365), ISTEXT('Rolex Data'!BA365)),1,0)</f>
        <v>0</v>
      </c>
      <c r="Q365">
        <f>IF('Rolex Data'!BB365="Yes",1,0)</f>
        <v>0</v>
      </c>
      <c r="R365">
        <f>IF('Rolex Data'!BC365="Yes",1,0)</f>
        <v>0</v>
      </c>
      <c r="S365">
        <f>IF('Rolex Data'!BF365="Yes",1,0)</f>
        <v>0</v>
      </c>
      <c r="T365">
        <f>IF('Rolex Data'!BG365="A",1,0)</f>
        <v>0</v>
      </c>
      <c r="U365">
        <f>IF('Rolex Data'!BG365="AA",1,0)</f>
        <v>1</v>
      </c>
      <c r="V365">
        <f>IF('Rolex Data'!BG365="AAA",1,0)</f>
        <v>0</v>
      </c>
      <c r="W365">
        <f>IF('Rolex Data'!BG365="AAAA",1,0)</f>
        <v>0</v>
      </c>
      <c r="X365">
        <f>IF('Rolex Data'!R365="Yes",1,0)</f>
        <v>1</v>
      </c>
      <c r="Y365">
        <f>IF(OR('Rolex Data'!X365="Yes", 'Rolex Data'!Y365="Yes",'Rolex Data'!Z365="Yes"),1,0)</f>
        <v>0</v>
      </c>
      <c r="Z365">
        <f>IF(OR('Rolex Data'!AA365="Yes",'Rolex Data'!AB365="Yes"),1,0)</f>
        <v>0</v>
      </c>
      <c r="AA365">
        <f>IF('Rolex Data'!AD365="Yes",1,0)</f>
        <v>0</v>
      </c>
      <c r="AB365">
        <f>IF('Rolex Data'!AC365="Yes",1,0)</f>
        <v>0</v>
      </c>
      <c r="AC365">
        <f>IF('Rolex Data'!AE365="Yes",1,0)</f>
        <v>0</v>
      </c>
      <c r="AD365">
        <f>IF(OR('Rolex Data'!AK365="Yes",'Rolex Data'!AN365="Yes"),1,0)</f>
        <v>0</v>
      </c>
      <c r="AE365" s="45">
        <f t="shared" si="31"/>
        <v>1</v>
      </c>
      <c r="AF365" s="45">
        <f t="shared" si="32"/>
        <v>0</v>
      </c>
      <c r="AG365" s="45">
        <f t="shared" si="33"/>
        <v>0</v>
      </c>
      <c r="AH365" s="45">
        <f t="shared" si="34"/>
        <v>0</v>
      </c>
      <c r="AI365" s="45">
        <f t="shared" si="35"/>
        <v>0</v>
      </c>
    </row>
    <row r="366" spans="1:35" x14ac:dyDescent="0.2">
      <c r="A366">
        <v>362</v>
      </c>
      <c r="B366" s="47">
        <f>'Rolex Data'!C366</f>
        <v>43415</v>
      </c>
      <c r="C366">
        <f>'Rolex Data'!D366</f>
        <v>190</v>
      </c>
      <c r="D366" s="48">
        <f>'Rolex Data'!E366</f>
        <v>1100</v>
      </c>
      <c r="E366" s="48">
        <f>'Rolex Data'!F366</f>
        <v>1375</v>
      </c>
      <c r="F366" s="49">
        <f t="shared" si="30"/>
        <v>7.0030654587864616</v>
      </c>
      <c r="G366">
        <f>IF('Rolex Data'!L366="Stainless Steel",1,0)</f>
        <v>1</v>
      </c>
      <c r="H366">
        <f>IF('Rolex Data'!L366="Two-tone",1,0)</f>
        <v>0</v>
      </c>
      <c r="I366">
        <f>IF(OR('Rolex Data'!L366="YG 18K",'Rolex Data'!L366="YG &lt;18K",'Rolex Data'!L366="PG 18K",'Rolex Data'!L366="PG &lt;18K",'Rolex Data'!L366="WG 18K",'Rolex Data'!L366="Mixes of 18K",'Rolex Data'!L366="Mixes &lt;18K"),1,0)</f>
        <v>0</v>
      </c>
      <c r="J366">
        <f>IF(OR('Rolex Data'!L366="PVD",'Rolex Data'!L366="Gold Plate",'Rolex Data'!L366="Other"),1,0)</f>
        <v>0</v>
      </c>
      <c r="K366">
        <f>IF('Rolex Data'!P366="Stainless Steel",1,0)</f>
        <v>0</v>
      </c>
      <c r="L366">
        <f>IF('Rolex Data'!P366="Leather",1,0)</f>
        <v>1</v>
      </c>
      <c r="M366">
        <f>IF('Rolex Data'!P366="Two-tone",1,0)</f>
        <v>0</v>
      </c>
      <c r="N366">
        <f>IF(OR('Rolex Data'!P366="YG 18K",'Rolex Data'!P366="PG 18K",'Rolex Data'!P366="WG 18K",'Rolex Data'!P366="Mixes of 18K"),1,0)</f>
        <v>0</v>
      </c>
      <c r="O366">
        <f>IF(OR('Rolex Data'!AX366="Yes",'Rolex Data'!AY366="Yes",'Rolex Data'!AW366="Yes"),1,0)</f>
        <v>0</v>
      </c>
      <c r="P366">
        <f>IF(OR(ISTEXT('Rolex Data'!AZ366), ISTEXT('Rolex Data'!BA366)),1,0)</f>
        <v>0</v>
      </c>
      <c r="Q366">
        <f>IF('Rolex Data'!BB366="Yes",1,0)</f>
        <v>0</v>
      </c>
      <c r="R366">
        <f>IF('Rolex Data'!BC366="Yes",1,0)</f>
        <v>0</v>
      </c>
      <c r="S366">
        <f>IF('Rolex Data'!BF366="Yes",1,0)</f>
        <v>0</v>
      </c>
      <c r="T366">
        <f>IF('Rolex Data'!BG366="A",1,0)</f>
        <v>1</v>
      </c>
      <c r="U366">
        <f>IF('Rolex Data'!BG366="AA",1,0)</f>
        <v>0</v>
      </c>
      <c r="V366">
        <f>IF('Rolex Data'!BG366="AAA",1,0)</f>
        <v>0</v>
      </c>
      <c r="W366">
        <f>IF('Rolex Data'!BG366="AAAA",1,0)</f>
        <v>0</v>
      </c>
      <c r="X366">
        <f>IF('Rolex Data'!R366="Yes",1,0)</f>
        <v>1</v>
      </c>
      <c r="Y366">
        <f>IF(OR('Rolex Data'!X366="Yes", 'Rolex Data'!Y366="Yes",'Rolex Data'!Z366="Yes"),1,0)</f>
        <v>0</v>
      </c>
      <c r="Z366">
        <f>IF(OR('Rolex Data'!AA366="Yes",'Rolex Data'!AB366="Yes"),1,0)</f>
        <v>0</v>
      </c>
      <c r="AA366">
        <f>IF('Rolex Data'!AD366="Yes",1,0)</f>
        <v>0</v>
      </c>
      <c r="AB366">
        <f>IF('Rolex Data'!AC366="Yes",1,0)</f>
        <v>0</v>
      </c>
      <c r="AC366">
        <f>IF('Rolex Data'!AE366="Yes",1,0)</f>
        <v>0</v>
      </c>
      <c r="AD366">
        <f>IF(OR('Rolex Data'!AK366="Yes",'Rolex Data'!AN366="Yes"),1,0)</f>
        <v>0</v>
      </c>
      <c r="AE366" s="45">
        <f t="shared" si="31"/>
        <v>1</v>
      </c>
      <c r="AF366" s="45">
        <f t="shared" si="32"/>
        <v>0</v>
      </c>
      <c r="AG366" s="45">
        <f t="shared" si="33"/>
        <v>0</v>
      </c>
      <c r="AH366" s="45">
        <f t="shared" si="34"/>
        <v>0</v>
      </c>
      <c r="AI366" s="45">
        <f t="shared" si="35"/>
        <v>0</v>
      </c>
    </row>
    <row r="367" spans="1:35" x14ac:dyDescent="0.2">
      <c r="A367">
        <v>363</v>
      </c>
      <c r="B367" s="47">
        <f>'Rolex Data'!C367</f>
        <v>43415</v>
      </c>
      <c r="C367">
        <f>'Rolex Data'!D367</f>
        <v>191</v>
      </c>
      <c r="D367" s="48">
        <f>'Rolex Data'!E367</f>
        <v>10500</v>
      </c>
      <c r="E367" s="48">
        <f>'Rolex Data'!F367</f>
        <v>13125</v>
      </c>
      <c r="F367" s="49">
        <f t="shared" si="30"/>
        <v>9.259130536145614</v>
      </c>
      <c r="G367">
        <f>IF('Rolex Data'!L367="Stainless Steel",1,0)</f>
        <v>0</v>
      </c>
      <c r="H367">
        <f>IF('Rolex Data'!L367="Two-tone",1,0)</f>
        <v>0</v>
      </c>
      <c r="I367">
        <f>IF(OR('Rolex Data'!L367="YG 18K",'Rolex Data'!L367="YG &lt;18K",'Rolex Data'!L367="PG 18K",'Rolex Data'!L367="PG &lt;18K",'Rolex Data'!L367="WG 18K",'Rolex Data'!L367="Mixes of 18K",'Rolex Data'!L367="Mixes &lt;18K"),1,0)</f>
        <v>1</v>
      </c>
      <c r="J367">
        <f>IF(OR('Rolex Data'!L367="PVD",'Rolex Data'!L367="Gold Plate",'Rolex Data'!L367="Other"),1,0)</f>
        <v>0</v>
      </c>
      <c r="K367">
        <f>IF('Rolex Data'!P367="Stainless Steel",1,0)</f>
        <v>0</v>
      </c>
      <c r="L367">
        <f>IF('Rolex Data'!P367="Leather",1,0)</f>
        <v>0</v>
      </c>
      <c r="M367">
        <f>IF('Rolex Data'!P367="Two-tone",1,0)</f>
        <v>0</v>
      </c>
      <c r="N367">
        <f>IF(OR('Rolex Data'!P367="YG 18K",'Rolex Data'!P367="PG 18K",'Rolex Data'!P367="WG 18K",'Rolex Data'!P367="Mixes of 18K"),1,0)</f>
        <v>1</v>
      </c>
      <c r="O367">
        <f>IF(OR('Rolex Data'!AX367="Yes",'Rolex Data'!AY367="Yes",'Rolex Data'!AW367="Yes"),1,0)</f>
        <v>0</v>
      </c>
      <c r="P367">
        <f>IF(OR(ISTEXT('Rolex Data'!AZ367), ISTEXT('Rolex Data'!BA367)),1,0)</f>
        <v>0</v>
      </c>
      <c r="Q367">
        <f>IF('Rolex Data'!BB367="Yes",1,0)</f>
        <v>0</v>
      </c>
      <c r="R367">
        <f>IF('Rolex Data'!BC367="Yes",1,0)</f>
        <v>0</v>
      </c>
      <c r="S367">
        <f>IF('Rolex Data'!BF367="Yes",1,0)</f>
        <v>0</v>
      </c>
      <c r="T367">
        <f>IF('Rolex Data'!BG367="A",1,0)</f>
        <v>0</v>
      </c>
      <c r="U367">
        <f>IF('Rolex Data'!BG367="AA",1,0)</f>
        <v>0</v>
      </c>
      <c r="V367">
        <f>IF('Rolex Data'!BG367="AAA",1,0)</f>
        <v>1</v>
      </c>
      <c r="W367">
        <f>IF('Rolex Data'!BG367="AAAA",1,0)</f>
        <v>0</v>
      </c>
      <c r="X367">
        <f>IF('Rolex Data'!R367="Yes",1,0)</f>
        <v>0</v>
      </c>
      <c r="Y367">
        <f>IF(OR('Rolex Data'!X367="Yes", 'Rolex Data'!Y367="Yes",'Rolex Data'!Z367="Yes"),1,0)</f>
        <v>1</v>
      </c>
      <c r="Z367">
        <f>IF(OR('Rolex Data'!AA367="Yes",'Rolex Data'!AB367="Yes"),1,0)</f>
        <v>0</v>
      </c>
      <c r="AA367">
        <f>IF('Rolex Data'!AD367="Yes",1,0)</f>
        <v>0</v>
      </c>
      <c r="AB367">
        <f>IF('Rolex Data'!AC367="Yes",1,0)</f>
        <v>0</v>
      </c>
      <c r="AC367">
        <f>IF('Rolex Data'!AE367="Yes",1,0)</f>
        <v>0</v>
      </c>
      <c r="AD367">
        <f>IF(OR('Rolex Data'!AK367="Yes",'Rolex Data'!AN367="Yes"),1,0)</f>
        <v>0</v>
      </c>
      <c r="AE367" s="45">
        <f t="shared" si="31"/>
        <v>1</v>
      </c>
      <c r="AF367" s="45">
        <f t="shared" si="32"/>
        <v>0</v>
      </c>
      <c r="AG367" s="45">
        <f t="shared" si="33"/>
        <v>0</v>
      </c>
      <c r="AH367" s="45">
        <f t="shared" si="34"/>
        <v>0</v>
      </c>
      <c r="AI367" s="45">
        <f t="shared" si="35"/>
        <v>0</v>
      </c>
    </row>
    <row r="368" spans="1:35" x14ac:dyDescent="0.2">
      <c r="A368">
        <v>364</v>
      </c>
      <c r="B368" s="47">
        <f>'Rolex Data'!C368</f>
        <v>43415</v>
      </c>
      <c r="C368">
        <f>'Rolex Data'!D368</f>
        <v>192</v>
      </c>
      <c r="D368" s="48">
        <f>'Rolex Data'!E368</f>
        <v>11000</v>
      </c>
      <c r="E368" s="48">
        <f>'Rolex Data'!F368</f>
        <v>13750</v>
      </c>
      <c r="F368" s="49">
        <f t="shared" si="30"/>
        <v>9.3056505517805075</v>
      </c>
      <c r="G368">
        <f>IF('Rolex Data'!L368="Stainless Steel",1,0)</f>
        <v>0</v>
      </c>
      <c r="H368">
        <f>IF('Rolex Data'!L368="Two-tone",1,0)</f>
        <v>0</v>
      </c>
      <c r="I368">
        <f>IF(OR('Rolex Data'!L368="YG 18K",'Rolex Data'!L368="YG &lt;18K",'Rolex Data'!L368="PG 18K",'Rolex Data'!L368="PG &lt;18K",'Rolex Data'!L368="WG 18K",'Rolex Data'!L368="Mixes of 18K",'Rolex Data'!L368="Mixes &lt;18K"),1,0)</f>
        <v>1</v>
      </c>
      <c r="J368">
        <f>IF(OR('Rolex Data'!L368="PVD",'Rolex Data'!L368="Gold Plate",'Rolex Data'!L368="Other"),1,0)</f>
        <v>0</v>
      </c>
      <c r="K368">
        <f>IF('Rolex Data'!P368="Stainless Steel",1,0)</f>
        <v>0</v>
      </c>
      <c r="L368">
        <f>IF('Rolex Data'!P368="Leather",1,0)</f>
        <v>0</v>
      </c>
      <c r="M368">
        <f>IF('Rolex Data'!P368="Two-tone",1,0)</f>
        <v>0</v>
      </c>
      <c r="N368">
        <f>IF(OR('Rolex Data'!P368="YG 18K",'Rolex Data'!P368="PG 18K",'Rolex Data'!P368="WG 18K",'Rolex Data'!P368="Mixes of 18K"),1,0)</f>
        <v>1</v>
      </c>
      <c r="O368">
        <f>IF(OR('Rolex Data'!AX368="Yes",'Rolex Data'!AY368="Yes",'Rolex Data'!AW368="Yes"),1,0)</f>
        <v>0</v>
      </c>
      <c r="P368">
        <f>IF(OR(ISTEXT('Rolex Data'!AZ368), ISTEXT('Rolex Data'!BA368)),1,0)</f>
        <v>0</v>
      </c>
      <c r="Q368">
        <f>IF('Rolex Data'!BB368="Yes",1,0)</f>
        <v>0</v>
      </c>
      <c r="R368">
        <f>IF('Rolex Data'!BC368="Yes",1,0)</f>
        <v>0</v>
      </c>
      <c r="S368">
        <f>IF('Rolex Data'!BF368="Yes",1,0)</f>
        <v>0</v>
      </c>
      <c r="T368">
        <f>IF('Rolex Data'!BG368="A",1,0)</f>
        <v>0</v>
      </c>
      <c r="U368">
        <f>IF('Rolex Data'!BG368="AA",1,0)</f>
        <v>0</v>
      </c>
      <c r="V368">
        <f>IF('Rolex Data'!BG368="AAA",1,0)</f>
        <v>1</v>
      </c>
      <c r="W368">
        <f>IF('Rolex Data'!BG368="AAAA",1,0)</f>
        <v>0</v>
      </c>
      <c r="X368">
        <f>IF('Rolex Data'!R368="Yes",1,0)</f>
        <v>0</v>
      </c>
      <c r="Y368">
        <f>IF(OR('Rolex Data'!X368="Yes", 'Rolex Data'!Y368="Yes",'Rolex Data'!Z368="Yes"),1,0)</f>
        <v>1</v>
      </c>
      <c r="Z368">
        <f>IF(OR('Rolex Data'!AA368="Yes",'Rolex Data'!AB368="Yes"),1,0)</f>
        <v>0</v>
      </c>
      <c r="AA368">
        <f>IF('Rolex Data'!AD368="Yes",1,0)</f>
        <v>0</v>
      </c>
      <c r="AB368">
        <f>IF('Rolex Data'!AC368="Yes",1,0)</f>
        <v>0</v>
      </c>
      <c r="AC368">
        <f>IF('Rolex Data'!AE368="Yes",1,0)</f>
        <v>0</v>
      </c>
      <c r="AD368">
        <f>IF(OR('Rolex Data'!AK368="Yes",'Rolex Data'!AN368="Yes"),1,0)</f>
        <v>0</v>
      </c>
      <c r="AE368" s="45">
        <f t="shared" si="31"/>
        <v>1</v>
      </c>
      <c r="AF368" s="45">
        <f t="shared" si="32"/>
        <v>0</v>
      </c>
      <c r="AG368" s="45">
        <f t="shared" si="33"/>
        <v>0</v>
      </c>
      <c r="AH368" s="45">
        <f t="shared" si="34"/>
        <v>0</v>
      </c>
      <c r="AI368" s="45">
        <f t="shared" si="35"/>
        <v>0</v>
      </c>
    </row>
    <row r="369" spans="1:35" x14ac:dyDescent="0.2">
      <c r="A369">
        <v>365</v>
      </c>
      <c r="B369" s="47">
        <f>'Rolex Data'!C369</f>
        <v>43415</v>
      </c>
      <c r="C369">
        <f>'Rolex Data'!D369</f>
        <v>194</v>
      </c>
      <c r="D369" s="48">
        <f>'Rolex Data'!E369</f>
        <v>70000</v>
      </c>
      <c r="E369" s="48">
        <f>'Rolex Data'!F369</f>
        <v>87500</v>
      </c>
      <c r="F369" s="49">
        <f t="shared" si="30"/>
        <v>11.156250521031495</v>
      </c>
      <c r="G369">
        <f>IF('Rolex Data'!L369="Stainless Steel",1,0)</f>
        <v>0</v>
      </c>
      <c r="H369">
        <f>IF('Rolex Data'!L369="Two-tone",1,0)</f>
        <v>0</v>
      </c>
      <c r="I369">
        <f>IF(OR('Rolex Data'!L369="YG 18K",'Rolex Data'!L369="YG &lt;18K",'Rolex Data'!L369="PG 18K",'Rolex Data'!L369="PG &lt;18K",'Rolex Data'!L369="WG 18K",'Rolex Data'!L369="Mixes of 18K",'Rolex Data'!L369="Mixes &lt;18K"),1,0)</f>
        <v>1</v>
      </c>
      <c r="J369">
        <f>IF(OR('Rolex Data'!L369="PVD",'Rolex Data'!L369="Gold Plate",'Rolex Data'!L369="Other"),1,0)</f>
        <v>0</v>
      </c>
      <c r="K369">
        <f>IF('Rolex Data'!P369="Stainless Steel",1,0)</f>
        <v>0</v>
      </c>
      <c r="L369">
        <f>IF('Rolex Data'!P369="Leather",1,0)</f>
        <v>0</v>
      </c>
      <c r="M369">
        <f>IF('Rolex Data'!P369="Two-tone",1,0)</f>
        <v>0</v>
      </c>
      <c r="N369">
        <f>IF(OR('Rolex Data'!P369="YG 18K",'Rolex Data'!P369="PG 18K",'Rolex Data'!P369="WG 18K",'Rolex Data'!P369="Mixes of 18K"),1,0)</f>
        <v>1</v>
      </c>
      <c r="O369">
        <f>IF(OR('Rolex Data'!AX369="Yes",'Rolex Data'!AY369="Yes",'Rolex Data'!AW369="Yes"),1,0)</f>
        <v>0</v>
      </c>
      <c r="P369">
        <f>IF(OR(ISTEXT('Rolex Data'!AZ369), ISTEXT('Rolex Data'!BA369)),1,0)</f>
        <v>0</v>
      </c>
      <c r="Q369">
        <f>IF('Rolex Data'!BB369="Yes",1,0)</f>
        <v>0</v>
      </c>
      <c r="R369">
        <f>IF('Rolex Data'!BC369="Yes",1,0)</f>
        <v>0</v>
      </c>
      <c r="S369">
        <f>IF('Rolex Data'!BF369="Yes",1,0)</f>
        <v>0</v>
      </c>
      <c r="T369">
        <f>IF('Rolex Data'!BG369="A",1,0)</f>
        <v>0</v>
      </c>
      <c r="U369">
        <f>IF('Rolex Data'!BG369="AA",1,0)</f>
        <v>0</v>
      </c>
      <c r="V369">
        <f>IF('Rolex Data'!BG369="AAA",1,0)</f>
        <v>0</v>
      </c>
      <c r="W369">
        <f>IF('Rolex Data'!BG369="AAAA",1,0)</f>
        <v>1</v>
      </c>
      <c r="X369">
        <f>IF('Rolex Data'!R369="Yes",1,0)</f>
        <v>0</v>
      </c>
      <c r="Y369">
        <f>IF(OR('Rolex Data'!X369="Yes", 'Rolex Data'!Y369="Yes",'Rolex Data'!Z369="Yes"),1,0)</f>
        <v>1</v>
      </c>
      <c r="Z369">
        <f>IF(OR('Rolex Data'!AA369="Yes",'Rolex Data'!AB369="Yes"),1,0)</f>
        <v>0</v>
      </c>
      <c r="AA369">
        <f>IF('Rolex Data'!AD369="Yes",1,0)</f>
        <v>0</v>
      </c>
      <c r="AB369">
        <f>IF('Rolex Data'!AC369="Yes",1,0)</f>
        <v>0</v>
      </c>
      <c r="AC369">
        <f>IF('Rolex Data'!AE369="Yes",1,0)</f>
        <v>0</v>
      </c>
      <c r="AD369">
        <f>IF(OR('Rolex Data'!AK369="Yes",'Rolex Data'!AN369="Yes"),1,0)</f>
        <v>0</v>
      </c>
      <c r="AE369" s="45">
        <f t="shared" si="31"/>
        <v>1</v>
      </c>
      <c r="AF369" s="45">
        <f t="shared" si="32"/>
        <v>0</v>
      </c>
      <c r="AG369" s="45">
        <f t="shared" si="33"/>
        <v>0</v>
      </c>
      <c r="AH369" s="45">
        <f t="shared" si="34"/>
        <v>0</v>
      </c>
      <c r="AI369" s="45">
        <f t="shared" si="35"/>
        <v>0</v>
      </c>
    </row>
    <row r="370" spans="1:35" x14ac:dyDescent="0.2">
      <c r="A370">
        <v>366</v>
      </c>
      <c r="B370" s="47">
        <f>'Rolex Data'!C370</f>
        <v>43415</v>
      </c>
      <c r="C370">
        <f>'Rolex Data'!D370</f>
        <v>196</v>
      </c>
      <c r="D370" s="48">
        <f>'Rolex Data'!E370</f>
        <v>28000</v>
      </c>
      <c r="E370" s="48">
        <f>'Rolex Data'!F370</f>
        <v>35000</v>
      </c>
      <c r="F370" s="49">
        <f t="shared" si="30"/>
        <v>10.239959789157341</v>
      </c>
      <c r="G370">
        <f>IF('Rolex Data'!L370="Stainless Steel",1,0)</f>
        <v>0</v>
      </c>
      <c r="H370">
        <f>IF('Rolex Data'!L370="Two-tone",1,0)</f>
        <v>0</v>
      </c>
      <c r="I370">
        <f>IF(OR('Rolex Data'!L370="YG 18K",'Rolex Data'!L370="YG &lt;18K",'Rolex Data'!L370="PG 18K",'Rolex Data'!L370="PG &lt;18K",'Rolex Data'!L370="WG 18K",'Rolex Data'!L370="Mixes of 18K",'Rolex Data'!L370="Mixes &lt;18K"),1,0)</f>
        <v>1</v>
      </c>
      <c r="J370">
        <f>IF(OR('Rolex Data'!L370="PVD",'Rolex Data'!L370="Gold Plate",'Rolex Data'!L370="Other"),1,0)</f>
        <v>0</v>
      </c>
      <c r="K370">
        <f>IF('Rolex Data'!P370="Stainless Steel",1,0)</f>
        <v>0</v>
      </c>
      <c r="L370">
        <f>IF('Rolex Data'!P370="Leather",1,0)</f>
        <v>0</v>
      </c>
      <c r="M370">
        <f>IF('Rolex Data'!P370="Two-tone",1,0)</f>
        <v>0</v>
      </c>
      <c r="N370">
        <f>IF(OR('Rolex Data'!P370="YG 18K",'Rolex Data'!P370="PG 18K",'Rolex Data'!P370="WG 18K",'Rolex Data'!P370="Mixes of 18K"),1,0)</f>
        <v>1</v>
      </c>
      <c r="O370">
        <f>IF(OR('Rolex Data'!AX370="Yes",'Rolex Data'!AY370="Yes",'Rolex Data'!AW370="Yes"),1,0)</f>
        <v>0</v>
      </c>
      <c r="P370">
        <f>IF(OR(ISTEXT('Rolex Data'!AZ370), ISTEXT('Rolex Data'!BA370)),1,0)</f>
        <v>0</v>
      </c>
      <c r="Q370">
        <f>IF('Rolex Data'!BB370="Yes",1,0)</f>
        <v>0</v>
      </c>
      <c r="R370">
        <f>IF('Rolex Data'!BC370="Yes",1,0)</f>
        <v>0</v>
      </c>
      <c r="S370">
        <f>IF('Rolex Data'!BF370="Yes",1,0)</f>
        <v>0</v>
      </c>
      <c r="T370">
        <f>IF('Rolex Data'!BG370="A",1,0)</f>
        <v>0</v>
      </c>
      <c r="U370">
        <f>IF('Rolex Data'!BG370="AA",1,0)</f>
        <v>0</v>
      </c>
      <c r="V370">
        <f>IF('Rolex Data'!BG370="AAA",1,0)</f>
        <v>0</v>
      </c>
      <c r="W370">
        <f>IF('Rolex Data'!BG370="AAAA",1,0)</f>
        <v>1</v>
      </c>
      <c r="X370">
        <f>IF('Rolex Data'!R370="Yes",1,0)</f>
        <v>0</v>
      </c>
      <c r="Y370">
        <f>IF(OR('Rolex Data'!X370="Yes", 'Rolex Data'!Y370="Yes",'Rolex Data'!Z370="Yes"),1,0)</f>
        <v>1</v>
      </c>
      <c r="Z370">
        <f>IF(OR('Rolex Data'!AA370="Yes",'Rolex Data'!AB370="Yes"),1,0)</f>
        <v>0</v>
      </c>
      <c r="AA370">
        <f>IF('Rolex Data'!AD370="Yes",1,0)</f>
        <v>0</v>
      </c>
      <c r="AB370">
        <f>IF('Rolex Data'!AC370="Yes",1,0)</f>
        <v>0</v>
      </c>
      <c r="AC370">
        <f>IF('Rolex Data'!AE370="Yes",1,0)</f>
        <v>0</v>
      </c>
      <c r="AD370">
        <f>IF(OR('Rolex Data'!AK370="Yes",'Rolex Data'!AN370="Yes"),1,0)</f>
        <v>0</v>
      </c>
      <c r="AE370" s="45">
        <f t="shared" si="31"/>
        <v>1</v>
      </c>
      <c r="AF370" s="45">
        <f t="shared" si="32"/>
        <v>0</v>
      </c>
      <c r="AG370" s="45">
        <f t="shared" si="33"/>
        <v>0</v>
      </c>
      <c r="AH370" s="45">
        <f t="shared" si="34"/>
        <v>0</v>
      </c>
      <c r="AI370" s="45">
        <f t="shared" si="35"/>
        <v>0</v>
      </c>
    </row>
    <row r="371" spans="1:35" x14ac:dyDescent="0.2">
      <c r="A371">
        <v>367</v>
      </c>
      <c r="B371" s="47">
        <f>'Rolex Data'!C371</f>
        <v>43415</v>
      </c>
      <c r="C371">
        <f>'Rolex Data'!D371</f>
        <v>197</v>
      </c>
      <c r="D371" s="48">
        <f>'Rolex Data'!E371</f>
        <v>28000</v>
      </c>
      <c r="E371" s="48">
        <f>'Rolex Data'!F371</f>
        <v>35000</v>
      </c>
      <c r="F371" s="49">
        <f t="shared" si="30"/>
        <v>10.239959789157341</v>
      </c>
      <c r="G371">
        <f>IF('Rolex Data'!L371="Stainless Steel",1,0)</f>
        <v>0</v>
      </c>
      <c r="H371">
        <f>IF('Rolex Data'!L371="Two-tone",1,0)</f>
        <v>0</v>
      </c>
      <c r="I371">
        <f>IF(OR('Rolex Data'!L371="YG 18K",'Rolex Data'!L371="YG &lt;18K",'Rolex Data'!L371="PG 18K",'Rolex Data'!L371="PG &lt;18K",'Rolex Data'!L371="WG 18K",'Rolex Data'!L371="Mixes of 18K",'Rolex Data'!L371="Mixes &lt;18K"),1,0)</f>
        <v>1</v>
      </c>
      <c r="J371">
        <f>IF(OR('Rolex Data'!L371="PVD",'Rolex Data'!L371="Gold Plate",'Rolex Data'!L371="Other"),1,0)</f>
        <v>0</v>
      </c>
      <c r="K371">
        <f>IF('Rolex Data'!P371="Stainless Steel",1,0)</f>
        <v>0</v>
      </c>
      <c r="L371">
        <f>IF('Rolex Data'!P371="Leather",1,0)</f>
        <v>0</v>
      </c>
      <c r="M371">
        <f>IF('Rolex Data'!P371="Two-tone",1,0)</f>
        <v>0</v>
      </c>
      <c r="N371">
        <f>IF(OR('Rolex Data'!P371="YG 18K",'Rolex Data'!P371="PG 18K",'Rolex Data'!P371="WG 18K",'Rolex Data'!P371="Mixes of 18K"),1,0)</f>
        <v>1</v>
      </c>
      <c r="O371">
        <f>IF(OR('Rolex Data'!AX371="Yes",'Rolex Data'!AY371="Yes",'Rolex Data'!AW371="Yes"),1,0)</f>
        <v>0</v>
      </c>
      <c r="P371">
        <f>IF(OR(ISTEXT('Rolex Data'!AZ371), ISTEXT('Rolex Data'!BA371)),1,0)</f>
        <v>1</v>
      </c>
      <c r="Q371">
        <f>IF('Rolex Data'!BB371="Yes",1,0)</f>
        <v>0</v>
      </c>
      <c r="R371">
        <f>IF('Rolex Data'!BC371="Yes",1,0)</f>
        <v>0</v>
      </c>
      <c r="S371">
        <f>IF('Rolex Data'!BF371="Yes",1,0)</f>
        <v>0</v>
      </c>
      <c r="T371">
        <f>IF('Rolex Data'!BG371="A",1,0)</f>
        <v>0</v>
      </c>
      <c r="U371">
        <f>IF('Rolex Data'!BG371="AA",1,0)</f>
        <v>0</v>
      </c>
      <c r="V371">
        <f>IF('Rolex Data'!BG371="AAA",1,0)</f>
        <v>0</v>
      </c>
      <c r="W371">
        <f>IF('Rolex Data'!BG371="AAAA",1,0)</f>
        <v>1</v>
      </c>
      <c r="X371">
        <f>IF('Rolex Data'!R371="Yes",1,0)</f>
        <v>0</v>
      </c>
      <c r="Y371">
        <f>IF(OR('Rolex Data'!X371="Yes", 'Rolex Data'!Y371="Yes",'Rolex Data'!Z371="Yes"),1,0)</f>
        <v>1</v>
      </c>
      <c r="Z371">
        <f>IF(OR('Rolex Data'!AA371="Yes",'Rolex Data'!AB371="Yes"),1,0)</f>
        <v>0</v>
      </c>
      <c r="AA371">
        <f>IF('Rolex Data'!AD371="Yes",1,0)</f>
        <v>0</v>
      </c>
      <c r="AB371">
        <f>IF('Rolex Data'!AC371="Yes",1,0)</f>
        <v>0</v>
      </c>
      <c r="AC371">
        <f>IF('Rolex Data'!AE371="Yes",1,0)</f>
        <v>0</v>
      </c>
      <c r="AD371">
        <f>IF(OR('Rolex Data'!AK371="Yes",'Rolex Data'!AN371="Yes"),1,0)</f>
        <v>0</v>
      </c>
      <c r="AE371" s="45">
        <f t="shared" si="31"/>
        <v>1</v>
      </c>
      <c r="AF371" s="45">
        <f t="shared" si="32"/>
        <v>0</v>
      </c>
      <c r="AG371" s="45">
        <f t="shared" si="33"/>
        <v>0</v>
      </c>
      <c r="AH371" s="45">
        <f t="shared" si="34"/>
        <v>0</v>
      </c>
      <c r="AI371" s="45">
        <f t="shared" si="35"/>
        <v>0</v>
      </c>
    </row>
    <row r="372" spans="1:35" x14ac:dyDescent="0.2">
      <c r="A372">
        <v>368</v>
      </c>
      <c r="B372" s="47">
        <f>'Rolex Data'!C372</f>
        <v>43415</v>
      </c>
      <c r="C372">
        <f>'Rolex Data'!D372</f>
        <v>198</v>
      </c>
      <c r="D372" s="48">
        <f>'Rolex Data'!E372</f>
        <v>10000</v>
      </c>
      <c r="E372" s="48">
        <f>'Rolex Data'!F372</f>
        <v>12500</v>
      </c>
      <c r="F372" s="49">
        <f t="shared" si="30"/>
        <v>9.2103403719761836</v>
      </c>
      <c r="G372">
        <f>IF('Rolex Data'!L372="Stainless Steel",1,0)</f>
        <v>1</v>
      </c>
      <c r="H372">
        <f>IF('Rolex Data'!L372="Two-tone",1,0)</f>
        <v>0</v>
      </c>
      <c r="I372">
        <f>IF(OR('Rolex Data'!L372="YG 18K",'Rolex Data'!L372="YG &lt;18K",'Rolex Data'!L372="PG 18K",'Rolex Data'!L372="PG &lt;18K",'Rolex Data'!L372="WG 18K",'Rolex Data'!L372="Mixes of 18K",'Rolex Data'!L372="Mixes &lt;18K"),1,0)</f>
        <v>0</v>
      </c>
      <c r="J372">
        <f>IF(OR('Rolex Data'!L372="PVD",'Rolex Data'!L372="Gold Plate",'Rolex Data'!L372="Other"),1,0)</f>
        <v>0</v>
      </c>
      <c r="K372">
        <f>IF('Rolex Data'!P372="Stainless Steel",1,0)</f>
        <v>1</v>
      </c>
      <c r="L372">
        <f>IF('Rolex Data'!P372="Leather",1,0)</f>
        <v>0</v>
      </c>
      <c r="M372">
        <f>IF('Rolex Data'!P372="Two-tone",1,0)</f>
        <v>0</v>
      </c>
      <c r="N372">
        <f>IF(OR('Rolex Data'!P372="YG 18K",'Rolex Data'!P372="PG 18K",'Rolex Data'!P372="WG 18K",'Rolex Data'!P372="Mixes of 18K"),1,0)</f>
        <v>0</v>
      </c>
      <c r="O372">
        <f>IF(OR('Rolex Data'!AX372="Yes",'Rolex Data'!AY372="Yes",'Rolex Data'!AW372="Yes"),1,0)</f>
        <v>0</v>
      </c>
      <c r="P372">
        <f>IF(OR(ISTEXT('Rolex Data'!AZ372), ISTEXT('Rolex Data'!BA372)),1,0)</f>
        <v>0</v>
      </c>
      <c r="Q372">
        <f>IF('Rolex Data'!BB372="Yes",1,0)</f>
        <v>0</v>
      </c>
      <c r="R372">
        <f>IF('Rolex Data'!BC372="Yes",1,0)</f>
        <v>0</v>
      </c>
      <c r="S372">
        <f>IF('Rolex Data'!BF372="Yes",1,0)</f>
        <v>0</v>
      </c>
      <c r="T372">
        <f>IF('Rolex Data'!BG372="A",1,0)</f>
        <v>0</v>
      </c>
      <c r="U372">
        <f>IF('Rolex Data'!BG372="AA",1,0)</f>
        <v>0</v>
      </c>
      <c r="V372">
        <f>IF('Rolex Data'!BG372="AAA",1,0)</f>
        <v>1</v>
      </c>
      <c r="W372">
        <f>IF('Rolex Data'!BG372="AAAA",1,0)</f>
        <v>0</v>
      </c>
      <c r="X372">
        <f>IF('Rolex Data'!R372="Yes",1,0)</f>
        <v>0</v>
      </c>
      <c r="Y372">
        <f>IF(OR('Rolex Data'!X372="Yes", 'Rolex Data'!Y372="Yes",'Rolex Data'!Z372="Yes"),1,0)</f>
        <v>1</v>
      </c>
      <c r="Z372">
        <f>IF(OR('Rolex Data'!AA372="Yes",'Rolex Data'!AB372="Yes"),1,0)</f>
        <v>0</v>
      </c>
      <c r="AA372">
        <f>IF('Rolex Data'!AD372="Yes",1,0)</f>
        <v>0</v>
      </c>
      <c r="AB372">
        <f>IF('Rolex Data'!AC372="Yes",1,0)</f>
        <v>0</v>
      </c>
      <c r="AC372">
        <f>IF('Rolex Data'!AE372="Yes",1,0)</f>
        <v>1</v>
      </c>
      <c r="AD372">
        <f>IF(OR('Rolex Data'!AK372="Yes",'Rolex Data'!AN372="Yes"),1,0)</f>
        <v>0</v>
      </c>
      <c r="AE372" s="45">
        <f t="shared" si="31"/>
        <v>1</v>
      </c>
      <c r="AF372" s="45">
        <f t="shared" si="32"/>
        <v>0</v>
      </c>
      <c r="AG372" s="45">
        <f t="shared" si="33"/>
        <v>0</v>
      </c>
      <c r="AH372" s="45">
        <f t="shared" si="34"/>
        <v>0</v>
      </c>
      <c r="AI372" s="45">
        <f t="shared" si="35"/>
        <v>0</v>
      </c>
    </row>
    <row r="373" spans="1:35" x14ac:dyDescent="0.2">
      <c r="A373">
        <v>369</v>
      </c>
      <c r="B373" s="47">
        <f>'Rolex Data'!C373</f>
        <v>43415</v>
      </c>
      <c r="C373">
        <f>'Rolex Data'!D373</f>
        <v>199</v>
      </c>
      <c r="D373" s="48">
        <f>'Rolex Data'!E373</f>
        <v>12000</v>
      </c>
      <c r="E373" s="48">
        <f>'Rolex Data'!F373</f>
        <v>15000</v>
      </c>
      <c r="F373" s="49">
        <f t="shared" si="30"/>
        <v>9.3926619287701367</v>
      </c>
      <c r="G373">
        <f>IF('Rolex Data'!L373="Stainless Steel",1,0)</f>
        <v>1</v>
      </c>
      <c r="H373">
        <f>IF('Rolex Data'!L373="Two-tone",1,0)</f>
        <v>0</v>
      </c>
      <c r="I373">
        <f>IF(OR('Rolex Data'!L373="YG 18K",'Rolex Data'!L373="YG &lt;18K",'Rolex Data'!L373="PG 18K",'Rolex Data'!L373="PG &lt;18K",'Rolex Data'!L373="WG 18K",'Rolex Data'!L373="Mixes of 18K",'Rolex Data'!L373="Mixes &lt;18K"),1,0)</f>
        <v>0</v>
      </c>
      <c r="J373">
        <f>IF(OR('Rolex Data'!L373="PVD",'Rolex Data'!L373="Gold Plate",'Rolex Data'!L373="Other"),1,0)</f>
        <v>0</v>
      </c>
      <c r="K373">
        <f>IF('Rolex Data'!P373="Stainless Steel",1,0)</f>
        <v>1</v>
      </c>
      <c r="L373">
        <f>IF('Rolex Data'!P373="Leather",1,0)</f>
        <v>0</v>
      </c>
      <c r="M373">
        <f>IF('Rolex Data'!P373="Two-tone",1,0)</f>
        <v>0</v>
      </c>
      <c r="N373">
        <f>IF(OR('Rolex Data'!P373="YG 18K",'Rolex Data'!P373="PG 18K",'Rolex Data'!P373="WG 18K",'Rolex Data'!P373="Mixes of 18K"),1,0)</f>
        <v>0</v>
      </c>
      <c r="O373">
        <f>IF(OR('Rolex Data'!AX373="Yes",'Rolex Data'!AY373="Yes",'Rolex Data'!AW373="Yes"),1,0)</f>
        <v>0</v>
      </c>
      <c r="P373">
        <f>IF(OR(ISTEXT('Rolex Data'!AZ373), ISTEXT('Rolex Data'!BA373)),1,0)</f>
        <v>0</v>
      </c>
      <c r="Q373">
        <f>IF('Rolex Data'!BB373="Yes",1,0)</f>
        <v>0</v>
      </c>
      <c r="R373">
        <f>IF('Rolex Data'!BC373="Yes",1,0)</f>
        <v>0</v>
      </c>
      <c r="S373">
        <f>IF('Rolex Data'!BF373="Yes",1,0)</f>
        <v>0</v>
      </c>
      <c r="T373">
        <f>IF('Rolex Data'!BG373="A",1,0)</f>
        <v>0</v>
      </c>
      <c r="U373">
        <f>IF('Rolex Data'!BG373="AA",1,0)</f>
        <v>0</v>
      </c>
      <c r="V373">
        <f>IF('Rolex Data'!BG373="AAA",1,0)</f>
        <v>1</v>
      </c>
      <c r="W373">
        <f>IF('Rolex Data'!BG373="AAAA",1,0)</f>
        <v>0</v>
      </c>
      <c r="X373">
        <f>IF('Rolex Data'!R373="Yes",1,0)</f>
        <v>0</v>
      </c>
      <c r="Y373">
        <f>IF(OR('Rolex Data'!X373="Yes", 'Rolex Data'!Y373="Yes",'Rolex Data'!Z373="Yes"),1,0)</f>
        <v>1</v>
      </c>
      <c r="Z373">
        <f>IF(OR('Rolex Data'!AA373="Yes",'Rolex Data'!AB373="Yes"),1,0)</f>
        <v>0</v>
      </c>
      <c r="AA373">
        <f>IF('Rolex Data'!AD373="Yes",1,0)</f>
        <v>0</v>
      </c>
      <c r="AB373">
        <f>IF('Rolex Data'!AC373="Yes",1,0)</f>
        <v>0</v>
      </c>
      <c r="AC373">
        <f>IF('Rolex Data'!AE373="Yes",1,0)</f>
        <v>1</v>
      </c>
      <c r="AD373">
        <f>IF(OR('Rolex Data'!AK373="Yes",'Rolex Data'!AN373="Yes"),1,0)</f>
        <v>0</v>
      </c>
      <c r="AE373" s="45">
        <f t="shared" si="31"/>
        <v>1</v>
      </c>
      <c r="AF373" s="45">
        <f t="shared" si="32"/>
        <v>0</v>
      </c>
      <c r="AG373" s="45">
        <f t="shared" si="33"/>
        <v>0</v>
      </c>
      <c r="AH373" s="45">
        <f t="shared" si="34"/>
        <v>0</v>
      </c>
      <c r="AI373" s="45">
        <f t="shared" si="35"/>
        <v>0</v>
      </c>
    </row>
    <row r="374" spans="1:35" x14ac:dyDescent="0.2">
      <c r="A374">
        <v>370</v>
      </c>
      <c r="B374" s="47">
        <f>'Rolex Data'!C374</f>
        <v>43415</v>
      </c>
      <c r="C374">
        <f>'Rolex Data'!D374</f>
        <v>202</v>
      </c>
      <c r="D374" s="48">
        <f>'Rolex Data'!E374</f>
        <v>10000</v>
      </c>
      <c r="E374" s="48">
        <f>'Rolex Data'!F374</f>
        <v>12500</v>
      </c>
      <c r="F374" s="49">
        <f t="shared" si="30"/>
        <v>9.2103403719761836</v>
      </c>
      <c r="G374">
        <f>IF('Rolex Data'!L374="Stainless Steel",1,0)</f>
        <v>1</v>
      </c>
      <c r="H374">
        <f>IF('Rolex Data'!L374="Two-tone",1,0)</f>
        <v>0</v>
      </c>
      <c r="I374">
        <f>IF(OR('Rolex Data'!L374="YG 18K",'Rolex Data'!L374="YG &lt;18K",'Rolex Data'!L374="PG 18K",'Rolex Data'!L374="PG &lt;18K",'Rolex Data'!L374="WG 18K",'Rolex Data'!L374="Mixes of 18K",'Rolex Data'!L374="Mixes &lt;18K"),1,0)</f>
        <v>0</v>
      </c>
      <c r="J374">
        <f>IF(OR('Rolex Data'!L374="PVD",'Rolex Data'!L374="Gold Plate",'Rolex Data'!L374="Other"),1,0)</f>
        <v>0</v>
      </c>
      <c r="K374">
        <f>IF('Rolex Data'!P374="Stainless Steel",1,0)</f>
        <v>1</v>
      </c>
      <c r="L374">
        <f>IF('Rolex Data'!P374="Leather",1,0)</f>
        <v>0</v>
      </c>
      <c r="M374">
        <f>IF('Rolex Data'!P374="Two-tone",1,0)</f>
        <v>0</v>
      </c>
      <c r="N374">
        <f>IF(OR('Rolex Data'!P374="YG 18K",'Rolex Data'!P374="PG 18K",'Rolex Data'!P374="WG 18K",'Rolex Data'!P374="Mixes of 18K"),1,0)</f>
        <v>0</v>
      </c>
      <c r="O374">
        <f>IF(OR('Rolex Data'!AX374="Yes",'Rolex Data'!AY374="Yes",'Rolex Data'!AW374="Yes"),1,0)</f>
        <v>0</v>
      </c>
      <c r="P374">
        <f>IF(OR(ISTEXT('Rolex Data'!AZ374), ISTEXT('Rolex Data'!BA374)),1,0)</f>
        <v>0</v>
      </c>
      <c r="Q374">
        <f>IF('Rolex Data'!BB374="Yes",1,0)</f>
        <v>0</v>
      </c>
      <c r="R374">
        <f>IF('Rolex Data'!BC374="Yes",1,0)</f>
        <v>0</v>
      </c>
      <c r="S374">
        <f>IF('Rolex Data'!BF374="Yes",1,0)</f>
        <v>0</v>
      </c>
      <c r="T374">
        <f>IF('Rolex Data'!BG374="A",1,0)</f>
        <v>0</v>
      </c>
      <c r="U374">
        <f>IF('Rolex Data'!BG374="AA",1,0)</f>
        <v>1</v>
      </c>
      <c r="V374">
        <f>IF('Rolex Data'!BG374="AAA",1,0)</f>
        <v>0</v>
      </c>
      <c r="W374">
        <f>IF('Rolex Data'!BG374="AAAA",1,0)</f>
        <v>0</v>
      </c>
      <c r="X374">
        <f>IF('Rolex Data'!R374="Yes",1,0)</f>
        <v>1</v>
      </c>
      <c r="Y374">
        <f>IF(OR('Rolex Data'!X374="Yes", 'Rolex Data'!Y374="Yes",'Rolex Data'!Z374="Yes"),1,0)</f>
        <v>0</v>
      </c>
      <c r="Z374">
        <f>IF(OR('Rolex Data'!AA374="Yes",'Rolex Data'!AB374="Yes"),1,0)</f>
        <v>0</v>
      </c>
      <c r="AA374">
        <f>IF('Rolex Data'!AD374="Yes",1,0)</f>
        <v>0</v>
      </c>
      <c r="AB374">
        <f>IF('Rolex Data'!AC374="Yes",1,0)</f>
        <v>1</v>
      </c>
      <c r="AC374">
        <f>IF('Rolex Data'!AE374="Yes",1,0)</f>
        <v>0</v>
      </c>
      <c r="AD374">
        <f>IF(OR('Rolex Data'!AK374="Yes",'Rolex Data'!AN374="Yes"),1,0)</f>
        <v>0</v>
      </c>
      <c r="AE374" s="45">
        <f t="shared" si="31"/>
        <v>1</v>
      </c>
      <c r="AF374" s="45">
        <f t="shared" si="32"/>
        <v>0</v>
      </c>
      <c r="AG374" s="45">
        <f t="shared" si="33"/>
        <v>0</v>
      </c>
      <c r="AH374" s="45">
        <f t="shared" si="34"/>
        <v>0</v>
      </c>
      <c r="AI374" s="45">
        <f t="shared" si="35"/>
        <v>0</v>
      </c>
    </row>
    <row r="375" spans="1:35" x14ac:dyDescent="0.2">
      <c r="A375">
        <v>371</v>
      </c>
      <c r="B375" s="47">
        <f>'Rolex Data'!C375</f>
        <v>43415</v>
      </c>
      <c r="C375">
        <f>'Rolex Data'!D375</f>
        <v>203</v>
      </c>
      <c r="D375" s="48">
        <f>'Rolex Data'!E375</f>
        <v>5500</v>
      </c>
      <c r="E375" s="48">
        <f>'Rolex Data'!F375</f>
        <v>6875</v>
      </c>
      <c r="F375" s="49">
        <f t="shared" si="30"/>
        <v>8.6125033712205621</v>
      </c>
      <c r="G375">
        <f>IF('Rolex Data'!L375="Stainless Steel",1,0)</f>
        <v>1</v>
      </c>
      <c r="H375">
        <f>IF('Rolex Data'!L375="Two-tone",1,0)</f>
        <v>0</v>
      </c>
      <c r="I375">
        <f>IF(OR('Rolex Data'!L375="YG 18K",'Rolex Data'!L375="YG &lt;18K",'Rolex Data'!L375="PG 18K",'Rolex Data'!L375="PG &lt;18K",'Rolex Data'!L375="WG 18K",'Rolex Data'!L375="Mixes of 18K",'Rolex Data'!L375="Mixes &lt;18K"),1,0)</f>
        <v>0</v>
      </c>
      <c r="J375">
        <f>IF(OR('Rolex Data'!L375="PVD",'Rolex Data'!L375="Gold Plate",'Rolex Data'!L375="Other"),1,0)</f>
        <v>0</v>
      </c>
      <c r="K375">
        <f>IF('Rolex Data'!P375="Stainless Steel",1,0)</f>
        <v>1</v>
      </c>
      <c r="L375">
        <f>IF('Rolex Data'!P375="Leather",1,0)</f>
        <v>0</v>
      </c>
      <c r="M375">
        <f>IF('Rolex Data'!P375="Two-tone",1,0)</f>
        <v>0</v>
      </c>
      <c r="N375">
        <f>IF(OR('Rolex Data'!P375="YG 18K",'Rolex Data'!P375="PG 18K",'Rolex Data'!P375="WG 18K",'Rolex Data'!P375="Mixes of 18K"),1,0)</f>
        <v>0</v>
      </c>
      <c r="O375">
        <f>IF(OR('Rolex Data'!AX375="Yes",'Rolex Data'!AY375="Yes",'Rolex Data'!AW375="Yes"),1,0)</f>
        <v>0</v>
      </c>
      <c r="P375">
        <f>IF(OR(ISTEXT('Rolex Data'!AZ375), ISTEXT('Rolex Data'!BA375)),1,0)</f>
        <v>0</v>
      </c>
      <c r="Q375">
        <f>IF('Rolex Data'!BB375="Yes",1,0)</f>
        <v>0</v>
      </c>
      <c r="R375">
        <f>IF('Rolex Data'!BC375="Yes",1,0)</f>
        <v>0</v>
      </c>
      <c r="S375">
        <f>IF('Rolex Data'!BF375="Yes",1,0)</f>
        <v>0</v>
      </c>
      <c r="T375">
        <f>IF('Rolex Data'!BG375="A",1,0)</f>
        <v>0</v>
      </c>
      <c r="U375">
        <f>IF('Rolex Data'!BG375="AA",1,0)</f>
        <v>1</v>
      </c>
      <c r="V375">
        <f>IF('Rolex Data'!BG375="AAA",1,0)</f>
        <v>0</v>
      </c>
      <c r="W375">
        <f>IF('Rolex Data'!BG375="AAAA",1,0)</f>
        <v>0</v>
      </c>
      <c r="X375">
        <f>IF('Rolex Data'!R375="Yes",1,0)</f>
        <v>1</v>
      </c>
      <c r="Y375">
        <f>IF(OR('Rolex Data'!X375="Yes", 'Rolex Data'!Y375="Yes",'Rolex Data'!Z375="Yes"),1,0)</f>
        <v>0</v>
      </c>
      <c r="Z375">
        <f>IF(OR('Rolex Data'!AA375="Yes",'Rolex Data'!AB375="Yes"),1,0)</f>
        <v>0</v>
      </c>
      <c r="AA375">
        <f>IF('Rolex Data'!AD375="Yes",1,0)</f>
        <v>0</v>
      </c>
      <c r="AB375">
        <f>IF('Rolex Data'!AC375="Yes",1,0)</f>
        <v>1</v>
      </c>
      <c r="AC375">
        <f>IF('Rolex Data'!AE375="Yes",1,0)</f>
        <v>0</v>
      </c>
      <c r="AD375">
        <f>IF(OR('Rolex Data'!AK375="Yes",'Rolex Data'!AN375="Yes"),1,0)</f>
        <v>0</v>
      </c>
      <c r="AE375" s="45">
        <f t="shared" si="31"/>
        <v>1</v>
      </c>
      <c r="AF375" s="45">
        <f t="shared" si="32"/>
        <v>0</v>
      </c>
      <c r="AG375" s="45">
        <f t="shared" si="33"/>
        <v>0</v>
      </c>
      <c r="AH375" s="45">
        <f t="shared" si="34"/>
        <v>0</v>
      </c>
      <c r="AI375" s="45">
        <f t="shared" si="35"/>
        <v>0</v>
      </c>
    </row>
    <row r="376" spans="1:35" x14ac:dyDescent="0.2">
      <c r="A376">
        <v>372</v>
      </c>
      <c r="B376" s="47">
        <f>'Rolex Data'!C376</f>
        <v>43415</v>
      </c>
      <c r="C376">
        <f>'Rolex Data'!D376</f>
        <v>359</v>
      </c>
      <c r="D376" s="48">
        <f>'Rolex Data'!E376</f>
        <v>14000</v>
      </c>
      <c r="E376" s="48">
        <f>'Rolex Data'!F376</f>
        <v>17500</v>
      </c>
      <c r="F376" s="49">
        <f t="shared" si="30"/>
        <v>9.5468126085973957</v>
      </c>
      <c r="G376">
        <f>IF('Rolex Data'!L376="Stainless Steel",1,0)</f>
        <v>0</v>
      </c>
      <c r="H376">
        <f>IF('Rolex Data'!L376="Two-tone",1,0)</f>
        <v>0</v>
      </c>
      <c r="I376">
        <f>IF(OR('Rolex Data'!L376="YG 18K",'Rolex Data'!L376="YG &lt;18K",'Rolex Data'!L376="PG 18K",'Rolex Data'!L376="PG &lt;18K",'Rolex Data'!L376="WG 18K",'Rolex Data'!L376="Mixes of 18K",'Rolex Data'!L376="Mixes &lt;18K"),1,0)</f>
        <v>1</v>
      </c>
      <c r="J376">
        <f>IF(OR('Rolex Data'!L376="PVD",'Rolex Data'!L376="Gold Plate",'Rolex Data'!L376="Other"),1,0)</f>
        <v>0</v>
      </c>
      <c r="K376">
        <f>IF('Rolex Data'!P376="Stainless Steel",1,0)</f>
        <v>0</v>
      </c>
      <c r="L376">
        <f>IF('Rolex Data'!P376="Leather",1,0)</f>
        <v>1</v>
      </c>
      <c r="M376">
        <f>IF('Rolex Data'!P376="Two-tone",1,0)</f>
        <v>0</v>
      </c>
      <c r="N376">
        <f>IF(OR('Rolex Data'!P376="YG 18K",'Rolex Data'!P376="PG 18K",'Rolex Data'!P376="WG 18K",'Rolex Data'!P376="Mixes of 18K"),1,0)</f>
        <v>0</v>
      </c>
      <c r="O376">
        <f>IF(OR('Rolex Data'!AX376="Yes",'Rolex Data'!AY376="Yes",'Rolex Data'!AW376="Yes"),1,0)</f>
        <v>0</v>
      </c>
      <c r="P376">
        <f>IF(OR(ISTEXT('Rolex Data'!AZ376), ISTEXT('Rolex Data'!BA376)),1,0)</f>
        <v>1</v>
      </c>
      <c r="Q376">
        <f>IF('Rolex Data'!BB376="Yes",1,0)</f>
        <v>0</v>
      </c>
      <c r="R376">
        <f>IF('Rolex Data'!BC376="Yes",1,0)</f>
        <v>0</v>
      </c>
      <c r="S376">
        <f>IF('Rolex Data'!BF376="Yes",1,0)</f>
        <v>0</v>
      </c>
      <c r="T376">
        <f>IF('Rolex Data'!BG376="A",1,0)</f>
        <v>0</v>
      </c>
      <c r="U376">
        <f>IF('Rolex Data'!BG376="AA",1,0)</f>
        <v>0</v>
      </c>
      <c r="V376">
        <f>IF('Rolex Data'!BG376="AAA",1,0)</f>
        <v>1</v>
      </c>
      <c r="W376">
        <f>IF('Rolex Data'!BG376="AAAA",1,0)</f>
        <v>0</v>
      </c>
      <c r="X376">
        <f>IF('Rolex Data'!R376="Yes",1,0)</f>
        <v>0</v>
      </c>
      <c r="Y376">
        <f>IF(OR('Rolex Data'!X376="Yes", 'Rolex Data'!Y376="Yes",'Rolex Data'!Z376="Yes"),1,0)</f>
        <v>1</v>
      </c>
      <c r="Z376">
        <f>IF(OR('Rolex Data'!AA376="Yes",'Rolex Data'!AB376="Yes"),1,0)</f>
        <v>0</v>
      </c>
      <c r="AA376">
        <f>IF('Rolex Data'!AD376="Yes",1,0)</f>
        <v>0</v>
      </c>
      <c r="AB376">
        <f>IF('Rolex Data'!AC376="Yes",1,0)</f>
        <v>0</v>
      </c>
      <c r="AC376">
        <f>IF('Rolex Data'!AE376="Yes",1,0)</f>
        <v>0</v>
      </c>
      <c r="AD376">
        <f>IF(OR('Rolex Data'!AK376="Yes",'Rolex Data'!AN376="Yes"),1,0)</f>
        <v>0</v>
      </c>
      <c r="AE376" s="45">
        <f t="shared" si="31"/>
        <v>1</v>
      </c>
      <c r="AF376" s="45">
        <f t="shared" si="32"/>
        <v>0</v>
      </c>
      <c r="AG376" s="45">
        <f t="shared" si="33"/>
        <v>0</v>
      </c>
      <c r="AH376" s="45">
        <f t="shared" si="34"/>
        <v>0</v>
      </c>
      <c r="AI376" s="45">
        <f t="shared" si="35"/>
        <v>0</v>
      </c>
    </row>
    <row r="377" spans="1:35" x14ac:dyDescent="0.2">
      <c r="A377">
        <v>373</v>
      </c>
      <c r="B377" s="47">
        <f>'Rolex Data'!C377</f>
        <v>43415</v>
      </c>
      <c r="C377">
        <f>'Rolex Data'!D377</f>
        <v>361</v>
      </c>
      <c r="D377" s="48">
        <f>'Rolex Data'!E377</f>
        <v>40000</v>
      </c>
      <c r="E377" s="48">
        <f>'Rolex Data'!F377</f>
        <v>50000</v>
      </c>
      <c r="F377" s="49">
        <f t="shared" si="30"/>
        <v>10.596634733096073</v>
      </c>
      <c r="G377">
        <f>IF('Rolex Data'!L377="Stainless Steel",1,0)</f>
        <v>1</v>
      </c>
      <c r="H377">
        <f>IF('Rolex Data'!L377="Two-tone",1,0)</f>
        <v>0</v>
      </c>
      <c r="I377">
        <f>IF(OR('Rolex Data'!L377="YG 18K",'Rolex Data'!L377="YG &lt;18K",'Rolex Data'!L377="PG 18K",'Rolex Data'!L377="PG &lt;18K",'Rolex Data'!L377="WG 18K",'Rolex Data'!L377="Mixes of 18K",'Rolex Data'!L377="Mixes &lt;18K"),1,0)</f>
        <v>0</v>
      </c>
      <c r="J377">
        <f>IF(OR('Rolex Data'!L377="PVD",'Rolex Data'!L377="Gold Plate",'Rolex Data'!L377="Other"),1,0)</f>
        <v>0</v>
      </c>
      <c r="K377">
        <f>IF('Rolex Data'!P377="Stainless Steel",1,0)</f>
        <v>1</v>
      </c>
      <c r="L377">
        <f>IF('Rolex Data'!P377="Leather",1,0)</f>
        <v>0</v>
      </c>
      <c r="M377">
        <f>IF('Rolex Data'!P377="Two-tone",1,0)</f>
        <v>0</v>
      </c>
      <c r="N377">
        <f>IF(OR('Rolex Data'!P377="YG 18K",'Rolex Data'!P377="PG 18K",'Rolex Data'!P377="WG 18K",'Rolex Data'!P377="Mixes of 18K"),1,0)</f>
        <v>0</v>
      </c>
      <c r="O377">
        <f>IF(OR('Rolex Data'!AX377="Yes",'Rolex Data'!AY377="Yes",'Rolex Data'!AW377="Yes"),1,0)</f>
        <v>0</v>
      </c>
      <c r="P377">
        <f>IF(OR(ISTEXT('Rolex Data'!AZ377), ISTEXT('Rolex Data'!BA377)),1,0)</f>
        <v>0</v>
      </c>
      <c r="Q377">
        <f>IF('Rolex Data'!BB377="Yes",1,0)</f>
        <v>1</v>
      </c>
      <c r="R377">
        <f>IF('Rolex Data'!BC377="Yes",1,0)</f>
        <v>0</v>
      </c>
      <c r="S377">
        <f>IF('Rolex Data'!BF377="Yes",1,0)</f>
        <v>0</v>
      </c>
      <c r="T377">
        <f>IF('Rolex Data'!BG377="A",1,0)</f>
        <v>0</v>
      </c>
      <c r="U377">
        <f>IF('Rolex Data'!BG377="AA",1,0)</f>
        <v>1</v>
      </c>
      <c r="V377">
        <f>IF('Rolex Data'!BG377="AAA",1,0)</f>
        <v>0</v>
      </c>
      <c r="W377">
        <f>IF('Rolex Data'!BG377="AAAA",1,0)</f>
        <v>0</v>
      </c>
      <c r="X377">
        <f>IF('Rolex Data'!R377="Yes",1,0)</f>
        <v>0</v>
      </c>
      <c r="Y377">
        <f>IF(OR('Rolex Data'!X377="Yes", 'Rolex Data'!Y377="Yes",'Rolex Data'!Z377="Yes"),1,0)</f>
        <v>1</v>
      </c>
      <c r="Z377">
        <f>IF(OR('Rolex Data'!AA377="Yes",'Rolex Data'!AB377="Yes"),1,0)</f>
        <v>0</v>
      </c>
      <c r="AA377">
        <f>IF('Rolex Data'!AD377="Yes",1,0)</f>
        <v>0</v>
      </c>
      <c r="AB377">
        <f>IF('Rolex Data'!AC377="Yes",1,0)</f>
        <v>0</v>
      </c>
      <c r="AC377">
        <f>IF('Rolex Data'!AE377="Yes",1,0)</f>
        <v>1</v>
      </c>
      <c r="AD377">
        <f>IF(OR('Rolex Data'!AK377="Yes",'Rolex Data'!AN377="Yes"),1,0)</f>
        <v>0</v>
      </c>
      <c r="AE377" s="45">
        <f t="shared" si="31"/>
        <v>1</v>
      </c>
      <c r="AF377" s="45">
        <f t="shared" si="32"/>
        <v>0</v>
      </c>
      <c r="AG377" s="45">
        <f t="shared" si="33"/>
        <v>0</v>
      </c>
      <c r="AH377" s="45">
        <f t="shared" si="34"/>
        <v>0</v>
      </c>
      <c r="AI377" s="45">
        <f t="shared" si="35"/>
        <v>0</v>
      </c>
    </row>
    <row r="378" spans="1:35" x14ac:dyDescent="0.2">
      <c r="A378">
        <v>374</v>
      </c>
      <c r="B378" s="47">
        <f>'Rolex Data'!C378</f>
        <v>43415</v>
      </c>
      <c r="C378">
        <f>'Rolex Data'!D378</f>
        <v>367</v>
      </c>
      <c r="D378" s="48">
        <f>'Rolex Data'!E378</f>
        <v>10000</v>
      </c>
      <c r="E378" s="48">
        <f>'Rolex Data'!F378</f>
        <v>12500</v>
      </c>
      <c r="F378" s="49">
        <f t="shared" si="30"/>
        <v>9.2103403719761836</v>
      </c>
      <c r="G378">
        <f>IF('Rolex Data'!L378="Stainless Steel",1,0)</f>
        <v>1</v>
      </c>
      <c r="H378">
        <f>IF('Rolex Data'!L378="Two-tone",1,0)</f>
        <v>0</v>
      </c>
      <c r="I378">
        <f>IF(OR('Rolex Data'!L378="YG 18K",'Rolex Data'!L378="YG &lt;18K",'Rolex Data'!L378="PG 18K",'Rolex Data'!L378="PG &lt;18K",'Rolex Data'!L378="WG 18K",'Rolex Data'!L378="Mixes of 18K",'Rolex Data'!L378="Mixes &lt;18K"),1,0)</f>
        <v>0</v>
      </c>
      <c r="J378">
        <f>IF(OR('Rolex Data'!L378="PVD",'Rolex Data'!L378="Gold Plate",'Rolex Data'!L378="Other"),1,0)</f>
        <v>0</v>
      </c>
      <c r="K378">
        <f>IF('Rolex Data'!P378="Stainless Steel",1,0)</f>
        <v>1</v>
      </c>
      <c r="L378">
        <f>IF('Rolex Data'!P378="Leather",1,0)</f>
        <v>0</v>
      </c>
      <c r="M378">
        <f>IF('Rolex Data'!P378="Two-tone",1,0)</f>
        <v>0</v>
      </c>
      <c r="N378">
        <f>IF(OR('Rolex Data'!P378="YG 18K",'Rolex Data'!P378="PG 18K",'Rolex Data'!P378="WG 18K",'Rolex Data'!P378="Mixes of 18K"),1,0)</f>
        <v>0</v>
      </c>
      <c r="O378">
        <f>IF(OR('Rolex Data'!AX378="Yes",'Rolex Data'!AY378="Yes",'Rolex Data'!AW378="Yes"),1,0)</f>
        <v>0</v>
      </c>
      <c r="P378">
        <f>IF(OR(ISTEXT('Rolex Data'!AZ378), ISTEXT('Rolex Data'!BA378)),1,0)</f>
        <v>0</v>
      </c>
      <c r="Q378">
        <f>IF('Rolex Data'!BB378="Yes",1,0)</f>
        <v>0</v>
      </c>
      <c r="R378">
        <f>IF('Rolex Data'!BC378="Yes",1,0)</f>
        <v>0</v>
      </c>
      <c r="S378">
        <f>IF('Rolex Data'!BF378="Yes",1,0)</f>
        <v>0</v>
      </c>
      <c r="T378">
        <f>IF('Rolex Data'!BG378="A",1,0)</f>
        <v>0</v>
      </c>
      <c r="U378">
        <f>IF('Rolex Data'!BG378="AA",1,0)</f>
        <v>1</v>
      </c>
      <c r="V378">
        <f>IF('Rolex Data'!BG378="AAA",1,0)</f>
        <v>0</v>
      </c>
      <c r="W378">
        <f>IF('Rolex Data'!BG378="AAAA",1,0)</f>
        <v>0</v>
      </c>
      <c r="X378">
        <f>IF('Rolex Data'!R378="Yes",1,0)</f>
        <v>0</v>
      </c>
      <c r="Y378">
        <f>IF(OR('Rolex Data'!X378="Yes", 'Rolex Data'!Y378="Yes",'Rolex Data'!Z378="Yes"),1,0)</f>
        <v>1</v>
      </c>
      <c r="Z378">
        <f>IF(OR('Rolex Data'!AA378="Yes",'Rolex Data'!AB378="Yes"),1,0)</f>
        <v>0</v>
      </c>
      <c r="AA378">
        <f>IF('Rolex Data'!AD378="Yes",1,0)</f>
        <v>0</v>
      </c>
      <c r="AB378">
        <f>IF('Rolex Data'!AC378="Yes",1,0)</f>
        <v>1</v>
      </c>
      <c r="AC378">
        <f>IF('Rolex Data'!AE378="Yes",1,0)</f>
        <v>0</v>
      </c>
      <c r="AD378">
        <f>IF(OR('Rolex Data'!AK378="Yes",'Rolex Data'!AN378="Yes"),1,0)</f>
        <v>0</v>
      </c>
      <c r="AE378" s="45">
        <f t="shared" si="31"/>
        <v>1</v>
      </c>
      <c r="AF378" s="45">
        <f t="shared" si="32"/>
        <v>0</v>
      </c>
      <c r="AG378" s="45">
        <f t="shared" si="33"/>
        <v>0</v>
      </c>
      <c r="AH378" s="45">
        <f t="shared" si="34"/>
        <v>0</v>
      </c>
      <c r="AI378" s="45">
        <f t="shared" si="35"/>
        <v>0</v>
      </c>
    </row>
    <row r="379" spans="1:35" x14ac:dyDescent="0.2">
      <c r="A379">
        <v>375</v>
      </c>
      <c r="B379" s="47">
        <f>'Rolex Data'!C379</f>
        <v>43415</v>
      </c>
      <c r="C379">
        <f>'Rolex Data'!D379</f>
        <v>368</v>
      </c>
      <c r="D379" s="48">
        <f>'Rolex Data'!E379</f>
        <v>9000</v>
      </c>
      <c r="E379" s="48">
        <f>'Rolex Data'!F379</f>
        <v>11250</v>
      </c>
      <c r="F379" s="49">
        <f t="shared" si="30"/>
        <v>9.1049798563183568</v>
      </c>
      <c r="G379">
        <f>IF('Rolex Data'!L379="Stainless Steel",1,0)</f>
        <v>0</v>
      </c>
      <c r="H379">
        <f>IF('Rolex Data'!L379="Two-tone",1,0)</f>
        <v>1</v>
      </c>
      <c r="I379">
        <f>IF(OR('Rolex Data'!L379="YG 18K",'Rolex Data'!L379="YG &lt;18K",'Rolex Data'!L379="PG 18K",'Rolex Data'!L379="PG &lt;18K",'Rolex Data'!L379="WG 18K",'Rolex Data'!L379="Mixes of 18K",'Rolex Data'!L379="Mixes &lt;18K"),1,0)</f>
        <v>0</v>
      </c>
      <c r="J379">
        <f>IF(OR('Rolex Data'!L379="PVD",'Rolex Data'!L379="Gold Plate",'Rolex Data'!L379="Other"),1,0)</f>
        <v>0</v>
      </c>
      <c r="K379">
        <f>IF('Rolex Data'!P379="Stainless Steel",1,0)</f>
        <v>0</v>
      </c>
      <c r="L379">
        <f>IF('Rolex Data'!P379="Leather",1,0)</f>
        <v>0</v>
      </c>
      <c r="M379">
        <f>IF('Rolex Data'!P379="Two-tone",1,0)</f>
        <v>1</v>
      </c>
      <c r="N379">
        <f>IF(OR('Rolex Data'!P379="YG 18K",'Rolex Data'!P379="PG 18K",'Rolex Data'!P379="WG 18K",'Rolex Data'!P379="Mixes of 18K"),1,0)</f>
        <v>0</v>
      </c>
      <c r="O379">
        <f>IF(OR('Rolex Data'!AX379="Yes",'Rolex Data'!AY379="Yes",'Rolex Data'!AW379="Yes"),1,0)</f>
        <v>0</v>
      </c>
      <c r="P379">
        <f>IF(OR(ISTEXT('Rolex Data'!AZ379), ISTEXT('Rolex Data'!BA379)),1,0)</f>
        <v>0</v>
      </c>
      <c r="Q379">
        <f>IF('Rolex Data'!BB379="Yes",1,0)</f>
        <v>0</v>
      </c>
      <c r="R379">
        <f>IF('Rolex Data'!BC379="Yes",1,0)</f>
        <v>0</v>
      </c>
      <c r="S379">
        <f>IF('Rolex Data'!BF379="Yes",1,0)</f>
        <v>0</v>
      </c>
      <c r="T379">
        <f>IF('Rolex Data'!BG379="A",1,0)</f>
        <v>0</v>
      </c>
      <c r="U379">
        <f>IF('Rolex Data'!BG379="AA",1,0)</f>
        <v>1</v>
      </c>
      <c r="V379">
        <f>IF('Rolex Data'!BG379="AAA",1,0)</f>
        <v>0</v>
      </c>
      <c r="W379">
        <f>IF('Rolex Data'!BG379="AAAA",1,0)</f>
        <v>0</v>
      </c>
      <c r="X379">
        <f>IF('Rolex Data'!R379="Yes",1,0)</f>
        <v>0</v>
      </c>
      <c r="Y379">
        <f>IF(OR('Rolex Data'!X379="Yes", 'Rolex Data'!Y379="Yes",'Rolex Data'!Z379="Yes"),1,0)</f>
        <v>1</v>
      </c>
      <c r="Z379">
        <f>IF(OR('Rolex Data'!AA379="Yes",'Rolex Data'!AB379="Yes"),1,0)</f>
        <v>0</v>
      </c>
      <c r="AA379">
        <f>IF('Rolex Data'!AD379="Yes",1,0)</f>
        <v>0</v>
      </c>
      <c r="AB379">
        <f>IF('Rolex Data'!AC379="Yes",1,0)</f>
        <v>0</v>
      </c>
      <c r="AC379">
        <f>IF('Rolex Data'!AE379="Yes",1,0)</f>
        <v>1</v>
      </c>
      <c r="AD379">
        <f>IF(OR('Rolex Data'!AK379="Yes",'Rolex Data'!AN379="Yes"),1,0)</f>
        <v>0</v>
      </c>
      <c r="AE379" s="45">
        <f t="shared" si="31"/>
        <v>1</v>
      </c>
      <c r="AF379" s="45">
        <f t="shared" si="32"/>
        <v>0</v>
      </c>
      <c r="AG379" s="45">
        <f t="shared" si="33"/>
        <v>0</v>
      </c>
      <c r="AH379" s="45">
        <f t="shared" si="34"/>
        <v>0</v>
      </c>
      <c r="AI379" s="45">
        <f t="shared" si="35"/>
        <v>0</v>
      </c>
    </row>
    <row r="380" spans="1:35" x14ac:dyDescent="0.2">
      <c r="A380">
        <v>376</v>
      </c>
      <c r="B380" s="47">
        <f>'Rolex Data'!C380</f>
        <v>43415</v>
      </c>
      <c r="C380">
        <f>'Rolex Data'!D380</f>
        <v>370</v>
      </c>
      <c r="D380" s="48">
        <f>'Rolex Data'!E380</f>
        <v>1500</v>
      </c>
      <c r="E380" s="48">
        <f>'Rolex Data'!F380</f>
        <v>1875</v>
      </c>
      <c r="F380" s="49">
        <f t="shared" si="30"/>
        <v>7.3132203870903014</v>
      </c>
      <c r="G380">
        <f>IF('Rolex Data'!L380="Stainless Steel",1,0)</f>
        <v>1</v>
      </c>
      <c r="H380">
        <f>IF('Rolex Data'!L380="Two-tone",1,0)</f>
        <v>0</v>
      </c>
      <c r="I380">
        <f>IF(OR('Rolex Data'!L380="YG 18K",'Rolex Data'!L380="YG &lt;18K",'Rolex Data'!L380="PG 18K",'Rolex Data'!L380="PG &lt;18K",'Rolex Data'!L380="WG 18K",'Rolex Data'!L380="Mixes of 18K",'Rolex Data'!L380="Mixes &lt;18K"),1,0)</f>
        <v>0</v>
      </c>
      <c r="J380">
        <f>IF(OR('Rolex Data'!L380="PVD",'Rolex Data'!L380="Gold Plate",'Rolex Data'!L380="Other"),1,0)</f>
        <v>0</v>
      </c>
      <c r="K380">
        <f>IF('Rolex Data'!P380="Stainless Steel",1,0)</f>
        <v>0</v>
      </c>
      <c r="L380">
        <f>IF('Rolex Data'!P380="Leather",1,0)</f>
        <v>1</v>
      </c>
      <c r="M380">
        <f>IF('Rolex Data'!P380="Two-tone",1,0)</f>
        <v>0</v>
      </c>
      <c r="N380">
        <f>IF(OR('Rolex Data'!P380="YG 18K",'Rolex Data'!P380="PG 18K",'Rolex Data'!P380="WG 18K",'Rolex Data'!P380="Mixes of 18K"),1,0)</f>
        <v>0</v>
      </c>
      <c r="O380">
        <f>IF(OR('Rolex Data'!AX380="Yes",'Rolex Data'!AY380="Yes",'Rolex Data'!AW380="Yes"),1,0)</f>
        <v>0</v>
      </c>
      <c r="P380">
        <f>IF(OR(ISTEXT('Rolex Data'!AZ380), ISTEXT('Rolex Data'!BA380)),1,0)</f>
        <v>0</v>
      </c>
      <c r="Q380">
        <f>IF('Rolex Data'!BB380="Yes",1,0)</f>
        <v>0</v>
      </c>
      <c r="R380">
        <f>IF('Rolex Data'!BC380="Yes",1,0)</f>
        <v>0</v>
      </c>
      <c r="S380">
        <f>IF('Rolex Data'!BF380="Yes",1,0)</f>
        <v>0</v>
      </c>
      <c r="T380">
        <f>IF('Rolex Data'!BG380="A",1,0)</f>
        <v>0</v>
      </c>
      <c r="U380">
        <f>IF('Rolex Data'!BG380="AA",1,0)</f>
        <v>1</v>
      </c>
      <c r="V380">
        <f>IF('Rolex Data'!BG380="AAA",1,0)</f>
        <v>0</v>
      </c>
      <c r="W380">
        <f>IF('Rolex Data'!BG380="AAAA",1,0)</f>
        <v>0</v>
      </c>
      <c r="X380">
        <f>IF('Rolex Data'!R380="Yes",1,0)</f>
        <v>0</v>
      </c>
      <c r="Y380">
        <f>IF(OR('Rolex Data'!X380="Yes", 'Rolex Data'!Y380="Yes",'Rolex Data'!Z380="Yes"),1,0)</f>
        <v>1</v>
      </c>
      <c r="Z380">
        <f>IF(OR('Rolex Data'!AA380="Yes",'Rolex Data'!AB380="Yes"),1,0)</f>
        <v>0</v>
      </c>
      <c r="AA380">
        <f>IF('Rolex Data'!AD380="Yes",1,0)</f>
        <v>0</v>
      </c>
      <c r="AB380">
        <f>IF('Rolex Data'!AC380="Yes",1,0)</f>
        <v>0</v>
      </c>
      <c r="AC380">
        <f>IF('Rolex Data'!AE380="Yes",1,0)</f>
        <v>0</v>
      </c>
      <c r="AD380">
        <f>IF(OR('Rolex Data'!AK380="Yes",'Rolex Data'!AN380="Yes"),1,0)</f>
        <v>0</v>
      </c>
      <c r="AE380" s="45">
        <f t="shared" si="31"/>
        <v>1</v>
      </c>
      <c r="AF380" s="45">
        <f t="shared" si="32"/>
        <v>0</v>
      </c>
      <c r="AG380" s="45">
        <f t="shared" si="33"/>
        <v>0</v>
      </c>
      <c r="AH380" s="45">
        <f t="shared" si="34"/>
        <v>0</v>
      </c>
      <c r="AI380" s="45">
        <f t="shared" si="35"/>
        <v>0</v>
      </c>
    </row>
    <row r="381" spans="1:35" x14ac:dyDescent="0.2">
      <c r="A381">
        <v>377</v>
      </c>
      <c r="B381" s="47">
        <f>'Rolex Data'!C381</f>
        <v>43415</v>
      </c>
      <c r="C381">
        <f>'Rolex Data'!D381</f>
        <v>371</v>
      </c>
      <c r="D381" s="48">
        <f>'Rolex Data'!E381</f>
        <v>65000</v>
      </c>
      <c r="E381" s="48">
        <f>'Rolex Data'!F381</f>
        <v>81250</v>
      </c>
      <c r="F381" s="49">
        <f t="shared" si="30"/>
        <v>11.082142548877775</v>
      </c>
      <c r="G381">
        <f>IF('Rolex Data'!L381="Stainless Steel",1,0)</f>
        <v>1</v>
      </c>
      <c r="H381">
        <f>IF('Rolex Data'!L381="Two-tone",1,0)</f>
        <v>0</v>
      </c>
      <c r="I381">
        <f>IF(OR('Rolex Data'!L381="YG 18K",'Rolex Data'!L381="YG &lt;18K",'Rolex Data'!L381="PG 18K",'Rolex Data'!L381="PG &lt;18K",'Rolex Data'!L381="WG 18K",'Rolex Data'!L381="Mixes of 18K",'Rolex Data'!L381="Mixes &lt;18K"),1,0)</f>
        <v>0</v>
      </c>
      <c r="J381">
        <f>IF(OR('Rolex Data'!L381="PVD",'Rolex Data'!L381="Gold Plate",'Rolex Data'!L381="Other"),1,0)</f>
        <v>0</v>
      </c>
      <c r="K381">
        <f>IF('Rolex Data'!P381="Stainless Steel",1,0)</f>
        <v>0</v>
      </c>
      <c r="L381">
        <f>IF('Rolex Data'!P381="Leather",1,0)</f>
        <v>1</v>
      </c>
      <c r="M381">
        <f>IF('Rolex Data'!P381="Two-tone",1,0)</f>
        <v>0</v>
      </c>
      <c r="N381">
        <f>IF(OR('Rolex Data'!P381="YG 18K",'Rolex Data'!P381="PG 18K",'Rolex Data'!P381="WG 18K",'Rolex Data'!P381="Mixes of 18K"),1,0)</f>
        <v>0</v>
      </c>
      <c r="O381">
        <f>IF(OR('Rolex Data'!AX381="Yes",'Rolex Data'!AY381="Yes",'Rolex Data'!AW381="Yes"),1,0)</f>
        <v>0</v>
      </c>
      <c r="P381">
        <f>IF(OR(ISTEXT('Rolex Data'!AZ381), ISTEXT('Rolex Data'!BA381)),1,0)</f>
        <v>0</v>
      </c>
      <c r="Q381">
        <f>IF('Rolex Data'!BB381="Yes",1,0)</f>
        <v>0</v>
      </c>
      <c r="R381">
        <f>IF('Rolex Data'!BC381="Yes",1,0)</f>
        <v>0</v>
      </c>
      <c r="S381">
        <f>IF('Rolex Data'!BF381="Yes",1,0)</f>
        <v>0</v>
      </c>
      <c r="T381">
        <f>IF('Rolex Data'!BG381="A",1,0)</f>
        <v>0</v>
      </c>
      <c r="U381">
        <f>IF('Rolex Data'!BG381="AA",1,0)</f>
        <v>0</v>
      </c>
      <c r="V381">
        <f>IF('Rolex Data'!BG381="AAA",1,0)</f>
        <v>0</v>
      </c>
      <c r="W381">
        <f>IF('Rolex Data'!BG381="AAAA",1,0)</f>
        <v>1</v>
      </c>
      <c r="X381">
        <f>IF('Rolex Data'!R381="Yes",1,0)</f>
        <v>0</v>
      </c>
      <c r="Y381">
        <f>IF(OR('Rolex Data'!X381="Yes", 'Rolex Data'!Y381="Yes",'Rolex Data'!Z381="Yes"),1,0)</f>
        <v>0</v>
      </c>
      <c r="Z381">
        <f>IF(OR('Rolex Data'!AA381="Yes",'Rolex Data'!AB381="Yes"),1,0)</f>
        <v>0</v>
      </c>
      <c r="AA381">
        <f>IF('Rolex Data'!AD381="Yes",1,0)</f>
        <v>0</v>
      </c>
      <c r="AB381">
        <f>IF('Rolex Data'!AC381="Yes",1,0)</f>
        <v>0</v>
      </c>
      <c r="AC381">
        <f>IF('Rolex Data'!AE381="Yes",1,0)</f>
        <v>0</v>
      </c>
      <c r="AD381">
        <f>IF(OR('Rolex Data'!AK381="Yes",'Rolex Data'!AN381="Yes"),1,0)</f>
        <v>1</v>
      </c>
      <c r="AE381" s="45">
        <f t="shared" si="31"/>
        <v>1</v>
      </c>
      <c r="AF381" s="45">
        <f t="shared" si="32"/>
        <v>0</v>
      </c>
      <c r="AG381" s="45">
        <f t="shared" si="33"/>
        <v>0</v>
      </c>
      <c r="AH381" s="45">
        <f t="shared" si="34"/>
        <v>0</v>
      </c>
      <c r="AI381" s="45">
        <f t="shared" si="35"/>
        <v>0</v>
      </c>
    </row>
    <row r="382" spans="1:35" x14ac:dyDescent="0.2">
      <c r="A382">
        <v>378</v>
      </c>
      <c r="B382" s="47">
        <f>'Rolex Data'!C382</f>
        <v>43415</v>
      </c>
      <c r="C382">
        <f>'Rolex Data'!D382</f>
        <v>374</v>
      </c>
      <c r="D382" s="48">
        <f>'Rolex Data'!E382</f>
        <v>65000</v>
      </c>
      <c r="E382" s="48">
        <f>'Rolex Data'!F382</f>
        <v>81250</v>
      </c>
      <c r="F382" s="49">
        <f t="shared" si="30"/>
        <v>11.082142548877775</v>
      </c>
      <c r="G382">
        <f>IF('Rolex Data'!L382="Stainless Steel",1,0)</f>
        <v>1</v>
      </c>
      <c r="H382">
        <f>IF('Rolex Data'!L382="Two-tone",1,0)</f>
        <v>0</v>
      </c>
      <c r="I382">
        <f>IF(OR('Rolex Data'!L382="YG 18K",'Rolex Data'!L382="YG &lt;18K",'Rolex Data'!L382="PG 18K",'Rolex Data'!L382="PG &lt;18K",'Rolex Data'!L382="WG 18K",'Rolex Data'!L382="Mixes of 18K",'Rolex Data'!L382="Mixes &lt;18K"),1,0)</f>
        <v>0</v>
      </c>
      <c r="J382">
        <f>IF(OR('Rolex Data'!L382="PVD",'Rolex Data'!L382="Gold Plate",'Rolex Data'!L382="Other"),1,0)</f>
        <v>0</v>
      </c>
      <c r="K382">
        <f>IF('Rolex Data'!P382="Stainless Steel",1,0)</f>
        <v>1</v>
      </c>
      <c r="L382">
        <f>IF('Rolex Data'!P382="Leather",1,0)</f>
        <v>0</v>
      </c>
      <c r="M382">
        <f>IF('Rolex Data'!P382="Two-tone",1,0)</f>
        <v>0</v>
      </c>
      <c r="N382">
        <f>IF(OR('Rolex Data'!P382="YG 18K",'Rolex Data'!P382="PG 18K",'Rolex Data'!P382="WG 18K",'Rolex Data'!P382="Mixes of 18K"),1,0)</f>
        <v>0</v>
      </c>
      <c r="O382">
        <f>IF(OR('Rolex Data'!AX382="Yes",'Rolex Data'!AY382="Yes",'Rolex Data'!AW382="Yes"),1,0)</f>
        <v>0</v>
      </c>
      <c r="P382">
        <f>IF(OR(ISTEXT('Rolex Data'!AZ382), ISTEXT('Rolex Data'!BA382)),1,0)</f>
        <v>0</v>
      </c>
      <c r="Q382">
        <f>IF('Rolex Data'!BB382="Yes",1,0)</f>
        <v>0</v>
      </c>
      <c r="R382">
        <f>IF('Rolex Data'!BC382="Yes",1,0)</f>
        <v>0</v>
      </c>
      <c r="S382">
        <f>IF('Rolex Data'!BF382="Yes",1,0)</f>
        <v>0</v>
      </c>
      <c r="T382">
        <f>IF('Rolex Data'!BG382="A",1,0)</f>
        <v>0</v>
      </c>
      <c r="U382">
        <f>IF('Rolex Data'!BG382="AA",1,0)</f>
        <v>0</v>
      </c>
      <c r="V382">
        <f>IF('Rolex Data'!BG382="AAA",1,0)</f>
        <v>0</v>
      </c>
      <c r="W382">
        <f>IF('Rolex Data'!BG382="AAAA",1,0)</f>
        <v>1</v>
      </c>
      <c r="X382">
        <f>IF('Rolex Data'!R382="Yes",1,0)</f>
        <v>0</v>
      </c>
      <c r="Y382">
        <f>IF(OR('Rolex Data'!X382="Yes", 'Rolex Data'!Y382="Yes",'Rolex Data'!Z382="Yes"),1,0)</f>
        <v>0</v>
      </c>
      <c r="Z382">
        <f>IF(OR('Rolex Data'!AA382="Yes",'Rolex Data'!AB382="Yes"),1,0)</f>
        <v>0</v>
      </c>
      <c r="AA382">
        <f>IF('Rolex Data'!AD382="Yes",1,0)</f>
        <v>0</v>
      </c>
      <c r="AB382">
        <f>IF('Rolex Data'!AC382="Yes",1,0)</f>
        <v>0</v>
      </c>
      <c r="AC382">
        <f>IF('Rolex Data'!AE382="Yes",1,0)</f>
        <v>0</v>
      </c>
      <c r="AD382">
        <f>IF(OR('Rolex Data'!AK382="Yes",'Rolex Data'!AN382="Yes"),1,0)</f>
        <v>1</v>
      </c>
      <c r="AE382" s="45">
        <f t="shared" si="31"/>
        <v>1</v>
      </c>
      <c r="AF382" s="45">
        <f t="shared" si="32"/>
        <v>0</v>
      </c>
      <c r="AG382" s="45">
        <f t="shared" si="33"/>
        <v>0</v>
      </c>
      <c r="AH382" s="45">
        <f t="shared" si="34"/>
        <v>0</v>
      </c>
      <c r="AI382" s="45">
        <f t="shared" si="35"/>
        <v>0</v>
      </c>
    </row>
    <row r="383" spans="1:35" x14ac:dyDescent="0.2">
      <c r="A383">
        <v>379</v>
      </c>
      <c r="B383" s="47">
        <f>'Rolex Data'!C383</f>
        <v>43415</v>
      </c>
      <c r="C383">
        <f>'Rolex Data'!D383</f>
        <v>432</v>
      </c>
      <c r="D383" s="48">
        <f>'Rolex Data'!E383</f>
        <v>10000</v>
      </c>
      <c r="E383" s="48">
        <f>'Rolex Data'!F383</f>
        <v>12500</v>
      </c>
      <c r="F383" s="49">
        <f t="shared" si="30"/>
        <v>9.2103403719761836</v>
      </c>
      <c r="G383">
        <f>IF('Rolex Data'!L383="Stainless Steel",1,0)</f>
        <v>1</v>
      </c>
      <c r="H383">
        <f>IF('Rolex Data'!L383="Two-tone",1,0)</f>
        <v>0</v>
      </c>
      <c r="I383">
        <f>IF(OR('Rolex Data'!L383="YG 18K",'Rolex Data'!L383="YG &lt;18K",'Rolex Data'!L383="PG 18K",'Rolex Data'!L383="PG &lt;18K",'Rolex Data'!L383="WG 18K",'Rolex Data'!L383="Mixes of 18K",'Rolex Data'!L383="Mixes &lt;18K"),1,0)</f>
        <v>0</v>
      </c>
      <c r="J383">
        <f>IF(OR('Rolex Data'!L383="PVD",'Rolex Data'!L383="Gold Plate",'Rolex Data'!L383="Other"),1,0)</f>
        <v>0</v>
      </c>
      <c r="K383">
        <f>IF('Rolex Data'!P383="Stainless Steel",1,0)</f>
        <v>0</v>
      </c>
      <c r="L383">
        <f>IF('Rolex Data'!P383="Leather",1,0)</f>
        <v>1</v>
      </c>
      <c r="M383">
        <f>IF('Rolex Data'!P383="Two-tone",1,0)</f>
        <v>0</v>
      </c>
      <c r="N383">
        <f>IF(OR('Rolex Data'!P383="YG 18K",'Rolex Data'!P383="PG 18K",'Rolex Data'!P383="WG 18K",'Rolex Data'!P383="Mixes of 18K"),1,0)</f>
        <v>0</v>
      </c>
      <c r="O383">
        <f>IF(OR('Rolex Data'!AX383="Yes",'Rolex Data'!AY383="Yes",'Rolex Data'!AW383="Yes"),1,0)</f>
        <v>0</v>
      </c>
      <c r="P383">
        <f>IF(OR(ISTEXT('Rolex Data'!AZ383), ISTEXT('Rolex Data'!BA383)),1,0)</f>
        <v>0</v>
      </c>
      <c r="Q383">
        <f>IF('Rolex Data'!BB383="Yes",1,0)</f>
        <v>0</v>
      </c>
      <c r="R383">
        <f>IF('Rolex Data'!BC383="Yes",1,0)</f>
        <v>0</v>
      </c>
      <c r="S383">
        <f>IF('Rolex Data'!BF383="Yes",1,0)</f>
        <v>0</v>
      </c>
      <c r="T383">
        <f>IF('Rolex Data'!BG383="A",1,0)</f>
        <v>0</v>
      </c>
      <c r="U383">
        <f>IF('Rolex Data'!BG383="AA",1,0)</f>
        <v>0</v>
      </c>
      <c r="V383">
        <f>IF('Rolex Data'!BG383="AAA",1,0)</f>
        <v>1</v>
      </c>
      <c r="W383">
        <f>IF('Rolex Data'!BG383="AAAA",1,0)</f>
        <v>0</v>
      </c>
      <c r="X383">
        <f>IF('Rolex Data'!R383="Yes",1,0)</f>
        <v>1</v>
      </c>
      <c r="Y383">
        <f>IF(OR('Rolex Data'!X383="Yes", 'Rolex Data'!Y383="Yes",'Rolex Data'!Z383="Yes"),1,0)</f>
        <v>0</v>
      </c>
      <c r="Z383">
        <f>IF(OR('Rolex Data'!AA383="Yes",'Rolex Data'!AB383="Yes"),1,0)</f>
        <v>0</v>
      </c>
      <c r="AA383">
        <f>IF('Rolex Data'!AD383="Yes",1,0)</f>
        <v>0</v>
      </c>
      <c r="AB383">
        <f>IF('Rolex Data'!AC383="Yes",1,0)</f>
        <v>1</v>
      </c>
      <c r="AC383">
        <f>IF('Rolex Data'!AE383="Yes",1,0)</f>
        <v>0</v>
      </c>
      <c r="AD383">
        <f>IF(OR('Rolex Data'!AK383="Yes",'Rolex Data'!AN383="Yes"),1,0)</f>
        <v>0</v>
      </c>
      <c r="AE383" s="45">
        <f t="shared" si="31"/>
        <v>1</v>
      </c>
      <c r="AF383" s="45">
        <f t="shared" si="32"/>
        <v>0</v>
      </c>
      <c r="AG383" s="45">
        <f t="shared" si="33"/>
        <v>0</v>
      </c>
      <c r="AH383" s="45">
        <f t="shared" si="34"/>
        <v>0</v>
      </c>
      <c r="AI383" s="45">
        <f t="shared" si="35"/>
        <v>0</v>
      </c>
    </row>
    <row r="384" spans="1:35" x14ac:dyDescent="0.2">
      <c r="A384">
        <v>380</v>
      </c>
      <c r="B384" s="47">
        <f>'Rolex Data'!C384</f>
        <v>43415</v>
      </c>
      <c r="C384">
        <f>'Rolex Data'!D384</f>
        <v>433</v>
      </c>
      <c r="D384" s="48">
        <f>'Rolex Data'!E384</f>
        <v>4900</v>
      </c>
      <c r="E384" s="48">
        <f>'Rolex Data'!F384</f>
        <v>6125</v>
      </c>
      <c r="F384" s="49">
        <f t="shared" si="30"/>
        <v>8.4969904840987187</v>
      </c>
      <c r="G384">
        <f>IF('Rolex Data'!L384="Stainless Steel",1,0)</f>
        <v>0</v>
      </c>
      <c r="H384">
        <f>IF('Rolex Data'!L384="Two-tone",1,0)</f>
        <v>1</v>
      </c>
      <c r="I384">
        <f>IF(OR('Rolex Data'!L384="YG 18K",'Rolex Data'!L384="YG &lt;18K",'Rolex Data'!L384="PG 18K",'Rolex Data'!L384="PG &lt;18K",'Rolex Data'!L384="WG 18K",'Rolex Data'!L384="Mixes of 18K",'Rolex Data'!L384="Mixes &lt;18K"),1,0)</f>
        <v>0</v>
      </c>
      <c r="J384">
        <f>IF(OR('Rolex Data'!L384="PVD",'Rolex Data'!L384="Gold Plate",'Rolex Data'!L384="Other"),1,0)</f>
        <v>0</v>
      </c>
      <c r="K384">
        <f>IF('Rolex Data'!P384="Stainless Steel",1,0)</f>
        <v>0</v>
      </c>
      <c r="L384">
        <f>IF('Rolex Data'!P384="Leather",1,0)</f>
        <v>0</v>
      </c>
      <c r="M384">
        <f>IF('Rolex Data'!P384="Two-tone",1,0)</f>
        <v>1</v>
      </c>
      <c r="N384">
        <f>IF(OR('Rolex Data'!P384="YG 18K",'Rolex Data'!P384="PG 18K",'Rolex Data'!P384="WG 18K",'Rolex Data'!P384="Mixes of 18K"),1,0)</f>
        <v>0</v>
      </c>
      <c r="O384">
        <f>IF(OR('Rolex Data'!AX384="Yes",'Rolex Data'!AY384="Yes",'Rolex Data'!AW384="Yes"),1,0)</f>
        <v>0</v>
      </c>
      <c r="P384">
        <f>IF(OR(ISTEXT('Rolex Data'!AZ384), ISTEXT('Rolex Data'!BA384)),1,0)</f>
        <v>0</v>
      </c>
      <c r="Q384">
        <f>IF('Rolex Data'!BB384="Yes",1,0)</f>
        <v>0</v>
      </c>
      <c r="R384">
        <f>IF('Rolex Data'!BC384="Yes",1,0)</f>
        <v>0</v>
      </c>
      <c r="S384">
        <f>IF('Rolex Data'!BF384="Yes",1,0)</f>
        <v>0</v>
      </c>
      <c r="T384">
        <f>IF('Rolex Data'!BG384="A",1,0)</f>
        <v>0</v>
      </c>
      <c r="U384">
        <f>IF('Rolex Data'!BG384="AA",1,0)</f>
        <v>0</v>
      </c>
      <c r="V384">
        <f>IF('Rolex Data'!BG384="AAA",1,0)</f>
        <v>1</v>
      </c>
      <c r="W384">
        <f>IF('Rolex Data'!BG384="AAAA",1,0)</f>
        <v>0</v>
      </c>
      <c r="X384">
        <f>IF('Rolex Data'!R384="Yes",1,0)</f>
        <v>0</v>
      </c>
      <c r="Y384">
        <f>IF(OR('Rolex Data'!X384="Yes", 'Rolex Data'!Y384="Yes",'Rolex Data'!Z384="Yes"),1,0)</f>
        <v>1</v>
      </c>
      <c r="Z384">
        <f>IF(OR('Rolex Data'!AA384="Yes",'Rolex Data'!AB384="Yes"),1,0)</f>
        <v>0</v>
      </c>
      <c r="AA384">
        <f>IF('Rolex Data'!AD384="Yes",1,0)</f>
        <v>0</v>
      </c>
      <c r="AB384">
        <f>IF('Rolex Data'!AC384="Yes",1,0)</f>
        <v>0</v>
      </c>
      <c r="AC384">
        <f>IF('Rolex Data'!AE384="Yes",1,0)</f>
        <v>1</v>
      </c>
      <c r="AD384">
        <f>IF(OR('Rolex Data'!AK384="Yes",'Rolex Data'!AN384="Yes"),1,0)</f>
        <v>0</v>
      </c>
      <c r="AE384" s="45">
        <f t="shared" si="31"/>
        <v>1</v>
      </c>
      <c r="AF384" s="45">
        <f t="shared" si="32"/>
        <v>0</v>
      </c>
      <c r="AG384" s="45">
        <f t="shared" si="33"/>
        <v>0</v>
      </c>
      <c r="AH384" s="45">
        <f t="shared" si="34"/>
        <v>0</v>
      </c>
      <c r="AI384" s="45">
        <f t="shared" si="35"/>
        <v>0</v>
      </c>
    </row>
    <row r="385" spans="1:35" x14ac:dyDescent="0.2">
      <c r="A385">
        <v>381</v>
      </c>
      <c r="B385" s="47">
        <f>'Rolex Data'!C385</f>
        <v>43415</v>
      </c>
      <c r="C385">
        <f>'Rolex Data'!D385</f>
        <v>434</v>
      </c>
      <c r="D385" s="48">
        <f>'Rolex Data'!E385</f>
        <v>20000</v>
      </c>
      <c r="E385" s="48">
        <f>'Rolex Data'!F385</f>
        <v>25000</v>
      </c>
      <c r="F385" s="49">
        <f t="shared" si="30"/>
        <v>9.9034875525361272</v>
      </c>
      <c r="G385">
        <f>IF('Rolex Data'!L385="Stainless Steel",1,0)</f>
        <v>1</v>
      </c>
      <c r="H385">
        <f>IF('Rolex Data'!L385="Two-tone",1,0)</f>
        <v>0</v>
      </c>
      <c r="I385">
        <f>IF(OR('Rolex Data'!L385="YG 18K",'Rolex Data'!L385="YG &lt;18K",'Rolex Data'!L385="PG 18K",'Rolex Data'!L385="PG &lt;18K",'Rolex Data'!L385="WG 18K",'Rolex Data'!L385="Mixes of 18K",'Rolex Data'!L385="Mixes &lt;18K"),1,0)</f>
        <v>0</v>
      </c>
      <c r="J385">
        <f>IF(OR('Rolex Data'!L385="PVD",'Rolex Data'!L385="Gold Plate",'Rolex Data'!L385="Other"),1,0)</f>
        <v>0</v>
      </c>
      <c r="K385">
        <f>IF('Rolex Data'!P385="Stainless Steel",1,0)</f>
        <v>1</v>
      </c>
      <c r="L385">
        <f>IF('Rolex Data'!P385="Leather",1,0)</f>
        <v>0</v>
      </c>
      <c r="M385">
        <f>IF('Rolex Data'!P385="Two-tone",1,0)</f>
        <v>0</v>
      </c>
      <c r="N385">
        <f>IF(OR('Rolex Data'!P385="YG 18K",'Rolex Data'!P385="PG 18K",'Rolex Data'!P385="WG 18K",'Rolex Data'!P385="Mixes of 18K"),1,0)</f>
        <v>0</v>
      </c>
      <c r="O385">
        <f>IF(OR('Rolex Data'!AX385="Yes",'Rolex Data'!AY385="Yes",'Rolex Data'!AW385="Yes"),1,0)</f>
        <v>0</v>
      </c>
      <c r="P385">
        <f>IF(OR(ISTEXT('Rolex Data'!AZ385), ISTEXT('Rolex Data'!BA385)),1,0)</f>
        <v>0</v>
      </c>
      <c r="Q385">
        <f>IF('Rolex Data'!BB385="Yes",1,0)</f>
        <v>0</v>
      </c>
      <c r="R385">
        <f>IF('Rolex Data'!BC385="Yes",1,0)</f>
        <v>0</v>
      </c>
      <c r="S385">
        <f>IF('Rolex Data'!BF385="Yes",1,0)</f>
        <v>0</v>
      </c>
      <c r="T385">
        <f>IF('Rolex Data'!BG385="A",1,0)</f>
        <v>0</v>
      </c>
      <c r="U385">
        <f>IF('Rolex Data'!BG385="AA",1,0)</f>
        <v>0</v>
      </c>
      <c r="V385">
        <f>IF('Rolex Data'!BG385="AAA",1,0)</f>
        <v>0</v>
      </c>
      <c r="W385">
        <f>IF('Rolex Data'!BG385="AAAA",1,0)</f>
        <v>1</v>
      </c>
      <c r="X385">
        <f>IF('Rolex Data'!R385="Yes",1,0)</f>
        <v>0</v>
      </c>
      <c r="Y385">
        <f>IF(OR('Rolex Data'!X385="Yes", 'Rolex Data'!Y385="Yes",'Rolex Data'!Z385="Yes"),1,0)</f>
        <v>1</v>
      </c>
      <c r="Z385">
        <f>IF(OR('Rolex Data'!AA385="Yes",'Rolex Data'!AB385="Yes"),1,0)</f>
        <v>0</v>
      </c>
      <c r="AA385">
        <f>IF('Rolex Data'!AD385="Yes",1,0)</f>
        <v>0</v>
      </c>
      <c r="AB385">
        <f>IF('Rolex Data'!AC385="Yes",1,0)</f>
        <v>0</v>
      </c>
      <c r="AC385">
        <f>IF('Rolex Data'!AE385="Yes",1,0)</f>
        <v>1</v>
      </c>
      <c r="AD385">
        <f>IF(OR('Rolex Data'!AK385="Yes",'Rolex Data'!AN385="Yes"),1,0)</f>
        <v>0</v>
      </c>
      <c r="AE385" s="45">
        <f t="shared" si="31"/>
        <v>1</v>
      </c>
      <c r="AF385" s="45">
        <f t="shared" si="32"/>
        <v>0</v>
      </c>
      <c r="AG385" s="45">
        <f t="shared" si="33"/>
        <v>0</v>
      </c>
      <c r="AH385" s="45">
        <f t="shared" si="34"/>
        <v>0</v>
      </c>
      <c r="AI385" s="45">
        <f t="shared" si="35"/>
        <v>0</v>
      </c>
    </row>
    <row r="386" spans="1:35" x14ac:dyDescent="0.2">
      <c r="A386">
        <v>382</v>
      </c>
      <c r="B386" s="47">
        <f>'Rolex Data'!C386</f>
        <v>43415</v>
      </c>
      <c r="C386">
        <f>'Rolex Data'!D386</f>
        <v>436</v>
      </c>
      <c r="D386" s="48">
        <f>'Rolex Data'!E386</f>
        <v>87000</v>
      </c>
      <c r="E386" s="48">
        <f>'Rolex Data'!F386</f>
        <v>108750</v>
      </c>
      <c r="F386" s="49">
        <f t="shared" si="30"/>
        <v>11.373663397636721</v>
      </c>
      <c r="G386">
        <f>IF('Rolex Data'!L386="Stainless Steel",1,0)</f>
        <v>1</v>
      </c>
      <c r="H386">
        <f>IF('Rolex Data'!L386="Two-tone",1,0)</f>
        <v>0</v>
      </c>
      <c r="I386">
        <f>IF(OR('Rolex Data'!L386="YG 18K",'Rolex Data'!L386="YG &lt;18K",'Rolex Data'!L386="PG 18K",'Rolex Data'!L386="PG &lt;18K",'Rolex Data'!L386="WG 18K",'Rolex Data'!L386="Mixes of 18K",'Rolex Data'!L386="Mixes &lt;18K"),1,0)</f>
        <v>0</v>
      </c>
      <c r="J386">
        <f>IF(OR('Rolex Data'!L386="PVD",'Rolex Data'!L386="Gold Plate",'Rolex Data'!L386="Other"),1,0)</f>
        <v>0</v>
      </c>
      <c r="K386">
        <f>IF('Rolex Data'!P386="Stainless Steel",1,0)</f>
        <v>0</v>
      </c>
      <c r="L386">
        <f>IF('Rolex Data'!P386="Leather",1,0)</f>
        <v>1</v>
      </c>
      <c r="M386">
        <f>IF('Rolex Data'!P386="Two-tone",1,0)</f>
        <v>0</v>
      </c>
      <c r="N386">
        <f>IF(OR('Rolex Data'!P386="YG 18K",'Rolex Data'!P386="PG 18K",'Rolex Data'!P386="WG 18K",'Rolex Data'!P386="Mixes of 18K"),1,0)</f>
        <v>0</v>
      </c>
      <c r="O386">
        <f>IF(OR('Rolex Data'!AX386="Yes",'Rolex Data'!AY386="Yes",'Rolex Data'!AW386="Yes"),1,0)</f>
        <v>0</v>
      </c>
      <c r="P386">
        <f>IF(OR(ISTEXT('Rolex Data'!AZ386), ISTEXT('Rolex Data'!BA386)),1,0)</f>
        <v>0</v>
      </c>
      <c r="Q386">
        <f>IF('Rolex Data'!BB386="Yes",1,0)</f>
        <v>0</v>
      </c>
      <c r="R386">
        <f>IF('Rolex Data'!BC386="Yes",1,0)</f>
        <v>0</v>
      </c>
      <c r="S386">
        <f>IF('Rolex Data'!BF386="Yes",1,0)</f>
        <v>0</v>
      </c>
      <c r="T386">
        <f>IF('Rolex Data'!BG386="A",1,0)</f>
        <v>0</v>
      </c>
      <c r="U386">
        <f>IF('Rolex Data'!BG386="AA",1,0)</f>
        <v>0</v>
      </c>
      <c r="V386">
        <f>IF('Rolex Data'!BG386="AAA",1,0)</f>
        <v>1</v>
      </c>
      <c r="W386">
        <f>IF('Rolex Data'!BG386="AAAA",1,0)</f>
        <v>0</v>
      </c>
      <c r="X386">
        <f>IF('Rolex Data'!R386="Yes",1,0)</f>
        <v>0</v>
      </c>
      <c r="Y386">
        <f>IF(OR('Rolex Data'!X386="Yes", 'Rolex Data'!Y386="Yes",'Rolex Data'!Z386="Yes"),1,0)</f>
        <v>0</v>
      </c>
      <c r="Z386">
        <f>IF(OR('Rolex Data'!AA386="Yes",'Rolex Data'!AB386="Yes"),1,0)</f>
        <v>0</v>
      </c>
      <c r="AA386">
        <f>IF('Rolex Data'!AD386="Yes",1,0)</f>
        <v>0</v>
      </c>
      <c r="AB386">
        <f>IF('Rolex Data'!AC386="Yes",1,0)</f>
        <v>0</v>
      </c>
      <c r="AC386">
        <f>IF('Rolex Data'!AE386="Yes",1,0)</f>
        <v>0</v>
      </c>
      <c r="AD386">
        <f>IF(OR('Rolex Data'!AK386="Yes",'Rolex Data'!AN386="Yes"),1,0)</f>
        <v>1</v>
      </c>
      <c r="AE386" s="45">
        <f t="shared" si="31"/>
        <v>1</v>
      </c>
      <c r="AF386" s="45">
        <f t="shared" si="32"/>
        <v>0</v>
      </c>
      <c r="AG386" s="45">
        <f t="shared" si="33"/>
        <v>0</v>
      </c>
      <c r="AH386" s="45">
        <f t="shared" si="34"/>
        <v>0</v>
      </c>
      <c r="AI386" s="45">
        <f t="shared" si="35"/>
        <v>0</v>
      </c>
    </row>
    <row r="387" spans="1:35" x14ac:dyDescent="0.2">
      <c r="A387">
        <v>383</v>
      </c>
      <c r="B387" s="47">
        <f>'Rolex Data'!C387</f>
        <v>43415</v>
      </c>
      <c r="C387">
        <f>'Rolex Data'!D387</f>
        <v>438</v>
      </c>
      <c r="D387" s="48">
        <f>'Rolex Data'!E387</f>
        <v>7000</v>
      </c>
      <c r="E387" s="48">
        <f>'Rolex Data'!F387</f>
        <v>8750</v>
      </c>
      <c r="F387" s="49">
        <f t="shared" si="30"/>
        <v>8.8536654280374503</v>
      </c>
      <c r="G387">
        <f>IF('Rolex Data'!L387="Stainless Steel",1,0)</f>
        <v>1</v>
      </c>
      <c r="H387">
        <f>IF('Rolex Data'!L387="Two-tone",1,0)</f>
        <v>0</v>
      </c>
      <c r="I387">
        <f>IF(OR('Rolex Data'!L387="YG 18K",'Rolex Data'!L387="YG &lt;18K",'Rolex Data'!L387="PG 18K",'Rolex Data'!L387="PG &lt;18K",'Rolex Data'!L387="WG 18K",'Rolex Data'!L387="Mixes of 18K",'Rolex Data'!L387="Mixes &lt;18K"),1,0)</f>
        <v>0</v>
      </c>
      <c r="J387">
        <f>IF(OR('Rolex Data'!L387="PVD",'Rolex Data'!L387="Gold Plate",'Rolex Data'!L387="Other"),1,0)</f>
        <v>0</v>
      </c>
      <c r="K387">
        <f>IF('Rolex Data'!P387="Stainless Steel",1,0)</f>
        <v>1</v>
      </c>
      <c r="L387">
        <f>IF('Rolex Data'!P387="Leather",1,0)</f>
        <v>0</v>
      </c>
      <c r="M387">
        <f>IF('Rolex Data'!P387="Two-tone",1,0)</f>
        <v>0</v>
      </c>
      <c r="N387">
        <f>IF(OR('Rolex Data'!P387="YG 18K",'Rolex Data'!P387="PG 18K",'Rolex Data'!P387="WG 18K",'Rolex Data'!P387="Mixes of 18K"),1,0)</f>
        <v>0</v>
      </c>
      <c r="O387">
        <f>IF(OR('Rolex Data'!AX387="Yes",'Rolex Data'!AY387="Yes",'Rolex Data'!AW387="Yes"),1,0)</f>
        <v>0</v>
      </c>
      <c r="P387">
        <f>IF(OR(ISTEXT('Rolex Data'!AZ387), ISTEXT('Rolex Data'!BA387)),1,0)</f>
        <v>0</v>
      </c>
      <c r="Q387">
        <f>IF('Rolex Data'!BB387="Yes",1,0)</f>
        <v>0</v>
      </c>
      <c r="R387">
        <f>IF('Rolex Data'!BC387="Yes",1,0)</f>
        <v>0</v>
      </c>
      <c r="S387">
        <f>IF('Rolex Data'!BF387="Yes",1,0)</f>
        <v>0</v>
      </c>
      <c r="T387">
        <f>IF('Rolex Data'!BG387="A",1,0)</f>
        <v>0</v>
      </c>
      <c r="U387">
        <f>IF('Rolex Data'!BG387="AA",1,0)</f>
        <v>0</v>
      </c>
      <c r="V387">
        <f>IF('Rolex Data'!BG387="AAA",1,0)</f>
        <v>1</v>
      </c>
      <c r="W387">
        <f>IF('Rolex Data'!BG387="AAAA",1,0)</f>
        <v>0</v>
      </c>
      <c r="X387">
        <f>IF('Rolex Data'!R387="Yes",1,0)</f>
        <v>0</v>
      </c>
      <c r="Y387">
        <f>IF(OR('Rolex Data'!X387="Yes", 'Rolex Data'!Y387="Yes",'Rolex Data'!Z387="Yes"),1,0)</f>
        <v>1</v>
      </c>
      <c r="Z387">
        <f>IF(OR('Rolex Data'!AA387="Yes",'Rolex Data'!AB387="Yes"),1,0)</f>
        <v>0</v>
      </c>
      <c r="AA387">
        <f>IF('Rolex Data'!AD387="Yes",1,0)</f>
        <v>0</v>
      </c>
      <c r="AB387">
        <f>IF('Rolex Data'!AC387="Yes",1,0)</f>
        <v>0</v>
      </c>
      <c r="AC387">
        <f>IF('Rolex Data'!AE387="Yes",1,0)</f>
        <v>0</v>
      </c>
      <c r="AD387">
        <f>IF(OR('Rolex Data'!AK387="Yes",'Rolex Data'!AN387="Yes"),1,0)</f>
        <v>0</v>
      </c>
      <c r="AE387" s="45">
        <f t="shared" si="31"/>
        <v>1</v>
      </c>
      <c r="AF387" s="45">
        <f t="shared" si="32"/>
        <v>0</v>
      </c>
      <c r="AG387" s="45">
        <f t="shared" si="33"/>
        <v>0</v>
      </c>
      <c r="AH387" s="45">
        <f t="shared" si="34"/>
        <v>0</v>
      </c>
      <c r="AI387" s="45">
        <f t="shared" si="35"/>
        <v>0</v>
      </c>
    </row>
    <row r="388" spans="1:35" x14ac:dyDescent="0.2">
      <c r="A388">
        <v>384</v>
      </c>
      <c r="B388" s="47">
        <f>'Rolex Data'!C388</f>
        <v>43415</v>
      </c>
      <c r="C388">
        <f>'Rolex Data'!D388</f>
        <v>524</v>
      </c>
      <c r="D388" s="48">
        <f>'Rolex Data'!E388</f>
        <v>5000</v>
      </c>
      <c r="E388" s="48">
        <f>'Rolex Data'!F388</f>
        <v>6250</v>
      </c>
      <c r="F388" s="49">
        <f t="shared" si="30"/>
        <v>8.5171931914162382</v>
      </c>
      <c r="G388">
        <f>IF('Rolex Data'!L388="Stainless Steel",1,0)</f>
        <v>0</v>
      </c>
      <c r="H388">
        <f>IF('Rolex Data'!L388="Two-tone",1,0)</f>
        <v>0</v>
      </c>
      <c r="I388">
        <f>IF(OR('Rolex Data'!L388="YG 18K",'Rolex Data'!L388="YG &lt;18K",'Rolex Data'!L388="PG 18K",'Rolex Data'!L388="PG &lt;18K",'Rolex Data'!L388="WG 18K",'Rolex Data'!L388="Mixes of 18K",'Rolex Data'!L388="Mixes &lt;18K"),1,0)</f>
        <v>1</v>
      </c>
      <c r="J388">
        <f>IF(OR('Rolex Data'!L388="PVD",'Rolex Data'!L388="Gold Plate",'Rolex Data'!L388="Other"),1,0)</f>
        <v>0</v>
      </c>
      <c r="K388">
        <f>IF('Rolex Data'!P388="Stainless Steel",1,0)</f>
        <v>0</v>
      </c>
      <c r="L388">
        <f>IF('Rolex Data'!P388="Leather",1,0)</f>
        <v>0</v>
      </c>
      <c r="M388">
        <f>IF('Rolex Data'!P388="Two-tone",1,0)</f>
        <v>0</v>
      </c>
      <c r="N388">
        <f>IF(OR('Rolex Data'!P388="YG 18K",'Rolex Data'!P388="PG 18K",'Rolex Data'!P388="WG 18K",'Rolex Data'!P388="Mixes of 18K"),1,0)</f>
        <v>1</v>
      </c>
      <c r="O388">
        <f>IF(OR('Rolex Data'!AX388="Yes",'Rolex Data'!AY388="Yes",'Rolex Data'!AW388="Yes"),1,0)</f>
        <v>0</v>
      </c>
      <c r="P388">
        <f>IF(OR(ISTEXT('Rolex Data'!AZ388), ISTEXT('Rolex Data'!BA388)),1,0)</f>
        <v>0</v>
      </c>
      <c r="Q388">
        <f>IF('Rolex Data'!BB388="Yes",1,0)</f>
        <v>0</v>
      </c>
      <c r="R388">
        <f>IF('Rolex Data'!BC388="Yes",1,0)</f>
        <v>0</v>
      </c>
      <c r="S388">
        <f>IF('Rolex Data'!BF388="Yes",1,0)</f>
        <v>0</v>
      </c>
      <c r="T388">
        <f>IF('Rolex Data'!BG388="A",1,0)</f>
        <v>0</v>
      </c>
      <c r="U388">
        <f>IF('Rolex Data'!BG388="AA",1,0)</f>
        <v>0</v>
      </c>
      <c r="V388">
        <f>IF('Rolex Data'!BG388="AAA",1,0)</f>
        <v>1</v>
      </c>
      <c r="W388">
        <f>IF('Rolex Data'!BG388="AAAA",1,0)</f>
        <v>0</v>
      </c>
      <c r="X388">
        <f>IF('Rolex Data'!R388="Yes",1,0)</f>
        <v>1</v>
      </c>
      <c r="Y388">
        <f>IF(OR('Rolex Data'!X388="Yes", 'Rolex Data'!Y388="Yes",'Rolex Data'!Z388="Yes"),1,0)</f>
        <v>0</v>
      </c>
      <c r="Z388">
        <f>IF(OR('Rolex Data'!AA388="Yes",'Rolex Data'!AB388="Yes"),1,0)</f>
        <v>0</v>
      </c>
      <c r="AA388">
        <f>IF('Rolex Data'!AD388="Yes",1,0)</f>
        <v>0</v>
      </c>
      <c r="AB388">
        <f>IF('Rolex Data'!AC388="Yes",1,0)</f>
        <v>0</v>
      </c>
      <c r="AC388">
        <f>IF('Rolex Data'!AE388="Yes",1,0)</f>
        <v>0</v>
      </c>
      <c r="AD388">
        <f>IF(OR('Rolex Data'!AK388="Yes",'Rolex Data'!AN388="Yes"),1,0)</f>
        <v>0</v>
      </c>
      <c r="AE388" s="45">
        <f t="shared" si="31"/>
        <v>1</v>
      </c>
      <c r="AF388" s="45">
        <f t="shared" si="32"/>
        <v>0</v>
      </c>
      <c r="AG388" s="45">
        <f t="shared" si="33"/>
        <v>0</v>
      </c>
      <c r="AH388" s="45">
        <f t="shared" si="34"/>
        <v>0</v>
      </c>
      <c r="AI388" s="45">
        <f t="shared" si="35"/>
        <v>0</v>
      </c>
    </row>
    <row r="389" spans="1:35" x14ac:dyDescent="0.2">
      <c r="A389">
        <v>385</v>
      </c>
      <c r="B389" s="47">
        <f>'Rolex Data'!C389</f>
        <v>43415</v>
      </c>
      <c r="C389">
        <f>'Rolex Data'!D389</f>
        <v>525</v>
      </c>
      <c r="D389" s="48">
        <f>'Rolex Data'!E389</f>
        <v>10000</v>
      </c>
      <c r="E389" s="48">
        <f>'Rolex Data'!F389</f>
        <v>12500</v>
      </c>
      <c r="F389" s="49">
        <f t="shared" si="30"/>
        <v>9.2103403719761836</v>
      </c>
      <c r="G389">
        <f>IF('Rolex Data'!L389="Stainless Steel",1,0)</f>
        <v>0</v>
      </c>
      <c r="H389">
        <f>IF('Rolex Data'!L389="Two-tone",1,0)</f>
        <v>0</v>
      </c>
      <c r="I389">
        <f>IF(OR('Rolex Data'!L389="YG 18K",'Rolex Data'!L389="YG &lt;18K",'Rolex Data'!L389="PG 18K",'Rolex Data'!L389="PG &lt;18K",'Rolex Data'!L389="WG 18K",'Rolex Data'!L389="Mixes of 18K",'Rolex Data'!L389="Mixes &lt;18K"),1,0)</f>
        <v>1</v>
      </c>
      <c r="J389">
        <f>IF(OR('Rolex Data'!L389="PVD",'Rolex Data'!L389="Gold Plate",'Rolex Data'!L389="Other"),1,0)</f>
        <v>0</v>
      </c>
      <c r="K389">
        <f>IF('Rolex Data'!P389="Stainless Steel",1,0)</f>
        <v>0</v>
      </c>
      <c r="L389">
        <f>IF('Rolex Data'!P389="Leather",1,0)</f>
        <v>0</v>
      </c>
      <c r="M389">
        <f>IF('Rolex Data'!P389="Two-tone",1,0)</f>
        <v>0</v>
      </c>
      <c r="N389">
        <f>IF(OR('Rolex Data'!P389="YG 18K",'Rolex Data'!P389="PG 18K",'Rolex Data'!P389="WG 18K",'Rolex Data'!P389="Mixes of 18K"),1,0)</f>
        <v>1</v>
      </c>
      <c r="O389">
        <f>IF(OR('Rolex Data'!AX389="Yes",'Rolex Data'!AY389="Yes",'Rolex Data'!AW389="Yes"),1,0)</f>
        <v>0</v>
      </c>
      <c r="P389">
        <f>IF(OR(ISTEXT('Rolex Data'!AZ389), ISTEXT('Rolex Data'!BA389)),1,0)</f>
        <v>0</v>
      </c>
      <c r="Q389">
        <f>IF('Rolex Data'!BB389="Yes",1,0)</f>
        <v>0</v>
      </c>
      <c r="R389">
        <f>IF('Rolex Data'!BC389="Yes",1,0)</f>
        <v>0</v>
      </c>
      <c r="S389">
        <f>IF('Rolex Data'!BF389="Yes",1,0)</f>
        <v>0</v>
      </c>
      <c r="T389">
        <f>IF('Rolex Data'!BG389="A",1,0)</f>
        <v>0</v>
      </c>
      <c r="U389">
        <f>IF('Rolex Data'!BG389="AA",1,0)</f>
        <v>0</v>
      </c>
      <c r="V389">
        <f>IF('Rolex Data'!BG389="AAA",1,0)</f>
        <v>1</v>
      </c>
      <c r="W389">
        <f>IF('Rolex Data'!BG389="AAAA",1,0)</f>
        <v>0</v>
      </c>
      <c r="X389">
        <f>IF('Rolex Data'!R389="Yes",1,0)</f>
        <v>1</v>
      </c>
      <c r="Y389">
        <f>IF(OR('Rolex Data'!X389="Yes", 'Rolex Data'!Y389="Yes",'Rolex Data'!Z389="Yes"),1,0)</f>
        <v>0</v>
      </c>
      <c r="Z389">
        <f>IF(OR('Rolex Data'!AA389="Yes",'Rolex Data'!AB389="Yes"),1,0)</f>
        <v>0</v>
      </c>
      <c r="AA389">
        <f>IF('Rolex Data'!AD389="Yes",1,0)</f>
        <v>0</v>
      </c>
      <c r="AB389">
        <f>IF('Rolex Data'!AC389="Yes",1,0)</f>
        <v>0</v>
      </c>
      <c r="AC389">
        <f>IF('Rolex Data'!AE389="Yes",1,0)</f>
        <v>0</v>
      </c>
      <c r="AD389">
        <f>IF(OR('Rolex Data'!AK389="Yes",'Rolex Data'!AN389="Yes"),1,0)</f>
        <v>0</v>
      </c>
      <c r="AE389" s="45">
        <f t="shared" si="31"/>
        <v>1</v>
      </c>
      <c r="AF389" s="45">
        <f t="shared" si="32"/>
        <v>0</v>
      </c>
      <c r="AG389" s="45">
        <f t="shared" si="33"/>
        <v>0</v>
      </c>
      <c r="AH389" s="45">
        <f t="shared" si="34"/>
        <v>0</v>
      </c>
      <c r="AI389" s="45">
        <f t="shared" si="35"/>
        <v>0</v>
      </c>
    </row>
    <row r="390" spans="1:35" x14ac:dyDescent="0.2">
      <c r="A390">
        <v>386</v>
      </c>
      <c r="B390" s="47">
        <f>'Rolex Data'!C390</f>
        <v>43415</v>
      </c>
      <c r="C390">
        <f>'Rolex Data'!D390</f>
        <v>526</v>
      </c>
      <c r="D390" s="48">
        <f>'Rolex Data'!E390</f>
        <v>55000</v>
      </c>
      <c r="E390" s="48">
        <f>'Rolex Data'!F390</f>
        <v>66000</v>
      </c>
      <c r="F390" s="49">
        <f t="shared" ref="F390:F453" si="36">LN(D390)</f>
        <v>10.915088464214607</v>
      </c>
      <c r="G390">
        <f>IF('Rolex Data'!L390="Stainless Steel",1,0)</f>
        <v>1</v>
      </c>
      <c r="H390">
        <f>IF('Rolex Data'!L390="Two-tone",1,0)</f>
        <v>0</v>
      </c>
      <c r="I390">
        <f>IF(OR('Rolex Data'!L390="YG 18K",'Rolex Data'!L390="YG &lt;18K",'Rolex Data'!L390="PG 18K",'Rolex Data'!L390="PG &lt;18K",'Rolex Data'!L390="WG 18K",'Rolex Data'!L390="Mixes of 18K",'Rolex Data'!L390="Mixes &lt;18K"),1,0)</f>
        <v>0</v>
      </c>
      <c r="J390">
        <f>IF(OR('Rolex Data'!L390="PVD",'Rolex Data'!L390="Gold Plate",'Rolex Data'!L390="Other"),1,0)</f>
        <v>0</v>
      </c>
      <c r="K390">
        <f>IF('Rolex Data'!P390="Stainless Steel",1,0)</f>
        <v>0</v>
      </c>
      <c r="L390">
        <f>IF('Rolex Data'!P390="Leather",1,0)</f>
        <v>1</v>
      </c>
      <c r="M390">
        <f>IF('Rolex Data'!P390="Two-tone",1,0)</f>
        <v>0</v>
      </c>
      <c r="N390">
        <f>IF(OR('Rolex Data'!P390="YG 18K",'Rolex Data'!P390="PG 18K",'Rolex Data'!P390="WG 18K",'Rolex Data'!P390="Mixes of 18K"),1,0)</f>
        <v>0</v>
      </c>
      <c r="O390">
        <f>IF(OR('Rolex Data'!AX390="Yes",'Rolex Data'!AY390="Yes",'Rolex Data'!AW390="Yes"),1,0)</f>
        <v>0</v>
      </c>
      <c r="P390">
        <f>IF(OR(ISTEXT('Rolex Data'!AZ390), ISTEXT('Rolex Data'!BA390)),1,0)</f>
        <v>0</v>
      </c>
      <c r="Q390">
        <f>IF('Rolex Data'!BB390="Yes",1,0)</f>
        <v>0</v>
      </c>
      <c r="R390">
        <f>IF('Rolex Data'!BC390="Yes",1,0)</f>
        <v>0</v>
      </c>
      <c r="S390">
        <f>IF('Rolex Data'!BF390="Yes",1,0)</f>
        <v>0</v>
      </c>
      <c r="T390">
        <f>IF('Rolex Data'!BG390="A",1,0)</f>
        <v>0</v>
      </c>
      <c r="U390">
        <f>IF('Rolex Data'!BG390="AA",1,0)</f>
        <v>0</v>
      </c>
      <c r="V390">
        <f>IF('Rolex Data'!BG390="AAA",1,0)</f>
        <v>0</v>
      </c>
      <c r="W390">
        <f>IF('Rolex Data'!BG390="AAAA",1,0)</f>
        <v>1</v>
      </c>
      <c r="X390">
        <f>IF('Rolex Data'!R390="Yes",1,0)</f>
        <v>0</v>
      </c>
      <c r="Y390">
        <f>IF(OR('Rolex Data'!X390="Yes", 'Rolex Data'!Y390="Yes",'Rolex Data'!Z390="Yes"),1,0)</f>
        <v>1</v>
      </c>
      <c r="Z390">
        <f>IF(OR('Rolex Data'!AA390="Yes",'Rolex Data'!AB390="Yes"),1,0)</f>
        <v>1</v>
      </c>
      <c r="AA390">
        <f>IF('Rolex Data'!AD390="Yes",1,0)</f>
        <v>0</v>
      </c>
      <c r="AB390">
        <f>IF('Rolex Data'!AC390="Yes",1,0)</f>
        <v>0</v>
      </c>
      <c r="AC390">
        <f>IF('Rolex Data'!AE390="Yes",1,0)</f>
        <v>0</v>
      </c>
      <c r="AD390">
        <f>IF(OR('Rolex Data'!AK390="Yes",'Rolex Data'!AN390="Yes"),1,0)</f>
        <v>0</v>
      </c>
      <c r="AE390" s="45">
        <f t="shared" ref="AE390:AE453" si="37">IF(AND($B390&gt;=DATEVALUE("1/1/2018"),$B390&lt;=DATEVALUE("12/31/2018")),1,0)</f>
        <v>1</v>
      </c>
      <c r="AF390" s="45">
        <f t="shared" ref="AF390:AF453" si="38">IF(AND($B390&gt;=DATEVALUE("1/1/2019"),$B390&lt;=DATEVALUE("12/31/2019")),1,0)</f>
        <v>0</v>
      </c>
      <c r="AG390" s="45">
        <f t="shared" ref="AG390:AG453" si="39">IF(AND($B390&gt;=DATEVALUE("1/1/2020"),$B390&lt;=DATEVALUE("12/31/2020")),1,0)</f>
        <v>0</v>
      </c>
      <c r="AH390" s="45">
        <f t="shared" ref="AH390:AH453" si="40">IF(AND($B390&gt;=DATEVALUE("1/1/2021"),$B390&lt;=DATEVALUE("12/31/2021")),1,0)</f>
        <v>0</v>
      </c>
      <c r="AI390" s="45">
        <f t="shared" ref="AI390:AI453" si="41">IF(AND($B390&gt;=DATEVALUE("1/1/2022"),$B390&lt;=DATEVALUE("12/31/2022")),1,0)</f>
        <v>0</v>
      </c>
    </row>
    <row r="391" spans="1:35" x14ac:dyDescent="0.2">
      <c r="A391">
        <v>387</v>
      </c>
      <c r="B391" s="47">
        <f>'Rolex Data'!C391</f>
        <v>43415</v>
      </c>
      <c r="C391">
        <f>'Rolex Data'!D391</f>
        <v>565</v>
      </c>
      <c r="D391" s="48">
        <f>'Rolex Data'!E391</f>
        <v>155000</v>
      </c>
      <c r="E391" s="48">
        <f>'Rolex Data'!F391</f>
        <v>191000</v>
      </c>
      <c r="F391" s="49">
        <f t="shared" si="36"/>
        <v>11.951180395901384</v>
      </c>
      <c r="G391">
        <f>IF('Rolex Data'!L391="Stainless Steel",1,0)</f>
        <v>1</v>
      </c>
      <c r="H391">
        <f>IF('Rolex Data'!L391="Two-tone",1,0)</f>
        <v>0</v>
      </c>
      <c r="I391">
        <f>IF(OR('Rolex Data'!L391="YG 18K",'Rolex Data'!L391="YG &lt;18K",'Rolex Data'!L391="PG 18K",'Rolex Data'!L391="PG &lt;18K",'Rolex Data'!L391="WG 18K",'Rolex Data'!L391="Mixes of 18K",'Rolex Data'!L391="Mixes &lt;18K"),1,0)</f>
        <v>0</v>
      </c>
      <c r="J391">
        <f>IF(OR('Rolex Data'!L391="PVD",'Rolex Data'!L391="Gold Plate",'Rolex Data'!L391="Other"),1,0)</f>
        <v>0</v>
      </c>
      <c r="K391">
        <f>IF('Rolex Data'!P391="Stainless Steel",1,0)</f>
        <v>1</v>
      </c>
      <c r="L391">
        <f>IF('Rolex Data'!P391="Leather",1,0)</f>
        <v>0</v>
      </c>
      <c r="M391">
        <f>IF('Rolex Data'!P391="Two-tone",1,0)</f>
        <v>0</v>
      </c>
      <c r="N391">
        <f>IF(OR('Rolex Data'!P391="YG 18K",'Rolex Data'!P391="PG 18K",'Rolex Data'!P391="WG 18K",'Rolex Data'!P391="Mixes of 18K"),1,0)</f>
        <v>0</v>
      </c>
      <c r="O391">
        <f>IF(OR('Rolex Data'!AX391="Yes",'Rolex Data'!AY391="Yes",'Rolex Data'!AW391="Yes"),1,0)</f>
        <v>0</v>
      </c>
      <c r="P391">
        <f>IF(OR(ISTEXT('Rolex Data'!AZ391), ISTEXT('Rolex Data'!BA391)),1,0)</f>
        <v>0</v>
      </c>
      <c r="Q391">
        <f>IF('Rolex Data'!BB391="Yes",1,0)</f>
        <v>0</v>
      </c>
      <c r="R391">
        <f>IF('Rolex Data'!BC391="Yes",1,0)</f>
        <v>0</v>
      </c>
      <c r="S391">
        <f>IF('Rolex Data'!BF391="Yes",1,0)</f>
        <v>0</v>
      </c>
      <c r="T391">
        <f>IF('Rolex Data'!BG391="A",1,0)</f>
        <v>0</v>
      </c>
      <c r="U391">
        <f>IF('Rolex Data'!BG391="AA",1,0)</f>
        <v>0</v>
      </c>
      <c r="V391">
        <f>IF('Rolex Data'!BG391="AAA",1,0)</f>
        <v>0</v>
      </c>
      <c r="W391">
        <f>IF('Rolex Data'!BG391="AAAA",1,0)</f>
        <v>1</v>
      </c>
      <c r="X391">
        <f>IF('Rolex Data'!R391="Yes",1,0)</f>
        <v>0</v>
      </c>
      <c r="Y391">
        <f>IF(OR('Rolex Data'!X391="Yes", 'Rolex Data'!Y391="Yes",'Rolex Data'!Z391="Yes"),1,0)</f>
        <v>0</v>
      </c>
      <c r="Z391">
        <f>IF(OR('Rolex Data'!AA391="Yes",'Rolex Data'!AB391="Yes"),1,0)</f>
        <v>0</v>
      </c>
      <c r="AA391">
        <f>IF('Rolex Data'!AD391="Yes",1,0)</f>
        <v>0</v>
      </c>
      <c r="AB391">
        <f>IF('Rolex Data'!AC391="Yes",1,0)</f>
        <v>0</v>
      </c>
      <c r="AC391">
        <f>IF('Rolex Data'!AE391="Yes",1,0)</f>
        <v>0</v>
      </c>
      <c r="AD391">
        <f>IF(OR('Rolex Data'!AK391="Yes",'Rolex Data'!AN391="Yes"),1,0)</f>
        <v>1</v>
      </c>
      <c r="AE391" s="45">
        <f t="shared" si="37"/>
        <v>1</v>
      </c>
      <c r="AF391" s="45">
        <f t="shared" si="38"/>
        <v>0</v>
      </c>
      <c r="AG391" s="45">
        <f t="shared" si="39"/>
        <v>0</v>
      </c>
      <c r="AH391" s="45">
        <f t="shared" si="40"/>
        <v>0</v>
      </c>
      <c r="AI391" s="45">
        <f t="shared" si="41"/>
        <v>0</v>
      </c>
    </row>
    <row r="392" spans="1:35" x14ac:dyDescent="0.2">
      <c r="A392">
        <v>388</v>
      </c>
      <c r="B392" s="47">
        <f>'Rolex Data'!C392</f>
        <v>43415</v>
      </c>
      <c r="C392">
        <f>'Rolex Data'!D392</f>
        <v>566</v>
      </c>
      <c r="D392" s="48">
        <f>'Rolex Data'!E392</f>
        <v>9000</v>
      </c>
      <c r="E392" s="48">
        <f>'Rolex Data'!F392</f>
        <v>11250</v>
      </c>
      <c r="F392" s="49">
        <f t="shared" si="36"/>
        <v>9.1049798563183568</v>
      </c>
      <c r="G392">
        <f>IF('Rolex Data'!L392="Stainless Steel",1,0)</f>
        <v>0</v>
      </c>
      <c r="H392">
        <f>IF('Rolex Data'!L392="Two-tone",1,0)</f>
        <v>0</v>
      </c>
      <c r="I392">
        <f>IF(OR('Rolex Data'!L392="YG 18K",'Rolex Data'!L392="YG &lt;18K",'Rolex Data'!L392="PG 18K",'Rolex Data'!L392="PG &lt;18K",'Rolex Data'!L392="WG 18K",'Rolex Data'!L392="Mixes of 18K",'Rolex Data'!L392="Mixes &lt;18K"),1,0)</f>
        <v>1</v>
      </c>
      <c r="J392">
        <f>IF(OR('Rolex Data'!L392="PVD",'Rolex Data'!L392="Gold Plate",'Rolex Data'!L392="Other"),1,0)</f>
        <v>0</v>
      </c>
      <c r="K392">
        <f>IF('Rolex Data'!P392="Stainless Steel",1,0)</f>
        <v>0</v>
      </c>
      <c r="L392">
        <f>IF('Rolex Data'!P392="Leather",1,0)</f>
        <v>1</v>
      </c>
      <c r="M392">
        <f>IF('Rolex Data'!P392="Two-tone",1,0)</f>
        <v>0</v>
      </c>
      <c r="N392">
        <f>IF(OR('Rolex Data'!P392="YG 18K",'Rolex Data'!P392="PG 18K",'Rolex Data'!P392="WG 18K",'Rolex Data'!P392="Mixes of 18K"),1,0)</f>
        <v>0</v>
      </c>
      <c r="O392">
        <f>IF(OR('Rolex Data'!AX392="Yes",'Rolex Data'!AY392="Yes",'Rolex Data'!AW392="Yes"),1,0)</f>
        <v>0</v>
      </c>
      <c r="P392">
        <f>IF(OR(ISTEXT('Rolex Data'!AZ392), ISTEXT('Rolex Data'!BA392)),1,0)</f>
        <v>0</v>
      </c>
      <c r="Q392">
        <f>IF('Rolex Data'!BB392="Yes",1,0)</f>
        <v>0</v>
      </c>
      <c r="R392">
        <f>IF('Rolex Data'!BC392="Yes",1,0)</f>
        <v>0</v>
      </c>
      <c r="S392">
        <f>IF('Rolex Data'!BF392="Yes",1,0)</f>
        <v>0</v>
      </c>
      <c r="T392">
        <f>IF('Rolex Data'!BG392="A",1,0)</f>
        <v>0</v>
      </c>
      <c r="U392">
        <f>IF('Rolex Data'!BG392="AA",1,0)</f>
        <v>1</v>
      </c>
      <c r="V392">
        <f>IF('Rolex Data'!BG392="AAA",1,0)</f>
        <v>0</v>
      </c>
      <c r="W392">
        <f>IF('Rolex Data'!BG392="AAAA",1,0)</f>
        <v>0</v>
      </c>
      <c r="X392">
        <f>IF('Rolex Data'!R392="Yes",1,0)</f>
        <v>1</v>
      </c>
      <c r="Y392">
        <f>IF(OR('Rolex Data'!X392="Yes", 'Rolex Data'!Y392="Yes",'Rolex Data'!Z392="Yes"),1,0)</f>
        <v>0</v>
      </c>
      <c r="Z392">
        <f>IF(OR('Rolex Data'!AA392="Yes",'Rolex Data'!AB392="Yes"),1,0)</f>
        <v>0</v>
      </c>
      <c r="AA392">
        <f>IF('Rolex Data'!AD392="Yes",1,0)</f>
        <v>0</v>
      </c>
      <c r="AB392">
        <f>IF('Rolex Data'!AC392="Yes",1,0)</f>
        <v>0</v>
      </c>
      <c r="AC392">
        <f>IF('Rolex Data'!AE392="Yes",1,0)</f>
        <v>0</v>
      </c>
      <c r="AD392">
        <f>IF(OR('Rolex Data'!AK392="Yes",'Rolex Data'!AN392="Yes"),1,0)</f>
        <v>0</v>
      </c>
      <c r="AE392" s="45">
        <f t="shared" si="37"/>
        <v>1</v>
      </c>
      <c r="AF392" s="45">
        <f t="shared" si="38"/>
        <v>0</v>
      </c>
      <c r="AG392" s="45">
        <f t="shared" si="39"/>
        <v>0</v>
      </c>
      <c r="AH392" s="45">
        <f t="shared" si="40"/>
        <v>0</v>
      </c>
      <c r="AI392" s="45">
        <f t="shared" si="41"/>
        <v>0</v>
      </c>
    </row>
    <row r="393" spans="1:35" x14ac:dyDescent="0.2">
      <c r="A393">
        <v>389</v>
      </c>
      <c r="B393" s="47">
        <f>'Rolex Data'!C393</f>
        <v>43415</v>
      </c>
      <c r="C393">
        <f>'Rolex Data'!D393</f>
        <v>567</v>
      </c>
      <c r="D393" s="48">
        <f>'Rolex Data'!E393</f>
        <v>5000</v>
      </c>
      <c r="E393" s="48">
        <f>'Rolex Data'!F393</f>
        <v>6250</v>
      </c>
      <c r="F393" s="49">
        <f t="shared" si="36"/>
        <v>8.5171931914162382</v>
      </c>
      <c r="G393">
        <f>IF('Rolex Data'!L393="Stainless Steel",1,0)</f>
        <v>0</v>
      </c>
      <c r="H393">
        <f>IF('Rolex Data'!L393="Two-tone",1,0)</f>
        <v>0</v>
      </c>
      <c r="I393">
        <f>IF(OR('Rolex Data'!L393="YG 18K",'Rolex Data'!L393="YG &lt;18K",'Rolex Data'!L393="PG 18K",'Rolex Data'!L393="PG &lt;18K",'Rolex Data'!L393="WG 18K",'Rolex Data'!L393="Mixes of 18K",'Rolex Data'!L393="Mixes &lt;18K"),1,0)</f>
        <v>1</v>
      </c>
      <c r="J393">
        <f>IF(OR('Rolex Data'!L393="PVD",'Rolex Data'!L393="Gold Plate",'Rolex Data'!L393="Other"),1,0)</f>
        <v>0</v>
      </c>
      <c r="K393">
        <f>IF('Rolex Data'!P393="Stainless Steel",1,0)</f>
        <v>0</v>
      </c>
      <c r="L393">
        <f>IF('Rolex Data'!P393="Leather",1,0)</f>
        <v>1</v>
      </c>
      <c r="M393">
        <f>IF('Rolex Data'!P393="Two-tone",1,0)</f>
        <v>0</v>
      </c>
      <c r="N393">
        <f>IF(OR('Rolex Data'!P393="YG 18K",'Rolex Data'!P393="PG 18K",'Rolex Data'!P393="WG 18K",'Rolex Data'!P393="Mixes of 18K"),1,0)</f>
        <v>0</v>
      </c>
      <c r="O393">
        <f>IF(OR('Rolex Data'!AX393="Yes",'Rolex Data'!AY393="Yes",'Rolex Data'!AW393="Yes"),1,0)</f>
        <v>0</v>
      </c>
      <c r="P393">
        <f>IF(OR(ISTEXT('Rolex Data'!AZ393), ISTEXT('Rolex Data'!BA393)),1,0)</f>
        <v>0</v>
      </c>
      <c r="Q393">
        <f>IF('Rolex Data'!BB393="Yes",1,0)</f>
        <v>0</v>
      </c>
      <c r="R393">
        <f>IF('Rolex Data'!BC393="Yes",1,0)</f>
        <v>0</v>
      </c>
      <c r="S393">
        <f>IF('Rolex Data'!BF393="Yes",1,0)</f>
        <v>0</v>
      </c>
      <c r="T393">
        <f>IF('Rolex Data'!BG393="A",1,0)</f>
        <v>1</v>
      </c>
      <c r="U393">
        <f>IF('Rolex Data'!BG393="AA",1,0)</f>
        <v>0</v>
      </c>
      <c r="V393">
        <f>IF('Rolex Data'!BG393="AAA",1,0)</f>
        <v>0</v>
      </c>
      <c r="W393">
        <f>IF('Rolex Data'!BG393="AAAA",1,0)</f>
        <v>0</v>
      </c>
      <c r="X393">
        <f>IF('Rolex Data'!R393="Yes",1,0)</f>
        <v>0</v>
      </c>
      <c r="Y393">
        <f>IF(OR('Rolex Data'!X393="Yes", 'Rolex Data'!Y393="Yes",'Rolex Data'!Z393="Yes"),1,0)</f>
        <v>0</v>
      </c>
      <c r="Z393">
        <f>IF(OR('Rolex Data'!AA393="Yes",'Rolex Data'!AB393="Yes"),1,0)</f>
        <v>0</v>
      </c>
      <c r="AA393">
        <f>IF('Rolex Data'!AD393="Yes",1,0)</f>
        <v>0</v>
      </c>
      <c r="AB393">
        <f>IF('Rolex Data'!AC393="Yes",1,0)</f>
        <v>0</v>
      </c>
      <c r="AC393">
        <f>IF('Rolex Data'!AE393="Yes",1,0)</f>
        <v>0</v>
      </c>
      <c r="AD393">
        <f>IF(OR('Rolex Data'!AK393="Yes",'Rolex Data'!AN393="Yes"),1,0)</f>
        <v>1</v>
      </c>
      <c r="AE393" s="45">
        <f t="shared" si="37"/>
        <v>1</v>
      </c>
      <c r="AF393" s="45">
        <f t="shared" si="38"/>
        <v>0</v>
      </c>
      <c r="AG393" s="45">
        <f t="shared" si="39"/>
        <v>0</v>
      </c>
      <c r="AH393" s="45">
        <f t="shared" si="40"/>
        <v>0</v>
      </c>
      <c r="AI393" s="45">
        <f t="shared" si="41"/>
        <v>0</v>
      </c>
    </row>
    <row r="394" spans="1:35" x14ac:dyDescent="0.2">
      <c r="A394">
        <v>390</v>
      </c>
      <c r="B394" s="47">
        <f>'Rolex Data'!C394</f>
        <v>43415</v>
      </c>
      <c r="C394">
        <f>'Rolex Data'!D394</f>
        <v>568</v>
      </c>
      <c r="D394" s="48">
        <f>'Rolex Data'!E394</f>
        <v>17000</v>
      </c>
      <c r="E394" s="48">
        <f>'Rolex Data'!F394</f>
        <v>21250</v>
      </c>
      <c r="F394" s="49">
        <f t="shared" si="36"/>
        <v>9.7409686230383539</v>
      </c>
      <c r="G394">
        <f>IF('Rolex Data'!L394="Stainless Steel",1,0)</f>
        <v>1</v>
      </c>
      <c r="H394">
        <f>IF('Rolex Data'!L394="Two-tone",1,0)</f>
        <v>0</v>
      </c>
      <c r="I394">
        <f>IF(OR('Rolex Data'!L394="YG 18K",'Rolex Data'!L394="YG &lt;18K",'Rolex Data'!L394="PG 18K",'Rolex Data'!L394="PG &lt;18K",'Rolex Data'!L394="WG 18K",'Rolex Data'!L394="Mixes of 18K",'Rolex Data'!L394="Mixes &lt;18K"),1,0)</f>
        <v>0</v>
      </c>
      <c r="J394">
        <f>IF(OR('Rolex Data'!L394="PVD",'Rolex Data'!L394="Gold Plate",'Rolex Data'!L394="Other"),1,0)</f>
        <v>0</v>
      </c>
      <c r="K394">
        <f>IF('Rolex Data'!P394="Stainless Steel",1,0)</f>
        <v>1</v>
      </c>
      <c r="L394">
        <f>IF('Rolex Data'!P394="Leather",1,0)</f>
        <v>0</v>
      </c>
      <c r="M394">
        <f>IF('Rolex Data'!P394="Two-tone",1,0)</f>
        <v>0</v>
      </c>
      <c r="N394">
        <f>IF(OR('Rolex Data'!P394="YG 18K",'Rolex Data'!P394="PG 18K",'Rolex Data'!P394="WG 18K",'Rolex Data'!P394="Mixes of 18K"),1,0)</f>
        <v>0</v>
      </c>
      <c r="O394">
        <f>IF(OR('Rolex Data'!AX394="Yes",'Rolex Data'!AY394="Yes",'Rolex Data'!AW394="Yes"),1,0)</f>
        <v>0</v>
      </c>
      <c r="P394">
        <f>IF(OR(ISTEXT('Rolex Data'!AZ394), ISTEXT('Rolex Data'!BA394)),1,0)</f>
        <v>0</v>
      </c>
      <c r="Q394">
        <f>IF('Rolex Data'!BB394="Yes",1,0)</f>
        <v>0</v>
      </c>
      <c r="R394">
        <f>IF('Rolex Data'!BC394="Yes",1,0)</f>
        <v>0</v>
      </c>
      <c r="S394">
        <f>IF('Rolex Data'!BF394="Yes",1,0)</f>
        <v>0</v>
      </c>
      <c r="T394">
        <f>IF('Rolex Data'!BG394="A",1,0)</f>
        <v>0</v>
      </c>
      <c r="U394">
        <f>IF('Rolex Data'!BG394="AA",1,0)</f>
        <v>0</v>
      </c>
      <c r="V394">
        <f>IF('Rolex Data'!BG394="AAA",1,0)</f>
        <v>1</v>
      </c>
      <c r="W394">
        <f>IF('Rolex Data'!BG394="AAAA",1,0)</f>
        <v>0</v>
      </c>
      <c r="X394">
        <f>IF('Rolex Data'!R394="Yes",1,0)</f>
        <v>1</v>
      </c>
      <c r="Y394">
        <f>IF(OR('Rolex Data'!X394="Yes", 'Rolex Data'!Y394="Yes",'Rolex Data'!Z394="Yes"),1,0)</f>
        <v>0</v>
      </c>
      <c r="Z394">
        <f>IF(OR('Rolex Data'!AA394="Yes",'Rolex Data'!AB394="Yes"),1,0)</f>
        <v>0</v>
      </c>
      <c r="AA394">
        <f>IF('Rolex Data'!AD394="Yes",1,0)</f>
        <v>1</v>
      </c>
      <c r="AB394">
        <f>IF('Rolex Data'!AC394="Yes",1,0)</f>
        <v>0</v>
      </c>
      <c r="AC394">
        <f>IF('Rolex Data'!AE394="Yes",1,0)</f>
        <v>0</v>
      </c>
      <c r="AD394">
        <f>IF(OR('Rolex Data'!AK394="Yes",'Rolex Data'!AN394="Yes"),1,0)</f>
        <v>0</v>
      </c>
      <c r="AE394" s="45">
        <f t="shared" si="37"/>
        <v>1</v>
      </c>
      <c r="AF394" s="45">
        <f t="shared" si="38"/>
        <v>0</v>
      </c>
      <c r="AG394" s="45">
        <f t="shared" si="39"/>
        <v>0</v>
      </c>
      <c r="AH394" s="45">
        <f t="shared" si="40"/>
        <v>0</v>
      </c>
      <c r="AI394" s="45">
        <f t="shared" si="41"/>
        <v>0</v>
      </c>
    </row>
    <row r="395" spans="1:35" x14ac:dyDescent="0.2">
      <c r="A395">
        <v>391</v>
      </c>
      <c r="B395" s="47">
        <f>'Rolex Data'!C395</f>
        <v>43415</v>
      </c>
      <c r="C395">
        <f>'Rolex Data'!D395</f>
        <v>569</v>
      </c>
      <c r="D395" s="48">
        <f>'Rolex Data'!E395</f>
        <v>300000</v>
      </c>
      <c r="E395" s="48">
        <f>'Rolex Data'!F395</f>
        <v>365000</v>
      </c>
      <c r="F395" s="49">
        <f t="shared" si="36"/>
        <v>12.611537753638338</v>
      </c>
      <c r="G395">
        <f>IF('Rolex Data'!L395="Stainless Steel",1,0)</f>
        <v>1</v>
      </c>
      <c r="H395">
        <f>IF('Rolex Data'!L395="Two-tone",1,0)</f>
        <v>0</v>
      </c>
      <c r="I395">
        <f>IF(OR('Rolex Data'!L395="YG 18K",'Rolex Data'!L395="YG &lt;18K",'Rolex Data'!L395="PG 18K",'Rolex Data'!L395="PG &lt;18K",'Rolex Data'!L395="WG 18K",'Rolex Data'!L395="Mixes of 18K",'Rolex Data'!L395="Mixes &lt;18K"),1,0)</f>
        <v>0</v>
      </c>
      <c r="J395">
        <f>IF(OR('Rolex Data'!L395="PVD",'Rolex Data'!L395="Gold Plate",'Rolex Data'!L395="Other"),1,0)</f>
        <v>0</v>
      </c>
      <c r="K395">
        <f>IF('Rolex Data'!P395="Stainless Steel",1,0)</f>
        <v>0</v>
      </c>
      <c r="L395">
        <f>IF('Rolex Data'!P395="Leather",1,0)</f>
        <v>1</v>
      </c>
      <c r="M395">
        <f>IF('Rolex Data'!P395="Two-tone",1,0)</f>
        <v>0</v>
      </c>
      <c r="N395">
        <f>IF(OR('Rolex Data'!P395="YG 18K",'Rolex Data'!P395="PG 18K",'Rolex Data'!P395="WG 18K",'Rolex Data'!P395="Mixes of 18K"),1,0)</f>
        <v>0</v>
      </c>
      <c r="O395">
        <f>IF(OR('Rolex Data'!AX395="Yes",'Rolex Data'!AY395="Yes",'Rolex Data'!AW395="Yes"),1,0)</f>
        <v>0</v>
      </c>
      <c r="P395">
        <f>IF(OR(ISTEXT('Rolex Data'!AZ395), ISTEXT('Rolex Data'!BA395)),1,0)</f>
        <v>0</v>
      </c>
      <c r="Q395">
        <f>IF('Rolex Data'!BB395="Yes",1,0)</f>
        <v>1</v>
      </c>
      <c r="R395">
        <f>IF('Rolex Data'!BC395="Yes",1,0)</f>
        <v>0</v>
      </c>
      <c r="S395">
        <f>IF('Rolex Data'!BF395="Yes",1,0)</f>
        <v>0</v>
      </c>
      <c r="T395">
        <f>IF('Rolex Data'!BG395="A",1,0)</f>
        <v>0</v>
      </c>
      <c r="U395">
        <f>IF('Rolex Data'!BG395="AA",1,0)</f>
        <v>0</v>
      </c>
      <c r="V395">
        <f>IF('Rolex Data'!BG395="AAA",1,0)</f>
        <v>1</v>
      </c>
      <c r="W395">
        <f>IF('Rolex Data'!BG395="AAAA",1,0)</f>
        <v>0</v>
      </c>
      <c r="X395">
        <f>IF('Rolex Data'!R395="Yes",1,0)</f>
        <v>1</v>
      </c>
      <c r="Y395">
        <f>IF(OR('Rolex Data'!X395="Yes", 'Rolex Data'!Y395="Yes",'Rolex Data'!Z395="Yes"),1,0)</f>
        <v>0</v>
      </c>
      <c r="Z395">
        <f>IF(OR('Rolex Data'!AA395="Yes",'Rolex Data'!AB395="Yes"),1,0)</f>
        <v>0</v>
      </c>
      <c r="AA395">
        <f>IF('Rolex Data'!AD395="Yes",1,0)</f>
        <v>0</v>
      </c>
      <c r="AB395">
        <f>IF('Rolex Data'!AC395="Yes",1,0)</f>
        <v>1</v>
      </c>
      <c r="AC395">
        <f>IF('Rolex Data'!AE395="Yes",1,0)</f>
        <v>0</v>
      </c>
      <c r="AD395">
        <f>IF(OR('Rolex Data'!AK395="Yes",'Rolex Data'!AN395="Yes"),1,0)</f>
        <v>0</v>
      </c>
      <c r="AE395" s="45">
        <f t="shared" si="37"/>
        <v>1</v>
      </c>
      <c r="AF395" s="45">
        <f t="shared" si="38"/>
        <v>0</v>
      </c>
      <c r="AG395" s="45">
        <f t="shared" si="39"/>
        <v>0</v>
      </c>
      <c r="AH395" s="45">
        <f t="shared" si="40"/>
        <v>0</v>
      </c>
      <c r="AI395" s="45">
        <f t="shared" si="41"/>
        <v>0</v>
      </c>
    </row>
    <row r="396" spans="1:35" x14ac:dyDescent="0.2">
      <c r="A396">
        <v>392</v>
      </c>
      <c r="B396" s="47">
        <f>'Rolex Data'!C396</f>
        <v>43415</v>
      </c>
      <c r="C396">
        <f>'Rolex Data'!D396</f>
        <v>571</v>
      </c>
      <c r="D396" s="48">
        <f>'Rolex Data'!E396</f>
        <v>67000</v>
      </c>
      <c r="E396" s="48">
        <f>'Rolex Data'!F396</f>
        <v>83750</v>
      </c>
      <c r="F396" s="49">
        <f t="shared" si="36"/>
        <v>11.112447898373103</v>
      </c>
      <c r="G396">
        <f>IF('Rolex Data'!L396="Stainless Steel",1,0)</f>
        <v>1</v>
      </c>
      <c r="H396">
        <f>IF('Rolex Data'!L396="Two-tone",1,0)</f>
        <v>0</v>
      </c>
      <c r="I396">
        <f>IF(OR('Rolex Data'!L396="YG 18K",'Rolex Data'!L396="YG &lt;18K",'Rolex Data'!L396="PG 18K",'Rolex Data'!L396="PG &lt;18K",'Rolex Data'!L396="WG 18K",'Rolex Data'!L396="Mixes of 18K",'Rolex Data'!L396="Mixes &lt;18K"),1,0)</f>
        <v>0</v>
      </c>
      <c r="J396">
        <f>IF(OR('Rolex Data'!L396="PVD",'Rolex Data'!L396="Gold Plate",'Rolex Data'!L396="Other"),1,0)</f>
        <v>0</v>
      </c>
      <c r="K396">
        <f>IF('Rolex Data'!P396="Stainless Steel",1,0)</f>
        <v>1</v>
      </c>
      <c r="L396">
        <f>IF('Rolex Data'!P396="Leather",1,0)</f>
        <v>0</v>
      </c>
      <c r="M396">
        <f>IF('Rolex Data'!P396="Two-tone",1,0)</f>
        <v>0</v>
      </c>
      <c r="N396">
        <f>IF(OR('Rolex Data'!P396="YG 18K",'Rolex Data'!P396="PG 18K",'Rolex Data'!P396="WG 18K",'Rolex Data'!P396="Mixes of 18K"),1,0)</f>
        <v>0</v>
      </c>
      <c r="O396">
        <f>IF(OR('Rolex Data'!AX396="Yes",'Rolex Data'!AY396="Yes",'Rolex Data'!AW396="Yes"),1,0)</f>
        <v>0</v>
      </c>
      <c r="P396">
        <f>IF(OR(ISTEXT('Rolex Data'!AZ396), ISTEXT('Rolex Data'!BA396)),1,0)</f>
        <v>0</v>
      </c>
      <c r="Q396">
        <f>IF('Rolex Data'!BB396="Yes",1,0)</f>
        <v>0</v>
      </c>
      <c r="R396">
        <f>IF('Rolex Data'!BC396="Yes",1,0)</f>
        <v>0</v>
      </c>
      <c r="S396">
        <f>IF('Rolex Data'!BF396="Yes",1,0)</f>
        <v>0</v>
      </c>
      <c r="T396">
        <f>IF('Rolex Data'!BG396="A",1,0)</f>
        <v>0</v>
      </c>
      <c r="U396">
        <f>IF('Rolex Data'!BG396="AA",1,0)</f>
        <v>0</v>
      </c>
      <c r="V396">
        <f>IF('Rolex Data'!BG396="AAA",1,0)</f>
        <v>0</v>
      </c>
      <c r="W396">
        <f>IF('Rolex Data'!BG396="AAAA",1,0)</f>
        <v>1</v>
      </c>
      <c r="X396">
        <f>IF('Rolex Data'!R396="Yes",1,0)</f>
        <v>1</v>
      </c>
      <c r="Y396">
        <f>IF(OR('Rolex Data'!X396="Yes", 'Rolex Data'!Y396="Yes",'Rolex Data'!Z396="Yes"),1,0)</f>
        <v>0</v>
      </c>
      <c r="Z396">
        <f>IF(OR('Rolex Data'!AA396="Yes",'Rolex Data'!AB396="Yes"),1,0)</f>
        <v>0</v>
      </c>
      <c r="AA396">
        <f>IF('Rolex Data'!AD396="Yes",1,0)</f>
        <v>0</v>
      </c>
      <c r="AB396">
        <f>IF('Rolex Data'!AC396="Yes",1,0)</f>
        <v>1</v>
      </c>
      <c r="AC396">
        <f>IF('Rolex Data'!AE396="Yes",1,0)</f>
        <v>0</v>
      </c>
      <c r="AD396">
        <f>IF(OR('Rolex Data'!AK396="Yes",'Rolex Data'!AN396="Yes"),1,0)</f>
        <v>0</v>
      </c>
      <c r="AE396" s="45">
        <f t="shared" si="37"/>
        <v>1</v>
      </c>
      <c r="AF396" s="45">
        <f t="shared" si="38"/>
        <v>0</v>
      </c>
      <c r="AG396" s="45">
        <f t="shared" si="39"/>
        <v>0</v>
      </c>
      <c r="AH396" s="45">
        <f t="shared" si="40"/>
        <v>0</v>
      </c>
      <c r="AI396" s="45">
        <f t="shared" si="41"/>
        <v>0</v>
      </c>
    </row>
    <row r="397" spans="1:35" x14ac:dyDescent="0.2">
      <c r="A397">
        <v>393</v>
      </c>
      <c r="B397" s="47">
        <f>'Rolex Data'!C397</f>
        <v>43233</v>
      </c>
      <c r="C397">
        <f>'Rolex Data'!D397</f>
        <v>131</v>
      </c>
      <c r="D397" s="48">
        <f>'Rolex Data'!E397</f>
        <v>11000</v>
      </c>
      <c r="E397" s="48">
        <f>'Rolex Data'!F397</f>
        <v>13750</v>
      </c>
      <c r="F397" s="49">
        <f t="shared" si="36"/>
        <v>9.3056505517805075</v>
      </c>
      <c r="G397">
        <f>IF('Rolex Data'!L397="Stainless Steel",1,0)</f>
        <v>0</v>
      </c>
      <c r="H397">
        <f>IF('Rolex Data'!L397="Two-tone",1,0)</f>
        <v>0</v>
      </c>
      <c r="I397">
        <f>IF(OR('Rolex Data'!L397="YG 18K",'Rolex Data'!L397="YG &lt;18K",'Rolex Data'!L397="PG 18K",'Rolex Data'!L397="PG &lt;18K",'Rolex Data'!L397="WG 18K",'Rolex Data'!L397="Mixes of 18K",'Rolex Data'!L397="Mixes &lt;18K"),1,0)</f>
        <v>1</v>
      </c>
      <c r="J397">
        <f>IF(OR('Rolex Data'!L397="PVD",'Rolex Data'!L397="Gold Plate",'Rolex Data'!L397="Other"),1,0)</f>
        <v>0</v>
      </c>
      <c r="K397">
        <f>IF('Rolex Data'!P397="Stainless Steel",1,0)</f>
        <v>0</v>
      </c>
      <c r="L397">
        <f>IF('Rolex Data'!P397="Leather",1,0)</f>
        <v>1</v>
      </c>
      <c r="M397">
        <f>IF('Rolex Data'!P397="Two-tone",1,0)</f>
        <v>0</v>
      </c>
      <c r="N397">
        <f>IF(OR('Rolex Data'!P397="YG 18K",'Rolex Data'!P397="PG 18K",'Rolex Data'!P397="WG 18K",'Rolex Data'!P397="Mixes of 18K"),1,0)</f>
        <v>0</v>
      </c>
      <c r="O397">
        <f>IF(OR('Rolex Data'!AX397="Yes",'Rolex Data'!AY397="Yes",'Rolex Data'!AW397="Yes"),1,0)</f>
        <v>0</v>
      </c>
      <c r="P397">
        <f>IF(OR(ISTEXT('Rolex Data'!AZ397), ISTEXT('Rolex Data'!BA397)),1,0)</f>
        <v>0</v>
      </c>
      <c r="Q397">
        <f>IF('Rolex Data'!BB397="Yes",1,0)</f>
        <v>0</v>
      </c>
      <c r="R397">
        <f>IF('Rolex Data'!BC397="Yes",1,0)</f>
        <v>0</v>
      </c>
      <c r="S397">
        <f>IF('Rolex Data'!BF397="Yes",1,0)</f>
        <v>0</v>
      </c>
      <c r="T397">
        <f>IF('Rolex Data'!BG397="A",1,0)</f>
        <v>0</v>
      </c>
      <c r="U397">
        <f>IF('Rolex Data'!BG397="AA",1,0)</f>
        <v>0</v>
      </c>
      <c r="V397">
        <f>IF('Rolex Data'!BG397="AAA",1,0)</f>
        <v>1</v>
      </c>
      <c r="W397">
        <f>IF('Rolex Data'!BG397="AAAA",1,0)</f>
        <v>0</v>
      </c>
      <c r="X397">
        <f>IF('Rolex Data'!R397="Yes",1,0)</f>
        <v>0</v>
      </c>
      <c r="Y397">
        <f>IF(OR('Rolex Data'!X397="Yes", 'Rolex Data'!Y397="Yes",'Rolex Data'!Z397="Yes"),1,0)</f>
        <v>0</v>
      </c>
      <c r="Z397">
        <f>IF(OR('Rolex Data'!AA397="Yes",'Rolex Data'!AB397="Yes"),1,0)</f>
        <v>0</v>
      </c>
      <c r="AA397">
        <f>IF('Rolex Data'!AD397="Yes",1,0)</f>
        <v>0</v>
      </c>
      <c r="AB397">
        <f>IF('Rolex Data'!AC397="Yes",1,0)</f>
        <v>0</v>
      </c>
      <c r="AC397">
        <f>IF('Rolex Data'!AE397="Yes",1,0)</f>
        <v>0</v>
      </c>
      <c r="AD397">
        <f>IF(OR('Rolex Data'!AK397="Yes",'Rolex Data'!AN397="Yes"),1,0)</f>
        <v>1</v>
      </c>
      <c r="AE397" s="45">
        <f t="shared" si="37"/>
        <v>1</v>
      </c>
      <c r="AF397" s="45">
        <f t="shared" si="38"/>
        <v>0</v>
      </c>
      <c r="AG397" s="45">
        <f t="shared" si="39"/>
        <v>0</v>
      </c>
      <c r="AH397" s="45">
        <f t="shared" si="40"/>
        <v>0</v>
      </c>
      <c r="AI397" s="45">
        <f t="shared" si="41"/>
        <v>0</v>
      </c>
    </row>
    <row r="398" spans="1:35" x14ac:dyDescent="0.2">
      <c r="A398">
        <v>394</v>
      </c>
      <c r="B398" s="47">
        <f>'Rolex Data'!C398</f>
        <v>43233</v>
      </c>
      <c r="C398">
        <f>'Rolex Data'!D398</f>
        <v>132</v>
      </c>
      <c r="D398" s="48">
        <f>'Rolex Data'!E398</f>
        <v>4000</v>
      </c>
      <c r="E398" s="48">
        <f>'Rolex Data'!F398</f>
        <v>5000</v>
      </c>
      <c r="F398" s="49">
        <f t="shared" si="36"/>
        <v>8.2940496401020276</v>
      </c>
      <c r="G398">
        <f>IF('Rolex Data'!L398="Stainless Steel",1,0)</f>
        <v>0</v>
      </c>
      <c r="H398">
        <f>IF('Rolex Data'!L398="Two-tone",1,0)</f>
        <v>0</v>
      </c>
      <c r="I398">
        <f>IF(OR('Rolex Data'!L398="YG 18K",'Rolex Data'!L398="YG &lt;18K",'Rolex Data'!L398="PG 18K",'Rolex Data'!L398="PG &lt;18K",'Rolex Data'!L398="WG 18K",'Rolex Data'!L398="Mixes of 18K",'Rolex Data'!L398="Mixes &lt;18K"),1,0)</f>
        <v>0</v>
      </c>
      <c r="J398">
        <f>IF(OR('Rolex Data'!L398="PVD",'Rolex Data'!L398="Gold Plate",'Rolex Data'!L398="Other"),1,0)</f>
        <v>1</v>
      </c>
      <c r="K398">
        <f>IF('Rolex Data'!P398="Stainless Steel",1,0)</f>
        <v>0</v>
      </c>
      <c r="L398">
        <f>IF('Rolex Data'!P398="Leather",1,0)</f>
        <v>1</v>
      </c>
      <c r="M398">
        <f>IF('Rolex Data'!P398="Two-tone",1,0)</f>
        <v>0</v>
      </c>
      <c r="N398">
        <f>IF(OR('Rolex Data'!P398="YG 18K",'Rolex Data'!P398="PG 18K",'Rolex Data'!P398="WG 18K",'Rolex Data'!P398="Mixes of 18K"),1,0)</f>
        <v>0</v>
      </c>
      <c r="O398">
        <f>IF(OR('Rolex Data'!AX398="Yes",'Rolex Data'!AY398="Yes",'Rolex Data'!AW398="Yes"),1,0)</f>
        <v>0</v>
      </c>
      <c r="P398">
        <f>IF(OR(ISTEXT('Rolex Data'!AZ398), ISTEXT('Rolex Data'!BA398)),1,0)</f>
        <v>0</v>
      </c>
      <c r="Q398">
        <f>IF('Rolex Data'!BB398="Yes",1,0)</f>
        <v>0</v>
      </c>
      <c r="R398">
        <f>IF('Rolex Data'!BC398="Yes",1,0)</f>
        <v>0</v>
      </c>
      <c r="S398">
        <f>IF('Rolex Data'!BF398="Yes",1,0)</f>
        <v>0</v>
      </c>
      <c r="T398">
        <f>IF('Rolex Data'!BG398="A",1,0)</f>
        <v>0</v>
      </c>
      <c r="U398">
        <f>IF('Rolex Data'!BG398="AA",1,0)</f>
        <v>1</v>
      </c>
      <c r="V398">
        <f>IF('Rolex Data'!BG398="AAA",1,0)</f>
        <v>0</v>
      </c>
      <c r="W398">
        <f>IF('Rolex Data'!BG398="AAAA",1,0)</f>
        <v>0</v>
      </c>
      <c r="X398">
        <f>IF('Rolex Data'!R398="Yes",1,0)</f>
        <v>1</v>
      </c>
      <c r="Y398">
        <f>IF(OR('Rolex Data'!X398="Yes", 'Rolex Data'!Y398="Yes",'Rolex Data'!Z398="Yes"),1,0)</f>
        <v>0</v>
      </c>
      <c r="Z398">
        <f>IF(OR('Rolex Data'!AA398="Yes",'Rolex Data'!AB398="Yes"),1,0)</f>
        <v>0</v>
      </c>
      <c r="AA398">
        <f>IF('Rolex Data'!AD398="Yes",1,0)</f>
        <v>0</v>
      </c>
      <c r="AB398">
        <f>IF('Rolex Data'!AC398="Yes",1,0)</f>
        <v>0</v>
      </c>
      <c r="AC398">
        <f>IF('Rolex Data'!AE398="Yes",1,0)</f>
        <v>0</v>
      </c>
      <c r="AD398">
        <f>IF(OR('Rolex Data'!AK398="Yes",'Rolex Data'!AN398="Yes"),1,0)</f>
        <v>0</v>
      </c>
      <c r="AE398" s="45">
        <f t="shared" si="37"/>
        <v>1</v>
      </c>
      <c r="AF398" s="45">
        <f t="shared" si="38"/>
        <v>0</v>
      </c>
      <c r="AG398" s="45">
        <f t="shared" si="39"/>
        <v>0</v>
      </c>
      <c r="AH398" s="45">
        <f t="shared" si="40"/>
        <v>0</v>
      </c>
      <c r="AI398" s="45">
        <f t="shared" si="41"/>
        <v>0</v>
      </c>
    </row>
    <row r="399" spans="1:35" x14ac:dyDescent="0.2">
      <c r="A399">
        <v>395</v>
      </c>
      <c r="B399" s="47">
        <f>'Rolex Data'!C399</f>
        <v>43233</v>
      </c>
      <c r="C399">
        <f>'Rolex Data'!D399</f>
        <v>135</v>
      </c>
      <c r="D399" s="48">
        <f>'Rolex Data'!E399</f>
        <v>1000</v>
      </c>
      <c r="E399" s="48">
        <f>'Rolex Data'!F399</f>
        <v>1250</v>
      </c>
      <c r="F399" s="49">
        <f t="shared" si="36"/>
        <v>6.9077552789821368</v>
      </c>
      <c r="G399">
        <f>IF('Rolex Data'!L399="Stainless Steel",1,0)</f>
        <v>0</v>
      </c>
      <c r="H399">
        <f>IF('Rolex Data'!L399="Two-tone",1,0)</f>
        <v>1</v>
      </c>
      <c r="I399">
        <f>IF(OR('Rolex Data'!L399="YG 18K",'Rolex Data'!L399="YG &lt;18K",'Rolex Data'!L399="PG 18K",'Rolex Data'!L399="PG &lt;18K",'Rolex Data'!L399="WG 18K",'Rolex Data'!L399="Mixes of 18K",'Rolex Data'!L399="Mixes &lt;18K"),1,0)</f>
        <v>0</v>
      </c>
      <c r="J399">
        <f>IF(OR('Rolex Data'!L399="PVD",'Rolex Data'!L399="Gold Plate",'Rolex Data'!L399="Other"),1,0)</f>
        <v>0</v>
      </c>
      <c r="K399">
        <f>IF('Rolex Data'!P399="Stainless Steel",1,0)</f>
        <v>0</v>
      </c>
      <c r="L399">
        <f>IF('Rolex Data'!P399="Leather",1,0)</f>
        <v>1</v>
      </c>
      <c r="M399">
        <f>IF('Rolex Data'!P399="Two-tone",1,0)</f>
        <v>0</v>
      </c>
      <c r="N399">
        <f>IF(OR('Rolex Data'!P399="YG 18K",'Rolex Data'!P399="PG 18K",'Rolex Data'!P399="WG 18K",'Rolex Data'!P399="Mixes of 18K"),1,0)</f>
        <v>0</v>
      </c>
      <c r="O399">
        <f>IF(OR('Rolex Data'!AX399="Yes",'Rolex Data'!AY399="Yes",'Rolex Data'!AW399="Yes"),1,0)</f>
        <v>0</v>
      </c>
      <c r="P399">
        <f>IF(OR(ISTEXT('Rolex Data'!AZ399), ISTEXT('Rolex Data'!BA399)),1,0)</f>
        <v>0</v>
      </c>
      <c r="Q399">
        <f>IF('Rolex Data'!BB399="Yes",1,0)</f>
        <v>0</v>
      </c>
      <c r="R399">
        <f>IF('Rolex Data'!BC399="Yes",1,0)</f>
        <v>0</v>
      </c>
      <c r="S399">
        <f>IF('Rolex Data'!BF399="Yes",1,0)</f>
        <v>0</v>
      </c>
      <c r="T399">
        <f>IF('Rolex Data'!BG399="A",1,0)</f>
        <v>1</v>
      </c>
      <c r="U399">
        <f>IF('Rolex Data'!BG399="AA",1,0)</f>
        <v>0</v>
      </c>
      <c r="V399">
        <f>IF('Rolex Data'!BG399="AAA",1,0)</f>
        <v>0</v>
      </c>
      <c r="W399">
        <f>IF('Rolex Data'!BG399="AAAA",1,0)</f>
        <v>0</v>
      </c>
      <c r="X399">
        <f>IF('Rolex Data'!R399="Yes",1,0)</f>
        <v>1</v>
      </c>
      <c r="Y399">
        <f>IF(OR('Rolex Data'!X399="Yes", 'Rolex Data'!Y399="Yes",'Rolex Data'!Z399="Yes"),1,0)</f>
        <v>0</v>
      </c>
      <c r="Z399">
        <f>IF(OR('Rolex Data'!AA399="Yes",'Rolex Data'!AB399="Yes"),1,0)</f>
        <v>0</v>
      </c>
      <c r="AA399">
        <f>IF('Rolex Data'!AD399="Yes",1,0)</f>
        <v>0</v>
      </c>
      <c r="AB399">
        <f>IF('Rolex Data'!AC399="Yes",1,0)</f>
        <v>0</v>
      </c>
      <c r="AC399">
        <f>IF('Rolex Data'!AE399="Yes",1,0)</f>
        <v>0</v>
      </c>
      <c r="AD399">
        <f>IF(OR('Rolex Data'!AK399="Yes",'Rolex Data'!AN399="Yes"),1,0)</f>
        <v>0</v>
      </c>
      <c r="AE399" s="45">
        <f t="shared" si="37"/>
        <v>1</v>
      </c>
      <c r="AF399" s="45">
        <f t="shared" si="38"/>
        <v>0</v>
      </c>
      <c r="AG399" s="45">
        <f t="shared" si="39"/>
        <v>0</v>
      </c>
      <c r="AH399" s="45">
        <f t="shared" si="40"/>
        <v>0</v>
      </c>
      <c r="AI399" s="45">
        <f t="shared" si="41"/>
        <v>0</v>
      </c>
    </row>
    <row r="400" spans="1:35" x14ac:dyDescent="0.2">
      <c r="A400">
        <v>396</v>
      </c>
      <c r="B400" s="47">
        <f>'Rolex Data'!C400</f>
        <v>43233</v>
      </c>
      <c r="C400">
        <f>'Rolex Data'!D400</f>
        <v>136</v>
      </c>
      <c r="D400" s="48">
        <f>'Rolex Data'!E400</f>
        <v>1300</v>
      </c>
      <c r="E400" s="48">
        <f>'Rolex Data'!F400</f>
        <v>1625</v>
      </c>
      <c r="F400" s="49">
        <f t="shared" si="36"/>
        <v>7.1701195434496281</v>
      </c>
      <c r="G400">
        <f>IF('Rolex Data'!L400="Stainless Steel",1,0)</f>
        <v>0</v>
      </c>
      <c r="H400">
        <f>IF('Rolex Data'!L400="Two-tone",1,0)</f>
        <v>1</v>
      </c>
      <c r="I400">
        <f>IF(OR('Rolex Data'!L400="YG 18K",'Rolex Data'!L400="YG &lt;18K",'Rolex Data'!L400="PG 18K",'Rolex Data'!L400="PG &lt;18K",'Rolex Data'!L400="WG 18K",'Rolex Data'!L400="Mixes of 18K",'Rolex Data'!L400="Mixes &lt;18K"),1,0)</f>
        <v>0</v>
      </c>
      <c r="J400">
        <f>IF(OR('Rolex Data'!L400="PVD",'Rolex Data'!L400="Gold Plate",'Rolex Data'!L400="Other"),1,0)</f>
        <v>0</v>
      </c>
      <c r="K400">
        <f>IF('Rolex Data'!P400="Stainless Steel",1,0)</f>
        <v>0</v>
      </c>
      <c r="L400">
        <f>IF('Rolex Data'!P400="Leather",1,0)</f>
        <v>1</v>
      </c>
      <c r="M400">
        <f>IF('Rolex Data'!P400="Two-tone",1,0)</f>
        <v>0</v>
      </c>
      <c r="N400">
        <f>IF(OR('Rolex Data'!P400="YG 18K",'Rolex Data'!P400="PG 18K",'Rolex Data'!P400="WG 18K",'Rolex Data'!P400="Mixes of 18K"),1,0)</f>
        <v>0</v>
      </c>
      <c r="O400">
        <f>IF(OR('Rolex Data'!AX400="Yes",'Rolex Data'!AY400="Yes",'Rolex Data'!AW400="Yes"),1,0)</f>
        <v>0</v>
      </c>
      <c r="P400">
        <f>IF(OR(ISTEXT('Rolex Data'!AZ400), ISTEXT('Rolex Data'!BA400)),1,0)</f>
        <v>1</v>
      </c>
      <c r="Q400">
        <f>IF('Rolex Data'!BB400="Yes",1,0)</f>
        <v>0</v>
      </c>
      <c r="R400">
        <f>IF('Rolex Data'!BC400="Yes",1,0)</f>
        <v>0</v>
      </c>
      <c r="S400">
        <f>IF('Rolex Data'!BF400="Yes",1,0)</f>
        <v>0</v>
      </c>
      <c r="T400">
        <f>IF('Rolex Data'!BG400="A",1,0)</f>
        <v>0</v>
      </c>
      <c r="U400">
        <f>IF('Rolex Data'!BG400="AA",1,0)</f>
        <v>1</v>
      </c>
      <c r="V400">
        <f>IF('Rolex Data'!BG400="AAA",1,0)</f>
        <v>0</v>
      </c>
      <c r="W400">
        <f>IF('Rolex Data'!BG400="AAAA",1,0)</f>
        <v>0</v>
      </c>
      <c r="X400">
        <f>IF('Rolex Data'!R400="Yes",1,0)</f>
        <v>1</v>
      </c>
      <c r="Y400">
        <f>IF(OR('Rolex Data'!X400="Yes", 'Rolex Data'!Y400="Yes",'Rolex Data'!Z400="Yes"),1,0)</f>
        <v>0</v>
      </c>
      <c r="Z400">
        <f>IF(OR('Rolex Data'!AA400="Yes",'Rolex Data'!AB400="Yes"),1,0)</f>
        <v>0</v>
      </c>
      <c r="AA400">
        <f>IF('Rolex Data'!AD400="Yes",1,0)</f>
        <v>0</v>
      </c>
      <c r="AB400">
        <f>IF('Rolex Data'!AC400="Yes",1,0)</f>
        <v>0</v>
      </c>
      <c r="AC400">
        <f>IF('Rolex Data'!AE400="Yes",1,0)</f>
        <v>0</v>
      </c>
      <c r="AD400">
        <f>IF(OR('Rolex Data'!AK400="Yes",'Rolex Data'!AN400="Yes"),1,0)</f>
        <v>0</v>
      </c>
      <c r="AE400" s="45">
        <f t="shared" si="37"/>
        <v>1</v>
      </c>
      <c r="AF400" s="45">
        <f t="shared" si="38"/>
        <v>0</v>
      </c>
      <c r="AG400" s="45">
        <f t="shared" si="39"/>
        <v>0</v>
      </c>
      <c r="AH400" s="45">
        <f t="shared" si="40"/>
        <v>0</v>
      </c>
      <c r="AI400" s="45">
        <f t="shared" si="41"/>
        <v>0</v>
      </c>
    </row>
    <row r="401" spans="1:35" x14ac:dyDescent="0.2">
      <c r="A401">
        <v>397</v>
      </c>
      <c r="B401" s="47">
        <f>'Rolex Data'!C401</f>
        <v>43233</v>
      </c>
      <c r="C401">
        <f>'Rolex Data'!D401</f>
        <v>137</v>
      </c>
      <c r="D401" s="48">
        <f>'Rolex Data'!E401</f>
        <v>900</v>
      </c>
      <c r="E401" s="48">
        <f>'Rolex Data'!F401</f>
        <v>1125</v>
      </c>
      <c r="F401" s="49">
        <f t="shared" si="36"/>
        <v>6.8023947633243109</v>
      </c>
      <c r="G401">
        <f>IF('Rolex Data'!L401="Stainless Steel",1,0)</f>
        <v>1</v>
      </c>
      <c r="H401">
        <f>IF('Rolex Data'!L401="Two-tone",1,0)</f>
        <v>0</v>
      </c>
      <c r="I401">
        <f>IF(OR('Rolex Data'!L401="YG 18K",'Rolex Data'!L401="YG &lt;18K",'Rolex Data'!L401="PG 18K",'Rolex Data'!L401="PG &lt;18K",'Rolex Data'!L401="WG 18K",'Rolex Data'!L401="Mixes of 18K",'Rolex Data'!L401="Mixes &lt;18K"),1,0)</f>
        <v>0</v>
      </c>
      <c r="J401">
        <f>IF(OR('Rolex Data'!L401="PVD",'Rolex Data'!L401="Gold Plate",'Rolex Data'!L401="Other"),1,0)</f>
        <v>0</v>
      </c>
      <c r="K401">
        <f>IF('Rolex Data'!P401="Stainless Steel",1,0)</f>
        <v>0</v>
      </c>
      <c r="L401">
        <f>IF('Rolex Data'!P401="Leather",1,0)</f>
        <v>1</v>
      </c>
      <c r="M401">
        <f>IF('Rolex Data'!P401="Two-tone",1,0)</f>
        <v>0</v>
      </c>
      <c r="N401">
        <f>IF(OR('Rolex Data'!P401="YG 18K",'Rolex Data'!P401="PG 18K",'Rolex Data'!P401="WG 18K",'Rolex Data'!P401="Mixes of 18K"),1,0)</f>
        <v>0</v>
      </c>
      <c r="O401">
        <f>IF(OR('Rolex Data'!AX401="Yes",'Rolex Data'!AY401="Yes",'Rolex Data'!AW401="Yes"),1,0)</f>
        <v>0</v>
      </c>
      <c r="P401">
        <f>IF(OR(ISTEXT('Rolex Data'!AZ401), ISTEXT('Rolex Data'!BA401)),1,0)</f>
        <v>0</v>
      </c>
      <c r="Q401">
        <f>IF('Rolex Data'!BB401="Yes",1,0)</f>
        <v>0</v>
      </c>
      <c r="R401">
        <f>IF('Rolex Data'!BC401="Yes",1,0)</f>
        <v>0</v>
      </c>
      <c r="S401">
        <f>IF('Rolex Data'!BF401="Yes",1,0)</f>
        <v>0</v>
      </c>
      <c r="T401">
        <f>IF('Rolex Data'!BG401="A",1,0)</f>
        <v>0</v>
      </c>
      <c r="U401">
        <f>IF('Rolex Data'!BG401="AA",1,0)</f>
        <v>1</v>
      </c>
      <c r="V401">
        <f>IF('Rolex Data'!BG401="AAA",1,0)</f>
        <v>0</v>
      </c>
      <c r="W401">
        <f>IF('Rolex Data'!BG401="AAAA",1,0)</f>
        <v>0</v>
      </c>
      <c r="X401">
        <f>IF('Rolex Data'!R401="Yes",1,0)</f>
        <v>1</v>
      </c>
      <c r="Y401">
        <f>IF(OR('Rolex Data'!X401="Yes", 'Rolex Data'!Y401="Yes",'Rolex Data'!Z401="Yes"),1,0)</f>
        <v>0</v>
      </c>
      <c r="Z401">
        <f>IF(OR('Rolex Data'!AA401="Yes",'Rolex Data'!AB401="Yes"),1,0)</f>
        <v>0</v>
      </c>
      <c r="AA401">
        <f>IF('Rolex Data'!AD401="Yes",1,0)</f>
        <v>0</v>
      </c>
      <c r="AB401">
        <f>IF('Rolex Data'!AC401="Yes",1,0)</f>
        <v>0</v>
      </c>
      <c r="AC401">
        <f>IF('Rolex Data'!AE401="Yes",1,0)</f>
        <v>0</v>
      </c>
      <c r="AD401">
        <f>IF(OR('Rolex Data'!AK401="Yes",'Rolex Data'!AN401="Yes"),1,0)</f>
        <v>0</v>
      </c>
      <c r="AE401" s="45">
        <f t="shared" si="37"/>
        <v>1</v>
      </c>
      <c r="AF401" s="45">
        <f t="shared" si="38"/>
        <v>0</v>
      </c>
      <c r="AG401" s="45">
        <f t="shared" si="39"/>
        <v>0</v>
      </c>
      <c r="AH401" s="45">
        <f t="shared" si="40"/>
        <v>0</v>
      </c>
      <c r="AI401" s="45">
        <f t="shared" si="41"/>
        <v>0</v>
      </c>
    </row>
    <row r="402" spans="1:35" x14ac:dyDescent="0.2">
      <c r="A402">
        <v>398</v>
      </c>
      <c r="B402" s="47">
        <f>'Rolex Data'!C402</f>
        <v>43233</v>
      </c>
      <c r="C402">
        <f>'Rolex Data'!D402</f>
        <v>139</v>
      </c>
      <c r="D402" s="48">
        <f>'Rolex Data'!E402</f>
        <v>2000</v>
      </c>
      <c r="E402" s="48">
        <f>'Rolex Data'!F402</f>
        <v>2500</v>
      </c>
      <c r="F402" s="49">
        <f t="shared" si="36"/>
        <v>7.6009024595420822</v>
      </c>
      <c r="G402">
        <f>IF('Rolex Data'!L402="Stainless Steel",1,0)</f>
        <v>0</v>
      </c>
      <c r="H402">
        <f>IF('Rolex Data'!L402="Two-tone",1,0)</f>
        <v>0</v>
      </c>
      <c r="I402">
        <f>IF(OR('Rolex Data'!L402="YG 18K",'Rolex Data'!L402="YG &lt;18K",'Rolex Data'!L402="PG 18K",'Rolex Data'!L402="PG &lt;18K",'Rolex Data'!L402="WG 18K",'Rolex Data'!L402="Mixes of 18K",'Rolex Data'!L402="Mixes &lt;18K"),1,0)</f>
        <v>1</v>
      </c>
      <c r="J402">
        <f>IF(OR('Rolex Data'!L402="PVD",'Rolex Data'!L402="Gold Plate",'Rolex Data'!L402="Other"),1,0)</f>
        <v>0</v>
      </c>
      <c r="K402">
        <f>IF('Rolex Data'!P402="Stainless Steel",1,0)</f>
        <v>0</v>
      </c>
      <c r="L402">
        <f>IF('Rolex Data'!P402="Leather",1,0)</f>
        <v>1</v>
      </c>
      <c r="M402">
        <f>IF('Rolex Data'!P402="Two-tone",1,0)</f>
        <v>0</v>
      </c>
      <c r="N402">
        <f>IF(OR('Rolex Data'!P402="YG 18K",'Rolex Data'!P402="PG 18K",'Rolex Data'!P402="WG 18K",'Rolex Data'!P402="Mixes of 18K"),1,0)</f>
        <v>0</v>
      </c>
      <c r="O402">
        <f>IF(OR('Rolex Data'!AX402="Yes",'Rolex Data'!AY402="Yes",'Rolex Data'!AW402="Yes"),1,0)</f>
        <v>0</v>
      </c>
      <c r="P402">
        <f>IF(OR(ISTEXT('Rolex Data'!AZ402), ISTEXT('Rolex Data'!BA402)),1,0)</f>
        <v>0</v>
      </c>
      <c r="Q402">
        <f>IF('Rolex Data'!BB402="Yes",1,0)</f>
        <v>0</v>
      </c>
      <c r="R402">
        <f>IF('Rolex Data'!BC402="Yes",1,0)</f>
        <v>0</v>
      </c>
      <c r="S402">
        <f>IF('Rolex Data'!BF402="Yes",1,0)</f>
        <v>0</v>
      </c>
      <c r="T402">
        <f>IF('Rolex Data'!BG402="A",1,0)</f>
        <v>0</v>
      </c>
      <c r="U402">
        <f>IF('Rolex Data'!BG402="AA",1,0)</f>
        <v>1</v>
      </c>
      <c r="V402">
        <f>IF('Rolex Data'!BG402="AAA",1,0)</f>
        <v>0</v>
      </c>
      <c r="W402">
        <f>IF('Rolex Data'!BG402="AAAA",1,0)</f>
        <v>0</v>
      </c>
      <c r="X402">
        <f>IF('Rolex Data'!R402="Yes",1,0)</f>
        <v>1</v>
      </c>
      <c r="Y402">
        <f>IF(OR('Rolex Data'!X402="Yes", 'Rolex Data'!Y402="Yes",'Rolex Data'!Z402="Yes"),1,0)</f>
        <v>0</v>
      </c>
      <c r="Z402">
        <f>IF(OR('Rolex Data'!AA402="Yes",'Rolex Data'!AB402="Yes"),1,0)</f>
        <v>0</v>
      </c>
      <c r="AA402">
        <f>IF('Rolex Data'!AD402="Yes",1,0)</f>
        <v>0</v>
      </c>
      <c r="AB402">
        <f>IF('Rolex Data'!AC402="Yes",1,0)</f>
        <v>0</v>
      </c>
      <c r="AC402">
        <f>IF('Rolex Data'!AE402="Yes",1,0)</f>
        <v>0</v>
      </c>
      <c r="AD402">
        <f>IF(OR('Rolex Data'!AK402="Yes",'Rolex Data'!AN402="Yes"),1,0)</f>
        <v>0</v>
      </c>
      <c r="AE402" s="45">
        <f t="shared" si="37"/>
        <v>1</v>
      </c>
      <c r="AF402" s="45">
        <f t="shared" si="38"/>
        <v>0</v>
      </c>
      <c r="AG402" s="45">
        <f t="shared" si="39"/>
        <v>0</v>
      </c>
      <c r="AH402" s="45">
        <f t="shared" si="40"/>
        <v>0</v>
      </c>
      <c r="AI402" s="45">
        <f t="shared" si="41"/>
        <v>0</v>
      </c>
    </row>
    <row r="403" spans="1:35" x14ac:dyDescent="0.2">
      <c r="A403">
        <v>399</v>
      </c>
      <c r="B403" s="47">
        <f>'Rolex Data'!C403</f>
        <v>43233</v>
      </c>
      <c r="C403">
        <f>'Rolex Data'!D403</f>
        <v>140</v>
      </c>
      <c r="D403" s="48">
        <f>'Rolex Data'!E403</f>
        <v>1800</v>
      </c>
      <c r="E403" s="48">
        <f>'Rolex Data'!F403</f>
        <v>2250</v>
      </c>
      <c r="F403" s="49">
        <f t="shared" si="36"/>
        <v>7.4955419438842563</v>
      </c>
      <c r="G403">
        <f>IF('Rolex Data'!L403="Stainless Steel",1,0)</f>
        <v>0</v>
      </c>
      <c r="H403">
        <f>IF('Rolex Data'!L403="Two-tone",1,0)</f>
        <v>0</v>
      </c>
      <c r="I403">
        <f>IF(OR('Rolex Data'!L403="YG 18K",'Rolex Data'!L403="YG &lt;18K",'Rolex Data'!L403="PG 18K",'Rolex Data'!L403="PG &lt;18K",'Rolex Data'!L403="WG 18K",'Rolex Data'!L403="Mixes of 18K",'Rolex Data'!L403="Mixes &lt;18K"),1,0)</f>
        <v>1</v>
      </c>
      <c r="J403">
        <f>IF(OR('Rolex Data'!L403="PVD",'Rolex Data'!L403="Gold Plate",'Rolex Data'!L403="Other"),1,0)</f>
        <v>0</v>
      </c>
      <c r="K403">
        <f>IF('Rolex Data'!P403="Stainless Steel",1,0)</f>
        <v>0</v>
      </c>
      <c r="L403">
        <f>IF('Rolex Data'!P403="Leather",1,0)</f>
        <v>1</v>
      </c>
      <c r="M403">
        <f>IF('Rolex Data'!P403="Two-tone",1,0)</f>
        <v>0</v>
      </c>
      <c r="N403">
        <f>IF(OR('Rolex Data'!P403="YG 18K",'Rolex Data'!P403="PG 18K",'Rolex Data'!P403="WG 18K",'Rolex Data'!P403="Mixes of 18K"),1,0)</f>
        <v>0</v>
      </c>
      <c r="O403">
        <f>IF(OR('Rolex Data'!AX403="Yes",'Rolex Data'!AY403="Yes",'Rolex Data'!AW403="Yes"),1,0)</f>
        <v>0</v>
      </c>
      <c r="P403">
        <f>IF(OR(ISTEXT('Rolex Data'!AZ403), ISTEXT('Rolex Data'!BA403)),1,0)</f>
        <v>0</v>
      </c>
      <c r="Q403">
        <f>IF('Rolex Data'!BB403="Yes",1,0)</f>
        <v>0</v>
      </c>
      <c r="R403">
        <f>IF('Rolex Data'!BC403="Yes",1,0)</f>
        <v>0</v>
      </c>
      <c r="S403">
        <f>IF('Rolex Data'!BF403="Yes",1,0)</f>
        <v>0</v>
      </c>
      <c r="T403">
        <f>IF('Rolex Data'!BG403="A",1,0)</f>
        <v>0</v>
      </c>
      <c r="U403">
        <f>IF('Rolex Data'!BG403="AA",1,0)</f>
        <v>1</v>
      </c>
      <c r="V403">
        <f>IF('Rolex Data'!BG403="AAA",1,0)</f>
        <v>0</v>
      </c>
      <c r="W403">
        <f>IF('Rolex Data'!BG403="AAAA",1,0)</f>
        <v>0</v>
      </c>
      <c r="X403">
        <f>IF('Rolex Data'!R403="Yes",1,0)</f>
        <v>1</v>
      </c>
      <c r="Y403">
        <f>IF(OR('Rolex Data'!X403="Yes", 'Rolex Data'!Y403="Yes",'Rolex Data'!Z403="Yes"),1,0)</f>
        <v>0</v>
      </c>
      <c r="Z403">
        <f>IF(OR('Rolex Data'!AA403="Yes",'Rolex Data'!AB403="Yes"),1,0)</f>
        <v>0</v>
      </c>
      <c r="AA403">
        <f>IF('Rolex Data'!AD403="Yes",1,0)</f>
        <v>0</v>
      </c>
      <c r="AB403">
        <f>IF('Rolex Data'!AC403="Yes",1,0)</f>
        <v>0</v>
      </c>
      <c r="AC403">
        <f>IF('Rolex Data'!AE403="Yes",1,0)</f>
        <v>0</v>
      </c>
      <c r="AD403">
        <f>IF(OR('Rolex Data'!AK403="Yes",'Rolex Data'!AN403="Yes"),1,0)</f>
        <v>0</v>
      </c>
      <c r="AE403" s="45">
        <f t="shared" si="37"/>
        <v>1</v>
      </c>
      <c r="AF403" s="45">
        <f t="shared" si="38"/>
        <v>0</v>
      </c>
      <c r="AG403" s="45">
        <f t="shared" si="39"/>
        <v>0</v>
      </c>
      <c r="AH403" s="45">
        <f t="shared" si="40"/>
        <v>0</v>
      </c>
      <c r="AI403" s="45">
        <f t="shared" si="41"/>
        <v>0</v>
      </c>
    </row>
    <row r="404" spans="1:35" x14ac:dyDescent="0.2">
      <c r="A404">
        <v>400</v>
      </c>
      <c r="B404" s="47">
        <f>'Rolex Data'!C404</f>
        <v>43233</v>
      </c>
      <c r="C404">
        <f>'Rolex Data'!D404</f>
        <v>145</v>
      </c>
      <c r="D404" s="48">
        <f>'Rolex Data'!E404</f>
        <v>2400</v>
      </c>
      <c r="E404" s="48">
        <f>'Rolex Data'!F404</f>
        <v>3000</v>
      </c>
      <c r="F404" s="49">
        <f t="shared" si="36"/>
        <v>7.7832240163360371</v>
      </c>
      <c r="G404">
        <f>IF('Rolex Data'!L404="Stainless Steel",1,0)</f>
        <v>0</v>
      </c>
      <c r="H404">
        <f>IF('Rolex Data'!L404="Two-tone",1,0)</f>
        <v>1</v>
      </c>
      <c r="I404">
        <f>IF(OR('Rolex Data'!L404="YG 18K",'Rolex Data'!L404="YG &lt;18K",'Rolex Data'!L404="PG 18K",'Rolex Data'!L404="PG &lt;18K",'Rolex Data'!L404="WG 18K",'Rolex Data'!L404="Mixes of 18K",'Rolex Data'!L404="Mixes &lt;18K"),1,0)</f>
        <v>0</v>
      </c>
      <c r="J404">
        <f>IF(OR('Rolex Data'!L404="PVD",'Rolex Data'!L404="Gold Plate",'Rolex Data'!L404="Other"),1,0)</f>
        <v>0</v>
      </c>
      <c r="K404">
        <f>IF('Rolex Data'!P404="Stainless Steel",1,0)</f>
        <v>0</v>
      </c>
      <c r="L404">
        <f>IF('Rolex Data'!P404="Leather",1,0)</f>
        <v>0</v>
      </c>
      <c r="M404">
        <f>IF('Rolex Data'!P404="Two-tone",1,0)</f>
        <v>1</v>
      </c>
      <c r="N404">
        <f>IF(OR('Rolex Data'!P404="YG 18K",'Rolex Data'!P404="PG 18K",'Rolex Data'!P404="WG 18K",'Rolex Data'!P404="Mixes of 18K"),1,0)</f>
        <v>0</v>
      </c>
      <c r="O404">
        <f>IF(OR('Rolex Data'!AX404="Yes",'Rolex Data'!AY404="Yes",'Rolex Data'!AW404="Yes"),1,0)</f>
        <v>0</v>
      </c>
      <c r="P404">
        <f>IF(OR(ISTEXT('Rolex Data'!AZ404), ISTEXT('Rolex Data'!BA404)),1,0)</f>
        <v>0</v>
      </c>
      <c r="Q404">
        <f>IF('Rolex Data'!BB404="Yes",1,0)</f>
        <v>0</v>
      </c>
      <c r="R404">
        <f>IF('Rolex Data'!BC404="Yes",1,0)</f>
        <v>0</v>
      </c>
      <c r="S404">
        <f>IF('Rolex Data'!BF404="Yes",1,0)</f>
        <v>0</v>
      </c>
      <c r="T404">
        <f>IF('Rolex Data'!BG404="A",1,0)</f>
        <v>0</v>
      </c>
      <c r="U404">
        <f>IF('Rolex Data'!BG404="AA",1,0)</f>
        <v>1</v>
      </c>
      <c r="V404">
        <f>IF('Rolex Data'!BG404="AAA",1,0)</f>
        <v>0</v>
      </c>
      <c r="W404">
        <f>IF('Rolex Data'!BG404="AAAA",1,0)</f>
        <v>0</v>
      </c>
      <c r="X404">
        <f>IF('Rolex Data'!R404="Yes",1,0)</f>
        <v>0</v>
      </c>
      <c r="Y404">
        <f>IF(OR('Rolex Data'!X404="Yes", 'Rolex Data'!Y404="Yes",'Rolex Data'!Z404="Yes"),1,0)</f>
        <v>1</v>
      </c>
      <c r="Z404">
        <f>IF(OR('Rolex Data'!AA404="Yes",'Rolex Data'!AB404="Yes"),1,0)</f>
        <v>0</v>
      </c>
      <c r="AA404">
        <f>IF('Rolex Data'!AD404="Yes",1,0)</f>
        <v>0</v>
      </c>
      <c r="AB404">
        <f>IF('Rolex Data'!AC404="Yes",1,0)</f>
        <v>0</v>
      </c>
      <c r="AC404">
        <f>IF('Rolex Data'!AE404="Yes",1,0)</f>
        <v>0</v>
      </c>
      <c r="AD404">
        <f>IF(OR('Rolex Data'!AK404="Yes",'Rolex Data'!AN404="Yes"),1,0)</f>
        <v>0</v>
      </c>
      <c r="AE404" s="45">
        <f t="shared" si="37"/>
        <v>1</v>
      </c>
      <c r="AF404" s="45">
        <f t="shared" si="38"/>
        <v>0</v>
      </c>
      <c r="AG404" s="45">
        <f t="shared" si="39"/>
        <v>0</v>
      </c>
      <c r="AH404" s="45">
        <f t="shared" si="40"/>
        <v>0</v>
      </c>
      <c r="AI404" s="45">
        <f t="shared" si="41"/>
        <v>0</v>
      </c>
    </row>
    <row r="405" spans="1:35" x14ac:dyDescent="0.2">
      <c r="A405">
        <v>401</v>
      </c>
      <c r="B405" s="47">
        <f>'Rolex Data'!C405</f>
        <v>43233</v>
      </c>
      <c r="C405">
        <f>'Rolex Data'!D405</f>
        <v>150</v>
      </c>
      <c r="D405" s="48">
        <f>'Rolex Data'!E405</f>
        <v>6500</v>
      </c>
      <c r="E405" s="48">
        <f>'Rolex Data'!F405</f>
        <v>8125</v>
      </c>
      <c r="F405" s="49">
        <f t="shared" si="36"/>
        <v>8.7795574558837277</v>
      </c>
      <c r="G405">
        <f>IF('Rolex Data'!L405="Stainless Steel",1,0)</f>
        <v>0</v>
      </c>
      <c r="H405">
        <f>IF('Rolex Data'!L405="Two-tone",1,0)</f>
        <v>0</v>
      </c>
      <c r="I405">
        <f>IF(OR('Rolex Data'!L405="YG 18K",'Rolex Data'!L405="YG &lt;18K",'Rolex Data'!L405="PG 18K",'Rolex Data'!L405="PG &lt;18K",'Rolex Data'!L405="WG 18K",'Rolex Data'!L405="Mixes of 18K",'Rolex Data'!L405="Mixes &lt;18K"),1,0)</f>
        <v>1</v>
      </c>
      <c r="J405">
        <f>IF(OR('Rolex Data'!L405="PVD",'Rolex Data'!L405="Gold Plate",'Rolex Data'!L405="Other"),1,0)</f>
        <v>0</v>
      </c>
      <c r="K405">
        <f>IF('Rolex Data'!P405="Stainless Steel",1,0)</f>
        <v>0</v>
      </c>
      <c r="L405">
        <f>IF('Rolex Data'!P405="Leather",1,0)</f>
        <v>1</v>
      </c>
      <c r="M405">
        <f>IF('Rolex Data'!P405="Two-tone",1,0)</f>
        <v>0</v>
      </c>
      <c r="N405">
        <f>IF(OR('Rolex Data'!P405="YG 18K",'Rolex Data'!P405="PG 18K",'Rolex Data'!P405="WG 18K",'Rolex Data'!P405="Mixes of 18K"),1,0)</f>
        <v>0</v>
      </c>
      <c r="O405">
        <f>IF(OR('Rolex Data'!AX405="Yes",'Rolex Data'!AY405="Yes",'Rolex Data'!AW405="Yes"),1,0)</f>
        <v>0</v>
      </c>
      <c r="P405">
        <f>IF(OR(ISTEXT('Rolex Data'!AZ405), ISTEXT('Rolex Data'!BA405)),1,0)</f>
        <v>0</v>
      </c>
      <c r="Q405">
        <f>IF('Rolex Data'!BB405="Yes",1,0)</f>
        <v>0</v>
      </c>
      <c r="R405">
        <f>IF('Rolex Data'!BC405="Yes",1,0)</f>
        <v>0</v>
      </c>
      <c r="S405">
        <f>IF('Rolex Data'!BF405="Yes",1,0)</f>
        <v>0</v>
      </c>
      <c r="T405">
        <f>IF('Rolex Data'!BG405="A",1,0)</f>
        <v>0</v>
      </c>
      <c r="U405">
        <f>IF('Rolex Data'!BG405="AA",1,0)</f>
        <v>0</v>
      </c>
      <c r="V405">
        <f>IF('Rolex Data'!BG405="AAA",1,0)</f>
        <v>1</v>
      </c>
      <c r="W405">
        <f>IF('Rolex Data'!BG405="AAAA",1,0)</f>
        <v>0</v>
      </c>
      <c r="X405">
        <f>IF('Rolex Data'!R405="Yes",1,0)</f>
        <v>1</v>
      </c>
      <c r="Y405">
        <f>IF(OR('Rolex Data'!X405="Yes", 'Rolex Data'!Y405="Yes",'Rolex Data'!Z405="Yes"),1,0)</f>
        <v>0</v>
      </c>
      <c r="Z405">
        <f>IF(OR('Rolex Data'!AA405="Yes",'Rolex Data'!AB405="Yes"),1,0)</f>
        <v>0</v>
      </c>
      <c r="AA405">
        <f>IF('Rolex Data'!AD405="Yes",1,0)</f>
        <v>0</v>
      </c>
      <c r="AB405">
        <f>IF('Rolex Data'!AC405="Yes",1,0)</f>
        <v>0</v>
      </c>
      <c r="AC405">
        <f>IF('Rolex Data'!AE405="Yes",1,0)</f>
        <v>0</v>
      </c>
      <c r="AD405">
        <f>IF(OR('Rolex Data'!AK405="Yes",'Rolex Data'!AN405="Yes"),1,0)</f>
        <v>0</v>
      </c>
      <c r="AE405" s="45">
        <f t="shared" si="37"/>
        <v>1</v>
      </c>
      <c r="AF405" s="45">
        <f t="shared" si="38"/>
        <v>0</v>
      </c>
      <c r="AG405" s="45">
        <f t="shared" si="39"/>
        <v>0</v>
      </c>
      <c r="AH405" s="45">
        <f t="shared" si="40"/>
        <v>0</v>
      </c>
      <c r="AI405" s="45">
        <f t="shared" si="41"/>
        <v>0</v>
      </c>
    </row>
    <row r="406" spans="1:35" x14ac:dyDescent="0.2">
      <c r="A406">
        <v>402</v>
      </c>
      <c r="B406" s="47">
        <f>'Rolex Data'!C406</f>
        <v>43233</v>
      </c>
      <c r="C406">
        <f>'Rolex Data'!D406</f>
        <v>151</v>
      </c>
      <c r="D406" s="48">
        <f>'Rolex Data'!E406</f>
        <v>15000</v>
      </c>
      <c r="E406" s="48">
        <f>'Rolex Data'!F406</f>
        <v>18750</v>
      </c>
      <c r="F406" s="49">
        <f t="shared" si="36"/>
        <v>9.6158054800843473</v>
      </c>
      <c r="G406">
        <f>IF('Rolex Data'!L406="Stainless Steel",1,0)</f>
        <v>0</v>
      </c>
      <c r="H406">
        <f>IF('Rolex Data'!L406="Two-tone",1,0)</f>
        <v>0</v>
      </c>
      <c r="I406">
        <f>IF(OR('Rolex Data'!L406="YG 18K",'Rolex Data'!L406="YG &lt;18K",'Rolex Data'!L406="PG 18K",'Rolex Data'!L406="PG &lt;18K",'Rolex Data'!L406="WG 18K",'Rolex Data'!L406="Mixes of 18K",'Rolex Data'!L406="Mixes &lt;18K"),1,0)</f>
        <v>1</v>
      </c>
      <c r="J406">
        <f>IF(OR('Rolex Data'!L406="PVD",'Rolex Data'!L406="Gold Plate",'Rolex Data'!L406="Other"),1,0)</f>
        <v>0</v>
      </c>
      <c r="K406">
        <f>IF('Rolex Data'!P406="Stainless Steel",1,0)</f>
        <v>0</v>
      </c>
      <c r="L406">
        <f>IF('Rolex Data'!P406="Leather",1,0)</f>
        <v>1</v>
      </c>
      <c r="M406">
        <f>IF('Rolex Data'!P406="Two-tone",1,0)</f>
        <v>0</v>
      </c>
      <c r="N406">
        <f>IF(OR('Rolex Data'!P406="YG 18K",'Rolex Data'!P406="PG 18K",'Rolex Data'!P406="WG 18K",'Rolex Data'!P406="Mixes of 18K"),1,0)</f>
        <v>0</v>
      </c>
      <c r="O406">
        <f>IF(OR('Rolex Data'!AX406="Yes",'Rolex Data'!AY406="Yes",'Rolex Data'!AW406="Yes"),1,0)</f>
        <v>0</v>
      </c>
      <c r="P406">
        <f>IF(OR(ISTEXT('Rolex Data'!AZ406), ISTEXT('Rolex Data'!BA406)),1,0)</f>
        <v>0</v>
      </c>
      <c r="Q406">
        <f>IF('Rolex Data'!BB406="Yes",1,0)</f>
        <v>0</v>
      </c>
      <c r="R406">
        <f>IF('Rolex Data'!BC406="Yes",1,0)</f>
        <v>0</v>
      </c>
      <c r="S406">
        <f>IF('Rolex Data'!BF406="Yes",1,0)</f>
        <v>0</v>
      </c>
      <c r="T406">
        <f>IF('Rolex Data'!BG406="A",1,0)</f>
        <v>0</v>
      </c>
      <c r="U406">
        <f>IF('Rolex Data'!BG406="AA",1,0)</f>
        <v>0</v>
      </c>
      <c r="V406">
        <f>IF('Rolex Data'!BG406="AAA",1,0)</f>
        <v>0</v>
      </c>
      <c r="W406">
        <f>IF('Rolex Data'!BG406="AAAA",1,0)</f>
        <v>1</v>
      </c>
      <c r="X406">
        <f>IF('Rolex Data'!R406="Yes",1,0)</f>
        <v>0</v>
      </c>
      <c r="Y406">
        <f>IF(OR('Rolex Data'!X406="Yes", 'Rolex Data'!Y406="Yes",'Rolex Data'!Z406="Yes"),1,0)</f>
        <v>1</v>
      </c>
      <c r="Z406">
        <f>IF(OR('Rolex Data'!AA406="Yes",'Rolex Data'!AB406="Yes"),1,0)</f>
        <v>0</v>
      </c>
      <c r="AA406">
        <f>IF('Rolex Data'!AD406="Yes",1,0)</f>
        <v>0</v>
      </c>
      <c r="AB406">
        <f>IF('Rolex Data'!AC406="Yes",1,0)</f>
        <v>0</v>
      </c>
      <c r="AC406">
        <f>IF('Rolex Data'!AE406="Yes",1,0)</f>
        <v>0</v>
      </c>
      <c r="AD406">
        <f>IF(OR('Rolex Data'!AK406="Yes",'Rolex Data'!AN406="Yes"),1,0)</f>
        <v>0</v>
      </c>
      <c r="AE406" s="45">
        <f t="shared" si="37"/>
        <v>1</v>
      </c>
      <c r="AF406" s="45">
        <f t="shared" si="38"/>
        <v>0</v>
      </c>
      <c r="AG406" s="45">
        <f t="shared" si="39"/>
        <v>0</v>
      </c>
      <c r="AH406" s="45">
        <f t="shared" si="40"/>
        <v>0</v>
      </c>
      <c r="AI406" s="45">
        <f t="shared" si="41"/>
        <v>0</v>
      </c>
    </row>
    <row r="407" spans="1:35" x14ac:dyDescent="0.2">
      <c r="A407">
        <v>403</v>
      </c>
      <c r="B407" s="47">
        <f>'Rolex Data'!C407</f>
        <v>43233</v>
      </c>
      <c r="C407">
        <f>'Rolex Data'!D407</f>
        <v>152</v>
      </c>
      <c r="D407" s="48">
        <f>'Rolex Data'!E407</f>
        <v>30000</v>
      </c>
      <c r="E407" s="48">
        <f>'Rolex Data'!F407</f>
        <v>37500</v>
      </c>
      <c r="F407" s="49">
        <f t="shared" si="36"/>
        <v>10.308952660644293</v>
      </c>
      <c r="G407">
        <f>IF('Rolex Data'!L407="Stainless Steel",1,0)</f>
        <v>1</v>
      </c>
      <c r="H407">
        <f>IF('Rolex Data'!L407="Two-tone",1,0)</f>
        <v>0</v>
      </c>
      <c r="I407">
        <f>IF(OR('Rolex Data'!L407="YG 18K",'Rolex Data'!L407="YG &lt;18K",'Rolex Data'!L407="PG 18K",'Rolex Data'!L407="PG &lt;18K",'Rolex Data'!L407="WG 18K",'Rolex Data'!L407="Mixes of 18K",'Rolex Data'!L407="Mixes &lt;18K"),1,0)</f>
        <v>0</v>
      </c>
      <c r="J407">
        <f>IF(OR('Rolex Data'!L407="PVD",'Rolex Data'!L407="Gold Plate",'Rolex Data'!L407="Other"),1,0)</f>
        <v>0</v>
      </c>
      <c r="K407">
        <f>IF('Rolex Data'!P407="Stainless Steel",1,0)</f>
        <v>1</v>
      </c>
      <c r="L407">
        <f>IF('Rolex Data'!P407="Leather",1,0)</f>
        <v>0</v>
      </c>
      <c r="M407">
        <f>IF('Rolex Data'!P407="Two-tone",1,0)</f>
        <v>0</v>
      </c>
      <c r="N407">
        <f>IF(OR('Rolex Data'!P407="YG 18K",'Rolex Data'!P407="PG 18K",'Rolex Data'!P407="WG 18K",'Rolex Data'!P407="Mixes of 18K"),1,0)</f>
        <v>0</v>
      </c>
      <c r="O407">
        <f>IF(OR('Rolex Data'!AX407="Yes",'Rolex Data'!AY407="Yes",'Rolex Data'!AW407="Yes"),1,0)</f>
        <v>0</v>
      </c>
      <c r="P407">
        <f>IF(OR(ISTEXT('Rolex Data'!AZ407), ISTEXT('Rolex Data'!BA407)),1,0)</f>
        <v>0</v>
      </c>
      <c r="Q407">
        <f>IF('Rolex Data'!BB407="Yes",1,0)</f>
        <v>0</v>
      </c>
      <c r="R407">
        <f>IF('Rolex Data'!BC407="Yes",1,0)</f>
        <v>0</v>
      </c>
      <c r="S407">
        <f>IF('Rolex Data'!BF407="Yes",1,0)</f>
        <v>0</v>
      </c>
      <c r="T407">
        <f>IF('Rolex Data'!BG407="A",1,0)</f>
        <v>0</v>
      </c>
      <c r="U407">
        <f>IF('Rolex Data'!BG407="AA",1,0)</f>
        <v>0</v>
      </c>
      <c r="V407">
        <f>IF('Rolex Data'!BG407="AAA",1,0)</f>
        <v>0</v>
      </c>
      <c r="W407">
        <f>IF('Rolex Data'!BG407="AAAA",1,0)</f>
        <v>1</v>
      </c>
      <c r="X407">
        <f>IF('Rolex Data'!R407="Yes",1,0)</f>
        <v>0</v>
      </c>
      <c r="Y407">
        <f>IF(OR('Rolex Data'!X407="Yes", 'Rolex Data'!Y407="Yes",'Rolex Data'!Z407="Yes"),1,0)</f>
        <v>0</v>
      </c>
      <c r="Z407">
        <f>IF(OR('Rolex Data'!AA407="Yes",'Rolex Data'!AB407="Yes"),1,0)</f>
        <v>0</v>
      </c>
      <c r="AA407">
        <f>IF('Rolex Data'!AD407="Yes",1,0)</f>
        <v>0</v>
      </c>
      <c r="AB407">
        <f>IF('Rolex Data'!AC407="Yes",1,0)</f>
        <v>0</v>
      </c>
      <c r="AC407">
        <f>IF('Rolex Data'!AE407="Yes",1,0)</f>
        <v>0</v>
      </c>
      <c r="AD407">
        <f>IF(OR('Rolex Data'!AK407="Yes",'Rolex Data'!AN407="Yes"),1,0)</f>
        <v>1</v>
      </c>
      <c r="AE407" s="45">
        <f t="shared" si="37"/>
        <v>1</v>
      </c>
      <c r="AF407" s="45">
        <f t="shared" si="38"/>
        <v>0</v>
      </c>
      <c r="AG407" s="45">
        <f t="shared" si="39"/>
        <v>0</v>
      </c>
      <c r="AH407" s="45">
        <f t="shared" si="40"/>
        <v>0</v>
      </c>
      <c r="AI407" s="45">
        <f t="shared" si="41"/>
        <v>0</v>
      </c>
    </row>
    <row r="408" spans="1:35" x14ac:dyDescent="0.2">
      <c r="A408">
        <v>404</v>
      </c>
      <c r="B408" s="47">
        <f>'Rolex Data'!C408</f>
        <v>43233</v>
      </c>
      <c r="C408">
        <f>'Rolex Data'!D408</f>
        <v>154</v>
      </c>
      <c r="D408" s="48">
        <f>'Rolex Data'!E408</f>
        <v>8500</v>
      </c>
      <c r="E408" s="48">
        <f>'Rolex Data'!F408</f>
        <v>10625</v>
      </c>
      <c r="F408" s="49">
        <f t="shared" si="36"/>
        <v>9.0478214424784085</v>
      </c>
      <c r="G408">
        <f>IF('Rolex Data'!L408="Stainless Steel",1,0)</f>
        <v>0</v>
      </c>
      <c r="H408">
        <f>IF('Rolex Data'!L408="Two-tone",1,0)</f>
        <v>1</v>
      </c>
      <c r="I408">
        <f>IF(OR('Rolex Data'!L408="YG 18K",'Rolex Data'!L408="YG &lt;18K",'Rolex Data'!L408="PG 18K",'Rolex Data'!L408="PG &lt;18K",'Rolex Data'!L408="WG 18K",'Rolex Data'!L408="Mixes of 18K",'Rolex Data'!L408="Mixes &lt;18K"),1,0)</f>
        <v>0</v>
      </c>
      <c r="J408">
        <f>IF(OR('Rolex Data'!L408="PVD",'Rolex Data'!L408="Gold Plate",'Rolex Data'!L408="Other"),1,0)</f>
        <v>0</v>
      </c>
      <c r="K408">
        <f>IF('Rolex Data'!P408="Stainless Steel",1,0)</f>
        <v>0</v>
      </c>
      <c r="L408">
        <f>IF('Rolex Data'!P408="Leather",1,0)</f>
        <v>1</v>
      </c>
      <c r="M408">
        <f>IF('Rolex Data'!P408="Two-tone",1,0)</f>
        <v>0</v>
      </c>
      <c r="N408">
        <f>IF(OR('Rolex Data'!P408="YG 18K",'Rolex Data'!P408="PG 18K",'Rolex Data'!P408="WG 18K",'Rolex Data'!P408="Mixes of 18K"),1,0)</f>
        <v>0</v>
      </c>
      <c r="O408">
        <f>IF(OR('Rolex Data'!AX408="Yes",'Rolex Data'!AY408="Yes",'Rolex Data'!AW408="Yes"),1,0)</f>
        <v>0</v>
      </c>
      <c r="P408">
        <f>IF(OR(ISTEXT('Rolex Data'!AZ408), ISTEXT('Rolex Data'!BA408)),1,0)</f>
        <v>0</v>
      </c>
      <c r="Q408">
        <f>IF('Rolex Data'!BB408="Yes",1,0)</f>
        <v>0</v>
      </c>
      <c r="R408">
        <f>IF('Rolex Data'!BC408="Yes",1,0)</f>
        <v>0</v>
      </c>
      <c r="S408">
        <f>IF('Rolex Data'!BF408="Yes",1,0)</f>
        <v>0</v>
      </c>
      <c r="T408">
        <f>IF('Rolex Data'!BG408="A",1,0)</f>
        <v>0</v>
      </c>
      <c r="U408">
        <f>IF('Rolex Data'!BG408="AA",1,0)</f>
        <v>1</v>
      </c>
      <c r="V408">
        <f>IF('Rolex Data'!BG408="AAA",1,0)</f>
        <v>0</v>
      </c>
      <c r="W408">
        <f>IF('Rolex Data'!BG408="AAAA",1,0)</f>
        <v>0</v>
      </c>
      <c r="X408">
        <f>IF('Rolex Data'!R408="Yes",1,0)</f>
        <v>0</v>
      </c>
      <c r="Y408">
        <f>IF(OR('Rolex Data'!X408="Yes", 'Rolex Data'!Y408="Yes",'Rolex Data'!Z408="Yes"),1,0)</f>
        <v>0</v>
      </c>
      <c r="Z408">
        <f>IF(OR('Rolex Data'!AA408="Yes",'Rolex Data'!AB408="Yes"),1,0)</f>
        <v>0</v>
      </c>
      <c r="AA408">
        <f>IF('Rolex Data'!AD408="Yes",1,0)</f>
        <v>0</v>
      </c>
      <c r="AB408">
        <f>IF('Rolex Data'!AC408="Yes",1,0)</f>
        <v>0</v>
      </c>
      <c r="AC408">
        <f>IF('Rolex Data'!AE408="Yes",1,0)</f>
        <v>0</v>
      </c>
      <c r="AD408">
        <f>IF(OR('Rolex Data'!AK408="Yes",'Rolex Data'!AN408="Yes"),1,0)</f>
        <v>1</v>
      </c>
      <c r="AE408" s="45">
        <f t="shared" si="37"/>
        <v>1</v>
      </c>
      <c r="AF408" s="45">
        <f t="shared" si="38"/>
        <v>0</v>
      </c>
      <c r="AG408" s="45">
        <f t="shared" si="39"/>
        <v>0</v>
      </c>
      <c r="AH408" s="45">
        <f t="shared" si="40"/>
        <v>0</v>
      </c>
      <c r="AI408" s="45">
        <f t="shared" si="41"/>
        <v>0</v>
      </c>
    </row>
    <row r="409" spans="1:35" x14ac:dyDescent="0.2">
      <c r="A409">
        <v>405</v>
      </c>
      <c r="B409" s="47">
        <f>'Rolex Data'!C409</f>
        <v>43233</v>
      </c>
      <c r="C409">
        <f>'Rolex Data'!D409</f>
        <v>155</v>
      </c>
      <c r="D409" s="48">
        <f>'Rolex Data'!E409</f>
        <v>13000</v>
      </c>
      <c r="E409" s="48">
        <f>'Rolex Data'!F409</f>
        <v>16250</v>
      </c>
      <c r="F409" s="49">
        <f t="shared" si="36"/>
        <v>9.4727046364436731</v>
      </c>
      <c r="G409">
        <f>IF('Rolex Data'!L409="Stainless Steel",1,0)</f>
        <v>0</v>
      </c>
      <c r="H409">
        <f>IF('Rolex Data'!L409="Two-tone",1,0)</f>
        <v>0</v>
      </c>
      <c r="I409">
        <f>IF(OR('Rolex Data'!L409="YG 18K",'Rolex Data'!L409="YG &lt;18K",'Rolex Data'!L409="PG 18K",'Rolex Data'!L409="PG &lt;18K",'Rolex Data'!L409="WG 18K",'Rolex Data'!L409="Mixes of 18K",'Rolex Data'!L409="Mixes &lt;18K"),1,0)</f>
        <v>1</v>
      </c>
      <c r="J409">
        <f>IF(OR('Rolex Data'!L409="PVD",'Rolex Data'!L409="Gold Plate",'Rolex Data'!L409="Other"),1,0)</f>
        <v>0</v>
      </c>
      <c r="K409">
        <f>IF('Rolex Data'!P409="Stainless Steel",1,0)</f>
        <v>0</v>
      </c>
      <c r="L409">
        <f>IF('Rolex Data'!P409="Leather",1,0)</f>
        <v>0</v>
      </c>
      <c r="M409">
        <f>IF('Rolex Data'!P409="Two-tone",1,0)</f>
        <v>0</v>
      </c>
      <c r="N409">
        <f>IF(OR('Rolex Data'!P409="YG 18K",'Rolex Data'!P409="PG 18K",'Rolex Data'!P409="WG 18K",'Rolex Data'!P409="Mixes of 18K"),1,0)</f>
        <v>1</v>
      </c>
      <c r="O409">
        <f>IF(OR('Rolex Data'!AX409="Yes",'Rolex Data'!AY409="Yes",'Rolex Data'!AW409="Yes"),1,0)</f>
        <v>0</v>
      </c>
      <c r="P409">
        <f>IF(OR(ISTEXT('Rolex Data'!AZ409), ISTEXT('Rolex Data'!BA409)),1,0)</f>
        <v>0</v>
      </c>
      <c r="Q409">
        <f>IF('Rolex Data'!BB409="Yes",1,0)</f>
        <v>0</v>
      </c>
      <c r="R409">
        <f>IF('Rolex Data'!BC409="Yes",1,0)</f>
        <v>0</v>
      </c>
      <c r="S409">
        <f>IF('Rolex Data'!BF409="Yes",1,0)</f>
        <v>0</v>
      </c>
      <c r="T409">
        <f>IF('Rolex Data'!BG409="A",1,0)</f>
        <v>0</v>
      </c>
      <c r="U409">
        <f>IF('Rolex Data'!BG409="AA",1,0)</f>
        <v>0</v>
      </c>
      <c r="V409">
        <f>IF('Rolex Data'!BG409="AAA",1,0)</f>
        <v>1</v>
      </c>
      <c r="W409">
        <f>IF('Rolex Data'!BG409="AAAA",1,0)</f>
        <v>0</v>
      </c>
      <c r="X409">
        <f>IF('Rolex Data'!R409="Yes",1,0)</f>
        <v>0</v>
      </c>
      <c r="Y409">
        <f>IF(OR('Rolex Data'!X409="Yes", 'Rolex Data'!Y409="Yes",'Rolex Data'!Z409="Yes"),1,0)</f>
        <v>1</v>
      </c>
      <c r="Z409">
        <f>IF(OR('Rolex Data'!AA409="Yes",'Rolex Data'!AB409="Yes"),1,0)</f>
        <v>0</v>
      </c>
      <c r="AA409">
        <f>IF('Rolex Data'!AD409="Yes",1,0)</f>
        <v>0</v>
      </c>
      <c r="AB409">
        <f>IF('Rolex Data'!AC409="Yes",1,0)</f>
        <v>0</v>
      </c>
      <c r="AC409">
        <f>IF('Rolex Data'!AE409="Yes",1,0)</f>
        <v>0</v>
      </c>
      <c r="AD409">
        <f>IF(OR('Rolex Data'!AK409="Yes",'Rolex Data'!AN409="Yes"),1,0)</f>
        <v>1</v>
      </c>
      <c r="AE409" s="45">
        <f t="shared" si="37"/>
        <v>1</v>
      </c>
      <c r="AF409" s="45">
        <f t="shared" si="38"/>
        <v>0</v>
      </c>
      <c r="AG409" s="45">
        <f t="shared" si="39"/>
        <v>0</v>
      </c>
      <c r="AH409" s="45">
        <f t="shared" si="40"/>
        <v>0</v>
      </c>
      <c r="AI409" s="45">
        <f t="shared" si="41"/>
        <v>0</v>
      </c>
    </row>
    <row r="410" spans="1:35" x14ac:dyDescent="0.2">
      <c r="A410">
        <v>406</v>
      </c>
      <c r="B410" s="47">
        <f>'Rolex Data'!C410</f>
        <v>43233</v>
      </c>
      <c r="C410">
        <f>'Rolex Data'!D410</f>
        <v>156</v>
      </c>
      <c r="D410" s="48">
        <f>'Rolex Data'!E410</f>
        <v>27000</v>
      </c>
      <c r="E410" s="48">
        <f>'Rolex Data'!F410</f>
        <v>33750</v>
      </c>
      <c r="F410" s="49">
        <f t="shared" si="36"/>
        <v>10.203592144986466</v>
      </c>
      <c r="G410">
        <f>IF('Rolex Data'!L410="Stainless Steel",1,0)</f>
        <v>0</v>
      </c>
      <c r="H410">
        <f>IF('Rolex Data'!L410="Two-tone",1,0)</f>
        <v>0</v>
      </c>
      <c r="I410">
        <f>IF(OR('Rolex Data'!L410="YG 18K",'Rolex Data'!L410="YG &lt;18K",'Rolex Data'!L410="PG 18K",'Rolex Data'!L410="PG &lt;18K",'Rolex Data'!L410="WG 18K",'Rolex Data'!L410="Mixes of 18K",'Rolex Data'!L410="Mixes &lt;18K"),1,0)</f>
        <v>1</v>
      </c>
      <c r="J410">
        <f>IF(OR('Rolex Data'!L410="PVD",'Rolex Data'!L410="Gold Plate",'Rolex Data'!L410="Other"),1,0)</f>
        <v>0</v>
      </c>
      <c r="K410">
        <f>IF('Rolex Data'!P410="Stainless Steel",1,0)</f>
        <v>0</v>
      </c>
      <c r="L410">
        <f>IF('Rolex Data'!P410="Leather",1,0)</f>
        <v>0</v>
      </c>
      <c r="M410">
        <f>IF('Rolex Data'!P410="Two-tone",1,0)</f>
        <v>0</v>
      </c>
      <c r="N410">
        <f>IF(OR('Rolex Data'!P410="YG 18K",'Rolex Data'!P410="PG 18K",'Rolex Data'!P410="WG 18K",'Rolex Data'!P410="Mixes of 18K"),1,0)</f>
        <v>1</v>
      </c>
      <c r="O410">
        <f>IF(OR('Rolex Data'!AX410="Yes",'Rolex Data'!AY410="Yes",'Rolex Data'!AW410="Yes"),1,0)</f>
        <v>0</v>
      </c>
      <c r="P410">
        <f>IF(OR(ISTEXT('Rolex Data'!AZ410), ISTEXT('Rolex Data'!BA410)),1,0)</f>
        <v>0</v>
      </c>
      <c r="Q410">
        <f>IF('Rolex Data'!BB410="Yes",1,0)</f>
        <v>0</v>
      </c>
      <c r="R410">
        <f>IF('Rolex Data'!BC410="Yes",1,0)</f>
        <v>0</v>
      </c>
      <c r="S410">
        <f>IF('Rolex Data'!BF410="Yes",1,0)</f>
        <v>0</v>
      </c>
      <c r="T410">
        <f>IF('Rolex Data'!BG410="A",1,0)</f>
        <v>0</v>
      </c>
      <c r="U410">
        <f>IF('Rolex Data'!BG410="AA",1,0)</f>
        <v>0</v>
      </c>
      <c r="V410">
        <f>IF('Rolex Data'!BG410="AAA",1,0)</f>
        <v>0</v>
      </c>
      <c r="W410">
        <f>IF('Rolex Data'!BG410="AAAA",1,0)</f>
        <v>1</v>
      </c>
      <c r="X410">
        <f>IF('Rolex Data'!R410="Yes",1,0)</f>
        <v>0</v>
      </c>
      <c r="Y410">
        <f>IF(OR('Rolex Data'!X410="Yes", 'Rolex Data'!Y410="Yes",'Rolex Data'!Z410="Yes"),1,0)</f>
        <v>0</v>
      </c>
      <c r="Z410">
        <f>IF(OR('Rolex Data'!AA410="Yes",'Rolex Data'!AB410="Yes"),1,0)</f>
        <v>0</v>
      </c>
      <c r="AA410">
        <f>IF('Rolex Data'!AD410="Yes",1,0)</f>
        <v>0</v>
      </c>
      <c r="AB410">
        <f>IF('Rolex Data'!AC410="Yes",1,0)</f>
        <v>0</v>
      </c>
      <c r="AC410">
        <f>IF('Rolex Data'!AE410="Yes",1,0)</f>
        <v>0</v>
      </c>
      <c r="AD410">
        <f>IF(OR('Rolex Data'!AK410="Yes",'Rolex Data'!AN410="Yes"),1,0)</f>
        <v>1</v>
      </c>
      <c r="AE410" s="45">
        <f t="shared" si="37"/>
        <v>1</v>
      </c>
      <c r="AF410" s="45">
        <f t="shared" si="38"/>
        <v>0</v>
      </c>
      <c r="AG410" s="45">
        <f t="shared" si="39"/>
        <v>0</v>
      </c>
      <c r="AH410" s="45">
        <f t="shared" si="40"/>
        <v>0</v>
      </c>
      <c r="AI410" s="45">
        <f t="shared" si="41"/>
        <v>0</v>
      </c>
    </row>
    <row r="411" spans="1:35" x14ac:dyDescent="0.2">
      <c r="A411">
        <v>407</v>
      </c>
      <c r="B411" s="47">
        <f>'Rolex Data'!C411</f>
        <v>43233</v>
      </c>
      <c r="C411">
        <f>'Rolex Data'!D411</f>
        <v>158</v>
      </c>
      <c r="D411" s="48">
        <f>'Rolex Data'!E411</f>
        <v>16000</v>
      </c>
      <c r="E411" s="48">
        <f>'Rolex Data'!F411</f>
        <v>20000</v>
      </c>
      <c r="F411" s="49">
        <f t="shared" si="36"/>
        <v>9.6803440012219184</v>
      </c>
      <c r="G411">
        <f>IF('Rolex Data'!L411="Stainless Steel",1,0)</f>
        <v>1</v>
      </c>
      <c r="H411">
        <f>IF('Rolex Data'!L411="Two-tone",1,0)</f>
        <v>0</v>
      </c>
      <c r="I411">
        <f>IF(OR('Rolex Data'!L411="YG 18K",'Rolex Data'!L411="YG &lt;18K",'Rolex Data'!L411="PG 18K",'Rolex Data'!L411="PG &lt;18K",'Rolex Data'!L411="WG 18K",'Rolex Data'!L411="Mixes of 18K",'Rolex Data'!L411="Mixes &lt;18K"),1,0)</f>
        <v>0</v>
      </c>
      <c r="J411">
        <f>IF(OR('Rolex Data'!L411="PVD",'Rolex Data'!L411="Gold Plate",'Rolex Data'!L411="Other"),1,0)</f>
        <v>0</v>
      </c>
      <c r="K411">
        <f>IF('Rolex Data'!P411="Stainless Steel",1,0)</f>
        <v>0</v>
      </c>
      <c r="L411">
        <f>IF('Rolex Data'!P411="Leather",1,0)</f>
        <v>1</v>
      </c>
      <c r="M411">
        <f>IF('Rolex Data'!P411="Two-tone",1,0)</f>
        <v>0</v>
      </c>
      <c r="N411">
        <f>IF(OR('Rolex Data'!P411="YG 18K",'Rolex Data'!P411="PG 18K",'Rolex Data'!P411="WG 18K",'Rolex Data'!P411="Mixes of 18K"),1,0)</f>
        <v>0</v>
      </c>
      <c r="O411">
        <f>IF(OR('Rolex Data'!AX411="Yes",'Rolex Data'!AY411="Yes",'Rolex Data'!AW411="Yes"),1,0)</f>
        <v>0</v>
      </c>
      <c r="P411">
        <f>IF(OR(ISTEXT('Rolex Data'!AZ411), ISTEXT('Rolex Data'!BA411)),1,0)</f>
        <v>0</v>
      </c>
      <c r="Q411">
        <f>IF('Rolex Data'!BB411="Yes",1,0)</f>
        <v>0</v>
      </c>
      <c r="R411">
        <f>IF('Rolex Data'!BC411="Yes",1,0)</f>
        <v>0</v>
      </c>
      <c r="S411">
        <f>IF('Rolex Data'!BF411="Yes",1,0)</f>
        <v>0</v>
      </c>
      <c r="T411">
        <f>IF('Rolex Data'!BG411="A",1,0)</f>
        <v>0</v>
      </c>
      <c r="U411">
        <f>IF('Rolex Data'!BG411="AA",1,0)</f>
        <v>0</v>
      </c>
      <c r="V411">
        <f>IF('Rolex Data'!BG411="AAA",1,0)</f>
        <v>1</v>
      </c>
      <c r="W411">
        <f>IF('Rolex Data'!BG411="AAAA",1,0)</f>
        <v>0</v>
      </c>
      <c r="X411">
        <f>IF('Rolex Data'!R411="Yes",1,0)</f>
        <v>1</v>
      </c>
      <c r="Y411">
        <f>IF(OR('Rolex Data'!X411="Yes", 'Rolex Data'!Y411="Yes",'Rolex Data'!Z411="Yes"),1,0)</f>
        <v>0</v>
      </c>
      <c r="Z411">
        <f>IF(OR('Rolex Data'!AA411="Yes",'Rolex Data'!AB411="Yes"),1,0)</f>
        <v>0</v>
      </c>
      <c r="AA411">
        <f>IF('Rolex Data'!AD411="Yes",1,0)</f>
        <v>0</v>
      </c>
      <c r="AB411">
        <f>IF('Rolex Data'!AC411="Yes",1,0)</f>
        <v>1</v>
      </c>
      <c r="AC411">
        <f>IF('Rolex Data'!AE411="Yes",1,0)</f>
        <v>0</v>
      </c>
      <c r="AD411">
        <f>IF(OR('Rolex Data'!AK411="Yes",'Rolex Data'!AN411="Yes"),1,0)</f>
        <v>0</v>
      </c>
      <c r="AE411" s="45">
        <f t="shared" si="37"/>
        <v>1</v>
      </c>
      <c r="AF411" s="45">
        <f t="shared" si="38"/>
        <v>0</v>
      </c>
      <c r="AG411" s="45">
        <f t="shared" si="39"/>
        <v>0</v>
      </c>
      <c r="AH411" s="45">
        <f t="shared" si="40"/>
        <v>0</v>
      </c>
      <c r="AI411" s="45">
        <f t="shared" si="41"/>
        <v>0</v>
      </c>
    </row>
    <row r="412" spans="1:35" x14ac:dyDescent="0.2">
      <c r="A412">
        <v>408</v>
      </c>
      <c r="B412" s="47">
        <f>'Rolex Data'!C412</f>
        <v>43233</v>
      </c>
      <c r="C412">
        <f>'Rolex Data'!D412</f>
        <v>159</v>
      </c>
      <c r="D412" s="48">
        <f>'Rolex Data'!E412</f>
        <v>17000</v>
      </c>
      <c r="E412" s="48">
        <f>'Rolex Data'!F412</f>
        <v>21250</v>
      </c>
      <c r="F412" s="49">
        <f t="shared" si="36"/>
        <v>9.7409686230383539</v>
      </c>
      <c r="G412">
        <f>IF('Rolex Data'!L412="Stainless Steel",1,0)</f>
        <v>1</v>
      </c>
      <c r="H412">
        <f>IF('Rolex Data'!L412="Two-tone",1,0)</f>
        <v>0</v>
      </c>
      <c r="I412">
        <f>IF(OR('Rolex Data'!L412="YG 18K",'Rolex Data'!L412="YG &lt;18K",'Rolex Data'!L412="PG 18K",'Rolex Data'!L412="PG &lt;18K",'Rolex Data'!L412="WG 18K",'Rolex Data'!L412="Mixes of 18K",'Rolex Data'!L412="Mixes &lt;18K"),1,0)</f>
        <v>0</v>
      </c>
      <c r="J412">
        <f>IF(OR('Rolex Data'!L412="PVD",'Rolex Data'!L412="Gold Plate",'Rolex Data'!L412="Other"),1,0)</f>
        <v>0</v>
      </c>
      <c r="K412">
        <f>IF('Rolex Data'!P412="Stainless Steel",1,0)</f>
        <v>0</v>
      </c>
      <c r="L412">
        <f>IF('Rolex Data'!P412="Leather",1,0)</f>
        <v>1</v>
      </c>
      <c r="M412">
        <f>IF('Rolex Data'!P412="Two-tone",1,0)</f>
        <v>0</v>
      </c>
      <c r="N412">
        <f>IF(OR('Rolex Data'!P412="YG 18K",'Rolex Data'!P412="PG 18K",'Rolex Data'!P412="WG 18K",'Rolex Data'!P412="Mixes of 18K"),1,0)</f>
        <v>0</v>
      </c>
      <c r="O412">
        <f>IF(OR('Rolex Data'!AX412="Yes",'Rolex Data'!AY412="Yes",'Rolex Data'!AW412="Yes"),1,0)</f>
        <v>0</v>
      </c>
      <c r="P412">
        <f>IF(OR(ISTEXT('Rolex Data'!AZ412), ISTEXT('Rolex Data'!BA412)),1,0)</f>
        <v>0</v>
      </c>
      <c r="Q412">
        <f>IF('Rolex Data'!BB412="Yes",1,0)</f>
        <v>0</v>
      </c>
      <c r="R412">
        <f>IF('Rolex Data'!BC412="Yes",1,0)</f>
        <v>0</v>
      </c>
      <c r="S412">
        <f>IF('Rolex Data'!BF412="Yes",1,0)</f>
        <v>0</v>
      </c>
      <c r="T412">
        <f>IF('Rolex Data'!BG412="A",1,0)</f>
        <v>0</v>
      </c>
      <c r="U412">
        <f>IF('Rolex Data'!BG412="AA",1,0)</f>
        <v>1</v>
      </c>
      <c r="V412">
        <f>IF('Rolex Data'!BG412="AAA",1,0)</f>
        <v>0</v>
      </c>
      <c r="W412">
        <f>IF('Rolex Data'!BG412="AAAA",1,0)</f>
        <v>0</v>
      </c>
      <c r="X412">
        <f>IF('Rolex Data'!R412="Yes",1,0)</f>
        <v>1</v>
      </c>
      <c r="Y412">
        <f>IF(OR('Rolex Data'!X412="Yes", 'Rolex Data'!Y412="Yes",'Rolex Data'!Z412="Yes"),1,0)</f>
        <v>0</v>
      </c>
      <c r="Z412">
        <f>IF(OR('Rolex Data'!AA412="Yes",'Rolex Data'!AB412="Yes"),1,0)</f>
        <v>0</v>
      </c>
      <c r="AA412">
        <f>IF('Rolex Data'!AD412="Yes",1,0)</f>
        <v>0</v>
      </c>
      <c r="AB412">
        <f>IF('Rolex Data'!AC412="Yes",1,0)</f>
        <v>1</v>
      </c>
      <c r="AC412">
        <f>IF('Rolex Data'!AE412="Yes",1,0)</f>
        <v>0</v>
      </c>
      <c r="AD412">
        <f>IF(OR('Rolex Data'!AK412="Yes",'Rolex Data'!AN412="Yes"),1,0)</f>
        <v>0</v>
      </c>
      <c r="AE412" s="45">
        <f t="shared" si="37"/>
        <v>1</v>
      </c>
      <c r="AF412" s="45">
        <f t="shared" si="38"/>
        <v>0</v>
      </c>
      <c r="AG412" s="45">
        <f t="shared" si="39"/>
        <v>0</v>
      </c>
      <c r="AH412" s="45">
        <f t="shared" si="40"/>
        <v>0</v>
      </c>
      <c r="AI412" s="45">
        <f t="shared" si="41"/>
        <v>0</v>
      </c>
    </row>
    <row r="413" spans="1:35" x14ac:dyDescent="0.2">
      <c r="A413">
        <v>409</v>
      </c>
      <c r="B413" s="47">
        <f>'Rolex Data'!C413</f>
        <v>43233</v>
      </c>
      <c r="C413">
        <f>'Rolex Data'!D413</f>
        <v>160</v>
      </c>
      <c r="D413" s="48">
        <f>'Rolex Data'!E413</f>
        <v>19000</v>
      </c>
      <c r="E413" s="48">
        <f>'Rolex Data'!F413</f>
        <v>23750</v>
      </c>
      <c r="F413" s="49">
        <f t="shared" si="36"/>
        <v>9.8521942581485771</v>
      </c>
      <c r="G413">
        <f>IF('Rolex Data'!L413="Stainless Steel",1,0)</f>
        <v>1</v>
      </c>
      <c r="H413">
        <f>IF('Rolex Data'!L413="Two-tone",1,0)</f>
        <v>0</v>
      </c>
      <c r="I413">
        <f>IF(OR('Rolex Data'!L413="YG 18K",'Rolex Data'!L413="YG &lt;18K",'Rolex Data'!L413="PG 18K",'Rolex Data'!L413="PG &lt;18K",'Rolex Data'!L413="WG 18K",'Rolex Data'!L413="Mixes of 18K",'Rolex Data'!L413="Mixes &lt;18K"),1,0)</f>
        <v>0</v>
      </c>
      <c r="J413">
        <f>IF(OR('Rolex Data'!L413="PVD",'Rolex Data'!L413="Gold Plate",'Rolex Data'!L413="Other"),1,0)</f>
        <v>0</v>
      </c>
      <c r="K413">
        <f>IF('Rolex Data'!P413="Stainless Steel",1,0)</f>
        <v>1</v>
      </c>
      <c r="L413">
        <f>IF('Rolex Data'!P413="Leather",1,0)</f>
        <v>0</v>
      </c>
      <c r="M413">
        <f>IF('Rolex Data'!P413="Two-tone",1,0)</f>
        <v>0</v>
      </c>
      <c r="N413">
        <f>IF(OR('Rolex Data'!P413="YG 18K",'Rolex Data'!P413="PG 18K",'Rolex Data'!P413="WG 18K",'Rolex Data'!P413="Mixes of 18K"),1,0)</f>
        <v>0</v>
      </c>
      <c r="O413">
        <f>IF(OR('Rolex Data'!AX413="Yes",'Rolex Data'!AY413="Yes",'Rolex Data'!AW413="Yes"),1,0)</f>
        <v>0</v>
      </c>
      <c r="P413">
        <f>IF(OR(ISTEXT('Rolex Data'!AZ413), ISTEXT('Rolex Data'!BA413)),1,0)</f>
        <v>0</v>
      </c>
      <c r="Q413">
        <f>IF('Rolex Data'!BB413="Yes",1,0)</f>
        <v>0</v>
      </c>
      <c r="R413">
        <f>IF('Rolex Data'!BC413="Yes",1,0)</f>
        <v>0</v>
      </c>
      <c r="S413">
        <f>IF('Rolex Data'!BF413="Yes",1,0)</f>
        <v>0</v>
      </c>
      <c r="T413">
        <f>IF('Rolex Data'!BG413="A",1,0)</f>
        <v>0</v>
      </c>
      <c r="U413">
        <f>IF('Rolex Data'!BG413="AA",1,0)</f>
        <v>0</v>
      </c>
      <c r="V413">
        <f>IF('Rolex Data'!BG413="AAA",1,0)</f>
        <v>1</v>
      </c>
      <c r="W413">
        <f>IF('Rolex Data'!BG413="AAAA",1,0)</f>
        <v>0</v>
      </c>
      <c r="X413">
        <f>IF('Rolex Data'!R413="Yes",1,0)</f>
        <v>0</v>
      </c>
      <c r="Y413">
        <f>IF(OR('Rolex Data'!X413="Yes", 'Rolex Data'!Y413="Yes",'Rolex Data'!Z413="Yes"),1,0)</f>
        <v>1</v>
      </c>
      <c r="Z413">
        <f>IF(OR('Rolex Data'!AA413="Yes",'Rolex Data'!AB413="Yes"),1,0)</f>
        <v>0</v>
      </c>
      <c r="AA413">
        <f>IF('Rolex Data'!AD413="Yes",1,0)</f>
        <v>0</v>
      </c>
      <c r="AB413">
        <f>IF('Rolex Data'!AC413="Yes",1,0)</f>
        <v>1</v>
      </c>
      <c r="AC413">
        <f>IF('Rolex Data'!AE413="Yes",1,0)</f>
        <v>0</v>
      </c>
      <c r="AD413">
        <f>IF(OR('Rolex Data'!AK413="Yes",'Rolex Data'!AN413="Yes"),1,0)</f>
        <v>0</v>
      </c>
      <c r="AE413" s="45">
        <f t="shared" si="37"/>
        <v>1</v>
      </c>
      <c r="AF413" s="45">
        <f t="shared" si="38"/>
        <v>0</v>
      </c>
      <c r="AG413" s="45">
        <f t="shared" si="39"/>
        <v>0</v>
      </c>
      <c r="AH413" s="45">
        <f t="shared" si="40"/>
        <v>0</v>
      </c>
      <c r="AI413" s="45">
        <f t="shared" si="41"/>
        <v>0</v>
      </c>
    </row>
    <row r="414" spans="1:35" x14ac:dyDescent="0.2">
      <c r="A414">
        <v>410</v>
      </c>
      <c r="B414" s="47">
        <f>'Rolex Data'!C414</f>
        <v>43233</v>
      </c>
      <c r="C414">
        <f>'Rolex Data'!D414</f>
        <v>161</v>
      </c>
      <c r="D414" s="48">
        <f>'Rolex Data'!E414</f>
        <v>21000</v>
      </c>
      <c r="E414" s="48">
        <f>'Rolex Data'!F414</f>
        <v>26250</v>
      </c>
      <c r="F414" s="49">
        <f t="shared" si="36"/>
        <v>9.9522777167055594</v>
      </c>
      <c r="G414">
        <f>IF('Rolex Data'!L414="Stainless Steel",1,0)</f>
        <v>1</v>
      </c>
      <c r="H414">
        <f>IF('Rolex Data'!L414="Two-tone",1,0)</f>
        <v>0</v>
      </c>
      <c r="I414">
        <f>IF(OR('Rolex Data'!L414="YG 18K",'Rolex Data'!L414="YG &lt;18K",'Rolex Data'!L414="PG 18K",'Rolex Data'!L414="PG &lt;18K",'Rolex Data'!L414="WG 18K",'Rolex Data'!L414="Mixes of 18K",'Rolex Data'!L414="Mixes &lt;18K"),1,0)</f>
        <v>0</v>
      </c>
      <c r="J414">
        <f>IF(OR('Rolex Data'!L414="PVD",'Rolex Data'!L414="Gold Plate",'Rolex Data'!L414="Other"),1,0)</f>
        <v>0</v>
      </c>
      <c r="K414">
        <f>IF('Rolex Data'!P414="Stainless Steel",1,0)</f>
        <v>0</v>
      </c>
      <c r="L414">
        <f>IF('Rolex Data'!P414="Leather",1,0)</f>
        <v>1</v>
      </c>
      <c r="M414">
        <f>IF('Rolex Data'!P414="Two-tone",1,0)</f>
        <v>0</v>
      </c>
      <c r="N414">
        <f>IF(OR('Rolex Data'!P414="YG 18K",'Rolex Data'!P414="PG 18K",'Rolex Data'!P414="WG 18K",'Rolex Data'!P414="Mixes of 18K"),1,0)</f>
        <v>0</v>
      </c>
      <c r="O414">
        <f>IF(OR('Rolex Data'!AX414="Yes",'Rolex Data'!AY414="Yes",'Rolex Data'!AW414="Yes"),1,0)</f>
        <v>0</v>
      </c>
      <c r="P414">
        <f>IF(OR(ISTEXT('Rolex Data'!AZ414), ISTEXT('Rolex Data'!BA414)),1,0)</f>
        <v>0</v>
      </c>
      <c r="Q414">
        <f>IF('Rolex Data'!BB414="Yes",1,0)</f>
        <v>0</v>
      </c>
      <c r="R414">
        <f>IF('Rolex Data'!BC414="Yes",1,0)</f>
        <v>0</v>
      </c>
      <c r="S414">
        <f>IF('Rolex Data'!BF414="Yes",1,0)</f>
        <v>0</v>
      </c>
      <c r="T414">
        <f>IF('Rolex Data'!BG414="A",1,0)</f>
        <v>0</v>
      </c>
      <c r="U414">
        <f>IF('Rolex Data'!BG414="AA",1,0)</f>
        <v>0</v>
      </c>
      <c r="V414">
        <f>IF('Rolex Data'!BG414="AAA",1,0)</f>
        <v>1</v>
      </c>
      <c r="W414">
        <f>IF('Rolex Data'!BG414="AAAA",1,0)</f>
        <v>0</v>
      </c>
      <c r="X414">
        <f>IF('Rolex Data'!R414="Yes",1,0)</f>
        <v>0</v>
      </c>
      <c r="Y414">
        <f>IF(OR('Rolex Data'!X414="Yes", 'Rolex Data'!Y414="Yes",'Rolex Data'!Z414="Yes"),1,0)</f>
        <v>0</v>
      </c>
      <c r="Z414">
        <f>IF(OR('Rolex Data'!AA414="Yes",'Rolex Data'!AB414="Yes"),1,0)</f>
        <v>0</v>
      </c>
      <c r="AA414">
        <f>IF('Rolex Data'!AD414="Yes",1,0)</f>
        <v>0</v>
      </c>
      <c r="AB414">
        <f>IF('Rolex Data'!AC414="Yes",1,0)</f>
        <v>0</v>
      </c>
      <c r="AC414">
        <f>IF('Rolex Data'!AE414="Yes",1,0)</f>
        <v>0</v>
      </c>
      <c r="AD414">
        <f>IF(OR('Rolex Data'!AK414="Yes",'Rolex Data'!AN414="Yes"),1,0)</f>
        <v>1</v>
      </c>
      <c r="AE414" s="45">
        <f t="shared" si="37"/>
        <v>1</v>
      </c>
      <c r="AF414" s="45">
        <f t="shared" si="38"/>
        <v>0</v>
      </c>
      <c r="AG414" s="45">
        <f t="shared" si="39"/>
        <v>0</v>
      </c>
      <c r="AH414" s="45">
        <f t="shared" si="40"/>
        <v>0</v>
      </c>
      <c r="AI414" s="45">
        <f t="shared" si="41"/>
        <v>0</v>
      </c>
    </row>
    <row r="415" spans="1:35" x14ac:dyDescent="0.2">
      <c r="A415">
        <v>411</v>
      </c>
      <c r="B415" s="47">
        <f>'Rolex Data'!C415</f>
        <v>43233</v>
      </c>
      <c r="C415">
        <f>'Rolex Data'!D415</f>
        <v>163</v>
      </c>
      <c r="D415" s="48">
        <f>'Rolex Data'!E415</f>
        <v>8500</v>
      </c>
      <c r="E415" s="48">
        <f>'Rolex Data'!F415</f>
        <v>10625</v>
      </c>
      <c r="F415" s="49">
        <f t="shared" si="36"/>
        <v>9.0478214424784085</v>
      </c>
      <c r="G415">
        <f>IF('Rolex Data'!L415="Stainless Steel",1,0)</f>
        <v>1</v>
      </c>
      <c r="H415">
        <f>IF('Rolex Data'!L415="Two-tone",1,0)</f>
        <v>0</v>
      </c>
      <c r="I415">
        <f>IF(OR('Rolex Data'!L415="YG 18K",'Rolex Data'!L415="YG &lt;18K",'Rolex Data'!L415="PG 18K",'Rolex Data'!L415="PG &lt;18K",'Rolex Data'!L415="WG 18K",'Rolex Data'!L415="Mixes of 18K",'Rolex Data'!L415="Mixes &lt;18K"),1,0)</f>
        <v>0</v>
      </c>
      <c r="J415">
        <f>IF(OR('Rolex Data'!L415="PVD",'Rolex Data'!L415="Gold Plate",'Rolex Data'!L415="Other"),1,0)</f>
        <v>0</v>
      </c>
      <c r="K415">
        <f>IF('Rolex Data'!P415="Stainless Steel",1,0)</f>
        <v>1</v>
      </c>
      <c r="L415">
        <f>IF('Rolex Data'!P415="Leather",1,0)</f>
        <v>0</v>
      </c>
      <c r="M415">
        <f>IF('Rolex Data'!P415="Two-tone",1,0)</f>
        <v>0</v>
      </c>
      <c r="N415">
        <f>IF(OR('Rolex Data'!P415="YG 18K",'Rolex Data'!P415="PG 18K",'Rolex Data'!P415="WG 18K",'Rolex Data'!P415="Mixes of 18K"),1,0)</f>
        <v>0</v>
      </c>
      <c r="O415">
        <f>IF(OR('Rolex Data'!AX415="Yes",'Rolex Data'!AY415="Yes",'Rolex Data'!AW415="Yes"),1,0)</f>
        <v>0</v>
      </c>
      <c r="P415">
        <f>IF(OR(ISTEXT('Rolex Data'!AZ415), ISTEXT('Rolex Data'!BA415)),1,0)</f>
        <v>0</v>
      </c>
      <c r="Q415">
        <f>IF('Rolex Data'!BB415="Yes",1,0)</f>
        <v>0</v>
      </c>
      <c r="R415">
        <f>IF('Rolex Data'!BC415="Yes",1,0)</f>
        <v>0</v>
      </c>
      <c r="S415">
        <f>IF('Rolex Data'!BF415="Yes",1,0)</f>
        <v>0</v>
      </c>
      <c r="T415">
        <f>IF('Rolex Data'!BG415="A",1,0)</f>
        <v>0</v>
      </c>
      <c r="U415">
        <f>IF('Rolex Data'!BG415="AA",1,0)</f>
        <v>0</v>
      </c>
      <c r="V415">
        <f>IF('Rolex Data'!BG415="AAA",1,0)</f>
        <v>1</v>
      </c>
      <c r="W415">
        <f>IF('Rolex Data'!BG415="AAAA",1,0)</f>
        <v>0</v>
      </c>
      <c r="X415">
        <f>IF('Rolex Data'!R415="Yes",1,0)</f>
        <v>1</v>
      </c>
      <c r="Y415">
        <f>IF(OR('Rolex Data'!X415="Yes", 'Rolex Data'!Y415="Yes",'Rolex Data'!Z415="Yes"),1,0)</f>
        <v>0</v>
      </c>
      <c r="Z415">
        <f>IF(OR('Rolex Data'!AA415="Yes",'Rolex Data'!AB415="Yes"),1,0)</f>
        <v>0</v>
      </c>
      <c r="AA415">
        <f>IF('Rolex Data'!AD415="Yes",1,0)</f>
        <v>0</v>
      </c>
      <c r="AB415">
        <f>IF('Rolex Data'!AC415="Yes",1,0)</f>
        <v>1</v>
      </c>
      <c r="AC415">
        <f>IF('Rolex Data'!AE415="Yes",1,0)</f>
        <v>0</v>
      </c>
      <c r="AD415">
        <f>IF(OR('Rolex Data'!AK415="Yes",'Rolex Data'!AN415="Yes"),1,0)</f>
        <v>0</v>
      </c>
      <c r="AE415" s="45">
        <f t="shared" si="37"/>
        <v>1</v>
      </c>
      <c r="AF415" s="45">
        <f t="shared" si="38"/>
        <v>0</v>
      </c>
      <c r="AG415" s="45">
        <f t="shared" si="39"/>
        <v>0</v>
      </c>
      <c r="AH415" s="45">
        <f t="shared" si="40"/>
        <v>0</v>
      </c>
      <c r="AI415" s="45">
        <f t="shared" si="41"/>
        <v>0</v>
      </c>
    </row>
    <row r="416" spans="1:35" x14ac:dyDescent="0.2">
      <c r="A416">
        <v>412</v>
      </c>
      <c r="B416" s="47">
        <f>'Rolex Data'!C416</f>
        <v>43233</v>
      </c>
      <c r="C416">
        <f>'Rolex Data'!D416</f>
        <v>169</v>
      </c>
      <c r="D416" s="48">
        <f>'Rolex Data'!E416</f>
        <v>13000</v>
      </c>
      <c r="E416" s="48">
        <f>'Rolex Data'!F416</f>
        <v>16250</v>
      </c>
      <c r="F416" s="49">
        <f t="shared" si="36"/>
        <v>9.4727046364436731</v>
      </c>
      <c r="G416">
        <f>IF('Rolex Data'!L416="Stainless Steel",1,0)</f>
        <v>0</v>
      </c>
      <c r="H416">
        <f>IF('Rolex Data'!L416="Two-tone",1,0)</f>
        <v>0</v>
      </c>
      <c r="I416">
        <f>IF(OR('Rolex Data'!L416="YG 18K",'Rolex Data'!L416="YG &lt;18K",'Rolex Data'!L416="PG 18K",'Rolex Data'!L416="PG &lt;18K",'Rolex Data'!L416="WG 18K",'Rolex Data'!L416="Mixes of 18K",'Rolex Data'!L416="Mixes &lt;18K"),1,0)</f>
        <v>1</v>
      </c>
      <c r="J416">
        <f>IF(OR('Rolex Data'!L416="PVD",'Rolex Data'!L416="Gold Plate",'Rolex Data'!L416="Other"),1,0)</f>
        <v>0</v>
      </c>
      <c r="K416">
        <f>IF('Rolex Data'!P416="Stainless Steel",1,0)</f>
        <v>0</v>
      </c>
      <c r="L416">
        <f>IF('Rolex Data'!P416="Leather",1,0)</f>
        <v>0</v>
      </c>
      <c r="M416">
        <f>IF('Rolex Data'!P416="Two-tone",1,0)</f>
        <v>0</v>
      </c>
      <c r="N416">
        <f>IF(OR('Rolex Data'!P416="YG 18K",'Rolex Data'!P416="PG 18K",'Rolex Data'!P416="WG 18K",'Rolex Data'!P416="Mixes of 18K"),1,0)</f>
        <v>1</v>
      </c>
      <c r="O416">
        <f>IF(OR('Rolex Data'!AX416="Yes",'Rolex Data'!AY416="Yes",'Rolex Data'!AW416="Yes"),1,0)</f>
        <v>0</v>
      </c>
      <c r="P416">
        <f>IF(OR(ISTEXT('Rolex Data'!AZ416), ISTEXT('Rolex Data'!BA416)),1,0)</f>
        <v>0</v>
      </c>
      <c r="Q416">
        <f>IF('Rolex Data'!BB416="Yes",1,0)</f>
        <v>0</v>
      </c>
      <c r="R416">
        <f>IF('Rolex Data'!BC416="Yes",1,0)</f>
        <v>0</v>
      </c>
      <c r="S416">
        <f>IF('Rolex Data'!BF416="Yes",1,0)</f>
        <v>0</v>
      </c>
      <c r="T416">
        <f>IF('Rolex Data'!BG416="A",1,0)</f>
        <v>0</v>
      </c>
      <c r="U416">
        <f>IF('Rolex Data'!BG416="AA",1,0)</f>
        <v>0</v>
      </c>
      <c r="V416">
        <f>IF('Rolex Data'!BG416="AAA",1,0)</f>
        <v>1</v>
      </c>
      <c r="W416">
        <f>IF('Rolex Data'!BG416="AAAA",1,0)</f>
        <v>0</v>
      </c>
      <c r="X416">
        <f>IF('Rolex Data'!R416="Yes",1,0)</f>
        <v>0</v>
      </c>
      <c r="Y416">
        <f>IF(OR('Rolex Data'!X416="Yes", 'Rolex Data'!Y416="Yes",'Rolex Data'!Z416="Yes"),1,0)</f>
        <v>1</v>
      </c>
      <c r="Z416">
        <f>IF(OR('Rolex Data'!AA416="Yes",'Rolex Data'!AB416="Yes"),1,0)</f>
        <v>0</v>
      </c>
      <c r="AA416">
        <f>IF('Rolex Data'!AD416="Yes",1,0)</f>
        <v>0</v>
      </c>
      <c r="AB416">
        <f>IF('Rolex Data'!AC416="Yes",1,0)</f>
        <v>1</v>
      </c>
      <c r="AC416">
        <f>IF('Rolex Data'!AE416="Yes",1,0)</f>
        <v>0</v>
      </c>
      <c r="AD416">
        <f>IF(OR('Rolex Data'!AK416="Yes",'Rolex Data'!AN416="Yes"),1,0)</f>
        <v>0</v>
      </c>
      <c r="AE416" s="45">
        <f t="shared" si="37"/>
        <v>1</v>
      </c>
      <c r="AF416" s="45">
        <f t="shared" si="38"/>
        <v>0</v>
      </c>
      <c r="AG416" s="45">
        <f t="shared" si="39"/>
        <v>0</v>
      </c>
      <c r="AH416" s="45">
        <f t="shared" si="40"/>
        <v>0</v>
      </c>
      <c r="AI416" s="45">
        <f t="shared" si="41"/>
        <v>0</v>
      </c>
    </row>
    <row r="417" spans="1:35" x14ac:dyDescent="0.2">
      <c r="A417">
        <v>413</v>
      </c>
      <c r="B417" s="47">
        <f>'Rolex Data'!C417</f>
        <v>43233</v>
      </c>
      <c r="C417">
        <f>'Rolex Data'!D417</f>
        <v>354</v>
      </c>
      <c r="D417" s="48">
        <f>'Rolex Data'!E417</f>
        <v>17000</v>
      </c>
      <c r="E417" s="48">
        <f>'Rolex Data'!F417</f>
        <v>21250</v>
      </c>
      <c r="F417" s="49">
        <f t="shared" si="36"/>
        <v>9.7409686230383539</v>
      </c>
      <c r="G417">
        <f>IF('Rolex Data'!L417="Stainless Steel",1,0)</f>
        <v>0</v>
      </c>
      <c r="H417">
        <f>IF('Rolex Data'!L417="Two-tone",1,0)</f>
        <v>0</v>
      </c>
      <c r="I417">
        <f>IF(OR('Rolex Data'!L417="YG 18K",'Rolex Data'!L417="YG &lt;18K",'Rolex Data'!L417="PG 18K",'Rolex Data'!L417="PG &lt;18K",'Rolex Data'!L417="WG 18K",'Rolex Data'!L417="Mixes of 18K",'Rolex Data'!L417="Mixes &lt;18K"),1,0)</f>
        <v>1</v>
      </c>
      <c r="J417">
        <f>IF(OR('Rolex Data'!L417="PVD",'Rolex Data'!L417="Gold Plate",'Rolex Data'!L417="Other"),1,0)</f>
        <v>0</v>
      </c>
      <c r="K417">
        <f>IF('Rolex Data'!P417="Stainless Steel",1,0)</f>
        <v>0</v>
      </c>
      <c r="L417">
        <f>IF('Rolex Data'!P417="Leather",1,0)</f>
        <v>0</v>
      </c>
      <c r="M417">
        <f>IF('Rolex Data'!P417="Two-tone",1,0)</f>
        <v>0</v>
      </c>
      <c r="N417">
        <f>IF(OR('Rolex Data'!P417="YG 18K",'Rolex Data'!P417="PG 18K",'Rolex Data'!P417="WG 18K",'Rolex Data'!P417="Mixes of 18K"),1,0)</f>
        <v>1</v>
      </c>
      <c r="O417">
        <f>IF(OR('Rolex Data'!AX417="Yes",'Rolex Data'!AY417="Yes",'Rolex Data'!AW417="Yes"),1,0)</f>
        <v>0</v>
      </c>
      <c r="P417">
        <f>IF(OR(ISTEXT('Rolex Data'!AZ417), ISTEXT('Rolex Data'!BA417)),1,0)</f>
        <v>0</v>
      </c>
      <c r="Q417">
        <f>IF('Rolex Data'!BB417="Yes",1,0)</f>
        <v>0</v>
      </c>
      <c r="R417">
        <f>IF('Rolex Data'!BC417="Yes",1,0)</f>
        <v>0</v>
      </c>
      <c r="S417">
        <f>IF('Rolex Data'!BF417="Yes",1,0)</f>
        <v>0</v>
      </c>
      <c r="T417">
        <f>IF('Rolex Data'!BG417="A",1,0)</f>
        <v>0</v>
      </c>
      <c r="U417">
        <f>IF('Rolex Data'!BG417="AA",1,0)</f>
        <v>0</v>
      </c>
      <c r="V417">
        <f>IF('Rolex Data'!BG417="AAA",1,0)</f>
        <v>1</v>
      </c>
      <c r="W417">
        <f>IF('Rolex Data'!BG417="AAAA",1,0)</f>
        <v>0</v>
      </c>
      <c r="X417">
        <f>IF('Rolex Data'!R417="Yes",1,0)</f>
        <v>0</v>
      </c>
      <c r="Y417">
        <f>IF(OR('Rolex Data'!X417="Yes", 'Rolex Data'!Y417="Yes",'Rolex Data'!Z417="Yes"),1,0)</f>
        <v>1</v>
      </c>
      <c r="Z417">
        <f>IF(OR('Rolex Data'!AA417="Yes",'Rolex Data'!AB417="Yes"),1,0)</f>
        <v>0</v>
      </c>
      <c r="AA417">
        <f>IF('Rolex Data'!AD417="Yes",1,0)</f>
        <v>0</v>
      </c>
      <c r="AB417">
        <f>IF('Rolex Data'!AC417="Yes",1,0)</f>
        <v>0</v>
      </c>
      <c r="AC417">
        <f>IF('Rolex Data'!AE417="Yes",1,0)</f>
        <v>0</v>
      </c>
      <c r="AD417">
        <f>IF(OR('Rolex Data'!AK417="Yes",'Rolex Data'!AN417="Yes"),1,0)</f>
        <v>0</v>
      </c>
      <c r="AE417" s="45">
        <f t="shared" si="37"/>
        <v>1</v>
      </c>
      <c r="AF417" s="45">
        <f t="shared" si="38"/>
        <v>0</v>
      </c>
      <c r="AG417" s="45">
        <f t="shared" si="39"/>
        <v>0</v>
      </c>
      <c r="AH417" s="45">
        <f t="shared" si="40"/>
        <v>0</v>
      </c>
      <c r="AI417" s="45">
        <f t="shared" si="41"/>
        <v>0</v>
      </c>
    </row>
    <row r="418" spans="1:35" x14ac:dyDescent="0.2">
      <c r="A418">
        <v>414</v>
      </c>
      <c r="B418" s="47">
        <f>'Rolex Data'!C418</f>
        <v>43233</v>
      </c>
      <c r="C418">
        <f>'Rolex Data'!D418</f>
        <v>355</v>
      </c>
      <c r="D418" s="48">
        <f>'Rolex Data'!E418</f>
        <v>5000</v>
      </c>
      <c r="E418" s="48">
        <f>'Rolex Data'!F418</f>
        <v>6250</v>
      </c>
      <c r="F418" s="49">
        <f t="shared" si="36"/>
        <v>8.5171931914162382</v>
      </c>
      <c r="G418">
        <f>IF('Rolex Data'!L418="Stainless Steel",1,0)</f>
        <v>1</v>
      </c>
      <c r="H418">
        <f>IF('Rolex Data'!L418="Two-tone",1,0)</f>
        <v>0</v>
      </c>
      <c r="I418">
        <f>IF(OR('Rolex Data'!L418="YG 18K",'Rolex Data'!L418="YG &lt;18K",'Rolex Data'!L418="PG 18K",'Rolex Data'!L418="PG &lt;18K",'Rolex Data'!L418="WG 18K",'Rolex Data'!L418="Mixes of 18K",'Rolex Data'!L418="Mixes &lt;18K"),1,0)</f>
        <v>0</v>
      </c>
      <c r="J418">
        <f>IF(OR('Rolex Data'!L418="PVD",'Rolex Data'!L418="Gold Plate",'Rolex Data'!L418="Other"),1,0)</f>
        <v>0</v>
      </c>
      <c r="K418">
        <f>IF('Rolex Data'!P418="Stainless Steel",1,0)</f>
        <v>0</v>
      </c>
      <c r="L418">
        <f>IF('Rolex Data'!P418="Leather",1,0)</f>
        <v>1</v>
      </c>
      <c r="M418">
        <f>IF('Rolex Data'!P418="Two-tone",1,0)</f>
        <v>0</v>
      </c>
      <c r="N418">
        <f>IF(OR('Rolex Data'!P418="YG 18K",'Rolex Data'!P418="PG 18K",'Rolex Data'!P418="WG 18K",'Rolex Data'!P418="Mixes of 18K"),1,0)</f>
        <v>0</v>
      </c>
      <c r="O418">
        <f>IF(OR('Rolex Data'!AX418="Yes",'Rolex Data'!AY418="Yes",'Rolex Data'!AW418="Yes"),1,0)</f>
        <v>0</v>
      </c>
      <c r="P418">
        <f>IF(OR(ISTEXT('Rolex Data'!AZ418), ISTEXT('Rolex Data'!BA418)),1,0)</f>
        <v>0</v>
      </c>
      <c r="Q418">
        <f>IF('Rolex Data'!BB418="Yes",1,0)</f>
        <v>0</v>
      </c>
      <c r="R418">
        <f>IF('Rolex Data'!BC418="Yes",1,0)</f>
        <v>0</v>
      </c>
      <c r="S418">
        <f>IF('Rolex Data'!BF418="Yes",1,0)</f>
        <v>0</v>
      </c>
      <c r="T418">
        <f>IF('Rolex Data'!BG418="A",1,0)</f>
        <v>0</v>
      </c>
      <c r="U418">
        <f>IF('Rolex Data'!BG418="AA",1,0)</f>
        <v>0</v>
      </c>
      <c r="V418">
        <f>IF('Rolex Data'!BG418="AAA",1,0)</f>
        <v>1</v>
      </c>
      <c r="W418">
        <f>IF('Rolex Data'!BG418="AAAA",1,0)</f>
        <v>0</v>
      </c>
      <c r="X418">
        <f>IF('Rolex Data'!R418="Yes",1,0)</f>
        <v>1</v>
      </c>
      <c r="Y418">
        <f>IF(OR('Rolex Data'!X418="Yes", 'Rolex Data'!Y418="Yes",'Rolex Data'!Z418="Yes"),1,0)</f>
        <v>0</v>
      </c>
      <c r="Z418">
        <f>IF(OR('Rolex Data'!AA418="Yes",'Rolex Data'!AB418="Yes"),1,0)</f>
        <v>0</v>
      </c>
      <c r="AA418">
        <f>IF('Rolex Data'!AD418="Yes",1,0)</f>
        <v>0</v>
      </c>
      <c r="AB418">
        <f>IF('Rolex Data'!AC418="Yes",1,0)</f>
        <v>0</v>
      </c>
      <c r="AC418">
        <f>IF('Rolex Data'!AE418="Yes",1,0)</f>
        <v>0</v>
      </c>
      <c r="AD418">
        <f>IF(OR('Rolex Data'!AK418="Yes",'Rolex Data'!AN418="Yes"),1,0)</f>
        <v>0</v>
      </c>
      <c r="AE418" s="45">
        <f t="shared" si="37"/>
        <v>1</v>
      </c>
      <c r="AF418" s="45">
        <f t="shared" si="38"/>
        <v>0</v>
      </c>
      <c r="AG418" s="45">
        <f t="shared" si="39"/>
        <v>0</v>
      </c>
      <c r="AH418" s="45">
        <f t="shared" si="40"/>
        <v>0</v>
      </c>
      <c r="AI418" s="45">
        <f t="shared" si="41"/>
        <v>0</v>
      </c>
    </row>
    <row r="419" spans="1:35" x14ac:dyDescent="0.2">
      <c r="A419">
        <v>415</v>
      </c>
      <c r="B419" s="47">
        <f>'Rolex Data'!C419</f>
        <v>43233</v>
      </c>
      <c r="C419">
        <f>'Rolex Data'!D419</f>
        <v>357</v>
      </c>
      <c r="D419" s="48">
        <f>'Rolex Data'!E419</f>
        <v>2500</v>
      </c>
      <c r="E419" s="48">
        <f>'Rolex Data'!F419</f>
        <v>3125</v>
      </c>
      <c r="F419" s="49">
        <f t="shared" si="36"/>
        <v>7.8240460108562919</v>
      </c>
      <c r="G419">
        <f>IF('Rolex Data'!L419="Stainless Steel",1,0)</f>
        <v>1</v>
      </c>
      <c r="H419">
        <f>IF('Rolex Data'!L419="Two-tone",1,0)</f>
        <v>0</v>
      </c>
      <c r="I419">
        <f>IF(OR('Rolex Data'!L419="YG 18K",'Rolex Data'!L419="YG &lt;18K",'Rolex Data'!L419="PG 18K",'Rolex Data'!L419="PG &lt;18K",'Rolex Data'!L419="WG 18K",'Rolex Data'!L419="Mixes of 18K",'Rolex Data'!L419="Mixes &lt;18K"),1,0)</f>
        <v>0</v>
      </c>
      <c r="J419">
        <f>IF(OR('Rolex Data'!L419="PVD",'Rolex Data'!L419="Gold Plate",'Rolex Data'!L419="Other"),1,0)</f>
        <v>0</v>
      </c>
      <c r="K419">
        <f>IF('Rolex Data'!P419="Stainless Steel",1,0)</f>
        <v>1</v>
      </c>
      <c r="L419">
        <f>IF('Rolex Data'!P419="Leather",1,0)</f>
        <v>0</v>
      </c>
      <c r="M419">
        <f>IF('Rolex Data'!P419="Two-tone",1,0)</f>
        <v>0</v>
      </c>
      <c r="N419">
        <f>IF(OR('Rolex Data'!P419="YG 18K",'Rolex Data'!P419="PG 18K",'Rolex Data'!P419="WG 18K",'Rolex Data'!P419="Mixes of 18K"),1,0)</f>
        <v>0</v>
      </c>
      <c r="O419">
        <f>IF(OR('Rolex Data'!AX419="Yes",'Rolex Data'!AY419="Yes",'Rolex Data'!AW419="Yes"),1,0)</f>
        <v>0</v>
      </c>
      <c r="P419">
        <f>IF(OR(ISTEXT('Rolex Data'!AZ419), ISTEXT('Rolex Data'!BA419)),1,0)</f>
        <v>0</v>
      </c>
      <c r="Q419">
        <f>IF('Rolex Data'!BB419="Yes",1,0)</f>
        <v>0</v>
      </c>
      <c r="R419">
        <f>IF('Rolex Data'!BC419="Yes",1,0)</f>
        <v>0</v>
      </c>
      <c r="S419">
        <f>IF('Rolex Data'!BF419="Yes",1,0)</f>
        <v>0</v>
      </c>
      <c r="T419">
        <f>IF('Rolex Data'!BG419="A",1,0)</f>
        <v>0</v>
      </c>
      <c r="U419">
        <f>IF('Rolex Data'!BG419="AA",1,0)</f>
        <v>1</v>
      </c>
      <c r="V419">
        <f>IF('Rolex Data'!BG419="AAA",1,0)</f>
        <v>0</v>
      </c>
      <c r="W419">
        <f>IF('Rolex Data'!BG419="AAAA",1,0)</f>
        <v>0</v>
      </c>
      <c r="X419">
        <f>IF('Rolex Data'!R419="Yes",1,0)</f>
        <v>0</v>
      </c>
      <c r="Y419">
        <f>IF(OR('Rolex Data'!X419="Yes", 'Rolex Data'!Y419="Yes",'Rolex Data'!Z419="Yes"),1,0)</f>
        <v>1</v>
      </c>
      <c r="Z419">
        <f>IF(OR('Rolex Data'!AA419="Yes",'Rolex Data'!AB419="Yes"),1,0)</f>
        <v>0</v>
      </c>
      <c r="AA419">
        <f>IF('Rolex Data'!AD419="Yes",1,0)</f>
        <v>0</v>
      </c>
      <c r="AB419">
        <f>IF('Rolex Data'!AC419="Yes",1,0)</f>
        <v>0</v>
      </c>
      <c r="AC419">
        <f>IF('Rolex Data'!AE419="Yes",1,0)</f>
        <v>0</v>
      </c>
      <c r="AD419">
        <f>IF(OR('Rolex Data'!AK419="Yes",'Rolex Data'!AN419="Yes"),1,0)</f>
        <v>0</v>
      </c>
      <c r="AE419" s="45">
        <f t="shared" si="37"/>
        <v>1</v>
      </c>
      <c r="AF419" s="45">
        <f t="shared" si="38"/>
        <v>0</v>
      </c>
      <c r="AG419" s="45">
        <f t="shared" si="39"/>
        <v>0</v>
      </c>
      <c r="AH419" s="45">
        <f t="shared" si="40"/>
        <v>0</v>
      </c>
      <c r="AI419" s="45">
        <f t="shared" si="41"/>
        <v>0</v>
      </c>
    </row>
    <row r="420" spans="1:35" x14ac:dyDescent="0.2">
      <c r="A420">
        <v>416</v>
      </c>
      <c r="B420" s="47">
        <f>'Rolex Data'!C420</f>
        <v>43233</v>
      </c>
      <c r="C420">
        <f>'Rolex Data'!D420</f>
        <v>358</v>
      </c>
      <c r="D420" s="48">
        <f>'Rolex Data'!E420</f>
        <v>5500</v>
      </c>
      <c r="E420" s="48">
        <f>'Rolex Data'!F420</f>
        <v>6875</v>
      </c>
      <c r="F420" s="49">
        <f t="shared" si="36"/>
        <v>8.6125033712205621</v>
      </c>
      <c r="G420">
        <f>IF('Rolex Data'!L420="Stainless Steel",1,0)</f>
        <v>0</v>
      </c>
      <c r="H420">
        <f>IF('Rolex Data'!L420="Two-tone",1,0)</f>
        <v>0</v>
      </c>
      <c r="I420">
        <f>IF(OR('Rolex Data'!L420="YG 18K",'Rolex Data'!L420="YG &lt;18K",'Rolex Data'!L420="PG 18K",'Rolex Data'!L420="PG &lt;18K",'Rolex Data'!L420="WG 18K",'Rolex Data'!L420="Mixes of 18K",'Rolex Data'!L420="Mixes &lt;18K"),1,0)</f>
        <v>1</v>
      </c>
      <c r="J420">
        <f>IF(OR('Rolex Data'!L420="PVD",'Rolex Data'!L420="Gold Plate",'Rolex Data'!L420="Other"),1,0)</f>
        <v>0</v>
      </c>
      <c r="K420">
        <f>IF('Rolex Data'!P420="Stainless Steel",1,0)</f>
        <v>0</v>
      </c>
      <c r="L420">
        <f>IF('Rolex Data'!P420="Leather",1,0)</f>
        <v>1</v>
      </c>
      <c r="M420">
        <f>IF('Rolex Data'!P420="Two-tone",1,0)</f>
        <v>0</v>
      </c>
      <c r="N420">
        <f>IF(OR('Rolex Data'!P420="YG 18K",'Rolex Data'!P420="PG 18K",'Rolex Data'!P420="WG 18K",'Rolex Data'!P420="Mixes of 18K"),1,0)</f>
        <v>0</v>
      </c>
      <c r="O420">
        <f>IF(OR('Rolex Data'!AX420="Yes",'Rolex Data'!AY420="Yes",'Rolex Data'!AW420="Yes"),1,0)</f>
        <v>0</v>
      </c>
      <c r="P420">
        <f>IF(OR(ISTEXT('Rolex Data'!AZ420), ISTEXT('Rolex Data'!BA420)),1,0)</f>
        <v>0</v>
      </c>
      <c r="Q420">
        <f>IF('Rolex Data'!BB420="Yes",1,0)</f>
        <v>0</v>
      </c>
      <c r="R420">
        <f>IF('Rolex Data'!BC420="Yes",1,0)</f>
        <v>0</v>
      </c>
      <c r="S420">
        <f>IF('Rolex Data'!BF420="Yes",1,0)</f>
        <v>0</v>
      </c>
      <c r="T420">
        <f>IF('Rolex Data'!BG420="A",1,0)</f>
        <v>0</v>
      </c>
      <c r="U420">
        <f>IF('Rolex Data'!BG420="AA",1,0)</f>
        <v>1</v>
      </c>
      <c r="V420">
        <f>IF('Rolex Data'!BG420="AAA",1,0)</f>
        <v>0</v>
      </c>
      <c r="W420">
        <f>IF('Rolex Data'!BG420="AAAA",1,0)</f>
        <v>0</v>
      </c>
      <c r="X420">
        <f>IF('Rolex Data'!R420="Yes",1,0)</f>
        <v>0</v>
      </c>
      <c r="Y420">
        <f>IF(OR('Rolex Data'!X420="Yes", 'Rolex Data'!Y420="Yes",'Rolex Data'!Z420="Yes"),1,0)</f>
        <v>1</v>
      </c>
      <c r="Z420">
        <f>IF(OR('Rolex Data'!AA420="Yes",'Rolex Data'!AB420="Yes"),1,0)</f>
        <v>0</v>
      </c>
      <c r="AA420">
        <f>IF('Rolex Data'!AD420="Yes",1,0)</f>
        <v>0</v>
      </c>
      <c r="AB420">
        <f>IF('Rolex Data'!AC420="Yes",1,0)</f>
        <v>0</v>
      </c>
      <c r="AC420">
        <f>IF('Rolex Data'!AE420="Yes",1,0)</f>
        <v>0</v>
      </c>
      <c r="AD420">
        <f>IF(OR('Rolex Data'!AK420="Yes",'Rolex Data'!AN420="Yes"),1,0)</f>
        <v>0</v>
      </c>
      <c r="AE420" s="45">
        <f t="shared" si="37"/>
        <v>1</v>
      </c>
      <c r="AF420" s="45">
        <f t="shared" si="38"/>
        <v>0</v>
      </c>
      <c r="AG420" s="45">
        <f t="shared" si="39"/>
        <v>0</v>
      </c>
      <c r="AH420" s="45">
        <f t="shared" si="40"/>
        <v>0</v>
      </c>
      <c r="AI420" s="45">
        <f t="shared" si="41"/>
        <v>0</v>
      </c>
    </row>
    <row r="421" spans="1:35" x14ac:dyDescent="0.2">
      <c r="A421">
        <v>417</v>
      </c>
      <c r="B421" s="47">
        <f>'Rolex Data'!C421</f>
        <v>43233</v>
      </c>
      <c r="C421">
        <f>'Rolex Data'!D421</f>
        <v>359</v>
      </c>
      <c r="D421" s="48">
        <f>'Rolex Data'!E421</f>
        <v>3200</v>
      </c>
      <c r="E421" s="48">
        <f>'Rolex Data'!F421</f>
        <v>4000</v>
      </c>
      <c r="F421" s="49">
        <f t="shared" si="36"/>
        <v>8.0709060887878188</v>
      </c>
      <c r="G421">
        <f>IF('Rolex Data'!L421="Stainless Steel",1,0)</f>
        <v>1</v>
      </c>
      <c r="H421">
        <f>IF('Rolex Data'!L421="Two-tone",1,0)</f>
        <v>0</v>
      </c>
      <c r="I421">
        <f>IF(OR('Rolex Data'!L421="YG 18K",'Rolex Data'!L421="YG &lt;18K",'Rolex Data'!L421="PG 18K",'Rolex Data'!L421="PG &lt;18K",'Rolex Data'!L421="WG 18K",'Rolex Data'!L421="Mixes of 18K",'Rolex Data'!L421="Mixes &lt;18K"),1,0)</f>
        <v>0</v>
      </c>
      <c r="J421">
        <f>IF(OR('Rolex Data'!L421="PVD",'Rolex Data'!L421="Gold Plate",'Rolex Data'!L421="Other"),1,0)</f>
        <v>0</v>
      </c>
      <c r="K421">
        <f>IF('Rolex Data'!P421="Stainless Steel",1,0)</f>
        <v>1</v>
      </c>
      <c r="L421">
        <f>IF('Rolex Data'!P421="Leather",1,0)</f>
        <v>0</v>
      </c>
      <c r="M421">
        <f>IF('Rolex Data'!P421="Two-tone",1,0)</f>
        <v>0</v>
      </c>
      <c r="N421">
        <f>IF(OR('Rolex Data'!P421="YG 18K",'Rolex Data'!P421="PG 18K",'Rolex Data'!P421="WG 18K",'Rolex Data'!P421="Mixes of 18K"),1,0)</f>
        <v>0</v>
      </c>
      <c r="O421">
        <f>IF(OR('Rolex Data'!AX421="Yes",'Rolex Data'!AY421="Yes",'Rolex Data'!AW421="Yes"),1,0)</f>
        <v>0</v>
      </c>
      <c r="P421">
        <f>IF(OR(ISTEXT('Rolex Data'!AZ421), ISTEXT('Rolex Data'!BA421)),1,0)</f>
        <v>0</v>
      </c>
      <c r="Q421">
        <f>IF('Rolex Data'!BB421="Yes",1,0)</f>
        <v>0</v>
      </c>
      <c r="R421">
        <f>IF('Rolex Data'!BC421="Yes",1,0)</f>
        <v>0</v>
      </c>
      <c r="S421">
        <f>IF('Rolex Data'!BF421="Yes",1,0)</f>
        <v>0</v>
      </c>
      <c r="T421">
        <f>IF('Rolex Data'!BG421="A",1,0)</f>
        <v>1</v>
      </c>
      <c r="U421">
        <f>IF('Rolex Data'!BG421="AA",1,0)</f>
        <v>0</v>
      </c>
      <c r="V421">
        <f>IF('Rolex Data'!BG421="AAA",1,0)</f>
        <v>0</v>
      </c>
      <c r="W421">
        <f>IF('Rolex Data'!BG421="AAAA",1,0)</f>
        <v>0</v>
      </c>
      <c r="X421">
        <f>IF('Rolex Data'!R421="Yes",1,0)</f>
        <v>0</v>
      </c>
      <c r="Y421">
        <f>IF(OR('Rolex Data'!X421="Yes", 'Rolex Data'!Y421="Yes",'Rolex Data'!Z421="Yes"),1,0)</f>
        <v>1</v>
      </c>
      <c r="Z421">
        <f>IF(OR('Rolex Data'!AA421="Yes",'Rolex Data'!AB421="Yes"),1,0)</f>
        <v>0</v>
      </c>
      <c r="AA421">
        <f>IF('Rolex Data'!AD421="Yes",1,0)</f>
        <v>0</v>
      </c>
      <c r="AB421">
        <f>IF('Rolex Data'!AC421="Yes",1,0)</f>
        <v>0</v>
      </c>
      <c r="AC421">
        <f>IF('Rolex Data'!AE421="Yes",1,0)</f>
        <v>0</v>
      </c>
      <c r="AD421">
        <f>IF(OR('Rolex Data'!AK421="Yes",'Rolex Data'!AN421="Yes"),1,0)</f>
        <v>0</v>
      </c>
      <c r="AE421" s="45">
        <f t="shared" si="37"/>
        <v>1</v>
      </c>
      <c r="AF421" s="45">
        <f t="shared" si="38"/>
        <v>0</v>
      </c>
      <c r="AG421" s="45">
        <f t="shared" si="39"/>
        <v>0</v>
      </c>
      <c r="AH421" s="45">
        <f t="shared" si="40"/>
        <v>0</v>
      </c>
      <c r="AI421" s="45">
        <f t="shared" si="41"/>
        <v>0</v>
      </c>
    </row>
    <row r="422" spans="1:35" x14ac:dyDescent="0.2">
      <c r="A422">
        <v>418</v>
      </c>
      <c r="B422" s="47">
        <f>'Rolex Data'!C422</f>
        <v>43233</v>
      </c>
      <c r="C422">
        <f>'Rolex Data'!D422</f>
        <v>360</v>
      </c>
      <c r="D422" s="48">
        <f>'Rolex Data'!E422</f>
        <v>7000</v>
      </c>
      <c r="E422" s="48">
        <f>'Rolex Data'!F422</f>
        <v>8750</v>
      </c>
      <c r="F422" s="49">
        <f t="shared" si="36"/>
        <v>8.8536654280374503</v>
      </c>
      <c r="G422">
        <f>IF('Rolex Data'!L422="Stainless Steel",1,0)</f>
        <v>0</v>
      </c>
      <c r="H422">
        <f>IF('Rolex Data'!L422="Two-tone",1,0)</f>
        <v>0</v>
      </c>
      <c r="I422">
        <f>IF(OR('Rolex Data'!L422="YG 18K",'Rolex Data'!L422="YG &lt;18K",'Rolex Data'!L422="PG 18K",'Rolex Data'!L422="PG &lt;18K",'Rolex Data'!L422="WG 18K",'Rolex Data'!L422="Mixes of 18K",'Rolex Data'!L422="Mixes &lt;18K"),1,0)</f>
        <v>1</v>
      </c>
      <c r="J422">
        <f>IF(OR('Rolex Data'!L422="PVD",'Rolex Data'!L422="Gold Plate",'Rolex Data'!L422="Other"),1,0)</f>
        <v>0</v>
      </c>
      <c r="K422">
        <f>IF('Rolex Data'!P422="Stainless Steel",1,0)</f>
        <v>0</v>
      </c>
      <c r="L422">
        <f>IF('Rolex Data'!P422="Leather",1,0)</f>
        <v>1</v>
      </c>
      <c r="M422">
        <f>IF('Rolex Data'!P422="Two-tone",1,0)</f>
        <v>0</v>
      </c>
      <c r="N422">
        <f>IF(OR('Rolex Data'!P422="YG 18K",'Rolex Data'!P422="PG 18K",'Rolex Data'!P422="WG 18K",'Rolex Data'!P422="Mixes of 18K"),1,0)</f>
        <v>0</v>
      </c>
      <c r="O422">
        <f>IF(OR('Rolex Data'!AX422="Yes",'Rolex Data'!AY422="Yes",'Rolex Data'!AW422="Yes"),1,0)</f>
        <v>0</v>
      </c>
      <c r="P422">
        <f>IF(OR(ISTEXT('Rolex Data'!AZ422), ISTEXT('Rolex Data'!BA422)),1,0)</f>
        <v>0</v>
      </c>
      <c r="Q422">
        <f>IF('Rolex Data'!BB422="Yes",1,0)</f>
        <v>0</v>
      </c>
      <c r="R422">
        <f>IF('Rolex Data'!BC422="Yes",1,0)</f>
        <v>0</v>
      </c>
      <c r="S422">
        <f>IF('Rolex Data'!BF422="Yes",1,0)</f>
        <v>0</v>
      </c>
      <c r="T422">
        <f>IF('Rolex Data'!BG422="A",1,0)</f>
        <v>0</v>
      </c>
      <c r="U422">
        <f>IF('Rolex Data'!BG422="AA",1,0)</f>
        <v>0</v>
      </c>
      <c r="V422">
        <f>IF('Rolex Data'!BG422="AAA",1,0)</f>
        <v>1</v>
      </c>
      <c r="W422">
        <f>IF('Rolex Data'!BG422="AAAA",1,0)</f>
        <v>0</v>
      </c>
      <c r="X422">
        <f>IF('Rolex Data'!R422="Yes",1,0)</f>
        <v>0</v>
      </c>
      <c r="Y422">
        <f>IF(OR('Rolex Data'!X422="Yes", 'Rolex Data'!Y422="Yes",'Rolex Data'!Z422="Yes"),1,0)</f>
        <v>1</v>
      </c>
      <c r="Z422">
        <f>IF(OR('Rolex Data'!AA422="Yes",'Rolex Data'!AB422="Yes"),1,0)</f>
        <v>0</v>
      </c>
      <c r="AA422">
        <f>IF('Rolex Data'!AD422="Yes",1,0)</f>
        <v>0</v>
      </c>
      <c r="AB422">
        <f>IF('Rolex Data'!AC422="Yes",1,0)</f>
        <v>0</v>
      </c>
      <c r="AC422">
        <f>IF('Rolex Data'!AE422="Yes",1,0)</f>
        <v>0</v>
      </c>
      <c r="AD422">
        <f>IF(OR('Rolex Data'!AK422="Yes",'Rolex Data'!AN422="Yes"),1,0)</f>
        <v>0</v>
      </c>
      <c r="AE422" s="45">
        <f t="shared" si="37"/>
        <v>1</v>
      </c>
      <c r="AF422" s="45">
        <f t="shared" si="38"/>
        <v>0</v>
      </c>
      <c r="AG422" s="45">
        <f t="shared" si="39"/>
        <v>0</v>
      </c>
      <c r="AH422" s="45">
        <f t="shared" si="40"/>
        <v>0</v>
      </c>
      <c r="AI422" s="45">
        <f t="shared" si="41"/>
        <v>0</v>
      </c>
    </row>
    <row r="423" spans="1:35" x14ac:dyDescent="0.2">
      <c r="A423">
        <v>419</v>
      </c>
      <c r="B423" s="47">
        <f>'Rolex Data'!C423</f>
        <v>43233</v>
      </c>
      <c r="C423">
        <f>'Rolex Data'!D423</f>
        <v>362</v>
      </c>
      <c r="D423" s="48">
        <f>'Rolex Data'!E423</f>
        <v>3000</v>
      </c>
      <c r="E423" s="48">
        <f>'Rolex Data'!F423</f>
        <v>3750</v>
      </c>
      <c r="F423" s="49">
        <f t="shared" si="36"/>
        <v>8.0063675676502459</v>
      </c>
      <c r="G423">
        <f>IF('Rolex Data'!L423="Stainless Steel",1,0)</f>
        <v>0</v>
      </c>
      <c r="H423">
        <f>IF('Rolex Data'!L423="Two-tone",1,0)</f>
        <v>0</v>
      </c>
      <c r="I423">
        <f>IF(OR('Rolex Data'!L423="YG 18K",'Rolex Data'!L423="YG &lt;18K",'Rolex Data'!L423="PG 18K",'Rolex Data'!L423="PG &lt;18K",'Rolex Data'!L423="WG 18K",'Rolex Data'!L423="Mixes of 18K",'Rolex Data'!L423="Mixes &lt;18K"),1,0)</f>
        <v>1</v>
      </c>
      <c r="J423">
        <f>IF(OR('Rolex Data'!L423="PVD",'Rolex Data'!L423="Gold Plate",'Rolex Data'!L423="Other"),1,0)</f>
        <v>0</v>
      </c>
      <c r="K423">
        <f>IF('Rolex Data'!P423="Stainless Steel",1,0)</f>
        <v>0</v>
      </c>
      <c r="L423">
        <f>IF('Rolex Data'!P423="Leather",1,0)</f>
        <v>1</v>
      </c>
      <c r="M423">
        <f>IF('Rolex Data'!P423="Two-tone",1,0)</f>
        <v>0</v>
      </c>
      <c r="N423">
        <f>IF(OR('Rolex Data'!P423="YG 18K",'Rolex Data'!P423="PG 18K",'Rolex Data'!P423="WG 18K",'Rolex Data'!P423="Mixes of 18K"),1,0)</f>
        <v>0</v>
      </c>
      <c r="O423">
        <f>IF(OR('Rolex Data'!AX423="Yes",'Rolex Data'!AY423="Yes",'Rolex Data'!AW423="Yes"),1,0)</f>
        <v>0</v>
      </c>
      <c r="P423">
        <f>IF(OR(ISTEXT('Rolex Data'!AZ423), ISTEXT('Rolex Data'!BA423)),1,0)</f>
        <v>0</v>
      </c>
      <c r="Q423">
        <f>IF('Rolex Data'!BB423="Yes",1,0)</f>
        <v>0</v>
      </c>
      <c r="R423">
        <f>IF('Rolex Data'!BC423="Yes",1,0)</f>
        <v>0</v>
      </c>
      <c r="S423">
        <f>IF('Rolex Data'!BF423="Yes",1,0)</f>
        <v>0</v>
      </c>
      <c r="T423">
        <f>IF('Rolex Data'!BG423="A",1,0)</f>
        <v>0</v>
      </c>
      <c r="U423">
        <f>IF('Rolex Data'!BG423="AA",1,0)</f>
        <v>1</v>
      </c>
      <c r="V423">
        <f>IF('Rolex Data'!BG423="AAA",1,0)</f>
        <v>0</v>
      </c>
      <c r="W423">
        <f>IF('Rolex Data'!BG423="AAAA",1,0)</f>
        <v>0</v>
      </c>
      <c r="X423">
        <f>IF('Rolex Data'!R423="Yes",1,0)</f>
        <v>1</v>
      </c>
      <c r="Y423">
        <f>IF(OR('Rolex Data'!X423="Yes", 'Rolex Data'!Y423="Yes",'Rolex Data'!Z423="Yes"),1,0)</f>
        <v>0</v>
      </c>
      <c r="Z423">
        <f>IF(OR('Rolex Data'!AA423="Yes",'Rolex Data'!AB423="Yes"),1,0)</f>
        <v>0</v>
      </c>
      <c r="AA423">
        <f>IF('Rolex Data'!AD423="Yes",1,0)</f>
        <v>0</v>
      </c>
      <c r="AB423">
        <f>IF('Rolex Data'!AC423="Yes",1,0)</f>
        <v>0</v>
      </c>
      <c r="AC423">
        <f>IF('Rolex Data'!AE423="Yes",1,0)</f>
        <v>0</v>
      </c>
      <c r="AD423">
        <f>IF(OR('Rolex Data'!AK423="Yes",'Rolex Data'!AN423="Yes"),1,0)</f>
        <v>0</v>
      </c>
      <c r="AE423" s="45">
        <f t="shared" si="37"/>
        <v>1</v>
      </c>
      <c r="AF423" s="45">
        <f t="shared" si="38"/>
        <v>0</v>
      </c>
      <c r="AG423" s="45">
        <f t="shared" si="39"/>
        <v>0</v>
      </c>
      <c r="AH423" s="45">
        <f t="shared" si="40"/>
        <v>0</v>
      </c>
      <c r="AI423" s="45">
        <f t="shared" si="41"/>
        <v>0</v>
      </c>
    </row>
    <row r="424" spans="1:35" x14ac:dyDescent="0.2">
      <c r="A424">
        <v>420</v>
      </c>
      <c r="B424" s="47">
        <f>'Rolex Data'!C424</f>
        <v>43233</v>
      </c>
      <c r="C424">
        <f>'Rolex Data'!D424</f>
        <v>363</v>
      </c>
      <c r="D424" s="48">
        <f>'Rolex Data'!E424</f>
        <v>6500</v>
      </c>
      <c r="E424" s="48">
        <f>'Rolex Data'!F424</f>
        <v>8125</v>
      </c>
      <c r="F424" s="49">
        <f t="shared" si="36"/>
        <v>8.7795574558837277</v>
      </c>
      <c r="G424">
        <f>IF('Rolex Data'!L424="Stainless Steel",1,0)</f>
        <v>0</v>
      </c>
      <c r="H424">
        <f>IF('Rolex Data'!L424="Two-tone",1,0)</f>
        <v>0</v>
      </c>
      <c r="I424">
        <f>IF(OR('Rolex Data'!L424="YG 18K",'Rolex Data'!L424="YG &lt;18K",'Rolex Data'!L424="PG 18K",'Rolex Data'!L424="PG &lt;18K",'Rolex Data'!L424="WG 18K",'Rolex Data'!L424="Mixes of 18K",'Rolex Data'!L424="Mixes &lt;18K"),1,0)</f>
        <v>1</v>
      </c>
      <c r="J424">
        <f>IF(OR('Rolex Data'!L424="PVD",'Rolex Data'!L424="Gold Plate",'Rolex Data'!L424="Other"),1,0)</f>
        <v>0</v>
      </c>
      <c r="K424">
        <f>IF('Rolex Data'!P424="Stainless Steel",1,0)</f>
        <v>0</v>
      </c>
      <c r="L424">
        <f>IF('Rolex Data'!P424="Leather",1,0)</f>
        <v>1</v>
      </c>
      <c r="M424">
        <f>IF('Rolex Data'!P424="Two-tone",1,0)</f>
        <v>0</v>
      </c>
      <c r="N424">
        <f>IF(OR('Rolex Data'!P424="YG 18K",'Rolex Data'!P424="PG 18K",'Rolex Data'!P424="WG 18K",'Rolex Data'!P424="Mixes of 18K"),1,0)</f>
        <v>0</v>
      </c>
      <c r="O424">
        <f>IF(OR('Rolex Data'!AX424="Yes",'Rolex Data'!AY424="Yes",'Rolex Data'!AW424="Yes"),1,0)</f>
        <v>0</v>
      </c>
      <c r="P424">
        <f>IF(OR(ISTEXT('Rolex Data'!AZ424), ISTEXT('Rolex Data'!BA424)),1,0)</f>
        <v>0</v>
      </c>
      <c r="Q424">
        <f>IF('Rolex Data'!BB424="Yes",1,0)</f>
        <v>0</v>
      </c>
      <c r="R424">
        <f>IF('Rolex Data'!BC424="Yes",1,0)</f>
        <v>0</v>
      </c>
      <c r="S424">
        <f>IF('Rolex Data'!BF424="Yes",1,0)</f>
        <v>0</v>
      </c>
      <c r="T424">
        <f>IF('Rolex Data'!BG424="A",1,0)</f>
        <v>0</v>
      </c>
      <c r="U424">
        <f>IF('Rolex Data'!BG424="AA",1,0)</f>
        <v>0</v>
      </c>
      <c r="V424">
        <f>IF('Rolex Data'!BG424="AAA",1,0)</f>
        <v>1</v>
      </c>
      <c r="W424">
        <f>IF('Rolex Data'!BG424="AAAA",1,0)</f>
        <v>0</v>
      </c>
      <c r="X424">
        <f>IF('Rolex Data'!R424="Yes",1,0)</f>
        <v>1</v>
      </c>
      <c r="Y424">
        <f>IF(OR('Rolex Data'!X424="Yes", 'Rolex Data'!Y424="Yes",'Rolex Data'!Z424="Yes"),1,0)</f>
        <v>0</v>
      </c>
      <c r="Z424">
        <f>IF(OR('Rolex Data'!AA424="Yes",'Rolex Data'!AB424="Yes"),1,0)</f>
        <v>0</v>
      </c>
      <c r="AA424">
        <f>IF('Rolex Data'!AD424="Yes",1,0)</f>
        <v>0</v>
      </c>
      <c r="AB424">
        <f>IF('Rolex Data'!AC424="Yes",1,0)</f>
        <v>0</v>
      </c>
      <c r="AC424">
        <f>IF('Rolex Data'!AE424="Yes",1,0)</f>
        <v>0</v>
      </c>
      <c r="AD424">
        <f>IF(OR('Rolex Data'!AK424="Yes",'Rolex Data'!AN424="Yes"),1,0)</f>
        <v>0</v>
      </c>
      <c r="AE424" s="45">
        <f t="shared" si="37"/>
        <v>1</v>
      </c>
      <c r="AF424" s="45">
        <f t="shared" si="38"/>
        <v>0</v>
      </c>
      <c r="AG424" s="45">
        <f t="shared" si="39"/>
        <v>0</v>
      </c>
      <c r="AH424" s="45">
        <f t="shared" si="40"/>
        <v>0</v>
      </c>
      <c r="AI424" s="45">
        <f t="shared" si="41"/>
        <v>0</v>
      </c>
    </row>
    <row r="425" spans="1:35" x14ac:dyDescent="0.2">
      <c r="A425">
        <v>421</v>
      </c>
      <c r="B425" s="47">
        <f>'Rolex Data'!C425</f>
        <v>43233</v>
      </c>
      <c r="C425">
        <f>'Rolex Data'!D425</f>
        <v>364</v>
      </c>
      <c r="D425" s="48">
        <f>'Rolex Data'!E425</f>
        <v>2200</v>
      </c>
      <c r="E425" s="48">
        <f>'Rolex Data'!F425</f>
        <v>2750</v>
      </c>
      <c r="F425" s="49">
        <f t="shared" si="36"/>
        <v>7.696212639346407</v>
      </c>
      <c r="G425">
        <f>IF('Rolex Data'!L425="Stainless Steel",1,0)</f>
        <v>0</v>
      </c>
      <c r="H425">
        <f>IF('Rolex Data'!L425="Two-tone",1,0)</f>
        <v>0</v>
      </c>
      <c r="I425">
        <f>IF(OR('Rolex Data'!L425="YG 18K",'Rolex Data'!L425="YG &lt;18K",'Rolex Data'!L425="PG 18K",'Rolex Data'!L425="PG &lt;18K",'Rolex Data'!L425="WG 18K",'Rolex Data'!L425="Mixes of 18K",'Rolex Data'!L425="Mixes &lt;18K"),1,0)</f>
        <v>1</v>
      </c>
      <c r="J425">
        <f>IF(OR('Rolex Data'!L425="PVD",'Rolex Data'!L425="Gold Plate",'Rolex Data'!L425="Other"),1,0)</f>
        <v>0</v>
      </c>
      <c r="K425">
        <f>IF('Rolex Data'!P425="Stainless Steel",1,0)</f>
        <v>0</v>
      </c>
      <c r="L425">
        <f>IF('Rolex Data'!P425="Leather",1,0)</f>
        <v>1</v>
      </c>
      <c r="M425">
        <f>IF('Rolex Data'!P425="Two-tone",1,0)</f>
        <v>0</v>
      </c>
      <c r="N425">
        <f>IF(OR('Rolex Data'!P425="YG 18K",'Rolex Data'!P425="PG 18K",'Rolex Data'!P425="WG 18K",'Rolex Data'!P425="Mixes of 18K"),1,0)</f>
        <v>0</v>
      </c>
      <c r="O425">
        <f>IF(OR('Rolex Data'!AX425="Yes",'Rolex Data'!AY425="Yes",'Rolex Data'!AW425="Yes"),1,0)</f>
        <v>0</v>
      </c>
      <c r="P425">
        <f>IF(OR(ISTEXT('Rolex Data'!AZ425), ISTEXT('Rolex Data'!BA425)),1,0)</f>
        <v>0</v>
      </c>
      <c r="Q425">
        <f>IF('Rolex Data'!BB425="Yes",1,0)</f>
        <v>0</v>
      </c>
      <c r="R425">
        <f>IF('Rolex Data'!BC425="Yes",1,0)</f>
        <v>0</v>
      </c>
      <c r="S425">
        <f>IF('Rolex Data'!BF425="Yes",1,0)</f>
        <v>0</v>
      </c>
      <c r="T425">
        <f>IF('Rolex Data'!BG425="A",1,0)</f>
        <v>0</v>
      </c>
      <c r="U425">
        <f>IF('Rolex Data'!BG425="AA",1,0)</f>
        <v>1</v>
      </c>
      <c r="V425">
        <f>IF('Rolex Data'!BG425="AAA",1,0)</f>
        <v>0</v>
      </c>
      <c r="W425">
        <f>IF('Rolex Data'!BG425="AAAA",1,0)</f>
        <v>0</v>
      </c>
      <c r="X425">
        <f>IF('Rolex Data'!R425="Yes",1,0)</f>
        <v>1</v>
      </c>
      <c r="Y425">
        <f>IF(OR('Rolex Data'!X425="Yes", 'Rolex Data'!Y425="Yes",'Rolex Data'!Z425="Yes"),1,0)</f>
        <v>0</v>
      </c>
      <c r="Z425">
        <f>IF(OR('Rolex Data'!AA425="Yes",'Rolex Data'!AB425="Yes"),1,0)</f>
        <v>0</v>
      </c>
      <c r="AA425">
        <f>IF('Rolex Data'!AD425="Yes",1,0)</f>
        <v>0</v>
      </c>
      <c r="AB425">
        <f>IF('Rolex Data'!AC425="Yes",1,0)</f>
        <v>0</v>
      </c>
      <c r="AC425">
        <f>IF('Rolex Data'!AE425="Yes",1,0)</f>
        <v>0</v>
      </c>
      <c r="AD425">
        <f>IF(OR('Rolex Data'!AK425="Yes",'Rolex Data'!AN425="Yes"),1,0)</f>
        <v>0</v>
      </c>
      <c r="AE425" s="45">
        <f t="shared" si="37"/>
        <v>1</v>
      </c>
      <c r="AF425" s="45">
        <f t="shared" si="38"/>
        <v>0</v>
      </c>
      <c r="AG425" s="45">
        <f t="shared" si="39"/>
        <v>0</v>
      </c>
      <c r="AH425" s="45">
        <f t="shared" si="40"/>
        <v>0</v>
      </c>
      <c r="AI425" s="45">
        <f t="shared" si="41"/>
        <v>0</v>
      </c>
    </row>
    <row r="426" spans="1:35" x14ac:dyDescent="0.2">
      <c r="A426">
        <v>422</v>
      </c>
      <c r="B426" s="47">
        <f>'Rolex Data'!C426</f>
        <v>43233</v>
      </c>
      <c r="C426">
        <f>'Rolex Data'!D426</f>
        <v>365</v>
      </c>
      <c r="D426" s="48">
        <f>'Rolex Data'!E426</f>
        <v>9500</v>
      </c>
      <c r="E426" s="48">
        <f>'Rolex Data'!F426</f>
        <v>11875</v>
      </c>
      <c r="F426" s="49">
        <f t="shared" si="36"/>
        <v>9.1590470775886317</v>
      </c>
      <c r="G426">
        <f>IF('Rolex Data'!L426="Stainless Steel",1,0)</f>
        <v>0</v>
      </c>
      <c r="H426">
        <f>IF('Rolex Data'!L426="Two-tone",1,0)</f>
        <v>0</v>
      </c>
      <c r="I426">
        <f>IF(OR('Rolex Data'!L426="YG 18K",'Rolex Data'!L426="YG &lt;18K",'Rolex Data'!L426="PG 18K",'Rolex Data'!L426="PG &lt;18K",'Rolex Data'!L426="WG 18K",'Rolex Data'!L426="Mixes of 18K",'Rolex Data'!L426="Mixes &lt;18K"),1,0)</f>
        <v>1</v>
      </c>
      <c r="J426">
        <f>IF(OR('Rolex Data'!L426="PVD",'Rolex Data'!L426="Gold Plate",'Rolex Data'!L426="Other"),1,0)</f>
        <v>0</v>
      </c>
      <c r="K426">
        <f>IF('Rolex Data'!P426="Stainless Steel",1,0)</f>
        <v>0</v>
      </c>
      <c r="L426">
        <f>IF('Rolex Data'!P426="Leather",1,0)</f>
        <v>1</v>
      </c>
      <c r="M426">
        <f>IF('Rolex Data'!P426="Two-tone",1,0)</f>
        <v>0</v>
      </c>
      <c r="N426">
        <f>IF(OR('Rolex Data'!P426="YG 18K",'Rolex Data'!P426="PG 18K",'Rolex Data'!P426="WG 18K",'Rolex Data'!P426="Mixes of 18K"),1,0)</f>
        <v>0</v>
      </c>
      <c r="O426">
        <f>IF(OR('Rolex Data'!AX426="Yes",'Rolex Data'!AY426="Yes",'Rolex Data'!AW426="Yes"),1,0)</f>
        <v>0</v>
      </c>
      <c r="P426">
        <f>IF(OR(ISTEXT('Rolex Data'!AZ426), ISTEXT('Rolex Data'!BA426)),1,0)</f>
        <v>0</v>
      </c>
      <c r="Q426">
        <f>IF('Rolex Data'!BB426="Yes",1,0)</f>
        <v>0</v>
      </c>
      <c r="R426">
        <f>IF('Rolex Data'!BC426="Yes",1,0)</f>
        <v>0</v>
      </c>
      <c r="S426">
        <f>IF('Rolex Data'!BF426="Yes",1,0)</f>
        <v>0</v>
      </c>
      <c r="T426">
        <f>IF('Rolex Data'!BG426="A",1,0)</f>
        <v>0</v>
      </c>
      <c r="U426">
        <f>IF('Rolex Data'!BG426="AA",1,0)</f>
        <v>1</v>
      </c>
      <c r="V426">
        <f>IF('Rolex Data'!BG426="AAA",1,0)</f>
        <v>0</v>
      </c>
      <c r="W426">
        <f>IF('Rolex Data'!BG426="AAAA",1,0)</f>
        <v>0</v>
      </c>
      <c r="X426">
        <f>IF('Rolex Data'!R426="Yes",1,0)</f>
        <v>0</v>
      </c>
      <c r="Y426">
        <f>IF(OR('Rolex Data'!X426="Yes", 'Rolex Data'!Y426="Yes",'Rolex Data'!Z426="Yes"),1,0)</f>
        <v>1</v>
      </c>
      <c r="Z426">
        <f>IF(OR('Rolex Data'!AA426="Yes",'Rolex Data'!AB426="Yes"),1,0)</f>
        <v>0</v>
      </c>
      <c r="AA426">
        <f>IF('Rolex Data'!AD426="Yes",1,0)</f>
        <v>0</v>
      </c>
      <c r="AB426">
        <f>IF('Rolex Data'!AC426="Yes",1,0)</f>
        <v>0</v>
      </c>
      <c r="AC426">
        <f>IF('Rolex Data'!AE426="Yes",1,0)</f>
        <v>0</v>
      </c>
      <c r="AD426">
        <f>IF(OR('Rolex Data'!AK426="Yes",'Rolex Data'!AN426="Yes"),1,0)</f>
        <v>0</v>
      </c>
      <c r="AE426" s="45">
        <f t="shared" si="37"/>
        <v>1</v>
      </c>
      <c r="AF426" s="45">
        <f t="shared" si="38"/>
        <v>0</v>
      </c>
      <c r="AG426" s="45">
        <f t="shared" si="39"/>
        <v>0</v>
      </c>
      <c r="AH426" s="45">
        <f t="shared" si="40"/>
        <v>0</v>
      </c>
      <c r="AI426" s="45">
        <f t="shared" si="41"/>
        <v>0</v>
      </c>
    </row>
    <row r="427" spans="1:35" x14ac:dyDescent="0.2">
      <c r="A427">
        <v>423</v>
      </c>
      <c r="B427" s="47">
        <f>'Rolex Data'!C427</f>
        <v>43233</v>
      </c>
      <c r="C427">
        <f>'Rolex Data'!D427</f>
        <v>368</v>
      </c>
      <c r="D427" s="48">
        <f>'Rolex Data'!E427</f>
        <v>5800</v>
      </c>
      <c r="E427" s="48">
        <f>'Rolex Data'!F427</f>
        <v>7250</v>
      </c>
      <c r="F427" s="49">
        <f t="shared" si="36"/>
        <v>8.66561319653451</v>
      </c>
      <c r="G427">
        <f>IF('Rolex Data'!L427="Stainless Steel",1,0)</f>
        <v>0</v>
      </c>
      <c r="H427">
        <f>IF('Rolex Data'!L427="Two-tone",1,0)</f>
        <v>0</v>
      </c>
      <c r="I427">
        <f>IF(OR('Rolex Data'!L427="YG 18K",'Rolex Data'!L427="YG &lt;18K",'Rolex Data'!L427="PG 18K",'Rolex Data'!L427="PG &lt;18K",'Rolex Data'!L427="WG 18K",'Rolex Data'!L427="Mixes of 18K",'Rolex Data'!L427="Mixes &lt;18K"),1,0)</f>
        <v>1</v>
      </c>
      <c r="J427">
        <f>IF(OR('Rolex Data'!L427="PVD",'Rolex Data'!L427="Gold Plate",'Rolex Data'!L427="Other"),1,0)</f>
        <v>0</v>
      </c>
      <c r="K427">
        <f>IF('Rolex Data'!P427="Stainless Steel",1,0)</f>
        <v>0</v>
      </c>
      <c r="L427">
        <f>IF('Rolex Data'!P427="Leather",1,0)</f>
        <v>1</v>
      </c>
      <c r="M427">
        <f>IF('Rolex Data'!P427="Two-tone",1,0)</f>
        <v>0</v>
      </c>
      <c r="N427">
        <f>IF(OR('Rolex Data'!P427="YG 18K",'Rolex Data'!P427="PG 18K",'Rolex Data'!P427="WG 18K",'Rolex Data'!P427="Mixes of 18K"),1,0)</f>
        <v>0</v>
      </c>
      <c r="O427">
        <f>IF(OR('Rolex Data'!AX427="Yes",'Rolex Data'!AY427="Yes",'Rolex Data'!AW427="Yes"),1,0)</f>
        <v>0</v>
      </c>
      <c r="P427">
        <f>IF(OR(ISTEXT('Rolex Data'!AZ427), ISTEXT('Rolex Data'!BA427)),1,0)</f>
        <v>0</v>
      </c>
      <c r="Q427">
        <f>IF('Rolex Data'!BB427="Yes",1,0)</f>
        <v>0</v>
      </c>
      <c r="R427">
        <f>IF('Rolex Data'!BC427="Yes",1,0)</f>
        <v>0</v>
      </c>
      <c r="S427">
        <f>IF('Rolex Data'!BF427="Yes",1,0)</f>
        <v>0</v>
      </c>
      <c r="T427">
        <f>IF('Rolex Data'!BG427="A",1,0)</f>
        <v>0</v>
      </c>
      <c r="U427">
        <f>IF('Rolex Data'!BG427="AA",1,0)</f>
        <v>1</v>
      </c>
      <c r="V427">
        <f>IF('Rolex Data'!BG427="AAA",1,0)</f>
        <v>0</v>
      </c>
      <c r="W427">
        <f>IF('Rolex Data'!BG427="AAAA",1,0)</f>
        <v>0</v>
      </c>
      <c r="X427">
        <f>IF('Rolex Data'!R427="Yes",1,0)</f>
        <v>0</v>
      </c>
      <c r="Y427">
        <f>IF(OR('Rolex Data'!X427="Yes", 'Rolex Data'!Y427="Yes",'Rolex Data'!Z427="Yes"),1,0)</f>
        <v>1</v>
      </c>
      <c r="Z427">
        <f>IF(OR('Rolex Data'!AA427="Yes",'Rolex Data'!AB427="Yes"),1,0)</f>
        <v>0</v>
      </c>
      <c r="AA427">
        <f>IF('Rolex Data'!AD427="Yes",1,0)</f>
        <v>0</v>
      </c>
      <c r="AB427">
        <f>IF('Rolex Data'!AC427="Yes",1,0)</f>
        <v>0</v>
      </c>
      <c r="AC427">
        <f>IF('Rolex Data'!AE427="Yes",1,0)</f>
        <v>0</v>
      </c>
      <c r="AD427">
        <f>IF(OR('Rolex Data'!AK427="Yes",'Rolex Data'!AN427="Yes"),1,0)</f>
        <v>0</v>
      </c>
      <c r="AE427" s="45">
        <f t="shared" si="37"/>
        <v>1</v>
      </c>
      <c r="AF427" s="45">
        <f t="shared" si="38"/>
        <v>0</v>
      </c>
      <c r="AG427" s="45">
        <f t="shared" si="39"/>
        <v>0</v>
      </c>
      <c r="AH427" s="45">
        <f t="shared" si="40"/>
        <v>0</v>
      </c>
      <c r="AI427" s="45">
        <f t="shared" si="41"/>
        <v>0</v>
      </c>
    </row>
    <row r="428" spans="1:35" x14ac:dyDescent="0.2">
      <c r="A428">
        <v>424</v>
      </c>
      <c r="B428" s="47">
        <f>'Rolex Data'!C428</f>
        <v>43233</v>
      </c>
      <c r="C428">
        <f>'Rolex Data'!D428</f>
        <v>370</v>
      </c>
      <c r="D428" s="48">
        <f>'Rolex Data'!E428</f>
        <v>12000</v>
      </c>
      <c r="E428" s="48">
        <f>'Rolex Data'!F428</f>
        <v>15000</v>
      </c>
      <c r="F428" s="49">
        <f t="shared" si="36"/>
        <v>9.3926619287701367</v>
      </c>
      <c r="G428">
        <f>IF('Rolex Data'!L428="Stainless Steel",1,0)</f>
        <v>0</v>
      </c>
      <c r="H428">
        <f>IF('Rolex Data'!L428="Two-tone",1,0)</f>
        <v>0</v>
      </c>
      <c r="I428">
        <f>IF(OR('Rolex Data'!L428="YG 18K",'Rolex Data'!L428="YG &lt;18K",'Rolex Data'!L428="PG 18K",'Rolex Data'!L428="PG &lt;18K",'Rolex Data'!L428="WG 18K",'Rolex Data'!L428="Mixes of 18K",'Rolex Data'!L428="Mixes &lt;18K"),1,0)</f>
        <v>1</v>
      </c>
      <c r="J428">
        <f>IF(OR('Rolex Data'!L428="PVD",'Rolex Data'!L428="Gold Plate",'Rolex Data'!L428="Other"),1,0)</f>
        <v>0</v>
      </c>
      <c r="K428">
        <f>IF('Rolex Data'!P428="Stainless Steel",1,0)</f>
        <v>0</v>
      </c>
      <c r="L428">
        <f>IF('Rolex Data'!P428="Leather",1,0)</f>
        <v>1</v>
      </c>
      <c r="M428">
        <f>IF('Rolex Data'!P428="Two-tone",1,0)</f>
        <v>0</v>
      </c>
      <c r="N428">
        <f>IF(OR('Rolex Data'!P428="YG 18K",'Rolex Data'!P428="PG 18K",'Rolex Data'!P428="WG 18K",'Rolex Data'!P428="Mixes of 18K"),1,0)</f>
        <v>0</v>
      </c>
      <c r="O428">
        <f>IF(OR('Rolex Data'!AX428="Yes",'Rolex Data'!AY428="Yes",'Rolex Data'!AW428="Yes"),1,0)</f>
        <v>0</v>
      </c>
      <c r="P428">
        <f>IF(OR(ISTEXT('Rolex Data'!AZ428), ISTEXT('Rolex Data'!BA428)),1,0)</f>
        <v>0</v>
      </c>
      <c r="Q428">
        <f>IF('Rolex Data'!BB428="Yes",1,0)</f>
        <v>0</v>
      </c>
      <c r="R428">
        <f>IF('Rolex Data'!BC428="Yes",1,0)</f>
        <v>0</v>
      </c>
      <c r="S428">
        <f>IF('Rolex Data'!BF428="Yes",1,0)</f>
        <v>0</v>
      </c>
      <c r="T428">
        <f>IF('Rolex Data'!BG428="A",1,0)</f>
        <v>0</v>
      </c>
      <c r="U428">
        <f>IF('Rolex Data'!BG428="AA",1,0)</f>
        <v>0</v>
      </c>
      <c r="V428">
        <f>IF('Rolex Data'!BG428="AAA",1,0)</f>
        <v>1</v>
      </c>
      <c r="W428">
        <f>IF('Rolex Data'!BG428="AAAA",1,0)</f>
        <v>0</v>
      </c>
      <c r="X428">
        <f>IF('Rolex Data'!R428="Yes",1,0)</f>
        <v>0</v>
      </c>
      <c r="Y428">
        <f>IF(OR('Rolex Data'!X428="Yes", 'Rolex Data'!Y428="Yes",'Rolex Data'!Z428="Yes"),1,0)</f>
        <v>1</v>
      </c>
      <c r="Z428">
        <f>IF(OR('Rolex Data'!AA428="Yes",'Rolex Data'!AB428="Yes"),1,0)</f>
        <v>0</v>
      </c>
      <c r="AA428">
        <f>IF('Rolex Data'!AD428="Yes",1,0)</f>
        <v>0</v>
      </c>
      <c r="AB428">
        <f>IF('Rolex Data'!AC428="Yes",1,0)</f>
        <v>0</v>
      </c>
      <c r="AC428">
        <f>IF('Rolex Data'!AE428="Yes",1,0)</f>
        <v>0</v>
      </c>
      <c r="AD428">
        <f>IF(OR('Rolex Data'!AK428="Yes",'Rolex Data'!AN428="Yes"),1,0)</f>
        <v>0</v>
      </c>
      <c r="AE428" s="45">
        <f t="shared" si="37"/>
        <v>1</v>
      </c>
      <c r="AF428" s="45">
        <f t="shared" si="38"/>
        <v>0</v>
      </c>
      <c r="AG428" s="45">
        <f t="shared" si="39"/>
        <v>0</v>
      </c>
      <c r="AH428" s="45">
        <f t="shared" si="40"/>
        <v>0</v>
      </c>
      <c r="AI428" s="45">
        <f t="shared" si="41"/>
        <v>0</v>
      </c>
    </row>
    <row r="429" spans="1:35" x14ac:dyDescent="0.2">
      <c r="A429">
        <v>425</v>
      </c>
      <c r="B429" s="47">
        <f>'Rolex Data'!C429</f>
        <v>43233</v>
      </c>
      <c r="C429">
        <f>'Rolex Data'!D429</f>
        <v>371</v>
      </c>
      <c r="D429" s="48">
        <f>'Rolex Data'!E429</f>
        <v>9500</v>
      </c>
      <c r="E429" s="48">
        <f>'Rolex Data'!F429</f>
        <v>11875</v>
      </c>
      <c r="F429" s="49">
        <f t="shared" si="36"/>
        <v>9.1590470775886317</v>
      </c>
      <c r="G429">
        <f>IF('Rolex Data'!L429="Stainless Steel",1,0)</f>
        <v>0</v>
      </c>
      <c r="H429">
        <f>IF('Rolex Data'!L429="Two-tone",1,0)</f>
        <v>0</v>
      </c>
      <c r="I429">
        <f>IF(OR('Rolex Data'!L429="YG 18K",'Rolex Data'!L429="YG &lt;18K",'Rolex Data'!L429="PG 18K",'Rolex Data'!L429="PG &lt;18K",'Rolex Data'!L429="WG 18K",'Rolex Data'!L429="Mixes of 18K",'Rolex Data'!L429="Mixes &lt;18K"),1,0)</f>
        <v>1</v>
      </c>
      <c r="J429">
        <f>IF(OR('Rolex Data'!L429="PVD",'Rolex Data'!L429="Gold Plate",'Rolex Data'!L429="Other"),1,0)</f>
        <v>0</v>
      </c>
      <c r="K429">
        <f>IF('Rolex Data'!P429="Stainless Steel",1,0)</f>
        <v>0</v>
      </c>
      <c r="L429">
        <f>IF('Rolex Data'!P429="Leather",1,0)</f>
        <v>1</v>
      </c>
      <c r="M429">
        <f>IF('Rolex Data'!P429="Two-tone",1,0)</f>
        <v>0</v>
      </c>
      <c r="N429">
        <f>IF(OR('Rolex Data'!P429="YG 18K",'Rolex Data'!P429="PG 18K",'Rolex Data'!P429="WG 18K",'Rolex Data'!P429="Mixes of 18K"),1,0)</f>
        <v>0</v>
      </c>
      <c r="O429">
        <f>IF(OR('Rolex Data'!AX429="Yes",'Rolex Data'!AY429="Yes",'Rolex Data'!AW429="Yes"),1,0)</f>
        <v>0</v>
      </c>
      <c r="P429">
        <f>IF(OR(ISTEXT('Rolex Data'!AZ429), ISTEXT('Rolex Data'!BA429)),1,0)</f>
        <v>0</v>
      </c>
      <c r="Q429">
        <f>IF('Rolex Data'!BB429="Yes",1,0)</f>
        <v>0</v>
      </c>
      <c r="R429">
        <f>IF('Rolex Data'!BC429="Yes",1,0)</f>
        <v>0</v>
      </c>
      <c r="S429">
        <f>IF('Rolex Data'!BF429="Yes",1,0)</f>
        <v>0</v>
      </c>
      <c r="T429">
        <f>IF('Rolex Data'!BG429="A",1,0)</f>
        <v>0</v>
      </c>
      <c r="U429">
        <f>IF('Rolex Data'!BG429="AA",1,0)</f>
        <v>0</v>
      </c>
      <c r="V429">
        <f>IF('Rolex Data'!BG429="AAA",1,0)</f>
        <v>1</v>
      </c>
      <c r="W429">
        <f>IF('Rolex Data'!BG429="AAAA",1,0)</f>
        <v>0</v>
      </c>
      <c r="X429">
        <f>IF('Rolex Data'!R429="Yes",1,0)</f>
        <v>0</v>
      </c>
      <c r="Y429">
        <f>IF(OR('Rolex Data'!X429="Yes", 'Rolex Data'!Y429="Yes",'Rolex Data'!Z429="Yes"),1,0)</f>
        <v>1</v>
      </c>
      <c r="Z429">
        <f>IF(OR('Rolex Data'!AA429="Yes",'Rolex Data'!AB429="Yes"),1,0)</f>
        <v>0</v>
      </c>
      <c r="AA429">
        <f>IF('Rolex Data'!AD429="Yes",1,0)</f>
        <v>0</v>
      </c>
      <c r="AB429">
        <f>IF('Rolex Data'!AC429="Yes",1,0)</f>
        <v>0</v>
      </c>
      <c r="AC429">
        <f>IF('Rolex Data'!AE429="Yes",1,0)</f>
        <v>0</v>
      </c>
      <c r="AD429">
        <f>IF(OR('Rolex Data'!AK429="Yes",'Rolex Data'!AN429="Yes"),1,0)</f>
        <v>0</v>
      </c>
      <c r="AE429" s="45">
        <f t="shared" si="37"/>
        <v>1</v>
      </c>
      <c r="AF429" s="45">
        <f t="shared" si="38"/>
        <v>0</v>
      </c>
      <c r="AG429" s="45">
        <f t="shared" si="39"/>
        <v>0</v>
      </c>
      <c r="AH429" s="45">
        <f t="shared" si="40"/>
        <v>0</v>
      </c>
      <c r="AI429" s="45">
        <f t="shared" si="41"/>
        <v>0</v>
      </c>
    </row>
    <row r="430" spans="1:35" x14ac:dyDescent="0.2">
      <c r="A430">
        <v>426</v>
      </c>
      <c r="B430" s="47">
        <f>'Rolex Data'!C430</f>
        <v>43233</v>
      </c>
      <c r="C430">
        <f>'Rolex Data'!D430</f>
        <v>374</v>
      </c>
      <c r="D430" s="48">
        <f>'Rolex Data'!E430</f>
        <v>12000</v>
      </c>
      <c r="E430" s="48">
        <f>'Rolex Data'!F430</f>
        <v>15000</v>
      </c>
      <c r="F430" s="49">
        <f t="shared" si="36"/>
        <v>9.3926619287701367</v>
      </c>
      <c r="G430">
        <f>IF('Rolex Data'!L430="Stainless Steel",1,0)</f>
        <v>0</v>
      </c>
      <c r="H430">
        <f>IF('Rolex Data'!L430="Two-tone",1,0)</f>
        <v>0</v>
      </c>
      <c r="I430">
        <f>IF(OR('Rolex Data'!L430="YG 18K",'Rolex Data'!L430="YG &lt;18K",'Rolex Data'!L430="PG 18K",'Rolex Data'!L430="PG &lt;18K",'Rolex Data'!L430="WG 18K",'Rolex Data'!L430="Mixes of 18K",'Rolex Data'!L430="Mixes &lt;18K"),1,0)</f>
        <v>1</v>
      </c>
      <c r="J430">
        <f>IF(OR('Rolex Data'!L430="PVD",'Rolex Data'!L430="Gold Plate",'Rolex Data'!L430="Other"),1,0)</f>
        <v>0</v>
      </c>
      <c r="K430">
        <f>IF('Rolex Data'!P430="Stainless Steel",1,0)</f>
        <v>0</v>
      </c>
      <c r="L430">
        <f>IF('Rolex Data'!P430="Leather",1,0)</f>
        <v>0</v>
      </c>
      <c r="M430">
        <f>IF('Rolex Data'!P430="Two-tone",1,0)</f>
        <v>0</v>
      </c>
      <c r="N430">
        <f>IF(OR('Rolex Data'!P430="YG 18K",'Rolex Data'!P430="PG 18K",'Rolex Data'!P430="WG 18K",'Rolex Data'!P430="Mixes of 18K"),1,0)</f>
        <v>1</v>
      </c>
      <c r="O430">
        <f>IF(OR('Rolex Data'!AX430="Yes",'Rolex Data'!AY430="Yes",'Rolex Data'!AW430="Yes"),1,0)</f>
        <v>0</v>
      </c>
      <c r="P430">
        <f>IF(OR(ISTEXT('Rolex Data'!AZ430), ISTEXT('Rolex Data'!BA430)),1,0)</f>
        <v>0</v>
      </c>
      <c r="Q430">
        <f>IF('Rolex Data'!BB430="Yes",1,0)</f>
        <v>0</v>
      </c>
      <c r="R430">
        <f>IF('Rolex Data'!BC430="Yes",1,0)</f>
        <v>0</v>
      </c>
      <c r="S430">
        <f>IF('Rolex Data'!BF430="Yes",1,0)</f>
        <v>0</v>
      </c>
      <c r="T430">
        <f>IF('Rolex Data'!BG430="A",1,0)</f>
        <v>0</v>
      </c>
      <c r="U430">
        <f>IF('Rolex Data'!BG430="AA",1,0)</f>
        <v>0</v>
      </c>
      <c r="V430">
        <f>IF('Rolex Data'!BG430="AAA",1,0)</f>
        <v>1</v>
      </c>
      <c r="W430">
        <f>IF('Rolex Data'!BG430="AAAA",1,0)</f>
        <v>0</v>
      </c>
      <c r="X430">
        <f>IF('Rolex Data'!R430="Yes",1,0)</f>
        <v>0</v>
      </c>
      <c r="Y430">
        <f>IF(OR('Rolex Data'!X430="Yes", 'Rolex Data'!Y430="Yes",'Rolex Data'!Z430="Yes"),1,0)</f>
        <v>1</v>
      </c>
      <c r="Z430">
        <f>IF(OR('Rolex Data'!AA430="Yes",'Rolex Data'!AB430="Yes"),1,0)</f>
        <v>0</v>
      </c>
      <c r="AA430">
        <f>IF('Rolex Data'!AD430="Yes",1,0)</f>
        <v>0</v>
      </c>
      <c r="AB430">
        <f>IF('Rolex Data'!AC430="Yes",1,0)</f>
        <v>0</v>
      </c>
      <c r="AC430">
        <f>IF('Rolex Data'!AE430="Yes",1,0)</f>
        <v>0</v>
      </c>
      <c r="AD430">
        <f>IF(OR('Rolex Data'!AK430="Yes",'Rolex Data'!AN430="Yes"),1,0)</f>
        <v>0</v>
      </c>
      <c r="AE430" s="45">
        <f t="shared" si="37"/>
        <v>1</v>
      </c>
      <c r="AF430" s="45">
        <f t="shared" si="38"/>
        <v>0</v>
      </c>
      <c r="AG430" s="45">
        <f t="shared" si="39"/>
        <v>0</v>
      </c>
      <c r="AH430" s="45">
        <f t="shared" si="40"/>
        <v>0</v>
      </c>
      <c r="AI430" s="45">
        <f t="shared" si="41"/>
        <v>0</v>
      </c>
    </row>
    <row r="431" spans="1:35" x14ac:dyDescent="0.2">
      <c r="A431">
        <v>427</v>
      </c>
      <c r="B431" s="47">
        <f>'Rolex Data'!C431</f>
        <v>43233</v>
      </c>
      <c r="C431">
        <f>'Rolex Data'!D431</f>
        <v>375</v>
      </c>
      <c r="D431" s="48">
        <f>'Rolex Data'!E431</f>
        <v>15000</v>
      </c>
      <c r="E431" s="48">
        <f>'Rolex Data'!F431</f>
        <v>18750</v>
      </c>
      <c r="F431" s="49">
        <f t="shared" si="36"/>
        <v>9.6158054800843473</v>
      </c>
      <c r="G431">
        <f>IF('Rolex Data'!L431="Stainless Steel",1,0)</f>
        <v>0</v>
      </c>
      <c r="H431">
        <f>IF('Rolex Data'!L431="Two-tone",1,0)</f>
        <v>0</v>
      </c>
      <c r="I431">
        <f>IF(OR('Rolex Data'!L431="YG 18K",'Rolex Data'!L431="YG &lt;18K",'Rolex Data'!L431="PG 18K",'Rolex Data'!L431="PG &lt;18K",'Rolex Data'!L431="WG 18K",'Rolex Data'!L431="Mixes of 18K",'Rolex Data'!L431="Mixes &lt;18K"),1,0)</f>
        <v>1</v>
      </c>
      <c r="J431">
        <f>IF(OR('Rolex Data'!L431="PVD",'Rolex Data'!L431="Gold Plate",'Rolex Data'!L431="Other"),1,0)</f>
        <v>0</v>
      </c>
      <c r="K431">
        <f>IF('Rolex Data'!P431="Stainless Steel",1,0)</f>
        <v>0</v>
      </c>
      <c r="L431">
        <f>IF('Rolex Data'!P431="Leather",1,0)</f>
        <v>0</v>
      </c>
      <c r="M431">
        <f>IF('Rolex Data'!P431="Two-tone",1,0)</f>
        <v>0</v>
      </c>
      <c r="N431">
        <f>IF(OR('Rolex Data'!P431="YG 18K",'Rolex Data'!P431="PG 18K",'Rolex Data'!P431="WG 18K",'Rolex Data'!P431="Mixes of 18K"),1,0)</f>
        <v>1</v>
      </c>
      <c r="O431">
        <f>IF(OR('Rolex Data'!AX431="Yes",'Rolex Data'!AY431="Yes",'Rolex Data'!AW431="Yes"),1,0)</f>
        <v>0</v>
      </c>
      <c r="P431">
        <f>IF(OR(ISTEXT('Rolex Data'!AZ431), ISTEXT('Rolex Data'!BA431)),1,0)</f>
        <v>0</v>
      </c>
      <c r="Q431">
        <f>IF('Rolex Data'!BB431="Yes",1,0)</f>
        <v>0</v>
      </c>
      <c r="R431">
        <f>IF('Rolex Data'!BC431="Yes",1,0)</f>
        <v>0</v>
      </c>
      <c r="S431">
        <f>IF('Rolex Data'!BF431="Yes",1,0)</f>
        <v>0</v>
      </c>
      <c r="T431">
        <f>IF('Rolex Data'!BG431="A",1,0)</f>
        <v>0</v>
      </c>
      <c r="U431">
        <f>IF('Rolex Data'!BG431="AA",1,0)</f>
        <v>0</v>
      </c>
      <c r="V431">
        <f>IF('Rolex Data'!BG431="AAA",1,0)</f>
        <v>1</v>
      </c>
      <c r="W431">
        <f>IF('Rolex Data'!BG431="AAAA",1,0)</f>
        <v>0</v>
      </c>
      <c r="X431">
        <f>IF('Rolex Data'!R431="Yes",1,0)</f>
        <v>0</v>
      </c>
      <c r="Y431">
        <f>IF(OR('Rolex Data'!X431="Yes", 'Rolex Data'!Y431="Yes",'Rolex Data'!Z431="Yes"),1,0)</f>
        <v>1</v>
      </c>
      <c r="Z431">
        <f>IF(OR('Rolex Data'!AA431="Yes",'Rolex Data'!AB431="Yes"),1,0)</f>
        <v>0</v>
      </c>
      <c r="AA431">
        <f>IF('Rolex Data'!AD431="Yes",1,0)</f>
        <v>0</v>
      </c>
      <c r="AB431">
        <f>IF('Rolex Data'!AC431="Yes",1,0)</f>
        <v>0</v>
      </c>
      <c r="AC431">
        <f>IF('Rolex Data'!AE431="Yes",1,0)</f>
        <v>0</v>
      </c>
      <c r="AD431">
        <f>IF(OR('Rolex Data'!AK431="Yes",'Rolex Data'!AN431="Yes"),1,0)</f>
        <v>0</v>
      </c>
      <c r="AE431" s="45">
        <f t="shared" si="37"/>
        <v>1</v>
      </c>
      <c r="AF431" s="45">
        <f t="shared" si="38"/>
        <v>0</v>
      </c>
      <c r="AG431" s="45">
        <f t="shared" si="39"/>
        <v>0</v>
      </c>
      <c r="AH431" s="45">
        <f t="shared" si="40"/>
        <v>0</v>
      </c>
      <c r="AI431" s="45">
        <f t="shared" si="41"/>
        <v>0</v>
      </c>
    </row>
    <row r="432" spans="1:35" x14ac:dyDescent="0.2">
      <c r="A432">
        <v>428</v>
      </c>
      <c r="B432" s="47">
        <f>'Rolex Data'!C432</f>
        <v>43233</v>
      </c>
      <c r="C432">
        <f>'Rolex Data'!D432</f>
        <v>382</v>
      </c>
      <c r="D432" s="48">
        <f>'Rolex Data'!E432</f>
        <v>27000</v>
      </c>
      <c r="E432" s="48">
        <f>'Rolex Data'!F432</f>
        <v>33750</v>
      </c>
      <c r="F432" s="49">
        <f t="shared" si="36"/>
        <v>10.203592144986466</v>
      </c>
      <c r="G432">
        <f>IF('Rolex Data'!L432="Stainless Steel",1,0)</f>
        <v>1</v>
      </c>
      <c r="H432">
        <f>IF('Rolex Data'!L432="Two-tone",1,0)</f>
        <v>0</v>
      </c>
      <c r="I432">
        <f>IF(OR('Rolex Data'!L432="YG 18K",'Rolex Data'!L432="YG &lt;18K",'Rolex Data'!L432="PG 18K",'Rolex Data'!L432="PG &lt;18K",'Rolex Data'!L432="WG 18K",'Rolex Data'!L432="Mixes of 18K",'Rolex Data'!L432="Mixes &lt;18K"),1,0)</f>
        <v>0</v>
      </c>
      <c r="J432">
        <f>IF(OR('Rolex Data'!L432="PVD",'Rolex Data'!L432="Gold Plate",'Rolex Data'!L432="Other"),1,0)</f>
        <v>0</v>
      </c>
      <c r="K432">
        <f>IF('Rolex Data'!P432="Stainless Steel",1,0)</f>
        <v>1</v>
      </c>
      <c r="L432">
        <f>IF('Rolex Data'!P432="Leather",1,0)</f>
        <v>0</v>
      </c>
      <c r="M432">
        <f>IF('Rolex Data'!P432="Two-tone",1,0)</f>
        <v>0</v>
      </c>
      <c r="N432">
        <f>IF(OR('Rolex Data'!P432="YG 18K",'Rolex Data'!P432="PG 18K",'Rolex Data'!P432="WG 18K",'Rolex Data'!P432="Mixes of 18K"),1,0)</f>
        <v>0</v>
      </c>
      <c r="O432">
        <f>IF(OR('Rolex Data'!AX432="Yes",'Rolex Data'!AY432="Yes",'Rolex Data'!AW432="Yes"),1,0)</f>
        <v>0</v>
      </c>
      <c r="P432">
        <f>IF(OR(ISTEXT('Rolex Data'!AZ432), ISTEXT('Rolex Data'!BA432)),1,0)</f>
        <v>0</v>
      </c>
      <c r="Q432">
        <f>IF('Rolex Data'!BB432="Yes",1,0)</f>
        <v>0</v>
      </c>
      <c r="R432">
        <f>IF('Rolex Data'!BC432="Yes",1,0)</f>
        <v>0</v>
      </c>
      <c r="S432">
        <f>IF('Rolex Data'!BF432="Yes",1,0)</f>
        <v>0</v>
      </c>
      <c r="T432">
        <f>IF('Rolex Data'!BG432="A",1,0)</f>
        <v>0</v>
      </c>
      <c r="U432">
        <f>IF('Rolex Data'!BG432="AA",1,0)</f>
        <v>0</v>
      </c>
      <c r="V432">
        <f>IF('Rolex Data'!BG432="AAA",1,0)</f>
        <v>0</v>
      </c>
      <c r="W432">
        <f>IF('Rolex Data'!BG432="AAAA",1,0)</f>
        <v>1</v>
      </c>
      <c r="X432">
        <f>IF('Rolex Data'!R432="Yes",1,0)</f>
        <v>0</v>
      </c>
      <c r="Y432">
        <f>IF(OR('Rolex Data'!X432="Yes", 'Rolex Data'!Y432="Yes",'Rolex Data'!Z432="Yes"),1,0)</f>
        <v>0</v>
      </c>
      <c r="Z432">
        <f>IF(OR('Rolex Data'!AA432="Yes",'Rolex Data'!AB432="Yes"),1,0)</f>
        <v>0</v>
      </c>
      <c r="AA432">
        <f>IF('Rolex Data'!AD432="Yes",1,0)</f>
        <v>0</v>
      </c>
      <c r="AB432">
        <f>IF('Rolex Data'!AC432="Yes",1,0)</f>
        <v>0</v>
      </c>
      <c r="AC432">
        <f>IF('Rolex Data'!AE432="Yes",1,0)</f>
        <v>0</v>
      </c>
      <c r="AD432">
        <f>IF(OR('Rolex Data'!AK432="Yes",'Rolex Data'!AN432="Yes"),1,0)</f>
        <v>1</v>
      </c>
      <c r="AE432" s="45">
        <f t="shared" si="37"/>
        <v>1</v>
      </c>
      <c r="AF432" s="45">
        <f t="shared" si="38"/>
        <v>0</v>
      </c>
      <c r="AG432" s="45">
        <f t="shared" si="39"/>
        <v>0</v>
      </c>
      <c r="AH432" s="45">
        <f t="shared" si="40"/>
        <v>0</v>
      </c>
      <c r="AI432" s="45">
        <f t="shared" si="41"/>
        <v>0</v>
      </c>
    </row>
    <row r="433" spans="1:35" x14ac:dyDescent="0.2">
      <c r="A433">
        <v>429</v>
      </c>
      <c r="B433" s="47">
        <f>'Rolex Data'!C433</f>
        <v>43233</v>
      </c>
      <c r="C433">
        <f>'Rolex Data'!D433</f>
        <v>383</v>
      </c>
      <c r="D433" s="48">
        <f>'Rolex Data'!E433</f>
        <v>90000</v>
      </c>
      <c r="E433" s="48">
        <f>'Rolex Data'!F433</f>
        <v>112500</v>
      </c>
      <c r="F433" s="49">
        <f t="shared" si="36"/>
        <v>11.407564949312402</v>
      </c>
      <c r="G433">
        <f>IF('Rolex Data'!L433="Stainless Steel",1,0)</f>
        <v>0</v>
      </c>
      <c r="H433">
        <f>IF('Rolex Data'!L433="Two-tone",1,0)</f>
        <v>0</v>
      </c>
      <c r="I433">
        <f>IF(OR('Rolex Data'!L433="YG 18K",'Rolex Data'!L433="YG &lt;18K",'Rolex Data'!L433="PG 18K",'Rolex Data'!L433="PG &lt;18K",'Rolex Data'!L433="WG 18K",'Rolex Data'!L433="Mixes of 18K",'Rolex Data'!L433="Mixes &lt;18K"),1,0)</f>
        <v>1</v>
      </c>
      <c r="J433">
        <f>IF(OR('Rolex Data'!L433="PVD",'Rolex Data'!L433="Gold Plate",'Rolex Data'!L433="Other"),1,0)</f>
        <v>0</v>
      </c>
      <c r="K433">
        <f>IF('Rolex Data'!P433="Stainless Steel",1,0)</f>
        <v>0</v>
      </c>
      <c r="L433">
        <f>IF('Rolex Data'!P433="Leather",1,0)</f>
        <v>0</v>
      </c>
      <c r="M433">
        <f>IF('Rolex Data'!P433="Two-tone",1,0)</f>
        <v>0</v>
      </c>
      <c r="N433">
        <f>IF(OR('Rolex Data'!P433="YG 18K",'Rolex Data'!P433="PG 18K",'Rolex Data'!P433="WG 18K",'Rolex Data'!P433="Mixes of 18K"),1,0)</f>
        <v>1</v>
      </c>
      <c r="O433">
        <f>IF(OR('Rolex Data'!AX433="Yes",'Rolex Data'!AY433="Yes",'Rolex Data'!AW433="Yes"),1,0)</f>
        <v>0</v>
      </c>
      <c r="P433">
        <f>IF(OR(ISTEXT('Rolex Data'!AZ433), ISTEXT('Rolex Data'!BA433)),1,0)</f>
        <v>0</v>
      </c>
      <c r="Q433">
        <f>IF('Rolex Data'!BB433="Yes",1,0)</f>
        <v>0</v>
      </c>
      <c r="R433">
        <f>IF('Rolex Data'!BC433="Yes",1,0)</f>
        <v>0</v>
      </c>
      <c r="S433">
        <f>IF('Rolex Data'!BF433="Yes",1,0)</f>
        <v>0</v>
      </c>
      <c r="T433">
        <f>IF('Rolex Data'!BG433="A",1,0)</f>
        <v>0</v>
      </c>
      <c r="U433">
        <f>IF('Rolex Data'!BG433="AA",1,0)</f>
        <v>0</v>
      </c>
      <c r="V433">
        <f>IF('Rolex Data'!BG433="AAA",1,0)</f>
        <v>0</v>
      </c>
      <c r="W433">
        <f>IF('Rolex Data'!BG433="AAAA",1,0)</f>
        <v>1</v>
      </c>
      <c r="X433">
        <f>IF('Rolex Data'!R433="Yes",1,0)</f>
        <v>0</v>
      </c>
      <c r="Y433">
        <f>IF(OR('Rolex Data'!X433="Yes", 'Rolex Data'!Y433="Yes",'Rolex Data'!Z433="Yes"),1,0)</f>
        <v>0</v>
      </c>
      <c r="Z433">
        <f>IF(OR('Rolex Data'!AA433="Yes",'Rolex Data'!AB433="Yes"),1,0)</f>
        <v>0</v>
      </c>
      <c r="AA433">
        <f>IF('Rolex Data'!AD433="Yes",1,0)</f>
        <v>0</v>
      </c>
      <c r="AB433">
        <f>IF('Rolex Data'!AC433="Yes",1,0)</f>
        <v>0</v>
      </c>
      <c r="AC433">
        <f>IF('Rolex Data'!AE433="Yes",1,0)</f>
        <v>0</v>
      </c>
      <c r="AD433">
        <f>IF(OR('Rolex Data'!AK433="Yes",'Rolex Data'!AN433="Yes"),1,0)</f>
        <v>1</v>
      </c>
      <c r="AE433" s="45">
        <f t="shared" si="37"/>
        <v>1</v>
      </c>
      <c r="AF433" s="45">
        <f t="shared" si="38"/>
        <v>0</v>
      </c>
      <c r="AG433" s="45">
        <f t="shared" si="39"/>
        <v>0</v>
      </c>
      <c r="AH433" s="45">
        <f t="shared" si="40"/>
        <v>0</v>
      </c>
      <c r="AI433" s="45">
        <f t="shared" si="41"/>
        <v>0</v>
      </c>
    </row>
    <row r="434" spans="1:35" x14ac:dyDescent="0.2">
      <c r="A434">
        <v>430</v>
      </c>
      <c r="B434" s="47">
        <f>'Rolex Data'!C434</f>
        <v>43233</v>
      </c>
      <c r="C434">
        <f>'Rolex Data'!D434</f>
        <v>384</v>
      </c>
      <c r="D434" s="48">
        <f>'Rolex Data'!E434</f>
        <v>100000</v>
      </c>
      <c r="E434" s="48">
        <f>'Rolex Data'!F434</f>
        <v>125000</v>
      </c>
      <c r="F434" s="49">
        <f t="shared" si="36"/>
        <v>11.512925464970229</v>
      </c>
      <c r="G434">
        <f>IF('Rolex Data'!L434="Stainless Steel",1,0)</f>
        <v>1</v>
      </c>
      <c r="H434">
        <f>IF('Rolex Data'!L434="Two-tone",1,0)</f>
        <v>0</v>
      </c>
      <c r="I434">
        <f>IF(OR('Rolex Data'!L434="YG 18K",'Rolex Data'!L434="YG &lt;18K",'Rolex Data'!L434="PG 18K",'Rolex Data'!L434="PG &lt;18K",'Rolex Data'!L434="WG 18K",'Rolex Data'!L434="Mixes of 18K",'Rolex Data'!L434="Mixes &lt;18K"),1,0)</f>
        <v>0</v>
      </c>
      <c r="J434">
        <f>IF(OR('Rolex Data'!L434="PVD",'Rolex Data'!L434="Gold Plate",'Rolex Data'!L434="Other"),1,0)</f>
        <v>0</v>
      </c>
      <c r="K434">
        <f>IF('Rolex Data'!P434="Stainless Steel",1,0)</f>
        <v>0</v>
      </c>
      <c r="L434">
        <f>IF('Rolex Data'!P434="Leather",1,0)</f>
        <v>1</v>
      </c>
      <c r="M434">
        <f>IF('Rolex Data'!P434="Two-tone",1,0)</f>
        <v>0</v>
      </c>
      <c r="N434">
        <f>IF(OR('Rolex Data'!P434="YG 18K",'Rolex Data'!P434="PG 18K",'Rolex Data'!P434="WG 18K",'Rolex Data'!P434="Mixes of 18K"),1,0)</f>
        <v>0</v>
      </c>
      <c r="O434">
        <f>IF(OR('Rolex Data'!AX434="Yes",'Rolex Data'!AY434="Yes",'Rolex Data'!AW434="Yes"),1,0)</f>
        <v>0</v>
      </c>
      <c r="P434">
        <f>IF(OR(ISTEXT('Rolex Data'!AZ434), ISTEXT('Rolex Data'!BA434)),1,0)</f>
        <v>0</v>
      </c>
      <c r="Q434">
        <f>IF('Rolex Data'!BB434="Yes",1,0)</f>
        <v>0</v>
      </c>
      <c r="R434">
        <f>IF('Rolex Data'!BC434="Yes",1,0)</f>
        <v>0</v>
      </c>
      <c r="S434">
        <f>IF('Rolex Data'!BF434="Yes",1,0)</f>
        <v>0</v>
      </c>
      <c r="T434">
        <f>IF('Rolex Data'!BG434="A",1,0)</f>
        <v>0</v>
      </c>
      <c r="U434">
        <f>IF('Rolex Data'!BG434="AA",1,0)</f>
        <v>0</v>
      </c>
      <c r="V434">
        <f>IF('Rolex Data'!BG434="AAA",1,0)</f>
        <v>1</v>
      </c>
      <c r="W434">
        <f>IF('Rolex Data'!BG434="AAAA",1,0)</f>
        <v>0</v>
      </c>
      <c r="X434">
        <f>IF('Rolex Data'!R434="Yes",1,0)</f>
        <v>0</v>
      </c>
      <c r="Y434">
        <f>IF(OR('Rolex Data'!X434="Yes", 'Rolex Data'!Y434="Yes",'Rolex Data'!Z434="Yes"),1,0)</f>
        <v>0</v>
      </c>
      <c r="Z434">
        <f>IF(OR('Rolex Data'!AA434="Yes",'Rolex Data'!AB434="Yes"),1,0)</f>
        <v>0</v>
      </c>
      <c r="AA434">
        <f>IF('Rolex Data'!AD434="Yes",1,0)</f>
        <v>0</v>
      </c>
      <c r="AB434">
        <f>IF('Rolex Data'!AC434="Yes",1,0)</f>
        <v>0</v>
      </c>
      <c r="AC434">
        <f>IF('Rolex Data'!AE434="Yes",1,0)</f>
        <v>0</v>
      </c>
      <c r="AD434">
        <f>IF(OR('Rolex Data'!AK434="Yes",'Rolex Data'!AN434="Yes"),1,0)</f>
        <v>1</v>
      </c>
      <c r="AE434" s="45">
        <f t="shared" si="37"/>
        <v>1</v>
      </c>
      <c r="AF434" s="45">
        <f t="shared" si="38"/>
        <v>0</v>
      </c>
      <c r="AG434" s="45">
        <f t="shared" si="39"/>
        <v>0</v>
      </c>
      <c r="AH434" s="45">
        <f t="shared" si="40"/>
        <v>0</v>
      </c>
      <c r="AI434" s="45">
        <f t="shared" si="41"/>
        <v>0</v>
      </c>
    </row>
    <row r="435" spans="1:35" x14ac:dyDescent="0.2">
      <c r="A435">
        <v>431</v>
      </c>
      <c r="B435" s="47">
        <f>'Rolex Data'!C435</f>
        <v>43233</v>
      </c>
      <c r="C435">
        <f>'Rolex Data'!D435</f>
        <v>385</v>
      </c>
      <c r="D435" s="48">
        <f>'Rolex Data'!E435</f>
        <v>185000</v>
      </c>
      <c r="E435" s="48">
        <f>'Rolex Data'!F435</f>
        <v>227000</v>
      </c>
      <c r="F435" s="49">
        <f t="shared" si="36"/>
        <v>12.128111104060462</v>
      </c>
      <c r="G435">
        <f>IF('Rolex Data'!L435="Stainless Steel",1,0)</f>
        <v>1</v>
      </c>
      <c r="H435">
        <f>IF('Rolex Data'!L435="Two-tone",1,0)</f>
        <v>0</v>
      </c>
      <c r="I435">
        <f>IF(OR('Rolex Data'!L435="YG 18K",'Rolex Data'!L435="YG &lt;18K",'Rolex Data'!L435="PG 18K",'Rolex Data'!L435="PG &lt;18K",'Rolex Data'!L435="WG 18K",'Rolex Data'!L435="Mixes of 18K",'Rolex Data'!L435="Mixes &lt;18K"),1,0)</f>
        <v>0</v>
      </c>
      <c r="J435">
        <f>IF(OR('Rolex Data'!L435="PVD",'Rolex Data'!L435="Gold Plate",'Rolex Data'!L435="Other"),1,0)</f>
        <v>0</v>
      </c>
      <c r="K435">
        <f>IF('Rolex Data'!P435="Stainless Steel",1,0)</f>
        <v>1</v>
      </c>
      <c r="L435">
        <f>IF('Rolex Data'!P435="Leather",1,0)</f>
        <v>0</v>
      </c>
      <c r="M435">
        <f>IF('Rolex Data'!P435="Two-tone",1,0)</f>
        <v>0</v>
      </c>
      <c r="N435">
        <f>IF(OR('Rolex Data'!P435="YG 18K",'Rolex Data'!P435="PG 18K",'Rolex Data'!P435="WG 18K",'Rolex Data'!P435="Mixes of 18K"),1,0)</f>
        <v>0</v>
      </c>
      <c r="O435">
        <f>IF(OR('Rolex Data'!AX435="Yes",'Rolex Data'!AY435="Yes",'Rolex Data'!AW435="Yes"),1,0)</f>
        <v>0</v>
      </c>
      <c r="P435">
        <f>IF(OR(ISTEXT('Rolex Data'!AZ435), ISTEXT('Rolex Data'!BA435)),1,0)</f>
        <v>0</v>
      </c>
      <c r="Q435">
        <f>IF('Rolex Data'!BB435="Yes",1,0)</f>
        <v>0</v>
      </c>
      <c r="R435">
        <f>IF('Rolex Data'!BC435="Yes",1,0)</f>
        <v>0</v>
      </c>
      <c r="S435">
        <f>IF('Rolex Data'!BF435="Yes",1,0)</f>
        <v>0</v>
      </c>
      <c r="T435">
        <f>IF('Rolex Data'!BG435="A",1,0)</f>
        <v>0</v>
      </c>
      <c r="U435">
        <f>IF('Rolex Data'!BG435="AA",1,0)</f>
        <v>0</v>
      </c>
      <c r="V435">
        <f>IF('Rolex Data'!BG435="AAA",1,0)</f>
        <v>0</v>
      </c>
      <c r="W435">
        <f>IF('Rolex Data'!BG435="AAAA",1,0)</f>
        <v>1</v>
      </c>
      <c r="X435">
        <f>IF('Rolex Data'!R435="Yes",1,0)</f>
        <v>0</v>
      </c>
      <c r="Y435">
        <f>IF(OR('Rolex Data'!X435="Yes", 'Rolex Data'!Y435="Yes",'Rolex Data'!Z435="Yes"),1,0)</f>
        <v>0</v>
      </c>
      <c r="Z435">
        <f>IF(OR('Rolex Data'!AA435="Yes",'Rolex Data'!AB435="Yes"),1,0)</f>
        <v>0</v>
      </c>
      <c r="AA435">
        <f>IF('Rolex Data'!AD435="Yes",1,0)</f>
        <v>0</v>
      </c>
      <c r="AB435">
        <f>IF('Rolex Data'!AC435="Yes",1,0)</f>
        <v>0</v>
      </c>
      <c r="AC435">
        <f>IF('Rolex Data'!AE435="Yes",1,0)</f>
        <v>0</v>
      </c>
      <c r="AD435">
        <f>IF(OR('Rolex Data'!AK435="Yes",'Rolex Data'!AN435="Yes"),1,0)</f>
        <v>1</v>
      </c>
      <c r="AE435" s="45">
        <f t="shared" si="37"/>
        <v>1</v>
      </c>
      <c r="AF435" s="45">
        <f t="shared" si="38"/>
        <v>0</v>
      </c>
      <c r="AG435" s="45">
        <f t="shared" si="39"/>
        <v>0</v>
      </c>
      <c r="AH435" s="45">
        <f t="shared" si="40"/>
        <v>0</v>
      </c>
      <c r="AI435" s="45">
        <f t="shared" si="41"/>
        <v>0</v>
      </c>
    </row>
    <row r="436" spans="1:35" x14ac:dyDescent="0.2">
      <c r="A436">
        <v>432</v>
      </c>
      <c r="B436" s="47">
        <f>'Rolex Data'!C436</f>
        <v>43233</v>
      </c>
      <c r="C436">
        <f>'Rolex Data'!D436</f>
        <v>386</v>
      </c>
      <c r="D436" s="48">
        <f>'Rolex Data'!E436</f>
        <v>320000</v>
      </c>
      <c r="E436" s="48">
        <f>'Rolex Data'!F436</f>
        <v>389000</v>
      </c>
      <c r="F436" s="49">
        <f t="shared" si="36"/>
        <v>12.676076274775909</v>
      </c>
      <c r="G436">
        <f>IF('Rolex Data'!L436="Stainless Steel",1,0)</f>
        <v>0</v>
      </c>
      <c r="H436">
        <f>IF('Rolex Data'!L436="Two-tone",1,0)</f>
        <v>0</v>
      </c>
      <c r="I436">
        <f>IF(OR('Rolex Data'!L436="YG 18K",'Rolex Data'!L436="YG &lt;18K",'Rolex Data'!L436="PG 18K",'Rolex Data'!L436="PG &lt;18K",'Rolex Data'!L436="WG 18K",'Rolex Data'!L436="Mixes of 18K",'Rolex Data'!L436="Mixes &lt;18K"),1,0)</f>
        <v>1</v>
      </c>
      <c r="J436">
        <f>IF(OR('Rolex Data'!L436="PVD",'Rolex Data'!L436="Gold Plate",'Rolex Data'!L436="Other"),1,0)</f>
        <v>0</v>
      </c>
      <c r="K436">
        <f>IF('Rolex Data'!P436="Stainless Steel",1,0)</f>
        <v>0</v>
      </c>
      <c r="L436">
        <f>IF('Rolex Data'!P436="Leather",1,0)</f>
        <v>0</v>
      </c>
      <c r="M436">
        <f>IF('Rolex Data'!P436="Two-tone",1,0)</f>
        <v>0</v>
      </c>
      <c r="N436">
        <f>IF(OR('Rolex Data'!P436="YG 18K",'Rolex Data'!P436="PG 18K",'Rolex Data'!P436="WG 18K",'Rolex Data'!P436="Mixes of 18K"),1,0)</f>
        <v>1</v>
      </c>
      <c r="O436">
        <f>IF(OR('Rolex Data'!AX436="Yes",'Rolex Data'!AY436="Yes",'Rolex Data'!AW436="Yes"),1,0)</f>
        <v>0</v>
      </c>
      <c r="P436">
        <f>IF(OR(ISTEXT('Rolex Data'!AZ436), ISTEXT('Rolex Data'!BA436)),1,0)</f>
        <v>0</v>
      </c>
      <c r="Q436">
        <f>IF('Rolex Data'!BB436="Yes",1,0)</f>
        <v>0</v>
      </c>
      <c r="R436">
        <f>IF('Rolex Data'!BC436="Yes",1,0)</f>
        <v>0</v>
      </c>
      <c r="S436">
        <f>IF('Rolex Data'!BF436="Yes",1,0)</f>
        <v>0</v>
      </c>
      <c r="T436">
        <f>IF('Rolex Data'!BG436="A",1,0)</f>
        <v>0</v>
      </c>
      <c r="U436">
        <f>IF('Rolex Data'!BG436="AA",1,0)</f>
        <v>0</v>
      </c>
      <c r="V436">
        <f>IF('Rolex Data'!BG436="AAA",1,0)</f>
        <v>0</v>
      </c>
      <c r="W436">
        <f>IF('Rolex Data'!BG436="AAAA",1,0)</f>
        <v>1</v>
      </c>
      <c r="X436">
        <f>IF('Rolex Data'!R436="Yes",1,0)</f>
        <v>0</v>
      </c>
      <c r="Y436">
        <f>IF(OR('Rolex Data'!X436="Yes", 'Rolex Data'!Y436="Yes",'Rolex Data'!Z436="Yes"),1,0)</f>
        <v>0</v>
      </c>
      <c r="Z436">
        <f>IF(OR('Rolex Data'!AA436="Yes",'Rolex Data'!AB436="Yes"),1,0)</f>
        <v>0</v>
      </c>
      <c r="AA436">
        <f>IF('Rolex Data'!AD436="Yes",1,0)</f>
        <v>0</v>
      </c>
      <c r="AB436">
        <f>IF('Rolex Data'!AC436="Yes",1,0)</f>
        <v>0</v>
      </c>
      <c r="AC436">
        <f>IF('Rolex Data'!AE436="Yes",1,0)</f>
        <v>0</v>
      </c>
      <c r="AD436">
        <f>IF(OR('Rolex Data'!AK436="Yes",'Rolex Data'!AN436="Yes"),1,0)</f>
        <v>1</v>
      </c>
      <c r="AE436" s="45">
        <f t="shared" si="37"/>
        <v>1</v>
      </c>
      <c r="AF436" s="45">
        <f t="shared" si="38"/>
        <v>0</v>
      </c>
      <c r="AG436" s="45">
        <f t="shared" si="39"/>
        <v>0</v>
      </c>
      <c r="AH436" s="45">
        <f t="shared" si="40"/>
        <v>0</v>
      </c>
      <c r="AI436" s="45">
        <f t="shared" si="41"/>
        <v>0</v>
      </c>
    </row>
    <row r="437" spans="1:35" x14ac:dyDescent="0.2">
      <c r="A437">
        <v>433</v>
      </c>
      <c r="B437" s="47">
        <f>'Rolex Data'!C437</f>
        <v>43233</v>
      </c>
      <c r="C437">
        <f>'Rolex Data'!D437</f>
        <v>387</v>
      </c>
      <c r="D437" s="48">
        <f>'Rolex Data'!E437</f>
        <v>170000</v>
      </c>
      <c r="E437" s="48">
        <f>'Rolex Data'!F437</f>
        <v>209000</v>
      </c>
      <c r="F437" s="49">
        <f t="shared" si="36"/>
        <v>12.043553716032399</v>
      </c>
      <c r="G437">
        <f>IF('Rolex Data'!L437="Stainless Steel",1,0)</f>
        <v>1</v>
      </c>
      <c r="H437">
        <f>IF('Rolex Data'!L437="Two-tone",1,0)</f>
        <v>0</v>
      </c>
      <c r="I437">
        <f>IF(OR('Rolex Data'!L437="YG 18K",'Rolex Data'!L437="YG &lt;18K",'Rolex Data'!L437="PG 18K",'Rolex Data'!L437="PG &lt;18K",'Rolex Data'!L437="WG 18K",'Rolex Data'!L437="Mixes of 18K",'Rolex Data'!L437="Mixes &lt;18K"),1,0)</f>
        <v>0</v>
      </c>
      <c r="J437">
        <f>IF(OR('Rolex Data'!L437="PVD",'Rolex Data'!L437="Gold Plate",'Rolex Data'!L437="Other"),1,0)</f>
        <v>0</v>
      </c>
      <c r="K437">
        <f>IF('Rolex Data'!P437="Stainless Steel",1,0)</f>
        <v>1</v>
      </c>
      <c r="L437">
        <f>IF('Rolex Data'!P437="Leather",1,0)</f>
        <v>0</v>
      </c>
      <c r="M437">
        <f>IF('Rolex Data'!P437="Two-tone",1,0)</f>
        <v>0</v>
      </c>
      <c r="N437">
        <f>IF(OR('Rolex Data'!P437="YG 18K",'Rolex Data'!P437="PG 18K",'Rolex Data'!P437="WG 18K",'Rolex Data'!P437="Mixes of 18K"),1,0)</f>
        <v>0</v>
      </c>
      <c r="O437">
        <f>IF(OR('Rolex Data'!AX437="Yes",'Rolex Data'!AY437="Yes",'Rolex Data'!AW437="Yes"),1,0)</f>
        <v>0</v>
      </c>
      <c r="P437">
        <f>IF(OR(ISTEXT('Rolex Data'!AZ437), ISTEXT('Rolex Data'!BA437)),1,0)</f>
        <v>0</v>
      </c>
      <c r="Q437">
        <f>IF('Rolex Data'!BB437="Yes",1,0)</f>
        <v>0</v>
      </c>
      <c r="R437">
        <f>IF('Rolex Data'!BC437="Yes",1,0)</f>
        <v>0</v>
      </c>
      <c r="S437">
        <f>IF('Rolex Data'!BF437="Yes",1,0)</f>
        <v>0</v>
      </c>
      <c r="T437">
        <f>IF('Rolex Data'!BG437="A",1,0)</f>
        <v>0</v>
      </c>
      <c r="U437">
        <f>IF('Rolex Data'!BG437="AA",1,0)</f>
        <v>0</v>
      </c>
      <c r="V437">
        <f>IF('Rolex Data'!BG437="AAA",1,0)</f>
        <v>0</v>
      </c>
      <c r="W437">
        <f>IF('Rolex Data'!BG437="AAAA",1,0)</f>
        <v>1</v>
      </c>
      <c r="X437">
        <f>IF('Rolex Data'!R437="Yes",1,0)</f>
        <v>0</v>
      </c>
      <c r="Y437">
        <f>IF(OR('Rolex Data'!X437="Yes", 'Rolex Data'!Y437="Yes",'Rolex Data'!Z437="Yes"),1,0)</f>
        <v>0</v>
      </c>
      <c r="Z437">
        <f>IF(OR('Rolex Data'!AA437="Yes",'Rolex Data'!AB437="Yes"),1,0)</f>
        <v>0</v>
      </c>
      <c r="AA437">
        <f>IF('Rolex Data'!AD437="Yes",1,0)</f>
        <v>0</v>
      </c>
      <c r="AB437">
        <f>IF('Rolex Data'!AC437="Yes",1,0)</f>
        <v>0</v>
      </c>
      <c r="AC437">
        <f>IF('Rolex Data'!AE437="Yes",1,0)</f>
        <v>0</v>
      </c>
      <c r="AD437">
        <f>IF(OR('Rolex Data'!AK437="Yes",'Rolex Data'!AN437="Yes"),1,0)</f>
        <v>1</v>
      </c>
      <c r="AE437" s="45">
        <f t="shared" si="37"/>
        <v>1</v>
      </c>
      <c r="AF437" s="45">
        <f t="shared" si="38"/>
        <v>0</v>
      </c>
      <c r="AG437" s="45">
        <f t="shared" si="39"/>
        <v>0</v>
      </c>
      <c r="AH437" s="45">
        <f t="shared" si="40"/>
        <v>0</v>
      </c>
      <c r="AI437" s="45">
        <f t="shared" si="41"/>
        <v>0</v>
      </c>
    </row>
    <row r="438" spans="1:35" x14ac:dyDescent="0.2">
      <c r="A438">
        <v>434</v>
      </c>
      <c r="B438" s="47">
        <f>'Rolex Data'!C438</f>
        <v>43233</v>
      </c>
      <c r="C438">
        <f>'Rolex Data'!D438</f>
        <v>388</v>
      </c>
      <c r="D438" s="48">
        <f>'Rolex Data'!E438</f>
        <v>470000</v>
      </c>
      <c r="E438" s="48">
        <f>'Rolex Data'!F438</f>
        <v>569000</v>
      </c>
      <c r="F438" s="49">
        <f t="shared" si="36"/>
        <v>13.060487973686241</v>
      </c>
      <c r="G438">
        <f>IF('Rolex Data'!L438="Stainless Steel",1,0)</f>
        <v>0</v>
      </c>
      <c r="H438">
        <f>IF('Rolex Data'!L438="Two-tone",1,0)</f>
        <v>0</v>
      </c>
      <c r="I438">
        <f>IF(OR('Rolex Data'!L438="YG 18K",'Rolex Data'!L438="YG &lt;18K",'Rolex Data'!L438="PG 18K",'Rolex Data'!L438="PG &lt;18K",'Rolex Data'!L438="WG 18K",'Rolex Data'!L438="Mixes of 18K",'Rolex Data'!L438="Mixes &lt;18K"),1,0)</f>
        <v>1</v>
      </c>
      <c r="J438">
        <f>IF(OR('Rolex Data'!L438="PVD",'Rolex Data'!L438="Gold Plate",'Rolex Data'!L438="Other"),1,0)</f>
        <v>0</v>
      </c>
      <c r="K438">
        <f>IF('Rolex Data'!P438="Stainless Steel",1,0)</f>
        <v>0</v>
      </c>
      <c r="L438">
        <f>IF('Rolex Data'!P438="Leather",1,0)</f>
        <v>0</v>
      </c>
      <c r="M438">
        <f>IF('Rolex Data'!P438="Two-tone",1,0)</f>
        <v>0</v>
      </c>
      <c r="N438">
        <f>IF(OR('Rolex Data'!P438="YG 18K",'Rolex Data'!P438="PG 18K",'Rolex Data'!P438="WG 18K",'Rolex Data'!P438="Mixes of 18K"),1,0)</f>
        <v>1</v>
      </c>
      <c r="O438">
        <f>IF(OR('Rolex Data'!AX438="Yes",'Rolex Data'!AY438="Yes",'Rolex Data'!AW438="Yes"),1,0)</f>
        <v>0</v>
      </c>
      <c r="P438">
        <f>IF(OR(ISTEXT('Rolex Data'!AZ438), ISTEXT('Rolex Data'!BA438)),1,0)</f>
        <v>0</v>
      </c>
      <c r="Q438">
        <f>IF('Rolex Data'!BB438="Yes",1,0)</f>
        <v>0</v>
      </c>
      <c r="R438">
        <f>IF('Rolex Data'!BC438="Yes",1,0)</f>
        <v>0</v>
      </c>
      <c r="S438">
        <f>IF('Rolex Data'!BF438="Yes",1,0)</f>
        <v>0</v>
      </c>
      <c r="T438">
        <f>IF('Rolex Data'!BG438="A",1,0)</f>
        <v>0</v>
      </c>
      <c r="U438">
        <f>IF('Rolex Data'!BG438="AA",1,0)</f>
        <v>0</v>
      </c>
      <c r="V438">
        <f>IF('Rolex Data'!BG438="AAA",1,0)</f>
        <v>0</v>
      </c>
      <c r="W438">
        <f>IF('Rolex Data'!BG438="AAAA",1,0)</f>
        <v>1</v>
      </c>
      <c r="X438">
        <f>IF('Rolex Data'!R438="Yes",1,0)</f>
        <v>0</v>
      </c>
      <c r="Y438">
        <f>IF(OR('Rolex Data'!X438="Yes", 'Rolex Data'!Y438="Yes",'Rolex Data'!Z438="Yes"),1,0)</f>
        <v>0</v>
      </c>
      <c r="Z438">
        <f>IF(OR('Rolex Data'!AA438="Yes",'Rolex Data'!AB438="Yes"),1,0)</f>
        <v>0</v>
      </c>
      <c r="AA438">
        <f>IF('Rolex Data'!AD438="Yes",1,0)</f>
        <v>0</v>
      </c>
      <c r="AB438">
        <f>IF('Rolex Data'!AC438="Yes",1,0)</f>
        <v>0</v>
      </c>
      <c r="AC438">
        <f>IF('Rolex Data'!AE438="Yes",1,0)</f>
        <v>0</v>
      </c>
      <c r="AD438">
        <f>IF(OR('Rolex Data'!AK438="Yes",'Rolex Data'!AN438="Yes"),1,0)</f>
        <v>1</v>
      </c>
      <c r="AE438" s="45">
        <f t="shared" si="37"/>
        <v>1</v>
      </c>
      <c r="AF438" s="45">
        <f t="shared" si="38"/>
        <v>0</v>
      </c>
      <c r="AG438" s="45">
        <f t="shared" si="39"/>
        <v>0</v>
      </c>
      <c r="AH438" s="45">
        <f t="shared" si="40"/>
        <v>0</v>
      </c>
      <c r="AI438" s="45">
        <f t="shared" si="41"/>
        <v>0</v>
      </c>
    </row>
    <row r="439" spans="1:35" x14ac:dyDescent="0.2">
      <c r="A439">
        <v>435</v>
      </c>
      <c r="B439" s="47">
        <f>'Rolex Data'!C439</f>
        <v>43233</v>
      </c>
      <c r="C439">
        <f>'Rolex Data'!D439</f>
        <v>389</v>
      </c>
      <c r="D439" s="48">
        <f>'Rolex Data'!E439</f>
        <v>100000</v>
      </c>
      <c r="E439" s="48">
        <f>'Rolex Data'!F439</f>
        <v>125000</v>
      </c>
      <c r="F439" s="49">
        <f t="shared" si="36"/>
        <v>11.512925464970229</v>
      </c>
      <c r="G439">
        <f>IF('Rolex Data'!L439="Stainless Steel",1,0)</f>
        <v>1</v>
      </c>
      <c r="H439">
        <f>IF('Rolex Data'!L439="Two-tone",1,0)</f>
        <v>0</v>
      </c>
      <c r="I439">
        <f>IF(OR('Rolex Data'!L439="YG 18K",'Rolex Data'!L439="YG &lt;18K",'Rolex Data'!L439="PG 18K",'Rolex Data'!L439="PG &lt;18K",'Rolex Data'!L439="WG 18K",'Rolex Data'!L439="Mixes of 18K",'Rolex Data'!L439="Mixes &lt;18K"),1,0)</f>
        <v>0</v>
      </c>
      <c r="J439">
        <f>IF(OR('Rolex Data'!L439="PVD",'Rolex Data'!L439="Gold Plate",'Rolex Data'!L439="Other"),1,0)</f>
        <v>0</v>
      </c>
      <c r="K439">
        <f>IF('Rolex Data'!P439="Stainless Steel",1,0)</f>
        <v>1</v>
      </c>
      <c r="L439">
        <f>IF('Rolex Data'!P439="Leather",1,0)</f>
        <v>0</v>
      </c>
      <c r="M439">
        <f>IF('Rolex Data'!P439="Two-tone",1,0)</f>
        <v>0</v>
      </c>
      <c r="N439">
        <f>IF(OR('Rolex Data'!P439="YG 18K",'Rolex Data'!P439="PG 18K",'Rolex Data'!P439="WG 18K",'Rolex Data'!P439="Mixes of 18K"),1,0)</f>
        <v>0</v>
      </c>
      <c r="O439">
        <f>IF(OR('Rolex Data'!AX439="Yes",'Rolex Data'!AY439="Yes",'Rolex Data'!AW439="Yes"),1,0)</f>
        <v>0</v>
      </c>
      <c r="P439">
        <f>IF(OR(ISTEXT('Rolex Data'!AZ439), ISTEXT('Rolex Data'!BA439)),1,0)</f>
        <v>0</v>
      </c>
      <c r="Q439">
        <f>IF('Rolex Data'!BB439="Yes",1,0)</f>
        <v>1</v>
      </c>
      <c r="R439">
        <f>IF('Rolex Data'!BC439="Yes",1,0)</f>
        <v>0</v>
      </c>
      <c r="S439">
        <f>IF('Rolex Data'!BF439="Yes",1,0)</f>
        <v>0</v>
      </c>
      <c r="T439">
        <f>IF('Rolex Data'!BG439="A",1,0)</f>
        <v>0</v>
      </c>
      <c r="U439">
        <f>IF('Rolex Data'!BG439="AA",1,0)</f>
        <v>0</v>
      </c>
      <c r="V439">
        <f>IF('Rolex Data'!BG439="AAA",1,0)</f>
        <v>0</v>
      </c>
      <c r="W439">
        <f>IF('Rolex Data'!BG439="AAAA",1,0)</f>
        <v>1</v>
      </c>
      <c r="X439">
        <f>IF('Rolex Data'!R439="Yes",1,0)</f>
        <v>0</v>
      </c>
      <c r="Y439">
        <f>IF(OR('Rolex Data'!X439="Yes", 'Rolex Data'!Y439="Yes",'Rolex Data'!Z439="Yes"),1,0)</f>
        <v>0</v>
      </c>
      <c r="Z439">
        <f>IF(OR('Rolex Data'!AA439="Yes",'Rolex Data'!AB439="Yes"),1,0)</f>
        <v>0</v>
      </c>
      <c r="AA439">
        <f>IF('Rolex Data'!AD439="Yes",1,0)</f>
        <v>0</v>
      </c>
      <c r="AB439">
        <f>IF('Rolex Data'!AC439="Yes",1,0)</f>
        <v>0</v>
      </c>
      <c r="AC439">
        <f>IF('Rolex Data'!AE439="Yes",1,0)</f>
        <v>0</v>
      </c>
      <c r="AD439">
        <f>IF(OR('Rolex Data'!AK439="Yes",'Rolex Data'!AN439="Yes"),1,0)</f>
        <v>1</v>
      </c>
      <c r="AE439" s="45">
        <f t="shared" si="37"/>
        <v>1</v>
      </c>
      <c r="AF439" s="45">
        <f t="shared" si="38"/>
        <v>0</v>
      </c>
      <c r="AG439" s="45">
        <f t="shared" si="39"/>
        <v>0</v>
      </c>
      <c r="AH439" s="45">
        <f t="shared" si="40"/>
        <v>0</v>
      </c>
      <c r="AI439" s="45">
        <f t="shared" si="41"/>
        <v>0</v>
      </c>
    </row>
    <row r="440" spans="1:35" x14ac:dyDescent="0.2">
      <c r="A440">
        <v>436</v>
      </c>
      <c r="B440" s="47">
        <f>'Rolex Data'!C440</f>
        <v>43233</v>
      </c>
      <c r="C440">
        <f>'Rolex Data'!D440</f>
        <v>390</v>
      </c>
      <c r="D440" s="48">
        <f>'Rolex Data'!E440</f>
        <v>37000</v>
      </c>
      <c r="E440" s="48">
        <f>'Rolex Data'!F440</f>
        <v>46250</v>
      </c>
      <c r="F440" s="49">
        <f t="shared" si="36"/>
        <v>10.518673191626361</v>
      </c>
      <c r="G440">
        <f>IF('Rolex Data'!L440="Stainless Steel",1,0)</f>
        <v>1</v>
      </c>
      <c r="H440">
        <f>IF('Rolex Data'!L440="Two-tone",1,0)</f>
        <v>0</v>
      </c>
      <c r="I440">
        <f>IF(OR('Rolex Data'!L440="YG 18K",'Rolex Data'!L440="YG &lt;18K",'Rolex Data'!L440="PG 18K",'Rolex Data'!L440="PG &lt;18K",'Rolex Data'!L440="WG 18K",'Rolex Data'!L440="Mixes of 18K",'Rolex Data'!L440="Mixes &lt;18K"),1,0)</f>
        <v>0</v>
      </c>
      <c r="J440">
        <f>IF(OR('Rolex Data'!L440="PVD",'Rolex Data'!L440="Gold Plate",'Rolex Data'!L440="Other"),1,0)</f>
        <v>0</v>
      </c>
      <c r="K440">
        <f>IF('Rolex Data'!P440="Stainless Steel",1,0)</f>
        <v>1</v>
      </c>
      <c r="L440">
        <f>IF('Rolex Data'!P440="Leather",1,0)</f>
        <v>0</v>
      </c>
      <c r="M440">
        <f>IF('Rolex Data'!P440="Two-tone",1,0)</f>
        <v>0</v>
      </c>
      <c r="N440">
        <f>IF(OR('Rolex Data'!P440="YG 18K",'Rolex Data'!P440="PG 18K",'Rolex Data'!P440="WG 18K",'Rolex Data'!P440="Mixes of 18K"),1,0)</f>
        <v>0</v>
      </c>
      <c r="O440">
        <f>IF(OR('Rolex Data'!AX440="Yes",'Rolex Data'!AY440="Yes",'Rolex Data'!AW440="Yes"),1,0)</f>
        <v>0</v>
      </c>
      <c r="P440">
        <f>IF(OR(ISTEXT('Rolex Data'!AZ440), ISTEXT('Rolex Data'!BA440)),1,0)</f>
        <v>0</v>
      </c>
      <c r="Q440">
        <f>IF('Rolex Data'!BB440="Yes",1,0)</f>
        <v>0</v>
      </c>
      <c r="R440">
        <f>IF('Rolex Data'!BC440="Yes",1,0)</f>
        <v>0</v>
      </c>
      <c r="S440">
        <f>IF('Rolex Data'!BF440="Yes",1,0)</f>
        <v>0</v>
      </c>
      <c r="T440">
        <f>IF('Rolex Data'!BG440="A",1,0)</f>
        <v>0</v>
      </c>
      <c r="U440">
        <f>IF('Rolex Data'!BG440="AA",1,0)</f>
        <v>0</v>
      </c>
      <c r="V440">
        <f>IF('Rolex Data'!BG440="AAA",1,0)</f>
        <v>0</v>
      </c>
      <c r="W440">
        <f>IF('Rolex Data'!BG440="AAAA",1,0)</f>
        <v>1</v>
      </c>
      <c r="X440">
        <f>IF('Rolex Data'!R440="Yes",1,0)</f>
        <v>0</v>
      </c>
      <c r="Y440">
        <f>IF(OR('Rolex Data'!X440="Yes", 'Rolex Data'!Y440="Yes",'Rolex Data'!Z440="Yes"),1,0)</f>
        <v>0</v>
      </c>
      <c r="Z440">
        <f>IF(OR('Rolex Data'!AA440="Yes",'Rolex Data'!AB440="Yes"),1,0)</f>
        <v>0</v>
      </c>
      <c r="AA440">
        <f>IF('Rolex Data'!AD440="Yes",1,0)</f>
        <v>0</v>
      </c>
      <c r="AB440">
        <f>IF('Rolex Data'!AC440="Yes",1,0)</f>
        <v>0</v>
      </c>
      <c r="AC440">
        <f>IF('Rolex Data'!AE440="Yes",1,0)</f>
        <v>0</v>
      </c>
      <c r="AD440">
        <f>IF(OR('Rolex Data'!AK440="Yes",'Rolex Data'!AN440="Yes"),1,0)</f>
        <v>1</v>
      </c>
      <c r="AE440" s="45">
        <f t="shared" si="37"/>
        <v>1</v>
      </c>
      <c r="AF440" s="45">
        <f t="shared" si="38"/>
        <v>0</v>
      </c>
      <c r="AG440" s="45">
        <f t="shared" si="39"/>
        <v>0</v>
      </c>
      <c r="AH440" s="45">
        <f t="shared" si="40"/>
        <v>0</v>
      </c>
      <c r="AI440" s="45">
        <f t="shared" si="41"/>
        <v>0</v>
      </c>
    </row>
    <row r="441" spans="1:35" x14ac:dyDescent="0.2">
      <c r="A441">
        <v>437</v>
      </c>
      <c r="B441" s="47">
        <f>'Rolex Data'!C441</f>
        <v>43233</v>
      </c>
      <c r="C441">
        <f>'Rolex Data'!D441</f>
        <v>391</v>
      </c>
      <c r="D441" s="48">
        <f>'Rolex Data'!E441</f>
        <v>73000</v>
      </c>
      <c r="E441" s="48">
        <f>'Rolex Data'!F441</f>
        <v>91250</v>
      </c>
      <c r="F441" s="49">
        <f t="shared" si="36"/>
        <v>11.198214720130528</v>
      </c>
      <c r="G441">
        <f>IF('Rolex Data'!L441="Stainless Steel",1,0)</f>
        <v>1</v>
      </c>
      <c r="H441">
        <f>IF('Rolex Data'!L441="Two-tone",1,0)</f>
        <v>0</v>
      </c>
      <c r="I441">
        <f>IF(OR('Rolex Data'!L441="YG 18K",'Rolex Data'!L441="YG &lt;18K",'Rolex Data'!L441="PG 18K",'Rolex Data'!L441="PG &lt;18K",'Rolex Data'!L441="WG 18K",'Rolex Data'!L441="Mixes of 18K",'Rolex Data'!L441="Mixes &lt;18K"),1,0)</f>
        <v>0</v>
      </c>
      <c r="J441">
        <f>IF(OR('Rolex Data'!L441="PVD",'Rolex Data'!L441="Gold Plate",'Rolex Data'!L441="Other"),1,0)</f>
        <v>0</v>
      </c>
      <c r="K441">
        <f>IF('Rolex Data'!P441="Stainless Steel",1,0)</f>
        <v>1</v>
      </c>
      <c r="L441">
        <f>IF('Rolex Data'!P441="Leather",1,0)</f>
        <v>0</v>
      </c>
      <c r="M441">
        <f>IF('Rolex Data'!P441="Two-tone",1,0)</f>
        <v>0</v>
      </c>
      <c r="N441">
        <f>IF(OR('Rolex Data'!P441="YG 18K",'Rolex Data'!P441="PG 18K",'Rolex Data'!P441="WG 18K",'Rolex Data'!P441="Mixes of 18K"),1,0)</f>
        <v>0</v>
      </c>
      <c r="O441">
        <f>IF(OR('Rolex Data'!AX441="Yes",'Rolex Data'!AY441="Yes",'Rolex Data'!AW441="Yes"),1,0)</f>
        <v>0</v>
      </c>
      <c r="P441">
        <f>IF(OR(ISTEXT('Rolex Data'!AZ441), ISTEXT('Rolex Data'!BA441)),1,0)</f>
        <v>0</v>
      </c>
      <c r="Q441">
        <f>IF('Rolex Data'!BB441="Yes",1,0)</f>
        <v>0</v>
      </c>
      <c r="R441">
        <f>IF('Rolex Data'!BC441="Yes",1,0)</f>
        <v>0</v>
      </c>
      <c r="S441">
        <f>IF('Rolex Data'!BF441="Yes",1,0)</f>
        <v>0</v>
      </c>
      <c r="T441">
        <f>IF('Rolex Data'!BG441="A",1,0)</f>
        <v>0</v>
      </c>
      <c r="U441">
        <f>IF('Rolex Data'!BG441="AA",1,0)</f>
        <v>0</v>
      </c>
      <c r="V441">
        <f>IF('Rolex Data'!BG441="AAA",1,0)</f>
        <v>0</v>
      </c>
      <c r="W441">
        <f>IF('Rolex Data'!BG441="AAAA",1,0)</f>
        <v>1</v>
      </c>
      <c r="X441">
        <f>IF('Rolex Data'!R441="Yes",1,0)</f>
        <v>0</v>
      </c>
      <c r="Y441">
        <f>IF(OR('Rolex Data'!X441="Yes", 'Rolex Data'!Y441="Yes",'Rolex Data'!Z441="Yes"),1,0)</f>
        <v>0</v>
      </c>
      <c r="Z441">
        <f>IF(OR('Rolex Data'!AA441="Yes",'Rolex Data'!AB441="Yes"),1,0)</f>
        <v>0</v>
      </c>
      <c r="AA441">
        <f>IF('Rolex Data'!AD441="Yes",1,0)</f>
        <v>0</v>
      </c>
      <c r="AB441">
        <f>IF('Rolex Data'!AC441="Yes",1,0)</f>
        <v>0</v>
      </c>
      <c r="AC441">
        <f>IF('Rolex Data'!AE441="Yes",1,0)</f>
        <v>0</v>
      </c>
      <c r="AD441">
        <f>IF(OR('Rolex Data'!AK441="Yes",'Rolex Data'!AN441="Yes"),1,0)</f>
        <v>1</v>
      </c>
      <c r="AE441" s="45">
        <f t="shared" si="37"/>
        <v>1</v>
      </c>
      <c r="AF441" s="45">
        <f t="shared" si="38"/>
        <v>0</v>
      </c>
      <c r="AG441" s="45">
        <f t="shared" si="39"/>
        <v>0</v>
      </c>
      <c r="AH441" s="45">
        <f t="shared" si="40"/>
        <v>0</v>
      </c>
      <c r="AI441" s="45">
        <f t="shared" si="41"/>
        <v>0</v>
      </c>
    </row>
    <row r="442" spans="1:35" x14ac:dyDescent="0.2">
      <c r="A442">
        <v>438</v>
      </c>
      <c r="B442" s="47">
        <f>'Rolex Data'!C442</f>
        <v>43233</v>
      </c>
      <c r="C442">
        <f>'Rolex Data'!D442</f>
        <v>392</v>
      </c>
      <c r="D442" s="48">
        <f>'Rolex Data'!E442</f>
        <v>75000</v>
      </c>
      <c r="E442" s="48">
        <f>'Rolex Data'!F442</f>
        <v>93750</v>
      </c>
      <c r="F442" s="49">
        <f t="shared" si="36"/>
        <v>11.225243392518447</v>
      </c>
      <c r="G442">
        <f>IF('Rolex Data'!L442="Stainless Steel",1,0)</f>
        <v>0</v>
      </c>
      <c r="H442">
        <f>IF('Rolex Data'!L442="Two-tone",1,0)</f>
        <v>0</v>
      </c>
      <c r="I442">
        <f>IF(OR('Rolex Data'!L442="YG 18K",'Rolex Data'!L442="YG &lt;18K",'Rolex Data'!L442="PG 18K",'Rolex Data'!L442="PG &lt;18K",'Rolex Data'!L442="WG 18K",'Rolex Data'!L442="Mixes of 18K",'Rolex Data'!L442="Mixes &lt;18K"),1,0)</f>
        <v>1</v>
      </c>
      <c r="J442">
        <f>IF(OR('Rolex Data'!L442="PVD",'Rolex Data'!L442="Gold Plate",'Rolex Data'!L442="Other"),1,0)</f>
        <v>0</v>
      </c>
      <c r="K442">
        <f>IF('Rolex Data'!P442="Stainless Steel",1,0)</f>
        <v>0</v>
      </c>
      <c r="L442">
        <f>IF('Rolex Data'!P442="Leather",1,0)</f>
        <v>0</v>
      </c>
      <c r="M442">
        <f>IF('Rolex Data'!P442="Two-tone",1,0)</f>
        <v>0</v>
      </c>
      <c r="N442">
        <f>IF(OR('Rolex Data'!P442="YG 18K",'Rolex Data'!P442="PG 18K",'Rolex Data'!P442="WG 18K",'Rolex Data'!P442="Mixes of 18K"),1,0)</f>
        <v>1</v>
      </c>
      <c r="O442">
        <f>IF(OR('Rolex Data'!AX442="Yes",'Rolex Data'!AY442="Yes",'Rolex Data'!AW442="Yes"),1,0)</f>
        <v>0</v>
      </c>
      <c r="P442">
        <f>IF(OR(ISTEXT('Rolex Data'!AZ442), ISTEXT('Rolex Data'!BA442)),1,0)</f>
        <v>0</v>
      </c>
      <c r="Q442">
        <f>IF('Rolex Data'!BB442="Yes",1,0)</f>
        <v>0</v>
      </c>
      <c r="R442">
        <f>IF('Rolex Data'!BC442="Yes",1,0)</f>
        <v>0</v>
      </c>
      <c r="S442">
        <f>IF('Rolex Data'!BF442="Yes",1,0)</f>
        <v>0</v>
      </c>
      <c r="T442">
        <f>IF('Rolex Data'!BG442="A",1,0)</f>
        <v>0</v>
      </c>
      <c r="U442">
        <f>IF('Rolex Data'!BG442="AA",1,0)</f>
        <v>0</v>
      </c>
      <c r="V442">
        <f>IF('Rolex Data'!BG442="AAA",1,0)</f>
        <v>0</v>
      </c>
      <c r="W442">
        <f>IF('Rolex Data'!BG442="AAAA",1,0)</f>
        <v>1</v>
      </c>
      <c r="X442">
        <f>IF('Rolex Data'!R442="Yes",1,0)</f>
        <v>0</v>
      </c>
      <c r="Y442">
        <f>IF(OR('Rolex Data'!X442="Yes", 'Rolex Data'!Y442="Yes",'Rolex Data'!Z442="Yes"),1,0)</f>
        <v>0</v>
      </c>
      <c r="Z442">
        <f>IF(OR('Rolex Data'!AA442="Yes",'Rolex Data'!AB442="Yes"),1,0)</f>
        <v>0</v>
      </c>
      <c r="AA442">
        <f>IF('Rolex Data'!AD442="Yes",1,0)</f>
        <v>0</v>
      </c>
      <c r="AB442">
        <f>IF('Rolex Data'!AC442="Yes",1,0)</f>
        <v>0</v>
      </c>
      <c r="AC442">
        <f>IF('Rolex Data'!AE442="Yes",1,0)</f>
        <v>0</v>
      </c>
      <c r="AD442">
        <f>IF(OR('Rolex Data'!AK442="Yes",'Rolex Data'!AN442="Yes"),1,0)</f>
        <v>1</v>
      </c>
      <c r="AE442" s="45">
        <f t="shared" si="37"/>
        <v>1</v>
      </c>
      <c r="AF442" s="45">
        <f t="shared" si="38"/>
        <v>0</v>
      </c>
      <c r="AG442" s="45">
        <f t="shared" si="39"/>
        <v>0</v>
      </c>
      <c r="AH442" s="45">
        <f t="shared" si="40"/>
        <v>0</v>
      </c>
      <c r="AI442" s="45">
        <f t="shared" si="41"/>
        <v>0</v>
      </c>
    </row>
    <row r="443" spans="1:35" x14ac:dyDescent="0.2">
      <c r="A443">
        <v>439</v>
      </c>
      <c r="B443" s="47">
        <f>'Rolex Data'!C443</f>
        <v>43233</v>
      </c>
      <c r="C443">
        <f>'Rolex Data'!D443</f>
        <v>393</v>
      </c>
      <c r="D443" s="48">
        <f>'Rolex Data'!E443</f>
        <v>48000</v>
      </c>
      <c r="E443" s="48">
        <f>'Rolex Data'!F443</f>
        <v>60000</v>
      </c>
      <c r="F443" s="49">
        <f t="shared" si="36"/>
        <v>10.778956289890028</v>
      </c>
      <c r="G443">
        <f>IF('Rolex Data'!L443="Stainless Steel",1,0)</f>
        <v>1</v>
      </c>
      <c r="H443">
        <f>IF('Rolex Data'!L443="Two-tone",1,0)</f>
        <v>0</v>
      </c>
      <c r="I443">
        <f>IF(OR('Rolex Data'!L443="YG 18K",'Rolex Data'!L443="YG &lt;18K",'Rolex Data'!L443="PG 18K",'Rolex Data'!L443="PG &lt;18K",'Rolex Data'!L443="WG 18K",'Rolex Data'!L443="Mixes of 18K",'Rolex Data'!L443="Mixes &lt;18K"),1,0)</f>
        <v>0</v>
      </c>
      <c r="J443">
        <f>IF(OR('Rolex Data'!L443="PVD",'Rolex Data'!L443="Gold Plate",'Rolex Data'!L443="Other"),1,0)</f>
        <v>0</v>
      </c>
      <c r="K443">
        <f>IF('Rolex Data'!P443="Stainless Steel",1,0)</f>
        <v>1</v>
      </c>
      <c r="L443">
        <f>IF('Rolex Data'!P443="Leather",1,0)</f>
        <v>0</v>
      </c>
      <c r="M443">
        <f>IF('Rolex Data'!P443="Two-tone",1,0)</f>
        <v>0</v>
      </c>
      <c r="N443">
        <f>IF(OR('Rolex Data'!P443="YG 18K",'Rolex Data'!P443="PG 18K",'Rolex Data'!P443="WG 18K",'Rolex Data'!P443="Mixes of 18K"),1,0)</f>
        <v>0</v>
      </c>
      <c r="O443">
        <f>IF(OR('Rolex Data'!AX443="Yes",'Rolex Data'!AY443="Yes",'Rolex Data'!AW443="Yes"),1,0)</f>
        <v>0</v>
      </c>
      <c r="P443">
        <f>IF(OR(ISTEXT('Rolex Data'!AZ443), ISTEXT('Rolex Data'!BA443)),1,0)</f>
        <v>0</v>
      </c>
      <c r="Q443">
        <f>IF('Rolex Data'!BB443="Yes",1,0)</f>
        <v>0</v>
      </c>
      <c r="R443">
        <f>IF('Rolex Data'!BC443="Yes",1,0)</f>
        <v>0</v>
      </c>
      <c r="S443">
        <f>IF('Rolex Data'!BF443="Yes",1,0)</f>
        <v>0</v>
      </c>
      <c r="T443">
        <f>IF('Rolex Data'!BG443="A",1,0)</f>
        <v>0</v>
      </c>
      <c r="U443">
        <f>IF('Rolex Data'!BG443="AA",1,0)</f>
        <v>0</v>
      </c>
      <c r="V443">
        <f>IF('Rolex Data'!BG443="AAA",1,0)</f>
        <v>1</v>
      </c>
      <c r="W443">
        <f>IF('Rolex Data'!BG443="AAAA",1,0)</f>
        <v>0</v>
      </c>
      <c r="X443">
        <f>IF('Rolex Data'!R443="Yes",1,0)</f>
        <v>0</v>
      </c>
      <c r="Y443">
        <f>IF(OR('Rolex Data'!X443="Yes", 'Rolex Data'!Y443="Yes",'Rolex Data'!Z443="Yes"),1,0)</f>
        <v>0</v>
      </c>
      <c r="Z443">
        <f>IF(OR('Rolex Data'!AA443="Yes",'Rolex Data'!AB443="Yes"),1,0)</f>
        <v>0</v>
      </c>
      <c r="AA443">
        <f>IF('Rolex Data'!AD443="Yes",1,0)</f>
        <v>0</v>
      </c>
      <c r="AB443">
        <f>IF('Rolex Data'!AC443="Yes",1,0)</f>
        <v>0</v>
      </c>
      <c r="AC443">
        <f>IF('Rolex Data'!AE443="Yes",1,0)</f>
        <v>0</v>
      </c>
      <c r="AD443">
        <f>IF(OR('Rolex Data'!AK443="Yes",'Rolex Data'!AN443="Yes"),1,0)</f>
        <v>1</v>
      </c>
      <c r="AE443" s="45">
        <f t="shared" si="37"/>
        <v>1</v>
      </c>
      <c r="AF443" s="45">
        <f t="shared" si="38"/>
        <v>0</v>
      </c>
      <c r="AG443" s="45">
        <f t="shared" si="39"/>
        <v>0</v>
      </c>
      <c r="AH443" s="45">
        <f t="shared" si="40"/>
        <v>0</v>
      </c>
      <c r="AI443" s="45">
        <f t="shared" si="41"/>
        <v>0</v>
      </c>
    </row>
    <row r="444" spans="1:35" x14ac:dyDescent="0.2">
      <c r="A444">
        <v>440</v>
      </c>
      <c r="B444" s="47">
        <f>'Rolex Data'!C444</f>
        <v>43233</v>
      </c>
      <c r="C444">
        <f>'Rolex Data'!D444</f>
        <v>394</v>
      </c>
      <c r="D444" s="48">
        <f>'Rolex Data'!E444</f>
        <v>105000</v>
      </c>
      <c r="E444" s="48">
        <f>'Rolex Data'!F444</f>
        <v>131000</v>
      </c>
      <c r="F444" s="49">
        <f t="shared" si="36"/>
        <v>11.561715629139661</v>
      </c>
      <c r="G444">
        <f>IF('Rolex Data'!L444="Stainless Steel",1,0)</f>
        <v>0</v>
      </c>
      <c r="H444">
        <f>IF('Rolex Data'!L444="Two-tone",1,0)</f>
        <v>0</v>
      </c>
      <c r="I444">
        <f>IF(OR('Rolex Data'!L444="YG 18K",'Rolex Data'!L444="YG &lt;18K",'Rolex Data'!L444="PG 18K",'Rolex Data'!L444="PG &lt;18K",'Rolex Data'!L444="WG 18K",'Rolex Data'!L444="Mixes of 18K",'Rolex Data'!L444="Mixes &lt;18K"),1,0)</f>
        <v>1</v>
      </c>
      <c r="J444">
        <f>IF(OR('Rolex Data'!L444="PVD",'Rolex Data'!L444="Gold Plate",'Rolex Data'!L444="Other"),1,0)</f>
        <v>0</v>
      </c>
      <c r="K444">
        <f>IF('Rolex Data'!P444="Stainless Steel",1,0)</f>
        <v>0</v>
      </c>
      <c r="L444">
        <f>IF('Rolex Data'!P444="Leather",1,0)</f>
        <v>1</v>
      </c>
      <c r="M444">
        <f>IF('Rolex Data'!P444="Two-tone",1,0)</f>
        <v>0</v>
      </c>
      <c r="N444">
        <f>IF(OR('Rolex Data'!P444="YG 18K",'Rolex Data'!P444="PG 18K",'Rolex Data'!P444="WG 18K",'Rolex Data'!P444="Mixes of 18K"),1,0)</f>
        <v>0</v>
      </c>
      <c r="O444">
        <f>IF(OR('Rolex Data'!AX444="Yes",'Rolex Data'!AY444="Yes",'Rolex Data'!AW444="Yes"),1,0)</f>
        <v>0</v>
      </c>
      <c r="P444">
        <f>IF(OR(ISTEXT('Rolex Data'!AZ444), ISTEXT('Rolex Data'!BA444)),1,0)</f>
        <v>0</v>
      </c>
      <c r="Q444">
        <f>IF('Rolex Data'!BB444="Yes",1,0)</f>
        <v>0</v>
      </c>
      <c r="R444">
        <f>IF('Rolex Data'!BC444="Yes",1,0)</f>
        <v>0</v>
      </c>
      <c r="S444">
        <f>IF('Rolex Data'!BF444="Yes",1,0)</f>
        <v>0</v>
      </c>
      <c r="T444">
        <f>IF('Rolex Data'!BG444="A",1,0)</f>
        <v>0</v>
      </c>
      <c r="U444">
        <f>IF('Rolex Data'!BG444="AA",1,0)</f>
        <v>0</v>
      </c>
      <c r="V444">
        <f>IF('Rolex Data'!BG444="AAA",1,0)</f>
        <v>1</v>
      </c>
      <c r="W444">
        <f>IF('Rolex Data'!BG444="AAAA",1,0)</f>
        <v>0</v>
      </c>
      <c r="X444">
        <f>IF('Rolex Data'!R444="Yes",1,0)</f>
        <v>0</v>
      </c>
      <c r="Y444">
        <f>IF(OR('Rolex Data'!X444="Yes", 'Rolex Data'!Y444="Yes",'Rolex Data'!Z444="Yes"),1,0)</f>
        <v>0</v>
      </c>
      <c r="Z444">
        <f>IF(OR('Rolex Data'!AA444="Yes",'Rolex Data'!AB444="Yes"),1,0)</f>
        <v>0</v>
      </c>
      <c r="AA444">
        <f>IF('Rolex Data'!AD444="Yes",1,0)</f>
        <v>0</v>
      </c>
      <c r="AB444">
        <f>IF('Rolex Data'!AC444="Yes",1,0)</f>
        <v>0</v>
      </c>
      <c r="AC444">
        <f>IF('Rolex Data'!AE444="Yes",1,0)</f>
        <v>0</v>
      </c>
      <c r="AD444">
        <f>IF(OR('Rolex Data'!AK444="Yes",'Rolex Data'!AN444="Yes"),1,0)</f>
        <v>1</v>
      </c>
      <c r="AE444" s="45">
        <f t="shared" si="37"/>
        <v>1</v>
      </c>
      <c r="AF444" s="45">
        <f t="shared" si="38"/>
        <v>0</v>
      </c>
      <c r="AG444" s="45">
        <f t="shared" si="39"/>
        <v>0</v>
      </c>
      <c r="AH444" s="45">
        <f t="shared" si="40"/>
        <v>0</v>
      </c>
      <c r="AI444" s="45">
        <f t="shared" si="41"/>
        <v>0</v>
      </c>
    </row>
    <row r="445" spans="1:35" x14ac:dyDescent="0.2">
      <c r="A445">
        <v>441</v>
      </c>
      <c r="B445" s="47">
        <f>'Rolex Data'!C445</f>
        <v>43233</v>
      </c>
      <c r="C445">
        <f>'Rolex Data'!D445</f>
        <v>490</v>
      </c>
      <c r="D445" s="48">
        <f>'Rolex Data'!E445</f>
        <v>9000</v>
      </c>
      <c r="E445" s="48">
        <f>'Rolex Data'!F445</f>
        <v>11250</v>
      </c>
      <c r="F445" s="49">
        <f t="shared" si="36"/>
        <v>9.1049798563183568</v>
      </c>
      <c r="G445">
        <f>IF('Rolex Data'!L445="Stainless Steel",1,0)</f>
        <v>0</v>
      </c>
      <c r="H445">
        <f>IF('Rolex Data'!L445="Two-tone",1,0)</f>
        <v>0</v>
      </c>
      <c r="I445">
        <f>IF(OR('Rolex Data'!L445="YG 18K",'Rolex Data'!L445="YG &lt;18K",'Rolex Data'!L445="PG 18K",'Rolex Data'!L445="PG &lt;18K",'Rolex Data'!L445="WG 18K",'Rolex Data'!L445="Mixes of 18K",'Rolex Data'!L445="Mixes &lt;18K"),1,0)</f>
        <v>1</v>
      </c>
      <c r="J445">
        <f>IF(OR('Rolex Data'!L445="PVD",'Rolex Data'!L445="Gold Plate",'Rolex Data'!L445="Other"),1,0)</f>
        <v>0</v>
      </c>
      <c r="K445">
        <f>IF('Rolex Data'!P445="Stainless Steel",1,0)</f>
        <v>0</v>
      </c>
      <c r="L445">
        <f>IF('Rolex Data'!P445="Leather",1,0)</f>
        <v>1</v>
      </c>
      <c r="M445">
        <f>IF('Rolex Data'!P445="Two-tone",1,0)</f>
        <v>0</v>
      </c>
      <c r="N445">
        <f>IF(OR('Rolex Data'!P445="YG 18K",'Rolex Data'!P445="PG 18K",'Rolex Data'!P445="WG 18K",'Rolex Data'!P445="Mixes of 18K"),1,0)</f>
        <v>0</v>
      </c>
      <c r="O445">
        <f>IF(OR('Rolex Data'!AX445="Yes",'Rolex Data'!AY445="Yes",'Rolex Data'!AW445="Yes"),1,0)</f>
        <v>0</v>
      </c>
      <c r="P445">
        <f>IF(OR(ISTEXT('Rolex Data'!AZ445), ISTEXT('Rolex Data'!BA445)),1,0)</f>
        <v>0</v>
      </c>
      <c r="Q445">
        <f>IF('Rolex Data'!BB445="Yes",1,0)</f>
        <v>0</v>
      </c>
      <c r="R445">
        <f>IF('Rolex Data'!BC445="Yes",1,0)</f>
        <v>0</v>
      </c>
      <c r="S445">
        <f>IF('Rolex Data'!BF445="Yes",1,0)</f>
        <v>0</v>
      </c>
      <c r="T445">
        <f>IF('Rolex Data'!BG445="A",1,0)</f>
        <v>0</v>
      </c>
      <c r="U445">
        <f>IF('Rolex Data'!BG445="AA",1,0)</f>
        <v>1</v>
      </c>
      <c r="V445">
        <f>IF('Rolex Data'!BG445="AAA",1,0)</f>
        <v>0</v>
      </c>
      <c r="W445">
        <f>IF('Rolex Data'!BG445="AAAA",1,0)</f>
        <v>0</v>
      </c>
      <c r="X445">
        <f>IF('Rolex Data'!R445="Yes",1,0)</f>
        <v>0</v>
      </c>
      <c r="Y445">
        <f>IF(OR('Rolex Data'!X445="Yes", 'Rolex Data'!Y445="Yes",'Rolex Data'!Z445="Yes"),1,0)</f>
        <v>1</v>
      </c>
      <c r="Z445">
        <f>IF(OR('Rolex Data'!AA445="Yes",'Rolex Data'!AB445="Yes"),1,0)</f>
        <v>0</v>
      </c>
      <c r="AA445">
        <f>IF('Rolex Data'!AD445="Yes",1,0)</f>
        <v>0</v>
      </c>
      <c r="AB445">
        <f>IF('Rolex Data'!AC445="Yes",1,0)</f>
        <v>0</v>
      </c>
      <c r="AC445">
        <f>IF('Rolex Data'!AE445="Yes",1,0)</f>
        <v>0</v>
      </c>
      <c r="AD445">
        <f>IF(OR('Rolex Data'!AK445="Yes",'Rolex Data'!AN445="Yes"),1,0)</f>
        <v>0</v>
      </c>
      <c r="AE445" s="45">
        <f t="shared" si="37"/>
        <v>1</v>
      </c>
      <c r="AF445" s="45">
        <f t="shared" si="38"/>
        <v>0</v>
      </c>
      <c r="AG445" s="45">
        <f t="shared" si="39"/>
        <v>0</v>
      </c>
      <c r="AH445" s="45">
        <f t="shared" si="40"/>
        <v>0</v>
      </c>
      <c r="AI445" s="45">
        <f t="shared" si="41"/>
        <v>0</v>
      </c>
    </row>
    <row r="446" spans="1:35" x14ac:dyDescent="0.2">
      <c r="A446">
        <v>442</v>
      </c>
      <c r="B446" s="47">
        <f>'Rolex Data'!C446</f>
        <v>43233</v>
      </c>
      <c r="C446">
        <f>'Rolex Data'!D446</f>
        <v>499</v>
      </c>
      <c r="D446" s="48">
        <f>'Rolex Data'!E446</f>
        <v>8500</v>
      </c>
      <c r="E446" s="48">
        <f>'Rolex Data'!F446</f>
        <v>10625</v>
      </c>
      <c r="F446" s="49">
        <f t="shared" si="36"/>
        <v>9.0478214424784085</v>
      </c>
      <c r="G446">
        <f>IF('Rolex Data'!L446="Stainless Steel",1,0)</f>
        <v>1</v>
      </c>
      <c r="H446">
        <f>IF('Rolex Data'!L446="Two-tone",1,0)</f>
        <v>0</v>
      </c>
      <c r="I446">
        <f>IF(OR('Rolex Data'!L446="YG 18K",'Rolex Data'!L446="YG &lt;18K",'Rolex Data'!L446="PG 18K",'Rolex Data'!L446="PG &lt;18K",'Rolex Data'!L446="WG 18K",'Rolex Data'!L446="Mixes of 18K",'Rolex Data'!L446="Mixes &lt;18K"),1,0)</f>
        <v>0</v>
      </c>
      <c r="J446">
        <f>IF(OR('Rolex Data'!L446="PVD",'Rolex Data'!L446="Gold Plate",'Rolex Data'!L446="Other"),1,0)</f>
        <v>0</v>
      </c>
      <c r="K446">
        <f>IF('Rolex Data'!P446="Stainless Steel",1,0)</f>
        <v>1</v>
      </c>
      <c r="L446">
        <f>IF('Rolex Data'!P446="Leather",1,0)</f>
        <v>0</v>
      </c>
      <c r="M446">
        <f>IF('Rolex Data'!P446="Two-tone",1,0)</f>
        <v>0</v>
      </c>
      <c r="N446">
        <f>IF(OR('Rolex Data'!P446="YG 18K",'Rolex Data'!P446="PG 18K",'Rolex Data'!P446="WG 18K",'Rolex Data'!P446="Mixes of 18K"),1,0)</f>
        <v>0</v>
      </c>
      <c r="O446">
        <f>IF(OR('Rolex Data'!AX446="Yes",'Rolex Data'!AY446="Yes",'Rolex Data'!AW446="Yes"),1,0)</f>
        <v>0</v>
      </c>
      <c r="P446">
        <f>IF(OR(ISTEXT('Rolex Data'!AZ446), ISTEXT('Rolex Data'!BA446)),1,0)</f>
        <v>0</v>
      </c>
      <c r="Q446">
        <f>IF('Rolex Data'!BB446="Yes",1,0)</f>
        <v>0</v>
      </c>
      <c r="R446">
        <f>IF('Rolex Data'!BC446="Yes",1,0)</f>
        <v>0</v>
      </c>
      <c r="S446">
        <f>IF('Rolex Data'!BF446="Yes",1,0)</f>
        <v>0</v>
      </c>
      <c r="T446">
        <f>IF('Rolex Data'!BG446="A",1,0)</f>
        <v>0</v>
      </c>
      <c r="U446">
        <f>IF('Rolex Data'!BG446="AA",1,0)</f>
        <v>0</v>
      </c>
      <c r="V446">
        <f>IF('Rolex Data'!BG446="AAA",1,0)</f>
        <v>1</v>
      </c>
      <c r="W446">
        <f>IF('Rolex Data'!BG446="AAAA",1,0)</f>
        <v>0</v>
      </c>
      <c r="X446">
        <f>IF('Rolex Data'!R446="Yes",1,0)</f>
        <v>1</v>
      </c>
      <c r="Y446">
        <f>IF(OR('Rolex Data'!X446="Yes", 'Rolex Data'!Y446="Yes",'Rolex Data'!Z446="Yes"),1,0)</f>
        <v>0</v>
      </c>
      <c r="Z446">
        <f>IF(OR('Rolex Data'!AA446="Yes",'Rolex Data'!AB446="Yes"),1,0)</f>
        <v>0</v>
      </c>
      <c r="AA446">
        <f>IF('Rolex Data'!AD446="Yes",1,0)</f>
        <v>0</v>
      </c>
      <c r="AB446">
        <f>IF('Rolex Data'!AC446="Yes",1,0)</f>
        <v>0</v>
      </c>
      <c r="AC446">
        <f>IF('Rolex Data'!AE446="Yes",1,0)</f>
        <v>0</v>
      </c>
      <c r="AD446">
        <f>IF(OR('Rolex Data'!AK446="Yes",'Rolex Data'!AN446="Yes"),1,0)</f>
        <v>0</v>
      </c>
      <c r="AE446" s="45">
        <f t="shared" si="37"/>
        <v>1</v>
      </c>
      <c r="AF446" s="45">
        <f t="shared" si="38"/>
        <v>0</v>
      </c>
      <c r="AG446" s="45">
        <f t="shared" si="39"/>
        <v>0</v>
      </c>
      <c r="AH446" s="45">
        <f t="shared" si="40"/>
        <v>0</v>
      </c>
      <c r="AI446" s="45">
        <f t="shared" si="41"/>
        <v>0</v>
      </c>
    </row>
    <row r="447" spans="1:35" x14ac:dyDescent="0.2">
      <c r="A447">
        <v>443</v>
      </c>
      <c r="B447" s="47">
        <f>'Rolex Data'!C447</f>
        <v>43233</v>
      </c>
      <c r="C447">
        <f>'Rolex Data'!D447</f>
        <v>500</v>
      </c>
      <c r="D447" s="48">
        <f>'Rolex Data'!E447</f>
        <v>33000</v>
      </c>
      <c r="E447" s="48">
        <f>'Rolex Data'!F447</f>
        <v>41250</v>
      </c>
      <c r="F447" s="49">
        <f t="shared" si="36"/>
        <v>10.404262840448617</v>
      </c>
      <c r="G447">
        <f>IF('Rolex Data'!L447="Stainless Steel",1,0)</f>
        <v>1</v>
      </c>
      <c r="H447">
        <f>IF('Rolex Data'!L447="Two-tone",1,0)</f>
        <v>0</v>
      </c>
      <c r="I447">
        <f>IF(OR('Rolex Data'!L447="YG 18K",'Rolex Data'!L447="YG &lt;18K",'Rolex Data'!L447="PG 18K",'Rolex Data'!L447="PG &lt;18K",'Rolex Data'!L447="WG 18K",'Rolex Data'!L447="Mixes of 18K",'Rolex Data'!L447="Mixes &lt;18K"),1,0)</f>
        <v>0</v>
      </c>
      <c r="J447">
        <f>IF(OR('Rolex Data'!L447="PVD",'Rolex Data'!L447="Gold Plate",'Rolex Data'!L447="Other"),1,0)</f>
        <v>0</v>
      </c>
      <c r="K447">
        <f>IF('Rolex Data'!P447="Stainless Steel",1,0)</f>
        <v>1</v>
      </c>
      <c r="L447">
        <f>IF('Rolex Data'!P447="Leather",1,0)</f>
        <v>0</v>
      </c>
      <c r="M447">
        <f>IF('Rolex Data'!P447="Two-tone",1,0)</f>
        <v>0</v>
      </c>
      <c r="N447">
        <f>IF(OR('Rolex Data'!P447="YG 18K",'Rolex Data'!P447="PG 18K",'Rolex Data'!P447="WG 18K",'Rolex Data'!P447="Mixes of 18K"),1,0)</f>
        <v>0</v>
      </c>
      <c r="O447">
        <f>IF(OR('Rolex Data'!AX447="Yes",'Rolex Data'!AY447="Yes",'Rolex Data'!AW447="Yes"),1,0)</f>
        <v>0</v>
      </c>
      <c r="P447">
        <f>IF(OR(ISTEXT('Rolex Data'!AZ447), ISTEXT('Rolex Data'!BA447)),1,0)</f>
        <v>0</v>
      </c>
      <c r="Q447">
        <f>IF('Rolex Data'!BB447="Yes",1,0)</f>
        <v>0</v>
      </c>
      <c r="R447">
        <f>IF('Rolex Data'!BC447="Yes",1,0)</f>
        <v>1</v>
      </c>
      <c r="S447">
        <f>IF('Rolex Data'!BF447="Yes",1,0)</f>
        <v>0</v>
      </c>
      <c r="T447">
        <f>IF('Rolex Data'!BG447="A",1,0)</f>
        <v>0</v>
      </c>
      <c r="U447">
        <f>IF('Rolex Data'!BG447="AA",1,0)</f>
        <v>0</v>
      </c>
      <c r="V447">
        <f>IF('Rolex Data'!BG447="AAA",1,0)</f>
        <v>1</v>
      </c>
      <c r="W447">
        <f>IF('Rolex Data'!BG447="AAAA",1,0)</f>
        <v>0</v>
      </c>
      <c r="X447">
        <f>IF('Rolex Data'!R447="Yes",1,0)</f>
        <v>0</v>
      </c>
      <c r="Y447">
        <f>IF(OR('Rolex Data'!X447="Yes", 'Rolex Data'!Y447="Yes",'Rolex Data'!Z447="Yes"),1,0)</f>
        <v>0</v>
      </c>
      <c r="Z447">
        <f>IF(OR('Rolex Data'!AA447="Yes",'Rolex Data'!AB447="Yes"),1,0)</f>
        <v>0</v>
      </c>
      <c r="AA447">
        <f>IF('Rolex Data'!AD447="Yes",1,0)</f>
        <v>0</v>
      </c>
      <c r="AB447">
        <f>IF('Rolex Data'!AC447="Yes",1,0)</f>
        <v>0</v>
      </c>
      <c r="AC447">
        <f>IF('Rolex Data'!AE447="Yes",1,0)</f>
        <v>0</v>
      </c>
      <c r="AD447">
        <f>IF(OR('Rolex Data'!AK447="Yes",'Rolex Data'!AN447="Yes"),1,0)</f>
        <v>1</v>
      </c>
      <c r="AE447" s="45">
        <f t="shared" si="37"/>
        <v>1</v>
      </c>
      <c r="AF447" s="45">
        <f t="shared" si="38"/>
        <v>0</v>
      </c>
      <c r="AG447" s="45">
        <f t="shared" si="39"/>
        <v>0</v>
      </c>
      <c r="AH447" s="45">
        <f t="shared" si="40"/>
        <v>0</v>
      </c>
      <c r="AI447" s="45">
        <f t="shared" si="41"/>
        <v>0</v>
      </c>
    </row>
    <row r="448" spans="1:35" x14ac:dyDescent="0.2">
      <c r="A448">
        <v>444</v>
      </c>
      <c r="B448" s="47">
        <f>'Rolex Data'!C448</f>
        <v>43233</v>
      </c>
      <c r="C448">
        <f>'Rolex Data'!D448</f>
        <v>550</v>
      </c>
      <c r="D448" s="48">
        <f>'Rolex Data'!E448</f>
        <v>14000</v>
      </c>
      <c r="E448" s="48">
        <f>'Rolex Data'!F448</f>
        <v>17500</v>
      </c>
      <c r="F448" s="49">
        <f t="shared" si="36"/>
        <v>9.5468126085973957</v>
      </c>
      <c r="G448">
        <f>IF('Rolex Data'!L448="Stainless Steel",1,0)</f>
        <v>1</v>
      </c>
      <c r="H448">
        <f>IF('Rolex Data'!L448="Two-tone",1,0)</f>
        <v>0</v>
      </c>
      <c r="I448">
        <f>IF(OR('Rolex Data'!L448="YG 18K",'Rolex Data'!L448="YG &lt;18K",'Rolex Data'!L448="PG 18K",'Rolex Data'!L448="PG &lt;18K",'Rolex Data'!L448="WG 18K",'Rolex Data'!L448="Mixes of 18K",'Rolex Data'!L448="Mixes &lt;18K"),1,0)</f>
        <v>0</v>
      </c>
      <c r="J448">
        <f>IF(OR('Rolex Data'!L448="PVD",'Rolex Data'!L448="Gold Plate",'Rolex Data'!L448="Other"),1,0)</f>
        <v>0</v>
      </c>
      <c r="K448">
        <f>IF('Rolex Data'!P448="Stainless Steel",1,0)</f>
        <v>1</v>
      </c>
      <c r="L448">
        <f>IF('Rolex Data'!P448="Leather",1,0)</f>
        <v>0</v>
      </c>
      <c r="M448">
        <f>IF('Rolex Data'!P448="Two-tone",1,0)</f>
        <v>0</v>
      </c>
      <c r="N448">
        <f>IF(OR('Rolex Data'!P448="YG 18K",'Rolex Data'!P448="PG 18K",'Rolex Data'!P448="WG 18K",'Rolex Data'!P448="Mixes of 18K"),1,0)</f>
        <v>0</v>
      </c>
      <c r="O448">
        <f>IF(OR('Rolex Data'!AX448="Yes",'Rolex Data'!AY448="Yes",'Rolex Data'!AW448="Yes"),1,0)</f>
        <v>0</v>
      </c>
      <c r="P448">
        <f>IF(OR(ISTEXT('Rolex Data'!AZ448), ISTEXT('Rolex Data'!BA448)),1,0)</f>
        <v>0</v>
      </c>
      <c r="Q448">
        <f>IF('Rolex Data'!BB448="Yes",1,0)</f>
        <v>0</v>
      </c>
      <c r="R448">
        <f>IF('Rolex Data'!BC448="Yes",1,0)</f>
        <v>0</v>
      </c>
      <c r="S448">
        <f>IF('Rolex Data'!BF448="Yes",1,0)</f>
        <v>0</v>
      </c>
      <c r="T448">
        <f>IF('Rolex Data'!BG448="A",1,0)</f>
        <v>0</v>
      </c>
      <c r="U448">
        <f>IF('Rolex Data'!BG448="AA",1,0)</f>
        <v>0</v>
      </c>
      <c r="V448">
        <f>IF('Rolex Data'!BG448="AAA",1,0)</f>
        <v>1</v>
      </c>
      <c r="W448">
        <f>IF('Rolex Data'!BG448="AAAA",1,0)</f>
        <v>0</v>
      </c>
      <c r="X448">
        <f>IF('Rolex Data'!R448="Yes",1,0)</f>
        <v>0</v>
      </c>
      <c r="Y448">
        <f>IF(OR('Rolex Data'!X448="Yes", 'Rolex Data'!Y448="Yes",'Rolex Data'!Z448="Yes"),1,0)</f>
        <v>1</v>
      </c>
      <c r="Z448">
        <f>IF(OR('Rolex Data'!AA448="Yes",'Rolex Data'!AB448="Yes"),1,0)</f>
        <v>0</v>
      </c>
      <c r="AA448">
        <f>IF('Rolex Data'!AD448="Yes",1,0)</f>
        <v>0</v>
      </c>
      <c r="AB448">
        <f>IF('Rolex Data'!AC448="Yes",1,0)</f>
        <v>0</v>
      </c>
      <c r="AC448">
        <f>IF('Rolex Data'!AE448="Yes",1,0)</f>
        <v>1</v>
      </c>
      <c r="AD448">
        <f>IF(OR('Rolex Data'!AK448="Yes",'Rolex Data'!AN448="Yes"),1,0)</f>
        <v>0</v>
      </c>
      <c r="AE448" s="45">
        <f t="shared" si="37"/>
        <v>1</v>
      </c>
      <c r="AF448" s="45">
        <f t="shared" si="38"/>
        <v>0</v>
      </c>
      <c r="AG448" s="45">
        <f t="shared" si="39"/>
        <v>0</v>
      </c>
      <c r="AH448" s="45">
        <f t="shared" si="40"/>
        <v>0</v>
      </c>
      <c r="AI448" s="45">
        <f t="shared" si="41"/>
        <v>0</v>
      </c>
    </row>
    <row r="449" spans="1:35" x14ac:dyDescent="0.2">
      <c r="A449">
        <v>445</v>
      </c>
      <c r="B449" s="47">
        <f>'Rolex Data'!C449</f>
        <v>43233</v>
      </c>
      <c r="C449">
        <f>'Rolex Data'!D449</f>
        <v>551</v>
      </c>
      <c r="D449" s="48">
        <f>'Rolex Data'!E449</f>
        <v>20000</v>
      </c>
      <c r="E449" s="48">
        <f>'Rolex Data'!F449</f>
        <v>25000</v>
      </c>
      <c r="F449" s="49">
        <f t="shared" si="36"/>
        <v>9.9034875525361272</v>
      </c>
      <c r="G449">
        <f>IF('Rolex Data'!L449="Stainless Steel",1,0)</f>
        <v>1</v>
      </c>
      <c r="H449">
        <f>IF('Rolex Data'!L449="Two-tone",1,0)</f>
        <v>0</v>
      </c>
      <c r="I449">
        <f>IF(OR('Rolex Data'!L449="YG 18K",'Rolex Data'!L449="YG &lt;18K",'Rolex Data'!L449="PG 18K",'Rolex Data'!L449="PG &lt;18K",'Rolex Data'!L449="WG 18K",'Rolex Data'!L449="Mixes of 18K",'Rolex Data'!L449="Mixes &lt;18K"),1,0)</f>
        <v>0</v>
      </c>
      <c r="J449">
        <f>IF(OR('Rolex Data'!L449="PVD",'Rolex Data'!L449="Gold Plate",'Rolex Data'!L449="Other"),1,0)</f>
        <v>0</v>
      </c>
      <c r="K449">
        <f>IF('Rolex Data'!P449="Stainless Steel",1,0)</f>
        <v>1</v>
      </c>
      <c r="L449">
        <f>IF('Rolex Data'!P449="Leather",1,0)</f>
        <v>0</v>
      </c>
      <c r="M449">
        <f>IF('Rolex Data'!P449="Two-tone",1,0)</f>
        <v>0</v>
      </c>
      <c r="N449">
        <f>IF(OR('Rolex Data'!P449="YG 18K",'Rolex Data'!P449="PG 18K",'Rolex Data'!P449="WG 18K",'Rolex Data'!P449="Mixes of 18K"),1,0)</f>
        <v>0</v>
      </c>
      <c r="O449">
        <f>IF(OR('Rolex Data'!AX449="Yes",'Rolex Data'!AY449="Yes",'Rolex Data'!AW449="Yes"),1,0)</f>
        <v>0</v>
      </c>
      <c r="P449">
        <f>IF(OR(ISTEXT('Rolex Data'!AZ449), ISTEXT('Rolex Data'!BA449)),1,0)</f>
        <v>0</v>
      </c>
      <c r="Q449">
        <f>IF('Rolex Data'!BB449="Yes",1,0)</f>
        <v>0</v>
      </c>
      <c r="R449">
        <f>IF('Rolex Data'!BC449="Yes",1,0)</f>
        <v>0</v>
      </c>
      <c r="S449">
        <f>IF('Rolex Data'!BF449="Yes",1,0)</f>
        <v>0</v>
      </c>
      <c r="T449">
        <f>IF('Rolex Data'!BG449="A",1,0)</f>
        <v>0</v>
      </c>
      <c r="U449">
        <f>IF('Rolex Data'!BG449="AA",1,0)</f>
        <v>0</v>
      </c>
      <c r="V449">
        <f>IF('Rolex Data'!BG449="AAA",1,0)</f>
        <v>1</v>
      </c>
      <c r="W449">
        <f>IF('Rolex Data'!BG449="AAAA",1,0)</f>
        <v>0</v>
      </c>
      <c r="X449">
        <f>IF('Rolex Data'!R449="Yes",1,0)</f>
        <v>1</v>
      </c>
      <c r="Y449">
        <f>IF(OR('Rolex Data'!X449="Yes", 'Rolex Data'!Y449="Yes",'Rolex Data'!Z449="Yes"),1,0)</f>
        <v>0</v>
      </c>
      <c r="Z449">
        <f>IF(OR('Rolex Data'!AA449="Yes",'Rolex Data'!AB449="Yes"),1,0)</f>
        <v>0</v>
      </c>
      <c r="AA449">
        <f>IF('Rolex Data'!AD449="Yes",1,0)</f>
        <v>1</v>
      </c>
      <c r="AB449">
        <f>IF('Rolex Data'!AC449="Yes",1,0)</f>
        <v>0</v>
      </c>
      <c r="AC449">
        <f>IF('Rolex Data'!AE449="Yes",1,0)</f>
        <v>0</v>
      </c>
      <c r="AD449">
        <f>IF(OR('Rolex Data'!AK449="Yes",'Rolex Data'!AN449="Yes"),1,0)</f>
        <v>0</v>
      </c>
      <c r="AE449" s="45">
        <f t="shared" si="37"/>
        <v>1</v>
      </c>
      <c r="AF449" s="45">
        <f t="shared" si="38"/>
        <v>0</v>
      </c>
      <c r="AG449" s="45">
        <f t="shared" si="39"/>
        <v>0</v>
      </c>
      <c r="AH449" s="45">
        <f t="shared" si="40"/>
        <v>0</v>
      </c>
      <c r="AI449" s="45">
        <f t="shared" si="41"/>
        <v>0</v>
      </c>
    </row>
    <row r="450" spans="1:35" x14ac:dyDescent="0.2">
      <c r="A450">
        <v>446</v>
      </c>
      <c r="B450" s="47">
        <f>'Rolex Data'!C450</f>
        <v>43233</v>
      </c>
      <c r="C450">
        <f>'Rolex Data'!D450</f>
        <v>553</v>
      </c>
      <c r="D450" s="48">
        <f>'Rolex Data'!E450</f>
        <v>5500</v>
      </c>
      <c r="E450" s="48">
        <f>'Rolex Data'!F450</f>
        <v>6875</v>
      </c>
      <c r="F450" s="49">
        <f t="shared" si="36"/>
        <v>8.6125033712205621</v>
      </c>
      <c r="G450">
        <f>IF('Rolex Data'!L450="Stainless Steel",1,0)</f>
        <v>0</v>
      </c>
      <c r="H450">
        <f>IF('Rolex Data'!L450="Two-tone",1,0)</f>
        <v>1</v>
      </c>
      <c r="I450">
        <f>IF(OR('Rolex Data'!L450="YG 18K",'Rolex Data'!L450="YG &lt;18K",'Rolex Data'!L450="PG 18K",'Rolex Data'!L450="PG &lt;18K",'Rolex Data'!L450="WG 18K",'Rolex Data'!L450="Mixes of 18K",'Rolex Data'!L450="Mixes &lt;18K"),1,0)</f>
        <v>0</v>
      </c>
      <c r="J450">
        <f>IF(OR('Rolex Data'!L450="PVD",'Rolex Data'!L450="Gold Plate",'Rolex Data'!L450="Other"),1,0)</f>
        <v>0</v>
      </c>
      <c r="K450">
        <f>IF('Rolex Data'!P450="Stainless Steel",1,0)</f>
        <v>0</v>
      </c>
      <c r="L450">
        <f>IF('Rolex Data'!P450="Leather",1,0)</f>
        <v>0</v>
      </c>
      <c r="M450">
        <f>IF('Rolex Data'!P450="Two-tone",1,0)</f>
        <v>1</v>
      </c>
      <c r="N450">
        <f>IF(OR('Rolex Data'!P450="YG 18K",'Rolex Data'!P450="PG 18K",'Rolex Data'!P450="WG 18K",'Rolex Data'!P450="Mixes of 18K"),1,0)</f>
        <v>0</v>
      </c>
      <c r="O450">
        <f>IF(OR('Rolex Data'!AX450="Yes",'Rolex Data'!AY450="Yes",'Rolex Data'!AW450="Yes"),1,0)</f>
        <v>0</v>
      </c>
      <c r="P450">
        <f>IF(OR(ISTEXT('Rolex Data'!AZ450), ISTEXT('Rolex Data'!BA450)),1,0)</f>
        <v>0</v>
      </c>
      <c r="Q450">
        <f>IF('Rolex Data'!BB450="Yes",1,0)</f>
        <v>0</v>
      </c>
      <c r="R450">
        <f>IF('Rolex Data'!BC450="Yes",1,0)</f>
        <v>0</v>
      </c>
      <c r="S450">
        <f>IF('Rolex Data'!BF450="Yes",1,0)</f>
        <v>0</v>
      </c>
      <c r="T450">
        <f>IF('Rolex Data'!BG450="A",1,0)</f>
        <v>0</v>
      </c>
      <c r="U450">
        <f>IF('Rolex Data'!BG450="AA",1,0)</f>
        <v>1</v>
      </c>
      <c r="V450">
        <f>IF('Rolex Data'!BG450="AAA",1,0)</f>
        <v>0</v>
      </c>
      <c r="W450">
        <f>IF('Rolex Data'!BG450="AAAA",1,0)</f>
        <v>0</v>
      </c>
      <c r="X450">
        <f>IF('Rolex Data'!R450="Yes",1,0)</f>
        <v>0</v>
      </c>
      <c r="Y450">
        <f>IF(OR('Rolex Data'!X450="Yes", 'Rolex Data'!Y450="Yes",'Rolex Data'!Z450="Yes"),1,0)</f>
        <v>1</v>
      </c>
      <c r="Z450">
        <f>IF(OR('Rolex Data'!AA450="Yes",'Rolex Data'!AB450="Yes"),1,0)</f>
        <v>0</v>
      </c>
      <c r="AA450">
        <f>IF('Rolex Data'!AD450="Yes",1,0)</f>
        <v>0</v>
      </c>
      <c r="AB450">
        <f>IF('Rolex Data'!AC450="Yes",1,0)</f>
        <v>0</v>
      </c>
      <c r="AC450">
        <f>IF('Rolex Data'!AE450="Yes",1,0)</f>
        <v>1</v>
      </c>
      <c r="AD450">
        <f>IF(OR('Rolex Data'!AK450="Yes",'Rolex Data'!AN450="Yes"),1,0)</f>
        <v>0</v>
      </c>
      <c r="AE450" s="45">
        <f t="shared" si="37"/>
        <v>1</v>
      </c>
      <c r="AF450" s="45">
        <f t="shared" si="38"/>
        <v>0</v>
      </c>
      <c r="AG450" s="45">
        <f t="shared" si="39"/>
        <v>0</v>
      </c>
      <c r="AH450" s="45">
        <f t="shared" si="40"/>
        <v>0</v>
      </c>
      <c r="AI450" s="45">
        <f t="shared" si="41"/>
        <v>0</v>
      </c>
    </row>
    <row r="451" spans="1:35" x14ac:dyDescent="0.2">
      <c r="A451">
        <v>447</v>
      </c>
      <c r="B451" s="47">
        <f>'Rolex Data'!C451</f>
        <v>43233</v>
      </c>
      <c r="C451">
        <f>'Rolex Data'!D451</f>
        <v>554</v>
      </c>
      <c r="D451" s="48">
        <f>'Rolex Data'!E451</f>
        <v>9000</v>
      </c>
      <c r="E451" s="48">
        <f>'Rolex Data'!F451</f>
        <v>11250</v>
      </c>
      <c r="F451" s="49">
        <f t="shared" si="36"/>
        <v>9.1049798563183568</v>
      </c>
      <c r="G451">
        <f>IF('Rolex Data'!L451="Stainless Steel",1,0)</f>
        <v>1</v>
      </c>
      <c r="H451">
        <f>IF('Rolex Data'!L451="Two-tone",1,0)</f>
        <v>0</v>
      </c>
      <c r="I451">
        <f>IF(OR('Rolex Data'!L451="YG 18K",'Rolex Data'!L451="YG &lt;18K",'Rolex Data'!L451="PG 18K",'Rolex Data'!L451="PG &lt;18K",'Rolex Data'!L451="WG 18K",'Rolex Data'!L451="Mixes of 18K",'Rolex Data'!L451="Mixes &lt;18K"),1,0)</f>
        <v>0</v>
      </c>
      <c r="J451">
        <f>IF(OR('Rolex Data'!L451="PVD",'Rolex Data'!L451="Gold Plate",'Rolex Data'!L451="Other"),1,0)</f>
        <v>0</v>
      </c>
      <c r="K451">
        <f>IF('Rolex Data'!P451="Stainless Steel",1,0)</f>
        <v>1</v>
      </c>
      <c r="L451">
        <f>IF('Rolex Data'!P451="Leather",1,0)</f>
        <v>0</v>
      </c>
      <c r="M451">
        <f>IF('Rolex Data'!P451="Two-tone",1,0)</f>
        <v>0</v>
      </c>
      <c r="N451">
        <f>IF(OR('Rolex Data'!P451="YG 18K",'Rolex Data'!P451="PG 18K",'Rolex Data'!P451="WG 18K",'Rolex Data'!P451="Mixes of 18K"),1,0)</f>
        <v>0</v>
      </c>
      <c r="O451">
        <f>IF(OR('Rolex Data'!AX451="Yes",'Rolex Data'!AY451="Yes",'Rolex Data'!AW451="Yes"),1,0)</f>
        <v>0</v>
      </c>
      <c r="P451">
        <f>IF(OR(ISTEXT('Rolex Data'!AZ451), ISTEXT('Rolex Data'!BA451)),1,0)</f>
        <v>0</v>
      </c>
      <c r="Q451">
        <f>IF('Rolex Data'!BB451="Yes",1,0)</f>
        <v>0</v>
      </c>
      <c r="R451">
        <f>IF('Rolex Data'!BC451="Yes",1,0)</f>
        <v>0</v>
      </c>
      <c r="S451">
        <f>IF('Rolex Data'!BF451="Yes",1,0)</f>
        <v>0</v>
      </c>
      <c r="T451">
        <f>IF('Rolex Data'!BG451="A",1,0)</f>
        <v>0</v>
      </c>
      <c r="U451">
        <f>IF('Rolex Data'!BG451="AA",1,0)</f>
        <v>1</v>
      </c>
      <c r="V451">
        <f>IF('Rolex Data'!BG451="AAA",1,0)</f>
        <v>0</v>
      </c>
      <c r="W451">
        <f>IF('Rolex Data'!BG451="AAAA",1,0)</f>
        <v>0</v>
      </c>
      <c r="X451">
        <f>IF('Rolex Data'!R451="Yes",1,0)</f>
        <v>0</v>
      </c>
      <c r="Y451">
        <f>IF(OR('Rolex Data'!X451="Yes", 'Rolex Data'!Y451="Yes",'Rolex Data'!Z451="Yes"),1,0)</f>
        <v>1</v>
      </c>
      <c r="Z451">
        <f>IF(OR('Rolex Data'!AA451="Yes",'Rolex Data'!AB451="Yes"),1,0)</f>
        <v>0</v>
      </c>
      <c r="AA451">
        <f>IF('Rolex Data'!AD451="Yes",1,0)</f>
        <v>0</v>
      </c>
      <c r="AB451">
        <f>IF('Rolex Data'!AC451="Yes",1,0)</f>
        <v>1</v>
      </c>
      <c r="AC451">
        <f>IF('Rolex Data'!AE451="Yes",1,0)</f>
        <v>0</v>
      </c>
      <c r="AD451">
        <f>IF(OR('Rolex Data'!AK451="Yes",'Rolex Data'!AN451="Yes"),1,0)</f>
        <v>0</v>
      </c>
      <c r="AE451" s="45">
        <f t="shared" si="37"/>
        <v>1</v>
      </c>
      <c r="AF451" s="45">
        <f t="shared" si="38"/>
        <v>0</v>
      </c>
      <c r="AG451" s="45">
        <f t="shared" si="39"/>
        <v>0</v>
      </c>
      <c r="AH451" s="45">
        <f t="shared" si="40"/>
        <v>0</v>
      </c>
      <c r="AI451" s="45">
        <f t="shared" si="41"/>
        <v>0</v>
      </c>
    </row>
    <row r="452" spans="1:35" x14ac:dyDescent="0.2">
      <c r="A452">
        <v>448</v>
      </c>
      <c r="B452" s="47">
        <f>'Rolex Data'!C452</f>
        <v>43233</v>
      </c>
      <c r="C452">
        <f>'Rolex Data'!D452</f>
        <v>555</v>
      </c>
      <c r="D452" s="48">
        <f>'Rolex Data'!E452</f>
        <v>6500</v>
      </c>
      <c r="E452" s="48">
        <f>'Rolex Data'!F452</f>
        <v>8125</v>
      </c>
      <c r="F452" s="49">
        <f t="shared" si="36"/>
        <v>8.7795574558837277</v>
      </c>
      <c r="G452">
        <f>IF('Rolex Data'!L452="Stainless Steel",1,0)</f>
        <v>1</v>
      </c>
      <c r="H452">
        <f>IF('Rolex Data'!L452="Two-tone",1,0)</f>
        <v>0</v>
      </c>
      <c r="I452">
        <f>IF(OR('Rolex Data'!L452="YG 18K",'Rolex Data'!L452="YG &lt;18K",'Rolex Data'!L452="PG 18K",'Rolex Data'!L452="PG &lt;18K",'Rolex Data'!L452="WG 18K",'Rolex Data'!L452="Mixes of 18K",'Rolex Data'!L452="Mixes &lt;18K"),1,0)</f>
        <v>0</v>
      </c>
      <c r="J452">
        <f>IF(OR('Rolex Data'!L452="PVD",'Rolex Data'!L452="Gold Plate",'Rolex Data'!L452="Other"),1,0)</f>
        <v>0</v>
      </c>
      <c r="K452">
        <f>IF('Rolex Data'!P452="Stainless Steel",1,0)</f>
        <v>1</v>
      </c>
      <c r="L452">
        <f>IF('Rolex Data'!P452="Leather",1,0)</f>
        <v>0</v>
      </c>
      <c r="M452">
        <f>IF('Rolex Data'!P452="Two-tone",1,0)</f>
        <v>0</v>
      </c>
      <c r="N452">
        <f>IF(OR('Rolex Data'!P452="YG 18K",'Rolex Data'!P452="PG 18K",'Rolex Data'!P452="WG 18K",'Rolex Data'!P452="Mixes of 18K"),1,0)</f>
        <v>0</v>
      </c>
      <c r="O452">
        <f>IF(OR('Rolex Data'!AX452="Yes",'Rolex Data'!AY452="Yes",'Rolex Data'!AW452="Yes"),1,0)</f>
        <v>0</v>
      </c>
      <c r="P452">
        <f>IF(OR(ISTEXT('Rolex Data'!AZ452), ISTEXT('Rolex Data'!BA452)),1,0)</f>
        <v>0</v>
      </c>
      <c r="Q452">
        <f>IF('Rolex Data'!BB452="Yes",1,0)</f>
        <v>0</v>
      </c>
      <c r="R452">
        <f>IF('Rolex Data'!BC452="Yes",1,0)</f>
        <v>0</v>
      </c>
      <c r="S452">
        <f>IF('Rolex Data'!BF452="Yes",1,0)</f>
        <v>0</v>
      </c>
      <c r="T452">
        <f>IF('Rolex Data'!BG452="A",1,0)</f>
        <v>0</v>
      </c>
      <c r="U452">
        <f>IF('Rolex Data'!BG452="AA",1,0)</f>
        <v>1</v>
      </c>
      <c r="V452">
        <f>IF('Rolex Data'!BG452="AAA",1,0)</f>
        <v>0</v>
      </c>
      <c r="W452">
        <f>IF('Rolex Data'!BG452="AAAA",1,0)</f>
        <v>0</v>
      </c>
      <c r="X452">
        <f>IF('Rolex Data'!R452="Yes",1,0)</f>
        <v>0</v>
      </c>
      <c r="Y452">
        <f>IF(OR('Rolex Data'!X452="Yes", 'Rolex Data'!Y452="Yes",'Rolex Data'!Z452="Yes"),1,0)</f>
        <v>1</v>
      </c>
      <c r="Z452">
        <f>IF(OR('Rolex Data'!AA452="Yes",'Rolex Data'!AB452="Yes"),1,0)</f>
        <v>0</v>
      </c>
      <c r="AA452">
        <f>IF('Rolex Data'!AD452="Yes",1,0)</f>
        <v>0</v>
      </c>
      <c r="AB452">
        <f>IF('Rolex Data'!AC452="Yes",1,0)</f>
        <v>1</v>
      </c>
      <c r="AC452">
        <f>IF('Rolex Data'!AE452="Yes",1,0)</f>
        <v>0</v>
      </c>
      <c r="AD452">
        <f>IF(OR('Rolex Data'!AK452="Yes",'Rolex Data'!AN452="Yes"),1,0)</f>
        <v>0</v>
      </c>
      <c r="AE452" s="45">
        <f t="shared" si="37"/>
        <v>1</v>
      </c>
      <c r="AF452" s="45">
        <f t="shared" si="38"/>
        <v>0</v>
      </c>
      <c r="AG452" s="45">
        <f t="shared" si="39"/>
        <v>0</v>
      </c>
      <c r="AH452" s="45">
        <f t="shared" si="40"/>
        <v>0</v>
      </c>
      <c r="AI452" s="45">
        <f t="shared" si="41"/>
        <v>0</v>
      </c>
    </row>
    <row r="453" spans="1:35" x14ac:dyDescent="0.2">
      <c r="A453">
        <v>449</v>
      </c>
      <c r="B453" s="47">
        <f>'Rolex Data'!C453</f>
        <v>43233</v>
      </c>
      <c r="C453">
        <f>'Rolex Data'!D453</f>
        <v>604</v>
      </c>
      <c r="D453" s="48">
        <f>'Rolex Data'!E453</f>
        <v>10000</v>
      </c>
      <c r="E453" s="48">
        <f>'Rolex Data'!F453</f>
        <v>12500</v>
      </c>
      <c r="F453" s="49">
        <f t="shared" si="36"/>
        <v>9.2103403719761836</v>
      </c>
      <c r="G453">
        <f>IF('Rolex Data'!L453="Stainless Steel",1,0)</f>
        <v>1</v>
      </c>
      <c r="H453">
        <f>IF('Rolex Data'!L453="Two-tone",1,0)</f>
        <v>0</v>
      </c>
      <c r="I453">
        <f>IF(OR('Rolex Data'!L453="YG 18K",'Rolex Data'!L453="YG &lt;18K",'Rolex Data'!L453="PG 18K",'Rolex Data'!L453="PG &lt;18K",'Rolex Data'!L453="WG 18K",'Rolex Data'!L453="Mixes of 18K",'Rolex Data'!L453="Mixes &lt;18K"),1,0)</f>
        <v>0</v>
      </c>
      <c r="J453">
        <f>IF(OR('Rolex Data'!L453="PVD",'Rolex Data'!L453="Gold Plate",'Rolex Data'!L453="Other"),1,0)</f>
        <v>0</v>
      </c>
      <c r="K453">
        <f>IF('Rolex Data'!P453="Stainless Steel",1,0)</f>
        <v>1</v>
      </c>
      <c r="L453">
        <f>IF('Rolex Data'!P453="Leather",1,0)</f>
        <v>0</v>
      </c>
      <c r="M453">
        <f>IF('Rolex Data'!P453="Two-tone",1,0)</f>
        <v>0</v>
      </c>
      <c r="N453">
        <f>IF(OR('Rolex Data'!P453="YG 18K",'Rolex Data'!P453="PG 18K",'Rolex Data'!P453="WG 18K",'Rolex Data'!P453="Mixes of 18K"),1,0)</f>
        <v>0</v>
      </c>
      <c r="O453">
        <f>IF(OR('Rolex Data'!AX453="Yes",'Rolex Data'!AY453="Yes",'Rolex Data'!AW453="Yes"),1,0)</f>
        <v>0</v>
      </c>
      <c r="P453">
        <f>IF(OR(ISTEXT('Rolex Data'!AZ453), ISTEXT('Rolex Data'!BA453)),1,0)</f>
        <v>0</v>
      </c>
      <c r="Q453">
        <f>IF('Rolex Data'!BB453="Yes",1,0)</f>
        <v>0</v>
      </c>
      <c r="R453">
        <f>IF('Rolex Data'!BC453="Yes",1,0)</f>
        <v>0</v>
      </c>
      <c r="S453">
        <f>IF('Rolex Data'!BF453="Yes",1,0)</f>
        <v>0</v>
      </c>
      <c r="T453">
        <f>IF('Rolex Data'!BG453="A",1,0)</f>
        <v>0</v>
      </c>
      <c r="U453">
        <f>IF('Rolex Data'!BG453="AA",1,0)</f>
        <v>1</v>
      </c>
      <c r="V453">
        <f>IF('Rolex Data'!BG453="AAA",1,0)</f>
        <v>0</v>
      </c>
      <c r="W453">
        <f>IF('Rolex Data'!BG453="AAAA",1,0)</f>
        <v>0</v>
      </c>
      <c r="X453">
        <f>IF('Rolex Data'!R453="Yes",1,0)</f>
        <v>0</v>
      </c>
      <c r="Y453">
        <f>IF(OR('Rolex Data'!X453="Yes", 'Rolex Data'!Y453="Yes",'Rolex Data'!Z453="Yes"),1,0)</f>
        <v>1</v>
      </c>
      <c r="Z453">
        <f>IF(OR('Rolex Data'!AA453="Yes",'Rolex Data'!AB453="Yes"),1,0)</f>
        <v>0</v>
      </c>
      <c r="AA453">
        <f>IF('Rolex Data'!AD453="Yes",1,0)</f>
        <v>0</v>
      </c>
      <c r="AB453">
        <f>IF('Rolex Data'!AC453="Yes",1,0)</f>
        <v>0</v>
      </c>
      <c r="AC453">
        <f>IF('Rolex Data'!AE453="Yes",1,0)</f>
        <v>1</v>
      </c>
      <c r="AD453">
        <f>IF(OR('Rolex Data'!AK453="Yes",'Rolex Data'!AN453="Yes"),1,0)</f>
        <v>0</v>
      </c>
      <c r="AE453" s="45">
        <f t="shared" si="37"/>
        <v>1</v>
      </c>
      <c r="AF453" s="45">
        <f t="shared" si="38"/>
        <v>0</v>
      </c>
      <c r="AG453" s="45">
        <f t="shared" si="39"/>
        <v>0</v>
      </c>
      <c r="AH453" s="45">
        <f t="shared" si="40"/>
        <v>0</v>
      </c>
      <c r="AI453" s="45">
        <f t="shared" si="41"/>
        <v>0</v>
      </c>
    </row>
    <row r="454" spans="1:35" x14ac:dyDescent="0.2">
      <c r="A454">
        <v>450</v>
      </c>
      <c r="B454" s="47">
        <f>'Rolex Data'!C454</f>
        <v>43233</v>
      </c>
      <c r="C454">
        <f>'Rolex Data'!D454</f>
        <v>608</v>
      </c>
      <c r="D454" s="48">
        <f>'Rolex Data'!E454</f>
        <v>32000</v>
      </c>
      <c r="E454" s="48">
        <f>'Rolex Data'!F454</f>
        <v>40000</v>
      </c>
      <c r="F454" s="49">
        <f t="shared" ref="F454:F459" si="42">LN(D454)</f>
        <v>10.373491181781864</v>
      </c>
      <c r="G454">
        <f>IF('Rolex Data'!L454="Stainless Steel",1,0)</f>
        <v>0</v>
      </c>
      <c r="H454">
        <f>IF('Rolex Data'!L454="Two-tone",1,0)</f>
        <v>0</v>
      </c>
      <c r="I454">
        <f>IF(OR('Rolex Data'!L454="YG 18K",'Rolex Data'!L454="YG &lt;18K",'Rolex Data'!L454="PG 18K",'Rolex Data'!L454="PG &lt;18K",'Rolex Data'!L454="WG 18K",'Rolex Data'!L454="Mixes of 18K",'Rolex Data'!L454="Mixes &lt;18K"),1,0)</f>
        <v>1</v>
      </c>
      <c r="J454">
        <f>IF(OR('Rolex Data'!L454="PVD",'Rolex Data'!L454="Gold Plate",'Rolex Data'!L454="Other"),1,0)</f>
        <v>0</v>
      </c>
      <c r="K454">
        <f>IF('Rolex Data'!P454="Stainless Steel",1,0)</f>
        <v>0</v>
      </c>
      <c r="L454">
        <f>IF('Rolex Data'!P454="Leather",1,0)</f>
        <v>1</v>
      </c>
      <c r="M454">
        <f>IF('Rolex Data'!P454="Two-tone",1,0)</f>
        <v>0</v>
      </c>
      <c r="N454">
        <f>IF(OR('Rolex Data'!P454="YG 18K",'Rolex Data'!P454="PG 18K",'Rolex Data'!P454="WG 18K",'Rolex Data'!P454="Mixes of 18K"),1,0)</f>
        <v>0</v>
      </c>
      <c r="O454">
        <f>IF(OR('Rolex Data'!AX454="Yes",'Rolex Data'!AY454="Yes",'Rolex Data'!AW454="Yes"),1,0)</f>
        <v>0</v>
      </c>
      <c r="P454">
        <f>IF(OR(ISTEXT('Rolex Data'!AZ454), ISTEXT('Rolex Data'!BA454)),1,0)</f>
        <v>0</v>
      </c>
      <c r="Q454">
        <f>IF('Rolex Data'!BB454="Yes",1,0)</f>
        <v>0</v>
      </c>
      <c r="R454">
        <f>IF('Rolex Data'!BC454="Yes",1,0)</f>
        <v>0</v>
      </c>
      <c r="S454">
        <f>IF('Rolex Data'!BF454="Yes",1,0)</f>
        <v>0</v>
      </c>
      <c r="T454">
        <f>IF('Rolex Data'!BG454="A",1,0)</f>
        <v>0</v>
      </c>
      <c r="U454">
        <f>IF('Rolex Data'!BG454="AA",1,0)</f>
        <v>0</v>
      </c>
      <c r="V454">
        <f>IF('Rolex Data'!BG454="AAA",1,0)</f>
        <v>1</v>
      </c>
      <c r="W454">
        <f>IF('Rolex Data'!BG454="AAAA",1,0)</f>
        <v>0</v>
      </c>
      <c r="X454">
        <f>IF('Rolex Data'!R454="Yes",1,0)</f>
        <v>0</v>
      </c>
      <c r="Y454">
        <f>IF(OR('Rolex Data'!X454="Yes", 'Rolex Data'!Y454="Yes",'Rolex Data'!Z454="Yes"),1,0)</f>
        <v>1</v>
      </c>
      <c r="Z454">
        <f>IF(OR('Rolex Data'!AA454="Yes",'Rolex Data'!AB454="Yes"),1,0)</f>
        <v>0</v>
      </c>
      <c r="AA454">
        <f>IF('Rolex Data'!AD454="Yes",1,0)</f>
        <v>0</v>
      </c>
      <c r="AB454">
        <f>IF('Rolex Data'!AC454="Yes",1,0)</f>
        <v>0</v>
      </c>
      <c r="AC454">
        <f>IF('Rolex Data'!AE454="Yes",1,0)</f>
        <v>1</v>
      </c>
      <c r="AD454">
        <f>IF(OR('Rolex Data'!AK454="Yes",'Rolex Data'!AN454="Yes"),1,0)</f>
        <v>0</v>
      </c>
      <c r="AE454" s="45">
        <f t="shared" ref="AE454:AE459" si="43">IF(AND($B454&gt;=DATEVALUE("1/1/2018"),$B454&lt;=DATEVALUE("12/31/2018")),1,0)</f>
        <v>1</v>
      </c>
      <c r="AF454" s="45">
        <f t="shared" ref="AF454:AF459" si="44">IF(AND($B454&gt;=DATEVALUE("1/1/2019"),$B454&lt;=DATEVALUE("12/31/2019")),1,0)</f>
        <v>0</v>
      </c>
      <c r="AG454" s="45">
        <f t="shared" ref="AG454:AG459" si="45">IF(AND($B454&gt;=DATEVALUE("1/1/2020"),$B454&lt;=DATEVALUE("12/31/2020")),1,0)</f>
        <v>0</v>
      </c>
      <c r="AH454" s="45">
        <f t="shared" ref="AH454:AH459" si="46">IF(AND($B454&gt;=DATEVALUE("1/1/2021"),$B454&lt;=DATEVALUE("12/31/2021")),1,0)</f>
        <v>0</v>
      </c>
      <c r="AI454" s="45">
        <f t="shared" ref="AI454:AI459" si="47">IF(AND($B454&gt;=DATEVALUE("1/1/2022"),$B454&lt;=DATEVALUE("12/31/2022")),1,0)</f>
        <v>0</v>
      </c>
    </row>
    <row r="455" spans="1:35" x14ac:dyDescent="0.2">
      <c r="A455">
        <v>451</v>
      </c>
      <c r="B455" s="47">
        <f>'Rolex Data'!C455</f>
        <v>43233</v>
      </c>
      <c r="C455">
        <f>'Rolex Data'!D455</f>
        <v>610</v>
      </c>
      <c r="D455" s="48">
        <f>'Rolex Data'!E455</f>
        <v>15000</v>
      </c>
      <c r="E455" s="48">
        <f>'Rolex Data'!F455</f>
        <v>18750</v>
      </c>
      <c r="F455" s="49">
        <f t="shared" si="42"/>
        <v>9.6158054800843473</v>
      </c>
      <c r="G455">
        <f>IF('Rolex Data'!L455="Stainless Steel",1,0)</f>
        <v>1</v>
      </c>
      <c r="H455">
        <f>IF('Rolex Data'!L455="Two-tone",1,0)</f>
        <v>0</v>
      </c>
      <c r="I455">
        <f>IF(OR('Rolex Data'!L455="YG 18K",'Rolex Data'!L455="YG &lt;18K",'Rolex Data'!L455="PG 18K",'Rolex Data'!L455="PG &lt;18K",'Rolex Data'!L455="WG 18K",'Rolex Data'!L455="Mixes of 18K",'Rolex Data'!L455="Mixes &lt;18K"),1,0)</f>
        <v>0</v>
      </c>
      <c r="J455">
        <f>IF(OR('Rolex Data'!L455="PVD",'Rolex Data'!L455="Gold Plate",'Rolex Data'!L455="Other"),1,0)</f>
        <v>0</v>
      </c>
      <c r="K455">
        <f>IF('Rolex Data'!P455="Stainless Steel",1,0)</f>
        <v>1</v>
      </c>
      <c r="L455">
        <f>IF('Rolex Data'!P455="Leather",1,0)</f>
        <v>0</v>
      </c>
      <c r="M455">
        <f>IF('Rolex Data'!P455="Two-tone",1,0)</f>
        <v>0</v>
      </c>
      <c r="N455">
        <f>IF(OR('Rolex Data'!P455="YG 18K",'Rolex Data'!P455="PG 18K",'Rolex Data'!P455="WG 18K",'Rolex Data'!P455="Mixes of 18K"),1,0)</f>
        <v>0</v>
      </c>
      <c r="O455">
        <f>IF(OR('Rolex Data'!AX455="Yes",'Rolex Data'!AY455="Yes",'Rolex Data'!AW455="Yes"),1,0)</f>
        <v>0</v>
      </c>
      <c r="P455">
        <f>IF(OR(ISTEXT('Rolex Data'!AZ455), ISTEXT('Rolex Data'!BA455)),1,0)</f>
        <v>0</v>
      </c>
      <c r="Q455">
        <f>IF('Rolex Data'!BB455="Yes",1,0)</f>
        <v>0</v>
      </c>
      <c r="R455">
        <f>IF('Rolex Data'!BC455="Yes",1,0)</f>
        <v>0</v>
      </c>
      <c r="S455">
        <f>IF('Rolex Data'!BF455="Yes",1,0)</f>
        <v>0</v>
      </c>
      <c r="T455">
        <f>IF('Rolex Data'!BG455="A",1,0)</f>
        <v>0</v>
      </c>
      <c r="U455">
        <f>IF('Rolex Data'!BG455="AA",1,0)</f>
        <v>0</v>
      </c>
      <c r="V455">
        <f>IF('Rolex Data'!BG455="AAA",1,0)</f>
        <v>1</v>
      </c>
      <c r="W455">
        <f>IF('Rolex Data'!BG455="AAAA",1,0)</f>
        <v>0</v>
      </c>
      <c r="X455">
        <f>IF('Rolex Data'!R455="Yes",1,0)</f>
        <v>0</v>
      </c>
      <c r="Y455">
        <f>IF(OR('Rolex Data'!X455="Yes", 'Rolex Data'!Y455="Yes",'Rolex Data'!Z455="Yes"),1,0)</f>
        <v>1</v>
      </c>
      <c r="Z455">
        <f>IF(OR('Rolex Data'!AA455="Yes",'Rolex Data'!AB455="Yes"),1,0)</f>
        <v>0</v>
      </c>
      <c r="AA455">
        <f>IF('Rolex Data'!AD455="Yes",1,0)</f>
        <v>0</v>
      </c>
      <c r="AB455">
        <f>IF('Rolex Data'!AC455="Yes",1,0)</f>
        <v>0</v>
      </c>
      <c r="AC455">
        <f>IF('Rolex Data'!AE455="Yes",1,0)</f>
        <v>1</v>
      </c>
      <c r="AD455">
        <f>IF(OR('Rolex Data'!AK455="Yes",'Rolex Data'!AN455="Yes"),1,0)</f>
        <v>0</v>
      </c>
      <c r="AE455" s="45">
        <f t="shared" si="43"/>
        <v>1</v>
      </c>
      <c r="AF455" s="45">
        <f t="shared" si="44"/>
        <v>0</v>
      </c>
      <c r="AG455" s="45">
        <f t="shared" si="45"/>
        <v>0</v>
      </c>
      <c r="AH455" s="45">
        <f t="shared" si="46"/>
        <v>0</v>
      </c>
      <c r="AI455" s="45">
        <f t="shared" si="47"/>
        <v>0</v>
      </c>
    </row>
    <row r="456" spans="1:35" x14ac:dyDescent="0.2">
      <c r="A456">
        <v>452</v>
      </c>
      <c r="B456" s="47">
        <f>'Rolex Data'!C456</f>
        <v>44688</v>
      </c>
      <c r="C456">
        <f>'Rolex Data'!D456</f>
        <v>112</v>
      </c>
      <c r="D456" s="48">
        <f>'Rolex Data'!E456</f>
        <v>150000</v>
      </c>
      <c r="E456" s="48">
        <f>'Rolex Data'!F456</f>
        <v>187500</v>
      </c>
      <c r="F456" s="49">
        <f t="shared" si="42"/>
        <v>11.918390573078392</v>
      </c>
      <c r="G456">
        <f>IF('Rolex Data'!L456="Stainless Steel",1,0)</f>
        <v>1</v>
      </c>
      <c r="H456">
        <f>IF('Rolex Data'!L456="Two-tone",1,0)</f>
        <v>0</v>
      </c>
      <c r="I456">
        <f>IF(OR('Rolex Data'!L456="YG 18K",'Rolex Data'!L456="YG &lt;18K",'Rolex Data'!L456="PG 18K",'Rolex Data'!L456="PG &lt;18K",'Rolex Data'!L456="WG 18K",'Rolex Data'!L456="Mixes of 18K",'Rolex Data'!L456="Mixes &lt;18K"),1,0)</f>
        <v>0</v>
      </c>
      <c r="J456">
        <f>IF(OR('Rolex Data'!L456="PVD",'Rolex Data'!L456="Gold Plate",'Rolex Data'!L456="Other"),1,0)</f>
        <v>0</v>
      </c>
      <c r="K456">
        <f>IF('Rolex Data'!P456="Stainless Steel",1,0)</f>
        <v>1</v>
      </c>
      <c r="L456">
        <f>IF('Rolex Data'!P456="Leather",1,0)</f>
        <v>0</v>
      </c>
      <c r="M456">
        <f>IF('Rolex Data'!P456="Two-tone",1,0)</f>
        <v>0</v>
      </c>
      <c r="N456">
        <f>IF(OR('Rolex Data'!P456="YG 18K",'Rolex Data'!P456="PG 18K",'Rolex Data'!P456="WG 18K",'Rolex Data'!P456="Mixes of 18K"),1,0)</f>
        <v>0</v>
      </c>
      <c r="O456">
        <f>IF(OR('Rolex Data'!AX456="Yes",'Rolex Data'!AY456="Yes",'Rolex Data'!AW456="Yes"),1,0)</f>
        <v>0</v>
      </c>
      <c r="P456">
        <f>IF(OR(ISTEXT('Rolex Data'!AZ456), ISTEXT('Rolex Data'!BA456)),1,0)</f>
        <v>1</v>
      </c>
      <c r="Q456">
        <f>IF('Rolex Data'!BB456="Yes",1,0)</f>
        <v>0</v>
      </c>
      <c r="R456">
        <f>IF('Rolex Data'!BC456="Yes",1,0)</f>
        <v>0</v>
      </c>
      <c r="S456">
        <f>IF('Rolex Data'!BF456="Yes",1,0)</f>
        <v>1</v>
      </c>
      <c r="T456">
        <f>IF('Rolex Data'!BG456="A",1,0)</f>
        <v>0</v>
      </c>
      <c r="U456">
        <f>IF('Rolex Data'!BG456="AA",1,0)</f>
        <v>0</v>
      </c>
      <c r="V456">
        <f>IF('Rolex Data'!BG456="AAA",1,0)</f>
        <v>0</v>
      </c>
      <c r="W456">
        <f>IF('Rolex Data'!BG456="AAAA",1,0)</f>
        <v>1</v>
      </c>
      <c r="X456">
        <f>IF('Rolex Data'!R456="Yes",1,0)</f>
        <v>0</v>
      </c>
      <c r="Y456">
        <f>IF(OR('Rolex Data'!X456="Yes", 'Rolex Data'!Y456="Yes",'Rolex Data'!Z456="Yes"),1,0)</f>
        <v>1</v>
      </c>
      <c r="Z456">
        <f>IF(OR('Rolex Data'!AA456="Yes",'Rolex Data'!AB456="Yes"),1,0)</f>
        <v>0</v>
      </c>
      <c r="AA456">
        <f>IF('Rolex Data'!AD456="Yes",1,0)</f>
        <v>0</v>
      </c>
      <c r="AB456">
        <f>IF('Rolex Data'!AC456="Yes",1,0)</f>
        <v>1</v>
      </c>
      <c r="AC456">
        <f>IF('Rolex Data'!AE456="Yes",1,0)</f>
        <v>0</v>
      </c>
      <c r="AD456">
        <f>IF(OR('Rolex Data'!AK456="Yes",'Rolex Data'!AN456="Yes"),1,0)</f>
        <v>0</v>
      </c>
      <c r="AE456" s="45">
        <f t="shared" si="43"/>
        <v>0</v>
      </c>
      <c r="AF456" s="45">
        <f t="shared" si="44"/>
        <v>0</v>
      </c>
      <c r="AG456" s="45">
        <f t="shared" si="45"/>
        <v>0</v>
      </c>
      <c r="AH456" s="45">
        <f t="shared" si="46"/>
        <v>0</v>
      </c>
      <c r="AI456" s="45">
        <f t="shared" si="47"/>
        <v>1</v>
      </c>
    </row>
    <row r="457" spans="1:35" x14ac:dyDescent="0.2">
      <c r="A457">
        <v>453</v>
      </c>
      <c r="B457" s="47">
        <f>'Rolex Data'!C457</f>
        <v>43779</v>
      </c>
      <c r="C457">
        <f>'Rolex Data'!D457</f>
        <v>247</v>
      </c>
      <c r="D457" s="48">
        <f>'Rolex Data'!E457</f>
        <v>90000</v>
      </c>
      <c r="E457" s="48">
        <f>'Rolex Data'!F457</f>
        <v>112500</v>
      </c>
      <c r="F457" s="49">
        <f t="shared" si="42"/>
        <v>11.407564949312402</v>
      </c>
      <c r="G457">
        <f>IF('Rolex Data'!L457="Stainless Steel",1,0)</f>
        <v>1</v>
      </c>
      <c r="H457">
        <f>IF('Rolex Data'!L457="Two-tone",1,0)</f>
        <v>0</v>
      </c>
      <c r="I457">
        <f>IF(OR('Rolex Data'!L457="YG 18K",'Rolex Data'!L457="YG &lt;18K",'Rolex Data'!L457="PG 18K",'Rolex Data'!L457="PG &lt;18K",'Rolex Data'!L457="WG 18K",'Rolex Data'!L457="Mixes of 18K",'Rolex Data'!L457="Mixes &lt;18K"),1,0)</f>
        <v>0</v>
      </c>
      <c r="J457">
        <f>IF(OR('Rolex Data'!L457="PVD",'Rolex Data'!L457="Gold Plate",'Rolex Data'!L457="Other"),1,0)</f>
        <v>0</v>
      </c>
      <c r="K457">
        <f>IF('Rolex Data'!P457="Stainless Steel",1,0)</f>
        <v>1</v>
      </c>
      <c r="L457">
        <f>IF('Rolex Data'!P457="Leather",1,0)</f>
        <v>0</v>
      </c>
      <c r="M457">
        <f>IF('Rolex Data'!P457="Two-tone",1,0)</f>
        <v>0</v>
      </c>
      <c r="N457">
        <f>IF(OR('Rolex Data'!P457="YG 18K",'Rolex Data'!P457="PG 18K",'Rolex Data'!P457="WG 18K",'Rolex Data'!P457="Mixes of 18K"),1,0)</f>
        <v>0</v>
      </c>
      <c r="O457">
        <f>IF(OR('Rolex Data'!AX457="Yes",'Rolex Data'!AY457="Yes",'Rolex Data'!AW457="Yes"),1,0)</f>
        <v>0</v>
      </c>
      <c r="P457">
        <f>IF(OR(ISTEXT('Rolex Data'!AZ457), ISTEXT('Rolex Data'!BA457)),1,0)</f>
        <v>0</v>
      </c>
      <c r="Q457">
        <f>IF('Rolex Data'!BB457="Yes",1,0)</f>
        <v>0</v>
      </c>
      <c r="R457">
        <f>IF('Rolex Data'!BC457="Yes",1,0)</f>
        <v>0</v>
      </c>
      <c r="S457">
        <f>IF('Rolex Data'!BF457="Yes",1,0)</f>
        <v>1</v>
      </c>
      <c r="T457">
        <f>IF('Rolex Data'!BG457="A",1,0)</f>
        <v>0</v>
      </c>
      <c r="U457">
        <f>IF('Rolex Data'!BG457="AA",1,0)</f>
        <v>0</v>
      </c>
      <c r="V457">
        <f>IF('Rolex Data'!BG457="AAA",1,0)</f>
        <v>0</v>
      </c>
      <c r="W457">
        <f>IF('Rolex Data'!BG457="AAAA",1,0)</f>
        <v>1</v>
      </c>
      <c r="X457">
        <f>IF('Rolex Data'!R457="Yes",1,0)</f>
        <v>0</v>
      </c>
      <c r="Y457">
        <f>IF(OR('Rolex Data'!X457="Yes", 'Rolex Data'!Y457="Yes",'Rolex Data'!Z457="Yes"),1,0)</f>
        <v>1</v>
      </c>
      <c r="Z457">
        <f>IF(OR('Rolex Data'!AA457="Yes",'Rolex Data'!AB457="Yes"),1,0)</f>
        <v>0</v>
      </c>
      <c r="AA457">
        <f>IF('Rolex Data'!AD457="Yes",1,0)</f>
        <v>0</v>
      </c>
      <c r="AB457">
        <f>IF('Rolex Data'!AC457="Yes",1,0)</f>
        <v>0</v>
      </c>
      <c r="AC457">
        <f>IF('Rolex Data'!AE457="Yes",1,0)</f>
        <v>1</v>
      </c>
      <c r="AD457">
        <f>IF(OR('Rolex Data'!AK457="Yes",'Rolex Data'!AN457="Yes"),1,0)</f>
        <v>0</v>
      </c>
      <c r="AE457" s="45">
        <f t="shared" si="43"/>
        <v>0</v>
      </c>
      <c r="AF457" s="45">
        <f t="shared" si="44"/>
        <v>1</v>
      </c>
      <c r="AG457" s="45">
        <f t="shared" si="45"/>
        <v>0</v>
      </c>
      <c r="AH457" s="45">
        <f t="shared" si="46"/>
        <v>0</v>
      </c>
      <c r="AI457" s="45">
        <f t="shared" si="47"/>
        <v>0</v>
      </c>
    </row>
    <row r="458" spans="1:35" x14ac:dyDescent="0.2">
      <c r="A458">
        <v>454</v>
      </c>
      <c r="B458" s="47">
        <f>'Rolex Data'!C458</f>
        <v>43415</v>
      </c>
      <c r="C458">
        <f>'Rolex Data'!D458</f>
        <v>570</v>
      </c>
      <c r="D458" s="48">
        <f>'Rolex Data'!E458</f>
        <v>50000</v>
      </c>
      <c r="E458" s="48">
        <f>'Rolex Data'!F458</f>
        <v>62500</v>
      </c>
      <c r="F458" s="49">
        <f t="shared" si="42"/>
        <v>10.819778284410283</v>
      </c>
      <c r="G458">
        <f>IF('Rolex Data'!L458="Stainless Steel",1,0)</f>
        <v>1</v>
      </c>
      <c r="H458">
        <f>IF('Rolex Data'!L458="Two-tone",1,0)</f>
        <v>0</v>
      </c>
      <c r="I458">
        <f>IF(OR('Rolex Data'!L458="YG 18K",'Rolex Data'!L458="YG &lt;18K",'Rolex Data'!L458="PG 18K",'Rolex Data'!L458="PG &lt;18K",'Rolex Data'!L458="WG 18K",'Rolex Data'!L458="Mixes of 18K",'Rolex Data'!L458="Mixes &lt;18K"),1,0)</f>
        <v>0</v>
      </c>
      <c r="J458">
        <f>IF(OR('Rolex Data'!L458="PVD",'Rolex Data'!L458="Gold Plate",'Rolex Data'!L458="Other"),1,0)</f>
        <v>0</v>
      </c>
      <c r="K458">
        <f>IF('Rolex Data'!P458="Stainless Steel",1,0)</f>
        <v>0</v>
      </c>
      <c r="L458">
        <f>IF('Rolex Data'!P458="Leather",1,0)</f>
        <v>1</v>
      </c>
      <c r="M458">
        <f>IF('Rolex Data'!P458="Two-tone",1,0)</f>
        <v>0</v>
      </c>
      <c r="N458">
        <f>IF(OR('Rolex Data'!P458="YG 18K",'Rolex Data'!P458="PG 18K",'Rolex Data'!P458="WG 18K",'Rolex Data'!P458="Mixes of 18K"),1,0)</f>
        <v>0</v>
      </c>
      <c r="O458">
        <f>IF(OR('Rolex Data'!AX458="Yes",'Rolex Data'!AY458="Yes",'Rolex Data'!AW458="Yes"),1,0)</f>
        <v>0</v>
      </c>
      <c r="P458">
        <f>IF(OR(ISTEXT('Rolex Data'!AZ458), ISTEXT('Rolex Data'!BA458)),1,0)</f>
        <v>0</v>
      </c>
      <c r="Q458">
        <f>IF('Rolex Data'!BB458="Yes",1,0)</f>
        <v>0</v>
      </c>
      <c r="R458">
        <f>IF('Rolex Data'!BC458="Yes",1,0)</f>
        <v>0</v>
      </c>
      <c r="S458">
        <f>IF('Rolex Data'!BF458="Yes",1,0)</f>
        <v>1</v>
      </c>
      <c r="T458">
        <f>IF('Rolex Data'!BG458="A",1,0)</f>
        <v>0</v>
      </c>
      <c r="U458">
        <f>IF('Rolex Data'!BG458="AA",1,0)</f>
        <v>0</v>
      </c>
      <c r="V458">
        <f>IF('Rolex Data'!BG458="AAA",1,0)</f>
        <v>0</v>
      </c>
      <c r="W458">
        <f>IF('Rolex Data'!BG458="AAAA",1,0)</f>
        <v>1</v>
      </c>
      <c r="X458">
        <f>IF('Rolex Data'!R458="Yes",1,0)</f>
        <v>1</v>
      </c>
      <c r="Y458">
        <f>IF(OR('Rolex Data'!X458="Yes", 'Rolex Data'!Y458="Yes",'Rolex Data'!Z458="Yes"),1,0)</f>
        <v>0</v>
      </c>
      <c r="Z458">
        <f>IF(OR('Rolex Data'!AA458="Yes",'Rolex Data'!AB458="Yes"),1,0)</f>
        <v>0</v>
      </c>
      <c r="AA458">
        <f>IF('Rolex Data'!AD458="Yes",1,0)</f>
        <v>0</v>
      </c>
      <c r="AB458">
        <f>IF('Rolex Data'!AC458="Yes",1,0)</f>
        <v>0</v>
      </c>
      <c r="AC458">
        <f>IF('Rolex Data'!AE458="Yes",1,0)</f>
        <v>0</v>
      </c>
      <c r="AD458">
        <f>IF(OR('Rolex Data'!AK458="Yes",'Rolex Data'!AN458="Yes"),1,0)</f>
        <v>0</v>
      </c>
      <c r="AE458" s="45">
        <f t="shared" si="43"/>
        <v>1</v>
      </c>
      <c r="AF458" s="45">
        <f t="shared" si="44"/>
        <v>0</v>
      </c>
      <c r="AG458" s="45">
        <f t="shared" si="45"/>
        <v>0</v>
      </c>
      <c r="AH458" s="45">
        <f t="shared" si="46"/>
        <v>0</v>
      </c>
      <c r="AI458" s="45">
        <f t="shared" si="47"/>
        <v>0</v>
      </c>
    </row>
    <row r="459" spans="1:35" x14ac:dyDescent="0.2">
      <c r="A459">
        <v>455</v>
      </c>
      <c r="B459" s="47">
        <f>'Rolex Data'!C459</f>
        <v>43233</v>
      </c>
      <c r="C459">
        <f>'Rolex Data'!D459</f>
        <v>607</v>
      </c>
      <c r="D459" s="48">
        <f>'Rolex Data'!E459</f>
        <v>270000</v>
      </c>
      <c r="E459" s="48">
        <f>'Rolex Data'!F459</f>
        <v>329000</v>
      </c>
      <c r="F459" s="49">
        <f t="shared" si="42"/>
        <v>12.506177237980511</v>
      </c>
      <c r="G459">
        <f>IF('Rolex Data'!L459="Stainless Steel",1,0)</f>
        <v>0</v>
      </c>
      <c r="H459">
        <f>IF('Rolex Data'!L459="Two-tone",1,0)</f>
        <v>0</v>
      </c>
      <c r="I459">
        <f>IF(OR('Rolex Data'!L459="YG 18K",'Rolex Data'!L459="YG &lt;18K",'Rolex Data'!L459="PG 18K",'Rolex Data'!L459="PG &lt;18K",'Rolex Data'!L459="WG 18K",'Rolex Data'!L459="Mixes of 18K",'Rolex Data'!L459="Mixes &lt;18K"),1,0)</f>
        <v>1</v>
      </c>
      <c r="J459">
        <f>IF(OR('Rolex Data'!L459="PVD",'Rolex Data'!L459="Gold Plate",'Rolex Data'!L459="Other"),1,0)</f>
        <v>0</v>
      </c>
      <c r="K459">
        <f>IF('Rolex Data'!P459="Stainless Steel",1,0)</f>
        <v>0</v>
      </c>
      <c r="L459">
        <f>IF('Rolex Data'!P459="Leather",1,0)</f>
        <v>0</v>
      </c>
      <c r="M459">
        <f>IF('Rolex Data'!P459="Two-tone",1,0)</f>
        <v>0</v>
      </c>
      <c r="N459">
        <f>IF(OR('Rolex Data'!P459="YG 18K",'Rolex Data'!P459="PG 18K",'Rolex Data'!P459="WG 18K",'Rolex Data'!P459="Mixes of 18K"),1,0)</f>
        <v>1</v>
      </c>
      <c r="O459">
        <f>IF(OR('Rolex Data'!AX459="Yes",'Rolex Data'!AY459="Yes",'Rolex Data'!AW459="Yes"),1,0)</f>
        <v>0</v>
      </c>
      <c r="P459">
        <f>IF(OR(ISTEXT('Rolex Data'!AZ459), ISTEXT('Rolex Data'!BA459)),1,0)</f>
        <v>0</v>
      </c>
      <c r="Q459">
        <f>IF('Rolex Data'!BB459="Yes",1,0)</f>
        <v>0</v>
      </c>
      <c r="R459">
        <f>IF('Rolex Data'!BC459="Yes",1,0)</f>
        <v>0</v>
      </c>
      <c r="S459">
        <f>IF('Rolex Data'!BF459="Yes",1,0)</f>
        <v>1</v>
      </c>
      <c r="T459">
        <f>IF('Rolex Data'!BG459="A",1,0)</f>
        <v>0</v>
      </c>
      <c r="U459">
        <f>IF('Rolex Data'!BG459="AA",1,0)</f>
        <v>0</v>
      </c>
      <c r="V459">
        <f>IF('Rolex Data'!BG459="AAA",1,0)</f>
        <v>0</v>
      </c>
      <c r="W459">
        <f>IF('Rolex Data'!BG459="AAAA",1,0)</f>
        <v>1</v>
      </c>
      <c r="X459">
        <f>IF('Rolex Data'!R459="Yes",1,0)</f>
        <v>0</v>
      </c>
      <c r="Y459">
        <f>IF(OR('Rolex Data'!X459="Yes", 'Rolex Data'!Y459="Yes",'Rolex Data'!Z459="Yes"),1,0)</f>
        <v>1</v>
      </c>
      <c r="Z459">
        <f>IF(OR('Rolex Data'!AA459="Yes",'Rolex Data'!AB459="Yes"),1,0)</f>
        <v>0</v>
      </c>
      <c r="AA459">
        <f>IF('Rolex Data'!AD459="Yes",1,0)</f>
        <v>0</v>
      </c>
      <c r="AB459">
        <f>IF('Rolex Data'!AC459="Yes",1,0)</f>
        <v>0</v>
      </c>
      <c r="AC459">
        <f>IF('Rolex Data'!AE459="Yes",1,0)</f>
        <v>1</v>
      </c>
      <c r="AD459">
        <f>IF(OR('Rolex Data'!AK459="Yes",'Rolex Data'!AN459="Yes"),1,0)</f>
        <v>0</v>
      </c>
      <c r="AE459" s="45">
        <f t="shared" si="43"/>
        <v>1</v>
      </c>
      <c r="AF459" s="45">
        <f t="shared" si="44"/>
        <v>0</v>
      </c>
      <c r="AG459" s="45">
        <f t="shared" si="45"/>
        <v>0</v>
      </c>
      <c r="AH459" s="45">
        <f t="shared" si="46"/>
        <v>0</v>
      </c>
      <c r="AI459" s="45">
        <f t="shared" si="47"/>
        <v>0</v>
      </c>
    </row>
  </sheetData>
  <autoFilter ref="B4:AI4" xr:uid="{EB7C67D5-7AAB-D348-BAAD-BE5067376DCC}"/>
  <conditionalFormatting sqref="G5:AI459">
    <cfRule type="colorScale" priority="1">
      <colorScale>
        <cfvo type="num" val="0"/>
        <cfvo type="num" val="1"/>
        <color theme="0"/>
        <color rgb="FF00B050"/>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5A418-475F-234B-B70A-18A27A51DFCD}">
  <dimension ref="A2:X65"/>
  <sheetViews>
    <sheetView tabSelected="1" workbookViewId="0">
      <selection activeCell="D54" sqref="D54"/>
    </sheetView>
  </sheetViews>
  <sheetFormatPr baseColWidth="10" defaultRowHeight="16" x14ac:dyDescent="0.2"/>
  <cols>
    <col min="1" max="1" width="10.83203125" style="51"/>
    <col min="2" max="3" width="20.83203125" style="51" customWidth="1"/>
    <col min="4" max="6" width="15.83203125" style="51" customWidth="1"/>
    <col min="7" max="7" width="15.83203125" style="59" customWidth="1"/>
    <col min="8" max="8" width="3.83203125" style="51" customWidth="1"/>
    <col min="9" max="10" width="10.83203125" style="51"/>
    <col min="11" max="11" width="10.33203125" style="76" customWidth="1"/>
    <col min="12" max="12" width="24" style="51" customWidth="1"/>
    <col min="13" max="13" width="9.1640625" style="51" bestFit="1" customWidth="1"/>
    <col min="14" max="15" width="12.1640625" style="51" bestFit="1" customWidth="1"/>
    <col min="16" max="16" width="14" style="51" bestFit="1" customWidth="1"/>
    <col min="17" max="17" width="7.83203125" style="51" bestFit="1" customWidth="1"/>
    <col min="18" max="21" width="10.83203125" style="51"/>
    <col min="22" max="22" width="14.83203125" style="51" customWidth="1"/>
    <col min="23" max="24" width="10.83203125" style="51"/>
    <col min="25" max="16384" width="10.83203125" style="50"/>
  </cols>
  <sheetData>
    <row r="2" spans="2:23" x14ac:dyDescent="0.2">
      <c r="B2" s="52"/>
      <c r="C2" s="53" t="s">
        <v>247</v>
      </c>
      <c r="D2" s="54" t="s">
        <v>248</v>
      </c>
      <c r="E2" s="54" t="s">
        <v>249</v>
      </c>
      <c r="F2" s="54" t="s">
        <v>250</v>
      </c>
      <c r="G2" s="54" t="s">
        <v>251</v>
      </c>
      <c r="H2" s="55"/>
      <c r="K2" s="75" t="s">
        <v>252</v>
      </c>
      <c r="L2" s="54" t="s">
        <v>253</v>
      </c>
      <c r="M2" s="54" t="s">
        <v>249</v>
      </c>
      <c r="N2" s="54" t="s">
        <v>254</v>
      </c>
      <c r="O2" s="54" t="s">
        <v>255</v>
      </c>
      <c r="P2" s="54" t="s">
        <v>256</v>
      </c>
      <c r="Q2" s="54" t="s">
        <v>255</v>
      </c>
      <c r="T2" s="56" t="s">
        <v>252</v>
      </c>
      <c r="U2" s="54" t="s">
        <v>253</v>
      </c>
      <c r="V2" s="54" t="s">
        <v>256</v>
      </c>
      <c r="W2" s="54" t="s">
        <v>255</v>
      </c>
    </row>
    <row r="3" spans="2:23" x14ac:dyDescent="0.2">
      <c r="B3" s="57" t="s">
        <v>31</v>
      </c>
      <c r="F3" s="58"/>
      <c r="K3" s="76">
        <v>2018</v>
      </c>
      <c r="L3" s="59">
        <v>0</v>
      </c>
      <c r="M3" s="59">
        <v>0</v>
      </c>
      <c r="N3" s="59">
        <v>1</v>
      </c>
      <c r="O3" s="59">
        <v>100</v>
      </c>
      <c r="P3" s="59">
        <v>100</v>
      </c>
      <c r="T3" s="60">
        <v>2018</v>
      </c>
      <c r="U3" s="61">
        <v>0</v>
      </c>
      <c r="V3" s="62">
        <v>100</v>
      </c>
    </row>
    <row r="4" spans="2:23" x14ac:dyDescent="0.2">
      <c r="B4" s="57"/>
      <c r="C4" s="51" t="s">
        <v>264</v>
      </c>
      <c r="D4" s="59" t="s">
        <v>259</v>
      </c>
      <c r="F4" s="58"/>
      <c r="K4" s="76">
        <v>2019</v>
      </c>
      <c r="L4" s="63">
        <v>-4.3810000000000002E-2</v>
      </c>
      <c r="M4" s="63">
        <v>0.10346</v>
      </c>
      <c r="N4" s="59">
        <f>EXP(L4)</f>
        <v>0.9571357959990795</v>
      </c>
      <c r="O4" s="59">
        <f>N4*100</f>
        <v>95.713579599907945</v>
      </c>
      <c r="P4" s="59">
        <f>O4*EXP(M4^2/2)</f>
        <v>96.227210565585267</v>
      </c>
      <c r="Q4" s="64">
        <f>(P4-P3)/P3</f>
        <v>-3.7727894344147334E-2</v>
      </c>
      <c r="T4" s="60">
        <v>2019</v>
      </c>
      <c r="U4" s="61">
        <v>-4.3810000000000002E-2</v>
      </c>
      <c r="V4" s="62">
        <v>96.227210565585267</v>
      </c>
      <c r="W4" s="65">
        <v>-3.7727894344147334E-2</v>
      </c>
    </row>
    <row r="5" spans="2:23" x14ac:dyDescent="0.2">
      <c r="C5" s="51" t="s">
        <v>226</v>
      </c>
      <c r="D5" s="58">
        <v>-0.848935</v>
      </c>
      <c r="E5" s="58">
        <v>0.172177</v>
      </c>
      <c r="F5" s="58">
        <v>-4.9306000000000001</v>
      </c>
      <c r="G5" s="66">
        <v>1.173E-6</v>
      </c>
      <c r="H5" s="51" t="s">
        <v>257</v>
      </c>
      <c r="K5" s="76">
        <v>2020</v>
      </c>
      <c r="L5" s="63">
        <v>0.32485599999999998</v>
      </c>
      <c r="M5" s="63">
        <v>9.7576999999999997E-2</v>
      </c>
      <c r="N5" s="59">
        <f>EXP(L5)</f>
        <v>1.3838313599166712</v>
      </c>
      <c r="O5" s="59">
        <f>N5*100</f>
        <v>138.3831359916671</v>
      </c>
      <c r="P5" s="59">
        <f>O5*EXP(M5^2/2)</f>
        <v>139.04349828144132</v>
      </c>
      <c r="Q5" s="64">
        <f>(P5-P4)/P4</f>
        <v>0.44494989997318785</v>
      </c>
      <c r="T5" s="60">
        <v>2020</v>
      </c>
      <c r="U5" s="61">
        <v>0.32485599999999998</v>
      </c>
      <c r="V5" s="62">
        <v>139.04349828144132</v>
      </c>
      <c r="W5" s="65">
        <v>0.44494989997318785</v>
      </c>
    </row>
    <row r="6" spans="2:23" x14ac:dyDescent="0.2">
      <c r="C6" s="51" t="s">
        <v>227</v>
      </c>
      <c r="D6" s="58">
        <v>5.1095000000000002E-2</v>
      </c>
      <c r="E6" s="58">
        <v>0.139516</v>
      </c>
      <c r="F6" s="58">
        <v>0.36620000000000003</v>
      </c>
      <c r="G6" s="59">
        <v>0.71437119999999998</v>
      </c>
      <c r="K6" s="76">
        <v>2021</v>
      </c>
      <c r="L6" s="63">
        <v>0.192187</v>
      </c>
      <c r="M6" s="63">
        <v>0.10287499999999999</v>
      </c>
      <c r="N6" s="59">
        <f>EXP(L6)</f>
        <v>1.2118971205383469</v>
      </c>
      <c r="O6" s="59">
        <f>N6*100</f>
        <v>121.18971205383468</v>
      </c>
      <c r="P6" s="59">
        <f>O6*EXP(M6^2/2)</f>
        <v>121.83270324693807</v>
      </c>
      <c r="Q6" s="64">
        <f>(P6-P5)/P5</f>
        <v>-0.12377993395754804</v>
      </c>
      <c r="T6" s="60">
        <v>2021</v>
      </c>
      <c r="U6" s="61">
        <v>0.192187</v>
      </c>
      <c r="V6" s="62">
        <v>121.83270324693807</v>
      </c>
      <c r="W6" s="65">
        <v>-0.12377993395754804</v>
      </c>
    </row>
    <row r="7" spans="2:23" x14ac:dyDescent="0.2">
      <c r="C7" s="51" t="s">
        <v>228</v>
      </c>
      <c r="D7" s="58">
        <v>0.186891</v>
      </c>
      <c r="E7" s="58">
        <v>0.31551200000000001</v>
      </c>
      <c r="F7" s="58">
        <v>0.59230000000000005</v>
      </c>
      <c r="G7" s="59">
        <v>0.55393250000000005</v>
      </c>
      <c r="K7" s="76">
        <v>2022</v>
      </c>
      <c r="L7" s="63">
        <v>0.19536800000000001</v>
      </c>
      <c r="M7" s="63">
        <v>0.11174199999999999</v>
      </c>
      <c r="N7" s="59">
        <f>EXP(L7)</f>
        <v>1.2157583032339918</v>
      </c>
      <c r="O7" s="59">
        <f>N7*100</f>
        <v>121.57583032339917</v>
      </c>
      <c r="P7" s="59">
        <f>O7*EXP(M7^2/2)</f>
        <v>122.3372191768119</v>
      </c>
      <c r="Q7" s="64">
        <f>(P7-P6)/P6</f>
        <v>4.1410550404619075E-3</v>
      </c>
      <c r="T7" s="60">
        <v>2022</v>
      </c>
      <c r="U7" s="61">
        <v>0.19536800000000001</v>
      </c>
      <c r="V7" s="62">
        <v>122.3372191768119</v>
      </c>
      <c r="W7" s="65">
        <v>4.1410550404619075E-3</v>
      </c>
    </row>
    <row r="8" spans="2:23" x14ac:dyDescent="0.2">
      <c r="B8" s="57" t="s">
        <v>35</v>
      </c>
      <c r="F8" s="58"/>
      <c r="G8" s="67"/>
    </row>
    <row r="9" spans="2:23" x14ac:dyDescent="0.2">
      <c r="B9" s="57"/>
      <c r="C9" s="51" t="s">
        <v>265</v>
      </c>
      <c r="D9" s="59" t="s">
        <v>259</v>
      </c>
      <c r="F9" s="58"/>
      <c r="G9" s="67"/>
    </row>
    <row r="10" spans="2:23" x14ac:dyDescent="0.2">
      <c r="C10" s="51" t="s">
        <v>229</v>
      </c>
      <c r="D10" s="58">
        <v>0.109429</v>
      </c>
      <c r="E10" s="58">
        <v>0.125722</v>
      </c>
      <c r="F10" s="58">
        <v>0.87039999999999995</v>
      </c>
      <c r="G10" s="59">
        <v>0.3845633</v>
      </c>
    </row>
    <row r="11" spans="2:23" x14ac:dyDescent="0.2">
      <c r="C11" s="51" t="s">
        <v>231</v>
      </c>
      <c r="D11" s="58">
        <v>0.50941899999999996</v>
      </c>
      <c r="E11" s="58">
        <v>0.168212</v>
      </c>
      <c r="F11" s="58">
        <v>3.0284</v>
      </c>
      <c r="G11" s="59">
        <v>2.6061999999999999E-3</v>
      </c>
      <c r="H11" s="51" t="s">
        <v>258</v>
      </c>
    </row>
    <row r="12" spans="2:23" x14ac:dyDescent="0.2">
      <c r="C12" s="51" t="s">
        <v>232</v>
      </c>
      <c r="D12" s="58">
        <v>0.59915300000000005</v>
      </c>
      <c r="E12" s="58">
        <v>0.122006</v>
      </c>
      <c r="F12" s="58">
        <v>4.9108000000000001</v>
      </c>
      <c r="G12" s="66">
        <v>1.291E-6</v>
      </c>
      <c r="H12" s="51" t="s">
        <v>257</v>
      </c>
      <c r="K12" s="75" t="s">
        <v>252</v>
      </c>
      <c r="L12" s="54" t="s">
        <v>283</v>
      </c>
      <c r="M12" s="54" t="s">
        <v>255</v>
      </c>
      <c r="O12" s="82"/>
      <c r="P12" s="82"/>
    </row>
    <row r="13" spans="2:23" x14ac:dyDescent="0.2">
      <c r="B13" s="57" t="s">
        <v>266</v>
      </c>
      <c r="D13" s="58"/>
      <c r="E13" s="58"/>
      <c r="F13" s="58"/>
      <c r="G13" s="67"/>
      <c r="K13" s="76">
        <v>2018</v>
      </c>
      <c r="L13" s="59">
        <v>100</v>
      </c>
    </row>
    <row r="14" spans="2:23" x14ac:dyDescent="0.2">
      <c r="C14" s="51" t="s">
        <v>233</v>
      </c>
      <c r="D14" s="58">
        <v>-2.7109999999999999E-2</v>
      </c>
      <c r="E14" s="58">
        <v>0.155385</v>
      </c>
      <c r="F14" s="58">
        <v>-0.17449999999999999</v>
      </c>
      <c r="G14" s="59">
        <v>0.86157649999999997</v>
      </c>
      <c r="K14" s="76">
        <v>2019</v>
      </c>
      <c r="L14" s="59">
        <v>96.227210565585267</v>
      </c>
      <c r="M14" s="65">
        <v>-3.7727894344147334E-2</v>
      </c>
    </row>
    <row r="15" spans="2:23" x14ac:dyDescent="0.2">
      <c r="C15" s="51" t="s">
        <v>234</v>
      </c>
      <c r="D15" s="58">
        <v>0.25681100000000001</v>
      </c>
      <c r="E15" s="58">
        <v>0.138874</v>
      </c>
      <c r="F15" s="58">
        <v>1.8492</v>
      </c>
      <c r="G15" s="59">
        <v>6.5110000000000001E-2</v>
      </c>
      <c r="H15" s="51" t="s">
        <v>260</v>
      </c>
      <c r="K15" s="76">
        <v>2020</v>
      </c>
      <c r="L15" s="59">
        <v>139.04349828144132</v>
      </c>
      <c r="M15" s="65">
        <v>0.44494989997318785</v>
      </c>
    </row>
    <row r="16" spans="2:23" x14ac:dyDescent="0.2">
      <c r="C16" s="51" t="s">
        <v>235</v>
      </c>
      <c r="D16" s="58">
        <v>0.61963299999999999</v>
      </c>
      <c r="E16" s="58">
        <v>0.18340899999999999</v>
      </c>
      <c r="F16" s="58">
        <v>3.3784000000000001</v>
      </c>
      <c r="G16" s="59">
        <v>7.9540000000000003E-4</v>
      </c>
      <c r="H16" s="51" t="s">
        <v>257</v>
      </c>
      <c r="K16" s="76">
        <v>2021</v>
      </c>
      <c r="L16" s="59">
        <v>121.83270324693807</v>
      </c>
      <c r="M16" s="65">
        <v>-0.12377993395754804</v>
      </c>
    </row>
    <row r="17" spans="2:13" x14ac:dyDescent="0.2">
      <c r="C17" s="51" t="s">
        <v>73</v>
      </c>
      <c r="D17" s="58">
        <v>0.119059</v>
      </c>
      <c r="E17" s="58">
        <v>0.55233900000000002</v>
      </c>
      <c r="F17" s="58">
        <v>0.21560000000000001</v>
      </c>
      <c r="G17" s="59">
        <v>0.82943730000000004</v>
      </c>
      <c r="K17" s="77">
        <v>2022</v>
      </c>
      <c r="L17" s="52">
        <v>122.3372191768119</v>
      </c>
      <c r="M17" s="68">
        <v>4.1410550404619075E-3</v>
      </c>
    </row>
    <row r="18" spans="2:13" x14ac:dyDescent="0.2">
      <c r="C18" s="51" t="s">
        <v>76</v>
      </c>
      <c r="D18" s="58">
        <v>1.0673699999999999</v>
      </c>
      <c r="E18" s="58">
        <v>0.19869700000000001</v>
      </c>
      <c r="F18" s="58">
        <v>5.3719000000000001</v>
      </c>
      <c r="G18" s="66">
        <v>1.279E-7</v>
      </c>
      <c r="H18" s="51" t="s">
        <v>257</v>
      </c>
      <c r="K18" s="71" t="s">
        <v>261</v>
      </c>
      <c r="L18" s="72"/>
      <c r="M18" s="78">
        <f>AVERAGE(M14:M17)</f>
        <v>7.1895781677988602E-2</v>
      </c>
    </row>
    <row r="19" spans="2:13" x14ac:dyDescent="0.2">
      <c r="B19" s="57" t="s">
        <v>77</v>
      </c>
      <c r="F19" s="58"/>
      <c r="K19" s="79" t="s">
        <v>263</v>
      </c>
      <c r="M19" s="80">
        <f>STDEV(M14:M17)</f>
        <v>0.25433993931535809</v>
      </c>
    </row>
    <row r="20" spans="2:13" ht="17" thickBot="1" x14ac:dyDescent="0.25">
      <c r="B20" s="57"/>
      <c r="C20" s="51" t="s">
        <v>267</v>
      </c>
      <c r="D20" s="59" t="s">
        <v>259</v>
      </c>
      <c r="F20" s="58"/>
      <c r="K20" s="73" t="s">
        <v>282</v>
      </c>
      <c r="L20" s="74"/>
      <c r="M20" s="81">
        <f>(L17-L13)/L13</f>
        <v>0.22337219176811898</v>
      </c>
    </row>
    <row r="21" spans="2:13" ht="17" thickTop="1" x14ac:dyDescent="0.2">
      <c r="C21" s="51" t="s">
        <v>89</v>
      </c>
      <c r="D21" s="58">
        <v>0.33696799999999999</v>
      </c>
      <c r="E21" s="58">
        <v>0.26813100000000001</v>
      </c>
      <c r="F21" s="58">
        <v>1.2566999999999999</v>
      </c>
      <c r="G21" s="59">
        <v>0.20953430000000001</v>
      </c>
    </row>
    <row r="22" spans="2:13" x14ac:dyDescent="0.2">
      <c r="C22" s="51" t="s">
        <v>85</v>
      </c>
      <c r="D22" s="58">
        <v>0.96426000000000001</v>
      </c>
      <c r="E22" s="58">
        <v>0.27184799999999998</v>
      </c>
      <c r="F22" s="58">
        <v>3.5470999999999999</v>
      </c>
      <c r="G22" s="59">
        <v>4.3239999999999999E-4</v>
      </c>
      <c r="H22" s="51" t="s">
        <v>257</v>
      </c>
    </row>
    <row r="23" spans="2:13" x14ac:dyDescent="0.2">
      <c r="C23" s="51" t="s">
        <v>96</v>
      </c>
      <c r="D23" s="58">
        <v>1.8724369999999999</v>
      </c>
      <c r="E23" s="58">
        <v>0.284474</v>
      </c>
      <c r="F23" s="58">
        <v>6.5820999999999996</v>
      </c>
      <c r="G23" s="66">
        <v>1.3529999999999999E-10</v>
      </c>
      <c r="H23" s="51" t="s">
        <v>257</v>
      </c>
    </row>
    <row r="24" spans="2:13" x14ac:dyDescent="0.2">
      <c r="B24" s="57" t="s">
        <v>268</v>
      </c>
    </row>
    <row r="25" spans="2:13" x14ac:dyDescent="0.2">
      <c r="B25" s="57"/>
      <c r="C25" s="51" t="s">
        <v>269</v>
      </c>
      <c r="D25" s="59" t="s">
        <v>259</v>
      </c>
    </row>
    <row r="26" spans="2:13" x14ac:dyDescent="0.2">
      <c r="C26" s="51" t="s">
        <v>237</v>
      </c>
      <c r="D26" s="58">
        <v>0.118895</v>
      </c>
      <c r="E26" s="58">
        <v>8.6766999999999997E-2</v>
      </c>
      <c r="F26" s="58">
        <v>1.3703000000000001</v>
      </c>
      <c r="G26" s="59">
        <v>0.171315</v>
      </c>
    </row>
    <row r="27" spans="2:13" x14ac:dyDescent="0.2">
      <c r="C27" s="51" t="s">
        <v>238</v>
      </c>
      <c r="D27" s="58">
        <v>0.68228100000000003</v>
      </c>
      <c r="E27" s="58">
        <v>0.71126299999999998</v>
      </c>
      <c r="F27" s="58">
        <v>0.95930000000000004</v>
      </c>
      <c r="G27" s="59">
        <v>0.33797060000000001</v>
      </c>
    </row>
    <row r="28" spans="2:13" x14ac:dyDescent="0.2">
      <c r="C28" s="51" t="s">
        <v>239</v>
      </c>
      <c r="D28" s="58">
        <v>1.00291</v>
      </c>
      <c r="E28" s="58">
        <v>0.162524</v>
      </c>
      <c r="F28" s="58">
        <v>6.1707999999999998</v>
      </c>
      <c r="G28" s="66">
        <v>1.5710000000000001E-9</v>
      </c>
      <c r="H28" s="51" t="s">
        <v>257</v>
      </c>
    </row>
    <row r="29" spans="2:13" x14ac:dyDescent="0.2">
      <c r="C29" s="51" t="s">
        <v>47</v>
      </c>
      <c r="D29" s="58">
        <v>0.85499599999999998</v>
      </c>
      <c r="E29" s="58">
        <v>0.102586</v>
      </c>
      <c r="F29" s="58">
        <v>8.3344000000000005</v>
      </c>
      <c r="G29" s="66">
        <v>1.0590000000000001E-15</v>
      </c>
      <c r="H29" s="51" t="s">
        <v>257</v>
      </c>
    </row>
    <row r="30" spans="2:13" x14ac:dyDescent="0.2">
      <c r="C30" s="51" t="s">
        <v>240</v>
      </c>
      <c r="D30" s="58">
        <v>0.87290400000000001</v>
      </c>
      <c r="E30" s="58">
        <v>9.0393000000000001E-2</v>
      </c>
      <c r="F30" s="58">
        <v>9.6568000000000005</v>
      </c>
      <c r="G30" s="59" t="s">
        <v>262</v>
      </c>
      <c r="H30" s="51" t="s">
        <v>257</v>
      </c>
    </row>
    <row r="31" spans="2:13" x14ac:dyDescent="0.2">
      <c r="C31" s="51" t="s">
        <v>241</v>
      </c>
      <c r="D31" s="58">
        <v>1.611659</v>
      </c>
      <c r="E31" s="58">
        <v>0.13594500000000001</v>
      </c>
      <c r="F31" s="58">
        <v>11.8553</v>
      </c>
      <c r="G31" s="59" t="s">
        <v>262</v>
      </c>
      <c r="H31" s="51" t="s">
        <v>257</v>
      </c>
    </row>
    <row r="32" spans="2:13" x14ac:dyDescent="0.2">
      <c r="B32" s="57" t="s">
        <v>270</v>
      </c>
      <c r="D32" s="58"/>
      <c r="E32" s="58"/>
      <c r="F32" s="69"/>
      <c r="G32" s="66"/>
    </row>
    <row r="33" spans="2:8" x14ac:dyDescent="0.2">
      <c r="B33" s="57"/>
      <c r="C33" s="51" t="s">
        <v>271</v>
      </c>
      <c r="D33" s="59" t="s">
        <v>259</v>
      </c>
      <c r="E33" s="58"/>
      <c r="F33" s="69"/>
      <c r="G33" s="66"/>
    </row>
    <row r="34" spans="2:8" x14ac:dyDescent="0.2">
      <c r="C34" s="51" t="s">
        <v>243</v>
      </c>
      <c r="D34" s="58">
        <v>-4.3810000000000002E-2</v>
      </c>
      <c r="E34" s="58">
        <v>0.10346</v>
      </c>
      <c r="F34" s="58">
        <v>-0.42349999999999999</v>
      </c>
      <c r="G34" s="59">
        <v>0.67217720000000003</v>
      </c>
    </row>
    <row r="35" spans="2:8" x14ac:dyDescent="0.2">
      <c r="C35" s="51" t="s">
        <v>244</v>
      </c>
      <c r="D35" s="58">
        <v>0.32485599999999998</v>
      </c>
      <c r="E35" s="58">
        <v>9.7576999999999997E-2</v>
      </c>
      <c r="F35" s="58">
        <v>3.3292000000000002</v>
      </c>
      <c r="G35" s="59">
        <v>9.4589999999999995E-4</v>
      </c>
      <c r="H35" s="51" t="s">
        <v>257</v>
      </c>
    </row>
    <row r="36" spans="2:8" x14ac:dyDescent="0.2">
      <c r="C36" s="51" t="s">
        <v>245</v>
      </c>
      <c r="D36" s="58">
        <v>0.192187</v>
      </c>
      <c r="E36" s="58">
        <v>0.10287499999999999</v>
      </c>
      <c r="F36" s="58">
        <v>1.8682000000000001</v>
      </c>
      <c r="G36" s="59">
        <v>6.2418599999999998E-2</v>
      </c>
      <c r="H36" s="51" t="s">
        <v>260</v>
      </c>
    </row>
    <row r="37" spans="2:8" x14ac:dyDescent="0.2">
      <c r="B37" s="55"/>
      <c r="C37" s="55" t="s">
        <v>246</v>
      </c>
      <c r="D37" s="70">
        <v>0.19536800000000001</v>
      </c>
      <c r="E37" s="70">
        <v>0.11174199999999999</v>
      </c>
      <c r="F37" s="70">
        <v>1.7484</v>
      </c>
      <c r="G37" s="52">
        <v>8.1111600000000006E-2</v>
      </c>
      <c r="H37" s="55" t="s">
        <v>260</v>
      </c>
    </row>
    <row r="38" spans="2:8" x14ac:dyDescent="0.2">
      <c r="B38" s="51" t="s">
        <v>272</v>
      </c>
      <c r="D38" s="58">
        <v>7.6644300000000003</v>
      </c>
      <c r="E38" s="58">
        <v>0.30116999999999999</v>
      </c>
      <c r="F38" s="61">
        <v>25.448799999999999</v>
      </c>
      <c r="G38" s="59" t="s">
        <v>262</v>
      </c>
      <c r="H38" s="51" t="s">
        <v>257</v>
      </c>
    </row>
    <row r="39" spans="2:8" x14ac:dyDescent="0.2">
      <c r="B39" s="51" t="s">
        <v>273</v>
      </c>
      <c r="D39" s="51">
        <v>455</v>
      </c>
    </row>
    <row r="40" spans="2:8" x14ac:dyDescent="0.2">
      <c r="B40" s="51" t="s">
        <v>274</v>
      </c>
      <c r="D40" s="51">
        <v>0.75619999999999998</v>
      </c>
    </row>
    <row r="41" spans="2:8" x14ac:dyDescent="0.2">
      <c r="B41" s="51" t="s">
        <v>275</v>
      </c>
      <c r="D41" s="51">
        <v>0.74260000000000004</v>
      </c>
    </row>
    <row r="42" spans="2:8" x14ac:dyDescent="0.2">
      <c r="B42" s="51" t="s">
        <v>276</v>
      </c>
      <c r="D42" s="51">
        <v>0.65400000000000003</v>
      </c>
      <c r="E42" s="51" t="s">
        <v>280</v>
      </c>
    </row>
    <row r="43" spans="2:8" x14ac:dyDescent="0.2">
      <c r="B43" s="51" t="s">
        <v>277</v>
      </c>
      <c r="D43" s="51">
        <v>55.59</v>
      </c>
      <c r="E43" s="51" t="s">
        <v>281</v>
      </c>
    </row>
    <row r="44" spans="2:8" x14ac:dyDescent="0.2">
      <c r="B44" s="51" t="s">
        <v>278</v>
      </c>
      <c r="D44" s="59" t="s">
        <v>279</v>
      </c>
    </row>
    <row r="50" spans="4:7" x14ac:dyDescent="0.2">
      <c r="E50" s="58"/>
      <c r="F50" s="58"/>
      <c r="G50" s="61"/>
    </row>
    <row r="57" spans="4:7" x14ac:dyDescent="0.2">
      <c r="D57" s="58"/>
      <c r="E57" s="58"/>
      <c r="F57" s="69"/>
      <c r="G57" s="67"/>
    </row>
    <row r="58" spans="4:7" x14ac:dyDescent="0.2">
      <c r="D58" s="58"/>
      <c r="E58" s="58"/>
      <c r="F58" s="69"/>
    </row>
    <row r="59" spans="4:7" x14ac:dyDescent="0.2">
      <c r="D59" s="58"/>
      <c r="E59" s="58"/>
      <c r="F59" s="69"/>
      <c r="G59" s="66"/>
    </row>
    <row r="60" spans="4:7" x14ac:dyDescent="0.2">
      <c r="D60" s="58"/>
      <c r="E60" s="58"/>
      <c r="F60" s="69"/>
      <c r="G60" s="66"/>
    </row>
    <row r="61" spans="4:7" x14ac:dyDescent="0.2">
      <c r="D61" s="58"/>
      <c r="E61" s="58"/>
      <c r="F61" s="69"/>
    </row>
    <row r="62" spans="4:7" x14ac:dyDescent="0.2">
      <c r="D62" s="58"/>
      <c r="E62" s="58"/>
      <c r="F62" s="69"/>
      <c r="G62" s="66"/>
    </row>
    <row r="63" spans="4:7" x14ac:dyDescent="0.2">
      <c r="D63" s="58"/>
      <c r="E63" s="58"/>
      <c r="F63" s="69"/>
      <c r="G63" s="66"/>
    </row>
    <row r="64" spans="4:7" x14ac:dyDescent="0.2">
      <c r="D64" s="58"/>
      <c r="E64" s="58"/>
      <c r="F64" s="69"/>
      <c r="G64" s="66"/>
    </row>
    <row r="65" spans="4:7" x14ac:dyDescent="0.2">
      <c r="D65" s="58"/>
      <c r="E65" s="58"/>
      <c r="F65" s="69"/>
      <c r="G65" s="6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Rolex Data</vt:lpstr>
      <vt:lpstr>Rolex</vt:lpstr>
      <vt:lpstr>Rolex RESULTS AND INDEX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Bruderer, Oscar</dc:creator>
  <cp:lastModifiedBy>Bruderer, Oscar</cp:lastModifiedBy>
  <dcterms:created xsi:type="dcterms:W3CDTF">2023-11-09T17:41:02Z</dcterms:created>
  <dcterms:modified xsi:type="dcterms:W3CDTF">2023-11-15T16:47:32Z</dcterms:modified>
</cp:coreProperties>
</file>