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lejandro213510\Downloads\Project\Control\"/>
    </mc:Choice>
  </mc:AlternateContent>
  <xr:revisionPtr revIDLastSave="0" documentId="13_ncr:1_{CD71FA0E-472F-4E4B-B1C2-16CB5FE4A3EC}" xr6:coauthVersionLast="47" xr6:coauthVersionMax="47" xr10:uidLastSave="{00000000-0000-0000-0000-000000000000}"/>
  <bookViews>
    <workbookView xWindow="-28920" yWindow="-120" windowWidth="29040" windowHeight="15720" xr2:uid="{4FD26107-87FA-43C3-B320-DF1DCB563C23}"/>
  </bookViews>
  <sheets>
    <sheet name="Activity Control" sheetId="1" r:id="rId1"/>
    <sheet name="Settings" sheetId="3" state="hidden" r:id="rId2"/>
    <sheet name="EXL Hackathon 2024" sheetId="4" r:id="rId3"/>
    <sheet name="Holidays" sheetId="2" state="hidden" r:id="rId4"/>
  </sheets>
  <externalReferences>
    <externalReference r:id="rId5"/>
    <externalReference r:id="rId6"/>
  </externalReferences>
  <definedNames>
    <definedName name="Allowance">[1]Income!$B$10</definedName>
    <definedName name="Base">[1]Income!$B$7</definedName>
    <definedName name="Bonus">[1]Income!$B$8</definedName>
    <definedName name="display" localSheetId="2">'[2]Gant Chart'!$E$4</definedName>
    <definedName name="display">'Activity Control'!$E$4</definedName>
    <definedName name="display_period" localSheetId="2">'[2]Gant Chart'!$E$5</definedName>
    <definedName name="display_period">'Activity Control'!$E$5</definedName>
    <definedName name="holiday_dates_mex">[2]Holidays!$D$3:$D$40</definedName>
    <definedName name="holiday_dates_usa">[2]Holidays!$A$3:$A$57</definedName>
    <definedName name="holidays_mx">Holidays!$D$3:$D$113</definedName>
    <definedName name="holidays_us">Holidays!$A$3:$A$113</definedName>
    <definedName name="lead_table" localSheetId="2">[2]Settings!$B$20:$C$20</definedName>
    <definedName name="lead_table">Settings!$B$19:$C$28</definedName>
    <definedName name="Milestone_Marker">#REF!</definedName>
    <definedName name="Prima_Vac">[1]Income!$B$13</definedName>
    <definedName name="_xlnm.Print_Titles" localSheetId="0">'Activity Control'!$A:$G,'Activity Control'!$5:$7</definedName>
    <definedName name="project_start" localSheetId="2">'[2]Gant Chart'!$E$3</definedName>
    <definedName name="project_start">'Activity Control'!$E$3</definedName>
    <definedName name="Scrolling_Increment">#REF!</definedName>
    <definedName name="show_overdue" localSheetId="2">[2]Settings!$C$22</definedName>
    <definedName name="show_overdue">Settings!$C$30</definedName>
    <definedName name="Show_weekends" localSheetId="2">[2]Settings!$C$13</definedName>
    <definedName name="show_weekends">Settings!$C$13</definedName>
    <definedName name="start_day">'[2]1'!$AD$24</definedName>
    <definedName name="task_color" localSheetId="0">'Activity Control'!$C1</definedName>
    <definedName name="task_end" localSheetId="0">'Activity Control'!$F1</definedName>
    <definedName name="task_progress" localSheetId="0">'Activity Control'!$D1</definedName>
    <definedName name="task_start" localSheetId="0">'Activity Control'!$E1</definedName>
    <definedName name="Voucher">[1]Income!$B$11</definedName>
    <definedName name="weekend_option" localSheetId="2">[2]Settings!$C$3</definedName>
    <definedName name="weekend_option">Settings!$C$3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H19" i="1"/>
  <c r="I19" i="1" s="1"/>
  <c r="J19" i="1" s="1"/>
  <c r="H18" i="1"/>
  <c r="H17" i="1"/>
  <c r="I17" i="1" s="1"/>
  <c r="J17" i="1" s="1"/>
  <c r="H16" i="1"/>
  <c r="I16" i="1" s="1"/>
  <c r="J16" i="1" s="1"/>
  <c r="G14" i="1"/>
  <c r="H22" i="1"/>
  <c r="G22" i="1"/>
  <c r="C22" i="1"/>
  <c r="H21" i="1"/>
  <c r="I21" i="1" s="1"/>
  <c r="J21" i="1" s="1"/>
  <c r="G21" i="1"/>
  <c r="C21" i="1"/>
  <c r="H20" i="1"/>
  <c r="I20" i="1" s="1"/>
  <c r="J20" i="1" s="1"/>
  <c r="G20" i="1"/>
  <c r="C20" i="1"/>
  <c r="G19" i="1"/>
  <c r="C19" i="1"/>
  <c r="G18" i="1"/>
  <c r="C18" i="1"/>
  <c r="G17" i="1"/>
  <c r="C17" i="1"/>
  <c r="G16" i="1"/>
  <c r="C16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14" i="1"/>
  <c r="C15" i="1"/>
  <c r="C9" i="1"/>
  <c r="C10" i="1"/>
  <c r="C11" i="1"/>
  <c r="C12" i="1"/>
  <c r="C13" i="1"/>
  <c r="C8" i="1"/>
  <c r="H30" i="1"/>
  <c r="I30" i="1" s="1"/>
  <c r="G30" i="1"/>
  <c r="H29" i="1"/>
  <c r="G29" i="1"/>
  <c r="H28" i="1"/>
  <c r="G28" i="1"/>
  <c r="H27" i="1"/>
  <c r="G27" i="1"/>
  <c r="H26" i="1"/>
  <c r="I26" i="1" s="1"/>
  <c r="G26" i="1"/>
  <c r="H25" i="1"/>
  <c r="G25" i="1"/>
  <c r="D12" i="1"/>
  <c r="H34" i="1"/>
  <c r="G34" i="1"/>
  <c r="H13" i="1"/>
  <c r="D8" i="1"/>
  <c r="H10" i="1"/>
  <c r="E9" i="1"/>
  <c r="H9" i="1" s="1"/>
  <c r="G11" i="1"/>
  <c r="H24" i="1"/>
  <c r="I24" i="1" s="1"/>
  <c r="J24" i="1" s="1"/>
  <c r="G24" i="1"/>
  <c r="H23" i="1"/>
  <c r="I23" i="1" s="1"/>
  <c r="J23" i="1" s="1"/>
  <c r="G23" i="1"/>
  <c r="H15" i="1" l="1"/>
  <c r="I15" i="1" s="1"/>
  <c r="J15" i="1" s="1"/>
  <c r="G15" i="1"/>
  <c r="H14" i="1"/>
  <c r="I14" i="1" s="1"/>
  <c r="J14" i="1" s="1"/>
  <c r="I18" i="1"/>
  <c r="J18" i="1" s="1"/>
  <c r="I22" i="1"/>
  <c r="J22" i="1" s="1"/>
  <c r="I28" i="1"/>
  <c r="J28" i="1" s="1"/>
  <c r="J26" i="1"/>
  <c r="J30" i="1"/>
  <c r="I25" i="1"/>
  <c r="J25" i="1" s="1"/>
  <c r="I27" i="1"/>
  <c r="J27" i="1" s="1"/>
  <c r="I29" i="1"/>
  <c r="J29" i="1" s="1"/>
  <c r="I34" i="1"/>
  <c r="J34" i="1" s="1"/>
  <c r="G9" i="1"/>
  <c r="I10" i="1"/>
  <c r="J10" i="1" s="1"/>
  <c r="I9" i="1"/>
  <c r="J9" i="1" s="1"/>
  <c r="G10" i="1"/>
  <c r="H11" i="1"/>
  <c r="I11" i="1" s="1"/>
  <c r="J11" i="1" s="1"/>
  <c r="I13" i="1"/>
  <c r="J13" i="1" s="1"/>
  <c r="G13" i="1"/>
  <c r="H12" i="1" l="1"/>
  <c r="G12" i="1"/>
  <c r="H36" i="1" l="1"/>
  <c r="H47" i="1"/>
  <c r="I47" i="1" s="1"/>
  <c r="J47" i="1" s="1"/>
  <c r="G47" i="1"/>
  <c r="H46" i="1"/>
  <c r="G46" i="1"/>
  <c r="D46" i="1"/>
  <c r="D32" i="1"/>
  <c r="I12" i="1" s="1"/>
  <c r="J12" i="1" s="1"/>
  <c r="H32" i="1"/>
  <c r="G32" i="1"/>
  <c r="G39" i="1"/>
  <c r="H39" i="1"/>
  <c r="G31" i="1"/>
  <c r="G41" i="1"/>
  <c r="G42" i="1"/>
  <c r="G43" i="1"/>
  <c r="G44" i="1"/>
  <c r="G45" i="1"/>
  <c r="G8" i="1"/>
  <c r="G36" i="1" l="1"/>
  <c r="I36" i="1"/>
  <c r="J36" i="1" s="1"/>
  <c r="I46" i="1"/>
  <c r="J46" i="1" s="1"/>
  <c r="G33" i="1"/>
  <c r="H33" i="1"/>
  <c r="I33" i="1" s="1"/>
  <c r="J33" i="1" s="1"/>
  <c r="I32" i="1"/>
  <c r="J32" i="1" s="1"/>
  <c r="I39" i="1"/>
  <c r="J39" i="1" s="1"/>
  <c r="L6" i="1"/>
  <c r="L7" i="1" s="1"/>
  <c r="H8" i="1"/>
  <c r="C3" i="3"/>
  <c r="H35" i="1" l="1"/>
  <c r="I35" i="1" s="1"/>
  <c r="J35" i="1" s="1"/>
  <c r="G37" i="1"/>
  <c r="H37" i="1"/>
  <c r="I37" i="1" s="1"/>
  <c r="J37" i="1" s="1"/>
  <c r="G35" i="1"/>
  <c r="H38" i="1"/>
  <c r="I38" i="1" s="1"/>
  <c r="J38" i="1" s="1"/>
  <c r="M6" i="1"/>
  <c r="I8" i="1"/>
  <c r="J8" i="1" s="1"/>
  <c r="G40" i="1" l="1"/>
  <c r="G38" i="1"/>
  <c r="M7" i="1"/>
  <c r="N6" i="1"/>
  <c r="O6" i="1" l="1"/>
  <c r="N7" i="1"/>
  <c r="H31" i="1" l="1"/>
  <c r="I31" i="1" s="1"/>
  <c r="J31" i="1" s="1"/>
  <c r="P6" i="1"/>
  <c r="O7" i="1"/>
  <c r="Q6" i="1" l="1"/>
  <c r="P7" i="1"/>
  <c r="R6" i="1" l="1"/>
  <c r="Q7" i="1"/>
  <c r="S6" i="1" l="1"/>
  <c r="R7" i="1"/>
  <c r="H40" i="1"/>
  <c r="T6" i="1" l="1"/>
  <c r="S7" i="1"/>
  <c r="I40" i="1"/>
  <c r="J40" i="1" s="1"/>
  <c r="H41" i="1"/>
  <c r="U6" i="1" l="1"/>
  <c r="T7" i="1"/>
  <c r="I41" i="1"/>
  <c r="J41" i="1" s="1"/>
  <c r="H43" i="1" l="1"/>
  <c r="I43" i="1" s="1"/>
  <c r="J43" i="1" s="1"/>
  <c r="H45" i="1"/>
  <c r="I45" i="1" s="1"/>
  <c r="J45" i="1" s="1"/>
  <c r="H42" i="1"/>
  <c r="I42" i="1" s="1"/>
  <c r="J42" i="1" s="1"/>
  <c r="V6" i="1"/>
  <c r="U7" i="1"/>
  <c r="H44" i="1" l="1"/>
  <c r="I44" i="1" s="1"/>
  <c r="J44" i="1" s="1"/>
  <c r="W6" i="1"/>
  <c r="V7" i="1"/>
  <c r="X6" i="1" l="1"/>
  <c r="W7" i="1"/>
  <c r="Y6" i="1" l="1"/>
  <c r="X7" i="1"/>
  <c r="Z6" i="1" l="1"/>
  <c r="Y7" i="1"/>
  <c r="AA6" i="1" l="1"/>
  <c r="Z7" i="1"/>
  <c r="AB6" i="1" l="1"/>
  <c r="AA7" i="1"/>
  <c r="AC6" i="1" l="1"/>
  <c r="AB7" i="1"/>
  <c r="AD6" i="1" l="1"/>
  <c r="AC7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T7" i="1" s="1"/>
  <c r="AS7" i="1"/>
</calcChain>
</file>

<file path=xl/sharedStrings.xml><?xml version="1.0" encoding="utf-8"?>
<sst xmlns="http://schemas.openxmlformats.org/spreadsheetml/2006/main" count="221" uniqueCount="179">
  <si>
    <t>TASK</t>
  </si>
  <si>
    <t>START</t>
  </si>
  <si>
    <t>END</t>
  </si>
  <si>
    <t>Project Start:</t>
  </si>
  <si>
    <t>PROGRESS</t>
  </si>
  <si>
    <t>Company Name</t>
  </si>
  <si>
    <t>Project Lead</t>
  </si>
  <si>
    <t>WORK DAYS</t>
  </si>
  <si>
    <t>-</t>
  </si>
  <si>
    <t>USA</t>
  </si>
  <si>
    <t>Mexico</t>
  </si>
  <si>
    <t>Date</t>
  </si>
  <si>
    <t>Holiday name</t>
  </si>
  <si>
    <t>Celebration</t>
  </si>
  <si>
    <t>New Year’s Day</t>
  </si>
  <si>
    <t>New Year's Day Observed</t>
  </si>
  <si>
    <t>Martin Luther King Jr Day</t>
  </si>
  <si>
    <t>Commemorating February 5th</t>
  </si>
  <si>
    <t>Presidents’ Day</t>
  </si>
  <si>
    <t>Benito Juarez's Birthday</t>
  </si>
  <si>
    <t>Memorial Day</t>
  </si>
  <si>
    <t>Labor Day</t>
  </si>
  <si>
    <t>Juneteenth</t>
  </si>
  <si>
    <t>Presidential Election Observed</t>
  </si>
  <si>
    <t>General Election Day Observed</t>
  </si>
  <si>
    <t>Independence Day Observed</t>
  </si>
  <si>
    <t>Independence Day</t>
  </si>
  <si>
    <t>Inauguration Day</t>
  </si>
  <si>
    <t>Revolution Day</t>
  </si>
  <si>
    <t>Christmas Day</t>
  </si>
  <si>
    <t>Columbus Day</t>
  </si>
  <si>
    <t>Veterans’ Day</t>
  </si>
  <si>
    <t>Thanksgiving</t>
  </si>
  <si>
    <t>Christmas</t>
  </si>
  <si>
    <t>WEEKEND Option</t>
  </si>
  <si>
    <t>Weekend String</t>
  </si>
  <si>
    <t>Monday</t>
  </si>
  <si>
    <t>Tuesday</t>
  </si>
  <si>
    <t>Wednesday</t>
  </si>
  <si>
    <t>Thursday</t>
  </si>
  <si>
    <t>Friday</t>
  </si>
  <si>
    <t>Saturday</t>
  </si>
  <si>
    <t>Sunday</t>
  </si>
  <si>
    <t>Show Weekends</t>
  </si>
  <si>
    <t>CAL DAYS</t>
  </si>
  <si>
    <t>DAYS DONE</t>
  </si>
  <si>
    <t>DAYS LEFT</t>
  </si>
  <si>
    <t>Insert rows above this line</t>
  </si>
  <si>
    <t>Display:</t>
  </si>
  <si>
    <t>Display Period:</t>
  </si>
  <si>
    <t>Daily</t>
  </si>
  <si>
    <t>CLR</t>
  </si>
  <si>
    <t>G</t>
  </si>
  <si>
    <t>O</t>
  </si>
  <si>
    <t>B</t>
  </si>
  <si>
    <t>C</t>
  </si>
  <si>
    <t>M</t>
  </si>
  <si>
    <t>Y</t>
  </si>
  <si>
    <t>K</t>
  </si>
  <si>
    <t>A</t>
  </si>
  <si>
    <t>P</t>
  </si>
  <si>
    <t>LEAD</t>
  </si>
  <si>
    <t>COLOR CODING</t>
  </si>
  <si>
    <t>Names</t>
  </si>
  <si>
    <t>Color</t>
  </si>
  <si>
    <t>Alejandro G.</t>
  </si>
  <si>
    <t>Carlos Axel E.</t>
  </si>
  <si>
    <t>Alondra S.</t>
  </si>
  <si>
    <t>Oscar E.</t>
  </si>
  <si>
    <t>Jesus T.</t>
  </si>
  <si>
    <t>Show Overdue</t>
  </si>
  <si>
    <t>EXL HACKATHON 2024</t>
  </si>
  <si>
    <t>EXL</t>
  </si>
  <si>
    <t>ALEJANDRO G.</t>
  </si>
  <si>
    <t>EXPECTED OUTCOME</t>
  </si>
  <si>
    <t>Stage</t>
  </si>
  <si>
    <t>Actions</t>
  </si>
  <si>
    <t>ETA</t>
  </si>
  <si>
    <t>Team Formation</t>
  </si>
  <si>
    <t>Discuss individual strengths, interests, and availability</t>
  </si>
  <si>
    <t>1 week</t>
  </si>
  <si>
    <t>Data Exploration and Preprocessing</t>
  </si>
  <si>
    <t>Familiarize the team with provided data repositories and explore additional relevant data sources (e.g., historical Euro Cup data, player statistics)</t>
  </si>
  <si>
    <t>Coordinate the preprocessing of data (handling missing values, feature engineering, etc.)</t>
  </si>
  <si>
    <t>Determine relevant features and target variables as a team</t>
  </si>
  <si>
    <t>Model Development and Training</t>
  </si>
  <si>
    <t>Discuss and select appropriate machine learning algorithms (e.g., classification, regression, poisso, CLT)</t>
  </si>
  <si>
    <t>1-2 weeks</t>
  </si>
  <si>
    <t>Split data into training and validation sets, train and tune the models, evaluate performance, iterate and refine models as needed</t>
  </si>
  <si>
    <t>Phase 1 Predictions and Submission</t>
  </si>
  <si>
    <t>Generate, review, and finalize predictions for Phase 1 using trained models.</t>
  </si>
  <si>
    <t>1 week (by 14th June 2024)</t>
  </si>
  <si>
    <t>Prepare the submission file by the Phase 1 deadline, including:  i) Code  ii) Predictions for Phase 1  iii) Datasets used (only when asked)</t>
  </si>
  <si>
    <t>Phase 2 Predictions and Submission</t>
  </si>
  <si>
    <t>Analyze Phase 1 performance, retrain/fine-tune models based on results, generate predictions for Phase 2, prepare the submission file by the Phase 2 deadline, including:
i) Code ii) Predictions for Phase 2 iii) Datasets used (only when asked)</t>
  </si>
  <si>
    <t>1 week (by 29th June 2024)</t>
  </si>
  <si>
    <t>Phase 3 Predictions and Submission</t>
  </si>
  <si>
    <t>Analyze Phase 2 performance, retrain/fine-tune models based on results, generate predictions for Phase 3, prepare the submission file by the Phase 3 deadline, including:
i) Code ii) Predictions for Phase 2 iii) Datasets used (only when asked)</t>
  </si>
  <si>
    <t>1 week (by 9th July 2024)</t>
  </si>
  <si>
    <t>Qualified teams ony: Final Presentation Preparation</t>
  </si>
  <si>
    <t>Prepare and practice a comprehensive presentation showcasing the approach, models, and strategies if the team qualifies for the final presentation round</t>
  </si>
  <si>
    <t>1 week (16th July 2024)</t>
  </si>
  <si>
    <t>Deliver the final presentation to the judges, representing the team, and await the winner announcement together</t>
  </si>
  <si>
    <t>Research for reliable data sources</t>
  </si>
  <si>
    <t>Phase 1</t>
  </si>
  <si>
    <t>Phase 2</t>
  </si>
  <si>
    <t>Phase 3</t>
  </si>
  <si>
    <t>Creating Structure of the Data</t>
  </si>
  <si>
    <t>Model(s) selection</t>
  </si>
  <si>
    <t>All Team</t>
  </si>
  <si>
    <t>Train and tune the models</t>
  </si>
  <si>
    <t>Evaluate model performance</t>
  </si>
  <si>
    <t>Predictions and Submission</t>
  </si>
  <si>
    <t>Prepare the submission file for Phase 1</t>
  </si>
  <si>
    <t>Analyze Phase 1 performance and retrain models for Phase 2</t>
  </si>
  <si>
    <t>Generate, review, and finalize predictions for Phase 2</t>
  </si>
  <si>
    <t>Prepare the submission file for Phase 2</t>
  </si>
  <si>
    <t>Analyze Phase 2 performance and retrain models for Phase 3</t>
  </si>
  <si>
    <t>Generate, review, and finalize predictions for Phase 3</t>
  </si>
  <si>
    <t>Final Presentation Preparation</t>
  </si>
  <si>
    <t>Prepare and practice final presentation</t>
  </si>
  <si>
    <t>Data Transformation</t>
  </si>
  <si>
    <t>Discuss individual strengths</t>
  </si>
  <si>
    <t>Identify interests</t>
  </si>
  <si>
    <t>Determine availability</t>
  </si>
  <si>
    <t>EDA</t>
  </si>
  <si>
    <t>Model development</t>
  </si>
  <si>
    <t>Model Validation</t>
  </si>
  <si>
    <t>Import of txt files into python, and rearrange it into a structura that can be handled for modelling</t>
  </si>
  <si>
    <t>Validate the model by splitting the data into training and validation sets, evaluating the model's performance, and iterating on the development process to improve accuracy and robustness</t>
  </si>
  <si>
    <t>Identification and documentation of reliable data sources</t>
  </si>
  <si>
    <t>Understand each member's interests to align tasks with their passions</t>
  </si>
  <si>
    <t>Confirm each member's availability to ensure effective collaboration and task management</t>
  </si>
  <si>
    <t>Euro 2024 Qualifying matches data (minute by minute) Extraction via txt files</t>
  </si>
  <si>
    <t>Comprehensive list of additional reliable data sources</t>
  </si>
  <si>
    <t>Strikers identification</t>
  </si>
  <si>
    <t>Strikers selection</t>
  </si>
  <si>
    <t>List reduce</t>
  </si>
  <si>
    <t>Jesus &amp; Oscar</t>
  </si>
  <si>
    <t>Alejandro &amp; Alondra</t>
  </si>
  <si>
    <t>Select striker that are starters and could play in most of the matches</t>
  </si>
  <si>
    <t>Reduce the list of strikers only for the ones that exists enough data to model</t>
  </si>
  <si>
    <t>Collect historical match record for players</t>
  </si>
  <si>
    <t>Transform data into numerical</t>
  </si>
  <si>
    <t>Drop variables that could be correlated and not fit in the model</t>
  </si>
  <si>
    <t>Identify strikers for every team</t>
  </si>
  <si>
    <t>Milestone</t>
  </si>
  <si>
    <t>Data Collection</t>
  </si>
  <si>
    <t>Data Cleaning</t>
  </si>
  <si>
    <t>Standarized Formats</t>
  </si>
  <si>
    <t>Cleaned Data</t>
  </si>
  <si>
    <t>Merged Datasets</t>
  </si>
  <si>
    <t>Feature Engineering</t>
  </si>
  <si>
    <t>Data Enrichment</t>
  </si>
  <si>
    <t>Indexed Data</t>
  </si>
  <si>
    <t>Consistent Naming Conventions</t>
  </si>
  <si>
    <t>Time-Series Alligment</t>
  </si>
  <si>
    <t>Matches, Leagues, and Teams databases extracted</t>
  </si>
  <si>
    <t>Uniform structure for all data entries, ensuring consistency across different databases</t>
  </si>
  <si>
    <t>Removal of duplicates, inconsistencies, and irrelevant information to improve data quality</t>
  </si>
  <si>
    <t>Integration of matches, leagues, and teams data into a cohesive dataset, enabling comprehensive analysis</t>
  </si>
  <si>
    <t>Creation of new features (e.g., average goals per match, win/loss ratios) that enhance the dataset's analytical value</t>
  </si>
  <si>
    <t>Addition of contextual information such as match location, weather conditions, and historical performance metrics</t>
  </si>
  <si>
    <t>Establishment of indexes for faster query performance and data retrieval</t>
  </si>
  <si>
    <t>Standardized naming conventions for leagues, teams, and matches to avoid ambiguity</t>
  </si>
  <si>
    <t>Synchronization of time-series data to ensure accurate temporal analysis</t>
  </si>
  <si>
    <t>Stablish the data that is going to be used for the model(s) selection</t>
  </si>
  <si>
    <t>Identify the most suitable machine learning algorithms or SVM model for our project</t>
  </si>
  <si>
    <t>Understand the underlying patterns, distributions, and relationships in your data</t>
  </si>
  <si>
    <t>Develop initial models using the selected algorithms and the insights gained from EDA</t>
  </si>
  <si>
    <t>Optimize the performance of the selected model(s)</t>
  </si>
  <si>
    <t>Finalize the evaluation of the model(s) and prepare for deployment</t>
  </si>
  <si>
    <t>A comprehensive submission file for Phase 1, including cleaned data, the final model, predictions, and documentation</t>
  </si>
  <si>
    <t>An analytical report on Phase 1 performance with retrained models based on identified improvements</t>
  </si>
  <si>
    <t>Accurate and reviewed predictions for Phase 2, ready for submission</t>
  </si>
  <si>
    <t>A comprehensive submission file for Phase 2, including updated data, retrained models, finalized predictions, and documentation</t>
  </si>
  <si>
    <t>An analytical report on Phase 2 performance with retrained models based on identified improvements</t>
  </si>
  <si>
    <t xml:space="preserve"> Accurate and reviewed predictions for Phase 3, ready for submission</t>
  </si>
  <si>
    <t>0+/07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</si>
</sst>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ddd\,\ d\-mmm\-yyyy"/>
    <numFmt numFmtId="166" formatCode="ddd\ m/d/yy"/>
    <numFmt numFmtId="167" formatCode="mm/dd/yy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18"/>
      <color theme="4" tint="-0.249977111117893"/>
      <name val="Calibri"/>
      <family val="2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i/>
      <sz val="8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sz val="8"/>
      <color rgb="FF000000"/>
      <name val="Segoe UI"/>
      <family val="2"/>
    </font>
    <font>
      <sz val="11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sz val="1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7D31"/>
        <bgColor rgb="FFED7D31"/>
      </patternFill>
    </fill>
    <fill>
      <patternFill patternType="solid">
        <fgColor theme="4" tint="0.39997558519241921"/>
        <bgColor rgb="FFED7D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thin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indexed="64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</borders>
  <cellStyleXfs count="3">
    <xf numFmtId="0" fontId="0" fillId="0" borderId="0"/>
    <xf numFmtId="0" fontId="8" fillId="0" borderId="0"/>
    <xf numFmtId="0" fontId="16" fillId="0" borderId="0"/>
  </cellStyleXfs>
  <cellXfs count="8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 shrinkToFi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indent="2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6" fontId="1" fillId="0" borderId="1" xfId="0" applyNumberFormat="1" applyFont="1" applyBorder="1" applyAlignment="1">
      <alignment vertical="center" shrinkToFit="1"/>
    </xf>
    <xf numFmtId="166" fontId="1" fillId="5" borderId="1" xfId="0" applyNumberFormat="1" applyFont="1" applyFill="1" applyBorder="1" applyAlignment="1">
      <alignment vertical="center" shrinkToFit="1"/>
    </xf>
    <xf numFmtId="0" fontId="8" fillId="0" borderId="0" xfId="1"/>
    <xf numFmtId="0" fontId="9" fillId="6" borderId="7" xfId="1" applyFont="1" applyFill="1" applyBorder="1" applyAlignment="1">
      <alignment horizontal="center"/>
    </xf>
    <xf numFmtId="0" fontId="9" fillId="6" borderId="6" xfId="1" applyFont="1" applyFill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9" fillId="7" borderId="6" xfId="1" applyFont="1" applyFill="1" applyBorder="1" applyAlignment="1">
      <alignment horizontal="center"/>
    </xf>
    <xf numFmtId="16" fontId="8" fillId="0" borderId="8" xfId="1" applyNumberFormat="1" applyBorder="1" applyAlignment="1">
      <alignment horizontal="center" vertical="center"/>
    </xf>
    <xf numFmtId="16" fontId="8" fillId="0" borderId="9" xfId="1" applyNumberFormat="1" applyBorder="1" applyAlignment="1">
      <alignment horizontal="center" vertical="center"/>
    </xf>
    <xf numFmtId="167" fontId="8" fillId="0" borderId="8" xfId="1" applyNumberFormat="1" applyBorder="1" applyAlignment="1">
      <alignment horizontal="center" vertical="center"/>
    </xf>
    <xf numFmtId="167" fontId="8" fillId="0" borderId="11" xfId="1" applyNumberFormat="1" applyBorder="1" applyAlignment="1">
      <alignment horizontal="center" vertical="center"/>
    </xf>
    <xf numFmtId="167" fontId="8" fillId="0" borderId="12" xfId="1" applyNumberFormat="1" applyBorder="1" applyAlignment="1">
      <alignment horizontal="center" vertical="center"/>
    </xf>
    <xf numFmtId="167" fontId="8" fillId="0" borderId="13" xfId="1" applyNumberForma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textRotation="90" shrinkToFit="1"/>
    </xf>
    <xf numFmtId="164" fontId="4" fillId="3" borderId="0" xfId="0" applyNumberFormat="1" applyFont="1" applyFill="1" applyAlignment="1">
      <alignment horizontal="center" vertical="center" textRotation="90" shrinkToFit="1"/>
    </xf>
    <xf numFmtId="0" fontId="1" fillId="8" borderId="1" xfId="0" applyFont="1" applyFill="1" applyBorder="1" applyAlignment="1">
      <alignment horizontal="left" vertical="center" indent="2"/>
    </xf>
    <xf numFmtId="0" fontId="1" fillId="8" borderId="1" xfId="0" applyFont="1" applyFill="1" applyBorder="1" applyAlignment="1">
      <alignment vertical="center"/>
    </xf>
    <xf numFmtId="9" fontId="1" fillId="8" borderId="1" xfId="0" applyNumberFormat="1" applyFont="1" applyFill="1" applyBorder="1" applyAlignment="1">
      <alignment horizontal="center" vertical="center"/>
    </xf>
    <xf numFmtId="166" fontId="1" fillId="8" borderId="1" xfId="0" applyNumberFormat="1" applyFont="1" applyFill="1" applyBorder="1" applyAlignment="1">
      <alignment vertical="center" shrinkToFit="1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0" xfId="0" applyFont="1"/>
    <xf numFmtId="0" fontId="1" fillId="3" borderId="0" xfId="0" quotePrefix="1" applyFont="1" applyFill="1"/>
    <xf numFmtId="0" fontId="1" fillId="3" borderId="0" xfId="0" applyFont="1" applyFill="1"/>
    <xf numFmtId="0" fontId="14" fillId="0" borderId="0" xfId="0" applyFont="1"/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7" xfId="0" quotePrefix="1" applyFont="1" applyBorder="1" applyAlignment="1">
      <alignment horizontal="left" vertical="center"/>
    </xf>
    <xf numFmtId="0" fontId="14" fillId="4" borderId="28" xfId="2" applyFont="1" applyFill="1" applyBorder="1" applyAlignment="1">
      <alignment horizontal="center" vertical="center" wrapText="1"/>
    </xf>
    <xf numFmtId="0" fontId="14" fillId="4" borderId="15" xfId="2" applyFont="1" applyFill="1" applyBorder="1" applyAlignment="1">
      <alignment horizontal="center" vertical="center" wrapText="1"/>
    </xf>
    <xf numFmtId="0" fontId="1" fillId="0" borderId="0" xfId="2" applyFont="1"/>
    <xf numFmtId="0" fontId="19" fillId="9" borderId="15" xfId="2" applyFont="1" applyFill="1" applyBorder="1" applyAlignment="1">
      <alignment horizontal="center" vertical="center"/>
    </xf>
    <xf numFmtId="0" fontId="19" fillId="9" borderId="16" xfId="2" applyFont="1" applyFill="1" applyBorder="1" applyAlignment="1">
      <alignment horizontal="center" vertical="center"/>
    </xf>
    <xf numFmtId="0" fontId="19" fillId="9" borderId="17" xfId="2" applyFont="1" applyFill="1" applyBorder="1" applyAlignment="1">
      <alignment horizontal="center" vertical="center"/>
    </xf>
    <xf numFmtId="0" fontId="1" fillId="0" borderId="18" xfId="2" applyFont="1" applyBorder="1"/>
    <xf numFmtId="0" fontId="20" fillId="4" borderId="21" xfId="2" applyFont="1" applyFill="1" applyBorder="1" applyAlignment="1">
      <alignment horizontal="left" vertical="center"/>
    </xf>
    <xf numFmtId="0" fontId="20" fillId="4" borderId="22" xfId="2" applyFont="1" applyFill="1" applyBorder="1" applyAlignment="1">
      <alignment horizontal="left" vertical="center"/>
    </xf>
    <xf numFmtId="0" fontId="20" fillId="4" borderId="23" xfId="2" applyFont="1" applyFill="1" applyBorder="1" applyAlignment="1">
      <alignment horizontal="left" vertical="center"/>
    </xf>
    <xf numFmtId="0" fontId="20" fillId="4" borderId="23" xfId="2" applyFont="1" applyFill="1" applyBorder="1" applyAlignment="1">
      <alignment horizontal="left" vertical="center" wrapText="1"/>
    </xf>
    <xf numFmtId="0" fontId="20" fillId="4" borderId="27" xfId="2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166" fontId="1" fillId="0" borderId="13" xfId="0" applyNumberFormat="1" applyFont="1" applyBorder="1" applyAlignment="1">
      <alignment vertical="center" shrinkToFit="1"/>
    </xf>
    <xf numFmtId="166" fontId="1" fillId="0" borderId="11" xfId="0" applyNumberFormat="1" applyFont="1" applyBorder="1" applyAlignment="1">
      <alignment vertical="center" shrinkToFit="1"/>
    </xf>
    <xf numFmtId="166" fontId="1" fillId="0" borderId="12" xfId="0" applyNumberFormat="1" applyFont="1" applyBorder="1" applyAlignment="1">
      <alignment vertical="center" shrinkToFit="1"/>
    </xf>
    <xf numFmtId="0" fontId="18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6" fontId="18" fillId="0" borderId="1" xfId="0" applyNumberFormat="1" applyFont="1" applyBorder="1" applyAlignment="1">
      <alignment vertical="center" shrinkToFit="1"/>
    </xf>
    <xf numFmtId="166" fontId="18" fillId="10" borderId="1" xfId="0" applyNumberFormat="1" applyFont="1" applyFill="1" applyBorder="1" applyAlignment="1">
      <alignment vertical="center" shrinkToFit="1"/>
    </xf>
    <xf numFmtId="0" fontId="1" fillId="8" borderId="0" xfId="0" applyFont="1" applyFill="1" applyAlignment="1">
      <alignment vertical="center"/>
    </xf>
    <xf numFmtId="166" fontId="17" fillId="0" borderId="14" xfId="0" quotePrefix="1" applyNumberFormat="1" applyFont="1" applyBorder="1" applyAlignment="1">
      <alignment vertical="center"/>
    </xf>
    <xf numFmtId="166" fontId="17" fillId="0" borderId="14" xfId="0" applyNumberFormat="1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14" fillId="4" borderId="25" xfId="2" applyFont="1" applyFill="1" applyBorder="1" applyAlignment="1">
      <alignment horizontal="center" vertical="center" wrapText="1"/>
    </xf>
    <xf numFmtId="0" fontId="14" fillId="4" borderId="2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0" fontId="20" fillId="4" borderId="30" xfId="2" applyFont="1" applyFill="1" applyBorder="1" applyAlignment="1">
      <alignment horizontal="center" vertical="center" wrapText="1"/>
    </xf>
    <xf numFmtId="0" fontId="14" fillId="4" borderId="26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left" vertical="center"/>
    </xf>
    <xf numFmtId="0" fontId="20" fillId="4" borderId="22" xfId="2" applyFont="1" applyFill="1" applyBorder="1" applyAlignment="1">
      <alignment horizontal="left" vertical="center"/>
    </xf>
    <xf numFmtId="0" fontId="20" fillId="4" borderId="23" xfId="2" applyFont="1" applyFill="1" applyBorder="1" applyAlignment="1">
      <alignment horizontal="left" vertical="center"/>
    </xf>
    <xf numFmtId="0" fontId="20" fillId="4" borderId="20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 wrapText="1"/>
    </xf>
    <xf numFmtId="0" fontId="20" fillId="4" borderId="29" xfId="2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</cellXfs>
  <cellStyles count="3">
    <cellStyle name="Normal" xfId="0" builtinId="0"/>
    <cellStyle name="Normal 2" xfId="1" xr:uid="{922A5775-B2B1-4C52-8107-E2F1D90D9A8B}"/>
    <cellStyle name="Normal 4" xfId="2" xr:uid="{00E076B9-A524-4AE3-A41C-34099B408486}"/>
  </cellStyles>
  <dxfs count="16">
    <dxf>
      <fill>
        <patternFill>
          <bgColor rgb="FFA06B30"/>
        </patternFill>
      </fill>
    </dxf>
    <dxf>
      <fill>
        <patternFill>
          <bgColor theme="1"/>
        </patternFill>
      </fill>
    </dxf>
    <dxf>
      <fill>
        <patternFill>
          <bgColor rgb="FF6600C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3B3B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 patternType="lightUp">
          <fgColor theme="3" tint="0.749961851863155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A06B30"/>
      <color rgb="FFFF7C80"/>
      <color rgb="FFFF3B3B"/>
      <color rgb="FF6600CC"/>
      <color rgb="FF33CCCC"/>
      <color rgb="FF1C5486"/>
      <color rgb="FF164168"/>
      <color rgb="FF9C87AB"/>
      <color rgb="FF8E6CC6"/>
      <color rgb="FFBEA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'Activity Control'!$A$1</c:f>
          <c:strCache>
            <c:ptCount val="1"/>
            <c:pt idx="0">
              <c:v>EXL HACKATHON 2024</c:v>
            </c:pt>
          </c:strCache>
        </c:strRef>
      </c:tx>
      <c:layout>
        <c:manualLayout>
          <c:xMode val="edge"/>
          <c:yMode val="edge"/>
          <c:x val="0.4346537166563289"/>
          <c:y val="1.8805574544853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>
                  <a:lumMod val="75000"/>
                  <a:lumOff val="2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'Activity Control'!$E$7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'Activity Control'!$A$8:$A$47</c:f>
              <c:strCache>
                <c:ptCount val="40"/>
                <c:pt idx="0">
                  <c:v>Team Formation</c:v>
                </c:pt>
                <c:pt idx="1">
                  <c:v>Discuss individual strengths</c:v>
                </c:pt>
                <c:pt idx="2">
                  <c:v>Identify interests</c:v>
                </c:pt>
                <c:pt idx="3">
                  <c:v>Determine availability</c:v>
                </c:pt>
                <c:pt idx="4">
                  <c:v>Data Exploration and Preprocessing</c:v>
                </c:pt>
                <c:pt idx="5">
                  <c:v>Research for reliable data sources</c:v>
                </c:pt>
                <c:pt idx="6">
                  <c:v>Data Collection</c:v>
                </c:pt>
                <c:pt idx="7">
                  <c:v>Standarized Formats</c:v>
                </c:pt>
                <c:pt idx="8">
                  <c:v>Cleaned Data</c:v>
                </c:pt>
                <c:pt idx="9">
                  <c:v>Merged Datasets</c:v>
                </c:pt>
                <c:pt idx="10">
                  <c:v>Feature Engineering</c:v>
                </c:pt>
                <c:pt idx="11">
                  <c:v>Data Enrichment</c:v>
                </c:pt>
                <c:pt idx="12">
                  <c:v>Indexed Data</c:v>
                </c:pt>
                <c:pt idx="13">
                  <c:v>Consistent Naming Conventions</c:v>
                </c:pt>
                <c:pt idx="14">
                  <c:v>Time-Series Alligment</c:v>
                </c:pt>
                <c:pt idx="15">
                  <c:v>Data Collection</c:v>
                </c:pt>
                <c:pt idx="16">
                  <c:v>Data Transformation</c:v>
                </c:pt>
                <c:pt idx="17">
                  <c:v>Strikers identification</c:v>
                </c:pt>
                <c:pt idx="18">
                  <c:v>Strikers selection</c:v>
                </c:pt>
                <c:pt idx="19">
                  <c:v>List reduce</c:v>
                </c:pt>
                <c:pt idx="20">
                  <c:v>Data Collection</c:v>
                </c:pt>
                <c:pt idx="21">
                  <c:v>Data Transformation</c:v>
                </c:pt>
                <c:pt idx="22">
                  <c:v>Data Cleaning</c:v>
                </c:pt>
                <c:pt idx="23">
                  <c:v>Creating Structure of the Data</c:v>
                </c:pt>
                <c:pt idx="24">
                  <c:v>Model Development and Training</c:v>
                </c:pt>
                <c:pt idx="25">
                  <c:v>Model(s) selection</c:v>
                </c:pt>
                <c:pt idx="26">
                  <c:v>EDA</c:v>
                </c:pt>
                <c:pt idx="27">
                  <c:v>Model development</c:v>
                </c:pt>
                <c:pt idx="28">
                  <c:v>Model Validation</c:v>
                </c:pt>
                <c:pt idx="29">
                  <c:v>Train and tune the models</c:v>
                </c:pt>
                <c:pt idx="30">
                  <c:v>Evaluate model performance</c:v>
                </c:pt>
                <c:pt idx="31">
                  <c:v>Predictions and Submission</c:v>
                </c:pt>
                <c:pt idx="32">
                  <c:v>Prepare the submission file for Phase 1</c:v>
                </c:pt>
                <c:pt idx="33">
                  <c:v>Analyze Phase 1 performance and retrain models for Phase 2</c:v>
                </c:pt>
                <c:pt idx="34">
                  <c:v>Generate, review, and finalize predictions for Phase 2</c:v>
                </c:pt>
                <c:pt idx="35">
                  <c:v>Prepare the submission file for Phase 2</c:v>
                </c:pt>
                <c:pt idx="36">
                  <c:v>Analyze Phase 2 performance and retrain models for Phase 3</c:v>
                </c:pt>
                <c:pt idx="37">
                  <c:v>Generate, review, and finalize predictions for Phase 3</c:v>
                </c:pt>
                <c:pt idx="38">
                  <c:v>Final Presentation Preparation</c:v>
                </c:pt>
                <c:pt idx="39">
                  <c:v>Prepare and practice final presentation</c:v>
                </c:pt>
              </c:strCache>
            </c:strRef>
          </c:cat>
          <c:val>
            <c:numRef>
              <c:f>'Activity Control'!$E$8:$E$48</c:f>
              <c:numCache>
                <c:formatCode>ddd\ m/d/yy</c:formatCode>
                <c:ptCount val="41"/>
                <c:pt idx="1">
                  <c:v>45432</c:v>
                </c:pt>
                <c:pt idx="2">
                  <c:v>45432</c:v>
                </c:pt>
                <c:pt idx="3">
                  <c:v>45432</c:v>
                </c:pt>
                <c:pt idx="5">
                  <c:v>45433</c:v>
                </c:pt>
                <c:pt idx="6">
                  <c:v>45433</c:v>
                </c:pt>
                <c:pt idx="7">
                  <c:v>45434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45436</c:v>
                </c:pt>
                <c:pt idx="12">
                  <c:v>45436</c:v>
                </c:pt>
                <c:pt idx="13">
                  <c:v>45436</c:v>
                </c:pt>
                <c:pt idx="14">
                  <c:v>45436</c:v>
                </c:pt>
                <c:pt idx="15">
                  <c:v>45432</c:v>
                </c:pt>
                <c:pt idx="16">
                  <c:v>45439</c:v>
                </c:pt>
                <c:pt idx="17">
                  <c:v>45432</c:v>
                </c:pt>
                <c:pt idx="18">
                  <c:v>45433</c:v>
                </c:pt>
                <c:pt idx="19">
                  <c:v>45434</c:v>
                </c:pt>
                <c:pt idx="20">
                  <c:v>45435</c:v>
                </c:pt>
                <c:pt idx="21">
                  <c:v>45439</c:v>
                </c:pt>
                <c:pt idx="22">
                  <c:v>45440</c:v>
                </c:pt>
                <c:pt idx="23">
                  <c:v>45440</c:v>
                </c:pt>
                <c:pt idx="25">
                  <c:v>45441</c:v>
                </c:pt>
                <c:pt idx="26">
                  <c:v>45441</c:v>
                </c:pt>
                <c:pt idx="27">
                  <c:v>45448</c:v>
                </c:pt>
                <c:pt idx="28">
                  <c:v>45450</c:v>
                </c:pt>
                <c:pt idx="29">
                  <c:v>45450</c:v>
                </c:pt>
                <c:pt idx="30">
                  <c:v>0</c:v>
                </c:pt>
                <c:pt idx="32">
                  <c:v>45456</c:v>
                </c:pt>
                <c:pt idx="33">
                  <c:v>45456</c:v>
                </c:pt>
                <c:pt idx="34">
                  <c:v>45457</c:v>
                </c:pt>
                <c:pt idx="35">
                  <c:v>45457</c:v>
                </c:pt>
                <c:pt idx="36">
                  <c:v>45474</c:v>
                </c:pt>
                <c:pt idx="37">
                  <c:v>45484</c:v>
                </c:pt>
                <c:pt idx="39">
                  <c:v>45482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0-4EDD-841C-9518CEFDAF2E}"/>
            </c:ext>
          </c:extLst>
        </c:ser>
        <c:ser>
          <c:idx val="2"/>
          <c:order val="1"/>
          <c:tx>
            <c:strRef>
              <c:f>'Activity Control'!$I$7</c:f>
              <c:strCache>
                <c:ptCount val="1"/>
                <c:pt idx="0">
                  <c:v>DAYS DONE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'Activity Control'!$A$8:$A$47</c:f>
              <c:strCache>
                <c:ptCount val="40"/>
                <c:pt idx="0">
                  <c:v>Team Formation</c:v>
                </c:pt>
                <c:pt idx="1">
                  <c:v>Discuss individual strengths</c:v>
                </c:pt>
                <c:pt idx="2">
                  <c:v>Identify interests</c:v>
                </c:pt>
                <c:pt idx="3">
                  <c:v>Determine availability</c:v>
                </c:pt>
                <c:pt idx="4">
                  <c:v>Data Exploration and Preprocessing</c:v>
                </c:pt>
                <c:pt idx="5">
                  <c:v>Research for reliable data sources</c:v>
                </c:pt>
                <c:pt idx="6">
                  <c:v>Data Collection</c:v>
                </c:pt>
                <c:pt idx="7">
                  <c:v>Standarized Formats</c:v>
                </c:pt>
                <c:pt idx="8">
                  <c:v>Cleaned Data</c:v>
                </c:pt>
                <c:pt idx="9">
                  <c:v>Merged Datasets</c:v>
                </c:pt>
                <c:pt idx="10">
                  <c:v>Feature Engineering</c:v>
                </c:pt>
                <c:pt idx="11">
                  <c:v>Data Enrichment</c:v>
                </c:pt>
                <c:pt idx="12">
                  <c:v>Indexed Data</c:v>
                </c:pt>
                <c:pt idx="13">
                  <c:v>Consistent Naming Conventions</c:v>
                </c:pt>
                <c:pt idx="14">
                  <c:v>Time-Series Alligment</c:v>
                </c:pt>
                <c:pt idx="15">
                  <c:v>Data Collection</c:v>
                </c:pt>
                <c:pt idx="16">
                  <c:v>Data Transformation</c:v>
                </c:pt>
                <c:pt idx="17">
                  <c:v>Strikers identification</c:v>
                </c:pt>
                <c:pt idx="18">
                  <c:v>Strikers selection</c:v>
                </c:pt>
                <c:pt idx="19">
                  <c:v>List reduce</c:v>
                </c:pt>
                <c:pt idx="20">
                  <c:v>Data Collection</c:v>
                </c:pt>
                <c:pt idx="21">
                  <c:v>Data Transformation</c:v>
                </c:pt>
                <c:pt idx="22">
                  <c:v>Data Cleaning</c:v>
                </c:pt>
                <c:pt idx="23">
                  <c:v>Creating Structure of the Data</c:v>
                </c:pt>
                <c:pt idx="24">
                  <c:v>Model Development and Training</c:v>
                </c:pt>
                <c:pt idx="25">
                  <c:v>Model(s) selection</c:v>
                </c:pt>
                <c:pt idx="26">
                  <c:v>EDA</c:v>
                </c:pt>
                <c:pt idx="27">
                  <c:v>Model development</c:v>
                </c:pt>
                <c:pt idx="28">
                  <c:v>Model Validation</c:v>
                </c:pt>
                <c:pt idx="29">
                  <c:v>Train and tune the models</c:v>
                </c:pt>
                <c:pt idx="30">
                  <c:v>Evaluate model performance</c:v>
                </c:pt>
                <c:pt idx="31">
                  <c:v>Predictions and Submission</c:v>
                </c:pt>
                <c:pt idx="32">
                  <c:v>Prepare the submission file for Phase 1</c:v>
                </c:pt>
                <c:pt idx="33">
                  <c:v>Analyze Phase 1 performance and retrain models for Phase 2</c:v>
                </c:pt>
                <c:pt idx="34">
                  <c:v>Generate, review, and finalize predictions for Phase 2</c:v>
                </c:pt>
                <c:pt idx="35">
                  <c:v>Prepare the submission file for Phase 2</c:v>
                </c:pt>
                <c:pt idx="36">
                  <c:v>Analyze Phase 2 performance and retrain models for Phase 3</c:v>
                </c:pt>
                <c:pt idx="37">
                  <c:v>Generate, review, and finalize predictions for Phase 3</c:v>
                </c:pt>
                <c:pt idx="38">
                  <c:v>Final Presentation Preparation</c:v>
                </c:pt>
                <c:pt idx="39">
                  <c:v>Prepare and practice final presentation</c:v>
                </c:pt>
              </c:strCache>
            </c:strRef>
          </c:cat>
          <c:val>
            <c:numRef>
              <c:f>'Activity Control'!$I$8:$I$48</c:f>
              <c:numCache>
                <c:formatCode>General</c:formatCode>
                <c:ptCount val="4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0-4EDD-841C-9518CEFDAF2E}"/>
            </c:ext>
          </c:extLst>
        </c:ser>
        <c:ser>
          <c:idx val="1"/>
          <c:order val="2"/>
          <c:tx>
            <c:strRef>
              <c:f>'Activity Control'!$J$7</c:f>
              <c:strCache>
                <c:ptCount val="1"/>
                <c:pt idx="0">
                  <c:v>DAYS LEFT</c:v>
                </c:pt>
              </c:strCache>
            </c:strRef>
          </c:tx>
          <c:spPr>
            <a:solidFill>
              <a:srgbClr val="1C5486"/>
            </a:solidFill>
            <a:ln>
              <a:noFill/>
            </a:ln>
            <a:effectLst/>
          </c:spPr>
          <c:invertIfNegative val="0"/>
          <c:cat>
            <c:strRef>
              <c:f>'Activity Control'!$A$8:$A$47</c:f>
              <c:strCache>
                <c:ptCount val="40"/>
                <c:pt idx="0">
                  <c:v>Team Formation</c:v>
                </c:pt>
                <c:pt idx="1">
                  <c:v>Discuss individual strengths</c:v>
                </c:pt>
                <c:pt idx="2">
                  <c:v>Identify interests</c:v>
                </c:pt>
                <c:pt idx="3">
                  <c:v>Determine availability</c:v>
                </c:pt>
                <c:pt idx="4">
                  <c:v>Data Exploration and Preprocessing</c:v>
                </c:pt>
                <c:pt idx="5">
                  <c:v>Research for reliable data sources</c:v>
                </c:pt>
                <c:pt idx="6">
                  <c:v>Data Collection</c:v>
                </c:pt>
                <c:pt idx="7">
                  <c:v>Standarized Formats</c:v>
                </c:pt>
                <c:pt idx="8">
                  <c:v>Cleaned Data</c:v>
                </c:pt>
                <c:pt idx="9">
                  <c:v>Merged Datasets</c:v>
                </c:pt>
                <c:pt idx="10">
                  <c:v>Feature Engineering</c:v>
                </c:pt>
                <c:pt idx="11">
                  <c:v>Data Enrichment</c:v>
                </c:pt>
                <c:pt idx="12">
                  <c:v>Indexed Data</c:v>
                </c:pt>
                <c:pt idx="13">
                  <c:v>Consistent Naming Conventions</c:v>
                </c:pt>
                <c:pt idx="14">
                  <c:v>Time-Series Alligment</c:v>
                </c:pt>
                <c:pt idx="15">
                  <c:v>Data Collection</c:v>
                </c:pt>
                <c:pt idx="16">
                  <c:v>Data Transformation</c:v>
                </c:pt>
                <c:pt idx="17">
                  <c:v>Strikers identification</c:v>
                </c:pt>
                <c:pt idx="18">
                  <c:v>Strikers selection</c:v>
                </c:pt>
                <c:pt idx="19">
                  <c:v>List reduce</c:v>
                </c:pt>
                <c:pt idx="20">
                  <c:v>Data Collection</c:v>
                </c:pt>
                <c:pt idx="21">
                  <c:v>Data Transformation</c:v>
                </c:pt>
                <c:pt idx="22">
                  <c:v>Data Cleaning</c:v>
                </c:pt>
                <c:pt idx="23">
                  <c:v>Creating Structure of the Data</c:v>
                </c:pt>
                <c:pt idx="24">
                  <c:v>Model Development and Training</c:v>
                </c:pt>
                <c:pt idx="25">
                  <c:v>Model(s) selection</c:v>
                </c:pt>
                <c:pt idx="26">
                  <c:v>EDA</c:v>
                </c:pt>
                <c:pt idx="27">
                  <c:v>Model development</c:v>
                </c:pt>
                <c:pt idx="28">
                  <c:v>Model Validation</c:v>
                </c:pt>
                <c:pt idx="29">
                  <c:v>Train and tune the models</c:v>
                </c:pt>
                <c:pt idx="30">
                  <c:v>Evaluate model performance</c:v>
                </c:pt>
                <c:pt idx="31">
                  <c:v>Predictions and Submission</c:v>
                </c:pt>
                <c:pt idx="32">
                  <c:v>Prepare the submission file for Phase 1</c:v>
                </c:pt>
                <c:pt idx="33">
                  <c:v>Analyze Phase 1 performance and retrain models for Phase 2</c:v>
                </c:pt>
                <c:pt idx="34">
                  <c:v>Generate, review, and finalize predictions for Phase 2</c:v>
                </c:pt>
                <c:pt idx="35">
                  <c:v>Prepare the submission file for Phase 2</c:v>
                </c:pt>
                <c:pt idx="36">
                  <c:v>Analyze Phase 2 performance and retrain models for Phase 3</c:v>
                </c:pt>
                <c:pt idx="37">
                  <c:v>Generate, review, and finalize predictions for Phase 3</c:v>
                </c:pt>
                <c:pt idx="38">
                  <c:v>Final Presentation Preparation</c:v>
                </c:pt>
                <c:pt idx="39">
                  <c:v>Prepare and practice final presentation</c:v>
                </c:pt>
              </c:strCache>
            </c:strRef>
          </c:cat>
          <c:val>
            <c:numRef>
              <c:f>'Activity Control'!$J$8:$J$48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5</c:v>
                </c:pt>
                <c:pt idx="34">
                  <c:v>16</c:v>
                </c:pt>
                <c:pt idx="35">
                  <c:v>16</c:v>
                </c:pt>
                <c:pt idx="36">
                  <c:v>9</c:v>
                </c:pt>
                <c:pt idx="37">
                  <c:v>-1</c:v>
                </c:pt>
                <c:pt idx="38">
                  <c:v>0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0-4EDD-841C-9518CEFD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45328"/>
        <c:axId val="5534768"/>
      </c:barChart>
      <c:catAx>
        <c:axId val="554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534768"/>
        <c:crosses val="autoZero"/>
        <c:auto val="1"/>
        <c:lblAlgn val="ctr"/>
        <c:lblOffset val="100"/>
        <c:noMultiLvlLbl val="0"/>
      </c:catAx>
      <c:valAx>
        <c:axId val="5534768"/>
        <c:scaling>
          <c:orientation val="minMax"/>
          <c:min val="4541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545328"/>
        <c:crosses val="autoZero"/>
        <c:crossBetween val="between"/>
        <c:majorUnit val="30.4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E$5" horiz="1" max="100" page="0"/>
</file>

<file path=xl/ctrlProps/ctrlProp2.xml><?xml version="1.0" encoding="utf-8"?>
<formControlPr xmlns="http://schemas.microsoft.com/office/spreadsheetml/2009/9/main" objectType="CheckBox" checked="Checked" fmlaLink="show_weekends" lockText="1" noThreeD="1"/>
</file>

<file path=xl/ctrlProps/ctrlProp3.xml><?xml version="1.0" encoding="utf-8"?>
<formControlPr xmlns="http://schemas.microsoft.com/office/spreadsheetml/2009/9/main" objectType="CheckBox" fmlaLink="show_overdue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19050</xdr:rowOff>
        </xdr:from>
        <xdr:to>
          <xdr:col>35</xdr:col>
          <xdr:colOff>28575</xdr:colOff>
          <xdr:row>4</xdr:row>
          <xdr:rowOff>85725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4</xdr:col>
      <xdr:colOff>221839</xdr:colOff>
      <xdr:row>0</xdr:row>
      <xdr:rowOff>0</xdr:rowOff>
    </xdr:from>
    <xdr:to>
      <xdr:col>5</xdr:col>
      <xdr:colOff>265044</xdr:colOff>
      <xdr:row>0</xdr:row>
      <xdr:rowOff>249821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744576" y="0"/>
          <a:ext cx="818677" cy="249821"/>
          <a:chOff x="2656926" y="0"/>
          <a:chExt cx="813488" cy="249821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99522" y="0"/>
            <a:ext cx="670892" cy="249821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56926" y="7435"/>
            <a:ext cx="76258" cy="228600"/>
          </a:xfrm>
          <a:prstGeom prst="rect">
            <a:avLst/>
          </a:prstGeom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</xdr:row>
          <xdr:rowOff>146050</xdr:rowOff>
        </xdr:from>
        <xdr:to>
          <xdr:col>21</xdr:col>
          <xdr:colOff>85725</xdr:colOff>
          <xdr:row>3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Weekends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49</xdr:row>
      <xdr:rowOff>161192</xdr:rowOff>
    </xdr:from>
    <xdr:to>
      <xdr:col>46</xdr:col>
      <xdr:colOff>0</xdr:colOff>
      <xdr:row>72</xdr:row>
      <xdr:rowOff>19007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171450</xdr:rowOff>
        </xdr:from>
        <xdr:to>
          <xdr:col>6</xdr:col>
          <xdr:colOff>219075</xdr:colOff>
          <xdr:row>5</xdr:row>
          <xdr:rowOff>400050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Overdue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46521</xdr:colOff>
      <xdr:row>3</xdr:row>
      <xdr:rowOff>107673</xdr:rowOff>
    </xdr:from>
    <xdr:to>
      <xdr:col>0</xdr:col>
      <xdr:colOff>1220415</xdr:colOff>
      <xdr:row>5</xdr:row>
      <xdr:rowOff>389801</xdr:rowOff>
    </xdr:to>
    <xdr:pic>
      <xdr:nvPicPr>
        <xdr:cNvPr id="3" name="Picture 2" descr="UEFA enthüllt das Emblem der zukünftigen Europameisterschaft (EURO-2024 ..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21" y="770282"/>
          <a:ext cx="1177069" cy="649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andro213510\Downloads\Plan%20financiero.xlsx" TargetMode="External"/><Relationship Id="rId1" Type="http://schemas.openxmlformats.org/officeDocument/2006/relationships/externalLinkPath" Target="/Users/Alejandro213510/Downloads/Plan%20financier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andro213510\Downloads\Exl%20Calendar%20(draft).xlsm" TargetMode="External"/><Relationship Id="rId1" Type="http://schemas.openxmlformats.org/officeDocument/2006/relationships/externalLinkPath" Target="/Users/Alejandro213510/Downloads/Exl%20Calendar%20(draf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come"/>
      <sheetName val="Sheet1"/>
      <sheetName val="Sheet2"/>
      <sheetName val="Expenses"/>
    </sheetNames>
    <sheetDataSet>
      <sheetData sheetId="0">
        <row r="7">
          <cell r="B7">
            <v>14608.6</v>
          </cell>
        </row>
        <row r="8">
          <cell r="B8">
            <v>14608.6</v>
          </cell>
        </row>
        <row r="10">
          <cell r="B10">
            <v>1000</v>
          </cell>
        </row>
        <row r="11">
          <cell r="B11">
            <v>1302.8399999999999</v>
          </cell>
        </row>
        <row r="13">
          <cell r="B13">
            <v>3698.5425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Settings"/>
      <sheetName val="Gant Chart"/>
      <sheetName val="Holidays"/>
    </sheetNames>
    <sheetDataSet>
      <sheetData sheetId="0"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C3" t="str">
            <v>0000011</v>
          </cell>
        </row>
        <row r="13">
          <cell r="C13" t="b">
            <v>1</v>
          </cell>
        </row>
        <row r="20">
          <cell r="B20" t="str">
            <v>Alejandro Garmendia</v>
          </cell>
          <cell r="C20" t="str">
            <v>B</v>
          </cell>
        </row>
        <row r="22">
          <cell r="C22" t="b">
            <v>1</v>
          </cell>
        </row>
      </sheetData>
      <sheetData sheetId="13">
        <row r="3">
          <cell r="E3">
            <v>45413</v>
          </cell>
        </row>
        <row r="4">
          <cell r="E4" t="str">
            <v>Daily</v>
          </cell>
        </row>
        <row r="5">
          <cell r="E5">
            <v>0</v>
          </cell>
        </row>
      </sheetData>
      <sheetData sheetId="14">
        <row r="3">
          <cell r="A3">
            <v>43831</v>
          </cell>
          <cell r="D3">
            <v>43831</v>
          </cell>
        </row>
        <row r="4">
          <cell r="A4">
            <v>44197</v>
          </cell>
          <cell r="D4">
            <v>44197</v>
          </cell>
        </row>
        <row r="5">
          <cell r="A5">
            <v>44562</v>
          </cell>
          <cell r="D5">
            <v>44562</v>
          </cell>
        </row>
        <row r="6">
          <cell r="A6">
            <v>44927</v>
          </cell>
          <cell r="D6">
            <v>44927</v>
          </cell>
        </row>
        <row r="7">
          <cell r="A7">
            <v>45292</v>
          </cell>
          <cell r="D7">
            <v>45292</v>
          </cell>
        </row>
        <row r="8">
          <cell r="A8">
            <v>43846</v>
          </cell>
          <cell r="D8">
            <v>43866</v>
          </cell>
        </row>
        <row r="9">
          <cell r="A9">
            <v>44212</v>
          </cell>
          <cell r="D9">
            <v>44232</v>
          </cell>
        </row>
        <row r="10">
          <cell r="A10">
            <v>44577</v>
          </cell>
          <cell r="D10">
            <v>44597</v>
          </cell>
        </row>
        <row r="11">
          <cell r="A11">
            <v>44942</v>
          </cell>
          <cell r="D11">
            <v>44962</v>
          </cell>
        </row>
        <row r="12">
          <cell r="A12">
            <v>45307</v>
          </cell>
          <cell r="D12">
            <v>45327</v>
          </cell>
        </row>
        <row r="13">
          <cell r="A13">
            <v>43881</v>
          </cell>
          <cell r="D13">
            <v>43908</v>
          </cell>
        </row>
        <row r="14">
          <cell r="A14">
            <v>44247</v>
          </cell>
          <cell r="D14">
            <v>44273</v>
          </cell>
        </row>
        <row r="15">
          <cell r="A15">
            <v>44612</v>
          </cell>
          <cell r="D15">
            <v>44638</v>
          </cell>
        </row>
        <row r="16">
          <cell r="A16">
            <v>44977</v>
          </cell>
          <cell r="D16">
            <v>45003</v>
          </cell>
        </row>
        <row r="17">
          <cell r="A17">
            <v>45342</v>
          </cell>
          <cell r="D17">
            <v>45369</v>
          </cell>
        </row>
        <row r="18">
          <cell r="A18">
            <v>43980</v>
          </cell>
          <cell r="D18">
            <v>43952</v>
          </cell>
        </row>
        <row r="19">
          <cell r="A19">
            <v>44345</v>
          </cell>
          <cell r="D19">
            <v>44317</v>
          </cell>
        </row>
        <row r="20">
          <cell r="A20">
            <v>44710</v>
          </cell>
          <cell r="D20">
            <v>44682</v>
          </cell>
        </row>
        <row r="21">
          <cell r="A21">
            <v>45075</v>
          </cell>
          <cell r="D21">
            <v>45047</v>
          </cell>
        </row>
        <row r="22">
          <cell r="A22">
            <v>45441</v>
          </cell>
          <cell r="D22">
            <v>45413</v>
          </cell>
        </row>
        <row r="23">
          <cell r="A23">
            <v>43998</v>
          </cell>
          <cell r="D23">
            <v>45446</v>
          </cell>
        </row>
        <row r="24">
          <cell r="A24">
            <v>44363</v>
          </cell>
          <cell r="D24">
            <v>45481</v>
          </cell>
        </row>
        <row r="25">
          <cell r="A25">
            <v>44728</v>
          </cell>
          <cell r="D25">
            <v>44090</v>
          </cell>
        </row>
        <row r="26">
          <cell r="A26">
            <v>45093</v>
          </cell>
          <cell r="D26">
            <v>44455</v>
          </cell>
        </row>
        <row r="27">
          <cell r="A27">
            <v>45459</v>
          </cell>
          <cell r="D27">
            <v>44820</v>
          </cell>
        </row>
        <row r="28">
          <cell r="A28">
            <v>44016</v>
          </cell>
          <cell r="D28">
            <v>45185</v>
          </cell>
        </row>
        <row r="29">
          <cell r="A29">
            <v>44381</v>
          </cell>
          <cell r="D29">
            <v>45551</v>
          </cell>
        </row>
        <row r="30">
          <cell r="A30">
            <v>44746</v>
          </cell>
          <cell r="D30">
            <v>45566</v>
          </cell>
        </row>
        <row r="31">
          <cell r="A31">
            <v>45111</v>
          </cell>
          <cell r="D31">
            <v>44153</v>
          </cell>
        </row>
        <row r="32">
          <cell r="A32">
            <v>45477</v>
          </cell>
          <cell r="D32">
            <v>44518</v>
          </cell>
        </row>
        <row r="33">
          <cell r="A33">
            <v>44078</v>
          </cell>
          <cell r="D33">
            <v>44883</v>
          </cell>
        </row>
        <row r="34">
          <cell r="A34">
            <v>44443</v>
          </cell>
          <cell r="D34">
            <v>45248</v>
          </cell>
        </row>
        <row r="35">
          <cell r="A35">
            <v>44808</v>
          </cell>
          <cell r="D35">
            <v>45614</v>
          </cell>
        </row>
        <row r="36">
          <cell r="A36">
            <v>45173</v>
          </cell>
          <cell r="D36">
            <v>44190</v>
          </cell>
        </row>
        <row r="37">
          <cell r="A37">
            <v>45539</v>
          </cell>
          <cell r="D37">
            <v>44555</v>
          </cell>
        </row>
        <row r="38">
          <cell r="A38">
            <v>44113</v>
          </cell>
          <cell r="D38">
            <v>44920</v>
          </cell>
        </row>
        <row r="39">
          <cell r="A39">
            <v>44478</v>
          </cell>
          <cell r="D39">
            <v>45285</v>
          </cell>
        </row>
        <row r="40">
          <cell r="A40">
            <v>44843</v>
          </cell>
          <cell r="D40">
            <v>45651</v>
          </cell>
        </row>
        <row r="41">
          <cell r="A41">
            <v>45208</v>
          </cell>
        </row>
        <row r="42">
          <cell r="A42">
            <v>45574</v>
          </cell>
        </row>
        <row r="43">
          <cell r="A43">
            <v>44145</v>
          </cell>
        </row>
        <row r="44">
          <cell r="A44">
            <v>44510</v>
          </cell>
        </row>
        <row r="45">
          <cell r="A45">
            <v>44875</v>
          </cell>
        </row>
        <row r="46">
          <cell r="A46">
            <v>45240</v>
          </cell>
        </row>
        <row r="47">
          <cell r="A47">
            <v>45606</v>
          </cell>
        </row>
        <row r="48">
          <cell r="A48">
            <v>44158</v>
          </cell>
        </row>
        <row r="49">
          <cell r="A49">
            <v>44523</v>
          </cell>
        </row>
        <row r="50">
          <cell r="A50">
            <v>44888</v>
          </cell>
        </row>
        <row r="51">
          <cell r="A51">
            <v>45253</v>
          </cell>
        </row>
        <row r="52">
          <cell r="A52">
            <v>45619</v>
          </cell>
        </row>
        <row r="53">
          <cell r="A53">
            <v>44190</v>
          </cell>
        </row>
        <row r="54">
          <cell r="A54">
            <v>44555</v>
          </cell>
        </row>
        <row r="55">
          <cell r="A55">
            <v>44920</v>
          </cell>
        </row>
        <row r="56">
          <cell r="A56">
            <v>45285</v>
          </cell>
        </row>
        <row r="57">
          <cell r="A57">
            <v>45651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947D-2004-4BA5-8FAB-36EBC18D346B}">
  <sheetPr codeName="Sheet1">
    <pageSetUpPr fitToPage="1"/>
  </sheetPr>
  <dimension ref="A1:AY48"/>
  <sheetViews>
    <sheetView showGridLines="0" tabSelected="1" zoomScale="74" zoomScaleNormal="74" workbookViewId="0">
      <pane xSplit="1" topLeftCell="B1" activePane="topRight" state="frozen"/>
      <selection pane="topRight" activeCell="BA13" sqref="BA13"/>
    </sheetView>
  </sheetViews>
  <sheetFormatPr defaultRowHeight="14.5" x14ac:dyDescent="0.35"/>
  <cols>
    <col min="1" max="1" width="55.7265625" style="1" bestFit="1" customWidth="1"/>
    <col min="2" max="2" width="18.36328125" style="1" bestFit="1" customWidth="1"/>
    <col min="3" max="3" width="8.1796875" style="1" bestFit="1" customWidth="1"/>
    <col min="4" max="6" width="11.08984375" style="1" customWidth="1"/>
    <col min="7" max="7" width="7" style="1" customWidth="1"/>
    <col min="8" max="10" width="6.453125" style="1" hidden="1" customWidth="1"/>
    <col min="11" max="11" width="3.08984375" style="1" customWidth="1"/>
    <col min="12" max="46" width="2" style="2" customWidth="1"/>
    <col min="47" max="47" width="8.7265625" style="1"/>
    <col min="48" max="48" width="58.26953125" style="1" customWidth="1"/>
    <col min="49" max="16384" width="8.7265625" style="1"/>
  </cols>
  <sheetData>
    <row r="1" spans="1:51" ht="23.5" x14ac:dyDescent="0.35">
      <c r="A1" s="14" t="s">
        <v>71</v>
      </c>
      <c r="K1"/>
      <c r="L1"/>
      <c r="M1"/>
      <c r="N1"/>
      <c r="O1"/>
      <c r="P1"/>
      <c r="Q1"/>
      <c r="R1"/>
      <c r="S1"/>
      <c r="T1"/>
      <c r="U1"/>
    </row>
    <row r="2" spans="1:51" x14ac:dyDescent="0.35">
      <c r="A2" s="1" t="s">
        <v>5</v>
      </c>
      <c r="B2" s="65" t="s">
        <v>72</v>
      </c>
      <c r="AX2" s="1" t="s">
        <v>104</v>
      </c>
      <c r="AY2" s="60">
        <v>45457</v>
      </c>
    </row>
    <row r="3" spans="1:51" x14ac:dyDescent="0.35">
      <c r="A3" s="1" t="s">
        <v>6</v>
      </c>
      <c r="B3" s="66" t="s">
        <v>73</v>
      </c>
      <c r="C3" s="9"/>
      <c r="D3" s="7" t="s">
        <v>3</v>
      </c>
      <c r="E3" s="73">
        <v>45432</v>
      </c>
      <c r="F3" s="74"/>
      <c r="AX3" s="1" t="s">
        <v>105</v>
      </c>
      <c r="AY3" s="61">
        <v>45472</v>
      </c>
    </row>
    <row r="4" spans="1:51" x14ac:dyDescent="0.35">
      <c r="B4" s="2"/>
      <c r="C4" s="2"/>
      <c r="D4" s="7" t="s">
        <v>48</v>
      </c>
      <c r="E4" s="8" t="s">
        <v>50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X4" s="1" t="s">
        <v>106</v>
      </c>
      <c r="AY4" s="62">
        <v>45482</v>
      </c>
    </row>
    <row r="5" spans="1:51" x14ac:dyDescent="0.35">
      <c r="B5" s="2"/>
      <c r="C5" s="2"/>
      <c r="D5" s="7" t="s">
        <v>49</v>
      </c>
      <c r="E5" s="8">
        <v>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51" ht="38.5" x14ac:dyDescent="0.35">
      <c r="L6" s="29">
        <f>IF(display = "quarterly", DATE(YEAR(project_start),1+3*(display_period - 1),1),IF(display = "monthly", DATE(YEAR(project_start),MONTH(project_start)+(display_period - 1),1),$E$3-WEEKDAY(project_start,3)+(display_period-1)*7))</f>
        <v>45432</v>
      </c>
      <c r="M6" s="30">
        <f t="shared" ref="M6:AT6" si="0">IF(display = "quarterly",EDATE(L6,3), IF(display = "monthly", EDATE(L6,1), IF(display = "weekly", L6+7,IF(show_weekends, L6+1, WORKDAY.INTL(L6,1,weekend_option)))))</f>
        <v>45433</v>
      </c>
      <c r="N6" s="30">
        <f t="shared" si="0"/>
        <v>45434</v>
      </c>
      <c r="O6" s="30">
        <f t="shared" si="0"/>
        <v>45435</v>
      </c>
      <c r="P6" s="30">
        <f t="shared" si="0"/>
        <v>45436</v>
      </c>
      <c r="Q6" s="30">
        <f t="shared" si="0"/>
        <v>45437</v>
      </c>
      <c r="R6" s="30">
        <f t="shared" si="0"/>
        <v>45438</v>
      </c>
      <c r="S6" s="30">
        <f t="shared" si="0"/>
        <v>45439</v>
      </c>
      <c r="T6" s="30">
        <f t="shared" si="0"/>
        <v>45440</v>
      </c>
      <c r="U6" s="30">
        <f t="shared" si="0"/>
        <v>45441</v>
      </c>
      <c r="V6" s="30">
        <f t="shared" si="0"/>
        <v>45442</v>
      </c>
      <c r="W6" s="30">
        <f t="shared" si="0"/>
        <v>45443</v>
      </c>
      <c r="X6" s="30">
        <f t="shared" si="0"/>
        <v>45444</v>
      </c>
      <c r="Y6" s="30">
        <f t="shared" si="0"/>
        <v>45445</v>
      </c>
      <c r="Z6" s="30">
        <f t="shared" si="0"/>
        <v>45446</v>
      </c>
      <c r="AA6" s="30">
        <f t="shared" si="0"/>
        <v>45447</v>
      </c>
      <c r="AB6" s="30">
        <f t="shared" si="0"/>
        <v>45448</v>
      </c>
      <c r="AC6" s="30">
        <f t="shared" si="0"/>
        <v>45449</v>
      </c>
      <c r="AD6" s="30">
        <f t="shared" si="0"/>
        <v>45450</v>
      </c>
      <c r="AE6" s="30">
        <f t="shared" si="0"/>
        <v>45451</v>
      </c>
      <c r="AF6" s="30">
        <f t="shared" si="0"/>
        <v>45452</v>
      </c>
      <c r="AG6" s="30">
        <f t="shared" si="0"/>
        <v>45453</v>
      </c>
      <c r="AH6" s="30">
        <f t="shared" si="0"/>
        <v>45454</v>
      </c>
      <c r="AI6" s="30">
        <f t="shared" si="0"/>
        <v>45455</v>
      </c>
      <c r="AJ6" s="30">
        <f t="shared" si="0"/>
        <v>45456</v>
      </c>
      <c r="AK6" s="30">
        <f t="shared" si="0"/>
        <v>45457</v>
      </c>
      <c r="AL6" s="30">
        <f t="shared" si="0"/>
        <v>45458</v>
      </c>
      <c r="AM6" s="30">
        <f t="shared" si="0"/>
        <v>45459</v>
      </c>
      <c r="AN6" s="30">
        <f t="shared" si="0"/>
        <v>45460</v>
      </c>
      <c r="AO6" s="30">
        <f t="shared" si="0"/>
        <v>45461</v>
      </c>
      <c r="AP6" s="30">
        <f t="shared" si="0"/>
        <v>45462</v>
      </c>
      <c r="AQ6" s="30">
        <f t="shared" si="0"/>
        <v>45463</v>
      </c>
      <c r="AR6" s="30">
        <f t="shared" si="0"/>
        <v>45464</v>
      </c>
      <c r="AS6" s="30">
        <f t="shared" si="0"/>
        <v>45465</v>
      </c>
      <c r="AT6" s="30">
        <f t="shared" si="0"/>
        <v>45466</v>
      </c>
    </row>
    <row r="7" spans="1:51" ht="24" x14ac:dyDescent="0.35">
      <c r="A7" s="11" t="s">
        <v>0</v>
      </c>
      <c r="B7" s="10" t="s">
        <v>61</v>
      </c>
      <c r="C7" s="10" t="s">
        <v>51</v>
      </c>
      <c r="D7" s="11" t="s">
        <v>4</v>
      </c>
      <c r="E7" s="11" t="s">
        <v>1</v>
      </c>
      <c r="F7" s="11" t="s">
        <v>2</v>
      </c>
      <c r="G7" s="10" t="s">
        <v>7</v>
      </c>
      <c r="H7" s="10" t="s">
        <v>44</v>
      </c>
      <c r="I7" s="10" t="s">
        <v>45</v>
      </c>
      <c r="J7" s="10" t="s">
        <v>46</v>
      </c>
      <c r="K7" s="3"/>
      <c r="L7" s="4" t="str">
        <f t="shared" ref="L7:AT7" si="1">IF(display = "quarterly", "Q"&amp;CHOOSE(MONTH(L6),1,1,1,2,2,2,3,3,3,4,4,4),IF(display = "monthly", LEFT(TEXT(L6,"mmm"),1), IF(display = "weekly", WEEKNUM(L6,21),LEFT(TEXT(L6,"ddd"),1))))</f>
        <v>M</v>
      </c>
      <c r="M7" s="4" t="str">
        <f t="shared" si="1"/>
        <v>T</v>
      </c>
      <c r="N7" s="4" t="str">
        <f t="shared" si="1"/>
        <v>W</v>
      </c>
      <c r="O7" s="4" t="str">
        <f t="shared" si="1"/>
        <v>T</v>
      </c>
      <c r="P7" s="4" t="str">
        <f t="shared" si="1"/>
        <v>F</v>
      </c>
      <c r="Q7" s="4" t="str">
        <f t="shared" si="1"/>
        <v>S</v>
      </c>
      <c r="R7" s="4" t="str">
        <f t="shared" si="1"/>
        <v>S</v>
      </c>
      <c r="S7" s="4" t="str">
        <f t="shared" si="1"/>
        <v>M</v>
      </c>
      <c r="T7" s="4" t="str">
        <f t="shared" si="1"/>
        <v>T</v>
      </c>
      <c r="U7" s="4" t="str">
        <f t="shared" si="1"/>
        <v>W</v>
      </c>
      <c r="V7" s="4" t="str">
        <f t="shared" si="1"/>
        <v>T</v>
      </c>
      <c r="W7" s="4" t="str">
        <f t="shared" si="1"/>
        <v>F</v>
      </c>
      <c r="X7" s="4" t="str">
        <f t="shared" si="1"/>
        <v>S</v>
      </c>
      <c r="Y7" s="4" t="str">
        <f t="shared" si="1"/>
        <v>S</v>
      </c>
      <c r="Z7" s="4" t="str">
        <f t="shared" si="1"/>
        <v>M</v>
      </c>
      <c r="AA7" s="4" t="str">
        <f t="shared" si="1"/>
        <v>T</v>
      </c>
      <c r="AB7" s="4" t="str">
        <f t="shared" si="1"/>
        <v>W</v>
      </c>
      <c r="AC7" s="4" t="str">
        <f t="shared" si="1"/>
        <v>T</v>
      </c>
      <c r="AD7" s="4" t="str">
        <f t="shared" si="1"/>
        <v>F</v>
      </c>
      <c r="AE7" s="4" t="str">
        <f t="shared" si="1"/>
        <v>S</v>
      </c>
      <c r="AF7" s="4" t="str">
        <f t="shared" si="1"/>
        <v>S</v>
      </c>
      <c r="AG7" s="4" t="str">
        <f t="shared" si="1"/>
        <v>M</v>
      </c>
      <c r="AH7" s="4" t="str">
        <f t="shared" si="1"/>
        <v>T</v>
      </c>
      <c r="AI7" s="4" t="str">
        <f t="shared" si="1"/>
        <v>W</v>
      </c>
      <c r="AJ7" s="4" t="str">
        <f t="shared" si="1"/>
        <v>T</v>
      </c>
      <c r="AK7" s="4" t="str">
        <f t="shared" si="1"/>
        <v>F</v>
      </c>
      <c r="AL7" s="4" t="str">
        <f t="shared" si="1"/>
        <v>S</v>
      </c>
      <c r="AM7" s="4" t="str">
        <f t="shared" si="1"/>
        <v>S</v>
      </c>
      <c r="AN7" s="4" t="str">
        <f t="shared" si="1"/>
        <v>M</v>
      </c>
      <c r="AO7" s="4" t="str">
        <f t="shared" si="1"/>
        <v>T</v>
      </c>
      <c r="AP7" s="4" t="str">
        <f t="shared" si="1"/>
        <v>W</v>
      </c>
      <c r="AQ7" s="4" t="str">
        <f t="shared" si="1"/>
        <v>T</v>
      </c>
      <c r="AR7" s="4" t="str">
        <f t="shared" si="1"/>
        <v>F</v>
      </c>
      <c r="AS7" s="4" t="str">
        <f t="shared" si="1"/>
        <v>S</v>
      </c>
      <c r="AT7" s="4" t="str">
        <f t="shared" si="1"/>
        <v>S</v>
      </c>
      <c r="AV7" s="10" t="s">
        <v>74</v>
      </c>
    </row>
    <row r="8" spans="1:51" x14ac:dyDescent="0.35">
      <c r="A8" s="63" t="s">
        <v>78</v>
      </c>
      <c r="B8" s="5"/>
      <c r="C8" s="12" t="str">
        <f t="shared" ref="C8:C47" si="2">IFERROR(VLOOKUP($B8,lead_table,2,0), "-")</f>
        <v>-</v>
      </c>
      <c r="D8" s="13">
        <f>AVERAGE(D9:D11)</f>
        <v>1</v>
      </c>
      <c r="E8" s="67"/>
      <c r="F8" s="16" t="s">
        <v>8</v>
      </c>
      <c r="G8" s="64" t="str">
        <f t="shared" ref="G8:G45" si="3">IFERROR(NETWORKDAYS(E8, F8),"-")</f>
        <v>-</v>
      </c>
      <c r="H8" s="12">
        <f>IFERROR(F8-E8+1,0)</f>
        <v>0</v>
      </c>
      <c r="I8" s="12">
        <f>ROUNDDOWN(D8*H8,0)</f>
        <v>0</v>
      </c>
      <c r="J8" s="12">
        <f>H8-I8</f>
        <v>0</v>
      </c>
      <c r="K8" s="5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V8" s="70"/>
    </row>
    <row r="9" spans="1:51" x14ac:dyDescent="0.35">
      <c r="A9" s="6" t="s">
        <v>122</v>
      </c>
      <c r="B9" s="5" t="s">
        <v>65</v>
      </c>
      <c r="C9" s="12" t="str">
        <f t="shared" si="2"/>
        <v>G</v>
      </c>
      <c r="D9" s="13">
        <v>1</v>
      </c>
      <c r="E9" s="68">
        <f>project_start</f>
        <v>45432</v>
      </c>
      <c r="F9" s="16">
        <v>45433</v>
      </c>
      <c r="G9" s="64">
        <f t="shared" si="3"/>
        <v>2</v>
      </c>
      <c r="H9" s="12">
        <f t="shared" ref="H9:H10" si="4">IFERROR(F9-E9+1,0)</f>
        <v>2</v>
      </c>
      <c r="I9" s="12">
        <f t="shared" ref="I9:I10" si="5">ROUNDDOWN(D9*H9,0)</f>
        <v>2</v>
      </c>
      <c r="J9" s="12">
        <f t="shared" ref="J9:J10" si="6">H9-I9</f>
        <v>0</v>
      </c>
      <c r="K9" s="5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V9" s="71" t="s">
        <v>130</v>
      </c>
    </row>
    <row r="10" spans="1:51" x14ac:dyDescent="0.35">
      <c r="A10" s="6" t="s">
        <v>123</v>
      </c>
      <c r="B10" s="5" t="s">
        <v>65</v>
      </c>
      <c r="C10" s="12" t="str">
        <f t="shared" si="2"/>
        <v>G</v>
      </c>
      <c r="D10" s="13">
        <v>1</v>
      </c>
      <c r="E10" s="15">
        <v>45432</v>
      </c>
      <c r="F10" s="16">
        <v>45433</v>
      </c>
      <c r="G10" s="64">
        <f t="shared" si="3"/>
        <v>2</v>
      </c>
      <c r="H10" s="12">
        <f t="shared" si="4"/>
        <v>2</v>
      </c>
      <c r="I10" s="12">
        <f t="shared" si="5"/>
        <v>2</v>
      </c>
      <c r="J10" s="12">
        <f t="shared" si="6"/>
        <v>0</v>
      </c>
      <c r="K10" s="5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V10" s="72" t="s">
        <v>131</v>
      </c>
    </row>
    <row r="11" spans="1:51" x14ac:dyDescent="0.35">
      <c r="A11" s="6" t="s">
        <v>124</v>
      </c>
      <c r="B11" s="5" t="s">
        <v>65</v>
      </c>
      <c r="C11" s="12" t="str">
        <f t="shared" si="2"/>
        <v>G</v>
      </c>
      <c r="D11" s="13">
        <v>1</v>
      </c>
      <c r="E11" s="15">
        <v>45432</v>
      </c>
      <c r="F11" s="16">
        <v>45433</v>
      </c>
      <c r="G11" s="64">
        <f t="shared" ref="G11" si="7">IFERROR(NETWORKDAYS(E11, F11),"-")</f>
        <v>2</v>
      </c>
      <c r="H11" s="12">
        <f t="shared" ref="H11" si="8">IFERROR(F11-E11+1,0)</f>
        <v>2</v>
      </c>
      <c r="I11" s="12">
        <f t="shared" ref="I11" si="9">ROUNDDOWN(D11*H11,0)</f>
        <v>2</v>
      </c>
      <c r="J11" s="12">
        <f t="shared" ref="J11" si="10">H11-I11</f>
        <v>0</v>
      </c>
      <c r="K11" s="5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V11" s="72" t="s">
        <v>132</v>
      </c>
    </row>
    <row r="12" spans="1:51" x14ac:dyDescent="0.35">
      <c r="A12" s="63" t="s">
        <v>81</v>
      </c>
      <c r="B12" s="5"/>
      <c r="C12" s="12" t="str">
        <f t="shared" si="2"/>
        <v>-</v>
      </c>
      <c r="D12" s="13">
        <f>AVERAGE(D13:D31)</f>
        <v>1</v>
      </c>
      <c r="E12" s="67"/>
      <c r="F12" s="16" t="s">
        <v>8</v>
      </c>
      <c r="G12" s="64" t="str">
        <f t="shared" ref="G12:G15" si="11">IFERROR(NETWORKDAYS(E12, F12),"-")</f>
        <v>-</v>
      </c>
      <c r="H12" s="12">
        <f>IFERROR(F12-E12+1,0)</f>
        <v>0</v>
      </c>
      <c r="I12" s="12">
        <f>ROUNDDOWN(D12*H12,0)</f>
        <v>0</v>
      </c>
      <c r="J12" s="12">
        <f>H12-I12</f>
        <v>0</v>
      </c>
      <c r="K12" s="5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V12" s="70"/>
    </row>
    <row r="13" spans="1:51" x14ac:dyDescent="0.35">
      <c r="A13" s="6" t="s">
        <v>103</v>
      </c>
      <c r="B13" s="5" t="s">
        <v>109</v>
      </c>
      <c r="C13" s="12" t="str">
        <f t="shared" si="2"/>
        <v>Y</v>
      </c>
      <c r="D13" s="13">
        <v>1</v>
      </c>
      <c r="E13" s="15">
        <v>45433</v>
      </c>
      <c r="F13" s="16">
        <v>45433</v>
      </c>
      <c r="G13" s="64">
        <f t="shared" si="11"/>
        <v>1</v>
      </c>
      <c r="H13" s="12">
        <f t="shared" ref="H13" si="12">IFERROR(F13-E13+1,0)</f>
        <v>1</v>
      </c>
      <c r="I13" s="12">
        <f t="shared" ref="I13" si="13">ROUNDDOWN(D13*H13,0)</f>
        <v>1</v>
      </c>
      <c r="J13" s="12">
        <f t="shared" ref="J13" si="14">H13-I13</f>
        <v>0</v>
      </c>
      <c r="K13" s="5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V13" s="71" t="s">
        <v>134</v>
      </c>
    </row>
    <row r="14" spans="1:51" x14ac:dyDescent="0.35">
      <c r="A14" s="6" t="s">
        <v>147</v>
      </c>
      <c r="B14" s="5" t="s">
        <v>139</v>
      </c>
      <c r="C14" s="12" t="str">
        <f t="shared" si="2"/>
        <v>P</v>
      </c>
      <c r="D14" s="13">
        <v>1</v>
      </c>
      <c r="E14" s="15">
        <v>45433</v>
      </c>
      <c r="F14" s="16">
        <v>45434</v>
      </c>
      <c r="G14" s="64">
        <f t="shared" si="11"/>
        <v>2</v>
      </c>
      <c r="H14" s="12">
        <f t="shared" ref="H14:H15" si="15">IFERROR(F14-E14+1,0)</f>
        <v>2</v>
      </c>
      <c r="I14" s="12">
        <f t="shared" ref="I14:I15" si="16">ROUNDDOWN(D14*H14,0)</f>
        <v>2</v>
      </c>
      <c r="J14" s="12">
        <f t="shared" ref="J14:J15" si="17">H14-I14</f>
        <v>0</v>
      </c>
      <c r="K14" s="5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V14" s="71" t="s">
        <v>157</v>
      </c>
    </row>
    <row r="15" spans="1:51" x14ac:dyDescent="0.35">
      <c r="A15" s="6" t="s">
        <v>149</v>
      </c>
      <c r="B15" s="5" t="s">
        <v>65</v>
      </c>
      <c r="C15" s="12" t="str">
        <f t="shared" si="2"/>
        <v>G</v>
      </c>
      <c r="D15" s="13">
        <v>1</v>
      </c>
      <c r="E15" s="15">
        <v>45434</v>
      </c>
      <c r="F15" s="16">
        <v>45435</v>
      </c>
      <c r="G15" s="64">
        <f t="shared" si="11"/>
        <v>2</v>
      </c>
      <c r="H15" s="12">
        <f t="shared" si="15"/>
        <v>2</v>
      </c>
      <c r="I15" s="12">
        <f t="shared" si="16"/>
        <v>2</v>
      </c>
      <c r="J15" s="12">
        <f t="shared" si="17"/>
        <v>0</v>
      </c>
      <c r="K15" s="5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V15" s="71" t="s">
        <v>158</v>
      </c>
    </row>
    <row r="16" spans="1:51" x14ac:dyDescent="0.35">
      <c r="A16" s="6" t="s">
        <v>150</v>
      </c>
      <c r="B16" s="5" t="s">
        <v>65</v>
      </c>
      <c r="C16" s="12" t="str">
        <f t="shared" si="2"/>
        <v>G</v>
      </c>
      <c r="D16" s="13">
        <v>1</v>
      </c>
      <c r="E16" s="15">
        <v>45434</v>
      </c>
      <c r="F16" s="16">
        <v>45435</v>
      </c>
      <c r="G16" s="64">
        <f t="shared" ref="G16:G22" si="18">IFERROR(NETWORKDAYS(E16, F16),"-")</f>
        <v>2</v>
      </c>
      <c r="H16" s="12">
        <f t="shared" ref="H16:H22" si="19">IFERROR(F16-E16+1,0)</f>
        <v>2</v>
      </c>
      <c r="I16" s="12">
        <f t="shared" ref="I16:I22" si="20">ROUNDDOWN(D16*H16,0)</f>
        <v>2</v>
      </c>
      <c r="J16" s="12">
        <f t="shared" ref="J16:J22" si="21">H16-I16</f>
        <v>0</v>
      </c>
      <c r="K16" s="5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V16" s="71" t="s">
        <v>159</v>
      </c>
    </row>
    <row r="17" spans="1:48" x14ac:dyDescent="0.35">
      <c r="A17" s="6" t="s">
        <v>151</v>
      </c>
      <c r="B17" s="5" t="s">
        <v>65</v>
      </c>
      <c r="C17" s="12" t="str">
        <f t="shared" si="2"/>
        <v>G</v>
      </c>
      <c r="D17" s="13">
        <v>1</v>
      </c>
      <c r="E17" s="15">
        <v>45435</v>
      </c>
      <c r="F17" s="16">
        <v>45436</v>
      </c>
      <c r="G17" s="64">
        <f t="shared" si="18"/>
        <v>2</v>
      </c>
      <c r="H17" s="12">
        <f t="shared" si="19"/>
        <v>2</v>
      </c>
      <c r="I17" s="12">
        <f t="shared" si="20"/>
        <v>2</v>
      </c>
      <c r="J17" s="12">
        <f t="shared" si="21"/>
        <v>0</v>
      </c>
      <c r="K17" s="5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V17" s="71" t="s">
        <v>160</v>
      </c>
    </row>
    <row r="18" spans="1:48" x14ac:dyDescent="0.35">
      <c r="A18" s="6" t="s">
        <v>152</v>
      </c>
      <c r="B18" s="5" t="s">
        <v>65</v>
      </c>
      <c r="C18" s="12" t="str">
        <f t="shared" si="2"/>
        <v>G</v>
      </c>
      <c r="D18" s="13">
        <v>1</v>
      </c>
      <c r="E18" s="15">
        <v>45436</v>
      </c>
      <c r="F18" s="16">
        <v>45441</v>
      </c>
      <c r="G18" s="64">
        <f t="shared" si="18"/>
        <v>4</v>
      </c>
      <c r="H18" s="12">
        <f t="shared" si="19"/>
        <v>6</v>
      </c>
      <c r="I18" s="12">
        <f t="shared" si="20"/>
        <v>6</v>
      </c>
      <c r="J18" s="12">
        <f t="shared" si="21"/>
        <v>0</v>
      </c>
      <c r="K18" s="5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V18" s="71" t="s">
        <v>161</v>
      </c>
    </row>
    <row r="19" spans="1:48" x14ac:dyDescent="0.35">
      <c r="A19" s="6" t="s">
        <v>153</v>
      </c>
      <c r="B19" s="5" t="s">
        <v>139</v>
      </c>
      <c r="C19" s="12" t="str">
        <f t="shared" si="2"/>
        <v>P</v>
      </c>
      <c r="D19" s="13">
        <v>1</v>
      </c>
      <c r="E19" s="15">
        <v>45436</v>
      </c>
      <c r="F19" s="16">
        <v>45441</v>
      </c>
      <c r="G19" s="64">
        <f t="shared" si="18"/>
        <v>4</v>
      </c>
      <c r="H19" s="12">
        <f t="shared" si="19"/>
        <v>6</v>
      </c>
      <c r="I19" s="12">
        <f t="shared" si="20"/>
        <v>6</v>
      </c>
      <c r="J19" s="12">
        <f t="shared" si="21"/>
        <v>0</v>
      </c>
      <c r="K19" s="5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V19" s="71" t="s">
        <v>162</v>
      </c>
    </row>
    <row r="20" spans="1:48" x14ac:dyDescent="0.35">
      <c r="A20" s="6" t="s">
        <v>154</v>
      </c>
      <c r="B20" s="5" t="s">
        <v>138</v>
      </c>
      <c r="C20" s="12" t="str">
        <f t="shared" si="2"/>
        <v>A</v>
      </c>
      <c r="D20" s="13">
        <v>1</v>
      </c>
      <c r="E20" s="15">
        <v>45436</v>
      </c>
      <c r="F20" s="16">
        <v>45441</v>
      </c>
      <c r="G20" s="64">
        <f t="shared" si="18"/>
        <v>4</v>
      </c>
      <c r="H20" s="12">
        <f t="shared" si="19"/>
        <v>6</v>
      </c>
      <c r="I20" s="12">
        <f t="shared" si="20"/>
        <v>6</v>
      </c>
      <c r="J20" s="12">
        <f t="shared" si="21"/>
        <v>0</v>
      </c>
      <c r="K20" s="5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V20" s="71" t="s">
        <v>163</v>
      </c>
    </row>
    <row r="21" spans="1:48" x14ac:dyDescent="0.35">
      <c r="A21" s="6" t="s">
        <v>155</v>
      </c>
      <c r="B21" s="5" t="s">
        <v>139</v>
      </c>
      <c r="C21" s="12" t="str">
        <f t="shared" si="2"/>
        <v>P</v>
      </c>
      <c r="D21" s="13">
        <v>1</v>
      </c>
      <c r="E21" s="15">
        <v>45436</v>
      </c>
      <c r="F21" s="16">
        <v>45441</v>
      </c>
      <c r="G21" s="64">
        <f t="shared" si="18"/>
        <v>4</v>
      </c>
      <c r="H21" s="12">
        <f t="shared" si="19"/>
        <v>6</v>
      </c>
      <c r="I21" s="12">
        <f t="shared" si="20"/>
        <v>6</v>
      </c>
      <c r="J21" s="12">
        <f t="shared" si="21"/>
        <v>0</v>
      </c>
      <c r="K21" s="5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V21" s="71" t="s">
        <v>164</v>
      </c>
    </row>
    <row r="22" spans="1:48" x14ac:dyDescent="0.35">
      <c r="A22" s="6" t="s">
        <v>156</v>
      </c>
      <c r="B22" s="5" t="s">
        <v>65</v>
      </c>
      <c r="C22" s="12" t="str">
        <f t="shared" si="2"/>
        <v>G</v>
      </c>
      <c r="D22" s="13">
        <v>1</v>
      </c>
      <c r="E22" s="15">
        <v>45436</v>
      </c>
      <c r="F22" s="16">
        <v>45441</v>
      </c>
      <c r="G22" s="64">
        <f t="shared" si="18"/>
        <v>4</v>
      </c>
      <c r="H22" s="12">
        <f t="shared" si="19"/>
        <v>6</v>
      </c>
      <c r="I22" s="12">
        <f t="shared" si="20"/>
        <v>6</v>
      </c>
      <c r="J22" s="12">
        <f t="shared" si="21"/>
        <v>0</v>
      </c>
      <c r="K22" s="5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V22" s="71" t="s">
        <v>165</v>
      </c>
    </row>
    <row r="23" spans="1:48" x14ac:dyDescent="0.35">
      <c r="A23" s="6" t="s">
        <v>147</v>
      </c>
      <c r="B23" s="5" t="s">
        <v>66</v>
      </c>
      <c r="C23" s="12" t="str">
        <f t="shared" si="2"/>
        <v>O</v>
      </c>
      <c r="D23" s="13">
        <v>1</v>
      </c>
      <c r="E23" s="15">
        <v>45432</v>
      </c>
      <c r="F23" s="16">
        <v>45436</v>
      </c>
      <c r="G23" s="64">
        <f t="shared" ref="G23:G24" si="22">IFERROR(NETWORKDAYS(E23, F23),"-")</f>
        <v>5</v>
      </c>
      <c r="H23" s="12">
        <f t="shared" ref="H23:H24" si="23">IFERROR(F23-E23+1,0)</f>
        <v>5</v>
      </c>
      <c r="I23" s="12">
        <f t="shared" ref="I23:I24" si="24">ROUNDDOWN(D23*H23,0)</f>
        <v>5</v>
      </c>
      <c r="J23" s="12">
        <f t="shared" ref="J23:J24" si="25">H23-I23</f>
        <v>0</v>
      </c>
      <c r="K23" s="5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V23" s="72" t="s">
        <v>133</v>
      </c>
    </row>
    <row r="24" spans="1:48" x14ac:dyDescent="0.35">
      <c r="A24" s="6" t="s">
        <v>121</v>
      </c>
      <c r="B24" s="5" t="s">
        <v>66</v>
      </c>
      <c r="C24" s="12" t="str">
        <f t="shared" si="2"/>
        <v>O</v>
      </c>
      <c r="D24" s="13">
        <v>1</v>
      </c>
      <c r="E24" s="15">
        <v>45439</v>
      </c>
      <c r="F24" s="16">
        <v>45441</v>
      </c>
      <c r="G24" s="64">
        <f t="shared" si="22"/>
        <v>3</v>
      </c>
      <c r="H24" s="12">
        <f t="shared" si="23"/>
        <v>3</v>
      </c>
      <c r="I24" s="12">
        <f t="shared" si="24"/>
        <v>3</v>
      </c>
      <c r="J24" s="12">
        <f t="shared" si="25"/>
        <v>0</v>
      </c>
      <c r="K24" s="5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V24" s="71" t="s">
        <v>128</v>
      </c>
    </row>
    <row r="25" spans="1:48" x14ac:dyDescent="0.35">
      <c r="A25" s="6" t="s">
        <v>135</v>
      </c>
      <c r="B25" s="5" t="s">
        <v>138</v>
      </c>
      <c r="C25" s="12" t="str">
        <f t="shared" si="2"/>
        <v>A</v>
      </c>
      <c r="D25" s="13">
        <v>1</v>
      </c>
      <c r="E25" s="15">
        <v>45432</v>
      </c>
      <c r="F25" s="16">
        <v>45433</v>
      </c>
      <c r="G25" s="64">
        <f t="shared" ref="G25:G30" si="26">IFERROR(NETWORKDAYS(E25, F25),"-")</f>
        <v>2</v>
      </c>
      <c r="H25" s="12">
        <f t="shared" ref="H25:H41" si="27">IFERROR(F25-E25+1,0)</f>
        <v>2</v>
      </c>
      <c r="I25" s="12">
        <f t="shared" ref="I25:I42" si="28">ROUNDDOWN(D25*H25,0)</f>
        <v>2</v>
      </c>
      <c r="J25" s="12">
        <f t="shared" ref="J25:J42" si="29">H25-I25</f>
        <v>0</v>
      </c>
      <c r="K25" s="5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V25" s="71" t="s">
        <v>145</v>
      </c>
    </row>
    <row r="26" spans="1:48" x14ac:dyDescent="0.35">
      <c r="A26" s="6" t="s">
        <v>136</v>
      </c>
      <c r="B26" s="5" t="s">
        <v>138</v>
      </c>
      <c r="C26" s="12" t="str">
        <f t="shared" si="2"/>
        <v>A</v>
      </c>
      <c r="D26" s="13">
        <v>1</v>
      </c>
      <c r="E26" s="15">
        <v>45433</v>
      </c>
      <c r="F26" s="16">
        <v>45434</v>
      </c>
      <c r="G26" s="64">
        <f t="shared" si="26"/>
        <v>2</v>
      </c>
      <c r="H26" s="12">
        <f t="shared" si="27"/>
        <v>2</v>
      </c>
      <c r="I26" s="12">
        <f t="shared" si="28"/>
        <v>2</v>
      </c>
      <c r="J26" s="12">
        <f t="shared" si="29"/>
        <v>0</v>
      </c>
      <c r="K26" s="5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V26" s="71" t="s">
        <v>140</v>
      </c>
    </row>
    <row r="27" spans="1:48" x14ac:dyDescent="0.35">
      <c r="A27" s="6" t="s">
        <v>137</v>
      </c>
      <c r="B27" s="5" t="s">
        <v>138</v>
      </c>
      <c r="C27" s="12" t="str">
        <f t="shared" si="2"/>
        <v>A</v>
      </c>
      <c r="D27" s="13">
        <v>1</v>
      </c>
      <c r="E27" s="15">
        <v>45434</v>
      </c>
      <c r="F27" s="16">
        <v>45435</v>
      </c>
      <c r="G27" s="64">
        <f t="shared" si="26"/>
        <v>2</v>
      </c>
      <c r="H27" s="12">
        <f t="shared" si="27"/>
        <v>2</v>
      </c>
      <c r="I27" s="12">
        <f t="shared" si="28"/>
        <v>2</v>
      </c>
      <c r="J27" s="12">
        <f t="shared" si="29"/>
        <v>0</v>
      </c>
      <c r="K27" s="5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V27" s="71" t="s">
        <v>141</v>
      </c>
    </row>
    <row r="28" spans="1:48" x14ac:dyDescent="0.35">
      <c r="A28" s="6" t="s">
        <v>147</v>
      </c>
      <c r="B28" s="5" t="s">
        <v>138</v>
      </c>
      <c r="C28" s="12" t="str">
        <f t="shared" si="2"/>
        <v>A</v>
      </c>
      <c r="D28" s="13">
        <v>1</v>
      </c>
      <c r="E28" s="15">
        <v>45435</v>
      </c>
      <c r="F28" s="16">
        <v>45439</v>
      </c>
      <c r="G28" s="64">
        <f t="shared" si="26"/>
        <v>3</v>
      </c>
      <c r="H28" s="12">
        <f t="shared" si="27"/>
        <v>5</v>
      </c>
      <c r="I28" s="12">
        <f t="shared" si="28"/>
        <v>5</v>
      </c>
      <c r="J28" s="12">
        <f t="shared" si="29"/>
        <v>0</v>
      </c>
      <c r="K28" s="5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V28" s="71" t="s">
        <v>142</v>
      </c>
    </row>
    <row r="29" spans="1:48" x14ac:dyDescent="0.35">
      <c r="A29" s="6" t="s">
        <v>121</v>
      </c>
      <c r="B29" s="5" t="s">
        <v>138</v>
      </c>
      <c r="C29" s="12" t="str">
        <f t="shared" si="2"/>
        <v>A</v>
      </c>
      <c r="D29" s="13">
        <v>1</v>
      </c>
      <c r="E29" s="15">
        <v>45439</v>
      </c>
      <c r="F29" s="16">
        <v>45440</v>
      </c>
      <c r="G29" s="64">
        <f t="shared" si="26"/>
        <v>2</v>
      </c>
      <c r="H29" s="12">
        <f t="shared" si="27"/>
        <v>2</v>
      </c>
      <c r="I29" s="12">
        <f t="shared" si="28"/>
        <v>2</v>
      </c>
      <c r="J29" s="12">
        <f t="shared" si="29"/>
        <v>0</v>
      </c>
      <c r="K29" s="5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V29" s="71" t="s">
        <v>143</v>
      </c>
    </row>
    <row r="30" spans="1:48" x14ac:dyDescent="0.35">
      <c r="A30" s="6" t="s">
        <v>148</v>
      </c>
      <c r="B30" s="5" t="s">
        <v>138</v>
      </c>
      <c r="C30" s="12" t="str">
        <f t="shared" si="2"/>
        <v>A</v>
      </c>
      <c r="D30" s="13">
        <v>1</v>
      </c>
      <c r="E30" s="15">
        <v>45440</v>
      </c>
      <c r="F30" s="16">
        <v>45441</v>
      </c>
      <c r="G30" s="64">
        <f t="shared" si="26"/>
        <v>2</v>
      </c>
      <c r="H30" s="12">
        <f t="shared" si="27"/>
        <v>2</v>
      </c>
      <c r="I30" s="12">
        <f t="shared" si="28"/>
        <v>2</v>
      </c>
      <c r="J30" s="12">
        <f t="shared" si="29"/>
        <v>0</v>
      </c>
      <c r="K30" s="5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V30" s="71" t="s">
        <v>144</v>
      </c>
    </row>
    <row r="31" spans="1:48" x14ac:dyDescent="0.35">
      <c r="A31" s="6" t="s">
        <v>107</v>
      </c>
      <c r="B31" s="5" t="s">
        <v>109</v>
      </c>
      <c r="C31" s="12" t="str">
        <f t="shared" si="2"/>
        <v>Y</v>
      </c>
      <c r="D31" s="13">
        <v>1</v>
      </c>
      <c r="E31" s="15">
        <v>45440</v>
      </c>
      <c r="F31" s="16">
        <v>45441</v>
      </c>
      <c r="G31" s="64">
        <f t="shared" si="3"/>
        <v>2</v>
      </c>
      <c r="H31" s="12">
        <f t="shared" ref="H31" si="30">IFERROR(F31-E31+1,0)</f>
        <v>2</v>
      </c>
      <c r="I31" s="12">
        <f t="shared" ref="I31" si="31">ROUNDDOWN(D31*H31,0)</f>
        <v>2</v>
      </c>
      <c r="J31" s="12">
        <f t="shared" ref="J31" si="32">H31-I31</f>
        <v>0</v>
      </c>
      <c r="K31" s="5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V31" s="71" t="s">
        <v>166</v>
      </c>
    </row>
    <row r="32" spans="1:48" x14ac:dyDescent="0.35">
      <c r="A32" s="63" t="s">
        <v>85</v>
      </c>
      <c r="B32" s="5"/>
      <c r="C32" s="12" t="str">
        <f t="shared" si="2"/>
        <v>-</v>
      </c>
      <c r="D32" s="13">
        <f>AVERAGE(D33:D38)</f>
        <v>0.375</v>
      </c>
      <c r="E32" s="67"/>
      <c r="F32" s="16" t="s">
        <v>8</v>
      </c>
      <c r="G32" s="64" t="str">
        <f t="shared" ref="G32:G38" si="33">IFERROR(NETWORKDAYS(E32, F32),"-")</f>
        <v>-</v>
      </c>
      <c r="H32" s="12">
        <f t="shared" ref="H32:H38" si="34">IFERROR(F32-E32+1,0)</f>
        <v>0</v>
      </c>
      <c r="I32" s="12">
        <f t="shared" ref="I32:I38" si="35">ROUNDDOWN(D32*H32,0)</f>
        <v>0</v>
      </c>
      <c r="J32" s="12">
        <f t="shared" ref="J32:J38" si="36">H32-I32</f>
        <v>0</v>
      </c>
      <c r="K32" s="5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V32" s="71"/>
    </row>
    <row r="33" spans="1:48" x14ac:dyDescent="0.35">
      <c r="A33" s="6" t="s">
        <v>108</v>
      </c>
      <c r="B33" s="5" t="s">
        <v>109</v>
      </c>
      <c r="C33" s="12" t="str">
        <f t="shared" si="2"/>
        <v>Y</v>
      </c>
      <c r="D33" s="13">
        <v>1</v>
      </c>
      <c r="E33" s="15">
        <v>45441</v>
      </c>
      <c r="F33" s="16">
        <v>45441</v>
      </c>
      <c r="G33" s="64">
        <f t="shared" si="33"/>
        <v>1</v>
      </c>
      <c r="H33" s="12">
        <f t="shared" si="34"/>
        <v>1</v>
      </c>
      <c r="I33" s="12">
        <f t="shared" si="35"/>
        <v>1</v>
      </c>
      <c r="J33" s="12">
        <f t="shared" si="36"/>
        <v>0</v>
      </c>
      <c r="K33" s="5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V33" s="71" t="s">
        <v>167</v>
      </c>
    </row>
    <row r="34" spans="1:48" x14ac:dyDescent="0.35">
      <c r="A34" s="6" t="s">
        <v>125</v>
      </c>
      <c r="B34" s="5" t="s">
        <v>109</v>
      </c>
      <c r="C34" s="12" t="str">
        <f t="shared" si="2"/>
        <v>Y</v>
      </c>
      <c r="D34" s="13">
        <v>0.25</v>
      </c>
      <c r="E34" s="15">
        <v>45441</v>
      </c>
      <c r="F34" s="16">
        <v>45448</v>
      </c>
      <c r="G34" s="64">
        <f t="shared" ref="G34" si="37">IFERROR(NETWORKDAYS(E34, F34),"-")</f>
        <v>6</v>
      </c>
      <c r="H34" s="12">
        <f t="shared" ref="H34" si="38">IFERROR(F34-E34+1,0)</f>
        <v>8</v>
      </c>
      <c r="I34" s="12">
        <f t="shared" ref="I34" si="39">ROUNDDOWN(D34*H34,0)</f>
        <v>2</v>
      </c>
      <c r="J34" s="12">
        <f t="shared" ref="J34" si="40">H34-I34</f>
        <v>6</v>
      </c>
      <c r="K34" s="5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V34" s="71" t="s">
        <v>168</v>
      </c>
    </row>
    <row r="35" spans="1:48" x14ac:dyDescent="0.35">
      <c r="A35" s="6" t="s">
        <v>126</v>
      </c>
      <c r="B35" s="5" t="s">
        <v>109</v>
      </c>
      <c r="C35" s="12" t="str">
        <f t="shared" si="2"/>
        <v>Y</v>
      </c>
      <c r="D35" s="13">
        <v>0.25</v>
      </c>
      <c r="E35" s="15">
        <v>45448</v>
      </c>
      <c r="F35" s="16">
        <v>45450</v>
      </c>
      <c r="G35" s="64">
        <f t="shared" si="33"/>
        <v>3</v>
      </c>
      <c r="H35" s="12">
        <f t="shared" si="34"/>
        <v>3</v>
      </c>
      <c r="I35" s="12">
        <f t="shared" si="35"/>
        <v>0</v>
      </c>
      <c r="J35" s="12">
        <f t="shared" si="36"/>
        <v>3</v>
      </c>
      <c r="K35" s="5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V35" s="71" t="s">
        <v>169</v>
      </c>
    </row>
    <row r="36" spans="1:48" x14ac:dyDescent="0.35">
      <c r="A36" s="6" t="s">
        <v>127</v>
      </c>
      <c r="B36" s="5" t="s">
        <v>109</v>
      </c>
      <c r="C36" s="12" t="str">
        <f t="shared" si="2"/>
        <v>Y</v>
      </c>
      <c r="D36" s="13">
        <v>0.25</v>
      </c>
      <c r="E36" s="15">
        <v>45450</v>
      </c>
      <c r="F36" s="16">
        <v>45455</v>
      </c>
      <c r="G36" s="64">
        <f t="shared" ref="G36" si="41">IFERROR(NETWORKDAYS(E36, F36),"-")</f>
        <v>4</v>
      </c>
      <c r="H36" s="12">
        <f t="shared" ref="H36" si="42">IFERROR(F36-E36+1,0)</f>
        <v>6</v>
      </c>
      <c r="I36" s="12">
        <f t="shared" ref="I36" si="43">ROUNDDOWN(D36*H36,0)</f>
        <v>1</v>
      </c>
      <c r="J36" s="12">
        <f t="shared" ref="J36" si="44">H36-I36</f>
        <v>5</v>
      </c>
      <c r="K36" s="5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V36" s="71" t="s">
        <v>129</v>
      </c>
    </row>
    <row r="37" spans="1:48" x14ac:dyDescent="0.35">
      <c r="A37" s="6" t="s">
        <v>110</v>
      </c>
      <c r="B37" s="5" t="s">
        <v>109</v>
      </c>
      <c r="C37" s="12" t="str">
        <f t="shared" si="2"/>
        <v>Y</v>
      </c>
      <c r="D37" s="13">
        <v>0.25</v>
      </c>
      <c r="E37" s="15">
        <v>45450</v>
      </c>
      <c r="F37" s="16">
        <v>45455</v>
      </c>
      <c r="G37" s="64">
        <f t="shared" si="33"/>
        <v>4</v>
      </c>
      <c r="H37" s="12">
        <f t="shared" si="34"/>
        <v>6</v>
      </c>
      <c r="I37" s="12">
        <f t="shared" si="35"/>
        <v>1</v>
      </c>
      <c r="J37" s="12">
        <f t="shared" si="36"/>
        <v>5</v>
      </c>
      <c r="K37" s="5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V37" s="71" t="s">
        <v>170</v>
      </c>
    </row>
    <row r="38" spans="1:48" x14ac:dyDescent="0.35">
      <c r="A38" s="6" t="s">
        <v>111</v>
      </c>
      <c r="B38" s="5" t="s">
        <v>109</v>
      </c>
      <c r="C38" s="12" t="str">
        <f t="shared" si="2"/>
        <v>Y</v>
      </c>
      <c r="D38" s="13">
        <v>0.25</v>
      </c>
      <c r="E38" s="15" t="s">
        <v>178</v>
      </c>
      <c r="F38" s="16">
        <v>45456</v>
      </c>
      <c r="G38" s="64" t="str">
        <f t="shared" si="33"/>
        <v>-</v>
      </c>
      <c r="H38" s="12">
        <f t="shared" si="34"/>
        <v>0</v>
      </c>
      <c r="I38" s="12">
        <f t="shared" si="35"/>
        <v>0</v>
      </c>
      <c r="J38" s="12">
        <f t="shared" si="36"/>
        <v>0</v>
      </c>
      <c r="K38" s="5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V38" s="71" t="s">
        <v>171</v>
      </c>
    </row>
    <row r="39" spans="1:48" x14ac:dyDescent="0.35">
      <c r="A39" s="63" t="s">
        <v>112</v>
      </c>
      <c r="B39" s="5"/>
      <c r="C39" s="12" t="str">
        <f t="shared" si="2"/>
        <v>-</v>
      </c>
      <c r="D39" s="13">
        <f>AVERAGE(D40:D45)</f>
        <v>0</v>
      </c>
      <c r="E39" s="67"/>
      <c r="F39" s="16" t="s">
        <v>8</v>
      </c>
      <c r="G39" s="64" t="str">
        <f t="shared" si="3"/>
        <v>-</v>
      </c>
      <c r="H39" s="12">
        <f t="shared" si="27"/>
        <v>0</v>
      </c>
      <c r="I39" s="12">
        <f t="shared" si="28"/>
        <v>0</v>
      </c>
      <c r="J39" s="12">
        <f t="shared" si="29"/>
        <v>0</v>
      </c>
      <c r="K39" s="5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V39" s="71"/>
    </row>
    <row r="40" spans="1:48" x14ac:dyDescent="0.35">
      <c r="A40" s="6" t="s">
        <v>113</v>
      </c>
      <c r="B40" s="5"/>
      <c r="C40" s="12" t="str">
        <f t="shared" si="2"/>
        <v>-</v>
      </c>
      <c r="D40" s="13">
        <v>0</v>
      </c>
      <c r="E40" s="15">
        <v>45456</v>
      </c>
      <c r="F40" s="16">
        <v>45456</v>
      </c>
      <c r="G40" s="64">
        <f t="shared" si="3"/>
        <v>1</v>
      </c>
      <c r="H40" s="12">
        <f t="shared" si="27"/>
        <v>1</v>
      </c>
      <c r="I40" s="12">
        <f t="shared" si="28"/>
        <v>0</v>
      </c>
      <c r="J40" s="12">
        <f t="shared" si="29"/>
        <v>1</v>
      </c>
      <c r="K40" s="5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V40" s="71" t="s">
        <v>172</v>
      </c>
    </row>
    <row r="41" spans="1:48" x14ac:dyDescent="0.35">
      <c r="A41" s="6" t="s">
        <v>114</v>
      </c>
      <c r="B41" s="5"/>
      <c r="C41" s="12" t="str">
        <f t="shared" si="2"/>
        <v>-</v>
      </c>
      <c r="D41" s="13">
        <v>0</v>
      </c>
      <c r="E41" s="15">
        <v>45456</v>
      </c>
      <c r="F41" s="16">
        <v>45460</v>
      </c>
      <c r="G41" s="64">
        <f t="shared" si="3"/>
        <v>3</v>
      </c>
      <c r="H41" s="12">
        <f t="shared" si="27"/>
        <v>5</v>
      </c>
      <c r="I41" s="12">
        <f t="shared" si="28"/>
        <v>0</v>
      </c>
      <c r="J41" s="12">
        <f t="shared" si="29"/>
        <v>5</v>
      </c>
      <c r="K41" s="5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V41" s="71" t="s">
        <v>173</v>
      </c>
    </row>
    <row r="42" spans="1:48" x14ac:dyDescent="0.35">
      <c r="A42" s="6" t="s">
        <v>115</v>
      </c>
      <c r="B42" s="5"/>
      <c r="C42" s="12" t="str">
        <f t="shared" si="2"/>
        <v>-</v>
      </c>
      <c r="D42" s="13">
        <v>0</v>
      </c>
      <c r="E42" s="15">
        <v>45457</v>
      </c>
      <c r="F42" s="16">
        <v>45472</v>
      </c>
      <c r="G42" s="64">
        <f>IFERROR(NETWORKDAYS(E42, F42),"-")</f>
        <v>11</v>
      </c>
      <c r="H42" s="12">
        <f>IFERROR(F42-E42+1,0)</f>
        <v>16</v>
      </c>
      <c r="I42" s="12">
        <f t="shared" si="28"/>
        <v>0</v>
      </c>
      <c r="J42" s="12">
        <f t="shared" si="29"/>
        <v>16</v>
      </c>
      <c r="K42" s="5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V42" s="71" t="s">
        <v>174</v>
      </c>
    </row>
    <row r="43" spans="1:48" x14ac:dyDescent="0.35">
      <c r="A43" s="6" t="s">
        <v>116</v>
      </c>
      <c r="B43" s="5"/>
      <c r="C43" s="12" t="str">
        <f t="shared" si="2"/>
        <v>-</v>
      </c>
      <c r="D43" s="13">
        <v>0</v>
      </c>
      <c r="E43" s="15">
        <v>45457</v>
      </c>
      <c r="F43" s="16">
        <v>45472</v>
      </c>
      <c r="G43" s="64">
        <f>IFERROR(NETWORKDAYS(E43, F43),"-")</f>
        <v>11</v>
      </c>
      <c r="H43" s="12">
        <f>IFERROR(F43-E43+1,0)</f>
        <v>16</v>
      </c>
      <c r="I43" s="12">
        <f t="shared" ref="I43" si="45">ROUNDDOWN(D43*H43,0)</f>
        <v>0</v>
      </c>
      <c r="J43" s="12">
        <f t="shared" ref="J43" si="46">H43-I43</f>
        <v>16</v>
      </c>
      <c r="K43" s="5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V43" s="71" t="s">
        <v>175</v>
      </c>
    </row>
    <row r="44" spans="1:48" x14ac:dyDescent="0.35">
      <c r="A44" s="6" t="s">
        <v>117</v>
      </c>
      <c r="B44" s="5"/>
      <c r="C44" s="12" t="str">
        <f t="shared" si="2"/>
        <v>-</v>
      </c>
      <c r="D44" s="13">
        <v>0</v>
      </c>
      <c r="E44" s="15">
        <v>45474</v>
      </c>
      <c r="F44" s="16">
        <v>45482</v>
      </c>
      <c r="G44" s="64">
        <f t="shared" si="3"/>
        <v>7</v>
      </c>
      <c r="H44" s="12">
        <f t="shared" ref="H44" si="47">IFERROR(F44-E44+1,0)</f>
        <v>9</v>
      </c>
      <c r="I44" s="12">
        <f t="shared" ref="I44" si="48">ROUNDDOWN(D44*H44,0)</f>
        <v>0</v>
      </c>
      <c r="J44" s="12">
        <f t="shared" ref="J44" si="49">H44-I44</f>
        <v>9</v>
      </c>
      <c r="K44" s="5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V44" s="71" t="s">
        <v>176</v>
      </c>
    </row>
    <row r="45" spans="1:48" x14ac:dyDescent="0.35">
      <c r="A45" s="6" t="s">
        <v>118</v>
      </c>
      <c r="B45" s="5"/>
      <c r="C45" s="12" t="str">
        <f t="shared" si="2"/>
        <v>-</v>
      </c>
      <c r="D45" s="13">
        <v>0</v>
      </c>
      <c r="E45" s="15">
        <v>45484</v>
      </c>
      <c r="F45" s="16">
        <v>45482</v>
      </c>
      <c r="G45" s="64">
        <f t="shared" si="3"/>
        <v>-3</v>
      </c>
      <c r="H45" s="12">
        <f t="shared" ref="H45:H47" si="50">IFERROR(F45-E45+1,0)</f>
        <v>-1</v>
      </c>
      <c r="I45" s="12">
        <f t="shared" ref="I45:I47" si="51">ROUNDDOWN(D45*H45,0)</f>
        <v>0</v>
      </c>
      <c r="J45" s="12">
        <f t="shared" ref="J45:J47" si="52">H45-I45</f>
        <v>-1</v>
      </c>
      <c r="K45" s="5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V45" s="71" t="s">
        <v>177</v>
      </c>
    </row>
    <row r="46" spans="1:48" x14ac:dyDescent="0.35">
      <c r="A46" s="63" t="s">
        <v>119</v>
      </c>
      <c r="B46" s="5"/>
      <c r="C46" s="12" t="str">
        <f t="shared" si="2"/>
        <v>-</v>
      </c>
      <c r="D46" s="13">
        <f>AVERAGE(D47:D47)</f>
        <v>0</v>
      </c>
      <c r="E46" s="15"/>
      <c r="F46" s="16" t="s">
        <v>8</v>
      </c>
      <c r="G46" s="64" t="str">
        <f t="shared" ref="G46:G47" si="53">IFERROR(NETWORKDAYS(E46, F46),"-")</f>
        <v>-</v>
      </c>
      <c r="H46" s="12">
        <f t="shared" si="50"/>
        <v>0</v>
      </c>
      <c r="I46" s="12">
        <f t="shared" si="51"/>
        <v>0</v>
      </c>
      <c r="J46" s="12">
        <f t="shared" si="52"/>
        <v>0</v>
      </c>
      <c r="K46" s="5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V46" s="71"/>
    </row>
    <row r="47" spans="1:48" x14ac:dyDescent="0.35">
      <c r="A47" s="6" t="s">
        <v>120</v>
      </c>
      <c r="B47" s="5"/>
      <c r="C47" s="12" t="str">
        <f t="shared" si="2"/>
        <v>-</v>
      </c>
      <c r="D47" s="13">
        <v>0</v>
      </c>
      <c r="E47" s="15">
        <v>45482</v>
      </c>
      <c r="F47" s="16">
        <v>45488</v>
      </c>
      <c r="G47" s="64">
        <f t="shared" si="53"/>
        <v>5</v>
      </c>
      <c r="H47" s="12">
        <f t="shared" si="50"/>
        <v>7</v>
      </c>
      <c r="I47" s="12">
        <f t="shared" si="51"/>
        <v>0</v>
      </c>
      <c r="J47" s="12">
        <f t="shared" si="52"/>
        <v>7</v>
      </c>
      <c r="K47" s="5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V47" s="71"/>
    </row>
    <row r="48" spans="1:48" x14ac:dyDescent="0.35">
      <c r="A48" s="31"/>
      <c r="B48" s="37" t="s">
        <v>47</v>
      </c>
      <c r="C48" s="37"/>
      <c r="D48" s="33"/>
      <c r="E48" s="34"/>
      <c r="F48" s="34"/>
      <c r="G48" s="35"/>
      <c r="H48" s="35"/>
      <c r="I48" s="35"/>
      <c r="J48" s="35"/>
      <c r="K48" s="32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V48" s="69"/>
    </row>
  </sheetData>
  <mergeCells count="1">
    <mergeCell ref="E3:F3"/>
  </mergeCells>
  <phoneticPr fontId="11" type="noConversion"/>
  <conditionalFormatting sqref="D8:D48">
    <cfRule type="dataBar" priority="2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{C5EE859F-F845-4708-8A48-87BFBB8336C0}</x14:id>
        </ext>
      </extLst>
    </cfRule>
  </conditionalFormatting>
  <conditionalFormatting sqref="F8:F47">
    <cfRule type="expression" dxfId="15" priority="1">
      <formula>AND(show_overdue, task_progress&lt;1,F8&lt;=TODAY())</formula>
    </cfRule>
  </conditionalFormatting>
  <conditionalFormatting sqref="L6:AT7">
    <cfRule type="expression" dxfId="14" priority="17">
      <formula>AND(display="daily",MATCH(L$6,holidays_mx,0))</formula>
    </cfRule>
  </conditionalFormatting>
  <conditionalFormatting sqref="L6:AT48">
    <cfRule type="expression" dxfId="13" priority="3">
      <formula>AND(display = "daily", NETWORKDAYS.INTL(L$6, L$6, weekend_option, holidays_mx) = 0)</formula>
    </cfRule>
    <cfRule type="expression" dxfId="12" priority="6">
      <formula>AND(TODAY()&gt;=L$6,TODAY() &lt; M$6)</formula>
    </cfRule>
    <cfRule type="expression" dxfId="11" priority="8">
      <formula>AND(show_overdue, task_progress&lt;1,TODAY()&gt;=L$6)</formula>
    </cfRule>
  </conditionalFormatting>
  <conditionalFormatting sqref="L8:AT48">
    <cfRule type="expression" dxfId="10" priority="5">
      <formula>AND(display = "daily", 1*AND(L$6&gt;=task_start,L$6&lt;=task_start+(task_progress*(task_end-task_start+1))-1))</formula>
    </cfRule>
    <cfRule type="expression" priority="7" stopIfTrue="1">
      <formula>NOT(AND(task_start&lt;&gt;"", task_end&gt;=L$6, task_start &lt; M$6))</formula>
    </cfRule>
    <cfRule type="expression" dxfId="9" priority="9">
      <formula>task_color="G"</formula>
    </cfRule>
    <cfRule type="expression" dxfId="8" priority="10">
      <formula>task_color="O"</formula>
    </cfRule>
    <cfRule type="expression" dxfId="7" priority="11">
      <formula>task_color="B"</formula>
    </cfRule>
    <cfRule type="expression" dxfId="6" priority="12">
      <formula>task_color="C"</formula>
    </cfRule>
    <cfRule type="expression" dxfId="5" priority="13">
      <formula>task_color="Y"</formula>
    </cfRule>
    <cfRule type="expression" dxfId="4" priority="14">
      <formula>task_color="M"</formula>
    </cfRule>
    <cfRule type="expression" dxfId="3" priority="15">
      <formula>task_color="A"</formula>
    </cfRule>
    <cfRule type="expression" dxfId="2" priority="18">
      <formula>task_color="P"</formula>
    </cfRule>
    <cfRule type="expression" dxfId="1" priority="19">
      <formula>task_color="K"</formula>
    </cfRule>
    <cfRule type="expression" dxfId="0" priority="21">
      <formula>TRUE</formula>
    </cfRule>
  </conditionalFormatting>
  <dataValidations disablePrompts="1" count="3">
    <dataValidation type="list" allowBlank="1" showInputMessage="1" showErrorMessage="1" sqref="E4" xr:uid="{85459036-C74C-4FB3-9457-224A373EF35C}">
      <formula1>"Daily,Weekly,Monthly,Quarterly"</formula1>
    </dataValidation>
    <dataValidation type="list" allowBlank="1" showInputMessage="1" showErrorMessage="1" sqref="C8:C47" xr:uid="{DF94C669-F18F-4C39-895C-2CB9FB37F5DE}">
      <formula1>INDEX(lead_table,,2)</formula1>
    </dataValidation>
    <dataValidation type="list" allowBlank="1" showInputMessage="1" showErrorMessage="1" sqref="B8:B47" xr:uid="{E77099D8-7711-467A-8F8F-82A75976CAE8}">
      <formula1>INDEX(lead_table,,1)</formula1>
    </dataValidation>
  </dataValidations>
  <pageMargins left="0.25" right="0.25" top="0.5" bottom="0.5" header="0.3" footer="0.3"/>
  <pageSetup scale="53" fitToWidth="3" fitToHeight="0" orientation="landscape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11</xdr:col>
                    <xdr:colOff>19050</xdr:colOff>
                    <xdr:row>3</xdr:row>
                    <xdr:rowOff>19050</xdr:rowOff>
                  </from>
                  <to>
                    <xdr:col>35</xdr:col>
                    <xdr:colOff>31750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11</xdr:col>
                    <xdr:colOff>19050</xdr:colOff>
                    <xdr:row>1</xdr:row>
                    <xdr:rowOff>146050</xdr:rowOff>
                  </from>
                  <to>
                    <xdr:col>21</xdr:col>
                    <xdr:colOff>88900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4</xdr:col>
                    <xdr:colOff>266700</xdr:colOff>
                    <xdr:row>5</xdr:row>
                    <xdr:rowOff>171450</xdr:rowOff>
                  </from>
                  <to>
                    <xdr:col>6</xdr:col>
                    <xdr:colOff>222250</xdr:colOff>
                    <xdr:row>5</xdr:row>
                    <xdr:rowOff>400050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E859F-F845-4708-8A48-87BFBB833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9561-EF12-4562-A3B9-24CB7FD24856}">
  <sheetPr codeName="Sheet2"/>
  <dimension ref="A1:C30"/>
  <sheetViews>
    <sheetView workbookViewId="0">
      <selection activeCell="B27" sqref="B27"/>
    </sheetView>
  </sheetViews>
  <sheetFormatPr defaultRowHeight="14.5" x14ac:dyDescent="0.35"/>
  <cols>
    <col min="1" max="1" width="8.7265625" style="40"/>
    <col min="2" max="2" width="22.6328125" style="40" bestFit="1" customWidth="1"/>
    <col min="3" max="16384" width="8.7265625" style="40"/>
  </cols>
  <sheetData>
    <row r="1" spans="1:3" ht="23.5" x14ac:dyDescent="0.55000000000000004">
      <c r="A1" s="43" t="s">
        <v>34</v>
      </c>
    </row>
    <row r="3" spans="1:3" x14ac:dyDescent="0.35">
      <c r="B3" s="40" t="s">
        <v>35</v>
      </c>
      <c r="C3" s="41" t="str">
        <f>_xlfn.TEXTJOIN(,,C5:C11)</f>
        <v>0000011</v>
      </c>
    </row>
    <row r="5" spans="1:3" x14ac:dyDescent="0.35">
      <c r="B5" s="40" t="s">
        <v>36</v>
      </c>
      <c r="C5" s="39">
        <v>0</v>
      </c>
    </row>
    <row r="6" spans="1:3" x14ac:dyDescent="0.35">
      <c r="B6" s="40" t="s">
        <v>37</v>
      </c>
      <c r="C6" s="39">
        <v>0</v>
      </c>
    </row>
    <row r="7" spans="1:3" x14ac:dyDescent="0.35">
      <c r="B7" s="40" t="s">
        <v>38</v>
      </c>
      <c r="C7" s="39">
        <v>0</v>
      </c>
    </row>
    <row r="8" spans="1:3" x14ac:dyDescent="0.35">
      <c r="B8" s="40" t="s">
        <v>39</v>
      </c>
      <c r="C8" s="39">
        <v>0</v>
      </c>
    </row>
    <row r="9" spans="1:3" x14ac:dyDescent="0.35">
      <c r="B9" s="40" t="s">
        <v>40</v>
      </c>
      <c r="C9" s="39">
        <v>0</v>
      </c>
    </row>
    <row r="10" spans="1:3" x14ac:dyDescent="0.35">
      <c r="B10" s="40" t="s">
        <v>41</v>
      </c>
      <c r="C10" s="39">
        <v>1</v>
      </c>
    </row>
    <row r="11" spans="1:3" x14ac:dyDescent="0.35">
      <c r="B11" s="40" t="s">
        <v>42</v>
      </c>
      <c r="C11" s="39">
        <v>1</v>
      </c>
    </row>
    <row r="13" spans="1:3" x14ac:dyDescent="0.35">
      <c r="B13" s="40" t="s">
        <v>43</v>
      </c>
      <c r="C13" s="42" t="b">
        <v>1</v>
      </c>
    </row>
    <row r="16" spans="1:3" ht="23.5" x14ac:dyDescent="0.55000000000000004">
      <c r="A16" s="43" t="s">
        <v>62</v>
      </c>
    </row>
    <row r="18" spans="2:3" x14ac:dyDescent="0.35">
      <c r="B18" s="40" t="s">
        <v>63</v>
      </c>
      <c r="C18" s="40" t="s">
        <v>64</v>
      </c>
    </row>
    <row r="19" spans="2:3" x14ac:dyDescent="0.35">
      <c r="B19" s="44" t="s">
        <v>65</v>
      </c>
      <c r="C19" s="45" t="s">
        <v>52</v>
      </c>
    </row>
    <row r="20" spans="2:3" x14ac:dyDescent="0.35">
      <c r="B20" s="44" t="s">
        <v>66</v>
      </c>
      <c r="C20" s="45" t="s">
        <v>53</v>
      </c>
    </row>
    <row r="21" spans="2:3" x14ac:dyDescent="0.35">
      <c r="B21" s="44" t="s">
        <v>67</v>
      </c>
      <c r="C21" s="45" t="s">
        <v>54</v>
      </c>
    </row>
    <row r="22" spans="2:3" x14ac:dyDescent="0.35">
      <c r="B22" s="44" t="s">
        <v>68</v>
      </c>
      <c r="C22" s="45" t="s">
        <v>55</v>
      </c>
    </row>
    <row r="23" spans="2:3" x14ac:dyDescent="0.35">
      <c r="B23" s="44" t="s">
        <v>69</v>
      </c>
      <c r="C23" s="45" t="s">
        <v>56</v>
      </c>
    </row>
    <row r="24" spans="2:3" x14ac:dyDescent="0.35">
      <c r="B24" s="44" t="s">
        <v>138</v>
      </c>
      <c r="C24" s="45" t="s">
        <v>59</v>
      </c>
    </row>
    <row r="25" spans="2:3" x14ac:dyDescent="0.35">
      <c r="B25" s="44" t="s">
        <v>139</v>
      </c>
      <c r="C25" s="45" t="s">
        <v>60</v>
      </c>
    </row>
    <row r="26" spans="2:3" x14ac:dyDescent="0.35">
      <c r="B26" s="44" t="s">
        <v>109</v>
      </c>
      <c r="C26" s="45" t="s">
        <v>57</v>
      </c>
    </row>
    <row r="27" spans="2:3" x14ac:dyDescent="0.35">
      <c r="B27" s="44" t="s">
        <v>146</v>
      </c>
      <c r="C27" s="45" t="s">
        <v>58</v>
      </c>
    </row>
    <row r="28" spans="2:3" x14ac:dyDescent="0.35">
      <c r="B28" s="44"/>
      <c r="C28" s="46" t="s">
        <v>8</v>
      </c>
    </row>
    <row r="30" spans="2:3" x14ac:dyDescent="0.35">
      <c r="B30" s="40" t="s">
        <v>70</v>
      </c>
      <c r="C30" s="42" t="b">
        <v>0</v>
      </c>
    </row>
  </sheetData>
  <dataValidations count="1">
    <dataValidation type="list" allowBlank="1" showInputMessage="1" showErrorMessage="1" sqref="C30" xr:uid="{A29B311E-BABA-4733-B709-B35902EB0A36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4FD9-677E-47AF-8C1D-3E32F2571DFA}">
  <dimension ref="E3:H18"/>
  <sheetViews>
    <sheetView showGridLines="0" zoomScale="58" workbookViewId="0">
      <selection activeCell="F25" sqref="F25"/>
    </sheetView>
  </sheetViews>
  <sheetFormatPr defaultRowHeight="14.5" x14ac:dyDescent="0.35"/>
  <cols>
    <col min="1" max="5" width="8.7265625" style="49"/>
    <col min="6" max="6" width="42.7265625" style="49" customWidth="1"/>
    <col min="7" max="7" width="162.54296875" style="49" customWidth="1"/>
    <col min="8" max="8" width="23.453125" style="49" customWidth="1"/>
    <col min="9" max="16384" width="8.7265625" style="49"/>
  </cols>
  <sheetData>
    <row r="3" spans="5:8" ht="15" thickBot="1" x14ac:dyDescent="0.4"/>
    <row r="4" spans="5:8" ht="26.5" thickBot="1" x14ac:dyDescent="0.4">
      <c r="F4" s="50" t="s">
        <v>75</v>
      </c>
      <c r="G4" s="51" t="s">
        <v>76</v>
      </c>
      <c r="H4" s="52" t="s">
        <v>77</v>
      </c>
    </row>
    <row r="5" spans="5:8" ht="36" customHeight="1" x14ac:dyDescent="0.35">
      <c r="E5" s="53"/>
      <c r="F5" s="75" t="s">
        <v>78</v>
      </c>
      <c r="G5" s="80" t="s">
        <v>79</v>
      </c>
      <c r="H5" s="77" t="s">
        <v>80</v>
      </c>
    </row>
    <row r="6" spans="5:8" ht="36" customHeight="1" x14ac:dyDescent="0.35">
      <c r="E6" s="53"/>
      <c r="F6" s="79"/>
      <c r="G6" s="81"/>
      <c r="H6" s="83"/>
    </row>
    <row r="7" spans="5:8" ht="36" customHeight="1" thickBot="1" x14ac:dyDescent="0.4">
      <c r="E7" s="53"/>
      <c r="F7" s="76"/>
      <c r="G7" s="82"/>
      <c r="H7" s="78"/>
    </row>
    <row r="8" spans="5:8" ht="36" customHeight="1" x14ac:dyDescent="0.35">
      <c r="E8" s="53"/>
      <c r="F8" s="75" t="s">
        <v>81</v>
      </c>
      <c r="G8" s="54" t="s">
        <v>82</v>
      </c>
      <c r="H8" s="77" t="s">
        <v>80</v>
      </c>
    </row>
    <row r="9" spans="5:8" ht="36" customHeight="1" x14ac:dyDescent="0.35">
      <c r="E9" s="53"/>
      <c r="F9" s="79"/>
      <c r="G9" s="55" t="s">
        <v>83</v>
      </c>
      <c r="H9" s="83"/>
    </row>
    <row r="10" spans="5:8" ht="36" customHeight="1" thickBot="1" x14ac:dyDescent="0.4">
      <c r="E10" s="53"/>
      <c r="F10" s="76"/>
      <c r="G10" s="56" t="s">
        <v>84</v>
      </c>
      <c r="H10" s="84"/>
    </row>
    <row r="11" spans="5:8" ht="36" customHeight="1" x14ac:dyDescent="0.35">
      <c r="E11" s="53"/>
      <c r="F11" s="75" t="s">
        <v>85</v>
      </c>
      <c r="G11" s="55" t="s">
        <v>86</v>
      </c>
      <c r="H11" s="85" t="s">
        <v>87</v>
      </c>
    </row>
    <row r="12" spans="5:8" ht="36" customHeight="1" thickBot="1" x14ac:dyDescent="0.4">
      <c r="E12" s="53"/>
      <c r="F12" s="76"/>
      <c r="G12" s="56" t="s">
        <v>88</v>
      </c>
      <c r="H12" s="78"/>
    </row>
    <row r="13" spans="5:8" ht="36" customHeight="1" x14ac:dyDescent="0.35">
      <c r="E13" s="53"/>
      <c r="F13" s="75" t="s">
        <v>89</v>
      </c>
      <c r="G13" s="55" t="s">
        <v>90</v>
      </c>
      <c r="H13" s="77" t="s">
        <v>91</v>
      </c>
    </row>
    <row r="14" spans="5:8" ht="38.5" customHeight="1" thickBot="1" x14ac:dyDescent="0.4">
      <c r="E14" s="53"/>
      <c r="F14" s="76"/>
      <c r="G14" s="56" t="s">
        <v>92</v>
      </c>
      <c r="H14" s="78"/>
    </row>
    <row r="15" spans="5:8" ht="89.5" customHeight="1" thickBot="1" x14ac:dyDescent="0.4">
      <c r="F15" s="48" t="s">
        <v>93</v>
      </c>
      <c r="G15" s="57" t="s">
        <v>94</v>
      </c>
      <c r="H15" s="58" t="s">
        <v>95</v>
      </c>
    </row>
    <row r="16" spans="5:8" ht="97" customHeight="1" thickBot="1" x14ac:dyDescent="0.4">
      <c r="F16" s="47" t="s">
        <v>96</v>
      </c>
      <c r="G16" s="57" t="s">
        <v>97</v>
      </c>
      <c r="H16" s="59" t="s">
        <v>98</v>
      </c>
    </row>
    <row r="17" spans="6:8" ht="36" customHeight="1" x14ac:dyDescent="0.35">
      <c r="F17" s="75" t="s">
        <v>99</v>
      </c>
      <c r="G17" s="54" t="s">
        <v>100</v>
      </c>
      <c r="H17" s="77" t="s">
        <v>101</v>
      </c>
    </row>
    <row r="18" spans="6:8" ht="36" customHeight="1" thickBot="1" x14ac:dyDescent="0.4">
      <c r="F18" s="76"/>
      <c r="G18" s="56" t="s">
        <v>102</v>
      </c>
      <c r="H18" s="78"/>
    </row>
  </sheetData>
  <mergeCells count="11">
    <mergeCell ref="F13:F14"/>
    <mergeCell ref="H13:H14"/>
    <mergeCell ref="F17:F18"/>
    <mergeCell ref="H17:H18"/>
    <mergeCell ref="F5:F7"/>
    <mergeCell ref="G5:G7"/>
    <mergeCell ref="H5:H7"/>
    <mergeCell ref="F8:F10"/>
    <mergeCell ref="H8:H10"/>
    <mergeCell ref="F11:F12"/>
    <mergeCell ref="H11:H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7760-6FFE-4AB3-81F3-D1D5342022BD}">
  <sheetPr codeName="Sheet3"/>
  <dimension ref="A1:E13"/>
  <sheetViews>
    <sheetView workbookViewId="0">
      <selection activeCell="K14" sqref="K14"/>
    </sheetView>
  </sheetViews>
  <sheetFormatPr defaultRowHeight="14.5" x14ac:dyDescent="0.35"/>
  <cols>
    <col min="1" max="1" width="9.90625" style="17" customWidth="1"/>
    <col min="2" max="2" width="21.453125" style="17" bestFit="1" customWidth="1"/>
    <col min="4" max="4" width="9.90625" style="17" bestFit="1" customWidth="1"/>
    <col min="5" max="5" width="29.1796875" style="17" customWidth="1"/>
  </cols>
  <sheetData>
    <row r="1" spans="1:5" x14ac:dyDescent="0.35">
      <c r="A1" s="86" t="s">
        <v>9</v>
      </c>
      <c r="B1" s="86"/>
      <c r="D1" s="86" t="s">
        <v>10</v>
      </c>
      <c r="E1" s="86"/>
    </row>
    <row r="2" spans="1:5" x14ac:dyDescent="0.35">
      <c r="A2" s="22" t="s">
        <v>11</v>
      </c>
      <c r="B2" s="22" t="s">
        <v>12</v>
      </c>
      <c r="D2" s="18" t="s">
        <v>11</v>
      </c>
      <c r="E2" s="19" t="s">
        <v>13</v>
      </c>
    </row>
    <row r="3" spans="1:5" x14ac:dyDescent="0.35">
      <c r="A3" s="25">
        <v>45292</v>
      </c>
      <c r="B3" s="23" t="s">
        <v>14</v>
      </c>
      <c r="D3" s="28">
        <v>45292</v>
      </c>
      <c r="E3" s="20" t="s">
        <v>15</v>
      </c>
    </row>
    <row r="4" spans="1:5" x14ac:dyDescent="0.35">
      <c r="A4" s="25">
        <v>45307</v>
      </c>
      <c r="B4" s="23" t="s">
        <v>16</v>
      </c>
      <c r="D4" s="26">
        <v>45327</v>
      </c>
      <c r="E4" s="20" t="s">
        <v>17</v>
      </c>
    </row>
    <row r="5" spans="1:5" x14ac:dyDescent="0.35">
      <c r="A5" s="25">
        <v>45342</v>
      </c>
      <c r="B5" s="23" t="s">
        <v>18</v>
      </c>
      <c r="D5" s="26">
        <v>45369</v>
      </c>
      <c r="E5" s="20" t="s">
        <v>19</v>
      </c>
    </row>
    <row r="6" spans="1:5" x14ac:dyDescent="0.35">
      <c r="A6" s="25">
        <v>45441</v>
      </c>
      <c r="B6" s="23" t="s">
        <v>20</v>
      </c>
      <c r="D6" s="26">
        <v>45413</v>
      </c>
      <c r="E6" s="20" t="s">
        <v>21</v>
      </c>
    </row>
    <row r="7" spans="1:5" x14ac:dyDescent="0.35">
      <c r="A7" s="25">
        <v>45459</v>
      </c>
      <c r="B7" s="23" t="s">
        <v>22</v>
      </c>
      <c r="D7" s="26">
        <v>45446</v>
      </c>
      <c r="E7" s="20" t="s">
        <v>23</v>
      </c>
    </row>
    <row r="8" spans="1:5" x14ac:dyDescent="0.35">
      <c r="A8" s="25">
        <v>45477</v>
      </c>
      <c r="B8" s="23" t="s">
        <v>26</v>
      </c>
      <c r="D8" s="26">
        <v>45481</v>
      </c>
      <c r="E8" s="20" t="s">
        <v>24</v>
      </c>
    </row>
    <row r="9" spans="1:5" x14ac:dyDescent="0.35">
      <c r="A9" s="25">
        <v>45539</v>
      </c>
      <c r="B9" s="23" t="s">
        <v>21</v>
      </c>
      <c r="D9" s="26">
        <v>45551</v>
      </c>
      <c r="E9" s="20" t="s">
        <v>25</v>
      </c>
    </row>
    <row r="10" spans="1:5" x14ac:dyDescent="0.35">
      <c r="A10" s="25">
        <v>45574</v>
      </c>
      <c r="B10" s="23" t="s">
        <v>30</v>
      </c>
      <c r="D10" s="26">
        <v>45566</v>
      </c>
      <c r="E10" s="20" t="s">
        <v>27</v>
      </c>
    </row>
    <row r="11" spans="1:5" x14ac:dyDescent="0.35">
      <c r="A11" s="25">
        <v>45606</v>
      </c>
      <c r="B11" s="23" t="s">
        <v>31</v>
      </c>
      <c r="D11" s="26">
        <v>45614</v>
      </c>
      <c r="E11" s="20" t="s">
        <v>28</v>
      </c>
    </row>
    <row r="12" spans="1:5" x14ac:dyDescent="0.35">
      <c r="A12" s="26">
        <v>45619</v>
      </c>
      <c r="B12" s="23" t="s">
        <v>32</v>
      </c>
      <c r="D12" s="27">
        <v>45651</v>
      </c>
      <c r="E12" s="21" t="s">
        <v>29</v>
      </c>
    </row>
    <row r="13" spans="1:5" x14ac:dyDescent="0.35">
      <c r="A13" s="27">
        <v>45651</v>
      </c>
      <c r="B13" s="24" t="s">
        <v>33</v>
      </c>
    </row>
  </sheetData>
  <mergeCells count="2">
    <mergeCell ref="D1:E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Activity Control</vt:lpstr>
      <vt:lpstr>Settings</vt:lpstr>
      <vt:lpstr>EXL Hackathon 2024</vt:lpstr>
      <vt:lpstr>Holidays</vt:lpstr>
      <vt:lpstr>display</vt:lpstr>
      <vt:lpstr>display_period</vt:lpstr>
      <vt:lpstr>holidays_mx</vt:lpstr>
      <vt:lpstr>holidays_us</vt:lpstr>
      <vt:lpstr>lead_table</vt:lpstr>
      <vt:lpstr>'Activity Control'!Print_Titles</vt:lpstr>
      <vt:lpstr>project_start</vt:lpstr>
      <vt:lpstr>show_overdue</vt:lpstr>
      <vt:lpstr>show_weekends</vt:lpstr>
      <vt:lpstr>'Activity Control'!task_color</vt:lpstr>
      <vt:lpstr>'Activity Control'!task_end</vt:lpstr>
      <vt:lpstr>'Activity Control'!task_progress</vt:lpstr>
      <vt:lpstr>'Activity Control'!task_start</vt:lpstr>
      <vt:lpstr>weekend_option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Gonzalez</dc:creator>
  <cp:lastModifiedBy>Alejandro Gonzalez</cp:lastModifiedBy>
  <cp:lastPrinted>2024-05-31T22:26:03Z</cp:lastPrinted>
  <dcterms:created xsi:type="dcterms:W3CDTF">2024-05-25T22:47:59Z</dcterms:created>
  <dcterms:modified xsi:type="dcterms:W3CDTF">2024-05-31T22:28:21Z</dcterms:modified>
</cp:coreProperties>
</file>