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Munoz\Documents\"/>
    </mc:Choice>
  </mc:AlternateContent>
  <xr:revisionPtr revIDLastSave="0" documentId="13_ncr:1_{6B4742FC-7FF0-44DA-BD8E-2679084BA188}" xr6:coauthVersionLast="41" xr6:coauthVersionMax="41" xr10:uidLastSave="{00000000-0000-0000-0000-000000000000}"/>
  <bookViews>
    <workbookView xWindow="-108" yWindow="-108" windowWidth="23256" windowHeight="12576" firstSheet="5" activeTab="7" xr2:uid="{5182FE32-0952-4951-B444-2D27CB8F899E}"/>
  </bookViews>
  <sheets>
    <sheet name="Licitación" sheetId="1" r:id="rId1"/>
    <sheet name="Rubro" sheetId="2" r:id="rId2"/>
    <sheet name="Licitación maestro" sheetId="3" r:id="rId3"/>
    <sheet name="Modalidad de contrato" sheetId="4" r:id="rId4"/>
    <sheet name="Unidad de medida" sheetId="5" r:id="rId5"/>
    <sheet name="Herramientas maestro" sheetId="6" r:id="rId6"/>
    <sheet name="Herramientas licitación" sheetId="7" r:id="rId7"/>
    <sheet name="Hoja1" sheetId="19" r:id="rId8"/>
    <sheet name="Especialidad" sheetId="8" r:id="rId9"/>
    <sheet name="Mano de obra maestro" sheetId="9" r:id="rId10"/>
    <sheet name="Mano de obra licitacion" sheetId="10" r:id="rId11"/>
    <sheet name="Equipos maestro" sheetId="11" r:id="rId12"/>
    <sheet name="Equipo licitación" sheetId="12" r:id="rId13"/>
    <sheet name="EPP maestro" sheetId="13" r:id="rId14"/>
    <sheet name="EPP licitación" sheetId="14" r:id="rId15"/>
    <sheet name="Vehículos maestro" sheetId="15" r:id="rId16"/>
    <sheet name="Vehículo licitación" sheetId="16" r:id="rId17"/>
    <sheet name="Costos asociados licitación" sheetId="17" r:id="rId18"/>
    <sheet name="Categoría" sheetId="18" r:id="rId19"/>
  </sheets>
  <definedNames>
    <definedName name="_xlcn.WorksheetConnection_Libro2version1.xlsbCategoria1" hidden="1">Categoria[]</definedName>
    <definedName name="_xlcn.WorksheetConnection_Libro2version1.xlsbCostos1" hidden="1">Costos[]</definedName>
    <definedName name="_xlcn.WorksheetConnection_Libro2version1.xlsbEPP_licitacion1" hidden="1">EPP_licitacion[]</definedName>
    <definedName name="_xlcn.WorksheetConnection_Libro2version1.xlsbEPP_maestro1" hidden="1">EPP_maestro[]</definedName>
    <definedName name="_xlcn.WorksheetConnection_Libro2version1.xlsbEquipo_licitacion1" hidden="1">Equipo_licitacion[]</definedName>
    <definedName name="_xlcn.WorksheetConnection_Libro2version1.xlsbEquipo_maestro1" hidden="1">Equipo_maestro[]</definedName>
    <definedName name="_xlcn.WorksheetConnection_Libro2version1.xlsbEspecialidad1" hidden="1">Especialidad[]</definedName>
    <definedName name="_xlcn.WorksheetConnection_Libro2version1.xlsbHerramientas_licitacion1" hidden="1">Herramientas_licitacion[]</definedName>
    <definedName name="_xlcn.WorksheetConnection_Libro2version1.xlsbHerramientas_maestro1" hidden="1">Herramientas_maestro[]</definedName>
    <definedName name="_xlcn.WorksheetConnection_Libro2version1.xlsbLicitación_maestro1" hidden="1">Licitación_maestro[]</definedName>
    <definedName name="_xlcn.WorksheetConnection_Libro2version1.xlsbLicitación1" hidden="1">Licitación[]</definedName>
    <definedName name="_xlcn.WorksheetConnection_Libro2version1.xlsbMano_obra_licitacion1" hidden="1">Mano_obra_licitacion[]</definedName>
    <definedName name="_xlcn.WorksheetConnection_Libro2version1.xlsbMano_obra_maestro1" hidden="1">Mano_obra_maestro[]</definedName>
    <definedName name="_xlcn.WorksheetConnection_Libro2version1.xlsbModalidad_contrato1" hidden="1">Modalidad_contrato[]</definedName>
    <definedName name="_xlcn.WorksheetConnection_Libro2version1.xlsbRubro1" hidden="1">Rubro[]</definedName>
    <definedName name="_xlcn.WorksheetConnection_Libro2version1.xlsbUnidad_medida1" hidden="1">Unidad_medida[]</definedName>
    <definedName name="_xlcn.WorksheetConnection_Libro2version1.xlsbvehiculos_licitacion1" hidden="1">vehiculos_licitacion[]</definedName>
    <definedName name="_xlcn.WorksheetConnection_Libro2version1.xlsbVehiculos_maestro1" hidden="1">Vehiculos_maestro[]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hiculos_maestro" name="Vehiculos_maestro" connection="WorksheetConnection_Libro2 (version 1).xlsb!Vehiculos_maestro"/>
          <x15:modelTable id="vehiculos_licitacion" name="vehiculos_licitacion" connection="WorksheetConnection_Libro2 (version 1).xlsb!vehiculos_licitacion"/>
          <x15:modelTable id="Unidad_medida" name="Unidad_medida" connection="WorksheetConnection_Libro2 (version 1).xlsb!Unidad_medida"/>
          <x15:modelTable id="Rubro" name="Rubro" connection="WorksheetConnection_Libro2 (version 1).xlsb!Rubro"/>
          <x15:modelTable id="Modalidad_contrato" name="Modalidad_contrato" connection="WorksheetConnection_Libro2 (version 1).xlsb!Modalidad_contrato"/>
          <x15:modelTable id="Mano_obra_maestro" name="Mano_obra_maestro" connection="WorksheetConnection_Libro2 (version 1).xlsb!Mano_obra_maestro"/>
          <x15:modelTable id="Mano_obra_licitacion" name="Mano_obra_licitacion" connection="WorksheetConnection_Libro2 (version 1).xlsb!Mano_obra_licitacion"/>
          <x15:modelTable id="Licitación_maestro" name="Licitación_maestro" connection="WorksheetConnection_Libro2 (version 1).xlsb!Licitación_maestro"/>
          <x15:modelTable id="Licitación" name="Licitación" connection="WorksheetConnection_Libro2 (version 1).xlsb!Licitación"/>
          <x15:modelTable id="Herramientas_maestro" name="Herramientas_maestro" connection="WorksheetConnection_Libro2 (version 1).xlsb!Herramientas_maestro"/>
          <x15:modelTable id="Herramientas_licitacion" name="Herramientas_licitacion" connection="WorksheetConnection_Libro2 (version 1).xlsb!Herramientas_licitacion"/>
          <x15:modelTable id="Especialidad" name="Especialidad" connection="WorksheetConnection_Libro2 (version 1).xlsb!Especialidad"/>
          <x15:modelTable id="Equipo_maestro" name="Equipo_maestro" connection="WorksheetConnection_Libro2 (version 1).xlsb!Equipo_maestro"/>
          <x15:modelTable id="Equipo_licitacion" name="Equipo_licitacion" connection="WorksheetConnection_Libro2 (version 1).xlsb!Equipo_licitacion"/>
          <x15:modelTable id="EPP_maestro" name="EPP_maestro" connection="WorksheetConnection_Libro2 (version 1).xlsb!EPP_maestro"/>
          <x15:modelTable id="EPP_licitacion" name="EPP_licitacion" connection="WorksheetConnection_Libro2 (version 1).xlsb!EPP_licitacion"/>
          <x15:modelTable id="Costos" name="Costos" connection="WorksheetConnection_Libro2 (version 1).xlsb!Costos"/>
          <x15:modelTable id="Categoria" name="Categoria" connection="WorksheetConnection_Libro2 (version 1).xlsb!Categoria"/>
        </x15:modelTables>
        <x15:modelRelationships>
          <x15:modelRelationship fromTable="Licitación" fromColumn="Id Rubro" toTable="Rubro" toColumn="Id"/>
          <x15:modelRelationship fromTable="Licitación_maestro" fromColumn="Id licitación" toTable="Licitación" toColumn="Id"/>
          <x15:modelRelationship fromTable="Licitación_maestro" fromColumn="Id modalidad de contrato" toTable="Modalidad_contrato" toColumn="Id"/>
          <x15:modelRelationship fromTable="Licitación_maestro" fromColumn="Id unidad de medida" toTable="Unidad_medida" toColumn="Id"/>
          <x15:modelRelationship fromTable="Herramientas_licitacion" fromColumn="Id herramienta" toTable="Herramientas_maestro" toColumn="Id"/>
          <x15:modelRelationship fromTable="Herramientas_licitacion" fromColumn="Id licitacion" toTable="Licitación_maestro" toColumn="Id licitación"/>
          <x15:modelRelationship fromTable="Mano_obra_maestro" fromColumn="Id especialidad" toTable="Especialidad" toColumn="Id"/>
          <x15:modelRelationship fromTable="Mano_obra_licitacion" fromColumn="Id mano de obra" toTable="Mano_obra_maestro" toColumn="Id"/>
          <x15:modelRelationship fromTable="Mano_obra_licitacion" fromColumn="Id licitacion" toTable="Licitación_maestro" toColumn="Id licitación"/>
          <x15:modelRelationship fromTable="Equipo_licitacion" fromColumn="Id equipo" toTable="Equipo_maestro" toColumn="Id"/>
          <x15:modelRelationship fromTable="Equipo_licitacion" fromColumn="Id licitacion" toTable="Licitación_maestro" toColumn="Id licitación"/>
          <x15:modelRelationship fromTable="EPP_licitacion" fromColumn="Id EPP" toTable="EPP_maestro" toColumn="Id"/>
          <x15:modelRelationship fromTable="EPP_licitacion" fromColumn="Id licitacion" toTable="Licitación_maestro" toColumn="Id licitación"/>
          <x15:modelRelationship fromTable="vehiculos_licitacion" fromColumn="Id Vehículo" toTable="Vehiculos_maestro" toColumn="Id"/>
          <x15:modelRelationship fromTable="vehiculos_licitacion" fromColumn="Id licitacion" toTable="Licitación_maestro" toColumn="Id licitación"/>
          <x15:modelRelationship fromTable="Costos" fromColumn="Id categoría" toTable="Categoria" toColumn="Id"/>
          <x15:modelRelationship fromTable="Costos" fromColumn="Id licitacion" toTable="Licitación_maestro" toColumn="Id licitació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9" l="1"/>
  <c r="E2" i="19"/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F2" i="14"/>
  <c r="F2" i="12"/>
  <c r="F3" i="12"/>
  <c r="F4" i="12"/>
  <c r="F5" i="12"/>
  <c r="F6" i="12"/>
  <c r="E2" i="7"/>
  <c r="E3" i="7"/>
  <c r="E2" i="14" l="1"/>
  <c r="E4" i="12"/>
  <c r="E3" i="12"/>
  <c r="E2" i="12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L14" i="17" l="1"/>
  <c r="J4" i="7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ED6361-6603-420A-90B0-77E58DECAA06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DAFA77-85DB-4EE6-AA41-E525D7EDD474}" name="WorksheetConnection_Libro2 (version 1).xlsb!Categoria" type="102" refreshedVersion="6" minRefreshableVersion="5">
    <extLst>
      <ext xmlns:x15="http://schemas.microsoft.com/office/spreadsheetml/2010/11/main" uri="{DE250136-89BD-433C-8126-D09CA5730AF9}">
        <x15:connection id="Categoria">
          <x15:rangePr sourceName="_xlcn.WorksheetConnection_Libro2version1.xlsbCategoria1"/>
        </x15:connection>
      </ext>
    </extLst>
  </connection>
  <connection id="3" xr16:uid="{5DF2ABC2-4391-4871-BE96-75C1DA3AA8C9}" name="WorksheetConnection_Libro2 (version 1).xlsb!Costos" type="102" refreshedVersion="6" minRefreshableVersion="5">
    <extLst>
      <ext xmlns:x15="http://schemas.microsoft.com/office/spreadsheetml/2010/11/main" uri="{DE250136-89BD-433C-8126-D09CA5730AF9}">
        <x15:connection id="Costos">
          <x15:rangePr sourceName="_xlcn.WorksheetConnection_Libro2version1.xlsbCostos1"/>
        </x15:connection>
      </ext>
    </extLst>
  </connection>
  <connection id="4" xr16:uid="{B236BF12-5F5B-4408-B14E-4E9BCE46B1FC}" name="WorksheetConnection_Libro2 (version 1).xlsb!EPP_licitacion" type="102" refreshedVersion="6" minRefreshableVersion="5">
    <extLst>
      <ext xmlns:x15="http://schemas.microsoft.com/office/spreadsheetml/2010/11/main" uri="{DE250136-89BD-433C-8126-D09CA5730AF9}">
        <x15:connection id="EPP_licitacion">
          <x15:rangePr sourceName="_xlcn.WorksheetConnection_Libro2version1.xlsbEPP_licitacion1"/>
        </x15:connection>
      </ext>
    </extLst>
  </connection>
  <connection id="5" xr16:uid="{7F3D501B-4272-4CE6-9093-B5474BC17E02}" name="WorksheetConnection_Libro2 (version 1).xlsb!EPP_maestro" type="102" refreshedVersion="6" minRefreshableVersion="5">
    <extLst>
      <ext xmlns:x15="http://schemas.microsoft.com/office/spreadsheetml/2010/11/main" uri="{DE250136-89BD-433C-8126-D09CA5730AF9}">
        <x15:connection id="EPP_maestro">
          <x15:rangePr sourceName="_xlcn.WorksheetConnection_Libro2version1.xlsbEPP_maestro1"/>
        </x15:connection>
      </ext>
    </extLst>
  </connection>
  <connection id="6" xr16:uid="{E93F9E2C-C2BD-4116-BFDA-461170A16A2B}" name="WorksheetConnection_Libro2 (version 1).xlsb!Equipo_licitacion" type="102" refreshedVersion="6" minRefreshableVersion="5">
    <extLst>
      <ext xmlns:x15="http://schemas.microsoft.com/office/spreadsheetml/2010/11/main" uri="{DE250136-89BD-433C-8126-D09CA5730AF9}">
        <x15:connection id="Equipo_licitacion">
          <x15:rangePr sourceName="_xlcn.WorksheetConnection_Libro2version1.xlsbEquipo_licitacion1"/>
        </x15:connection>
      </ext>
    </extLst>
  </connection>
  <connection id="7" xr16:uid="{BE0B93F8-4D27-4897-A1AB-B372A4A85312}" name="WorksheetConnection_Libro2 (version 1).xlsb!Equipo_maestro" type="102" refreshedVersion="6" minRefreshableVersion="5">
    <extLst>
      <ext xmlns:x15="http://schemas.microsoft.com/office/spreadsheetml/2010/11/main" uri="{DE250136-89BD-433C-8126-D09CA5730AF9}">
        <x15:connection id="Equipo_maestro">
          <x15:rangePr sourceName="_xlcn.WorksheetConnection_Libro2version1.xlsbEquipo_maestro1"/>
        </x15:connection>
      </ext>
    </extLst>
  </connection>
  <connection id="8" xr16:uid="{8B94ED4F-28D9-4227-9620-43ED7F0A0329}" name="WorksheetConnection_Libro2 (version 1).xlsb!Especialidad" type="102" refreshedVersion="6" minRefreshableVersion="5">
    <extLst>
      <ext xmlns:x15="http://schemas.microsoft.com/office/spreadsheetml/2010/11/main" uri="{DE250136-89BD-433C-8126-D09CA5730AF9}">
        <x15:connection id="Especialidad">
          <x15:rangePr sourceName="_xlcn.WorksheetConnection_Libro2version1.xlsbEspecialidad1"/>
        </x15:connection>
      </ext>
    </extLst>
  </connection>
  <connection id="9" xr16:uid="{07A6A6BB-1FB4-461A-B42D-8680BC0377E6}" name="WorksheetConnection_Libro2 (version 1).xlsb!Herramientas_licitacion" type="102" refreshedVersion="6" minRefreshableVersion="5">
    <extLst>
      <ext xmlns:x15="http://schemas.microsoft.com/office/spreadsheetml/2010/11/main" uri="{DE250136-89BD-433C-8126-D09CA5730AF9}">
        <x15:connection id="Herramientas_licitacion">
          <x15:rangePr sourceName="_xlcn.WorksheetConnection_Libro2version1.xlsbHerramientas_licitacion1"/>
        </x15:connection>
      </ext>
    </extLst>
  </connection>
  <connection id="10" xr16:uid="{FF1BE3DC-1F40-46B6-A179-914F4F3DFF0A}" name="WorksheetConnection_Libro2 (version 1).xlsb!Herramientas_maestro" type="102" refreshedVersion="6" minRefreshableVersion="5">
    <extLst>
      <ext xmlns:x15="http://schemas.microsoft.com/office/spreadsheetml/2010/11/main" uri="{DE250136-89BD-433C-8126-D09CA5730AF9}">
        <x15:connection id="Herramientas_maestro">
          <x15:rangePr sourceName="_xlcn.WorksheetConnection_Libro2version1.xlsbHerramientas_maestro1"/>
        </x15:connection>
      </ext>
    </extLst>
  </connection>
  <connection id="11" xr16:uid="{01E7E5B9-3FD3-4BFA-A5F3-7E5AA952A84E}" name="WorksheetConnection_Libro2 (version 1).xlsb!Licitación" type="102" refreshedVersion="6" minRefreshableVersion="5">
    <extLst>
      <ext xmlns:x15="http://schemas.microsoft.com/office/spreadsheetml/2010/11/main" uri="{DE250136-89BD-433C-8126-D09CA5730AF9}">
        <x15:connection id="Licitación">
          <x15:rangePr sourceName="_xlcn.WorksheetConnection_Libro2version1.xlsbLicitación1"/>
        </x15:connection>
      </ext>
    </extLst>
  </connection>
  <connection id="12" xr16:uid="{4EEEEF86-79E6-4C12-A010-82E457A59FC3}" name="WorksheetConnection_Libro2 (version 1).xlsb!Licitación_maestro" type="102" refreshedVersion="6" minRefreshableVersion="5">
    <extLst>
      <ext xmlns:x15="http://schemas.microsoft.com/office/spreadsheetml/2010/11/main" uri="{DE250136-89BD-433C-8126-D09CA5730AF9}">
        <x15:connection id="Licitación_maestro">
          <x15:rangePr sourceName="_xlcn.WorksheetConnection_Libro2version1.xlsbLicitación_maestro1"/>
        </x15:connection>
      </ext>
    </extLst>
  </connection>
  <connection id="13" xr16:uid="{3B323146-1008-4480-9522-CFBB21E91841}" name="WorksheetConnection_Libro2 (version 1).xlsb!Mano_obra_licitacion" type="102" refreshedVersion="6" minRefreshableVersion="5">
    <extLst>
      <ext xmlns:x15="http://schemas.microsoft.com/office/spreadsheetml/2010/11/main" uri="{DE250136-89BD-433C-8126-D09CA5730AF9}">
        <x15:connection id="Mano_obra_licitacion">
          <x15:rangePr sourceName="_xlcn.WorksheetConnection_Libro2version1.xlsbMano_obra_licitacion1"/>
        </x15:connection>
      </ext>
    </extLst>
  </connection>
  <connection id="14" xr16:uid="{253E0B83-BCA8-48D1-9E90-316366CBAFF3}" name="WorksheetConnection_Libro2 (version 1).xlsb!Mano_obra_maestro" type="102" refreshedVersion="6" minRefreshableVersion="5">
    <extLst>
      <ext xmlns:x15="http://schemas.microsoft.com/office/spreadsheetml/2010/11/main" uri="{DE250136-89BD-433C-8126-D09CA5730AF9}">
        <x15:connection id="Mano_obra_maestro">
          <x15:rangePr sourceName="_xlcn.WorksheetConnection_Libro2version1.xlsbMano_obra_maestro1"/>
        </x15:connection>
      </ext>
    </extLst>
  </connection>
  <connection id="15" xr16:uid="{242B7965-28C2-4B29-BF5D-C470DDFCDA7A}" name="WorksheetConnection_Libro2 (version 1).xlsb!Modalidad_contrato" type="102" refreshedVersion="6" minRefreshableVersion="5">
    <extLst>
      <ext xmlns:x15="http://schemas.microsoft.com/office/spreadsheetml/2010/11/main" uri="{DE250136-89BD-433C-8126-D09CA5730AF9}">
        <x15:connection id="Modalidad_contrato">
          <x15:rangePr sourceName="_xlcn.WorksheetConnection_Libro2version1.xlsbModalidad_contrato1"/>
        </x15:connection>
      </ext>
    </extLst>
  </connection>
  <connection id="16" xr16:uid="{5243DE65-5066-42D7-997B-20810F8FC8F3}" name="WorksheetConnection_Libro2 (version 1).xlsb!Rubro" type="102" refreshedVersion="6" minRefreshableVersion="5">
    <extLst>
      <ext xmlns:x15="http://schemas.microsoft.com/office/spreadsheetml/2010/11/main" uri="{DE250136-89BD-433C-8126-D09CA5730AF9}">
        <x15:connection id="Rubro">
          <x15:rangePr sourceName="_xlcn.WorksheetConnection_Libro2version1.xlsbRubro1"/>
        </x15:connection>
      </ext>
    </extLst>
  </connection>
  <connection id="17" xr16:uid="{E10708A1-F2AD-4067-A6D3-1C51A2FF9F71}" name="WorksheetConnection_Libro2 (version 1).xlsb!Unidad_medida" type="102" refreshedVersion="6" minRefreshableVersion="5">
    <extLst>
      <ext xmlns:x15="http://schemas.microsoft.com/office/spreadsheetml/2010/11/main" uri="{DE250136-89BD-433C-8126-D09CA5730AF9}">
        <x15:connection id="Unidad_medida">
          <x15:rangePr sourceName="_xlcn.WorksheetConnection_Libro2version1.xlsbUnidad_medida1"/>
        </x15:connection>
      </ext>
    </extLst>
  </connection>
  <connection id="18" xr16:uid="{3DED3846-CDEF-46AA-8634-003EC6907ED2}" name="WorksheetConnection_Libro2 (version 1).xlsb!vehiculos_licitacion" type="102" refreshedVersion="6" minRefreshableVersion="5">
    <extLst>
      <ext xmlns:x15="http://schemas.microsoft.com/office/spreadsheetml/2010/11/main" uri="{DE250136-89BD-433C-8126-D09CA5730AF9}">
        <x15:connection id="vehiculos_licitacion">
          <x15:rangePr sourceName="_xlcn.WorksheetConnection_Libro2version1.xlsbvehiculos_licitacion1"/>
        </x15:connection>
      </ext>
    </extLst>
  </connection>
  <connection id="19" xr16:uid="{4D02D89B-1233-4C9A-88AC-9F829B318A0E}" name="WorksheetConnection_Libro2 (version 1).xlsb!Vehiculos_maestro" type="102" refreshedVersion="6" minRefreshableVersion="5">
    <extLst>
      <ext xmlns:x15="http://schemas.microsoft.com/office/spreadsheetml/2010/11/main" uri="{DE250136-89BD-433C-8126-D09CA5730AF9}">
        <x15:connection id="Vehiculos_maestro">
          <x15:rangePr sourceName="_xlcn.WorksheetConnection_Libro2version1.xlsbVehiculos_maestro1"/>
        </x15:connection>
      </ext>
    </extLst>
  </connection>
</connections>
</file>

<file path=xl/sharedStrings.xml><?xml version="1.0" encoding="utf-8"?>
<sst xmlns="http://schemas.openxmlformats.org/spreadsheetml/2006/main" count="192" uniqueCount="132">
  <si>
    <t>Gastos generales</t>
  </si>
  <si>
    <t xml:space="preserve">Descripción </t>
  </si>
  <si>
    <t xml:space="preserve">Cliente </t>
  </si>
  <si>
    <t>Id Rubro</t>
  </si>
  <si>
    <t>Id</t>
  </si>
  <si>
    <t xml:space="preserve">Id </t>
  </si>
  <si>
    <t>Tipo</t>
  </si>
  <si>
    <t>Descripción</t>
  </si>
  <si>
    <t>Id licitación</t>
  </si>
  <si>
    <t>Fecha de presentación</t>
  </si>
  <si>
    <t>Duración</t>
  </si>
  <si>
    <t>Id modalidad de contrato</t>
  </si>
  <si>
    <t>Id unidad de medida</t>
  </si>
  <si>
    <t>Monto licitación</t>
  </si>
  <si>
    <t>Costo licitación</t>
  </si>
  <si>
    <t>Rentabilidad</t>
  </si>
  <si>
    <t>Estado de adjudicación</t>
  </si>
  <si>
    <t>Herramienta</t>
  </si>
  <si>
    <t>Modelo</t>
  </si>
  <si>
    <t>Id herramienta</t>
  </si>
  <si>
    <t>Valor</t>
  </si>
  <si>
    <t>Cantidad</t>
  </si>
  <si>
    <t>Total</t>
  </si>
  <si>
    <t>Especialidad</t>
  </si>
  <si>
    <t>Cargo</t>
  </si>
  <si>
    <t>Id especialidad</t>
  </si>
  <si>
    <t>Id mano de obra</t>
  </si>
  <si>
    <t>Años de experiencia</t>
  </si>
  <si>
    <t>Sueldo base</t>
  </si>
  <si>
    <t>Gratificación</t>
  </si>
  <si>
    <t>AFC empresa</t>
  </si>
  <si>
    <t>Seguro complementario</t>
  </si>
  <si>
    <t>Vacaciones</t>
  </si>
  <si>
    <t>Festivos</t>
  </si>
  <si>
    <t xml:space="preserve">Mutual </t>
  </si>
  <si>
    <t>Otras asignaciones</t>
  </si>
  <si>
    <t>Indemnización</t>
  </si>
  <si>
    <t>Equipo</t>
  </si>
  <si>
    <t>Capacidad</t>
  </si>
  <si>
    <t>Certificado</t>
  </si>
  <si>
    <t>Marca</t>
  </si>
  <si>
    <t>Id equipo</t>
  </si>
  <si>
    <t>Mantención</t>
  </si>
  <si>
    <t>EPP</t>
  </si>
  <si>
    <t>Medidas</t>
  </si>
  <si>
    <t>Id EPP</t>
  </si>
  <si>
    <t>Tipo Vehículo</t>
  </si>
  <si>
    <t xml:space="preserve">Marca </t>
  </si>
  <si>
    <t>Id Vehículo</t>
  </si>
  <si>
    <t>Combustible</t>
  </si>
  <si>
    <t>Concepto</t>
  </si>
  <si>
    <t>Id categoría</t>
  </si>
  <si>
    <t>Unidad de medidad</t>
  </si>
  <si>
    <t>Precio unitario</t>
  </si>
  <si>
    <t>Columna1</t>
  </si>
  <si>
    <t>Id licitacion</t>
  </si>
  <si>
    <t>Proyecto traspado mina</t>
  </si>
  <si>
    <t>CODELCO</t>
  </si>
  <si>
    <t>Meses</t>
  </si>
  <si>
    <t>Administrador de Contrato</t>
  </si>
  <si>
    <t>Planificador PEM</t>
  </si>
  <si>
    <t>Líder Disciplina Eléctrica</t>
  </si>
  <si>
    <t>Líder Mecánico / Piping / Ventilación</t>
  </si>
  <si>
    <t xml:space="preserve">Líder Control e Instrumentación </t>
  </si>
  <si>
    <t>Líder Aislamiento, Bloqueo, Custodia, Operación y Mantención SS/EE</t>
  </si>
  <si>
    <t>Jefe de Seguridad y Salud Ocupacional</t>
  </si>
  <si>
    <t>Administrador Herramientas de Gestión</t>
  </si>
  <si>
    <t>Encargado de Relaciones Laborales</t>
  </si>
  <si>
    <t>Líder Oficina Técnica</t>
  </si>
  <si>
    <t>Especialista Eléctrico LV (Low Voltage)</t>
  </si>
  <si>
    <t>Electricista Eléctrico HV (High Voltage)</t>
  </si>
  <si>
    <t>Especialista en Protecciones Eléctricas</t>
  </si>
  <si>
    <t>Especialista en Instrumentación</t>
  </si>
  <si>
    <t>Especialista en Control DCS</t>
  </si>
  <si>
    <t>Especialista Mecánico – Piping - Ventilación</t>
  </si>
  <si>
    <t>Especialista Aislamiento, Bloqueo, Custodia, Operación y Mantención SS/EE</t>
  </si>
  <si>
    <t>Experto en Seguridad y Salud Ocupacional</t>
  </si>
  <si>
    <t>Coordinador Vendor</t>
  </si>
  <si>
    <t>Especialista TOP</t>
  </si>
  <si>
    <t>Especialista Oficina Técnica</t>
  </si>
  <si>
    <t>Custodio de Salas Eléctricas</t>
  </si>
  <si>
    <t>Capataz</t>
  </si>
  <si>
    <t>Maestro</t>
  </si>
  <si>
    <t>Técnico Control Documentos</t>
  </si>
  <si>
    <t>Dibujante</t>
  </si>
  <si>
    <t>Administrativo</t>
  </si>
  <si>
    <t>Seguro invalidez</t>
  </si>
  <si>
    <t>Alimentación</t>
  </si>
  <si>
    <t>Alojamiento</t>
  </si>
  <si>
    <t>Transporte</t>
  </si>
  <si>
    <t>Movilización</t>
  </si>
  <si>
    <t>Desmovilización</t>
  </si>
  <si>
    <t>Mov.</t>
  </si>
  <si>
    <t>Desm.</t>
  </si>
  <si>
    <t>Chequeador de gases</t>
  </si>
  <si>
    <t>Calibración</t>
  </si>
  <si>
    <t>Radios Análogas</t>
  </si>
  <si>
    <t>Equipos de calibración y medida (Laboratorio) (12 meses)</t>
  </si>
  <si>
    <t>fungible</t>
  </si>
  <si>
    <t>Computador</t>
  </si>
  <si>
    <t>Herramientas menores</t>
  </si>
  <si>
    <t>Especialista en Control de Avance (Sigma Cx)</t>
  </si>
  <si>
    <t>Especialista en Medio Ambiente</t>
  </si>
  <si>
    <t>Personal de Aseo</t>
  </si>
  <si>
    <t>Bodeguero</t>
  </si>
  <si>
    <t>Chofer</t>
  </si>
  <si>
    <t>Expeditor</t>
  </si>
  <si>
    <t>Mano de obra extra</t>
  </si>
  <si>
    <t>Agua</t>
  </si>
  <si>
    <t>Internet y Comunicaciones</t>
  </si>
  <si>
    <t>Comunicación Telefonica</t>
  </si>
  <si>
    <t>Elementos Informaticos</t>
  </si>
  <si>
    <t>Impresoras</t>
  </si>
  <si>
    <t>Escaner Industrial</t>
  </si>
  <si>
    <t>Insumos Impresora</t>
  </si>
  <si>
    <t>Mantenimiento de Material Informático</t>
  </si>
  <si>
    <t>Articulos de Oficina</t>
  </si>
  <si>
    <t>Articulos de Aseo</t>
  </si>
  <si>
    <t>Gastos administrativos instalación de faenas</t>
  </si>
  <si>
    <t>Equipos extra</t>
  </si>
  <si>
    <t>Gastos Financieros</t>
  </si>
  <si>
    <t>Utilidades</t>
  </si>
  <si>
    <t>Minibus</t>
  </si>
  <si>
    <t>Boleta de Garantía</t>
  </si>
  <si>
    <t>Seguro Coorporativo</t>
  </si>
  <si>
    <t>Financiamiento</t>
  </si>
  <si>
    <t>Gastos a costo efectivo</t>
  </si>
  <si>
    <t>Tiempo</t>
  </si>
  <si>
    <t>Id unidad de tiempo</t>
  </si>
  <si>
    <t>Id licitaciomaestro</t>
  </si>
  <si>
    <t>Tiempo2</t>
  </si>
  <si>
    <t>Id unidad de tiempo3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</si>
</sst>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/>
    <xf numFmtId="10" fontId="0" fillId="0" borderId="0" xfId="1" applyNumberFormat="1" applyFont="1"/>
  </cellXfs>
  <cellStyles count="3">
    <cellStyle name="Normal" xfId="0" builtinId="0"/>
    <cellStyle name="Normal 2" xfId="2" xr:uid="{CADA04FD-AAB2-4CA2-A2DE-5232F1B1F471}"/>
    <cellStyle name="Porcentaje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B447E6-F679-496B-8D54-0E2F6EA44893}" name="Licitación" displayName="Licitación" ref="A1:D2" totalsRowShown="0" headerRowDxfId="11" dataDxfId="10">
  <autoFilter ref="A1:D2" xr:uid="{BF3D4F80-4C9F-4E5B-AEDF-C466900B9389}"/>
  <tableColumns count="4">
    <tableColumn id="1" xr3:uid="{93D2C51C-8684-4D21-A5CF-DDD148E1EFD7}" name="Id " dataDxfId="9"/>
    <tableColumn id="6" xr3:uid="{E0A5FBC3-A1D4-4F91-AFEE-21A1CE12E70A}" name="Id Rubro" dataDxfId="8"/>
    <tableColumn id="2" xr3:uid="{1939306A-0F41-4360-BCC4-177139475782}" name="Descripción " dataDxfId="7"/>
    <tableColumn id="3" xr3:uid="{679D7B60-16EB-47B7-9A80-4FA807301F88}" name="Cliente " dataDxf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B90542-2826-446A-BD71-E4D22A666A1D}" name="Mano_obra_maestro" displayName="Mano_obra_maestro" ref="A1:D28" totalsRowShown="0">
  <autoFilter ref="A1:D28" xr:uid="{E5F35AF4-10F5-47C5-ABFF-DA7EA8745EA6}"/>
  <tableColumns count="4">
    <tableColumn id="1" xr3:uid="{46F8975F-6FE5-470D-9CBA-B8C3D7AD36B9}" name="Id"/>
    <tableColumn id="5" xr3:uid="{FBEF7BCE-D891-4D08-B247-BC2877EE7627}" name="Id especialidad"/>
    <tableColumn id="2" xr3:uid="{99341D27-6ABC-4A5D-8600-D50D3E72301C}" name="Cargo"/>
    <tableColumn id="3" xr3:uid="{2600A064-9AF7-4EBD-935D-19ADD2629FD0}" name="Descripció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BCF2A-672A-48F7-A1F1-58C9800C10AE}" name="Mano_obra_licitacion" displayName="Mano_obra_licitacion" ref="A1:P28" totalsRowShown="0">
  <autoFilter ref="A1:P28" xr:uid="{35BB2737-2E23-46FE-9BEB-F161B074C054}"/>
  <tableColumns count="16">
    <tableColumn id="1" xr3:uid="{A40E5127-4D8E-48F2-87C0-B1F17D3E5FC6}" name="Id"/>
    <tableColumn id="2" xr3:uid="{E48F1217-1344-499A-8696-8EDB257CE2BA}" name="Id mano de obra"/>
    <tableColumn id="16" xr3:uid="{62760D39-2889-4BCA-A88D-A458C3BBBCEF}" name="Id licitacion"/>
    <tableColumn id="3" xr3:uid="{BE4A1491-9266-4007-995E-68B0582B1A0B}" name="Cantidad"/>
    <tableColumn id="4" xr3:uid="{DD7E55B6-B644-42A6-A514-F45BCED1BFFD}" name="Años de experiencia"/>
    <tableColumn id="5" xr3:uid="{6DA38F7D-D145-455F-A3F5-45BFA69ECA77}" name="Sueldo base"/>
    <tableColumn id="6" xr3:uid="{B3523551-F915-471E-8B33-95E60B638234}" name="Gratificación"/>
    <tableColumn id="7" xr3:uid="{B4B75DDA-E6B3-4B25-AAE6-C8FBB493BA37}" name="Festivos"/>
    <tableColumn id="8" xr3:uid="{B14BC375-3931-473E-969C-E77968C152B2}" name="Vacaciones"/>
    <tableColumn id="9" xr3:uid="{72C00733-9360-4121-94F4-264BFB26AF73}" name="Seguro complementario"/>
    <tableColumn id="10" xr3:uid="{398E00FE-3E60-4C4F-961F-E38DBF007279}" name="AFC empresa"/>
    <tableColumn id="11" xr3:uid="{5E313D28-63CF-45E7-A0A1-0DB8218050F9}" name="Seguro invalidez"/>
    <tableColumn id="12" xr3:uid="{716066F1-4F43-4053-8AAC-F728A10F2BF7}" name="Mutual "/>
    <tableColumn id="13" xr3:uid="{0D74710F-FCB1-432E-BD7D-3F2DE5CB3A91}" name="Otras asignaciones"/>
    <tableColumn id="14" xr3:uid="{5422AF0C-ED6B-48C2-8C62-3896C861F313}" name="Indemnización"/>
    <tableColumn id="18" xr3:uid="{C1CA193F-1479-448E-844C-B7C7F6689448}" name="Columna1" dataDxfId="3">
      <calculatedColumnFormula>+SUM(Mano_obra_licitacion[[#This Row],[Sueldo base]:[Indemnización]])*Mano_obra_licitacion[[#This Row],[Cantidad]]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E2ED86-78BC-4CDF-AEC4-842874B22B45}" name="Equipo_maestro" displayName="Equipo_maestro" ref="A1:G6" totalsRowShown="0">
  <autoFilter ref="A1:G6" xr:uid="{40735D58-BB24-49BA-9954-32B005CE713E}"/>
  <tableColumns count="7">
    <tableColumn id="1" xr3:uid="{BFCF394A-4AD9-4C98-82AE-237AA2A6D6D4}" name="Id"/>
    <tableColumn id="2" xr3:uid="{14F2C541-1078-4FD5-BD35-504F7C310B8F}" name="Equipo"/>
    <tableColumn id="3" xr3:uid="{8137E9E1-B8D6-4E18-91DA-3584533AF9FE}" name="Descripción"/>
    <tableColumn id="4" xr3:uid="{3C6C4DB3-6047-4745-96A0-4F3E6D9B8985}" name="Marca"/>
    <tableColumn id="9" xr3:uid="{C44317D1-74AE-46D1-958D-0B657B4C4995}" name="Modelo"/>
    <tableColumn id="5" xr3:uid="{DCD1F294-0FEC-46A6-B594-7782D128C127}" name="Certificado"/>
    <tableColumn id="6" xr3:uid="{3BF37C9E-89D2-4CC4-94D0-F2BE14CAA719}" name="Capacida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4C5169-D104-4BC0-840F-45CFF04E794A}" name="Equipo_licitacion" displayName="Equipo_licitacion" ref="A1:I6" totalsRowShown="0">
  <autoFilter ref="A1:I6" xr:uid="{9C3709C2-B198-4EAD-8261-5F85A505B665}"/>
  <tableColumns count="9">
    <tableColumn id="1" xr3:uid="{85153A7E-12C7-45FE-92DB-2940B2F875C9}" name="Id "/>
    <tableColumn id="2" xr3:uid="{495FF148-2B13-4CE8-A049-4C7792DE99EC}" name="Id equipo"/>
    <tableColumn id="10" xr3:uid="{85298B3F-8C25-4EB7-B053-93DA5E522E6E}" name="Id licitacion"/>
    <tableColumn id="3" xr3:uid="{13BB5375-B4EE-483D-A40F-C8F3BF61A9B7}" name="Cantidad"/>
    <tableColumn id="4" xr3:uid="{AF2CA9AB-A997-405D-AB77-B6317A3C9D76}" name="Valor"/>
    <tableColumn id="11" xr3:uid="{31678F75-DDDB-4AB2-974E-A1F82C198700}" name="Total" dataDxfId="2">
      <calculatedColumnFormula>+Equipo_licitacion[[#This Row],[Valor]]*Equipo_licitacion[[#This Row],[Cantidad]]*Equipo_licitacion[[#This Row],[Tiempo2]]</calculatedColumnFormula>
    </tableColumn>
    <tableColumn id="5" xr3:uid="{77DE8544-EC1C-4D31-AA98-C63C678BF0C3}" name="Mantención"/>
    <tableColumn id="12" xr3:uid="{FB5DC773-488D-4C41-A273-8199EBDABEA5}" name="Tiempo2"/>
    <tableColumn id="13" xr3:uid="{FC24133C-3D42-4979-8301-490B94669467}" name="Id unidad de tiempo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034D13F-1EF8-403C-83FF-38FF8008312C}" name="EPP_maestro" displayName="EPP_maestro" ref="A1:F2" totalsRowShown="0">
  <autoFilter ref="A1:F2" xr:uid="{A251A04F-FA56-4867-B4AC-ACA64537A329}"/>
  <tableColumns count="6">
    <tableColumn id="1" xr3:uid="{B5C19D73-0E80-43F4-B39A-85B7BEA558C8}" name="Id"/>
    <tableColumn id="2" xr3:uid="{AFD1C562-1777-4D1C-B5EA-C8E8751DC3D4}" name="EPP"/>
    <tableColumn id="3" xr3:uid="{C1B42106-3713-4E8B-9C98-343A1453C84C}" name="Descripción"/>
    <tableColumn id="4" xr3:uid="{BA2AA01D-C16A-4405-B8B6-7C534D296857}" name="Marca"/>
    <tableColumn id="5" xr3:uid="{6A4EFBD3-3E70-4E35-AC46-BC38F83FB9D4}" name="Modelo"/>
    <tableColumn id="6" xr3:uid="{806779BC-1ADC-40DC-8EEC-E0B775F82914}" name="Medida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7A075E6-19B9-40B8-9A36-E1C824714E8D}" name="EPP_licitacion" displayName="EPP_licitacion" ref="A1:F2" totalsRowShown="0">
  <autoFilter ref="A1:F2" xr:uid="{09E8D7B5-C31B-4DB4-B9C6-5F81720C7C46}"/>
  <tableColumns count="6">
    <tableColumn id="1" xr3:uid="{33CC9EB2-30EA-414D-B72E-7276054950CA}" name="Id"/>
    <tableColumn id="2" xr3:uid="{D2AD2332-6368-4D37-83DE-2BECAC9348B8}" name="Id EPP"/>
    <tableColumn id="6" xr3:uid="{D7CF28E7-DBCB-4F6C-B481-96A8A5F449E2}" name="Id licitacion"/>
    <tableColumn id="3" xr3:uid="{7100E1B9-4043-4A93-B96D-847D6F95AB99}" name="Cantidad"/>
    <tableColumn id="4" xr3:uid="{5DCA269D-F309-4E47-9E3D-9357BD725415}" name="Valor">
      <calculatedColumnFormula>3850000*18</calculatedColumnFormula>
    </tableColumn>
    <tableColumn id="7" xr3:uid="{3B2307D2-7E26-45CA-9800-2A92E0AD1097}" name="Total">
      <calculatedColumnFormula>+EPP_licitacion[[#This Row],[Valor]]*EPP_licitacion[[#This Row],[Cantidad]]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671DAC9-3A95-4BC0-A036-1573741AF5EA}" name="Vehiculos_maestro" displayName="Vehiculos_maestro" ref="A1:D2" totalsRowShown="0">
  <autoFilter ref="A1:D2" xr:uid="{07F03139-0740-4319-987E-413BF695B5CE}"/>
  <tableColumns count="4">
    <tableColumn id="1" xr3:uid="{9883565D-44E0-4735-A5C4-2BED07EC080D}" name="Id"/>
    <tableColumn id="2" xr3:uid="{4E95C315-AEF4-4D65-B899-D93B7982B040}" name="Tipo Vehículo"/>
    <tableColumn id="3" xr3:uid="{E81DFADC-66BE-4FE8-9D2B-E47EF934A194}" name="Marca "/>
    <tableColumn id="4" xr3:uid="{3121E6B5-315C-4BF2-894F-E5BC6E8CF061}" name="Model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74193F6-F1A6-4AAF-BF1E-CC5297C31739}" name="vehiculos_licitacion" displayName="vehiculos_licitacion" ref="A1:G2" totalsRowShown="0">
  <autoFilter ref="A1:G2" xr:uid="{D413BB87-BE4A-4526-9A52-525A964D6087}"/>
  <tableColumns count="7">
    <tableColumn id="1" xr3:uid="{0F5D8550-7693-41F5-9016-EAA17C385B76}" name="Id"/>
    <tableColumn id="2" xr3:uid="{8A750776-F24F-484E-873A-B12A07724013}" name="Id Vehículo"/>
    <tableColumn id="7" xr3:uid="{E8A769C4-C19B-476D-9EA8-01F0D8BBAEC9}" name="Id licitacion"/>
    <tableColumn id="3" xr3:uid="{BB51C84F-88F7-471B-81A0-69E4AEDB27CE}" name="Cantidad"/>
    <tableColumn id="4" xr3:uid="{F786F887-094D-4F0E-9168-FD8C1E15D97A}" name="Valor"/>
    <tableColumn id="8" xr3:uid="{ABF4215F-6D13-4C22-B129-DCE93EE6FDE2}" name="Total"/>
    <tableColumn id="5" xr3:uid="{3D764A8E-80D2-4DEE-9FF4-A738FC6A4E80}" name="Combustibl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C53949-68FA-4A37-A003-2CB88C279B9B}" name="Costos" displayName="Costos" ref="A1:J29" totalsRowShown="0">
  <autoFilter ref="A1:J29" xr:uid="{3249563A-FFDF-4553-A9C2-1ADD204E7B88}"/>
  <tableColumns count="10">
    <tableColumn id="1" xr3:uid="{3A3D43D9-80EA-4C89-A852-6C2DE8DB4EA1}" name="Id"/>
    <tableColumn id="2" xr3:uid="{B76D7610-1F14-416F-8CE3-D4B2AA42ACA5}" name="Id categoría"/>
    <tableColumn id="11" xr3:uid="{B845A983-2D93-467A-9EE9-D82698209AE0}" name="Id licitacion"/>
    <tableColumn id="3" xr3:uid="{5954A06C-40F0-4E3F-985D-FF5BD32E2065}" name="Concepto"/>
    <tableColumn id="4" xr3:uid="{B2B81FE0-9AF1-492C-810A-9B6488EDCF5B}" name="Unidad de medidad"/>
    <tableColumn id="5" xr3:uid="{D01C40D0-1D3A-4BAB-AE85-FF67C428C597}" name="Cantidad"/>
    <tableColumn id="6" xr3:uid="{E683325C-CD1A-4482-8AC9-442D5A2B7EEA}" name="Precio unitario"/>
    <tableColumn id="7" xr3:uid="{9D1662CB-D523-409A-A98D-7C326ADB7263}" name="Total" dataDxfId="1">
      <calculatedColumnFormula>+Costos[[#This Row],[Precio unitario]]*Costos[[#This Row],[Cantidad]]*Costos[[#This Row],[Tiempo]]</calculatedColumnFormula>
    </tableColumn>
    <tableColumn id="12" xr3:uid="{AA25918D-9B97-4B2A-9F6C-50E5B212FEB3}" name="Id unidad de tiempo"/>
    <tableColumn id="13" xr3:uid="{F82EA6F6-1189-41D4-89F5-987883CFB2B6}" name="Tiemp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91DB372-AA48-459D-91C4-293F882358FD}" name="Categoria" displayName="Categoria" ref="A1:B12" totalsRowShown="0">
  <autoFilter ref="A1:B12" xr:uid="{44010025-8559-47D7-9C9C-F01700F0CD84}"/>
  <tableColumns count="2">
    <tableColumn id="1" xr3:uid="{472CB286-90E6-4B2F-8399-36F29DB6E148}" name="Id"/>
    <tableColumn id="2" xr3:uid="{968ACF57-87B8-4B09-ACAE-A903872B31A5}" name="Descrip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61DA6-74E6-4418-95A7-0AC00B86985A}" name="Rubro" displayName="Rubro" ref="A1:C2" totalsRowShown="0">
  <autoFilter ref="A1:C2" xr:uid="{CC7E085A-DBA0-4401-864D-43B06F31ACF9}"/>
  <tableColumns count="3">
    <tableColumn id="1" xr3:uid="{5B9B9E3A-FFEC-4249-BE20-09F2A9F138FF}" name="Id"/>
    <tableColumn id="3" xr3:uid="{DC632DD0-CE79-4DD1-A269-B36396747106}" name="Descripción"/>
    <tableColumn id="2" xr3:uid="{6F25C818-F5CA-49AB-9CCA-75207E1DB7CC}" name="Ti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42CD3-8497-495A-B005-B349A7C32A03}" name="Licitación_maestro" displayName="Licitación_maestro" ref="A1:J2" totalsRowShown="0">
  <autoFilter ref="A1:J2" xr:uid="{D7008BC5-018E-4C3C-9D71-E6861D63B154}"/>
  <tableColumns count="10">
    <tableColumn id="11" xr3:uid="{3E07B003-AB7C-4B59-ADAA-E5B90AF782E2}" name="Id licitaciomaestro"/>
    <tableColumn id="1" xr3:uid="{463D8DDE-AB66-4EBE-ABCD-980FD2C22444}" name="Id licitación"/>
    <tableColumn id="4" xr3:uid="{17142616-43DE-40DD-A793-F20A7932EFC7}" name="Id unidad de medida"/>
    <tableColumn id="3" xr3:uid="{9C609571-1780-4353-9FE0-993BEBFF49F8}" name="Id modalidad de contrato"/>
    <tableColumn id="2" xr3:uid="{B253FF90-3685-4988-9F3D-FD8165D148BE}" name="Fecha de presentación"/>
    <tableColumn id="5" xr3:uid="{6CA8C48D-A500-42CD-A3EC-C4074B55DC94}" name="Duración"/>
    <tableColumn id="6" xr3:uid="{4986297A-4B3E-46E1-92B1-0865E1EE7406}" name="Monto licitación"/>
    <tableColumn id="7" xr3:uid="{BD2B5FA3-98F9-460F-B870-B578CEE72E3A}" name="Costo licitación"/>
    <tableColumn id="8" xr3:uid="{370B884B-07EC-40A3-8821-A552205C10F0}" name="Rentabilidad" dataDxfId="5" dataCellStyle="Porcentaje">
      <calculatedColumnFormula>+Licitación_maestro[[#This Row],[Monto licitación]]/Licitación_maestro[[#This Row],[Costo licitación]]-1</calculatedColumnFormula>
    </tableColumn>
    <tableColumn id="9" xr3:uid="{06A042F7-5948-420B-8C67-0366F232BF89}" name="Estado de adjudica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CD20C0-AC91-4EE0-B8C1-6C6796CA3185}" name="Modalidad_contrato" displayName="Modalidad_contrato" ref="A1:C2" totalsRowShown="0">
  <autoFilter ref="A1:C2" xr:uid="{EA2E69B7-376D-4926-91D8-E4EE455D1A52}"/>
  <tableColumns count="3">
    <tableColumn id="1" xr3:uid="{9ED7FA17-4E62-431A-B9AF-6054FD0C9EED}" name="Id"/>
    <tableColumn id="2" xr3:uid="{2ED8891E-C9B2-4199-961B-EC1F23425F0B}" name="Tipo"/>
    <tableColumn id="3" xr3:uid="{0BAF9780-C023-42B6-BC90-A1AE814D98D6}" name="Descripció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F4C510-A43D-43FE-96EC-0C8C99214514}" name="Unidad_medida" displayName="Unidad_medida" ref="A1:B2" totalsRowShown="0">
  <autoFilter ref="A1:B2" xr:uid="{8CB3FAA3-6C8A-40CF-9498-3BE960A979B0}"/>
  <tableColumns count="2">
    <tableColumn id="1" xr3:uid="{D8C67137-3053-49FF-8F0F-0627E9C0620E}" name="Id"/>
    <tableColumn id="2" xr3:uid="{B8E639FB-C4DD-49C6-9377-ABC63E7DA4F2}" name="Tip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176815-5EF1-4584-A4DD-3A128DD21A5D}" name="Herramientas_maestro" displayName="Herramientas_maestro" ref="A1:D3" totalsRowShown="0">
  <autoFilter ref="A1:D3" xr:uid="{7976D557-6362-461D-B914-9DB09CF8A86A}"/>
  <tableColumns count="4">
    <tableColumn id="1" xr3:uid="{1C288F38-F917-4751-AAC2-39396077C38F}" name="Id"/>
    <tableColumn id="2" xr3:uid="{0C397502-AF10-4B00-8651-3A168EC01A8F}" name="Herramienta"/>
    <tableColumn id="4" xr3:uid="{6A838877-8B85-4E81-A30D-0F9BA1F0347E}" name="Modelo"/>
    <tableColumn id="3" xr3:uid="{33FD5D86-BA4F-43F2-9F7D-D546C62BB5C0}" name="Descripció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FE63C4-18E3-45CA-8C06-23607FFE0E49}" name="Herramientas_licitacion" displayName="Herramientas_licitacion" ref="A1:H3" totalsRowShown="0">
  <autoFilter ref="A1:H3" xr:uid="{965C9248-E75D-4247-ADCA-CDD9620A12FF}"/>
  <tableColumns count="8">
    <tableColumn id="1" xr3:uid="{EC0849A2-80EB-4EC7-8364-3FDD268350A2}" name="Id"/>
    <tableColumn id="2" xr3:uid="{3C5F76AC-7306-4E76-AFBC-AB2198043004}" name="Id herramienta"/>
    <tableColumn id="4" xr3:uid="{A8D73142-6F49-412C-B57A-017A5F3E819F}" name="Cantidad"/>
    <tableColumn id="3" xr3:uid="{D8FB60E7-3FC7-4EB0-BDA4-264BE8AB1BE4}" name="Valor"/>
    <tableColumn id="5" xr3:uid="{478F90E8-0B37-40CF-8802-FD12B1A56FAF}" name="Total" dataDxfId="4">
      <calculatedColumnFormula>+Herramientas_licitacion[[#This Row],[Valor]]*Herramientas_licitacion[[#This Row],[Cantidad]]*Herramientas_licitacion[[#This Row],[Tiempo]]</calculatedColumnFormula>
    </tableColumn>
    <tableColumn id="6" xr3:uid="{7C933A04-C8BA-4A53-9695-3A3CC58742FA}" name="Id licitacion"/>
    <tableColumn id="10" xr3:uid="{433021E4-8412-4CE1-A076-9749D773ECBA}" name="Tiempo"/>
    <tableColumn id="11" xr3:uid="{95AF74D9-0383-4453-A405-FDAF0C9F303B}" name="Id unidad de tiemp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13A31-621A-47B3-8E2F-1EC1F830249B}" name="Herramientas_licitacion2" displayName="Herramientas_licitacion2" ref="A1:H3" totalsRowShown="0">
  <autoFilter ref="A1:H3" xr:uid="{CB833074-A48F-4889-A011-3CC037C3DC7E}"/>
  <tableColumns count="8">
    <tableColumn id="1" xr3:uid="{A227F926-ABD0-4F65-8B28-15ED32062556}" name="Id"/>
    <tableColumn id="2" xr3:uid="{1F0B1224-C324-481C-BDE7-CD4E5E2450D3}" name="Id herramienta"/>
    <tableColumn id="4" xr3:uid="{D66C060D-EC88-45E1-A2F7-B888E343BF46}" name="Cantidad"/>
    <tableColumn id="3" xr3:uid="{1068E42B-0E50-47C1-988C-921ECAA9AF28}" name="Valor"/>
    <tableColumn id="5" xr3:uid="{0C21BCEC-A982-464B-815F-C1B055B0F551}" name="Total" dataDxfId="0">
      <calculatedColumnFormula>+Herramientas_licitacion2[[#This Row],[Valor]]*Herramientas_licitacion2[[#This Row],[Cantidad]]*Herramientas_licitacion2[[#This Row],[Tiempo]]</calculatedColumnFormula>
    </tableColumn>
    <tableColumn id="6" xr3:uid="{3EA6BC88-439D-4733-BC81-539218D53038}" name="Id licitacion"/>
    <tableColumn id="10" xr3:uid="{C43937E5-3935-4164-8F82-532C4D27A7DB}" name="Tiempo"/>
    <tableColumn id="11" xr3:uid="{408EF51E-6941-4674-A56D-DB1B92562867}" name="Id unidad de tiemp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D80CDC-8088-43C3-B54C-F6A4DC814127}" name="Especialidad" displayName="Especialidad" ref="A1:B2" totalsRowShown="0">
  <autoFilter ref="A1:B2" xr:uid="{DB4D8548-4D43-4C70-A0DA-3ACBCE6E89D5}"/>
  <tableColumns count="2">
    <tableColumn id="1" xr3:uid="{6804D59F-DE1A-48A9-BE79-7B892BF6DF8B}" name="Id"/>
    <tableColumn id="2" xr3:uid="{9EEC2BAE-3B32-426A-93A2-C2DDCA6C7CD3}" name="Especi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2701-6C5C-4333-AED1-4C93D3EADE4A}">
  <dimension ref="A1:D36"/>
  <sheetViews>
    <sheetView zoomScaleNormal="100" workbookViewId="0">
      <selection activeCell="B2" sqref="B2:D2"/>
    </sheetView>
  </sheetViews>
  <sheetFormatPr baseColWidth="10" defaultRowHeight="14.4" x14ac:dyDescent="0.3"/>
  <cols>
    <col min="3" max="3" width="30.5546875" customWidth="1"/>
  </cols>
  <sheetData>
    <row r="1" spans="1:4" s="1" customFormat="1" x14ac:dyDescent="0.3">
      <c r="A1" s="1" t="s">
        <v>5</v>
      </c>
      <c r="B1" s="1" t="s">
        <v>3</v>
      </c>
      <c r="C1" s="1" t="s">
        <v>1</v>
      </c>
      <c r="D1" s="1" t="s">
        <v>2</v>
      </c>
    </row>
    <row r="2" spans="1:4" s="1" customFormat="1" x14ac:dyDescent="0.3">
      <c r="A2" s="1">
        <v>1</v>
      </c>
      <c r="B2" s="1">
        <v>1</v>
      </c>
      <c r="C2" s="1" t="s">
        <v>56</v>
      </c>
      <c r="D2" s="1" t="s">
        <v>57</v>
      </c>
    </row>
    <row r="3" spans="1:4" s="1" customFormat="1" x14ac:dyDescent="0.3"/>
    <row r="4" spans="1:4" s="1" customFormat="1" x14ac:dyDescent="0.3"/>
    <row r="5" spans="1:4" s="1" customFormat="1" x14ac:dyDescent="0.3"/>
    <row r="6" spans="1:4" s="1" customFormat="1" x14ac:dyDescent="0.3"/>
    <row r="7" spans="1:4" s="1" customFormat="1" x14ac:dyDescent="0.3"/>
    <row r="8" spans="1:4" s="1" customFormat="1" x14ac:dyDescent="0.3"/>
    <row r="9" spans="1:4" s="1" customFormat="1" x14ac:dyDescent="0.3"/>
    <row r="10" spans="1:4" s="1" customFormat="1" x14ac:dyDescent="0.3"/>
    <row r="11" spans="1:4" s="1" customFormat="1" x14ac:dyDescent="0.3"/>
    <row r="12" spans="1:4" s="1" customFormat="1" x14ac:dyDescent="0.3"/>
    <row r="13" spans="1:4" s="1" customFormat="1" x14ac:dyDescent="0.3"/>
    <row r="14" spans="1:4" s="1" customFormat="1" x14ac:dyDescent="0.3"/>
    <row r="15" spans="1:4" s="1" customFormat="1" x14ac:dyDescent="0.3"/>
    <row r="16" spans="1:4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E801-A10E-4766-88CD-87F3F801CC08}">
  <dimension ref="A1:D28"/>
  <sheetViews>
    <sheetView workbookViewId="0">
      <selection activeCell="G26" sqref="G26"/>
    </sheetView>
  </sheetViews>
  <sheetFormatPr baseColWidth="10" defaultRowHeight="14.4" x14ac:dyDescent="0.3"/>
  <cols>
    <col min="3" max="3" width="63.109375" bestFit="1" customWidth="1"/>
    <col min="4" max="4" width="12.5546875" customWidth="1"/>
  </cols>
  <sheetData>
    <row r="1" spans="1:4" x14ac:dyDescent="0.3">
      <c r="A1" t="s">
        <v>4</v>
      </c>
      <c r="B1" t="s">
        <v>25</v>
      </c>
      <c r="C1" t="s">
        <v>24</v>
      </c>
      <c r="D1" t="s">
        <v>7</v>
      </c>
    </row>
    <row r="2" spans="1:4" x14ac:dyDescent="0.3">
      <c r="A2">
        <v>1</v>
      </c>
      <c r="B2">
        <v>1</v>
      </c>
      <c r="C2" t="s">
        <v>59</v>
      </c>
    </row>
    <row r="3" spans="1:4" x14ac:dyDescent="0.3">
      <c r="A3">
        <v>2</v>
      </c>
      <c r="B3">
        <v>1</v>
      </c>
      <c r="C3" t="s">
        <v>60</v>
      </c>
    </row>
    <row r="4" spans="1:4" x14ac:dyDescent="0.3">
      <c r="A4">
        <v>3</v>
      </c>
      <c r="B4">
        <v>1</v>
      </c>
      <c r="C4" t="s">
        <v>61</v>
      </c>
    </row>
    <row r="5" spans="1:4" x14ac:dyDescent="0.3">
      <c r="A5">
        <v>4</v>
      </c>
      <c r="B5">
        <v>1</v>
      </c>
      <c r="C5" t="s">
        <v>62</v>
      </c>
    </row>
    <row r="6" spans="1:4" x14ac:dyDescent="0.3">
      <c r="A6">
        <v>5</v>
      </c>
      <c r="B6">
        <v>1</v>
      </c>
      <c r="C6" t="s">
        <v>63</v>
      </c>
    </row>
    <row r="7" spans="1:4" x14ac:dyDescent="0.3">
      <c r="A7">
        <v>6</v>
      </c>
      <c r="B7">
        <v>1</v>
      </c>
      <c r="C7" t="s">
        <v>64</v>
      </c>
    </row>
    <row r="8" spans="1:4" x14ac:dyDescent="0.3">
      <c r="A8">
        <v>7</v>
      </c>
      <c r="B8">
        <v>1</v>
      </c>
      <c r="C8" t="s">
        <v>65</v>
      </c>
    </row>
    <row r="9" spans="1:4" x14ac:dyDescent="0.3">
      <c r="A9">
        <v>8</v>
      </c>
      <c r="B9">
        <v>1</v>
      </c>
      <c r="C9" t="s">
        <v>66</v>
      </c>
    </row>
    <row r="10" spans="1:4" x14ac:dyDescent="0.3">
      <c r="A10">
        <v>9</v>
      </c>
      <c r="B10">
        <v>1</v>
      </c>
      <c r="C10" t="s">
        <v>67</v>
      </c>
    </row>
    <row r="11" spans="1:4" x14ac:dyDescent="0.3">
      <c r="A11">
        <v>10</v>
      </c>
      <c r="B11">
        <v>1</v>
      </c>
      <c r="C11" t="s">
        <v>68</v>
      </c>
    </row>
    <row r="12" spans="1:4" x14ac:dyDescent="0.3">
      <c r="A12">
        <v>11</v>
      </c>
      <c r="B12">
        <v>1</v>
      </c>
      <c r="C12" t="s">
        <v>69</v>
      </c>
    </row>
    <row r="13" spans="1:4" x14ac:dyDescent="0.3">
      <c r="A13">
        <v>12</v>
      </c>
      <c r="B13">
        <v>1</v>
      </c>
      <c r="C13" t="s">
        <v>70</v>
      </c>
    </row>
    <row r="14" spans="1:4" x14ac:dyDescent="0.3">
      <c r="A14">
        <v>13</v>
      </c>
      <c r="B14">
        <v>1</v>
      </c>
      <c r="C14" t="s">
        <v>71</v>
      </c>
    </row>
    <row r="15" spans="1:4" x14ac:dyDescent="0.3">
      <c r="A15">
        <v>14</v>
      </c>
      <c r="B15">
        <v>1</v>
      </c>
      <c r="C15" t="s">
        <v>72</v>
      </c>
    </row>
    <row r="16" spans="1:4" x14ac:dyDescent="0.3">
      <c r="A16">
        <v>15</v>
      </c>
      <c r="B16">
        <v>1</v>
      </c>
      <c r="C16" t="s">
        <v>73</v>
      </c>
    </row>
    <row r="17" spans="1:3" x14ac:dyDescent="0.3">
      <c r="A17">
        <v>16</v>
      </c>
      <c r="B17">
        <v>1</v>
      </c>
      <c r="C17" t="s">
        <v>74</v>
      </c>
    </row>
    <row r="18" spans="1:3" x14ac:dyDescent="0.3">
      <c r="A18">
        <v>17</v>
      </c>
      <c r="B18">
        <v>1</v>
      </c>
      <c r="C18" t="s">
        <v>75</v>
      </c>
    </row>
    <row r="19" spans="1:3" x14ac:dyDescent="0.3">
      <c r="A19">
        <v>18</v>
      </c>
      <c r="B19">
        <v>1</v>
      </c>
      <c r="C19" t="s">
        <v>76</v>
      </c>
    </row>
    <row r="20" spans="1:3" x14ac:dyDescent="0.3">
      <c r="A20">
        <v>19</v>
      </c>
      <c r="B20">
        <v>1</v>
      </c>
      <c r="C20" t="s">
        <v>77</v>
      </c>
    </row>
    <row r="21" spans="1:3" x14ac:dyDescent="0.3">
      <c r="A21">
        <v>20</v>
      </c>
      <c r="B21">
        <v>1</v>
      </c>
      <c r="C21" t="s">
        <v>78</v>
      </c>
    </row>
    <row r="22" spans="1:3" x14ac:dyDescent="0.3">
      <c r="A22">
        <v>21</v>
      </c>
      <c r="B22">
        <v>1</v>
      </c>
      <c r="C22" t="s">
        <v>79</v>
      </c>
    </row>
    <row r="23" spans="1:3" x14ac:dyDescent="0.3">
      <c r="A23">
        <v>22</v>
      </c>
      <c r="B23">
        <v>1</v>
      </c>
      <c r="C23" t="s">
        <v>80</v>
      </c>
    </row>
    <row r="24" spans="1:3" x14ac:dyDescent="0.3">
      <c r="A24">
        <v>23</v>
      </c>
      <c r="B24">
        <v>1</v>
      </c>
      <c r="C24" t="s">
        <v>81</v>
      </c>
    </row>
    <row r="25" spans="1:3" x14ac:dyDescent="0.3">
      <c r="A25">
        <v>24</v>
      </c>
      <c r="B25">
        <v>1</v>
      </c>
      <c r="C25" t="s">
        <v>82</v>
      </c>
    </row>
    <row r="26" spans="1:3" x14ac:dyDescent="0.3">
      <c r="A26">
        <v>25</v>
      </c>
      <c r="B26">
        <v>1</v>
      </c>
      <c r="C26" t="s">
        <v>83</v>
      </c>
    </row>
    <row r="27" spans="1:3" x14ac:dyDescent="0.3">
      <c r="A27">
        <v>26</v>
      </c>
      <c r="B27">
        <v>1</v>
      </c>
      <c r="C27" t="s">
        <v>84</v>
      </c>
    </row>
    <row r="28" spans="1:3" x14ac:dyDescent="0.3">
      <c r="A28">
        <v>27</v>
      </c>
      <c r="B28">
        <v>1</v>
      </c>
      <c r="C28" t="s">
        <v>85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1EA3-DD86-4477-B34A-C1EA86630F1C}">
  <dimension ref="A1:P28"/>
  <sheetViews>
    <sheetView topLeftCell="A11" workbookViewId="0">
      <selection activeCell="A2" sqref="A2"/>
    </sheetView>
  </sheetViews>
  <sheetFormatPr baseColWidth="10" defaultRowHeight="14.4" x14ac:dyDescent="0.3"/>
  <cols>
    <col min="2" max="3" width="16.77734375" customWidth="1"/>
    <col min="5" max="5" width="19.6640625" customWidth="1"/>
    <col min="6" max="6" width="13" customWidth="1"/>
    <col min="7" max="8" width="13.44140625" customWidth="1"/>
    <col min="10" max="10" width="12.33203125" customWidth="1"/>
    <col min="11" max="11" width="23.109375" customWidth="1"/>
    <col min="12" max="12" width="16.88671875" bestFit="1" customWidth="1"/>
    <col min="15" max="15" width="18.44140625" customWidth="1"/>
    <col min="16" max="16" width="12.44140625" customWidth="1"/>
  </cols>
  <sheetData>
    <row r="1" spans="1:16" x14ac:dyDescent="0.3">
      <c r="A1" t="s">
        <v>4</v>
      </c>
      <c r="B1" t="s">
        <v>26</v>
      </c>
      <c r="C1" t="s">
        <v>55</v>
      </c>
      <c r="D1" t="s">
        <v>21</v>
      </c>
      <c r="E1" t="s">
        <v>27</v>
      </c>
      <c r="F1" t="s">
        <v>28</v>
      </c>
      <c r="G1" t="s">
        <v>29</v>
      </c>
      <c r="H1" t="s">
        <v>33</v>
      </c>
      <c r="I1" t="s">
        <v>32</v>
      </c>
      <c r="J1" t="s">
        <v>31</v>
      </c>
      <c r="K1" t="s">
        <v>30</v>
      </c>
      <c r="L1" t="s">
        <v>86</v>
      </c>
      <c r="M1" t="s">
        <v>34</v>
      </c>
      <c r="N1" t="s">
        <v>35</v>
      </c>
      <c r="O1" t="s">
        <v>36</v>
      </c>
      <c r="P1" t="s">
        <v>54</v>
      </c>
    </row>
    <row r="2" spans="1:16" x14ac:dyDescent="0.3">
      <c r="A2">
        <v>1</v>
      </c>
      <c r="B2">
        <v>1</v>
      </c>
      <c r="C2">
        <v>1</v>
      </c>
      <c r="D2">
        <v>1</v>
      </c>
      <c r="F2">
        <v>3178932.1899414063</v>
      </c>
      <c r="G2">
        <v>119145.83333333333</v>
      </c>
      <c r="I2">
        <v>192387.88469102647</v>
      </c>
      <c r="J2">
        <v>30000</v>
      </c>
      <c r="K2">
        <v>79153.87255859375</v>
      </c>
      <c r="L2">
        <v>33929.279999999999</v>
      </c>
      <c r="M2">
        <v>23435.999999999996</v>
      </c>
      <c r="N2">
        <v>22733.333333333328</v>
      </c>
      <c r="O2">
        <v>210000</v>
      </c>
      <c r="P2">
        <f>+SUM(Mano_obra_licitacion[[#This Row],[Sueldo base]:[Indemnización]])*Mano_obra_licitacion[[#This Row],[Cantidad]]</f>
        <v>3889718.3938576933</v>
      </c>
    </row>
    <row r="3" spans="1:16" x14ac:dyDescent="0.3">
      <c r="A3">
        <v>2</v>
      </c>
      <c r="B3">
        <v>2</v>
      </c>
      <c r="C3">
        <v>1</v>
      </c>
      <c r="D3">
        <v>2</v>
      </c>
      <c r="F3">
        <v>2605747.6043701172</v>
      </c>
      <c r="G3">
        <v>119145.83333333333</v>
      </c>
      <c r="I3">
        <v>158952.11719936796</v>
      </c>
      <c r="J3">
        <v>30000</v>
      </c>
      <c r="K3">
        <v>65397.44250488282</v>
      </c>
      <c r="L3">
        <v>33929.279999999999</v>
      </c>
      <c r="M3">
        <v>23435.999999999996</v>
      </c>
      <c r="N3">
        <v>146270.55990431039</v>
      </c>
      <c r="O3">
        <v>210000</v>
      </c>
      <c r="P3">
        <f>+SUM(Mano_obra_licitacion[[#This Row],[Sueldo base]:[Indemnización]])*Mano_obra_licitacion[[#This Row],[Cantidad]]</f>
        <v>6785757.674624023</v>
      </c>
    </row>
    <row r="4" spans="1:16" x14ac:dyDescent="0.3">
      <c r="A4">
        <v>3</v>
      </c>
      <c r="B4">
        <v>3</v>
      </c>
      <c r="C4">
        <v>1</v>
      </c>
      <c r="D4">
        <v>2</v>
      </c>
      <c r="F4">
        <v>2946322.9179382324</v>
      </c>
      <c r="G4">
        <v>119145.83333333333</v>
      </c>
      <c r="I4">
        <v>178819.01049084135</v>
      </c>
      <c r="J4">
        <v>30000</v>
      </c>
      <c r="K4">
        <v>73571.250030517578</v>
      </c>
      <c r="L4">
        <v>33929.279999999999</v>
      </c>
      <c r="M4">
        <v>23435.999999999996</v>
      </c>
      <c r="N4">
        <v>120461.19796964899</v>
      </c>
      <c r="O4">
        <v>210000</v>
      </c>
      <c r="P4">
        <f>+SUM(Mano_obra_licitacion[[#This Row],[Sueldo base]:[Indemnización]])*Mano_obra_licitacion[[#This Row],[Cantidad]]</f>
        <v>7471370.979525147</v>
      </c>
    </row>
    <row r="5" spans="1:16" x14ac:dyDescent="0.3">
      <c r="A5">
        <v>4</v>
      </c>
      <c r="B5">
        <v>4</v>
      </c>
      <c r="C5">
        <v>1</v>
      </c>
      <c r="D5">
        <v>2</v>
      </c>
      <c r="F5">
        <v>2946322.9179382324</v>
      </c>
      <c r="G5">
        <v>119145.83333333333</v>
      </c>
      <c r="I5">
        <v>178819.01049084135</v>
      </c>
      <c r="J5">
        <v>30000</v>
      </c>
      <c r="K5">
        <v>73571.250030517578</v>
      </c>
      <c r="L5">
        <v>33929.279999999999</v>
      </c>
      <c r="M5">
        <v>23435.999999999996</v>
      </c>
      <c r="N5">
        <v>120461.19796964899</v>
      </c>
      <c r="O5">
        <v>210000</v>
      </c>
      <c r="P5">
        <f>+SUM(Mano_obra_licitacion[[#This Row],[Sueldo base]:[Indemnización]])*Mano_obra_licitacion[[#This Row],[Cantidad]]</f>
        <v>7471370.979525147</v>
      </c>
    </row>
    <row r="6" spans="1:16" x14ac:dyDescent="0.3">
      <c r="A6">
        <v>5</v>
      </c>
      <c r="B6">
        <v>5</v>
      </c>
      <c r="C6">
        <v>1</v>
      </c>
      <c r="D6">
        <v>2</v>
      </c>
      <c r="F6">
        <v>2946322.9179382324</v>
      </c>
      <c r="G6">
        <v>119145.83333333333</v>
      </c>
      <c r="I6">
        <v>178819.01049084135</v>
      </c>
      <c r="J6">
        <v>30000</v>
      </c>
      <c r="K6">
        <v>73571.250030517578</v>
      </c>
      <c r="L6">
        <v>33929.279999999999</v>
      </c>
      <c r="M6">
        <v>23435.999999999996</v>
      </c>
      <c r="N6">
        <v>120461.19796964899</v>
      </c>
      <c r="O6">
        <v>210000</v>
      </c>
      <c r="P6">
        <f>+SUM(Mano_obra_licitacion[[#This Row],[Sueldo base]:[Indemnización]])*Mano_obra_licitacion[[#This Row],[Cantidad]]</f>
        <v>7471370.979525147</v>
      </c>
    </row>
    <row r="7" spans="1:16" x14ac:dyDescent="0.3">
      <c r="A7">
        <v>6</v>
      </c>
      <c r="B7">
        <v>6</v>
      </c>
      <c r="C7">
        <v>1</v>
      </c>
      <c r="D7">
        <v>1</v>
      </c>
      <c r="F7">
        <v>2946322.9179382324</v>
      </c>
      <c r="G7">
        <v>119145.83333333333</v>
      </c>
      <c r="I7">
        <v>178819.01049084135</v>
      </c>
      <c r="J7">
        <v>30000</v>
      </c>
      <c r="K7">
        <v>73571.250030517578</v>
      </c>
      <c r="L7">
        <v>33929.279999999999</v>
      </c>
      <c r="M7">
        <v>23435.999999999996</v>
      </c>
      <c r="N7">
        <v>22693.333333333328</v>
      </c>
      <c r="O7">
        <v>210000</v>
      </c>
      <c r="P7">
        <f>+SUM(Mano_obra_licitacion[[#This Row],[Sueldo base]:[Indemnización]])*Mano_obra_licitacion[[#This Row],[Cantidad]]</f>
        <v>3637917.625126258</v>
      </c>
    </row>
    <row r="8" spans="1:16" x14ac:dyDescent="0.3">
      <c r="A8">
        <v>7</v>
      </c>
      <c r="B8">
        <v>7</v>
      </c>
      <c r="C8">
        <v>1</v>
      </c>
      <c r="D8">
        <v>1</v>
      </c>
      <c r="F8">
        <v>2715098.8578796387</v>
      </c>
      <c r="G8">
        <v>119145.83333333333</v>
      </c>
      <c r="I8">
        <v>165330.94032075669</v>
      </c>
      <c r="J8">
        <v>30000</v>
      </c>
      <c r="K8">
        <v>68021.872589111328</v>
      </c>
      <c r="L8">
        <v>33929.279999999999</v>
      </c>
      <c r="M8">
        <v>23435.999999999996</v>
      </c>
      <c r="N8">
        <v>22693.333333333328</v>
      </c>
      <c r="O8">
        <v>210000</v>
      </c>
      <c r="P8">
        <f>+SUM(Mano_obra_licitacion[[#This Row],[Sueldo base]:[Indemnización]])*Mano_obra_licitacion[[#This Row],[Cantidad]]</f>
        <v>3387656.1174561735</v>
      </c>
    </row>
    <row r="9" spans="1:16" x14ac:dyDescent="0.3">
      <c r="A9">
        <v>8</v>
      </c>
      <c r="B9">
        <v>8</v>
      </c>
      <c r="C9">
        <v>1</v>
      </c>
      <c r="D9">
        <v>1</v>
      </c>
      <c r="F9">
        <v>1781443.4051513672</v>
      </c>
      <c r="G9">
        <v>119145.83333333333</v>
      </c>
      <c r="I9">
        <v>110867.7055782742</v>
      </c>
      <c r="J9">
        <v>30000</v>
      </c>
      <c r="K9">
        <v>45614.141723632813</v>
      </c>
      <c r="L9">
        <v>29079.015348815916</v>
      </c>
      <c r="M9">
        <v>17675.479917907713</v>
      </c>
      <c r="N9">
        <v>86086.30794949003</v>
      </c>
      <c r="O9">
        <v>158382.4365403917</v>
      </c>
      <c r="P9">
        <f>+SUM(Mano_obra_licitacion[[#This Row],[Sueldo base]:[Indemnización]])*Mano_obra_licitacion[[#This Row],[Cantidad]]</f>
        <v>2378294.3255432127</v>
      </c>
    </row>
    <row r="10" spans="1:16" x14ac:dyDescent="0.3">
      <c r="A10">
        <v>9</v>
      </c>
      <c r="B10">
        <v>9</v>
      </c>
      <c r="C10">
        <v>1</v>
      </c>
      <c r="D10">
        <v>1</v>
      </c>
      <c r="F10">
        <v>2049993.1812286377</v>
      </c>
      <c r="G10">
        <v>119145.83333333333</v>
      </c>
      <c r="I10">
        <v>126533.10918278166</v>
      </c>
      <c r="J10">
        <v>30000</v>
      </c>
      <c r="K10">
        <v>52059.336349487312</v>
      </c>
      <c r="L10">
        <v>33187.826922798158</v>
      </c>
      <c r="M10">
        <v>20172.992835426332</v>
      </c>
      <c r="N10">
        <v>95037.967152065714</v>
      </c>
      <c r="O10">
        <v>180761.58454683094</v>
      </c>
      <c r="P10">
        <f>+SUM(Mano_obra_licitacion[[#This Row],[Sueldo base]:[Indemnización]])*Mano_obra_licitacion[[#This Row],[Cantidad]]</f>
        <v>2706891.8315513609</v>
      </c>
    </row>
    <row r="11" spans="1:16" x14ac:dyDescent="0.3">
      <c r="A11">
        <v>10</v>
      </c>
      <c r="B11">
        <v>10</v>
      </c>
      <c r="C11">
        <v>1</v>
      </c>
      <c r="D11">
        <v>1</v>
      </c>
      <c r="F11">
        <v>2946322.9179382324</v>
      </c>
      <c r="G11">
        <v>119145.83333333333</v>
      </c>
      <c r="I11">
        <v>178819.01049084135</v>
      </c>
      <c r="J11">
        <v>30000</v>
      </c>
      <c r="K11">
        <v>73571.250030517578</v>
      </c>
      <c r="L11">
        <v>33929.279999999999</v>
      </c>
      <c r="M11">
        <v>23435.999999999996</v>
      </c>
      <c r="N11">
        <v>22733.333333333328</v>
      </c>
      <c r="O11">
        <v>210000</v>
      </c>
      <c r="P11">
        <f>+SUM(Mano_obra_licitacion[[#This Row],[Sueldo base]:[Indemnización]])*Mano_obra_licitacion[[#This Row],[Cantidad]]</f>
        <v>3637957.625126258</v>
      </c>
    </row>
    <row r="12" spans="1:16" x14ac:dyDescent="0.3">
      <c r="A12">
        <v>11</v>
      </c>
      <c r="B12">
        <v>11</v>
      </c>
      <c r="C12">
        <v>1</v>
      </c>
      <c r="D12">
        <v>2</v>
      </c>
      <c r="F12">
        <v>1781443.4051513672</v>
      </c>
      <c r="G12">
        <v>119145.83333333333</v>
      </c>
      <c r="I12">
        <v>110867.7055782742</v>
      </c>
      <c r="J12">
        <v>30000</v>
      </c>
      <c r="K12">
        <v>45614.141723632813</v>
      </c>
      <c r="L12">
        <v>29079.015348815916</v>
      </c>
      <c r="M12">
        <v>17675.479917907713</v>
      </c>
      <c r="N12">
        <v>129186.30794949003</v>
      </c>
      <c r="O12">
        <v>158382.4365403917</v>
      </c>
      <c r="P12">
        <f>+SUM(Mano_obra_licitacion[[#This Row],[Sueldo base]:[Indemnización]])*Mano_obra_licitacion[[#This Row],[Cantidad]]</f>
        <v>4842788.6510864254</v>
      </c>
    </row>
    <row r="13" spans="1:16" x14ac:dyDescent="0.3">
      <c r="A13">
        <v>12</v>
      </c>
      <c r="B13">
        <v>12</v>
      </c>
      <c r="C13">
        <v>1</v>
      </c>
      <c r="D13">
        <v>2</v>
      </c>
      <c r="F13">
        <v>1781443.4051513672</v>
      </c>
      <c r="G13">
        <v>119145.83333333333</v>
      </c>
      <c r="I13">
        <v>110867.7055782742</v>
      </c>
      <c r="J13">
        <v>30000</v>
      </c>
      <c r="K13">
        <v>45614.141723632813</v>
      </c>
      <c r="L13">
        <v>29079.015348815916</v>
      </c>
      <c r="M13">
        <v>17675.479917907713</v>
      </c>
      <c r="N13">
        <v>129186.30794949003</v>
      </c>
      <c r="O13">
        <v>158382.4365403917</v>
      </c>
      <c r="P13">
        <f>+SUM(Mano_obra_licitacion[[#This Row],[Sueldo base]:[Indemnización]])*Mano_obra_licitacion[[#This Row],[Cantidad]]</f>
        <v>4842788.6510864254</v>
      </c>
    </row>
    <row r="14" spans="1:16" x14ac:dyDescent="0.3">
      <c r="A14">
        <v>13</v>
      </c>
      <c r="B14">
        <v>13</v>
      </c>
      <c r="C14">
        <v>1</v>
      </c>
      <c r="D14">
        <v>2</v>
      </c>
      <c r="F14">
        <v>3294726.2048721313</v>
      </c>
      <c r="G14">
        <v>119145.83333333333</v>
      </c>
      <c r="I14">
        <v>199142.53556198545</v>
      </c>
      <c r="J14">
        <v>30000</v>
      </c>
      <c r="K14">
        <v>79900.800000000003</v>
      </c>
      <c r="L14">
        <v>33929.279999999999</v>
      </c>
      <c r="M14">
        <v>23435.999999999996</v>
      </c>
      <c r="N14">
        <v>179629.0679401822</v>
      </c>
      <c r="O14">
        <v>210000</v>
      </c>
      <c r="P14">
        <f>+SUM(Mano_obra_licitacion[[#This Row],[Sueldo base]:[Indemnización]])*Mano_obra_licitacion[[#This Row],[Cantidad]]</f>
        <v>8339819.4434152637</v>
      </c>
    </row>
    <row r="15" spans="1:16" x14ac:dyDescent="0.3">
      <c r="A15">
        <v>14</v>
      </c>
      <c r="B15">
        <v>14</v>
      </c>
      <c r="C15">
        <v>1</v>
      </c>
      <c r="D15">
        <v>2</v>
      </c>
      <c r="F15">
        <v>1781443.4051513672</v>
      </c>
      <c r="G15">
        <v>119145.83333333333</v>
      </c>
      <c r="I15">
        <v>110867.7055782742</v>
      </c>
      <c r="J15">
        <v>30000</v>
      </c>
      <c r="K15">
        <v>45614.141723632813</v>
      </c>
      <c r="L15">
        <v>29079.015348815916</v>
      </c>
      <c r="M15">
        <v>17675.479917907713</v>
      </c>
      <c r="N15">
        <v>129186.30794949003</v>
      </c>
      <c r="O15">
        <v>158382.4365403917</v>
      </c>
      <c r="P15">
        <f>+SUM(Mano_obra_licitacion[[#This Row],[Sueldo base]:[Indemnización]])*Mano_obra_licitacion[[#This Row],[Cantidad]]</f>
        <v>4842788.6510864254</v>
      </c>
    </row>
    <row r="16" spans="1:16" x14ac:dyDescent="0.3">
      <c r="A16">
        <v>15</v>
      </c>
      <c r="B16">
        <v>15</v>
      </c>
      <c r="C16">
        <v>1</v>
      </c>
      <c r="D16">
        <v>2</v>
      </c>
      <c r="F16">
        <v>2049993.1812286377</v>
      </c>
      <c r="G16">
        <v>119145.83333333333</v>
      </c>
      <c r="I16">
        <v>126533.10918278166</v>
      </c>
      <c r="J16">
        <v>30000</v>
      </c>
      <c r="K16">
        <v>52059.336349487312</v>
      </c>
      <c r="L16">
        <v>33187.826922798158</v>
      </c>
      <c r="M16">
        <v>20172.992835426332</v>
      </c>
      <c r="N16">
        <v>138137.96715206571</v>
      </c>
      <c r="O16">
        <v>180761.58454683094</v>
      </c>
      <c r="P16">
        <f>+SUM(Mano_obra_licitacion[[#This Row],[Sueldo base]:[Indemnización]])*Mano_obra_licitacion[[#This Row],[Cantidad]]</f>
        <v>5499983.6631027218</v>
      </c>
    </row>
    <row r="17" spans="1:16" x14ac:dyDescent="0.3">
      <c r="A17">
        <v>16</v>
      </c>
      <c r="B17">
        <v>16</v>
      </c>
      <c r="C17">
        <v>1</v>
      </c>
      <c r="D17">
        <v>2</v>
      </c>
      <c r="F17">
        <v>1781443.4051513672</v>
      </c>
      <c r="G17">
        <v>119145.83333333333</v>
      </c>
      <c r="I17">
        <v>110867.7055782742</v>
      </c>
      <c r="J17">
        <v>30000</v>
      </c>
      <c r="K17">
        <v>45614.141723632813</v>
      </c>
      <c r="L17">
        <v>29079.015348815916</v>
      </c>
      <c r="M17">
        <v>17675.479917907713</v>
      </c>
      <c r="N17">
        <v>129186.30794949003</v>
      </c>
      <c r="O17">
        <v>158382.4365403917</v>
      </c>
      <c r="P17">
        <f>+SUM(Mano_obra_licitacion[[#This Row],[Sueldo base]:[Indemnización]])*Mano_obra_licitacion[[#This Row],[Cantidad]]</f>
        <v>4842788.6510864254</v>
      </c>
    </row>
    <row r="18" spans="1:16" x14ac:dyDescent="0.3">
      <c r="A18">
        <v>17</v>
      </c>
      <c r="B18">
        <v>17</v>
      </c>
      <c r="C18">
        <v>1</v>
      </c>
      <c r="D18">
        <v>2</v>
      </c>
      <c r="F18">
        <v>1781443.4051513672</v>
      </c>
      <c r="G18">
        <v>119145.83333333333</v>
      </c>
      <c r="I18">
        <v>110867.7055782742</v>
      </c>
      <c r="J18">
        <v>30000</v>
      </c>
      <c r="K18">
        <v>45614.141723632813</v>
      </c>
      <c r="L18">
        <v>29079.015348815916</v>
      </c>
      <c r="M18">
        <v>17675.479917907713</v>
      </c>
      <c r="N18">
        <v>129186.30794949003</v>
      </c>
      <c r="O18">
        <v>158382.4365403917</v>
      </c>
      <c r="P18">
        <f>+SUM(Mano_obra_licitacion[[#This Row],[Sueldo base]:[Indemnización]])*Mano_obra_licitacion[[#This Row],[Cantidad]]</f>
        <v>4842788.6510864254</v>
      </c>
    </row>
    <row r="19" spans="1:16" x14ac:dyDescent="0.3">
      <c r="A19">
        <v>18</v>
      </c>
      <c r="B19">
        <v>18</v>
      </c>
      <c r="C19">
        <v>1</v>
      </c>
      <c r="D19">
        <v>2</v>
      </c>
      <c r="F19">
        <v>1781443.4051513672</v>
      </c>
      <c r="G19">
        <v>119145.83333333333</v>
      </c>
      <c r="I19">
        <v>110867.7055782742</v>
      </c>
      <c r="J19">
        <v>30000</v>
      </c>
      <c r="K19">
        <v>45614.141723632813</v>
      </c>
      <c r="L19">
        <v>29079.015348815916</v>
      </c>
      <c r="M19">
        <v>17675.479917907713</v>
      </c>
      <c r="N19">
        <v>119186.30794949003</v>
      </c>
      <c r="O19">
        <v>158382.4365403917</v>
      </c>
      <c r="P19">
        <f>+SUM(Mano_obra_licitacion[[#This Row],[Sueldo base]:[Indemnización]])*Mano_obra_licitacion[[#This Row],[Cantidad]]</f>
        <v>4822788.6510864254</v>
      </c>
    </row>
    <row r="20" spans="1:16" x14ac:dyDescent="0.3">
      <c r="A20">
        <v>19</v>
      </c>
      <c r="B20">
        <v>19</v>
      </c>
      <c r="C20">
        <v>1</v>
      </c>
      <c r="D20">
        <v>0</v>
      </c>
      <c r="F20">
        <v>2049993.1812286377</v>
      </c>
      <c r="G20">
        <v>119145.83333333333</v>
      </c>
      <c r="I20">
        <v>126533.10918278166</v>
      </c>
      <c r="J20">
        <v>30000</v>
      </c>
      <c r="K20">
        <v>52059.336349487312</v>
      </c>
      <c r="L20">
        <v>33187.826922798158</v>
      </c>
      <c r="M20">
        <v>20172.992835426332</v>
      </c>
      <c r="N20">
        <v>55833.333333333328</v>
      </c>
      <c r="O20">
        <v>180761.58454683094</v>
      </c>
      <c r="P20">
        <f>+SUM(Mano_obra_licitacion[[#This Row],[Sueldo base]:[Indemnización]])*Mano_obra_licitacion[[#This Row],[Cantidad]]</f>
        <v>0</v>
      </c>
    </row>
    <row r="21" spans="1:16" x14ac:dyDescent="0.3">
      <c r="A21">
        <v>20</v>
      </c>
      <c r="B21">
        <v>20</v>
      </c>
      <c r="C21">
        <v>1</v>
      </c>
      <c r="D21">
        <v>1</v>
      </c>
      <c r="F21">
        <v>1781443.4051513672</v>
      </c>
      <c r="G21">
        <v>119145.83333333333</v>
      </c>
      <c r="I21">
        <v>110867.7055782742</v>
      </c>
      <c r="J21">
        <v>30000</v>
      </c>
      <c r="K21">
        <v>45614.141723632813</v>
      </c>
      <c r="L21">
        <v>29079.015348815916</v>
      </c>
      <c r="M21">
        <v>17675.479917907713</v>
      </c>
      <c r="N21">
        <v>55833.333333333328</v>
      </c>
      <c r="O21">
        <v>158382.4365403917</v>
      </c>
      <c r="P21">
        <f>+SUM(Mano_obra_licitacion[[#This Row],[Sueldo base]:[Indemnización]])*Mano_obra_licitacion[[#This Row],[Cantidad]]</f>
        <v>2348041.3509270563</v>
      </c>
    </row>
    <row r="22" spans="1:16" x14ac:dyDescent="0.3">
      <c r="A22">
        <v>21</v>
      </c>
      <c r="B22">
        <v>21</v>
      </c>
      <c r="C22">
        <v>1</v>
      </c>
      <c r="D22">
        <v>1</v>
      </c>
      <c r="F22">
        <v>1781443.4051513672</v>
      </c>
      <c r="G22">
        <v>119145.83333333333</v>
      </c>
      <c r="I22">
        <v>110867.7055782742</v>
      </c>
      <c r="J22">
        <v>30000</v>
      </c>
      <c r="K22">
        <v>45614.141723632813</v>
      </c>
      <c r="L22">
        <v>29079.015348815916</v>
      </c>
      <c r="M22">
        <v>17675.479917907713</v>
      </c>
      <c r="N22">
        <v>55833.333333333328</v>
      </c>
      <c r="O22">
        <v>158382.4365403917</v>
      </c>
      <c r="P22">
        <f>+SUM(Mano_obra_licitacion[[#This Row],[Sueldo base]:[Indemnización]])*Mano_obra_licitacion[[#This Row],[Cantidad]]</f>
        <v>2348041.3509270563</v>
      </c>
    </row>
    <row r="23" spans="1:16" x14ac:dyDescent="0.3">
      <c r="A23">
        <v>22</v>
      </c>
      <c r="B23">
        <v>22</v>
      </c>
      <c r="C23">
        <v>1</v>
      </c>
      <c r="D23">
        <v>2</v>
      </c>
      <c r="F23">
        <v>1391249.4659423828</v>
      </c>
      <c r="G23">
        <v>119145.83333333333</v>
      </c>
      <c r="I23">
        <v>88106.392457750102</v>
      </c>
      <c r="J23">
        <v>30000</v>
      </c>
      <c r="K23">
        <v>36249.487182617188</v>
      </c>
      <c r="L23">
        <v>23109.048078918455</v>
      </c>
      <c r="M23">
        <v>14046.676283264158</v>
      </c>
      <c r="N23">
        <v>106179.84330919053</v>
      </c>
      <c r="O23">
        <v>125866.274939643</v>
      </c>
      <c r="P23">
        <f>+SUM(Mano_obra_licitacion[[#This Row],[Sueldo base]:[Indemnización]])*Mano_obra_licitacion[[#This Row],[Cantidad]]</f>
        <v>3867906.0430541988</v>
      </c>
    </row>
    <row r="24" spans="1:16" x14ac:dyDescent="0.3">
      <c r="A24">
        <v>23</v>
      </c>
      <c r="B24">
        <v>23</v>
      </c>
      <c r="C24">
        <v>1</v>
      </c>
      <c r="D24">
        <v>0</v>
      </c>
      <c r="F24">
        <v>1391249.4659423828</v>
      </c>
      <c r="G24">
        <v>119145.83333333333</v>
      </c>
      <c r="I24">
        <v>88106.392457750102</v>
      </c>
      <c r="J24">
        <v>30000</v>
      </c>
      <c r="K24">
        <v>36249.487182617188</v>
      </c>
      <c r="L24">
        <v>23109.048078918455</v>
      </c>
      <c r="M24">
        <v>14046.676283264158</v>
      </c>
      <c r="N24">
        <v>65833.333333333328</v>
      </c>
      <c r="O24">
        <v>125866.274939643</v>
      </c>
      <c r="P24">
        <f>+SUM(Mano_obra_licitacion[[#This Row],[Sueldo base]:[Indemnización]])*Mano_obra_licitacion[[#This Row],[Cantidad]]</f>
        <v>0</v>
      </c>
    </row>
    <row r="25" spans="1:16" x14ac:dyDescent="0.3">
      <c r="A25">
        <v>24</v>
      </c>
      <c r="B25">
        <v>24</v>
      </c>
      <c r="C25">
        <v>1</v>
      </c>
      <c r="D25">
        <v>0</v>
      </c>
      <c r="F25">
        <v>1133889.7705078125</v>
      </c>
      <c r="G25">
        <v>119145.83333333333</v>
      </c>
      <c r="I25">
        <v>73093.743557400172</v>
      </c>
      <c r="J25">
        <v>30000</v>
      </c>
      <c r="K25">
        <v>30072.8544921875</v>
      </c>
      <c r="L25">
        <v>19171.444738769529</v>
      </c>
      <c r="M25">
        <v>11653.231115722654</v>
      </c>
      <c r="N25">
        <v>65833.333333333328</v>
      </c>
      <c r="O25">
        <v>104419.63365342881</v>
      </c>
      <c r="P25">
        <f>+SUM(Mano_obra_licitacion[[#This Row],[Sueldo base]:[Indemnización]])*Mano_obra_licitacion[[#This Row],[Cantidad]]</f>
        <v>0</v>
      </c>
    </row>
    <row r="26" spans="1:16" x14ac:dyDescent="0.3">
      <c r="A26">
        <v>25</v>
      </c>
      <c r="B26">
        <v>25</v>
      </c>
      <c r="C26">
        <v>1</v>
      </c>
      <c r="D26">
        <v>0</v>
      </c>
      <c r="F26">
        <v>1133889.7705078125</v>
      </c>
      <c r="G26">
        <v>119145.83333333333</v>
      </c>
      <c r="I26">
        <v>73093.743557400172</v>
      </c>
      <c r="J26">
        <v>30000</v>
      </c>
      <c r="K26">
        <v>30072.8544921875</v>
      </c>
      <c r="L26">
        <v>19171.444738769529</v>
      </c>
      <c r="M26">
        <v>11653.231115722654</v>
      </c>
      <c r="N26">
        <v>65833.333333333328</v>
      </c>
      <c r="O26">
        <v>104419.63365342881</v>
      </c>
      <c r="P26">
        <f>+SUM(Mano_obra_licitacion[[#This Row],[Sueldo base]:[Indemnización]])*Mano_obra_licitacion[[#This Row],[Cantidad]]</f>
        <v>0</v>
      </c>
    </row>
    <row r="27" spans="1:16" x14ac:dyDescent="0.3">
      <c r="A27">
        <v>26</v>
      </c>
      <c r="B27">
        <v>26</v>
      </c>
      <c r="C27">
        <v>1</v>
      </c>
      <c r="D27">
        <v>0</v>
      </c>
      <c r="F27">
        <v>1648609.733581543</v>
      </c>
      <c r="G27">
        <v>119145.83333333333</v>
      </c>
      <c r="I27">
        <v>103119.07473670112</v>
      </c>
      <c r="J27">
        <v>30000</v>
      </c>
      <c r="K27">
        <v>42426.133605957031</v>
      </c>
      <c r="L27">
        <v>27046.660173797605</v>
      </c>
      <c r="M27">
        <v>16440.126772308347</v>
      </c>
      <c r="N27">
        <v>65833.333333333328</v>
      </c>
      <c r="O27">
        <v>147312.96390957301</v>
      </c>
      <c r="P27">
        <f>+SUM(Mano_obra_licitacion[[#This Row],[Sueldo base]:[Indemnización]])*Mano_obra_licitacion[[#This Row],[Cantidad]]</f>
        <v>0</v>
      </c>
    </row>
    <row r="28" spans="1:16" x14ac:dyDescent="0.3">
      <c r="A28">
        <v>27</v>
      </c>
      <c r="B28">
        <v>27</v>
      </c>
      <c r="C28">
        <v>1</v>
      </c>
      <c r="D28">
        <v>0</v>
      </c>
      <c r="F28">
        <v>1005208.5876464844</v>
      </c>
      <c r="G28">
        <v>119145.83333333333</v>
      </c>
      <c r="I28">
        <v>65587.341223822703</v>
      </c>
      <c r="J28">
        <v>30000</v>
      </c>
      <c r="K28">
        <v>26984.506103515625</v>
      </c>
      <c r="L28">
        <v>17202.622640991209</v>
      </c>
      <c r="M28">
        <v>10456.496115112303</v>
      </c>
      <c r="N28">
        <v>65833.333333333328</v>
      </c>
      <c r="O28">
        <v>93696.201748318141</v>
      </c>
      <c r="P28">
        <f>+SUM(Mano_obra_licitacion[[#This Row],[Sueldo base]:[Indemnización]])*Mano_obra_licitacion[[#This Row],[Cantidad]]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1DED-AA43-447A-82F7-568D0BF28FC7}">
  <dimension ref="A1:G6"/>
  <sheetViews>
    <sheetView workbookViewId="0">
      <selection activeCell="K7" sqref="K7"/>
    </sheetView>
  </sheetViews>
  <sheetFormatPr baseColWidth="10" defaultRowHeight="14.4" x14ac:dyDescent="0.3"/>
  <cols>
    <col min="2" max="2" width="48" bestFit="1" customWidth="1"/>
    <col min="3" max="3" width="12.5546875" customWidth="1"/>
    <col min="6" max="6" width="12" customWidth="1"/>
    <col min="7" max="7" width="11.6640625" customWidth="1"/>
  </cols>
  <sheetData>
    <row r="1" spans="1:7" x14ac:dyDescent="0.3">
      <c r="A1" t="s">
        <v>4</v>
      </c>
      <c r="B1" t="s">
        <v>37</v>
      </c>
      <c r="C1" t="s">
        <v>7</v>
      </c>
      <c r="D1" t="s">
        <v>40</v>
      </c>
      <c r="E1" t="s">
        <v>18</v>
      </c>
      <c r="F1" t="s">
        <v>39</v>
      </c>
      <c r="G1" t="s">
        <v>38</v>
      </c>
    </row>
    <row r="2" spans="1:7" x14ac:dyDescent="0.3">
      <c r="A2">
        <v>1</v>
      </c>
      <c r="B2" t="s">
        <v>94</v>
      </c>
    </row>
    <row r="3" spans="1:7" x14ac:dyDescent="0.3">
      <c r="A3">
        <v>2</v>
      </c>
      <c r="B3" t="s">
        <v>95</v>
      </c>
    </row>
    <row r="4" spans="1:7" x14ac:dyDescent="0.3">
      <c r="A4">
        <v>3</v>
      </c>
      <c r="B4" t="s">
        <v>96</v>
      </c>
    </row>
    <row r="5" spans="1:7" x14ac:dyDescent="0.3">
      <c r="A5">
        <v>4</v>
      </c>
      <c r="B5" t="s">
        <v>97</v>
      </c>
    </row>
    <row r="6" spans="1:7" x14ac:dyDescent="0.3">
      <c r="A6">
        <v>5</v>
      </c>
      <c r="B6" t="s">
        <v>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C930-4FCE-4CEF-B09C-1AB7EFADD4F1}">
  <dimension ref="A1:I6"/>
  <sheetViews>
    <sheetView workbookViewId="0">
      <selection activeCell="K6" sqref="K6"/>
    </sheetView>
  </sheetViews>
  <sheetFormatPr baseColWidth="10" defaultRowHeight="14.4" x14ac:dyDescent="0.3"/>
  <cols>
    <col min="7" max="7" width="13.109375" customWidth="1"/>
  </cols>
  <sheetData>
    <row r="1" spans="1:9" x14ac:dyDescent="0.3">
      <c r="A1" t="s">
        <v>5</v>
      </c>
      <c r="B1" t="s">
        <v>41</v>
      </c>
      <c r="C1" t="s">
        <v>55</v>
      </c>
      <c r="D1" t="s">
        <v>21</v>
      </c>
      <c r="E1" t="s">
        <v>20</v>
      </c>
      <c r="F1" t="s">
        <v>22</v>
      </c>
      <c r="G1" t="s">
        <v>42</v>
      </c>
      <c r="H1" t="s">
        <v>130</v>
      </c>
      <c r="I1" t="s">
        <v>131</v>
      </c>
    </row>
    <row r="2" spans="1:9" x14ac:dyDescent="0.3">
      <c r="A2">
        <v>1</v>
      </c>
      <c r="B2">
        <v>1</v>
      </c>
      <c r="C2">
        <v>1</v>
      </c>
      <c r="D2">
        <v>24</v>
      </c>
      <c r="E2">
        <f>42950</f>
        <v>42950</v>
      </c>
      <c r="F2">
        <f>+Equipo_licitacion[[#This Row],[Valor]]*Equipo_licitacion[[#This Row],[Cantidad]]*Equipo_licitacion[[#This Row],[Tiempo2]]</f>
        <v>18554400</v>
      </c>
      <c r="H2">
        <v>18</v>
      </c>
      <c r="I2">
        <v>1</v>
      </c>
    </row>
    <row r="3" spans="1:9" x14ac:dyDescent="0.3">
      <c r="A3">
        <v>2</v>
      </c>
      <c r="B3">
        <v>2</v>
      </c>
      <c r="C3">
        <v>1</v>
      </c>
      <c r="D3">
        <v>24</v>
      </c>
      <c r="E3">
        <f>3250</f>
        <v>3250</v>
      </c>
      <c r="F3">
        <f>+Equipo_licitacion[[#This Row],[Valor]]*Equipo_licitacion[[#This Row],[Cantidad]]*Equipo_licitacion[[#This Row],[Tiempo2]]</f>
        <v>1404000</v>
      </c>
      <c r="H3">
        <v>18</v>
      </c>
      <c r="I3">
        <v>1</v>
      </c>
    </row>
    <row r="4" spans="1:9" x14ac:dyDescent="0.3">
      <c r="A4">
        <v>3</v>
      </c>
      <c r="B4">
        <v>3</v>
      </c>
      <c r="C4">
        <v>1</v>
      </c>
      <c r="D4">
        <v>24</v>
      </c>
      <c r="E4">
        <f>29274</f>
        <v>29274</v>
      </c>
      <c r="F4">
        <f>+Equipo_licitacion[[#This Row],[Valor]]*Equipo_licitacion[[#This Row],[Cantidad]]*Equipo_licitacion[[#This Row],[Tiempo2]]</f>
        <v>12646368</v>
      </c>
      <c r="H4">
        <v>18</v>
      </c>
      <c r="I4">
        <v>1</v>
      </c>
    </row>
    <row r="5" spans="1:9" x14ac:dyDescent="0.3">
      <c r="A5">
        <v>4</v>
      </c>
      <c r="B5">
        <v>4</v>
      </c>
      <c r="C5">
        <v>1</v>
      </c>
      <c r="D5">
        <v>1</v>
      </c>
      <c r="E5">
        <v>6195160</v>
      </c>
      <c r="F5" s="2">
        <f>+Equipo_licitacion[[#This Row],[Valor]]*Equipo_licitacion[[#This Row],[Cantidad]]*Equipo_licitacion[[#This Row],[Tiempo2]]</f>
        <v>74341920</v>
      </c>
      <c r="H5">
        <v>12</v>
      </c>
      <c r="I5">
        <v>1</v>
      </c>
    </row>
    <row r="6" spans="1:9" x14ac:dyDescent="0.3">
      <c r="A6">
        <v>5</v>
      </c>
      <c r="B6">
        <v>5</v>
      </c>
      <c r="C6">
        <v>1</v>
      </c>
      <c r="D6">
        <v>1</v>
      </c>
      <c r="E6">
        <v>1283040</v>
      </c>
      <c r="F6" s="2">
        <f>+Equipo_licitacion[[#This Row],[Valor]]*Equipo_licitacion[[#This Row],[Cantidad]]*Equipo_licitacion[[#This Row],[Tiempo2]]</f>
        <v>23094720</v>
      </c>
      <c r="H6">
        <v>18</v>
      </c>
      <c r="I6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7DC9-2DE6-44F0-A855-DE97C890E30A}">
  <dimension ref="A1:F2"/>
  <sheetViews>
    <sheetView workbookViewId="0">
      <selection activeCell="C4" sqref="C4"/>
    </sheetView>
  </sheetViews>
  <sheetFormatPr baseColWidth="10" defaultRowHeight="14.4" x14ac:dyDescent="0.3"/>
  <cols>
    <col min="3" max="3" width="12.5546875" customWidth="1"/>
  </cols>
  <sheetData>
    <row r="1" spans="1:6" x14ac:dyDescent="0.3">
      <c r="A1" t="s">
        <v>4</v>
      </c>
      <c r="B1" t="s">
        <v>43</v>
      </c>
      <c r="C1" t="s">
        <v>7</v>
      </c>
      <c r="D1" t="s">
        <v>40</v>
      </c>
      <c r="E1" t="s">
        <v>18</v>
      </c>
      <c r="F1" t="s">
        <v>44</v>
      </c>
    </row>
    <row r="2" spans="1:6" x14ac:dyDescent="0.3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9C54-167B-4E23-AD25-4EA1CB9C9A0F}">
  <dimension ref="A1:F2"/>
  <sheetViews>
    <sheetView workbookViewId="0">
      <selection activeCell="G8" sqref="G8"/>
    </sheetView>
  </sheetViews>
  <sheetFormatPr baseColWidth="10" defaultRowHeight="14.4" x14ac:dyDescent="0.3"/>
  <sheetData>
    <row r="1" spans="1:6" x14ac:dyDescent="0.3">
      <c r="A1" t="s">
        <v>4</v>
      </c>
      <c r="B1" t="s">
        <v>45</v>
      </c>
      <c r="C1" t="s">
        <v>55</v>
      </c>
      <c r="D1" t="s">
        <v>21</v>
      </c>
      <c r="E1" t="s">
        <v>20</v>
      </c>
      <c r="F1" t="s">
        <v>22</v>
      </c>
    </row>
    <row r="2" spans="1:6" x14ac:dyDescent="0.3">
      <c r="B2">
        <v>1</v>
      </c>
      <c r="C2">
        <v>1</v>
      </c>
      <c r="D2">
        <v>1</v>
      </c>
      <c r="E2">
        <f>3850000*18</f>
        <v>69300000</v>
      </c>
      <c r="F2">
        <f>+EPP_licitacion[[#This Row],[Valor]]*EPP_licitacion[[#This Row],[Cantidad]]</f>
        <v>69300000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05E6-47A4-476B-A926-4C6E709B0FD6}">
  <dimension ref="A1:D2"/>
  <sheetViews>
    <sheetView workbookViewId="0">
      <selection activeCell="D19" sqref="D19"/>
    </sheetView>
  </sheetViews>
  <sheetFormatPr baseColWidth="10" defaultRowHeight="14.4" x14ac:dyDescent="0.3"/>
  <cols>
    <col min="2" max="2" width="14.33203125" customWidth="1"/>
  </cols>
  <sheetData>
    <row r="1" spans="1:4" x14ac:dyDescent="0.3">
      <c r="A1" t="s">
        <v>4</v>
      </c>
      <c r="B1" t="s">
        <v>46</v>
      </c>
      <c r="C1" t="s">
        <v>47</v>
      </c>
      <c r="D1" t="s">
        <v>18</v>
      </c>
    </row>
    <row r="2" spans="1:4" x14ac:dyDescent="0.3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5CBC-8C31-4747-BB67-7FF096072034}">
  <dimension ref="A1:G2"/>
  <sheetViews>
    <sheetView workbookViewId="0">
      <selection activeCell="B2" sqref="B2:G2"/>
    </sheetView>
  </sheetViews>
  <sheetFormatPr baseColWidth="10" defaultRowHeight="14.4" x14ac:dyDescent="0.3"/>
  <cols>
    <col min="2" max="3" width="12.33203125" customWidth="1"/>
    <col min="7" max="7" width="13.44140625" customWidth="1"/>
  </cols>
  <sheetData>
    <row r="1" spans="1:7" x14ac:dyDescent="0.3">
      <c r="A1" t="s">
        <v>4</v>
      </c>
      <c r="B1" t="s">
        <v>48</v>
      </c>
      <c r="C1" t="s">
        <v>55</v>
      </c>
      <c r="D1" t="s">
        <v>21</v>
      </c>
      <c r="E1" t="s">
        <v>20</v>
      </c>
      <c r="F1" t="s">
        <v>22</v>
      </c>
      <c r="G1" t="s">
        <v>49</v>
      </c>
    </row>
    <row r="2" spans="1:7" x14ac:dyDescent="0.3">
      <c r="B2">
        <v>1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6693-5226-4BF1-A0D5-B222514F5335}">
  <dimension ref="A1:L29"/>
  <sheetViews>
    <sheetView workbookViewId="0">
      <selection activeCell="J3" sqref="J3"/>
    </sheetView>
  </sheetViews>
  <sheetFormatPr baseColWidth="10" defaultRowHeight="14.4" x14ac:dyDescent="0.3"/>
  <cols>
    <col min="2" max="3" width="12.77734375" customWidth="1"/>
    <col min="4" max="4" width="37.5546875" bestFit="1" customWidth="1"/>
    <col min="5" max="5" width="19.44140625" customWidth="1"/>
    <col min="7" max="7" width="12" bestFit="1" customWidth="1"/>
    <col min="8" max="8" width="12.44140625" customWidth="1"/>
  </cols>
  <sheetData>
    <row r="1" spans="1:12" x14ac:dyDescent="0.3">
      <c r="A1" t="s">
        <v>4</v>
      </c>
      <c r="B1" t="s">
        <v>51</v>
      </c>
      <c r="C1" t="s">
        <v>55</v>
      </c>
      <c r="D1" t="s">
        <v>50</v>
      </c>
      <c r="E1" t="s">
        <v>52</v>
      </c>
      <c r="F1" t="s">
        <v>21</v>
      </c>
      <c r="G1" t="s">
        <v>53</v>
      </c>
      <c r="H1" t="s">
        <v>22</v>
      </c>
      <c r="I1" t="s">
        <v>128</v>
      </c>
      <c r="J1" t="s">
        <v>127</v>
      </c>
    </row>
    <row r="2" spans="1:12" x14ac:dyDescent="0.3">
      <c r="A2">
        <v>1</v>
      </c>
      <c r="B2">
        <v>1</v>
      </c>
      <c r="C2">
        <v>1</v>
      </c>
      <c r="D2" t="s">
        <v>87</v>
      </c>
      <c r="F2">
        <v>1</v>
      </c>
      <c r="G2">
        <v>6222857.1428571427</v>
      </c>
      <c r="H2">
        <f>+Costos[[#This Row],[Precio unitario]]*Costos[[#This Row],[Cantidad]]*Costos[[#This Row],[Tiempo]]</f>
        <v>112011428.57142857</v>
      </c>
      <c r="J2">
        <v>18</v>
      </c>
    </row>
    <row r="3" spans="1:12" x14ac:dyDescent="0.3">
      <c r="A3">
        <v>2</v>
      </c>
      <c r="B3">
        <v>2</v>
      </c>
      <c r="C3">
        <v>1</v>
      </c>
      <c r="D3" t="s">
        <v>88</v>
      </c>
      <c r="F3">
        <v>1</v>
      </c>
      <c r="G3">
        <v>3394285.7142857146</v>
      </c>
      <c r="H3">
        <f>+Costos[[#This Row],[Precio unitario]]*Costos[[#This Row],[Cantidad]]*Costos[[#This Row],[Tiempo]]</f>
        <v>61097142.857142866</v>
      </c>
      <c r="J3">
        <v>18</v>
      </c>
    </row>
    <row r="4" spans="1:12" x14ac:dyDescent="0.3">
      <c r="A4">
        <v>3</v>
      </c>
      <c r="B4">
        <v>3</v>
      </c>
      <c r="C4">
        <v>1</v>
      </c>
      <c r="D4" t="s">
        <v>89</v>
      </c>
      <c r="F4">
        <v>1</v>
      </c>
      <c r="G4">
        <v>3857142.8571428559</v>
      </c>
      <c r="H4">
        <f>+Costos[[#This Row],[Precio unitario]]*Costos[[#This Row],[Cantidad]]*Costos[[#This Row],[Tiempo]]</f>
        <v>69428571.428571403</v>
      </c>
      <c r="J4">
        <v>18</v>
      </c>
    </row>
    <row r="5" spans="1:12" x14ac:dyDescent="0.3">
      <c r="A5">
        <v>4</v>
      </c>
      <c r="B5">
        <v>4</v>
      </c>
      <c r="C5">
        <v>1</v>
      </c>
      <c r="D5" t="s">
        <v>92</v>
      </c>
      <c r="F5">
        <v>1</v>
      </c>
      <c r="G5">
        <v>20932900</v>
      </c>
      <c r="H5">
        <f>+Costos[[#This Row],[Precio unitario]]*Costos[[#This Row],[Cantidad]]*Costos[[#This Row],[Tiempo]]</f>
        <v>20932900</v>
      </c>
      <c r="J5">
        <v>1</v>
      </c>
    </row>
    <row r="6" spans="1:12" x14ac:dyDescent="0.3">
      <c r="A6">
        <v>5</v>
      </c>
      <c r="B6">
        <v>5</v>
      </c>
      <c r="C6">
        <v>1</v>
      </c>
      <c r="D6" t="s">
        <v>93</v>
      </c>
      <c r="F6">
        <v>1</v>
      </c>
      <c r="G6">
        <v>6820300</v>
      </c>
      <c r="H6">
        <f>+Costos[[#This Row],[Precio unitario]]*Costos[[#This Row],[Cantidad]]*Costos[[#This Row],[Tiempo]]</f>
        <v>6820300</v>
      </c>
      <c r="J6">
        <v>1</v>
      </c>
    </row>
    <row r="7" spans="1:12" x14ac:dyDescent="0.3">
      <c r="A7">
        <v>6</v>
      </c>
      <c r="B7">
        <v>6</v>
      </c>
      <c r="C7">
        <v>1</v>
      </c>
      <c r="D7" t="s">
        <v>101</v>
      </c>
      <c r="F7">
        <v>1</v>
      </c>
      <c r="G7">
        <v>2279548.7652858915</v>
      </c>
      <c r="H7">
        <f>+Costos[[#This Row],[Precio unitario]]*Costos[[#This Row],[Cantidad]]*Costos[[#This Row],[Tiempo]]</f>
        <v>41031877.775146045</v>
      </c>
      <c r="J7">
        <v>18</v>
      </c>
    </row>
    <row r="8" spans="1:12" x14ac:dyDescent="0.3">
      <c r="A8">
        <v>7</v>
      </c>
      <c r="B8">
        <v>6</v>
      </c>
      <c r="C8">
        <v>1</v>
      </c>
      <c r="D8" t="s">
        <v>102</v>
      </c>
      <c r="F8">
        <v>1</v>
      </c>
      <c r="G8">
        <v>2279548.7652858915</v>
      </c>
      <c r="H8">
        <f>+Costos[[#This Row],[Precio unitario]]*Costos[[#This Row],[Cantidad]]*Costos[[#This Row],[Tiempo]]</f>
        <v>41031877.775146045</v>
      </c>
      <c r="J8">
        <v>18</v>
      </c>
    </row>
    <row r="9" spans="1:12" x14ac:dyDescent="0.3">
      <c r="A9">
        <v>8</v>
      </c>
      <c r="B9">
        <v>6</v>
      </c>
      <c r="C9">
        <v>1</v>
      </c>
      <c r="D9" t="s">
        <v>103</v>
      </c>
      <c r="F9">
        <v>1</v>
      </c>
      <c r="G9">
        <v>953200</v>
      </c>
      <c r="H9">
        <f>+Costos[[#This Row],[Precio unitario]]*Costos[[#This Row],[Cantidad]]*Costos[[#This Row],[Tiempo]]</f>
        <v>17157600</v>
      </c>
      <c r="J9">
        <v>18</v>
      </c>
    </row>
    <row r="10" spans="1:12" x14ac:dyDescent="0.3">
      <c r="A10">
        <v>9</v>
      </c>
      <c r="B10">
        <v>6</v>
      </c>
      <c r="C10">
        <v>1</v>
      </c>
      <c r="D10" t="s">
        <v>104</v>
      </c>
      <c r="F10">
        <v>1</v>
      </c>
      <c r="G10">
        <v>1839287.3932539681</v>
      </c>
      <c r="H10">
        <f>+Costos[[#This Row],[Precio unitario]]*Costos[[#This Row],[Cantidad]]*Costos[[#This Row],[Tiempo]]</f>
        <v>33107173.078571424</v>
      </c>
      <c r="J10">
        <v>18</v>
      </c>
    </row>
    <row r="11" spans="1:12" x14ac:dyDescent="0.3">
      <c r="A11">
        <v>10</v>
      </c>
      <c r="B11">
        <v>6</v>
      </c>
      <c r="C11">
        <v>1</v>
      </c>
      <c r="D11" t="s">
        <v>105</v>
      </c>
      <c r="F11">
        <v>1</v>
      </c>
      <c r="G11">
        <v>1541720.7265873016</v>
      </c>
      <c r="H11">
        <f>+Costos[[#This Row],[Precio unitario]]*Costos[[#This Row],[Cantidad]]*Costos[[#This Row],[Tiempo]]</f>
        <v>27750973.078571428</v>
      </c>
      <c r="J11">
        <v>18</v>
      </c>
    </row>
    <row r="12" spans="1:12" x14ac:dyDescent="0.3">
      <c r="A12">
        <v>11</v>
      </c>
      <c r="B12">
        <v>6</v>
      </c>
      <c r="C12">
        <v>1</v>
      </c>
      <c r="D12" t="s">
        <v>106</v>
      </c>
      <c r="F12">
        <v>2</v>
      </c>
      <c r="G12">
        <v>2179548.7652858901</v>
      </c>
      <c r="H12">
        <f>+Costos[[#This Row],[Precio unitario]]*Costos[[#This Row],[Cantidad]]*Costos[[#This Row],[Tiempo]]</f>
        <v>78463755.550292045</v>
      </c>
      <c r="J12">
        <v>18</v>
      </c>
    </row>
    <row r="13" spans="1:12" x14ac:dyDescent="0.3">
      <c r="A13">
        <v>12</v>
      </c>
      <c r="B13">
        <v>7</v>
      </c>
      <c r="C13">
        <v>1</v>
      </c>
      <c r="D13" t="s">
        <v>108</v>
      </c>
      <c r="F13">
        <v>960</v>
      </c>
      <c r="G13">
        <v>400</v>
      </c>
      <c r="H13" s="2">
        <f>+Costos[[#This Row],[Precio unitario]]*Costos[[#This Row],[Cantidad]]*Costos[[#This Row],[Tiempo]]</f>
        <v>6912000</v>
      </c>
      <c r="J13">
        <v>18</v>
      </c>
      <c r="L13" t="s">
        <v>0</v>
      </c>
    </row>
    <row r="14" spans="1:12" x14ac:dyDescent="0.3">
      <c r="A14">
        <v>13</v>
      </c>
      <c r="B14">
        <v>7</v>
      </c>
      <c r="C14">
        <v>1</v>
      </c>
      <c r="D14" t="s">
        <v>109</v>
      </c>
      <c r="F14">
        <v>1</v>
      </c>
      <c r="G14">
        <v>380000</v>
      </c>
      <c r="H14" s="2">
        <f>+Costos[[#This Row],[Precio unitario]]*Costos[[#This Row],[Cantidad]]*Costos[[#This Row],[Tiempo]]</f>
        <v>6840000</v>
      </c>
      <c r="J14">
        <v>18</v>
      </c>
      <c r="L14">
        <f>+SUM(H7:H27)</f>
        <v>381117775.157727</v>
      </c>
    </row>
    <row r="15" spans="1:12" x14ac:dyDescent="0.3">
      <c r="A15">
        <v>14</v>
      </c>
      <c r="B15">
        <v>7</v>
      </c>
      <c r="C15">
        <v>1</v>
      </c>
      <c r="D15" t="s">
        <v>110</v>
      </c>
      <c r="F15">
        <v>1</v>
      </c>
      <c r="G15">
        <v>245200</v>
      </c>
      <c r="H15" s="2">
        <f>+Costos[[#This Row],[Precio unitario]]*Costos[[#This Row],[Cantidad]]*Costos[[#This Row],[Tiempo]]</f>
        <v>4413600</v>
      </c>
      <c r="J15">
        <v>18</v>
      </c>
    </row>
    <row r="16" spans="1:12" x14ac:dyDescent="0.3">
      <c r="A16">
        <v>15</v>
      </c>
      <c r="B16">
        <v>7</v>
      </c>
      <c r="C16">
        <v>1</v>
      </c>
      <c r="D16" t="s">
        <v>111</v>
      </c>
      <c r="F16">
        <v>1</v>
      </c>
      <c r="G16">
        <v>612100</v>
      </c>
      <c r="H16" s="2">
        <f>+Costos[[#This Row],[Precio unitario]]*Costos[[#This Row],[Cantidad]]*Costos[[#This Row],[Tiempo]]</f>
        <v>11017800</v>
      </c>
      <c r="J16">
        <v>18</v>
      </c>
    </row>
    <row r="17" spans="1:10" x14ac:dyDescent="0.3">
      <c r="A17">
        <v>16</v>
      </c>
      <c r="B17">
        <v>7</v>
      </c>
      <c r="C17">
        <v>1</v>
      </c>
      <c r="D17" t="s">
        <v>112</v>
      </c>
      <c r="F17">
        <v>1</v>
      </c>
      <c r="G17">
        <v>440196.55</v>
      </c>
      <c r="H17" s="2">
        <f>+Costos[[#This Row],[Precio unitario]]*Costos[[#This Row],[Cantidad]]*Costos[[#This Row],[Tiempo]]</f>
        <v>7923537.8999999994</v>
      </c>
      <c r="J17">
        <v>18</v>
      </c>
    </row>
    <row r="18" spans="1:10" x14ac:dyDescent="0.3">
      <c r="A18">
        <v>17</v>
      </c>
      <c r="B18">
        <v>7</v>
      </c>
      <c r="C18">
        <v>1</v>
      </c>
      <c r="D18" t="s">
        <v>113</v>
      </c>
      <c r="F18">
        <v>1</v>
      </c>
      <c r="G18">
        <v>188600</v>
      </c>
      <c r="H18" s="2">
        <f>+Costos[[#This Row],[Precio unitario]]*Costos[[#This Row],[Cantidad]]*Costos[[#This Row],[Tiempo]]</f>
        <v>3394800</v>
      </c>
      <c r="J18">
        <v>18</v>
      </c>
    </row>
    <row r="19" spans="1:10" x14ac:dyDescent="0.3">
      <c r="A19">
        <v>18</v>
      </c>
      <c r="B19">
        <v>7</v>
      </c>
      <c r="C19">
        <v>1</v>
      </c>
      <c r="D19" t="s">
        <v>114</v>
      </c>
      <c r="F19">
        <v>1</v>
      </c>
      <c r="G19">
        <v>344900</v>
      </c>
      <c r="H19" s="2">
        <f>+Costos[[#This Row],[Precio unitario]]*Costos[[#This Row],[Cantidad]]*Costos[[#This Row],[Tiempo]]</f>
        <v>6208200</v>
      </c>
      <c r="J19">
        <v>18</v>
      </c>
    </row>
    <row r="20" spans="1:10" x14ac:dyDescent="0.3">
      <c r="A20">
        <v>19</v>
      </c>
      <c r="B20">
        <v>7</v>
      </c>
      <c r="C20">
        <v>1</v>
      </c>
      <c r="D20" t="s">
        <v>115</v>
      </c>
      <c r="F20">
        <v>1</v>
      </c>
      <c r="G20">
        <v>188000</v>
      </c>
      <c r="H20" s="2">
        <f>+Costos[[#This Row],[Precio unitario]]*Costos[[#This Row],[Cantidad]]*Costos[[#This Row],[Tiempo]]</f>
        <v>3384000</v>
      </c>
      <c r="J20">
        <v>18</v>
      </c>
    </row>
    <row r="21" spans="1:10" x14ac:dyDescent="0.3">
      <c r="A21">
        <v>20</v>
      </c>
      <c r="B21">
        <v>7</v>
      </c>
      <c r="C21">
        <v>1</v>
      </c>
      <c r="D21" t="s">
        <v>116</v>
      </c>
      <c r="F21">
        <v>1</v>
      </c>
      <c r="G21">
        <v>432660</v>
      </c>
      <c r="H21" s="2">
        <f>+Costos[[#This Row],[Precio unitario]]*Costos[[#This Row],[Cantidad]]*Costos[[#This Row],[Tiempo]]</f>
        <v>7787880</v>
      </c>
      <c r="J21">
        <v>18</v>
      </c>
    </row>
    <row r="22" spans="1:10" x14ac:dyDescent="0.3">
      <c r="A22">
        <v>21</v>
      </c>
      <c r="B22">
        <v>7</v>
      </c>
      <c r="C22">
        <v>1</v>
      </c>
      <c r="D22" t="s">
        <v>117</v>
      </c>
      <c r="F22">
        <v>1</v>
      </c>
      <c r="G22">
        <v>120400</v>
      </c>
      <c r="H22" s="2">
        <f>+Costos[[#This Row],[Precio unitario]]*Costos[[#This Row],[Cantidad]]*Costos[[#This Row],[Tiempo]]</f>
        <v>2167200</v>
      </c>
      <c r="J22">
        <v>18</v>
      </c>
    </row>
    <row r="23" spans="1:10" x14ac:dyDescent="0.3">
      <c r="A23">
        <v>22</v>
      </c>
      <c r="B23">
        <v>8</v>
      </c>
      <c r="C23">
        <v>1</v>
      </c>
      <c r="D23" t="s">
        <v>122</v>
      </c>
      <c r="F23">
        <v>1</v>
      </c>
      <c r="G23">
        <v>2300000</v>
      </c>
      <c r="H23" s="2">
        <f>+Costos[[#This Row],[Precio unitario]]*Costos[[#This Row],[Cantidad]]*Costos[[#This Row],[Tiempo]]</f>
        <v>41400000</v>
      </c>
      <c r="J23">
        <v>18</v>
      </c>
    </row>
    <row r="24" spans="1:10" x14ac:dyDescent="0.3">
      <c r="A24">
        <v>23</v>
      </c>
      <c r="B24">
        <v>8</v>
      </c>
      <c r="C24">
        <v>1</v>
      </c>
      <c r="D24" t="s">
        <v>49</v>
      </c>
      <c r="F24">
        <v>1200</v>
      </c>
      <c r="G24">
        <v>620</v>
      </c>
      <c r="H24" s="2">
        <f>+Costos[[#This Row],[Precio unitario]]*Costos[[#This Row],[Cantidad]]*Costos[[#This Row],[Tiempo]]</f>
        <v>13392000</v>
      </c>
      <c r="J24">
        <v>18</v>
      </c>
    </row>
    <row r="25" spans="1:10" x14ac:dyDescent="0.3">
      <c r="A25">
        <v>24</v>
      </c>
      <c r="B25">
        <v>9</v>
      </c>
      <c r="C25">
        <v>1</v>
      </c>
      <c r="D25" t="s">
        <v>123</v>
      </c>
      <c r="F25">
        <v>1</v>
      </c>
      <c r="G25">
        <v>588420</v>
      </c>
      <c r="H25" s="2">
        <f>+Costos[[#This Row],[Precio unitario]]*Costos[[#This Row],[Cantidad]]*Costos[[#This Row],[Tiempo]]</f>
        <v>10591560</v>
      </c>
      <c r="J25">
        <v>18</v>
      </c>
    </row>
    <row r="26" spans="1:10" x14ac:dyDescent="0.3">
      <c r="A26">
        <v>25</v>
      </c>
      <c r="B26">
        <v>9</v>
      </c>
      <c r="C26">
        <v>1</v>
      </c>
      <c r="D26" t="s">
        <v>124</v>
      </c>
      <c r="F26">
        <v>48</v>
      </c>
      <c r="G26">
        <v>12430</v>
      </c>
      <c r="H26" s="2">
        <f>+Costos[[#This Row],[Precio unitario]]*Costos[[#This Row],[Cantidad]]*Costos[[#This Row],[Tiempo]]</f>
        <v>10739520</v>
      </c>
      <c r="J26">
        <v>18</v>
      </c>
    </row>
    <row r="27" spans="1:10" x14ac:dyDescent="0.3">
      <c r="A27">
        <v>26</v>
      </c>
      <c r="B27">
        <v>9</v>
      </c>
      <c r="C27">
        <v>1</v>
      </c>
      <c r="D27" t="s">
        <v>125</v>
      </c>
      <c r="F27">
        <v>1</v>
      </c>
      <c r="G27">
        <v>355690</v>
      </c>
      <c r="H27" s="2">
        <f>+Costos[[#This Row],[Precio unitario]]*Costos[[#This Row],[Cantidad]]*Costos[[#This Row],[Tiempo]]</f>
        <v>6402420</v>
      </c>
      <c r="J27">
        <v>18</v>
      </c>
    </row>
    <row r="28" spans="1:10" x14ac:dyDescent="0.3">
      <c r="A28">
        <v>27</v>
      </c>
      <c r="B28">
        <v>10</v>
      </c>
      <c r="C28">
        <v>1</v>
      </c>
      <c r="D28" t="s">
        <v>121</v>
      </c>
      <c r="F28">
        <v>1</v>
      </c>
      <c r="G28">
        <v>207882422.6466274</v>
      </c>
      <c r="H28" s="2">
        <f>+Costos[[#This Row],[Precio unitario]]*Costos[[#This Row],[Cantidad]]*Costos[[#This Row],[Tiempo]]</f>
        <v>207882422.6466274</v>
      </c>
      <c r="J28">
        <v>1</v>
      </c>
    </row>
    <row r="29" spans="1:10" x14ac:dyDescent="0.3">
      <c r="A29">
        <v>28</v>
      </c>
      <c r="B29">
        <v>11</v>
      </c>
      <c r="C29">
        <v>1</v>
      </c>
      <c r="D29" t="s">
        <v>126</v>
      </c>
      <c r="F29">
        <v>1</v>
      </c>
      <c r="G29">
        <v>100000000</v>
      </c>
      <c r="H29" s="2">
        <f>+Costos[[#This Row],[Precio unitario]]*Costos[[#This Row],[Cantidad]]*Costos[[#This Row],[Tiempo]]</f>
        <v>100000000</v>
      </c>
      <c r="J29">
        <v>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E7AC-B96E-42A9-8E31-205E60C36D2F}">
  <dimension ref="A1:B12"/>
  <sheetViews>
    <sheetView workbookViewId="0">
      <selection activeCell="B12" sqref="B12"/>
    </sheetView>
  </sheetViews>
  <sheetFormatPr baseColWidth="10" defaultRowHeight="14.4" x14ac:dyDescent="0.3"/>
  <cols>
    <col min="2" max="2" width="37.5546875" bestFit="1" customWidth="1"/>
  </cols>
  <sheetData>
    <row r="1" spans="1:2" x14ac:dyDescent="0.3">
      <c r="A1" t="s">
        <v>4</v>
      </c>
      <c r="B1" t="s">
        <v>7</v>
      </c>
    </row>
    <row r="2" spans="1:2" x14ac:dyDescent="0.3">
      <c r="A2">
        <v>1</v>
      </c>
      <c r="B2" t="s">
        <v>87</v>
      </c>
    </row>
    <row r="3" spans="1:2" x14ac:dyDescent="0.3">
      <c r="A3">
        <v>2</v>
      </c>
      <c r="B3" t="s">
        <v>88</v>
      </c>
    </row>
    <row r="4" spans="1:2" x14ac:dyDescent="0.3">
      <c r="A4">
        <v>3</v>
      </c>
      <c r="B4" t="s">
        <v>89</v>
      </c>
    </row>
    <row r="5" spans="1:2" x14ac:dyDescent="0.3">
      <c r="A5">
        <v>4</v>
      </c>
      <c r="B5" t="s">
        <v>90</v>
      </c>
    </row>
    <row r="6" spans="1:2" x14ac:dyDescent="0.3">
      <c r="A6">
        <v>5</v>
      </c>
      <c r="B6" t="s">
        <v>91</v>
      </c>
    </row>
    <row r="7" spans="1:2" x14ac:dyDescent="0.3">
      <c r="A7">
        <v>6</v>
      </c>
      <c r="B7" t="s">
        <v>107</v>
      </c>
    </row>
    <row r="8" spans="1:2" x14ac:dyDescent="0.3">
      <c r="A8">
        <v>7</v>
      </c>
      <c r="B8" t="s">
        <v>118</v>
      </c>
    </row>
    <row r="9" spans="1:2" x14ac:dyDescent="0.3">
      <c r="A9">
        <v>8</v>
      </c>
      <c r="B9" t="s">
        <v>119</v>
      </c>
    </row>
    <row r="10" spans="1:2" x14ac:dyDescent="0.3">
      <c r="A10">
        <v>9</v>
      </c>
      <c r="B10" t="s">
        <v>120</v>
      </c>
    </row>
    <row r="11" spans="1:2" x14ac:dyDescent="0.3">
      <c r="A11">
        <v>10</v>
      </c>
      <c r="B11" t="s">
        <v>121</v>
      </c>
    </row>
    <row r="12" spans="1:2" x14ac:dyDescent="0.3">
      <c r="A12">
        <v>11</v>
      </c>
      <c r="B12" t="s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B151-6697-4EAA-9EE2-169A49EA663E}">
  <dimension ref="A1:C2"/>
  <sheetViews>
    <sheetView workbookViewId="0">
      <selection activeCell="B2" sqref="B2:C2"/>
    </sheetView>
  </sheetViews>
  <sheetFormatPr baseColWidth="10" defaultRowHeight="14.4" x14ac:dyDescent="0.3"/>
  <cols>
    <col min="3" max="3" width="12.5546875" customWidth="1"/>
  </cols>
  <sheetData>
    <row r="1" spans="1:3" x14ac:dyDescent="0.3">
      <c r="A1" t="s">
        <v>4</v>
      </c>
      <c r="B1" t="s">
        <v>7</v>
      </c>
      <c r="C1" t="s">
        <v>6</v>
      </c>
    </row>
    <row r="2" spans="1:3" x14ac:dyDescent="0.3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2276-F1B8-4CCD-B40F-0847BDE49FC2}">
  <dimension ref="A1:J2"/>
  <sheetViews>
    <sheetView workbookViewId="0">
      <selection activeCell="D12" sqref="D12"/>
    </sheetView>
  </sheetViews>
  <sheetFormatPr baseColWidth="10" defaultRowHeight="14.4" x14ac:dyDescent="0.3"/>
  <cols>
    <col min="1" max="3" width="12.44140625" customWidth="1"/>
    <col min="4" max="4" width="21.6640625" customWidth="1"/>
    <col min="5" max="5" width="20.21875" customWidth="1"/>
    <col min="7" max="7" width="16.5546875" customWidth="1"/>
    <col min="8" max="8" width="15.5546875" customWidth="1"/>
    <col min="9" max="9" width="13.44140625" customWidth="1"/>
    <col min="10" max="10" width="22.33203125" customWidth="1"/>
  </cols>
  <sheetData>
    <row r="1" spans="1:10" x14ac:dyDescent="0.3">
      <c r="A1" t="s">
        <v>129</v>
      </c>
      <c r="B1" t="s">
        <v>8</v>
      </c>
      <c r="C1" t="s">
        <v>12</v>
      </c>
      <c r="D1" t="s">
        <v>11</v>
      </c>
      <c r="E1" t="s">
        <v>9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3">
      <c r="A2">
        <v>1</v>
      </c>
      <c r="B2">
        <v>1</v>
      </c>
      <c r="C2">
        <v>1</v>
      </c>
      <c r="D2">
        <v>1</v>
      </c>
      <c r="F2">
        <v>18</v>
      </c>
      <c r="G2">
        <v>2998804921</v>
      </c>
      <c r="H2">
        <v>2790922498</v>
      </c>
      <c r="I2" s="3">
        <f>+Licitación_maestro[[#This Row],[Monto licitación]]/Licitación_maestro[[#This Row],[Costo licitación]]-1</f>
        <v>7.4485200914382377E-2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B57B-BAC7-44E3-A988-46EF5EEA62DF}">
  <dimension ref="A1:C2"/>
  <sheetViews>
    <sheetView workbookViewId="0">
      <selection activeCell="G27" sqref="G27"/>
    </sheetView>
  </sheetViews>
  <sheetFormatPr baseColWidth="10" defaultRowHeight="14.4" x14ac:dyDescent="0.3"/>
  <cols>
    <col min="3" max="3" width="12.5546875" customWidth="1"/>
  </cols>
  <sheetData>
    <row r="1" spans="1:3" x14ac:dyDescent="0.3">
      <c r="A1" t="s">
        <v>4</v>
      </c>
      <c r="B1" t="s">
        <v>6</v>
      </c>
      <c r="C1" t="s">
        <v>7</v>
      </c>
    </row>
    <row r="2" spans="1:3" x14ac:dyDescent="0.3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C75B-64D9-4E02-A156-8C0EADA7DC0E}">
  <dimension ref="A1:B2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4</v>
      </c>
      <c r="B1" t="s">
        <v>6</v>
      </c>
    </row>
    <row r="2" spans="1:2" x14ac:dyDescent="0.3">
      <c r="A2">
        <v>1</v>
      </c>
      <c r="B2" t="s">
        <v>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7310-1E14-49F2-A7DA-5851F382CBF1}">
  <dimension ref="A1:D3"/>
  <sheetViews>
    <sheetView workbookViewId="0">
      <selection activeCell="F16" sqref="F16"/>
    </sheetView>
  </sheetViews>
  <sheetFormatPr baseColWidth="10" defaultRowHeight="14.4" x14ac:dyDescent="0.3"/>
  <cols>
    <col min="2" max="3" width="13.33203125" customWidth="1"/>
  </cols>
  <sheetData>
    <row r="1" spans="1:4" x14ac:dyDescent="0.3">
      <c r="A1" t="s">
        <v>4</v>
      </c>
      <c r="B1" t="s">
        <v>17</v>
      </c>
      <c r="C1" t="s">
        <v>18</v>
      </c>
      <c r="D1" t="s">
        <v>7</v>
      </c>
    </row>
    <row r="2" spans="1:4" x14ac:dyDescent="0.3">
      <c r="A2">
        <v>1</v>
      </c>
      <c r="B2" t="s">
        <v>98</v>
      </c>
    </row>
    <row r="3" spans="1:4" x14ac:dyDescent="0.3">
      <c r="A3">
        <v>2</v>
      </c>
      <c r="B3" t="s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5008-22DF-4B83-9818-39045E7F6CE4}">
  <dimension ref="A1:J4"/>
  <sheetViews>
    <sheetView workbookViewId="0">
      <selection sqref="A1:H3"/>
    </sheetView>
  </sheetViews>
  <sheetFormatPr baseColWidth="10" defaultRowHeight="14.4" x14ac:dyDescent="0.3"/>
  <cols>
    <col min="2" max="3" width="15.33203125" customWidth="1"/>
    <col min="6" max="6" width="12.44140625" customWidth="1"/>
  </cols>
  <sheetData>
    <row r="1" spans="1:10" x14ac:dyDescent="0.3">
      <c r="A1" t="s">
        <v>4</v>
      </c>
      <c r="B1" t="s">
        <v>19</v>
      </c>
      <c r="C1" t="s">
        <v>21</v>
      </c>
      <c r="D1" t="s">
        <v>20</v>
      </c>
      <c r="E1" t="s">
        <v>22</v>
      </c>
      <c r="F1" t="s">
        <v>55</v>
      </c>
      <c r="G1" t="s">
        <v>127</v>
      </c>
      <c r="H1" t="s">
        <v>128</v>
      </c>
    </row>
    <row r="2" spans="1:10" x14ac:dyDescent="0.3">
      <c r="A2">
        <v>1</v>
      </c>
      <c r="B2">
        <v>1</v>
      </c>
      <c r="C2">
        <v>1</v>
      </c>
      <c r="D2">
        <v>783360</v>
      </c>
      <c r="E2">
        <f>+Herramientas_licitacion[[#This Row],[Valor]]*Herramientas_licitacion[[#This Row],[Cantidad]]*Herramientas_licitacion[[#This Row],[Tiempo]]</f>
        <v>14100480</v>
      </c>
      <c r="F2">
        <v>1</v>
      </c>
      <c r="G2">
        <v>18</v>
      </c>
      <c r="H2">
        <v>1</v>
      </c>
    </row>
    <row r="3" spans="1:10" x14ac:dyDescent="0.3">
      <c r="A3">
        <v>2</v>
      </c>
      <c r="B3">
        <v>2</v>
      </c>
      <c r="C3">
        <v>1</v>
      </c>
      <c r="D3">
        <v>1169640</v>
      </c>
      <c r="E3">
        <f>+Herramientas_licitacion[[#This Row],[Valor]]*Herramientas_licitacion[[#This Row],[Cantidad]]*Herramientas_licitacion[[#This Row],[Tiempo]]</f>
        <v>21053520</v>
      </c>
      <c r="F3">
        <v>1</v>
      </c>
      <c r="G3">
        <v>18</v>
      </c>
      <c r="H3">
        <v>1</v>
      </c>
    </row>
    <row r="4" spans="1:10" x14ac:dyDescent="0.3">
      <c r="J4">
        <f>+SUM(Herramientas_licitacion[Total])+SUM(Mano_obra_licitacion[Columna1])*18+'Equipo licitación'!F6+EPP_licitacion[Valor]+SUM('Costos asociados licitación'!H2:H4)</f>
        <v>2175104808.073637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23BB-9890-4024-B1CA-83515B6E1492}">
  <dimension ref="A1:H3"/>
  <sheetViews>
    <sheetView tabSelected="1" workbookViewId="0">
      <selection activeCell="J8" sqref="J8"/>
    </sheetView>
  </sheetViews>
  <sheetFormatPr baseColWidth="10" defaultRowHeight="14.4" x14ac:dyDescent="0.3"/>
  <sheetData>
    <row r="1" spans="1:8" x14ac:dyDescent="0.3">
      <c r="A1" t="s">
        <v>4</v>
      </c>
      <c r="B1" t="s">
        <v>19</v>
      </c>
      <c r="C1" t="s">
        <v>21</v>
      </c>
      <c r="D1" t="s">
        <v>20</v>
      </c>
      <c r="E1" t="s">
        <v>22</v>
      </c>
      <c r="F1" t="s">
        <v>55</v>
      </c>
      <c r="G1" t="s">
        <v>127</v>
      </c>
      <c r="H1" t="s">
        <v>128</v>
      </c>
    </row>
    <row r="2" spans="1:8" x14ac:dyDescent="0.3">
      <c r="A2">
        <v>1</v>
      </c>
      <c r="B2">
        <v>1</v>
      </c>
      <c r="C2">
        <v>1</v>
      </c>
      <c r="D2">
        <v>783360</v>
      </c>
      <c r="E2">
        <f>+Herramientas_licitacion2[[#This Row],[Valor]]*Herramientas_licitacion2[[#This Row],[Cantidad]]*Herramientas_licitacion2[[#This Row],[Tiempo]]</f>
        <v>14100480</v>
      </c>
      <c r="F2">
        <v>1</v>
      </c>
      <c r="G2">
        <v>18</v>
      </c>
      <c r="H2">
        <v>1</v>
      </c>
    </row>
    <row r="3" spans="1:8" x14ac:dyDescent="0.3">
      <c r="A3">
        <v>2</v>
      </c>
      <c r="B3">
        <v>2</v>
      </c>
      <c r="C3">
        <v>1</v>
      </c>
      <c r="D3">
        <v>1169640</v>
      </c>
      <c r="E3">
        <f>+Herramientas_licitacion2[[#This Row],[Valor]]*Herramientas_licitacion2[[#This Row],[Cantidad]]*Herramientas_licitacion2[[#This Row],[Tiempo]]</f>
        <v>21053520</v>
      </c>
      <c r="F3">
        <v>1</v>
      </c>
      <c r="G3">
        <v>18</v>
      </c>
      <c r="H3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2F2-C034-481E-A43D-1313BAC3E90E}">
  <dimension ref="A1:B2"/>
  <sheetViews>
    <sheetView workbookViewId="0">
      <selection activeCell="J27" sqref="J27"/>
    </sheetView>
  </sheetViews>
  <sheetFormatPr baseColWidth="10" defaultRowHeight="14.4" x14ac:dyDescent="0.3"/>
  <cols>
    <col min="2" max="2" width="13.21875" customWidth="1"/>
  </cols>
  <sheetData>
    <row r="1" spans="1:2" x14ac:dyDescent="0.3">
      <c r="A1" t="s">
        <v>4</v>
      </c>
      <c r="B1" t="s">
        <v>23</v>
      </c>
    </row>
    <row r="2" spans="1:2" x14ac:dyDescent="0.3">
      <c r="A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Licitación</vt:lpstr>
      <vt:lpstr>Rubro</vt:lpstr>
      <vt:lpstr>Licitación maestro</vt:lpstr>
      <vt:lpstr>Modalidad de contrato</vt:lpstr>
      <vt:lpstr>Unidad de medida</vt:lpstr>
      <vt:lpstr>Herramientas maestro</vt:lpstr>
      <vt:lpstr>Herramientas licitación</vt:lpstr>
      <vt:lpstr>Hoja1</vt:lpstr>
      <vt:lpstr>Especialidad</vt:lpstr>
      <vt:lpstr>Mano de obra maestro</vt:lpstr>
      <vt:lpstr>Mano de obra licitacion</vt:lpstr>
      <vt:lpstr>Equipos maestro</vt:lpstr>
      <vt:lpstr>Equipo licitación</vt:lpstr>
      <vt:lpstr>EPP maestro</vt:lpstr>
      <vt:lpstr>EPP licitación</vt:lpstr>
      <vt:lpstr>Vehículos maestro</vt:lpstr>
      <vt:lpstr>Vehículo licitación</vt:lpstr>
      <vt:lpstr>Costos asociados licitación</vt:lpstr>
      <vt:lpstr>Categoría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Munoz</dc:creator>
  <cp:lastModifiedBy>Oscar Munoz</cp:lastModifiedBy>
  <dcterms:created xsi:type="dcterms:W3CDTF">2019-09-09T14:05:17Z</dcterms:created>
  <dcterms:modified xsi:type="dcterms:W3CDTF">2019-10-01T15:57:20Z</dcterms:modified>
</cp:coreProperties>
</file>