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ANICA\_Cursos\Excel\"/>
    </mc:Choice>
  </mc:AlternateContent>
  <xr:revisionPtr revIDLastSave="0" documentId="13_ncr:1_{8F166114-6B96-4EAC-8684-F6242616A651}" xr6:coauthVersionLast="47" xr6:coauthVersionMax="47" xr10:uidLastSave="{00000000-0000-0000-0000-000000000000}"/>
  <bookViews>
    <workbookView xWindow="-108" yWindow="-108" windowWidth="23256" windowHeight="12576" activeTab="3" xr2:uid="{06B89BF3-34E5-418B-899D-381AE31C32FE}"/>
  </bookViews>
  <sheets>
    <sheet name="Y-SI" sheetId="1" r:id="rId1"/>
    <sheet name="PROMEDIOS" sheetId="2" r:id="rId2"/>
    <sheet name="CONCAT" sheetId="3" r:id="rId3"/>
    <sheet name="CONTEOS" sheetId="4" r:id="rId4"/>
    <sheet name="MODA" sheetId="5" r:id="rId5"/>
    <sheet name="SUMAS" sheetId="6" r:id="rId6"/>
    <sheet name="BUSCARV" sheetId="7" r:id="rId7"/>
    <sheet name="TABLAS" sheetId="8" r:id="rId8"/>
    <sheet name="FORMATO COND" sheetId="10" r:id="rId9"/>
  </sheets>
  <definedNames>
    <definedName name="_xlnm._FilterDatabase" localSheetId="3" hidden="1">CONTEOS!$G$1:$J$22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7" l="1"/>
  <c r="I15" i="7"/>
  <c r="I16" i="7"/>
  <c r="I17" i="7"/>
  <c r="I13" i="7"/>
  <c r="I4" i="7"/>
  <c r="H19" i="6"/>
  <c r="H20" i="6"/>
  <c r="H21" i="6"/>
  <c r="H18" i="6"/>
  <c r="F4" i="6"/>
  <c r="F5" i="6"/>
  <c r="F3" i="6"/>
  <c r="B10" i="5"/>
  <c r="M6" i="4"/>
  <c r="M7" i="4"/>
  <c r="M8" i="4"/>
  <c r="M9" i="4"/>
  <c r="M10" i="4"/>
  <c r="M11" i="4"/>
  <c r="M12" i="4"/>
  <c r="M13" i="4"/>
  <c r="M14" i="4"/>
  <c r="M15" i="4"/>
  <c r="M5" i="4"/>
  <c r="C25" i="4"/>
  <c r="C24" i="4"/>
  <c r="D23" i="4"/>
  <c r="D24" i="4"/>
  <c r="A23" i="4"/>
  <c r="A24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H17" i="2"/>
  <c r="H18" i="2"/>
  <c r="H19" i="2"/>
  <c r="H16" i="2"/>
  <c r="F4" i="2"/>
  <c r="F5" i="2"/>
  <c r="F3" i="2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<sst xmlns="http://schemas.openxmlformats.org/spreadsheetml/2006/main" count="462" uniqueCount="121">
  <si>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</si>
  <si>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</si>
  <si>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</si>
  <si>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</si>
  <si>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</si>
  <si>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</si>
  <si>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</si>
  <si>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</si>
  <si>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</si>
  <si>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</si>
  <si>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</si>
  <si>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</si>
  <si>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</si>
  <si>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</si>
  <si>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</si>
  <si>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</si>
  <si>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</si>
  <si>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 xml:space="preserve">    Bulbasaur</t>
  </si>
  <si>
    <t>Type</t>
  </si>
  <si>
    <t>Average Speed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</si>
  <si>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</si>
  <si>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</si>
  <si>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</si>
  <si>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</si>
  <si>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</si>
  <si>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Squirtle</t>
  </si>
  <si>
    <t xml:space="preserve">    Wartortle</t>
  </si>
  <si>
    <t xml:space="preserve">    Blastoise</t>
  </si>
  <si>
    <t>Defense</t>
  </si>
  <si>
    <t>Generation</t>
  </si>
  <si>
    <t>Gen.</t>
  </si>
  <si>
    <t>Average Defense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</si>
  <si>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</si>
  <si>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</si>
  <si>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</si>
  <si>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</si>
  <si>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</si>
  <si>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</si>
  <si>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</si>
  <si>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</si>
  <si>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</si>
  <si>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</si>
  <si>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</si>
  <si>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 xml:space="preserve">    Tentacool</t>
  </si>
  <si>
    <t xml:space="preserve">    Magneton</t>
  </si>
  <si>
    <t>Electric</t>
  </si>
  <si>
    <t xml:space="preserve">    Dewgong</t>
  </si>
  <si>
    <t xml:space="preserve">    Cloyster</t>
  </si>
  <si>
    <t xml:space="preserve">    Onix</t>
  </si>
  <si>
    <t>Rock</t>
  </si>
  <si>
    <t xml:space="preserve">    Dragonair</t>
  </si>
  <si>
    <t>Dragon</t>
  </si>
  <si>
    <t xml:space="preserve">    Pidgeotto</t>
  </si>
  <si>
    <t>Normal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</si>
  <si>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</si>
  <si>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</si>
  <si>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</si>
  <si>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</si>
  <si>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</si>
  <si>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</si>
  <si>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>Poison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</si>
  <si>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</si>
  <si>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</si>
  <si>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</si>
  <si>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</si>
  <si>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</si>
  <si>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Type 2</t>
  </si>
  <si>
    <t>Steel</t>
  </si>
  <si>
    <t>Ice</t>
  </si>
  <si>
    <t>Ground</t>
  </si>
  <si>
    <t>Flying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</si>
  <si>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</si>
  <si>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</si>
  <si>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</si>
  <si>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</si>
  <si>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</si>
  <si>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</si>
  <si>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</si>
  <si>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</si>
  <si>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</si>
  <si>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</si>
  <si>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</si>
  <si>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</si>
  <si>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Total</t>
  </si>
  <si>
    <t>Total Sum</t>
  </si>
  <si>
    <t>Suma Defense</t>
  </si>
  <si>
    <t>ID</t>
  </si>
  <si>
    <t>Name</t>
  </si>
  <si>
    <t>HP</t>
  </si>
  <si>
    <t>Attack</t>
  </si>
  <si>
    <t xml:space="preserve">    Abra</t>
  </si>
  <si>
    <t>Psychic</t>
  </si>
  <si>
    <t xml:space="preserve">    Kadabra</t>
  </si>
  <si>
    <t xml:space="preserve">    Alakazam</t>
  </si>
  <si>
    <t xml:space="preserve">    Machop</t>
  </si>
  <si>
    <t xml:space="preserve">    Machoke</t>
  </si>
  <si>
    <t xml:space="preserve">    Machamp</t>
  </si>
  <si>
    <t xml:space="preserve">    Bellsprout</t>
  </si>
  <si>
    <t xml:space="preserve">    Weepinbell</t>
  </si>
  <si>
    <t xml:space="preserve">    Tentacruel</t>
  </si>
  <si>
    <t xml:space="preserve">    Geodude</t>
  </si>
  <si>
    <t xml:space="preserve">    Graveler</t>
  </si>
  <si>
    <t xml:space="preserve">    Golem</t>
  </si>
  <si>
    <t xml:space="preserve">    Ponyta</t>
  </si>
  <si>
    <t xml:space="preserve">    Rapidash</t>
  </si>
  <si>
    <t xml:space="preserve">    Slowpoke</t>
  </si>
  <si>
    <t xml:space="preserve">    SlowbroMega Slowbro</t>
  </si>
  <si>
    <t xml:space="preserve">    Magnemite</t>
  </si>
  <si>
    <t xml:space="preserve">    Farfetch'd</t>
  </si>
  <si>
    <t>Campo Extra</t>
  </si>
  <si>
    <t xml:space="preserve">        Name</t>
  </si>
  <si>
    <t xml:space="preserve">        Bulbasaur</t>
  </si>
  <si>
    <t xml:space="preserve">        Ivysaur</t>
  </si>
  <si>
    <t xml:space="preserve">        Venusaur</t>
  </si>
  <si>
    <t xml:space="preserve">        Charmander</t>
  </si>
  <si>
    <t xml:space="preserve">        Charmeleon</t>
  </si>
  <si>
    <t xml:space="preserve">        Charizard</t>
  </si>
  <si>
    <t xml:space="preserve">        Squirtle</t>
  </si>
  <si>
    <t xml:space="preserve">        Wartortle</t>
  </si>
  <si>
    <t>Speed2</t>
  </si>
  <si>
    <t>Speed3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</si>
</sst>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DB9015-4B26-4055-9E76-CD54B6CA2829}" name="Tabla1" displayName="Tabla1" ref="A1:G22" totalsRowShown="0">
  <autoFilter ref="A1:G22" xr:uid="{CADB9015-4B26-4055-9E76-CD54B6CA2829}"/>
  <tableColumns count="7">
    <tableColumn id="1" xr3:uid="{11B91B60-3937-4B36-9A1D-41C359E2AABD}" name="    Name"/>
    <tableColumn id="2" xr3:uid="{62FDF47E-E1C3-4FFF-9580-75D4BE7231B2}" name="Type 1"/>
    <tableColumn id="3" xr3:uid="{7CA44518-5F08-42F2-93B2-AFF0BF65DBA8}" name="Type 2"/>
    <tableColumn id="4" xr3:uid="{CF0A9CF6-CE4F-441B-9C6E-0C8F5A30792D}" name="HP"/>
    <tableColumn id="5" xr3:uid="{B59D10FC-91AF-4795-854C-9DA1C0B36B9B}" name="Attack"/>
    <tableColumn id="6" xr3:uid="{9743E0E1-BBCB-48EA-99E2-DBED36DDF8B0}" name="Defense"/>
    <tableColumn id="7" xr3:uid="{0A786B54-01D0-4EFF-B5C0-F0AF08123FEB}" name="Campo Extr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122A-0666-41DA-860A-EEF8CE74EF88}">
  <dimension ref="A1:D11"/>
  <sheetViews>
    <sheetView workbookViewId="0">
      <selection activeCell="C8" sqref="C8"/>
    </sheetView>
  </sheetViews>
  <sheetFormatPr baseColWidth="10" defaultRowHeight="14.4" x14ac:dyDescent="0.3"/>
  <cols>
    <col min="1" max="1" width="13.6640625" bestFit="1" customWidth="1"/>
    <col min="4" max="4" width="29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45</v>
      </c>
      <c r="D2" t="str">
        <f>IF(AND(B2="FIRE",C2&gt;70,TRIM(A2)="CHARMELEON"),"YES","NO")</f>
        <v>NO</v>
      </c>
    </row>
    <row r="3" spans="1:4" x14ac:dyDescent="0.3">
      <c r="A3" t="s">
        <v>6</v>
      </c>
      <c r="B3" t="s">
        <v>5</v>
      </c>
      <c r="C3">
        <v>60</v>
      </c>
      <c r="D3" t="str">
        <f t="shared" ref="D3:D10" si="0">IF(AND(B3="FIRE",C3&gt;70,TRIM(A3)="CHARMELEON"),"YES","NO")</f>
        <v>NO</v>
      </c>
    </row>
    <row r="4" spans="1:4" x14ac:dyDescent="0.3">
      <c r="A4" t="s">
        <v>7</v>
      </c>
      <c r="B4" t="s">
        <v>5</v>
      </c>
      <c r="C4">
        <v>80</v>
      </c>
      <c r="D4" t="str">
        <f t="shared" si="0"/>
        <v>NO</v>
      </c>
    </row>
    <row r="5" spans="1:4" x14ac:dyDescent="0.3">
      <c r="A5" t="s">
        <v>8</v>
      </c>
      <c r="B5" t="s">
        <v>9</v>
      </c>
      <c r="C5">
        <v>65</v>
      </c>
      <c r="D5" t="str">
        <f t="shared" si="0"/>
        <v>NO</v>
      </c>
    </row>
    <row r="6" spans="1:4" x14ac:dyDescent="0.3">
      <c r="A6" t="s">
        <v>10</v>
      </c>
      <c r="B6" t="s">
        <v>9</v>
      </c>
      <c r="C6">
        <v>80</v>
      </c>
      <c r="D6" t="str">
        <f t="shared" si="0"/>
        <v>YES</v>
      </c>
    </row>
    <row r="7" spans="1:4" x14ac:dyDescent="0.3">
      <c r="A7" t="s">
        <v>11</v>
      </c>
      <c r="B7" t="s">
        <v>9</v>
      </c>
      <c r="C7">
        <v>100</v>
      </c>
      <c r="D7" t="str">
        <f t="shared" si="0"/>
        <v>NO</v>
      </c>
    </row>
    <row r="8" spans="1:4" x14ac:dyDescent="0.3">
      <c r="A8" t="s">
        <v>12</v>
      </c>
      <c r="B8" t="s">
        <v>13</v>
      </c>
      <c r="C8">
        <v>43</v>
      </c>
      <c r="D8" t="str">
        <f t="shared" si="0"/>
        <v>NO</v>
      </c>
    </row>
    <row r="9" spans="1:4" x14ac:dyDescent="0.3">
      <c r="A9" t="s">
        <v>14</v>
      </c>
      <c r="B9" t="s">
        <v>13</v>
      </c>
      <c r="C9">
        <v>58</v>
      </c>
      <c r="D9" t="str">
        <f t="shared" si="0"/>
        <v>NO</v>
      </c>
    </row>
    <row r="10" spans="1:4" x14ac:dyDescent="0.3">
      <c r="A10" t="s">
        <v>15</v>
      </c>
      <c r="B10" t="s">
        <v>13</v>
      </c>
      <c r="C10">
        <v>78</v>
      </c>
      <c r="D10" t="str">
        <f t="shared" si="0"/>
        <v>NO</v>
      </c>
    </row>
    <row r="11" spans="1:4" x14ac:dyDescent="0.3">
      <c r="A1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CAF7A-D3BE-4084-9DEA-A74CECB9C23F}">
  <dimension ref="A1:H27"/>
  <sheetViews>
    <sheetView workbookViewId="0">
      <selection activeCell="A14" sqref="A14:H2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t="s">
        <v>17</v>
      </c>
      <c r="B2" t="s">
        <v>5</v>
      </c>
      <c r="C2">
        <v>45</v>
      </c>
      <c r="E2" t="s">
        <v>18</v>
      </c>
      <c r="F2" t="s">
        <v>19</v>
      </c>
    </row>
    <row r="3" spans="1:8" x14ac:dyDescent="0.3">
      <c r="A3" t="s">
        <v>20</v>
      </c>
      <c r="B3" t="s">
        <v>5</v>
      </c>
      <c r="C3">
        <v>60</v>
      </c>
      <c r="E3" t="s">
        <v>5</v>
      </c>
      <c r="F3">
        <f ca="1">AVERAGEIF(B2:C10,E3,C2:C10)</f>
        <v>61.666666666666664</v>
      </c>
    </row>
    <row r="4" spans="1:8" x14ac:dyDescent="0.3">
      <c r="A4" t="s">
        <v>21</v>
      </c>
      <c r="B4" t="s">
        <v>5</v>
      </c>
      <c r="C4">
        <v>80</v>
      </c>
      <c r="E4" t="s">
        <v>9</v>
      </c>
      <c r="F4">
        <f t="shared" ref="F4:F5" ca="1" si="0">AVERAGEIF(B3:C11,E4,C3:C11)</f>
        <v>81.666666666666671</v>
      </c>
    </row>
    <row r="5" spans="1:8" x14ac:dyDescent="0.3">
      <c r="A5" t="s">
        <v>22</v>
      </c>
      <c r="B5" t="s">
        <v>9</v>
      </c>
      <c r="C5">
        <v>65</v>
      </c>
      <c r="E5" t="s">
        <v>13</v>
      </c>
      <c r="F5">
        <f t="shared" ca="1" si="0"/>
        <v>59.666666666666664</v>
      </c>
    </row>
    <row r="6" spans="1:8" x14ac:dyDescent="0.3">
      <c r="A6" t="s">
        <v>23</v>
      </c>
      <c r="B6" t="s">
        <v>9</v>
      </c>
      <c r="C6">
        <v>80</v>
      </c>
    </row>
    <row r="7" spans="1:8" x14ac:dyDescent="0.3">
      <c r="A7" t="s">
        <v>24</v>
      </c>
      <c r="B7" t="s">
        <v>9</v>
      </c>
      <c r="C7">
        <v>100</v>
      </c>
    </row>
    <row r="8" spans="1:8" x14ac:dyDescent="0.3">
      <c r="A8" t="s">
        <v>25</v>
      </c>
      <c r="B8" t="s">
        <v>13</v>
      </c>
      <c r="C8">
        <v>43</v>
      </c>
    </row>
    <row r="9" spans="1:8" x14ac:dyDescent="0.3">
      <c r="A9" t="s">
        <v>26</v>
      </c>
      <c r="B9" t="s">
        <v>13</v>
      </c>
      <c r="C9">
        <v>58</v>
      </c>
    </row>
    <row r="10" spans="1:8" x14ac:dyDescent="0.3">
      <c r="A10" t="s">
        <v>27</v>
      </c>
      <c r="B10" t="s">
        <v>13</v>
      </c>
      <c r="C10">
        <v>78</v>
      </c>
    </row>
    <row r="11" spans="1:8" x14ac:dyDescent="0.3">
      <c r="A11" t="s">
        <v>16</v>
      </c>
    </row>
    <row r="14" spans="1:8" x14ac:dyDescent="0.3">
      <c r="A14" t="s">
        <v>0</v>
      </c>
      <c r="B14" t="s">
        <v>1</v>
      </c>
      <c r="C14" t="s">
        <v>28</v>
      </c>
      <c r="D14" t="s">
        <v>29</v>
      </c>
    </row>
    <row r="15" spans="1:8" x14ac:dyDescent="0.3">
      <c r="A15" t="s">
        <v>17</v>
      </c>
      <c r="B15" t="s">
        <v>5</v>
      </c>
      <c r="C15">
        <v>49</v>
      </c>
      <c r="D15">
        <v>1</v>
      </c>
      <c r="F15" t="s">
        <v>18</v>
      </c>
      <c r="G15" t="s">
        <v>30</v>
      </c>
      <c r="H15" t="s">
        <v>31</v>
      </c>
    </row>
    <row r="16" spans="1:8" x14ac:dyDescent="0.3">
      <c r="A16" t="s">
        <v>20</v>
      </c>
      <c r="B16" t="s">
        <v>5</v>
      </c>
      <c r="C16">
        <v>63</v>
      </c>
      <c r="D16">
        <v>1</v>
      </c>
      <c r="F16" t="s">
        <v>5</v>
      </c>
      <c r="G16">
        <v>1</v>
      </c>
      <c r="H16">
        <f>AVERAGEIFS(C15:C26,B15:B26,F16,D15:D26,G16)</f>
        <v>65</v>
      </c>
    </row>
    <row r="17" spans="1:8" x14ac:dyDescent="0.3">
      <c r="A17" t="s">
        <v>21</v>
      </c>
      <c r="B17" t="s">
        <v>5</v>
      </c>
      <c r="C17">
        <v>83</v>
      </c>
      <c r="D17">
        <v>1</v>
      </c>
      <c r="F17" t="s">
        <v>9</v>
      </c>
      <c r="G17">
        <v>1</v>
      </c>
      <c r="H17">
        <f t="shared" ref="H17:H19" si="1">AVERAGEIFS(C16:C27,B16:B27,F17,D16:D27,G17)</f>
        <v>59.666666666666664</v>
      </c>
    </row>
    <row r="18" spans="1:8" x14ac:dyDescent="0.3">
      <c r="A18" t="s">
        <v>22</v>
      </c>
      <c r="B18" t="s">
        <v>9</v>
      </c>
      <c r="C18">
        <v>43</v>
      </c>
      <c r="D18">
        <v>1</v>
      </c>
      <c r="F18" t="s">
        <v>5</v>
      </c>
      <c r="G18">
        <v>2</v>
      </c>
      <c r="H18">
        <f t="shared" si="1"/>
        <v>81.666666666666671</v>
      </c>
    </row>
    <row r="19" spans="1:8" x14ac:dyDescent="0.3">
      <c r="A19" t="s">
        <v>23</v>
      </c>
      <c r="B19" t="s">
        <v>9</v>
      </c>
      <c r="C19">
        <v>58</v>
      </c>
      <c r="D19">
        <v>1</v>
      </c>
      <c r="F19" t="s">
        <v>9</v>
      </c>
      <c r="G19">
        <v>2</v>
      </c>
      <c r="H19">
        <f t="shared" si="1"/>
        <v>59.666666666666664</v>
      </c>
    </row>
    <row r="20" spans="1:8" x14ac:dyDescent="0.3">
      <c r="A20" t="s">
        <v>24</v>
      </c>
      <c r="B20" t="s">
        <v>9</v>
      </c>
      <c r="C20">
        <v>78</v>
      </c>
      <c r="D20">
        <v>1</v>
      </c>
    </row>
    <row r="21" spans="1:8" x14ac:dyDescent="0.3">
      <c r="A21" t="s">
        <v>32</v>
      </c>
      <c r="B21" t="s">
        <v>5</v>
      </c>
      <c r="C21">
        <v>65</v>
      </c>
      <c r="D21">
        <v>2</v>
      </c>
    </row>
    <row r="22" spans="1:8" x14ac:dyDescent="0.3">
      <c r="A22" t="s">
        <v>33</v>
      </c>
      <c r="B22" t="s">
        <v>5</v>
      </c>
      <c r="C22">
        <v>80</v>
      </c>
      <c r="D22">
        <v>2</v>
      </c>
    </row>
    <row r="23" spans="1:8" x14ac:dyDescent="0.3">
      <c r="A23" t="s">
        <v>34</v>
      </c>
      <c r="B23" t="s">
        <v>5</v>
      </c>
      <c r="C23">
        <v>100</v>
      </c>
      <c r="D23">
        <v>2</v>
      </c>
    </row>
    <row r="24" spans="1:8" x14ac:dyDescent="0.3">
      <c r="A24" t="s">
        <v>35</v>
      </c>
      <c r="B24" t="s">
        <v>9</v>
      </c>
      <c r="C24">
        <v>43</v>
      </c>
      <c r="D24">
        <v>2</v>
      </c>
    </row>
    <row r="25" spans="1:8" x14ac:dyDescent="0.3">
      <c r="A25" t="s">
        <v>36</v>
      </c>
      <c r="B25" t="s">
        <v>9</v>
      </c>
      <c r="C25">
        <v>58</v>
      </c>
      <c r="D25">
        <v>2</v>
      </c>
    </row>
    <row r="26" spans="1:8" x14ac:dyDescent="0.3">
      <c r="A26" t="s">
        <v>37</v>
      </c>
      <c r="B26" t="s">
        <v>9</v>
      </c>
      <c r="C26">
        <v>78</v>
      </c>
      <c r="D26">
        <v>2</v>
      </c>
    </row>
    <row r="27" spans="1:8" x14ac:dyDescent="0.3">
      <c r="A27" t="s">
        <v>16</v>
      </c>
    </row>
  </sheetData>
  <pageMargins left="0.7" right="0.7" top="0.75" bottom="0.75" header="0.3" footer="0.3"/>
  <ignoredErrors>
    <ignoredError sqref="H17 H18:H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EFAA-CFD6-4C02-B727-6D2B55B346C1}">
  <dimension ref="A1:E22"/>
  <sheetViews>
    <sheetView workbookViewId="0">
      <selection sqref="A1:C21"/>
    </sheetView>
  </sheetViews>
  <sheetFormatPr baseColWidth="10" defaultRowHeight="14.4" x14ac:dyDescent="0.3"/>
  <cols>
    <col min="5" max="5" width="25.77734375" bestFit="1" customWidth="1"/>
  </cols>
  <sheetData>
    <row r="1" spans="1:5" x14ac:dyDescent="0.3">
      <c r="A1" t="s">
        <v>0</v>
      </c>
      <c r="B1" t="s">
        <v>1</v>
      </c>
      <c r="C1" t="s">
        <v>38</v>
      </c>
    </row>
    <row r="2" spans="1:5" x14ac:dyDescent="0.3">
      <c r="A2" t="s">
        <v>39</v>
      </c>
      <c r="B2" t="s">
        <v>40</v>
      </c>
      <c r="C2">
        <v>305</v>
      </c>
      <c r="E2" t="str">
        <f>TRIM(_xlfn.CONCAT(A2," ",B2,", Stats:",C2))</f>
        <v>Mankey Fighting, Stats:305</v>
      </c>
    </row>
    <row r="3" spans="1:5" x14ac:dyDescent="0.3">
      <c r="A3" t="s">
        <v>41</v>
      </c>
      <c r="B3" t="s">
        <v>13</v>
      </c>
      <c r="C3">
        <v>510</v>
      </c>
      <c r="E3" t="str">
        <f t="shared" ref="E3:E21" si="0">TRIM(_xlfn.CONCAT(A3," ",B3,", Stats:",C3))</f>
        <v>Poliwrath Water, Stats:510</v>
      </c>
    </row>
    <row r="4" spans="1:5" x14ac:dyDescent="0.3">
      <c r="A4" t="s">
        <v>42</v>
      </c>
      <c r="B4" t="s">
        <v>5</v>
      </c>
      <c r="C4">
        <v>490</v>
      </c>
      <c r="E4" t="str">
        <f t="shared" si="0"/>
        <v>Victreebel Grass, Stats:490</v>
      </c>
    </row>
    <row r="5" spans="1:5" x14ac:dyDescent="0.3">
      <c r="A5" t="s">
        <v>43</v>
      </c>
      <c r="B5" t="s">
        <v>13</v>
      </c>
      <c r="C5">
        <v>335</v>
      </c>
      <c r="E5" t="str">
        <f t="shared" si="0"/>
        <v>Tentacool Water, Stats:335</v>
      </c>
    </row>
    <row r="6" spans="1:5" x14ac:dyDescent="0.3">
      <c r="A6" t="s">
        <v>44</v>
      </c>
      <c r="B6" t="s">
        <v>45</v>
      </c>
      <c r="C6">
        <v>465</v>
      </c>
      <c r="E6" t="str">
        <f t="shared" si="0"/>
        <v>Magneton Electric, Stats:465</v>
      </c>
    </row>
    <row r="7" spans="1:5" x14ac:dyDescent="0.3">
      <c r="A7" t="s">
        <v>46</v>
      </c>
      <c r="B7" t="s">
        <v>13</v>
      </c>
      <c r="C7">
        <v>475</v>
      </c>
      <c r="E7" t="str">
        <f t="shared" si="0"/>
        <v>Dewgong Water, Stats:475</v>
      </c>
    </row>
    <row r="8" spans="1:5" x14ac:dyDescent="0.3">
      <c r="A8" t="s">
        <v>47</v>
      </c>
      <c r="B8" t="s">
        <v>13</v>
      </c>
      <c r="C8">
        <v>525</v>
      </c>
      <c r="E8" t="str">
        <f t="shared" si="0"/>
        <v>Cloyster Water, Stats:525</v>
      </c>
    </row>
    <row r="9" spans="1:5" x14ac:dyDescent="0.3">
      <c r="A9" t="s">
        <v>48</v>
      </c>
      <c r="B9" t="s">
        <v>49</v>
      </c>
      <c r="C9">
        <v>385</v>
      </c>
      <c r="E9" t="str">
        <f t="shared" si="0"/>
        <v>Onix Rock, Stats:385</v>
      </c>
    </row>
    <row r="10" spans="1:5" x14ac:dyDescent="0.3">
      <c r="A10" t="s">
        <v>50</v>
      </c>
      <c r="B10" t="s">
        <v>51</v>
      </c>
      <c r="C10">
        <v>420</v>
      </c>
      <c r="E10" t="str">
        <f t="shared" si="0"/>
        <v>Dragonair Dragon, Stats:420</v>
      </c>
    </row>
    <row r="11" spans="1:5" x14ac:dyDescent="0.3">
      <c r="A11" t="s">
        <v>52</v>
      </c>
      <c r="B11" t="s">
        <v>53</v>
      </c>
      <c r="C11">
        <v>349</v>
      </c>
      <c r="E11" t="str">
        <f t="shared" si="0"/>
        <v>Pidgeotto Normal, Stats:349</v>
      </c>
    </row>
    <row r="12" spans="1:5" x14ac:dyDescent="0.3">
      <c r="A12" t="s">
        <v>54</v>
      </c>
      <c r="B12" t="s">
        <v>53</v>
      </c>
      <c r="C12">
        <v>253</v>
      </c>
      <c r="E12" t="str">
        <f t="shared" si="0"/>
        <v>Rattata Normal, Stats:253</v>
      </c>
    </row>
    <row r="13" spans="1:5" x14ac:dyDescent="0.3">
      <c r="A13" t="s">
        <v>55</v>
      </c>
      <c r="B13" t="s">
        <v>56</v>
      </c>
      <c r="C13">
        <v>395</v>
      </c>
      <c r="E13" t="str">
        <f t="shared" si="0"/>
        <v>Beedrill Bug, Stats:395</v>
      </c>
    </row>
    <row r="14" spans="1:5" x14ac:dyDescent="0.3">
      <c r="A14" t="s">
        <v>57</v>
      </c>
      <c r="B14" t="s">
        <v>53</v>
      </c>
      <c r="C14">
        <v>310</v>
      </c>
      <c r="E14" t="str">
        <f t="shared" si="0"/>
        <v>Doduo Normal, Stats:310</v>
      </c>
    </row>
    <row r="15" spans="1:5" x14ac:dyDescent="0.3">
      <c r="A15" t="s">
        <v>58</v>
      </c>
      <c r="B15" t="s">
        <v>13</v>
      </c>
      <c r="C15">
        <v>475</v>
      </c>
      <c r="E15" t="str">
        <f t="shared" si="0"/>
        <v>Kingler Water, Stats:475</v>
      </c>
    </row>
    <row r="16" spans="1:5" x14ac:dyDescent="0.3">
      <c r="A16" t="s">
        <v>59</v>
      </c>
      <c r="B16" t="s">
        <v>60</v>
      </c>
      <c r="C16">
        <v>505</v>
      </c>
      <c r="E16" t="str">
        <f t="shared" si="0"/>
        <v>Nidoqueen Poison, Stats:505</v>
      </c>
    </row>
    <row r="17" spans="1:5" x14ac:dyDescent="0.3">
      <c r="A17" t="s">
        <v>61</v>
      </c>
      <c r="B17" t="s">
        <v>40</v>
      </c>
      <c r="C17">
        <v>455</v>
      </c>
      <c r="E17" t="str">
        <f t="shared" si="0"/>
        <v>Hitmonchan Fighting, Stats:455</v>
      </c>
    </row>
    <row r="18" spans="1:5" x14ac:dyDescent="0.3">
      <c r="A18" t="s">
        <v>23</v>
      </c>
      <c r="B18" t="s">
        <v>9</v>
      </c>
      <c r="C18">
        <v>405</v>
      </c>
      <c r="E18" t="str">
        <f t="shared" si="0"/>
        <v>Charmeleon Fire, Stats:405</v>
      </c>
    </row>
    <row r="19" spans="1:5" x14ac:dyDescent="0.3">
      <c r="A19" t="s">
        <v>62</v>
      </c>
      <c r="B19" t="s">
        <v>60</v>
      </c>
      <c r="C19">
        <v>438</v>
      </c>
      <c r="E19" t="str">
        <f t="shared" si="0"/>
        <v>Arbok Poison, Stats:438</v>
      </c>
    </row>
    <row r="20" spans="1:5" x14ac:dyDescent="0.3">
      <c r="A20" t="s">
        <v>63</v>
      </c>
      <c r="B20" t="s">
        <v>64</v>
      </c>
      <c r="C20">
        <v>310</v>
      </c>
      <c r="E20" t="str">
        <f t="shared" si="0"/>
        <v>Gastly Ghost, Stats:310</v>
      </c>
    </row>
    <row r="21" spans="1:5" x14ac:dyDescent="0.3">
      <c r="A21" t="s">
        <v>65</v>
      </c>
      <c r="B21" t="s">
        <v>13</v>
      </c>
      <c r="C21">
        <v>200</v>
      </c>
      <c r="E21" t="str">
        <f t="shared" si="0"/>
        <v>Magikarp Water, Stats:200</v>
      </c>
    </row>
    <row r="22" spans="1:5" x14ac:dyDescent="0.3">
      <c r="A2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07D6-71D6-4B51-82E4-19E468EA449C}">
  <dimension ref="A1:M25"/>
  <sheetViews>
    <sheetView tabSelected="1" workbookViewId="0">
      <selection activeCell="J12" sqref="J12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66</v>
      </c>
      <c r="D1" t="s">
        <v>38</v>
      </c>
      <c r="G1" t="s">
        <v>0</v>
      </c>
      <c r="H1" t="s">
        <v>1</v>
      </c>
      <c r="I1" t="s">
        <v>66</v>
      </c>
      <c r="J1" t="s">
        <v>38</v>
      </c>
    </row>
    <row r="2" spans="1:13" x14ac:dyDescent="0.3">
      <c r="A2" t="s">
        <v>39</v>
      </c>
      <c r="B2" t="s">
        <v>40</v>
      </c>
      <c r="D2">
        <v>305</v>
      </c>
      <c r="G2" t="s">
        <v>39</v>
      </c>
      <c r="H2" t="s">
        <v>40</v>
      </c>
      <c r="J2">
        <v>305</v>
      </c>
    </row>
    <row r="3" spans="1:13" x14ac:dyDescent="0.3">
      <c r="A3" t="s">
        <v>41</v>
      </c>
      <c r="B3" t="s">
        <v>13</v>
      </c>
      <c r="C3" t="s">
        <v>40</v>
      </c>
      <c r="D3">
        <v>510</v>
      </c>
      <c r="G3" t="s">
        <v>41</v>
      </c>
      <c r="H3" t="s">
        <v>13</v>
      </c>
      <c r="I3" t="s">
        <v>40</v>
      </c>
      <c r="J3">
        <v>510</v>
      </c>
    </row>
    <row r="4" spans="1:13" x14ac:dyDescent="0.3">
      <c r="A4" t="s">
        <v>42</v>
      </c>
      <c r="B4" t="s">
        <v>5</v>
      </c>
      <c r="C4" t="s">
        <v>60</v>
      </c>
      <c r="D4">
        <v>490</v>
      </c>
      <c r="G4" t="s">
        <v>42</v>
      </c>
      <c r="H4" t="s">
        <v>5</v>
      </c>
      <c r="I4" t="s">
        <v>60</v>
      </c>
      <c r="J4">
        <v>490</v>
      </c>
    </row>
    <row r="5" spans="1:13" x14ac:dyDescent="0.3">
      <c r="A5" t="s">
        <v>43</v>
      </c>
      <c r="B5" t="s">
        <v>13</v>
      </c>
      <c r="C5" t="s">
        <v>60</v>
      </c>
      <c r="D5">
        <v>335</v>
      </c>
      <c r="G5" t="s">
        <v>43</v>
      </c>
      <c r="H5" t="s">
        <v>13</v>
      </c>
      <c r="I5" t="s">
        <v>60</v>
      </c>
      <c r="J5">
        <v>335</v>
      </c>
      <c r="L5" t="s">
        <v>5</v>
      </c>
      <c r="M5">
        <f>COUNTIF($H$2:$H$21,L5)</f>
        <v>1</v>
      </c>
    </row>
    <row r="6" spans="1:13" x14ac:dyDescent="0.3">
      <c r="A6" t="s">
        <v>44</v>
      </c>
      <c r="B6" t="s">
        <v>45</v>
      </c>
      <c r="C6" t="s">
        <v>67</v>
      </c>
      <c r="D6">
        <v>465</v>
      </c>
      <c r="G6" t="s">
        <v>44</v>
      </c>
      <c r="H6" t="s">
        <v>45</v>
      </c>
      <c r="I6" t="s">
        <v>67</v>
      </c>
      <c r="J6">
        <v>465</v>
      </c>
      <c r="L6" t="s">
        <v>13</v>
      </c>
      <c r="M6">
        <f t="shared" ref="M6:M15" si="0">COUNTIF($H$2:$H$21,L6)</f>
        <v>6</v>
      </c>
    </row>
    <row r="7" spans="1:13" x14ac:dyDescent="0.3">
      <c r="A7" t="s">
        <v>46</v>
      </c>
      <c r="B7" t="s">
        <v>13</v>
      </c>
      <c r="C7" t="s">
        <v>68</v>
      </c>
      <c r="D7">
        <v>475</v>
      </c>
      <c r="G7" t="s">
        <v>46</v>
      </c>
      <c r="H7" t="s">
        <v>13</v>
      </c>
      <c r="I7" t="s">
        <v>68</v>
      </c>
      <c r="J7">
        <v>475</v>
      </c>
      <c r="L7" t="s">
        <v>45</v>
      </c>
      <c r="M7">
        <f t="shared" si="0"/>
        <v>1</v>
      </c>
    </row>
    <row r="8" spans="1:13" x14ac:dyDescent="0.3">
      <c r="A8" t="s">
        <v>47</v>
      </c>
      <c r="B8" t="s">
        <v>13</v>
      </c>
      <c r="C8" t="s">
        <v>68</v>
      </c>
      <c r="D8">
        <v>525</v>
      </c>
      <c r="G8" t="s">
        <v>47</v>
      </c>
      <c r="H8" t="s">
        <v>13</v>
      </c>
      <c r="I8" t="s">
        <v>68</v>
      </c>
      <c r="J8">
        <v>525</v>
      </c>
      <c r="L8" t="s">
        <v>40</v>
      </c>
      <c r="M8">
        <f t="shared" si="0"/>
        <v>2</v>
      </c>
    </row>
    <row r="9" spans="1:13" x14ac:dyDescent="0.3">
      <c r="A9" t="s">
        <v>48</v>
      </c>
      <c r="B9" t="s">
        <v>49</v>
      </c>
      <c r="C9" t="s">
        <v>69</v>
      </c>
      <c r="D9">
        <v>385</v>
      </c>
      <c r="G9" t="s">
        <v>48</v>
      </c>
      <c r="H9" t="s">
        <v>49</v>
      </c>
      <c r="I9" t="s">
        <v>69</v>
      </c>
      <c r="J9">
        <v>385</v>
      </c>
      <c r="L9" t="s">
        <v>49</v>
      </c>
      <c r="M9">
        <f t="shared" si="0"/>
        <v>1</v>
      </c>
    </row>
    <row r="10" spans="1:13" x14ac:dyDescent="0.3">
      <c r="A10" t="s">
        <v>50</v>
      </c>
      <c r="B10" t="s">
        <v>51</v>
      </c>
      <c r="D10">
        <v>420</v>
      </c>
      <c r="G10" t="s">
        <v>50</v>
      </c>
      <c r="H10" t="s">
        <v>51</v>
      </c>
      <c r="J10">
        <v>420</v>
      </c>
      <c r="L10" t="s">
        <v>51</v>
      </c>
      <c r="M10">
        <f t="shared" si="0"/>
        <v>1</v>
      </c>
    </row>
    <row r="11" spans="1:13" x14ac:dyDescent="0.3">
      <c r="A11" t="s">
        <v>52</v>
      </c>
      <c r="B11" t="s">
        <v>53</v>
      </c>
      <c r="C11" t="s">
        <v>70</v>
      </c>
      <c r="D11">
        <v>349</v>
      </c>
      <c r="G11" t="s">
        <v>52</v>
      </c>
      <c r="H11" t="s">
        <v>53</v>
      </c>
      <c r="I11" t="s">
        <v>70</v>
      </c>
      <c r="J11">
        <v>349</v>
      </c>
      <c r="L11" t="s">
        <v>53</v>
      </c>
      <c r="M11">
        <f t="shared" si="0"/>
        <v>3</v>
      </c>
    </row>
    <row r="12" spans="1:13" x14ac:dyDescent="0.3">
      <c r="A12" t="s">
        <v>54</v>
      </c>
      <c r="B12" t="s">
        <v>53</v>
      </c>
      <c r="D12">
        <v>253</v>
      </c>
      <c r="G12" t="s">
        <v>54</v>
      </c>
      <c r="H12" t="s">
        <v>53</v>
      </c>
      <c r="J12">
        <v>253</v>
      </c>
      <c r="L12" t="s">
        <v>56</v>
      </c>
      <c r="M12">
        <f t="shared" si="0"/>
        <v>1</v>
      </c>
    </row>
    <row r="13" spans="1:13" x14ac:dyDescent="0.3">
      <c r="A13" t="s">
        <v>55</v>
      </c>
      <c r="B13" t="s">
        <v>56</v>
      </c>
      <c r="C13" t="s">
        <v>60</v>
      </c>
      <c r="D13">
        <v>395</v>
      </c>
      <c r="G13" t="s">
        <v>55</v>
      </c>
      <c r="H13" t="s">
        <v>56</v>
      </c>
      <c r="I13" t="s">
        <v>60</v>
      </c>
      <c r="J13">
        <v>395</v>
      </c>
      <c r="L13" t="s">
        <v>60</v>
      </c>
      <c r="M13">
        <f t="shared" si="0"/>
        <v>2</v>
      </c>
    </row>
    <row r="14" spans="1:13" x14ac:dyDescent="0.3">
      <c r="A14" t="s">
        <v>57</v>
      </c>
      <c r="B14" t="s">
        <v>53</v>
      </c>
      <c r="C14" t="s">
        <v>70</v>
      </c>
      <c r="D14">
        <v>310</v>
      </c>
      <c r="G14" t="s">
        <v>57</v>
      </c>
      <c r="H14" t="s">
        <v>53</v>
      </c>
      <c r="I14" t="s">
        <v>70</v>
      </c>
      <c r="J14">
        <v>310</v>
      </c>
      <c r="L14" t="s">
        <v>9</v>
      </c>
      <c r="M14">
        <f t="shared" si="0"/>
        <v>1</v>
      </c>
    </row>
    <row r="15" spans="1:13" x14ac:dyDescent="0.3">
      <c r="A15" t="s">
        <v>58</v>
      </c>
      <c r="B15" t="s">
        <v>13</v>
      </c>
      <c r="D15">
        <v>475</v>
      </c>
      <c r="G15" t="s">
        <v>58</v>
      </c>
      <c r="H15" t="s">
        <v>13</v>
      </c>
      <c r="J15">
        <v>475</v>
      </c>
      <c r="L15" t="s">
        <v>64</v>
      </c>
      <c r="M15">
        <f t="shared" si="0"/>
        <v>1</v>
      </c>
    </row>
    <row r="16" spans="1:13" x14ac:dyDescent="0.3">
      <c r="A16" t="s">
        <v>59</v>
      </c>
      <c r="B16" t="s">
        <v>60</v>
      </c>
      <c r="C16" t="s">
        <v>69</v>
      </c>
      <c r="D16">
        <v>505</v>
      </c>
      <c r="G16" t="s">
        <v>59</v>
      </c>
      <c r="H16" t="s">
        <v>60</v>
      </c>
      <c r="I16" t="s">
        <v>69</v>
      </c>
      <c r="J16">
        <v>505</v>
      </c>
    </row>
    <row r="17" spans="1:10" x14ac:dyDescent="0.3">
      <c r="A17" t="s">
        <v>61</v>
      </c>
      <c r="B17" t="s">
        <v>40</v>
      </c>
      <c r="D17">
        <v>455</v>
      </c>
      <c r="G17" t="s">
        <v>61</v>
      </c>
      <c r="H17" t="s">
        <v>40</v>
      </c>
      <c r="J17">
        <v>455</v>
      </c>
    </row>
    <row r="18" spans="1:10" x14ac:dyDescent="0.3">
      <c r="A18" t="s">
        <v>23</v>
      </c>
      <c r="B18" t="s">
        <v>9</v>
      </c>
      <c r="D18">
        <v>405</v>
      </c>
      <c r="G18" t="s">
        <v>23</v>
      </c>
      <c r="H18" t="s">
        <v>9</v>
      </c>
      <c r="J18">
        <v>405</v>
      </c>
    </row>
    <row r="19" spans="1:10" x14ac:dyDescent="0.3">
      <c r="A19" t="s">
        <v>62</v>
      </c>
      <c r="B19" t="s">
        <v>60</v>
      </c>
      <c r="D19">
        <v>438</v>
      </c>
      <c r="G19" t="s">
        <v>62</v>
      </c>
      <c r="H19" t="s">
        <v>60</v>
      </c>
      <c r="J19">
        <v>438</v>
      </c>
    </row>
    <row r="20" spans="1:10" x14ac:dyDescent="0.3">
      <c r="A20" t="s">
        <v>63</v>
      </c>
      <c r="B20" t="s">
        <v>64</v>
      </c>
      <c r="C20" t="s">
        <v>60</v>
      </c>
      <c r="D20">
        <v>310</v>
      </c>
      <c r="G20" t="s">
        <v>63</v>
      </c>
      <c r="H20" t="s">
        <v>64</v>
      </c>
      <c r="I20" t="s">
        <v>60</v>
      </c>
      <c r="J20">
        <v>310</v>
      </c>
    </row>
    <row r="21" spans="1:10" x14ac:dyDescent="0.3">
      <c r="A21" t="s">
        <v>65</v>
      </c>
      <c r="B21" t="s">
        <v>13</v>
      </c>
      <c r="D21">
        <v>200</v>
      </c>
      <c r="G21" t="s">
        <v>65</v>
      </c>
      <c r="H21" t="s">
        <v>13</v>
      </c>
      <c r="J21">
        <v>200</v>
      </c>
    </row>
    <row r="22" spans="1:10" x14ac:dyDescent="0.3">
      <c r="A22" t="s">
        <v>16</v>
      </c>
      <c r="G22" t="s">
        <v>16</v>
      </c>
    </row>
    <row r="23" spans="1:10" x14ac:dyDescent="0.3">
      <c r="A23">
        <f>COUNT(A1:A20)</f>
        <v>0</v>
      </c>
      <c r="D23">
        <f>COUNT(D2:D21)</f>
        <v>20</v>
      </c>
    </row>
    <row r="24" spans="1:10" x14ac:dyDescent="0.3">
      <c r="A24">
        <f>COUNTA(A2:A21)</f>
        <v>20</v>
      </c>
      <c r="C24">
        <f>COUNTA(C2:C21)</f>
        <v>12</v>
      </c>
      <c r="D24">
        <f>COUNTA(D2:D21)</f>
        <v>20</v>
      </c>
    </row>
    <row r="25" spans="1:10" x14ac:dyDescent="0.3">
      <c r="C25">
        <f>COUNTBLANK(C2:C21)</f>
        <v>8</v>
      </c>
    </row>
  </sheetData>
  <autoFilter ref="G1:J22" xr:uid="{149E07D6-71D6-4B51-82E4-19E468EA44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E77C-DA2B-44E3-B293-080219BB7156}">
  <dimension ref="A1:E11"/>
  <sheetViews>
    <sheetView workbookViewId="0">
      <selection activeCell="F20" sqref="F20"/>
    </sheetView>
  </sheetViews>
  <sheetFormatPr baseColWidth="10" defaultRowHeight="14.4" x14ac:dyDescent="0.3"/>
  <sheetData>
    <row r="1" spans="1:5" x14ac:dyDescent="0.3">
      <c r="A1" t="s">
        <v>71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 t="s">
        <v>76</v>
      </c>
      <c r="B2">
        <v>10</v>
      </c>
      <c r="C2">
        <v>4</v>
      </c>
      <c r="D2">
        <v>1</v>
      </c>
      <c r="E2">
        <v>1</v>
      </c>
    </row>
    <row r="3" spans="1:5" x14ac:dyDescent="0.3">
      <c r="A3" t="s">
        <v>77</v>
      </c>
      <c r="B3">
        <v>12</v>
      </c>
      <c r="C3">
        <v>3</v>
      </c>
      <c r="D3">
        <v>0</v>
      </c>
      <c r="E3">
        <v>1</v>
      </c>
    </row>
    <row r="4" spans="1:5" x14ac:dyDescent="0.3">
      <c r="A4" t="s">
        <v>78</v>
      </c>
      <c r="B4">
        <v>15</v>
      </c>
      <c r="C4">
        <v>1</v>
      </c>
      <c r="D4">
        <v>3</v>
      </c>
      <c r="E4">
        <v>3</v>
      </c>
    </row>
    <row r="5" spans="1:5" x14ac:dyDescent="0.3">
      <c r="A5" t="s">
        <v>79</v>
      </c>
      <c r="B5">
        <v>4</v>
      </c>
      <c r="C5">
        <v>2</v>
      </c>
      <c r="D5">
        <v>6</v>
      </c>
      <c r="E5">
        <v>0</v>
      </c>
    </row>
    <row r="6" spans="1:5" x14ac:dyDescent="0.3">
      <c r="A6" t="s">
        <v>80</v>
      </c>
      <c r="B6">
        <v>10</v>
      </c>
      <c r="C6">
        <v>4</v>
      </c>
      <c r="D6">
        <v>3</v>
      </c>
      <c r="E6">
        <v>3</v>
      </c>
    </row>
    <row r="7" spans="1:5" x14ac:dyDescent="0.3">
      <c r="A7" t="s">
        <v>81</v>
      </c>
      <c r="B7">
        <v>9</v>
      </c>
      <c r="C7">
        <v>2</v>
      </c>
      <c r="D7">
        <v>3</v>
      </c>
      <c r="E7">
        <v>0</v>
      </c>
    </row>
    <row r="10" spans="1:5" x14ac:dyDescent="0.3">
      <c r="A10" t="s">
        <v>82</v>
      </c>
      <c r="B10">
        <f>_xlfn.MODE.SNGL(B2:E7)</f>
        <v>3</v>
      </c>
    </row>
    <row r="11" spans="1:5" x14ac:dyDescent="0.3">
      <c r="A1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AA93-E763-4424-B2FF-B9FABF1E0275}">
  <dimension ref="A1:H28"/>
  <sheetViews>
    <sheetView workbookViewId="0">
      <selection activeCell="E27" sqref="E27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83</v>
      </c>
    </row>
    <row r="2" spans="1:6" x14ac:dyDescent="0.3">
      <c r="A2" t="s">
        <v>17</v>
      </c>
      <c r="B2" t="s">
        <v>5</v>
      </c>
      <c r="C2">
        <v>318</v>
      </c>
      <c r="E2" t="s">
        <v>18</v>
      </c>
      <c r="F2" t="s">
        <v>84</v>
      </c>
    </row>
    <row r="3" spans="1:6" x14ac:dyDescent="0.3">
      <c r="A3" t="s">
        <v>20</v>
      </c>
      <c r="B3" t="s">
        <v>5</v>
      </c>
      <c r="C3">
        <v>405</v>
      </c>
      <c r="E3" t="s">
        <v>5</v>
      </c>
      <c r="F3">
        <f ca="1">SUMIF(B2:C10,E3,C2:C10)</f>
        <v>1248</v>
      </c>
    </row>
    <row r="4" spans="1:6" x14ac:dyDescent="0.3">
      <c r="A4" t="s">
        <v>21</v>
      </c>
      <c r="B4" t="s">
        <v>5</v>
      </c>
      <c r="C4">
        <v>525</v>
      </c>
      <c r="E4" t="s">
        <v>9</v>
      </c>
      <c r="F4">
        <f t="shared" ref="F4:F5" ca="1" si="0">SUMIF(B3:C11,E4,C3:C11)</f>
        <v>1248</v>
      </c>
    </row>
    <row r="5" spans="1:6" x14ac:dyDescent="0.3">
      <c r="A5" t="s">
        <v>22</v>
      </c>
      <c r="B5" t="s">
        <v>9</v>
      </c>
      <c r="C5">
        <v>309</v>
      </c>
      <c r="E5" t="s">
        <v>13</v>
      </c>
      <c r="F5">
        <f t="shared" ca="1" si="0"/>
        <v>1249</v>
      </c>
    </row>
    <row r="6" spans="1:6" x14ac:dyDescent="0.3">
      <c r="A6" t="s">
        <v>23</v>
      </c>
      <c r="B6" t="s">
        <v>9</v>
      </c>
      <c r="C6">
        <v>405</v>
      </c>
    </row>
    <row r="7" spans="1:6" x14ac:dyDescent="0.3">
      <c r="A7" t="s">
        <v>24</v>
      </c>
      <c r="B7" t="s">
        <v>9</v>
      </c>
      <c r="C7">
        <v>534</v>
      </c>
    </row>
    <row r="8" spans="1:6" x14ac:dyDescent="0.3">
      <c r="A8" t="s">
        <v>25</v>
      </c>
      <c r="B8" t="s">
        <v>13</v>
      </c>
      <c r="C8">
        <v>314</v>
      </c>
    </row>
    <row r="9" spans="1:6" x14ac:dyDescent="0.3">
      <c r="A9" t="s">
        <v>26</v>
      </c>
      <c r="B9" t="s">
        <v>13</v>
      </c>
      <c r="C9">
        <v>405</v>
      </c>
    </row>
    <row r="10" spans="1:6" x14ac:dyDescent="0.3">
      <c r="A10" t="s">
        <v>27</v>
      </c>
      <c r="B10" t="s">
        <v>13</v>
      </c>
      <c r="C10">
        <v>530</v>
      </c>
    </row>
    <row r="11" spans="1:6" x14ac:dyDescent="0.3">
      <c r="A11" t="s">
        <v>16</v>
      </c>
    </row>
    <row r="16" spans="1:6" x14ac:dyDescent="0.3">
      <c r="A16" t="s">
        <v>0</v>
      </c>
      <c r="B16" t="s">
        <v>1</v>
      </c>
      <c r="C16" t="s">
        <v>28</v>
      </c>
      <c r="D16" t="s">
        <v>29</v>
      </c>
    </row>
    <row r="17" spans="1:8" x14ac:dyDescent="0.3">
      <c r="A17" t="s">
        <v>17</v>
      </c>
      <c r="B17" t="s">
        <v>5</v>
      </c>
      <c r="C17">
        <v>49</v>
      </c>
      <c r="D17">
        <v>1</v>
      </c>
      <c r="F17" t="s">
        <v>18</v>
      </c>
      <c r="G17" t="s">
        <v>30</v>
      </c>
      <c r="H17" t="s">
        <v>85</v>
      </c>
    </row>
    <row r="18" spans="1:8" x14ac:dyDescent="0.3">
      <c r="A18" t="s">
        <v>20</v>
      </c>
      <c r="B18" t="s">
        <v>5</v>
      </c>
      <c r="C18">
        <v>63</v>
      </c>
      <c r="D18">
        <v>1</v>
      </c>
      <c r="F18" t="s">
        <v>5</v>
      </c>
      <c r="G18">
        <v>1</v>
      </c>
      <c r="H18">
        <f>SUMIFS($C$17:$C$28,$B$17:$B$28,F18,$D$17:$D$28,G18)</f>
        <v>195</v>
      </c>
    </row>
    <row r="19" spans="1:8" x14ac:dyDescent="0.3">
      <c r="A19" t="s">
        <v>21</v>
      </c>
      <c r="B19" t="s">
        <v>5</v>
      </c>
      <c r="C19">
        <v>83</v>
      </c>
      <c r="D19">
        <v>1</v>
      </c>
      <c r="F19" t="s">
        <v>9</v>
      </c>
      <c r="G19">
        <v>1</v>
      </c>
      <c r="H19">
        <f t="shared" ref="H19:H21" si="1">SUMIFS($C$17:$C$28,$B$17:$B$28,F19,$D$17:$D$28,G19)</f>
        <v>179</v>
      </c>
    </row>
    <row r="20" spans="1:8" x14ac:dyDescent="0.3">
      <c r="A20" t="s">
        <v>22</v>
      </c>
      <c r="B20" t="s">
        <v>9</v>
      </c>
      <c r="C20">
        <v>43</v>
      </c>
      <c r="D20">
        <v>1</v>
      </c>
      <c r="F20" t="s">
        <v>5</v>
      </c>
      <c r="G20">
        <v>2</v>
      </c>
      <c r="H20">
        <f t="shared" si="1"/>
        <v>245</v>
      </c>
    </row>
    <row r="21" spans="1:8" x14ac:dyDescent="0.3">
      <c r="A21" t="s">
        <v>23</v>
      </c>
      <c r="B21" t="s">
        <v>9</v>
      </c>
      <c r="C21">
        <v>58</v>
      </c>
      <c r="D21">
        <v>1</v>
      </c>
      <c r="F21" t="s">
        <v>9</v>
      </c>
      <c r="G21">
        <v>2</v>
      </c>
      <c r="H21">
        <f t="shared" si="1"/>
        <v>179</v>
      </c>
    </row>
    <row r="22" spans="1:8" x14ac:dyDescent="0.3">
      <c r="A22" t="s">
        <v>24</v>
      </c>
      <c r="B22" t="s">
        <v>9</v>
      </c>
      <c r="C22">
        <v>78</v>
      </c>
      <c r="D22">
        <v>1</v>
      </c>
    </row>
    <row r="23" spans="1:8" x14ac:dyDescent="0.3">
      <c r="A23" t="s">
        <v>32</v>
      </c>
      <c r="B23" t="s">
        <v>5</v>
      </c>
      <c r="C23">
        <v>65</v>
      </c>
      <c r="D23">
        <v>2</v>
      </c>
    </row>
    <row r="24" spans="1:8" x14ac:dyDescent="0.3">
      <c r="A24" t="s">
        <v>33</v>
      </c>
      <c r="B24" t="s">
        <v>5</v>
      </c>
      <c r="C24">
        <v>80</v>
      </c>
      <c r="D24">
        <v>2</v>
      </c>
    </row>
    <row r="25" spans="1:8" x14ac:dyDescent="0.3">
      <c r="A25" t="s">
        <v>34</v>
      </c>
      <c r="B25" t="s">
        <v>5</v>
      </c>
      <c r="C25">
        <v>100</v>
      </c>
      <c r="D25">
        <v>2</v>
      </c>
    </row>
    <row r="26" spans="1:8" x14ac:dyDescent="0.3">
      <c r="A26" t="s">
        <v>35</v>
      </c>
      <c r="B26" t="s">
        <v>9</v>
      </c>
      <c r="C26">
        <v>43</v>
      </c>
      <c r="D26">
        <v>2</v>
      </c>
    </row>
    <row r="27" spans="1:8" x14ac:dyDescent="0.3">
      <c r="A27" t="s">
        <v>36</v>
      </c>
      <c r="B27" t="s">
        <v>9</v>
      </c>
      <c r="C27">
        <v>58</v>
      </c>
      <c r="D27">
        <v>2</v>
      </c>
    </row>
    <row r="28" spans="1:8" x14ac:dyDescent="0.3">
      <c r="A28" t="s">
        <v>37</v>
      </c>
      <c r="B28" t="s">
        <v>9</v>
      </c>
      <c r="C28">
        <v>78</v>
      </c>
      <c r="D2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66A3-C638-4DFF-8BF7-81C208DE764E}">
  <dimension ref="A2:I22"/>
  <sheetViews>
    <sheetView workbookViewId="0">
      <selection activeCell="I17" sqref="I17"/>
    </sheetView>
  </sheetViews>
  <sheetFormatPr baseColWidth="10" defaultRowHeight="14.4" x14ac:dyDescent="0.3"/>
  <cols>
    <col min="9" max="9" width="12.6640625" bestFit="1" customWidth="1"/>
  </cols>
  <sheetData>
    <row r="2" spans="1:9" x14ac:dyDescent="0.3">
      <c r="A2" t="s">
        <v>86</v>
      </c>
      <c r="B2" t="s">
        <v>0</v>
      </c>
      <c r="C2" t="s">
        <v>1</v>
      </c>
      <c r="D2" t="s">
        <v>38</v>
      </c>
    </row>
    <row r="3" spans="1:9" x14ac:dyDescent="0.3">
      <c r="A3">
        <v>1</v>
      </c>
      <c r="B3" t="s">
        <v>39</v>
      </c>
      <c r="C3" t="s">
        <v>40</v>
      </c>
      <c r="D3">
        <v>305</v>
      </c>
      <c r="H3" t="s">
        <v>86</v>
      </c>
      <c r="I3">
        <v>17</v>
      </c>
    </row>
    <row r="4" spans="1:9" x14ac:dyDescent="0.3">
      <c r="A4">
        <v>2</v>
      </c>
      <c r="B4" t="s">
        <v>41</v>
      </c>
      <c r="C4" t="s">
        <v>13</v>
      </c>
      <c r="D4">
        <v>510</v>
      </c>
      <c r="H4" t="s">
        <v>87</v>
      </c>
      <c r="I4" t="str">
        <f>VLOOKUP(I3,A3:D22,2)</f>
        <v xml:space="preserve">    Charmeleon</v>
      </c>
    </row>
    <row r="5" spans="1:9" x14ac:dyDescent="0.3">
      <c r="A5">
        <v>3</v>
      </c>
      <c r="B5" t="s">
        <v>42</v>
      </c>
      <c r="C5" t="s">
        <v>5</v>
      </c>
      <c r="D5">
        <v>490</v>
      </c>
    </row>
    <row r="6" spans="1:9" x14ac:dyDescent="0.3">
      <c r="A6">
        <v>4</v>
      </c>
      <c r="B6" t="s">
        <v>43</v>
      </c>
      <c r="C6" t="s">
        <v>13</v>
      </c>
      <c r="D6">
        <v>335</v>
      </c>
    </row>
    <row r="7" spans="1:9" x14ac:dyDescent="0.3">
      <c r="A7">
        <v>5</v>
      </c>
      <c r="B7" t="s">
        <v>44</v>
      </c>
      <c r="C7" t="s">
        <v>45</v>
      </c>
      <c r="D7">
        <v>465</v>
      </c>
    </row>
    <row r="8" spans="1:9" x14ac:dyDescent="0.3">
      <c r="A8">
        <v>6</v>
      </c>
      <c r="B8" t="s">
        <v>46</v>
      </c>
      <c r="C8" t="s">
        <v>13</v>
      </c>
      <c r="D8">
        <v>475</v>
      </c>
    </row>
    <row r="9" spans="1:9" x14ac:dyDescent="0.3">
      <c r="A9">
        <v>7</v>
      </c>
      <c r="B9" t="s">
        <v>47</v>
      </c>
      <c r="C9" t="s">
        <v>13</v>
      </c>
      <c r="D9">
        <v>525</v>
      </c>
    </row>
    <row r="10" spans="1:9" x14ac:dyDescent="0.3">
      <c r="A10">
        <v>8</v>
      </c>
      <c r="B10" t="s">
        <v>48</v>
      </c>
      <c r="C10" t="s">
        <v>49</v>
      </c>
      <c r="D10">
        <v>385</v>
      </c>
    </row>
    <row r="11" spans="1:9" x14ac:dyDescent="0.3">
      <c r="A11">
        <v>9</v>
      </c>
      <c r="B11" t="s">
        <v>50</v>
      </c>
      <c r="C11" t="s">
        <v>51</v>
      </c>
      <c r="D11">
        <v>420</v>
      </c>
    </row>
    <row r="12" spans="1:9" x14ac:dyDescent="0.3">
      <c r="A12">
        <v>10</v>
      </c>
      <c r="B12" t="s">
        <v>52</v>
      </c>
      <c r="C12" t="s">
        <v>53</v>
      </c>
      <c r="D12">
        <v>349</v>
      </c>
      <c r="H12" t="s">
        <v>86</v>
      </c>
    </row>
    <row r="13" spans="1:9" x14ac:dyDescent="0.3">
      <c r="A13">
        <v>11</v>
      </c>
      <c r="B13" t="s">
        <v>54</v>
      </c>
      <c r="C13" t="s">
        <v>53</v>
      </c>
      <c r="D13">
        <v>253</v>
      </c>
      <c r="H13">
        <v>7</v>
      </c>
      <c r="I13" t="str">
        <f>VLOOKUP(H13,$A$3:$D$22,2,)</f>
        <v xml:space="preserve">    Cloyster</v>
      </c>
    </row>
    <row r="14" spans="1:9" x14ac:dyDescent="0.3">
      <c r="A14">
        <v>12</v>
      </c>
      <c r="B14" t="s">
        <v>55</v>
      </c>
      <c r="C14" t="s">
        <v>56</v>
      </c>
      <c r="D14">
        <v>395</v>
      </c>
      <c r="H14">
        <v>2</v>
      </c>
      <c r="I14" t="str">
        <f t="shared" ref="I14:I17" si="0">VLOOKUP(H14,$A$3:$D$22,2,)</f>
        <v xml:space="preserve">    Poliwrath</v>
      </c>
    </row>
    <row r="15" spans="1:9" x14ac:dyDescent="0.3">
      <c r="A15">
        <v>13</v>
      </c>
      <c r="B15" t="s">
        <v>57</v>
      </c>
      <c r="C15" t="s">
        <v>53</v>
      </c>
      <c r="D15">
        <v>310</v>
      </c>
      <c r="H15">
        <v>20</v>
      </c>
      <c r="I15" t="str">
        <f t="shared" si="0"/>
        <v xml:space="preserve">    Magikarp</v>
      </c>
    </row>
    <row r="16" spans="1:9" x14ac:dyDescent="0.3">
      <c r="A16">
        <v>14</v>
      </c>
      <c r="B16" t="s">
        <v>58</v>
      </c>
      <c r="C16" t="s">
        <v>13</v>
      </c>
      <c r="D16">
        <v>475</v>
      </c>
      <c r="H16">
        <v>21</v>
      </c>
      <c r="I16" t="e">
        <f t="shared" si="0"/>
        <v>#N/A</v>
      </c>
    </row>
    <row r="17" spans="1:9" x14ac:dyDescent="0.3">
      <c r="A17">
        <v>15</v>
      </c>
      <c r="B17" t="s">
        <v>59</v>
      </c>
      <c r="C17" t="s">
        <v>60</v>
      </c>
      <c r="D17">
        <v>505</v>
      </c>
      <c r="H17">
        <v>200</v>
      </c>
      <c r="I17" t="e">
        <f t="shared" si="0"/>
        <v>#N/A</v>
      </c>
    </row>
    <row r="18" spans="1:9" x14ac:dyDescent="0.3">
      <c r="A18">
        <v>16</v>
      </c>
      <c r="B18" t="s">
        <v>61</v>
      </c>
      <c r="C18" t="s">
        <v>40</v>
      </c>
      <c r="D18">
        <v>455</v>
      </c>
    </row>
    <row r="19" spans="1:9" x14ac:dyDescent="0.3">
      <c r="A19">
        <v>17</v>
      </c>
      <c r="B19" t="s">
        <v>23</v>
      </c>
      <c r="C19" t="s">
        <v>9</v>
      </c>
      <c r="D19">
        <v>405</v>
      </c>
    </row>
    <row r="20" spans="1:9" x14ac:dyDescent="0.3">
      <c r="A20">
        <v>18</v>
      </c>
      <c r="B20" t="s">
        <v>62</v>
      </c>
      <c r="C20" t="s">
        <v>60</v>
      </c>
      <c r="D20">
        <v>438</v>
      </c>
    </row>
    <row r="21" spans="1:9" x14ac:dyDescent="0.3">
      <c r="A21">
        <v>19</v>
      </c>
      <c r="B21" t="s">
        <v>63</v>
      </c>
      <c r="C21" t="s">
        <v>64</v>
      </c>
      <c r="D21">
        <v>310</v>
      </c>
    </row>
    <row r="22" spans="1:9" x14ac:dyDescent="0.3">
      <c r="A22">
        <v>20</v>
      </c>
      <c r="B22" t="s">
        <v>65</v>
      </c>
      <c r="C22" t="s">
        <v>13</v>
      </c>
      <c r="D22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7C55-A353-4F16-AC9B-E2FE0AEF1FA4}">
  <dimension ref="A1:G22"/>
  <sheetViews>
    <sheetView workbookViewId="0">
      <selection activeCell="I13" sqref="I13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66</v>
      </c>
      <c r="D1" t="s">
        <v>88</v>
      </c>
      <c r="E1" t="s">
        <v>89</v>
      </c>
      <c r="F1" t="s">
        <v>28</v>
      </c>
      <c r="G1" t="s">
        <v>109</v>
      </c>
    </row>
    <row r="2" spans="1:7" x14ac:dyDescent="0.3">
      <c r="A2" t="s">
        <v>90</v>
      </c>
      <c r="B2" t="s">
        <v>91</v>
      </c>
      <c r="D2">
        <v>25</v>
      </c>
      <c r="E2">
        <v>20</v>
      </c>
      <c r="F2">
        <v>15</v>
      </c>
    </row>
    <row r="3" spans="1:7" x14ac:dyDescent="0.3">
      <c r="A3" t="s">
        <v>92</v>
      </c>
      <c r="B3" t="s">
        <v>91</v>
      </c>
      <c r="D3">
        <v>40</v>
      </c>
      <c r="E3">
        <v>35</v>
      </c>
      <c r="F3">
        <v>30</v>
      </c>
    </row>
    <row r="4" spans="1:7" x14ac:dyDescent="0.3">
      <c r="A4" t="s">
        <v>93</v>
      </c>
      <c r="B4" t="s">
        <v>91</v>
      </c>
      <c r="D4">
        <v>55</v>
      </c>
      <c r="E4">
        <v>50</v>
      </c>
      <c r="F4">
        <v>45</v>
      </c>
    </row>
    <row r="5" spans="1:7" x14ac:dyDescent="0.3">
      <c r="A5" t="s">
        <v>94</v>
      </c>
      <c r="B5" t="s">
        <v>40</v>
      </c>
      <c r="D5">
        <v>70</v>
      </c>
      <c r="E5">
        <v>80</v>
      </c>
      <c r="F5">
        <v>50</v>
      </c>
    </row>
    <row r="6" spans="1:7" x14ac:dyDescent="0.3">
      <c r="A6" t="s">
        <v>95</v>
      </c>
      <c r="B6" t="s">
        <v>40</v>
      </c>
      <c r="D6">
        <v>80</v>
      </c>
      <c r="E6">
        <v>100</v>
      </c>
      <c r="F6">
        <v>70</v>
      </c>
    </row>
    <row r="7" spans="1:7" x14ac:dyDescent="0.3">
      <c r="A7" t="s">
        <v>96</v>
      </c>
      <c r="B7" t="s">
        <v>40</v>
      </c>
      <c r="D7">
        <v>90</v>
      </c>
      <c r="E7">
        <v>130</v>
      </c>
      <c r="F7">
        <v>80</v>
      </c>
    </row>
    <row r="8" spans="1:7" x14ac:dyDescent="0.3">
      <c r="A8" t="s">
        <v>97</v>
      </c>
      <c r="B8" t="s">
        <v>5</v>
      </c>
      <c r="C8" t="s">
        <v>60</v>
      </c>
      <c r="D8">
        <v>50</v>
      </c>
      <c r="E8">
        <v>75</v>
      </c>
      <c r="F8">
        <v>35</v>
      </c>
    </row>
    <row r="9" spans="1:7" x14ac:dyDescent="0.3">
      <c r="A9" t="s">
        <v>98</v>
      </c>
      <c r="B9" t="s">
        <v>5</v>
      </c>
      <c r="C9" t="s">
        <v>60</v>
      </c>
      <c r="D9">
        <v>65</v>
      </c>
      <c r="E9">
        <v>90</v>
      </c>
      <c r="F9">
        <v>50</v>
      </c>
    </row>
    <row r="10" spans="1:7" x14ac:dyDescent="0.3">
      <c r="A10" t="s">
        <v>42</v>
      </c>
      <c r="B10" t="s">
        <v>5</v>
      </c>
      <c r="C10" t="s">
        <v>60</v>
      </c>
      <c r="D10">
        <v>80</v>
      </c>
      <c r="E10">
        <v>105</v>
      </c>
      <c r="F10">
        <v>65</v>
      </c>
    </row>
    <row r="11" spans="1:7" x14ac:dyDescent="0.3">
      <c r="A11" t="s">
        <v>43</v>
      </c>
      <c r="B11" t="s">
        <v>13</v>
      </c>
      <c r="C11" t="s">
        <v>60</v>
      </c>
      <c r="D11">
        <v>40</v>
      </c>
      <c r="E11">
        <v>40</v>
      </c>
      <c r="F11">
        <v>35</v>
      </c>
    </row>
    <row r="12" spans="1:7" x14ac:dyDescent="0.3">
      <c r="A12" t="s">
        <v>99</v>
      </c>
      <c r="B12" t="s">
        <v>13</v>
      </c>
      <c r="C12" t="s">
        <v>60</v>
      </c>
      <c r="D12">
        <v>80</v>
      </c>
      <c r="E12">
        <v>70</v>
      </c>
      <c r="F12">
        <v>65</v>
      </c>
    </row>
    <row r="13" spans="1:7" x14ac:dyDescent="0.3">
      <c r="A13" t="s">
        <v>100</v>
      </c>
      <c r="B13" t="s">
        <v>49</v>
      </c>
      <c r="C13" t="s">
        <v>69</v>
      </c>
      <c r="D13">
        <v>40</v>
      </c>
      <c r="E13">
        <v>80</v>
      </c>
      <c r="F13">
        <v>100</v>
      </c>
    </row>
    <row r="14" spans="1:7" x14ac:dyDescent="0.3">
      <c r="A14" t="s">
        <v>101</v>
      </c>
      <c r="B14" t="s">
        <v>49</v>
      </c>
      <c r="C14" t="s">
        <v>69</v>
      </c>
      <c r="D14">
        <v>55</v>
      </c>
      <c r="E14">
        <v>95</v>
      </c>
      <c r="F14">
        <v>115</v>
      </c>
    </row>
    <row r="15" spans="1:7" x14ac:dyDescent="0.3">
      <c r="A15" t="s">
        <v>102</v>
      </c>
      <c r="B15" t="s">
        <v>49</v>
      </c>
      <c r="C15" t="s">
        <v>69</v>
      </c>
      <c r="D15">
        <v>80</v>
      </c>
      <c r="E15">
        <v>120</v>
      </c>
      <c r="F15">
        <v>130</v>
      </c>
    </row>
    <row r="16" spans="1:7" x14ac:dyDescent="0.3">
      <c r="A16" t="s">
        <v>103</v>
      </c>
      <c r="B16" t="s">
        <v>9</v>
      </c>
      <c r="D16">
        <v>50</v>
      </c>
      <c r="E16">
        <v>85</v>
      </c>
      <c r="F16">
        <v>55</v>
      </c>
    </row>
    <row r="17" spans="1:6" x14ac:dyDescent="0.3">
      <c r="A17" t="s">
        <v>104</v>
      </c>
      <c r="B17" t="s">
        <v>9</v>
      </c>
      <c r="D17">
        <v>65</v>
      </c>
      <c r="E17">
        <v>100</v>
      </c>
      <c r="F17">
        <v>70</v>
      </c>
    </row>
    <row r="18" spans="1:6" x14ac:dyDescent="0.3">
      <c r="A18" t="s">
        <v>105</v>
      </c>
      <c r="B18" t="s">
        <v>13</v>
      </c>
      <c r="C18" t="s">
        <v>91</v>
      </c>
      <c r="D18">
        <v>90</v>
      </c>
      <c r="E18">
        <v>65</v>
      </c>
      <c r="F18">
        <v>65</v>
      </c>
    </row>
    <row r="19" spans="1:6" x14ac:dyDescent="0.3">
      <c r="A19" t="s">
        <v>106</v>
      </c>
      <c r="B19" t="s">
        <v>13</v>
      </c>
      <c r="C19" t="s">
        <v>91</v>
      </c>
      <c r="D19">
        <v>95</v>
      </c>
      <c r="E19">
        <v>75</v>
      </c>
      <c r="F19">
        <v>110</v>
      </c>
    </row>
    <row r="20" spans="1:6" x14ac:dyDescent="0.3">
      <c r="A20" t="s">
        <v>107</v>
      </c>
      <c r="B20" t="s">
        <v>45</v>
      </c>
      <c r="C20" t="s">
        <v>67</v>
      </c>
      <c r="D20">
        <v>25</v>
      </c>
      <c r="E20">
        <v>35</v>
      </c>
      <c r="F20">
        <v>70</v>
      </c>
    </row>
    <row r="21" spans="1:6" x14ac:dyDescent="0.3">
      <c r="A21" t="s">
        <v>44</v>
      </c>
      <c r="B21" t="s">
        <v>45</v>
      </c>
      <c r="C21" t="s">
        <v>67</v>
      </c>
      <c r="D21">
        <v>50</v>
      </c>
      <c r="E21">
        <v>60</v>
      </c>
      <c r="F21">
        <v>95</v>
      </c>
    </row>
    <row r="22" spans="1:6" x14ac:dyDescent="0.3">
      <c r="A22" t="s">
        <v>108</v>
      </c>
      <c r="B22" t="s">
        <v>53</v>
      </c>
      <c r="C22" t="s">
        <v>70</v>
      </c>
      <c r="D22">
        <v>52</v>
      </c>
      <c r="E22">
        <v>65</v>
      </c>
      <c r="F22">
        <v>55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B55D-9FDF-4312-B602-67011E1ABF25}">
  <dimension ref="A1:F10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110</v>
      </c>
      <c r="B1" t="s">
        <v>1</v>
      </c>
      <c r="C1" t="s">
        <v>2</v>
      </c>
      <c r="D1" t="s">
        <v>119</v>
      </c>
      <c r="E1" t="s">
        <v>120</v>
      </c>
      <c r="F1" t="s">
        <v>119</v>
      </c>
    </row>
    <row r="2" spans="1:6" x14ac:dyDescent="0.3">
      <c r="A2" t="s">
        <v>111</v>
      </c>
      <c r="B2" t="s">
        <v>5</v>
      </c>
      <c r="C2">
        <v>45</v>
      </c>
      <c r="D2">
        <v>45</v>
      </c>
      <c r="E2">
        <v>45</v>
      </c>
      <c r="F2">
        <v>45</v>
      </c>
    </row>
    <row r="3" spans="1:6" x14ac:dyDescent="0.3">
      <c r="A3" t="s">
        <v>112</v>
      </c>
      <c r="B3" t="s">
        <v>5</v>
      </c>
      <c r="C3">
        <v>60</v>
      </c>
      <c r="D3">
        <v>60</v>
      </c>
      <c r="E3">
        <v>60</v>
      </c>
      <c r="F3">
        <v>60</v>
      </c>
    </row>
    <row r="4" spans="1:6" x14ac:dyDescent="0.3">
      <c r="A4" t="s">
        <v>113</v>
      </c>
      <c r="B4" t="s">
        <v>5</v>
      </c>
      <c r="C4">
        <v>80</v>
      </c>
      <c r="D4">
        <v>80</v>
      </c>
      <c r="E4">
        <v>80</v>
      </c>
      <c r="F4">
        <v>80</v>
      </c>
    </row>
    <row r="5" spans="1:6" x14ac:dyDescent="0.3">
      <c r="A5" t="s">
        <v>114</v>
      </c>
      <c r="B5" t="s">
        <v>9</v>
      </c>
      <c r="C5">
        <v>65</v>
      </c>
      <c r="D5">
        <v>65</v>
      </c>
      <c r="E5">
        <v>65</v>
      </c>
      <c r="F5">
        <v>65</v>
      </c>
    </row>
    <row r="6" spans="1:6" x14ac:dyDescent="0.3">
      <c r="A6" t="s">
        <v>115</v>
      </c>
      <c r="B6" t="s">
        <v>9</v>
      </c>
      <c r="C6">
        <v>80</v>
      </c>
      <c r="D6">
        <v>80</v>
      </c>
      <c r="E6">
        <v>80</v>
      </c>
      <c r="F6">
        <v>80</v>
      </c>
    </row>
    <row r="7" spans="1:6" x14ac:dyDescent="0.3">
      <c r="A7" t="s">
        <v>116</v>
      </c>
      <c r="B7" t="s">
        <v>9</v>
      </c>
      <c r="C7">
        <v>100</v>
      </c>
      <c r="D7">
        <v>100</v>
      </c>
      <c r="E7">
        <v>100</v>
      </c>
      <c r="F7">
        <v>100</v>
      </c>
    </row>
    <row r="8" spans="1:6" x14ac:dyDescent="0.3">
      <c r="A8" t="s">
        <v>117</v>
      </c>
      <c r="B8" t="s">
        <v>13</v>
      </c>
      <c r="C8">
        <v>43</v>
      </c>
      <c r="D8">
        <v>43</v>
      </c>
      <c r="E8">
        <v>43</v>
      </c>
      <c r="F8">
        <v>43</v>
      </c>
    </row>
    <row r="9" spans="1:6" x14ac:dyDescent="0.3">
      <c r="A9" t="s">
        <v>118</v>
      </c>
      <c r="B9" t="s">
        <v>13</v>
      </c>
      <c r="C9">
        <v>58</v>
      </c>
      <c r="D9">
        <v>58</v>
      </c>
      <c r="E9">
        <v>58</v>
      </c>
      <c r="F9">
        <v>58</v>
      </c>
    </row>
    <row r="10" spans="1:6" x14ac:dyDescent="0.3">
      <c r="A10" t="s">
        <v>16</v>
      </c>
    </row>
  </sheetData>
  <conditionalFormatting sqref="C2:C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">
    <cfRule type="cellIs" dxfId="0" priority="2" operator="greaterThan">
      <formula>80</formula>
    </cfRule>
  </conditionalFormatting>
  <conditionalFormatting sqref="E2:E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{42339227-4461-4454-9548-1DE3A55078E2}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339227-4461-4454-9548-1DE3A55078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Y-SI</vt:lpstr>
      <vt:lpstr>PROMEDIOS</vt:lpstr>
      <vt:lpstr>CONCAT</vt:lpstr>
      <vt:lpstr>CONTEOS</vt:lpstr>
      <vt:lpstr>MODA</vt:lpstr>
      <vt:lpstr>SUMAS</vt:lpstr>
      <vt:lpstr>BUSCARV</vt:lpstr>
      <vt:lpstr>TABLAS</vt:lpstr>
      <vt:lpstr>FORMATO 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Anica, Oscar Esteban</dc:creator>
  <cp:lastModifiedBy>Anica, Oscar Esteban</cp:lastModifiedBy>
  <dcterms:created xsi:type="dcterms:W3CDTF">2024-01-16T16:49:36Z</dcterms:created>
  <dcterms:modified xsi:type="dcterms:W3CDTF">2024-01-16T22:01:33Z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caa80-b45a-41c4-be35-6a080a795a59_Enabled">
    <vt:lpwstr>true</vt:lpwstr>
  </property>
  <property fmtid="{D5CDD505-2E9C-101B-9397-08002B2CF9AE}" pid="3" name="MSIP_Label_ec3caa80-b45a-41c4-be35-6a080a795a59_SetDate">
    <vt:lpwstr>2024-01-16T17:08:28Z</vt:lpwstr>
  </property>
  <property fmtid="{D5CDD505-2E9C-101B-9397-08002B2CF9AE}" pid="4" name="MSIP_Label_ec3caa80-b45a-41c4-be35-6a080a795a59_Method">
    <vt:lpwstr>Privileged</vt:lpwstr>
  </property>
  <property fmtid="{D5CDD505-2E9C-101B-9397-08002B2CF9AE}" pid="5" name="MSIP_Label_ec3caa80-b45a-41c4-be35-6a080a795a59_Name">
    <vt:lpwstr>ec3caa80-b45a-41c4-be35-6a080a795a59</vt:lpwstr>
  </property>
  <property fmtid="{D5CDD505-2E9C-101B-9397-08002B2CF9AE}" pid="6" name="MSIP_Label_ec3caa80-b45a-41c4-be35-6a080a795a59_SiteId">
    <vt:lpwstr>fee2180b-69b6-4afe-9f14-ccd70bd4c737</vt:lpwstr>
  </property>
  <property fmtid="{D5CDD505-2E9C-101B-9397-08002B2CF9AE}" pid="7" name="MSIP_Label_ec3caa80-b45a-41c4-be35-6a080a795a59_ActionId">
    <vt:lpwstr>7c7135e9-5ccc-4e58-9a54-0f3d25c43d69</vt:lpwstr>
  </property>
  <property fmtid="{D5CDD505-2E9C-101B-9397-08002B2CF9AE}" pid="8" name="MSIP_Label_ec3caa80-b45a-41c4-be35-6a080a795a59_ContentBits">
    <vt:lpwstr>0</vt:lpwstr>
  </property>
</Properties>
</file>