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<sst xmlns="http://schemas.openxmlformats.org/spreadsheetml/2006/main" count="56" uniqueCount="35">
  <si>
    <t>Potencial vs Distancia</t>
  </si>
  <si>
    <t xml:space="preserve"> Potencial dentro del cilindro theta fijo </t>
  </si>
  <si>
    <t xml:space="preserve"> Potencial vs Radio exterior </t>
  </si>
  <si>
    <t xml:space="preserve">Configuración: Placa-placa </t>
  </si>
  <si>
    <t>Configuración: Placa-Placa</t>
  </si>
  <si>
    <t xml:space="preserve">Configuración: Placa-cilindro </t>
  </si>
  <si>
    <t>Distancia ± 0,05 cm</t>
  </si>
  <si>
    <t>Potencial (V)</t>
  </si>
  <si>
    <t>Incertidumbre potencial ± V</t>
  </si>
  <si>
    <t>Potencial en función de r con ángulo theta fijo</t>
  </si>
  <si>
    <t>distancia (mm)</t>
  </si>
  <si>
    <t>potencial (v)</t>
  </si>
  <si>
    <t>Incertidumbre Potencial ± V</t>
  </si>
  <si>
    <t>Ángulo (theta)</t>
  </si>
  <si>
    <t>0°</t>
  </si>
  <si>
    <t>30°</t>
  </si>
  <si>
    <t>330°</t>
  </si>
  <si>
    <t>Distancia ±0,5 cm</t>
  </si>
  <si>
    <t xml:space="preserve"> Potencial vs angulo exterior </t>
  </si>
  <si>
    <t xml:space="preserve">Potencial en función de theta con r fijo </t>
  </si>
  <si>
    <t>Ángulo ± 0,5°</t>
  </si>
  <si>
    <t>Ángulo xPI</t>
  </si>
  <si>
    <t>angulo en radianes</t>
  </si>
  <si>
    <t>Potencial</t>
  </si>
  <si>
    <t>Configuración: cilindro-cilindro</t>
  </si>
  <si>
    <t xml:space="preserve">Potencial en función de r con theta fijo en 0 grados </t>
  </si>
  <si>
    <t xml:space="preserve">Potencial en función de r con theta fijo en 30 grados </t>
  </si>
  <si>
    <t>Tabla Ordenada</t>
  </si>
  <si>
    <t>Potencial en función de theta con r fijo en 1cm</t>
  </si>
  <si>
    <t>Potencial dentro de los cilindros</t>
  </si>
  <si>
    <t>Tabla de Incertidumbre Multímetro PeakTech</t>
  </si>
  <si>
    <t>Rango Utilizado</t>
  </si>
  <si>
    <t>Resolución</t>
  </si>
  <si>
    <t>Precisión</t>
  </si>
  <si>
    <t>Dígitos*Resolución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</si>
</sst>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sz val="9.0"/>
      <color rgb="FF11A9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2" xfId="0" applyAlignment="1" applyBorder="1" applyFont="1" applyNumberFormat="1">
      <alignment readingOrder="0"/>
    </xf>
    <xf borderId="3" fillId="0" fontId="1" numFmtId="2" xfId="0" applyBorder="1" applyFont="1" applyNumberFormat="1"/>
    <xf borderId="0" fillId="0" fontId="1" numFmtId="2" xfId="0" applyAlignment="1" applyFont="1" applyNumberFormat="1">
      <alignment readingOrder="0"/>
    </xf>
    <xf borderId="0" fillId="2" fontId="4" numFmtId="164" xfId="0" applyFill="1" applyFont="1" applyNumberFormat="1"/>
    <xf borderId="3" fillId="0" fontId="1" numFmtId="164" xfId="0" applyAlignment="1" applyBorder="1" applyFont="1" applyNumberFormat="1">
      <alignment readingOrder="0"/>
    </xf>
    <xf borderId="0" fillId="0" fontId="1" numFmtId="2" xfId="0" applyFont="1" applyNumberFormat="1"/>
    <xf borderId="0" fillId="2" fontId="0" numFmtId="2" xfId="0" applyFont="1" applyNumberFormat="1"/>
    <xf borderId="0" fillId="0" fontId="1" numFmtId="4" xfId="0" applyFont="1" applyNumberFormat="1"/>
    <xf borderId="3" fillId="0" fontId="1" numFmtId="0" xfId="0" applyBorder="1" applyFont="1"/>
    <xf borderId="0" fillId="0" fontId="1" numFmtId="0" xfId="0" applyFont="1"/>
    <xf borderId="1" fillId="0" fontId="1" numFmtId="0" xfId="0" applyAlignment="1" applyBorder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(V) frente a (cm)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0,824*x + 2,24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'Hoja 1'!$A$5:$A$20</c:f>
            </c:numRef>
          </c:xVal>
          <c:yVal>
            <c:numRef>
              <c:f>'Hoja 1'!$B$5:$B$20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14146"/>
        <c:axId val="724156616"/>
      </c:scatterChart>
      <c:valAx>
        <c:axId val="16916141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156616"/>
      </c:valAx>
      <c:valAx>
        <c:axId val="72415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614146"/>
      </c:valAx>
    </c:plotArea>
    <c:legend>
      <c:legendPos val="r"/>
      <c:layout>
        <c:manualLayout>
          <c:xMode val="edge"/>
          <c:yMode val="edge"/>
          <c:x val="0.3043511058194154"/>
          <c:y val="0.1506734006734006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Potencial vs Radio exterior /Configuración: cilindro-cilindro frente a Potencial en función de r con theta fijo en 30 grados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2,47 + 1,98x + -0,12x^2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'Hoja 1'!$P$101:$P$107</c:f>
            </c:numRef>
          </c:xVal>
          <c:yVal>
            <c:numRef>
              <c:f>'Hoja 1'!$Q$101:$Q$107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29041"/>
        <c:axId val="1003126487"/>
      </c:scatterChart>
      <c:valAx>
        <c:axId val="1309929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Potencial en función de r con theta fijo en 30 grados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126487"/>
      </c:valAx>
      <c:valAx>
        <c:axId val="100312648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09929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Potencial en función de theta con r fijo en 1cm y  Potencial vs Radio exterior /Configuración: cilindro-cilindro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1'!$I$117:$I$119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Potencial en función de theta con r fijo en 1cm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'Hoja 1'!$H$120:$H$129</c:f>
            </c:numRef>
          </c:xVal>
          <c:yVal>
            <c:numRef>
              <c:f>'Hoja 1'!$I$120:$I$129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40576"/>
        <c:axId val="25865873"/>
      </c:scatterChart>
      <c:valAx>
        <c:axId val="19183405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65873"/>
      </c:valAx>
      <c:valAx>
        <c:axId val="25865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340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Potencial vs angulo exterior /Configuración: cilindro-cilindro frente a Potencial en función de theta con r fijo en 1cm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1'!$I$117:$I$119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serie 1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'Hoja 1'!$H$120:$H$129</c:f>
            </c:numRef>
          </c:xVal>
          <c:yVal>
            <c:numRef>
              <c:f>'Hoja 1'!$I$120:$I$129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7035"/>
        <c:axId val="738356970"/>
      </c:scatterChart>
      <c:valAx>
        <c:axId val="1102570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Potencial en función de theta con r fijo en 1cm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356970"/>
      </c:valAx>
      <c:valAx>
        <c:axId val="738356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Potencial vs angulo exterior /Configuración: cilindro-cilindro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57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Potencial (V) frente a Distancia (cm)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"/>
            <c:marker>
              <c:symbol val="none"/>
            </c:marker>
          </c:dPt>
          <c:trendline>
            <c:name>Línea de tendencia de serie 1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'Hoja 1'!$F$7:$F$26</c:f>
            </c:numRef>
          </c:xVal>
          <c:yVal>
            <c:numRef>
              <c:f>'Hoja 1'!$G$7:$G$26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71296"/>
        <c:axId val="1092513276"/>
      </c:scatterChart>
      <c:valAx>
        <c:axId val="1620671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Distancia ±0,05 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513276"/>
        <c:majorUnit val="1.0"/>
      </c:valAx>
      <c:valAx>
        <c:axId val="1092513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Potencial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671296"/>
        <c:majorUnit val="0.8"/>
        <c:minorUnit val="0.2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potencial (v) frente a distancia (cm)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serie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'Hoja 1'!$K$6:$K$10</c:f>
            </c:numRef>
          </c:xVal>
          <c:yVal>
            <c:numRef>
              <c:f>'Hoja 1'!$L$6:$L$10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49699"/>
        <c:axId val="515623524"/>
      </c:scatterChart>
      <c:valAx>
        <c:axId val="11425496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distancia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623524"/>
      </c:valAx>
      <c:valAx>
        <c:axId val="515623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potencial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549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Potencial Eléctrico vs Distancia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0°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'Hoja 1'!$Q$8:$Q$15</c:f>
            </c:numRef>
          </c:xVal>
          <c:yVal>
            <c:numRef>
              <c:f>'Hoja 1'!$R$8:$R$15</c:f>
              <c:numCache/>
            </c:numRef>
          </c:yVal>
        </c:ser>
        <c:ser>
          <c:idx val="1"/>
          <c:order val="1"/>
          <c:tx>
            <c:v>30°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'Hoja 1'!$Q$8:$Q$15</c:f>
            </c:numRef>
          </c:xVal>
          <c:yVal>
            <c:numRef>
              <c:f>'Hoja 1'!$S$9:$S$13</c:f>
              <c:numCache/>
            </c:numRef>
          </c:yVal>
        </c:ser>
        <c:ser>
          <c:idx val="2"/>
          <c:order val="2"/>
          <c:tx>
            <c:v>330°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'Hoja 1'!$Q$8:$Q$15</c:f>
            </c:numRef>
          </c:xVal>
          <c:yVal>
            <c:numRef>
              <c:f>'Hoja 1'!$T$9:$T$13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58469"/>
        <c:axId val="1897710089"/>
      </c:scatterChart>
      <c:valAx>
        <c:axId val="17037584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Distancia ±0,5 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710089"/>
        <c:majorUnit val="1.0"/>
      </c:valAx>
      <c:valAx>
        <c:axId val="1897710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Potencial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758469"/>
        <c:majorUnit val="2.0"/>
        <c:minorUnit val="0.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30°/Potencial (V) frente a Ángulo (theta)/Distancia ±0,5 cm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1'!$S$7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3,20 + 1,24x + 0,0607x^2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'Hoja 1'!$Q$8:$Q$15</c:f>
            </c:numRef>
          </c:xVal>
          <c:yVal>
            <c:numRef>
              <c:f>'Hoja 1'!$S$8:$S$13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22025"/>
        <c:axId val="1166310290"/>
      </c:scatterChart>
      <c:valAx>
        <c:axId val="4193220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Ángulo (theta)/Distancia ±0,5 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310290"/>
      </c:valAx>
      <c:valAx>
        <c:axId val="1166310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30°/Potencial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322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330°/Potencial (V) frente a Ángulo (theta)/Distancia ±0,5 cm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1'!$T$6:$T$7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'Hoja 1'!$Q$8:$Q$15</c:f>
            </c:numRef>
          </c:xVal>
          <c:yVal>
            <c:numRef>
              <c:f>'Hoja 1'!$T$8:$T$15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0706"/>
        <c:axId val="2077001382"/>
      </c:scatterChart>
      <c:valAx>
        <c:axId val="169240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Ángulo (theta)/Distancia ±0,5 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001382"/>
      </c:valAx>
      <c:valAx>
        <c:axId val="2077001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270°/Potencial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40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0°/Potencial (V) frente a Ángulo (theta)/Distancia ±0,5 cm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1'!$R$6:$R$7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3,00 + 1,63x + 0,0786x^2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'Hoja 1'!$Q$8:$Q$13</c:f>
            </c:numRef>
          </c:xVal>
          <c:yVal>
            <c:numRef>
              <c:f>'Hoja 1'!$R$8:$R$13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2091"/>
        <c:axId val="865841200"/>
      </c:scatterChart>
      <c:valAx>
        <c:axId val="2130520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Ángulo (theta)/Distancia ±0,5 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841200"/>
      </c:valAx>
      <c:valAx>
        <c:axId val="865841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0°/Potencial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52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'Hoja 1'!$B$75:$B$109</c:f>
            </c:numRef>
          </c:xVal>
          <c:yVal>
            <c:numRef>
              <c:f>'Hoja 1'!$C$75:$C$109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07718"/>
        <c:axId val="2053861880"/>
      </c:scatterChart>
      <c:valAx>
        <c:axId val="2136207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861880"/>
      </c:valAx>
      <c:valAx>
        <c:axId val="2053861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207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Potencial vs Radio exterior /Configuración: cilindro-cilindro frente a Potencial en función de r con theta fijo en 0 grados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2,85 + 2,14x + -0,0196x^2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'Hoja 1'!$P$77:$P$82</c:f>
            </c:numRef>
          </c:xVal>
          <c:yVal>
            <c:numRef>
              <c:f>'Hoja 1'!$Q$77:$Q$82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56433"/>
        <c:axId val="1744660872"/>
      </c:scatterChart>
      <c:valAx>
        <c:axId val="8161564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Potencial en función de r con theta fijo en 0 grados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660872"/>
      </c:valAx>
      <c:valAx>
        <c:axId val="1744660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Potencial vs Radio exterior /Configuración: cilindro-cilindro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156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image" Target="../media/image1.png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3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21</xdr:row>
      <xdr:rowOff>190500</xdr:rowOff>
    </xdr:from>
    <xdr:ext cx="4562475" cy="2828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552450</xdr:colOff>
      <xdr:row>26</xdr:row>
      <xdr:rowOff>161925</xdr:rowOff>
    </xdr:from>
    <xdr:ext cx="4362450" cy="2695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57150</xdr:colOff>
      <xdr:row>10</xdr:row>
      <xdr:rowOff>76200</xdr:rowOff>
    </xdr:from>
    <xdr:ext cx="4848225" cy="2990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828675</xdr:colOff>
      <xdr:row>41</xdr:row>
      <xdr:rowOff>38100</xdr:rowOff>
    </xdr:from>
    <xdr:ext cx="6781800" cy="4181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47625</xdr:colOff>
      <xdr:row>17</xdr:row>
      <xdr:rowOff>123825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219075</xdr:colOff>
      <xdr:row>15</xdr:row>
      <xdr:rowOff>152400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47625</xdr:colOff>
      <xdr:row>0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819150</xdr:colOff>
      <xdr:row>76</xdr:row>
      <xdr:rowOff>123825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695325</xdr:colOff>
      <xdr:row>77</xdr:row>
      <xdr:rowOff>47625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19</xdr:col>
      <xdr:colOff>9525</xdr:colOff>
      <xdr:row>94</xdr:row>
      <xdr:rowOff>161925</xdr:rowOff>
    </xdr:from>
    <xdr:ext cx="4991100" cy="30861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266700</xdr:colOff>
      <xdr:row>130</xdr:row>
      <xdr:rowOff>114300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</xdr:col>
      <xdr:colOff>1343025</xdr:colOff>
      <xdr:row>148</xdr:row>
      <xdr:rowOff>28575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914400</xdr:colOff>
      <xdr:row>95</xdr:row>
      <xdr:rowOff>57150</xdr:rowOff>
    </xdr:from>
    <xdr:ext cx="5429250" cy="1152525"/>
    <xdr:pic>
      <xdr:nvPicPr>
        <xdr:cNvPr id="0" name="image1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165</xdr:row>
      <xdr:rowOff>19050</xdr:rowOff>
    </xdr:from>
    <xdr:ext cx="5486400" cy="923925"/>
    <xdr:pic>
      <xdr:nvPicPr>
        <xdr:cNvPr id="0" name="image3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2</xdr:row>
      <xdr:rowOff>47625</xdr:rowOff>
    </xdr:from>
    <xdr:ext cx="4314825" cy="19431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5.63"/>
    <col customWidth="1" min="3" max="3" width="21.25"/>
    <col customWidth="1" min="4" max="4" width="21.75"/>
    <col customWidth="1" min="6" max="6" width="17.75"/>
    <col customWidth="1" min="8" max="8" width="21.25"/>
    <col customWidth="1" min="17" max="17" width="15.63"/>
  </cols>
  <sheetData>
    <row r="2">
      <c r="A2" s="1" t="s">
        <v>0</v>
      </c>
      <c r="B2" s="2"/>
      <c r="C2" s="2"/>
      <c r="D2" s="2"/>
      <c r="F2" s="3" t="s">
        <v>0</v>
      </c>
      <c r="G2" s="2"/>
      <c r="H2" s="2"/>
      <c r="I2" s="2"/>
      <c r="K2" s="3" t="s">
        <v>1</v>
      </c>
      <c r="L2" s="2"/>
      <c r="M2" s="2"/>
      <c r="N2" s="2"/>
      <c r="Q2" s="3" t="s">
        <v>2</v>
      </c>
      <c r="R2" s="2"/>
      <c r="S2" s="2"/>
      <c r="T2" s="2"/>
    </row>
    <row r="3">
      <c r="A3" s="4" t="s">
        <v>3</v>
      </c>
      <c r="F3" s="5" t="s">
        <v>4</v>
      </c>
      <c r="G3" s="6"/>
      <c r="H3" s="6"/>
      <c r="I3" s="6"/>
      <c r="K3" s="5" t="s">
        <v>5</v>
      </c>
      <c r="L3" s="6"/>
      <c r="M3" s="6"/>
      <c r="N3" s="6"/>
      <c r="Q3" s="5" t="s">
        <v>5</v>
      </c>
      <c r="R3" s="6"/>
      <c r="S3" s="6"/>
      <c r="T3" s="6"/>
    </row>
    <row r="4">
      <c r="A4" s="7" t="s">
        <v>6</v>
      </c>
      <c r="B4" s="7" t="s">
        <v>7</v>
      </c>
      <c r="C4" s="7" t="s">
        <v>8</v>
      </c>
      <c r="Q4" s="5" t="s">
        <v>9</v>
      </c>
      <c r="R4" s="6"/>
      <c r="S4" s="6"/>
      <c r="T4" s="6"/>
    </row>
    <row r="5">
      <c r="A5" s="8">
        <v>0.0</v>
      </c>
      <c r="B5" s="8">
        <v>2.24</v>
      </c>
      <c r="C5" s="9">
        <f>B5*'Hoja 2'!$G$6+'Hoja 2'!$G$7</f>
        <v>0.0412</v>
      </c>
      <c r="K5" s="4" t="s">
        <v>10</v>
      </c>
      <c r="L5" s="4" t="s">
        <v>11</v>
      </c>
    </row>
    <row r="6">
      <c r="A6" s="8">
        <v>1.0</v>
      </c>
      <c r="B6" s="8">
        <v>3.04</v>
      </c>
      <c r="C6" s="9">
        <f>B6*'Hoja 2'!$G$6+'Hoja 2'!$G$7</f>
        <v>0.0452</v>
      </c>
      <c r="F6" s="7" t="s">
        <v>6</v>
      </c>
      <c r="G6" s="7" t="s">
        <v>7</v>
      </c>
      <c r="H6" s="8" t="s">
        <v>12</v>
      </c>
      <c r="K6" s="4">
        <v>0.0</v>
      </c>
      <c r="L6" s="10">
        <v>15.0</v>
      </c>
      <c r="M6" s="11">
        <f>L6*'Hoja 2'!$G$6+'Hoja 2'!$G$7</f>
        <v>0.105</v>
      </c>
      <c r="Q6" s="7" t="s">
        <v>13</v>
      </c>
      <c r="R6" s="7" t="s">
        <v>14</v>
      </c>
      <c r="S6" s="7" t="s">
        <v>15</v>
      </c>
      <c r="T6" s="7" t="s">
        <v>16</v>
      </c>
    </row>
    <row r="7">
      <c r="A7" s="8">
        <v>2.0</v>
      </c>
      <c r="B7" s="8">
        <v>3.67</v>
      </c>
      <c r="C7" s="9">
        <f>B7*'Hoja 2'!$G$6+'Hoja 2'!$G$7</f>
        <v>0.04835</v>
      </c>
      <c r="F7" s="8">
        <v>0.0</v>
      </c>
      <c r="G7" s="7">
        <v>8.06</v>
      </c>
      <c r="H7" s="9">
        <f>G7*'Hoja 2'!$G$6+'Hoja 2'!$G$7</f>
        <v>0.0703</v>
      </c>
      <c r="K7" s="4">
        <v>4.0</v>
      </c>
      <c r="L7" s="10">
        <v>14.99</v>
      </c>
      <c r="M7" s="11">
        <f>L7*'Hoja 2'!$G$6+'Hoja 2'!$G$7</f>
        <v>0.10495</v>
      </c>
      <c r="Q7" s="7" t="s">
        <v>17</v>
      </c>
      <c r="R7" s="7" t="s">
        <v>7</v>
      </c>
      <c r="S7" s="7" t="s">
        <v>7</v>
      </c>
      <c r="T7" s="7" t="s">
        <v>7</v>
      </c>
    </row>
    <row r="8">
      <c r="A8" s="8">
        <v>3.0</v>
      </c>
      <c r="B8" s="8">
        <v>4.51</v>
      </c>
      <c r="C8" s="9">
        <f>B8*'Hoja 2'!$G$6+'Hoja 2'!$G$7</f>
        <v>0.05255</v>
      </c>
      <c r="F8" s="9">
        <f t="shared" ref="F8:F26" si="1">F7+1</f>
        <v>1</v>
      </c>
      <c r="G8" s="7">
        <v>8.06</v>
      </c>
      <c r="H8" s="9">
        <f>G8*'Hoja 2'!$G$6+'Hoja 2'!$G$7</f>
        <v>0.0703</v>
      </c>
      <c r="K8" s="4">
        <v>5.0</v>
      </c>
      <c r="L8" s="10">
        <v>15.0</v>
      </c>
      <c r="M8" s="11">
        <f>L8*'Hoja 2'!$G$6+'Hoja 2'!$G$7</f>
        <v>0.105</v>
      </c>
      <c r="Q8" s="12">
        <v>0.0</v>
      </c>
      <c r="R8" s="8">
        <v>3.0</v>
      </c>
      <c r="S8" s="8">
        <v>3.2</v>
      </c>
      <c r="T8" s="8">
        <v>3.26</v>
      </c>
    </row>
    <row r="9">
      <c r="A9" s="8">
        <v>4.0</v>
      </c>
      <c r="B9" s="8">
        <v>5.4</v>
      </c>
      <c r="C9" s="9">
        <f>B9*'Hoja 2'!$G$6+'Hoja 2'!$G$7</f>
        <v>0.057</v>
      </c>
      <c r="F9" s="9">
        <f t="shared" si="1"/>
        <v>2</v>
      </c>
      <c r="G9" s="7">
        <v>8.07</v>
      </c>
      <c r="H9" s="9">
        <f>G9*'Hoja 2'!$G$6+'Hoja 2'!$G$7</f>
        <v>0.07035</v>
      </c>
      <c r="K9" s="4">
        <v>7.0</v>
      </c>
      <c r="L9" s="10">
        <v>15.0</v>
      </c>
      <c r="M9" s="11">
        <f>L9*'Hoja 2'!$G$6+'Hoja 2'!$G$7</f>
        <v>0.105</v>
      </c>
      <c r="Q9" s="12">
        <v>1.0</v>
      </c>
      <c r="R9" s="8">
        <v>4.7</v>
      </c>
      <c r="S9" s="8">
        <v>4.62</v>
      </c>
      <c r="T9" s="8">
        <v>4.59</v>
      </c>
    </row>
    <row r="10">
      <c r="A10" s="8">
        <v>5.0</v>
      </c>
      <c r="B10" s="8">
        <v>6.22</v>
      </c>
      <c r="C10" s="9">
        <f>B10*'Hoja 2'!$G$6+'Hoja 2'!$G$7</f>
        <v>0.0611</v>
      </c>
      <c r="F10" s="9">
        <f t="shared" si="1"/>
        <v>3</v>
      </c>
      <c r="G10" s="7">
        <v>8.07</v>
      </c>
      <c r="H10" s="9">
        <f>G10*'Hoja 2'!$G$6+'Hoja 2'!$G$7</f>
        <v>0.07035</v>
      </c>
      <c r="K10" s="4">
        <v>10.0</v>
      </c>
      <c r="L10" s="4">
        <v>15.01</v>
      </c>
      <c r="M10" s="11">
        <f>L10*'Hoja 2'!$G$6+'Hoja 2'!$G$7</f>
        <v>0.10505</v>
      </c>
      <c r="Q10" s="12">
        <v>2.0</v>
      </c>
      <c r="R10" s="8">
        <v>6.64</v>
      </c>
      <c r="S10" s="8">
        <v>5.96</v>
      </c>
      <c r="T10" s="7">
        <v>5.92</v>
      </c>
    </row>
    <row r="11">
      <c r="A11" s="8">
        <v>6.0</v>
      </c>
      <c r="B11" s="8">
        <v>7.06</v>
      </c>
      <c r="C11" s="9">
        <f>B11*'Hoja 2'!$G$6+'Hoja 2'!$G$7</f>
        <v>0.0653</v>
      </c>
      <c r="F11" s="9">
        <f t="shared" si="1"/>
        <v>4</v>
      </c>
      <c r="G11" s="7">
        <v>8.09</v>
      </c>
      <c r="H11" s="9">
        <f>G11*'Hoja 2'!$G$6+'Hoja 2'!$G$7</f>
        <v>0.07045</v>
      </c>
      <c r="Q11" s="12">
        <v>3.0</v>
      </c>
      <c r="R11" s="8">
        <v>8.6</v>
      </c>
      <c r="S11" s="8">
        <v>7.5</v>
      </c>
      <c r="T11" s="8">
        <v>7.44</v>
      </c>
    </row>
    <row r="12">
      <c r="A12" s="8">
        <v>7.0</v>
      </c>
      <c r="B12" s="8">
        <v>7.91</v>
      </c>
      <c r="C12" s="9">
        <f>B12*'Hoja 2'!$G$6+'Hoja 2'!$G$7</f>
        <v>0.06955</v>
      </c>
      <c r="F12" s="9">
        <f t="shared" si="1"/>
        <v>5</v>
      </c>
      <c r="G12" s="7">
        <v>8.11</v>
      </c>
      <c r="H12" s="9">
        <f>G12*'Hoja 2'!$G$6+'Hoja 2'!$G$7</f>
        <v>0.07055</v>
      </c>
      <c r="Q12" s="12">
        <v>4.0</v>
      </c>
      <c r="R12" s="8">
        <v>10.69</v>
      </c>
      <c r="S12" s="4">
        <v>9.14</v>
      </c>
      <c r="T12" s="8">
        <v>9.01</v>
      </c>
    </row>
    <row r="13">
      <c r="A13" s="8">
        <v>8.0</v>
      </c>
      <c r="B13" s="8">
        <v>8.73</v>
      </c>
      <c r="C13" s="9">
        <f>B13*'Hoja 2'!$G$6+'Hoja 2'!$G$7</f>
        <v>0.07365</v>
      </c>
      <c r="F13" s="9">
        <f t="shared" si="1"/>
        <v>6</v>
      </c>
      <c r="G13" s="7">
        <v>8.09</v>
      </c>
      <c r="H13" s="9">
        <f>G13*'Hoja 2'!$G$6+'Hoja 2'!$G$7</f>
        <v>0.07045</v>
      </c>
      <c r="Q13" s="12">
        <v>5.0</v>
      </c>
      <c r="R13" s="8">
        <v>13.15</v>
      </c>
      <c r="S13" s="8">
        <v>11.0</v>
      </c>
      <c r="T13" s="7">
        <v>10.97</v>
      </c>
    </row>
    <row r="14">
      <c r="A14" s="8">
        <v>9.0</v>
      </c>
      <c r="B14" s="8">
        <v>9.59</v>
      </c>
      <c r="C14" s="9">
        <f>B14*'Hoja 2'!$G$6+'Hoja 2'!$G$7</f>
        <v>0.07795</v>
      </c>
      <c r="F14" s="9">
        <f t="shared" si="1"/>
        <v>7</v>
      </c>
      <c r="G14" s="7">
        <v>8.09</v>
      </c>
      <c r="H14" s="9">
        <f>G14*'Hoja 2'!$G$6+'Hoja 2'!$G$7</f>
        <v>0.07045</v>
      </c>
      <c r="Q14" s="4">
        <v>6.0</v>
      </c>
      <c r="T14" s="4">
        <v>13.18</v>
      </c>
    </row>
    <row r="15">
      <c r="A15" s="8">
        <v>10.0</v>
      </c>
      <c r="B15" s="8">
        <v>10.39</v>
      </c>
      <c r="C15" s="9">
        <f>B15*'Hoja 2'!$G$6+'Hoja 2'!$G$7</f>
        <v>0.08195</v>
      </c>
      <c r="F15" s="9">
        <f t="shared" si="1"/>
        <v>8</v>
      </c>
      <c r="G15" s="7">
        <v>8.11</v>
      </c>
      <c r="H15" s="9">
        <f>G15*'Hoja 2'!$G$6+'Hoja 2'!$G$7</f>
        <v>0.07055</v>
      </c>
      <c r="Q15" s="4">
        <v>7.0</v>
      </c>
      <c r="T15" s="4">
        <v>14.54</v>
      </c>
    </row>
    <row r="16">
      <c r="A16" s="8">
        <v>11.0</v>
      </c>
      <c r="B16" s="8">
        <v>11.2</v>
      </c>
      <c r="C16" s="9">
        <f>B16*'Hoja 2'!$G$6+'Hoja 2'!$G$7</f>
        <v>0.086</v>
      </c>
      <c r="F16" s="9">
        <f t="shared" si="1"/>
        <v>9</v>
      </c>
      <c r="G16" s="7">
        <v>8.08</v>
      </c>
      <c r="H16" s="9">
        <f>G16*'Hoja 2'!$G$6+'Hoja 2'!$G$7</f>
        <v>0.0704</v>
      </c>
    </row>
    <row r="17">
      <c r="A17" s="8">
        <v>12.0</v>
      </c>
      <c r="B17" s="8">
        <v>12.11</v>
      </c>
      <c r="C17" s="9">
        <f>B17*'Hoja 2'!$G$6+'Hoja 2'!$G$7</f>
        <v>0.09055</v>
      </c>
      <c r="F17" s="9">
        <f t="shared" si="1"/>
        <v>10</v>
      </c>
      <c r="G17" s="7">
        <v>8.09</v>
      </c>
      <c r="H17" s="9">
        <f>G17*'Hoja 2'!$G$6+'Hoja 2'!$G$7</f>
        <v>0.07045</v>
      </c>
    </row>
    <row r="18">
      <c r="A18" s="8">
        <v>13.0</v>
      </c>
      <c r="B18" s="8">
        <v>13.01</v>
      </c>
      <c r="C18" s="9">
        <f>B18*'Hoja 2'!$G$6+'Hoja 2'!$G$7</f>
        <v>0.09505</v>
      </c>
      <c r="F18" s="9">
        <f t="shared" si="1"/>
        <v>11</v>
      </c>
      <c r="G18" s="7">
        <v>8.08</v>
      </c>
      <c r="H18" s="9">
        <f>G18*'Hoja 2'!$G$6+'Hoja 2'!$G$7</f>
        <v>0.0704</v>
      </c>
    </row>
    <row r="19">
      <c r="A19" s="8">
        <v>14.0</v>
      </c>
      <c r="B19" s="8">
        <v>13.8</v>
      </c>
      <c r="C19" s="9">
        <f>B19*'Hoja 2'!$G$6+'Hoja 2'!$G$7</f>
        <v>0.099</v>
      </c>
      <c r="F19" s="9">
        <f t="shared" si="1"/>
        <v>12</v>
      </c>
      <c r="G19" s="7">
        <v>8.08</v>
      </c>
      <c r="H19" s="9">
        <f>G19*'Hoja 2'!$G$6+'Hoja 2'!$G$7</f>
        <v>0.0704</v>
      </c>
    </row>
    <row r="20">
      <c r="A20" s="8">
        <v>15.0</v>
      </c>
      <c r="B20" s="8">
        <v>14.21</v>
      </c>
      <c r="C20" s="9">
        <f>B20*'Hoja 2'!$G$6+'Hoja 2'!$G$7</f>
        <v>0.10105</v>
      </c>
      <c r="F20" s="9">
        <f t="shared" si="1"/>
        <v>13</v>
      </c>
      <c r="G20" s="7">
        <v>8.06</v>
      </c>
      <c r="H20" s="9">
        <f>G20*'Hoja 2'!$G$6+'Hoja 2'!$G$7</f>
        <v>0.0703</v>
      </c>
    </row>
    <row r="21">
      <c r="C21" s="13">
        <f>AVERAGE(C5:C20)</f>
        <v>0.071590625</v>
      </c>
      <c r="F21" s="9">
        <f t="shared" si="1"/>
        <v>14</v>
      </c>
      <c r="G21" s="7">
        <v>8.09</v>
      </c>
      <c r="H21" s="9">
        <f>G21*'Hoja 2'!$G$6+'Hoja 2'!$G$7</f>
        <v>0.07045</v>
      </c>
    </row>
    <row r="22">
      <c r="F22" s="9">
        <f t="shared" si="1"/>
        <v>15</v>
      </c>
      <c r="G22" s="7">
        <v>8.11</v>
      </c>
      <c r="H22" s="9">
        <f>G22*'Hoja 2'!$G$6+'Hoja 2'!$G$7</f>
        <v>0.07055</v>
      </c>
    </row>
    <row r="23">
      <c r="F23" s="9">
        <f t="shared" si="1"/>
        <v>16</v>
      </c>
      <c r="G23" s="7">
        <v>8.15</v>
      </c>
      <c r="H23" s="9">
        <f>G23*'Hoja 2'!$G$6+'Hoja 2'!$G$7</f>
        <v>0.07075</v>
      </c>
    </row>
    <row r="24">
      <c r="F24" s="9">
        <f t="shared" si="1"/>
        <v>17</v>
      </c>
      <c r="G24" s="7">
        <v>8.16</v>
      </c>
      <c r="H24" s="9">
        <f>G24*'Hoja 2'!$G$6+'Hoja 2'!$G$7</f>
        <v>0.0708</v>
      </c>
    </row>
    <row r="25">
      <c r="F25" s="9">
        <f t="shared" si="1"/>
        <v>18</v>
      </c>
      <c r="G25" s="7">
        <v>8.2</v>
      </c>
      <c r="H25" s="9">
        <f>G25*'Hoja 2'!$G$6+'Hoja 2'!$G$7</f>
        <v>0.071</v>
      </c>
    </row>
    <row r="26">
      <c r="F26" s="9">
        <f t="shared" si="1"/>
        <v>19</v>
      </c>
      <c r="G26" s="7">
        <v>8.21</v>
      </c>
      <c r="H26" s="9">
        <f>G26*'Hoja 2'!$G$6+'Hoja 2'!$G$7</f>
        <v>0.07105</v>
      </c>
    </row>
    <row r="40">
      <c r="N40" s="4">
        <v>0.0</v>
      </c>
      <c r="O40" s="4">
        <v>1.1</v>
      </c>
      <c r="P40" s="14">
        <f>O40*'Hoja 2'!$G$6+'Hoja 2'!$G$7</f>
        <v>0.0355</v>
      </c>
    </row>
    <row r="41">
      <c r="N41" s="4">
        <v>2.0</v>
      </c>
      <c r="O41" s="4">
        <v>1.1</v>
      </c>
      <c r="P41" s="14">
        <f>O41*'Hoja 2'!$G$6+'Hoja 2'!$G$7</f>
        <v>0.0355</v>
      </c>
    </row>
    <row r="42">
      <c r="N42" s="4">
        <v>4.0</v>
      </c>
      <c r="O42" s="4">
        <v>1.1</v>
      </c>
      <c r="P42" s="14">
        <f>O42*'Hoja 2'!$G$6+'Hoja 2'!$G$7</f>
        <v>0.0355</v>
      </c>
    </row>
    <row r="43">
      <c r="N43" s="4">
        <v>6.0</v>
      </c>
      <c r="O43" s="4">
        <v>1.09</v>
      </c>
      <c r="P43" s="14">
        <f>O43*'Hoja 2'!$G$6+'Hoja 2'!$G$7</f>
        <v>0.03545</v>
      </c>
    </row>
    <row r="44">
      <c r="N44" s="4">
        <v>8.0</v>
      </c>
      <c r="O44" s="4">
        <v>1.09</v>
      </c>
      <c r="P44" s="14">
        <f>O44*'Hoja 2'!$G$6+'Hoja 2'!$G$7</f>
        <v>0.03545</v>
      </c>
    </row>
    <row r="46">
      <c r="N46" s="4">
        <v>0.0</v>
      </c>
      <c r="O46" s="4">
        <v>15.03</v>
      </c>
      <c r="P46" s="14">
        <f>O46*'Hoja 2'!$G$6+'Hoja 2'!$G$7</f>
        <v>0.10515</v>
      </c>
    </row>
    <row r="47">
      <c r="N47" s="4">
        <v>2.0</v>
      </c>
      <c r="O47" s="4">
        <v>15.03</v>
      </c>
      <c r="P47" s="14">
        <f>O47*'Hoja 2'!$G$6+'Hoja 2'!$G$7</f>
        <v>0.10515</v>
      </c>
    </row>
    <row r="48">
      <c r="N48" s="4">
        <v>4.0</v>
      </c>
      <c r="O48" s="4">
        <v>15.02</v>
      </c>
      <c r="P48" s="14">
        <f>O48*'Hoja 2'!$G$6+'Hoja 2'!$G$7</f>
        <v>0.1051</v>
      </c>
    </row>
    <row r="49">
      <c r="N49" s="4">
        <v>6.0</v>
      </c>
      <c r="O49" s="4">
        <v>15.02</v>
      </c>
      <c r="P49" s="14">
        <f>O49*'Hoja 2'!$G$6+'Hoja 2'!$G$7</f>
        <v>0.1051</v>
      </c>
    </row>
    <row r="50">
      <c r="N50" s="4">
        <v>8.0</v>
      </c>
      <c r="O50" s="4">
        <v>15.03</v>
      </c>
      <c r="P50" s="14">
        <f>O50*'Hoja 2'!$G$6+'Hoja 2'!$G$7</f>
        <v>0.10515</v>
      </c>
    </row>
    <row r="71">
      <c r="B71" s="3" t="s">
        <v>18</v>
      </c>
      <c r="C71" s="2"/>
      <c r="D71" s="2"/>
      <c r="E71" s="2"/>
    </row>
    <row r="72">
      <c r="B72" s="5" t="s">
        <v>5</v>
      </c>
      <c r="C72" s="6"/>
      <c r="D72" s="6"/>
      <c r="E72" s="6"/>
    </row>
    <row r="73">
      <c r="B73" s="5" t="s">
        <v>19</v>
      </c>
      <c r="C73" s="6"/>
      <c r="D73" s="6"/>
      <c r="E73" s="6"/>
      <c r="P73" s="3" t="s">
        <v>2</v>
      </c>
      <c r="Q73" s="2"/>
      <c r="R73" s="2"/>
      <c r="S73" s="2"/>
    </row>
    <row r="74">
      <c r="B74" s="7" t="s">
        <v>20</v>
      </c>
      <c r="C74" s="7" t="s">
        <v>7</v>
      </c>
      <c r="D74" s="7" t="s">
        <v>12</v>
      </c>
      <c r="E74" s="4" t="s">
        <v>21</v>
      </c>
      <c r="F74" s="4" t="s">
        <v>22</v>
      </c>
      <c r="G74" s="4" t="s">
        <v>23</v>
      </c>
      <c r="P74" s="5" t="s">
        <v>24</v>
      </c>
      <c r="Q74" s="6"/>
      <c r="R74" s="6"/>
      <c r="S74" s="6"/>
    </row>
    <row r="75">
      <c r="B75" s="7">
        <v>90.0</v>
      </c>
      <c r="C75" s="7">
        <v>11.56</v>
      </c>
      <c r="D75" s="9">
        <f>C75*'Hoja 2'!$G$6+'Hoja 2'!$G$7</f>
        <v>0.0878</v>
      </c>
      <c r="E75" s="15">
        <f t="shared" ref="E75:E111" si="2">F75/PI()</f>
        <v>0.5</v>
      </c>
      <c r="F75" s="13">
        <f t="shared" ref="F75:F109" si="3">B75*(PI()/180)</f>
        <v>1.570796327</v>
      </c>
      <c r="G75" s="4">
        <v>11.56</v>
      </c>
      <c r="P75" s="5" t="s">
        <v>25</v>
      </c>
      <c r="Q75" s="6"/>
      <c r="R75" s="6"/>
      <c r="S75" s="6"/>
    </row>
    <row r="76">
      <c r="B76" s="7">
        <v>70.0</v>
      </c>
      <c r="C76" s="7">
        <v>10.53</v>
      </c>
      <c r="D76" s="9">
        <f>C76*'Hoja 2'!$G$6+'Hoja 2'!$G$7</f>
        <v>0.08265</v>
      </c>
      <c r="E76" s="15">
        <f t="shared" si="2"/>
        <v>0.3888888889</v>
      </c>
      <c r="F76" s="13">
        <f t="shared" si="3"/>
        <v>1.221730476</v>
      </c>
      <c r="G76" s="4">
        <v>10.53</v>
      </c>
      <c r="P76" s="4">
        <v>1.0</v>
      </c>
      <c r="Q76" s="4">
        <v>5.1</v>
      </c>
      <c r="R76" s="14">
        <f>Q76*'Hoja 2'!$G$6+'Hoja 2'!$G$7</f>
        <v>0.0555</v>
      </c>
    </row>
    <row r="77">
      <c r="B77" s="7">
        <v>80.0</v>
      </c>
      <c r="C77" s="7">
        <v>11.14</v>
      </c>
      <c r="D77" s="9">
        <f>C77*'Hoja 2'!$G$6+'Hoja 2'!$G$7</f>
        <v>0.0857</v>
      </c>
      <c r="E77" s="15">
        <f t="shared" si="2"/>
        <v>0.4444444444</v>
      </c>
      <c r="F77" s="13">
        <f t="shared" si="3"/>
        <v>1.396263402</v>
      </c>
      <c r="G77" s="4">
        <v>11.14</v>
      </c>
      <c r="P77" s="4">
        <v>0.0</v>
      </c>
      <c r="Q77" s="4">
        <v>2.85</v>
      </c>
      <c r="R77" s="14">
        <f>Q77*'Hoja 2'!$G$6+'Hoja 2'!$G$7</f>
        <v>0.04425</v>
      </c>
    </row>
    <row r="78">
      <c r="B78" s="7">
        <v>60.0</v>
      </c>
      <c r="C78" s="7">
        <v>9.82</v>
      </c>
      <c r="D78" s="9">
        <f>C78*'Hoja 2'!$G$6+'Hoja 2'!$G$7</f>
        <v>0.0791</v>
      </c>
      <c r="E78" s="15">
        <f t="shared" si="2"/>
        <v>0.3333333333</v>
      </c>
      <c r="F78" s="13">
        <f t="shared" si="3"/>
        <v>1.047197551</v>
      </c>
      <c r="G78" s="4">
        <v>9.82</v>
      </c>
      <c r="P78" s="4">
        <v>2.0</v>
      </c>
      <c r="Q78" s="4">
        <v>7.01</v>
      </c>
      <c r="R78" s="14">
        <f>Q78*'Hoja 2'!$G$6+'Hoja 2'!$G$7</f>
        <v>0.06505</v>
      </c>
    </row>
    <row r="79">
      <c r="B79" s="7">
        <v>50.0</v>
      </c>
      <c r="C79" s="7">
        <v>9.22</v>
      </c>
      <c r="D79" s="9">
        <f>C79*'Hoja 2'!$G$6+'Hoja 2'!$G$7</f>
        <v>0.0761</v>
      </c>
      <c r="E79" s="15">
        <f t="shared" si="2"/>
        <v>0.2777777778</v>
      </c>
      <c r="F79" s="13">
        <f t="shared" si="3"/>
        <v>0.872664626</v>
      </c>
      <c r="G79" s="4">
        <v>9.22</v>
      </c>
      <c r="P79" s="4">
        <v>3.0</v>
      </c>
      <c r="Q79" s="4">
        <v>9.02</v>
      </c>
      <c r="R79" s="14">
        <f>Q79*'Hoja 2'!$G$6+'Hoja 2'!$G$7</f>
        <v>0.0751</v>
      </c>
    </row>
    <row r="80">
      <c r="B80" s="7">
        <v>40.0</v>
      </c>
      <c r="C80" s="7">
        <v>8.48</v>
      </c>
      <c r="D80" s="9">
        <f>C80*'Hoja 2'!$G$6+'Hoja 2'!$G$7</f>
        <v>0.0724</v>
      </c>
      <c r="E80" s="15">
        <f t="shared" si="2"/>
        <v>0.2222222222</v>
      </c>
      <c r="F80" s="13">
        <f t="shared" si="3"/>
        <v>0.6981317008</v>
      </c>
      <c r="G80" s="4">
        <v>8.48</v>
      </c>
      <c r="P80" s="4">
        <v>4.0</v>
      </c>
      <c r="Q80" s="4">
        <v>11.03</v>
      </c>
      <c r="R80" s="14">
        <f>Q80*'Hoja 2'!$G$6+'Hoja 2'!$G$7</f>
        <v>0.08515</v>
      </c>
    </row>
    <row r="81">
      <c r="B81" s="7">
        <v>30.0</v>
      </c>
      <c r="C81" s="7">
        <v>8.13</v>
      </c>
      <c r="D81" s="9">
        <f>C81*'Hoja 2'!$G$6+'Hoja 2'!$G$7</f>
        <v>0.07065</v>
      </c>
      <c r="E81" s="15">
        <f t="shared" si="2"/>
        <v>0.1666666667</v>
      </c>
      <c r="F81" s="13">
        <f t="shared" si="3"/>
        <v>0.5235987756</v>
      </c>
      <c r="G81" s="4">
        <v>8.13</v>
      </c>
      <c r="P81" s="4">
        <v>5.0</v>
      </c>
      <c r="Q81" s="4">
        <v>13.42</v>
      </c>
      <c r="R81" s="14">
        <f>Q81*'Hoja 2'!$G$6+'Hoja 2'!$G$7</f>
        <v>0.0971</v>
      </c>
    </row>
    <row r="82">
      <c r="B82" s="7">
        <v>20.0</v>
      </c>
      <c r="C82" s="7">
        <v>7.44</v>
      </c>
      <c r="D82" s="9">
        <f>C82*'Hoja 2'!$G$6+'Hoja 2'!$G$7</f>
        <v>0.0672</v>
      </c>
      <c r="E82" s="15">
        <f t="shared" si="2"/>
        <v>0.1111111111</v>
      </c>
      <c r="F82" s="13">
        <f t="shared" si="3"/>
        <v>0.3490658504</v>
      </c>
      <c r="G82" s="4">
        <v>7.44</v>
      </c>
      <c r="P82" s="4">
        <v>6.0</v>
      </c>
      <c r="Q82" s="4">
        <v>14.86</v>
      </c>
      <c r="R82" s="14">
        <f>Q82*'Hoja 2'!$G$6+'Hoja 2'!$G$7</f>
        <v>0.1043</v>
      </c>
    </row>
    <row r="83">
      <c r="B83" s="7">
        <v>10.0</v>
      </c>
      <c r="C83" s="7">
        <v>7.08</v>
      </c>
      <c r="D83" s="9">
        <f>C83*'Hoja 2'!$G$6+'Hoja 2'!$G$7</f>
        <v>0.0654</v>
      </c>
      <c r="E83" s="15">
        <f t="shared" si="2"/>
        <v>0.05555555556</v>
      </c>
      <c r="F83" s="13">
        <f t="shared" si="3"/>
        <v>0.1745329252</v>
      </c>
      <c r="G83" s="4">
        <v>7.08</v>
      </c>
    </row>
    <row r="84">
      <c r="B84" s="7">
        <v>0.0</v>
      </c>
      <c r="C84" s="7">
        <v>6.83</v>
      </c>
      <c r="D84" s="9">
        <f>C84*'Hoja 2'!$G$6+'Hoja 2'!$G$7</f>
        <v>0.06415</v>
      </c>
      <c r="E84" s="15">
        <f t="shared" si="2"/>
        <v>0</v>
      </c>
      <c r="F84" s="13">
        <f t="shared" si="3"/>
        <v>0</v>
      </c>
      <c r="G84" s="4">
        <v>6.83</v>
      </c>
    </row>
    <row r="85">
      <c r="A85" s="4">
        <v>-10.0</v>
      </c>
      <c r="B85" s="16">
        <f>-10+360</f>
        <v>350</v>
      </c>
      <c r="C85" s="7">
        <v>6.91</v>
      </c>
      <c r="D85" s="9">
        <f>C85*'Hoja 2'!$G$6+'Hoja 2'!$G$7</f>
        <v>0.06455</v>
      </c>
      <c r="E85" s="15">
        <f t="shared" si="2"/>
        <v>1.944444444</v>
      </c>
      <c r="F85" s="13">
        <f t="shared" si="3"/>
        <v>6.108652382</v>
      </c>
      <c r="G85" s="4">
        <v>6.91</v>
      </c>
    </row>
    <row r="86">
      <c r="A86" s="4">
        <v>-20.0</v>
      </c>
      <c r="B86" s="16">
        <f>-20+360</f>
        <v>340</v>
      </c>
      <c r="C86" s="7">
        <v>7.1</v>
      </c>
      <c r="D86" s="9">
        <f>C86*'Hoja 2'!$G$6+'Hoja 2'!$G$7</f>
        <v>0.0655</v>
      </c>
      <c r="E86" s="15">
        <f t="shared" si="2"/>
        <v>1.888888889</v>
      </c>
      <c r="F86" s="13">
        <f t="shared" si="3"/>
        <v>5.934119457</v>
      </c>
      <c r="G86" s="4">
        <v>7.1</v>
      </c>
    </row>
    <row r="87">
      <c r="A87" s="4">
        <v>-30.0</v>
      </c>
      <c r="B87" s="16">
        <f>-30+360</f>
        <v>330</v>
      </c>
      <c r="C87" s="7">
        <v>7.54</v>
      </c>
      <c r="D87" s="9">
        <f>C87*'Hoja 2'!$G$6+'Hoja 2'!$G$7</f>
        <v>0.0677</v>
      </c>
      <c r="E87" s="15">
        <f t="shared" si="2"/>
        <v>1.833333333</v>
      </c>
      <c r="F87" s="13">
        <f t="shared" si="3"/>
        <v>5.759586532</v>
      </c>
      <c r="G87" s="4">
        <v>7.54</v>
      </c>
    </row>
    <row r="88">
      <c r="A88" s="4">
        <v>-40.0</v>
      </c>
      <c r="B88" s="16">
        <f t="shared" ref="B88:B111" si="4">A88+360</f>
        <v>320</v>
      </c>
      <c r="C88" s="7">
        <v>8.05</v>
      </c>
      <c r="D88" s="9">
        <f>C88*'Hoja 2'!$G$6+'Hoja 2'!$G$7</f>
        <v>0.07025</v>
      </c>
      <c r="E88" s="15">
        <f t="shared" si="2"/>
        <v>1.777777778</v>
      </c>
      <c r="F88" s="13">
        <f t="shared" si="3"/>
        <v>5.585053606</v>
      </c>
      <c r="G88" s="4">
        <v>8.05</v>
      </c>
    </row>
    <row r="89">
      <c r="A89" s="4">
        <v>-50.0</v>
      </c>
      <c r="B89" s="16">
        <f t="shared" si="4"/>
        <v>310</v>
      </c>
      <c r="C89" s="7">
        <v>8.64</v>
      </c>
      <c r="D89" s="9">
        <f>C89*'Hoja 2'!$G$6+'Hoja 2'!$G$7</f>
        <v>0.0732</v>
      </c>
      <c r="E89" s="15">
        <f t="shared" si="2"/>
        <v>1.722222222</v>
      </c>
      <c r="F89" s="13">
        <f t="shared" si="3"/>
        <v>5.410520681</v>
      </c>
      <c r="G89" s="4">
        <v>8.64</v>
      </c>
    </row>
    <row r="90">
      <c r="A90" s="4">
        <v>-60.0</v>
      </c>
      <c r="B90" s="16">
        <f t="shared" si="4"/>
        <v>300</v>
      </c>
      <c r="C90" s="7">
        <v>9.34</v>
      </c>
      <c r="D90" s="9">
        <f>C90*'Hoja 2'!$G$6+'Hoja 2'!$G$7</f>
        <v>0.0767</v>
      </c>
      <c r="E90" s="15">
        <f t="shared" si="2"/>
        <v>1.666666667</v>
      </c>
      <c r="F90" s="13">
        <f t="shared" si="3"/>
        <v>5.235987756</v>
      </c>
      <c r="G90" s="4">
        <v>9.34</v>
      </c>
    </row>
    <row r="91">
      <c r="A91" s="4">
        <v>-70.0</v>
      </c>
      <c r="B91" s="16">
        <f t="shared" si="4"/>
        <v>290</v>
      </c>
      <c r="C91" s="7">
        <v>9.93</v>
      </c>
      <c r="D91" s="9">
        <f>C91*'Hoja 2'!$G$6+'Hoja 2'!$G$7</f>
        <v>0.07965</v>
      </c>
      <c r="E91" s="15">
        <f t="shared" si="2"/>
        <v>1.611111111</v>
      </c>
      <c r="F91" s="13">
        <f t="shared" si="3"/>
        <v>5.061454831</v>
      </c>
      <c r="G91" s="4">
        <v>9.93</v>
      </c>
    </row>
    <row r="92">
      <c r="A92" s="4">
        <v>-80.0</v>
      </c>
      <c r="B92" s="16">
        <f t="shared" si="4"/>
        <v>280</v>
      </c>
      <c r="C92" s="7">
        <v>10.49</v>
      </c>
      <c r="D92" s="9">
        <f>C92*'Hoja 2'!$G$6+'Hoja 2'!$G$7</f>
        <v>0.08245</v>
      </c>
      <c r="E92" s="15">
        <f t="shared" si="2"/>
        <v>1.555555556</v>
      </c>
      <c r="F92" s="13">
        <f t="shared" si="3"/>
        <v>4.886921906</v>
      </c>
      <c r="G92" s="4">
        <v>10.49</v>
      </c>
    </row>
    <row r="93">
      <c r="A93" s="4">
        <v>-90.0</v>
      </c>
      <c r="B93" s="16">
        <f t="shared" si="4"/>
        <v>270</v>
      </c>
      <c r="C93" s="7">
        <v>10.95</v>
      </c>
      <c r="D93" s="9">
        <f>C93*'Hoja 2'!$G$6+'Hoja 2'!$G$7</f>
        <v>0.08475</v>
      </c>
      <c r="E93" s="15">
        <f t="shared" si="2"/>
        <v>1.5</v>
      </c>
      <c r="F93" s="13">
        <f t="shared" si="3"/>
        <v>4.71238898</v>
      </c>
      <c r="G93" s="4">
        <v>10.95</v>
      </c>
    </row>
    <row r="94">
      <c r="A94" s="4">
        <v>-100.0</v>
      </c>
      <c r="B94" s="16">
        <f t="shared" si="4"/>
        <v>260</v>
      </c>
      <c r="C94" s="7">
        <v>11.3</v>
      </c>
      <c r="D94" s="9">
        <f>C94*'Hoja 2'!$G$6+'Hoja 2'!$G$7</f>
        <v>0.0865</v>
      </c>
      <c r="E94" s="15">
        <f t="shared" si="2"/>
        <v>1.444444444</v>
      </c>
      <c r="F94" s="13">
        <f t="shared" si="3"/>
        <v>4.537856055</v>
      </c>
      <c r="G94" s="4">
        <v>11.3</v>
      </c>
    </row>
    <row r="95">
      <c r="A95" s="4">
        <v>-110.0</v>
      </c>
      <c r="B95" s="16">
        <f t="shared" si="4"/>
        <v>250</v>
      </c>
      <c r="C95" s="7">
        <v>11.6</v>
      </c>
      <c r="D95" s="9">
        <f>C95*'Hoja 2'!$G$6+'Hoja 2'!$G$7</f>
        <v>0.088</v>
      </c>
      <c r="E95" s="15">
        <f t="shared" si="2"/>
        <v>1.388888889</v>
      </c>
      <c r="F95" s="13">
        <f t="shared" si="3"/>
        <v>4.36332313</v>
      </c>
      <c r="G95" s="4">
        <v>11.6</v>
      </c>
    </row>
    <row r="96">
      <c r="A96" s="4">
        <v>-120.0</v>
      </c>
      <c r="B96" s="16">
        <f t="shared" si="4"/>
        <v>240</v>
      </c>
      <c r="C96" s="7">
        <v>11.87</v>
      </c>
      <c r="D96" s="9">
        <f>C96*'Hoja 2'!$G$6+'Hoja 2'!$G$7</f>
        <v>0.08935</v>
      </c>
      <c r="E96" s="15">
        <f t="shared" si="2"/>
        <v>1.333333333</v>
      </c>
      <c r="F96" s="13">
        <f t="shared" si="3"/>
        <v>4.188790205</v>
      </c>
      <c r="G96" s="4">
        <v>11.87</v>
      </c>
    </row>
    <row r="97">
      <c r="A97" s="4">
        <v>-130.0</v>
      </c>
      <c r="B97" s="16">
        <f t="shared" si="4"/>
        <v>230</v>
      </c>
      <c r="C97" s="7">
        <v>12.06</v>
      </c>
      <c r="D97" s="9">
        <f>C97*'Hoja 2'!$G$6+'Hoja 2'!$G$7</f>
        <v>0.0903</v>
      </c>
      <c r="E97" s="15">
        <f t="shared" si="2"/>
        <v>1.277777778</v>
      </c>
      <c r="F97" s="13">
        <f t="shared" si="3"/>
        <v>4.01425728</v>
      </c>
      <c r="G97" s="4">
        <v>12.06</v>
      </c>
    </row>
    <row r="98">
      <c r="A98" s="4">
        <v>-140.0</v>
      </c>
      <c r="B98" s="16">
        <f t="shared" si="4"/>
        <v>220</v>
      </c>
      <c r="C98" s="7">
        <v>12.21</v>
      </c>
      <c r="D98" s="9">
        <f>C98*'Hoja 2'!$G$6+'Hoja 2'!$G$7</f>
        <v>0.09105</v>
      </c>
      <c r="E98" s="15">
        <f t="shared" si="2"/>
        <v>1.222222222</v>
      </c>
      <c r="F98" s="13">
        <f t="shared" si="3"/>
        <v>3.839724354</v>
      </c>
      <c r="G98" s="4">
        <v>12.21</v>
      </c>
      <c r="P98" s="3" t="s">
        <v>2</v>
      </c>
      <c r="Q98" s="2"/>
      <c r="R98" s="2"/>
      <c r="S98" s="2"/>
    </row>
    <row r="99">
      <c r="A99" s="4">
        <v>-150.0</v>
      </c>
      <c r="B99" s="16">
        <f t="shared" si="4"/>
        <v>210</v>
      </c>
      <c r="C99" s="7">
        <v>12.34</v>
      </c>
      <c r="D99" s="9">
        <f>C99*'Hoja 2'!$G$6+'Hoja 2'!$G$7</f>
        <v>0.0917</v>
      </c>
      <c r="E99" s="15">
        <f t="shared" si="2"/>
        <v>1.166666667</v>
      </c>
      <c r="F99" s="13">
        <f t="shared" si="3"/>
        <v>3.665191429</v>
      </c>
      <c r="G99" s="4">
        <v>12.34</v>
      </c>
      <c r="P99" s="5" t="s">
        <v>24</v>
      </c>
      <c r="Q99" s="6"/>
      <c r="R99" s="6"/>
      <c r="S99" s="6"/>
    </row>
    <row r="100">
      <c r="A100" s="4">
        <v>-160.0</v>
      </c>
      <c r="B100" s="16">
        <f t="shared" si="4"/>
        <v>200</v>
      </c>
      <c r="C100" s="7">
        <v>12.61</v>
      </c>
      <c r="D100" s="9">
        <f>C100*'Hoja 2'!$G$6+'Hoja 2'!$G$7</f>
        <v>0.09305</v>
      </c>
      <c r="E100" s="15">
        <f t="shared" si="2"/>
        <v>1.111111111</v>
      </c>
      <c r="F100" s="13">
        <f t="shared" si="3"/>
        <v>3.490658504</v>
      </c>
      <c r="G100" s="4">
        <v>12.61</v>
      </c>
      <c r="P100" s="5" t="s">
        <v>26</v>
      </c>
      <c r="Q100" s="6"/>
      <c r="R100" s="6"/>
      <c r="S100" s="6"/>
    </row>
    <row r="101">
      <c r="A101" s="4">
        <v>-170.0</v>
      </c>
      <c r="B101" s="16">
        <f t="shared" si="4"/>
        <v>190</v>
      </c>
      <c r="C101" s="7">
        <v>12.64</v>
      </c>
      <c r="D101" s="9">
        <f>C101*'Hoja 2'!$G$6+'Hoja 2'!$G$7</f>
        <v>0.0932</v>
      </c>
      <c r="E101" s="15">
        <f t="shared" si="2"/>
        <v>1.055555556</v>
      </c>
      <c r="F101" s="13">
        <f t="shared" si="3"/>
        <v>3.316125579</v>
      </c>
      <c r="G101" s="4">
        <v>12.64</v>
      </c>
      <c r="P101" s="4">
        <v>0.0</v>
      </c>
      <c r="Q101" s="4">
        <v>2.47</v>
      </c>
      <c r="R101" s="14">
        <f>Q101*'Hoja 2'!$G$6+'Hoja 2'!$G$7</f>
        <v>0.04235</v>
      </c>
    </row>
    <row r="102">
      <c r="A102" s="4">
        <v>-180.0</v>
      </c>
      <c r="B102" s="16">
        <f t="shared" si="4"/>
        <v>180</v>
      </c>
      <c r="C102" s="7">
        <v>12.79</v>
      </c>
      <c r="D102" s="9">
        <f>C102*'Hoja 2'!$G$6+'Hoja 2'!$G$7</f>
        <v>0.09395</v>
      </c>
      <c r="E102" s="15">
        <f t="shared" si="2"/>
        <v>1</v>
      </c>
      <c r="F102" s="13">
        <f t="shared" si="3"/>
        <v>3.141592654</v>
      </c>
      <c r="G102" s="4">
        <v>12.79</v>
      </c>
      <c r="P102" s="4">
        <v>1.0</v>
      </c>
      <c r="Q102" s="4">
        <v>4.4</v>
      </c>
      <c r="R102" s="14">
        <f>Q102*'Hoja 2'!$G$6+'Hoja 2'!$G$7</f>
        <v>0.052</v>
      </c>
    </row>
    <row r="103">
      <c r="A103" s="4">
        <v>-190.0</v>
      </c>
      <c r="B103" s="16">
        <f t="shared" si="4"/>
        <v>170</v>
      </c>
      <c r="C103" s="7">
        <v>12.86</v>
      </c>
      <c r="D103" s="9">
        <f>C103*'Hoja 2'!$G$6+'Hoja 2'!$G$7</f>
        <v>0.0943</v>
      </c>
      <c r="E103" s="15">
        <f t="shared" si="2"/>
        <v>0.9444444444</v>
      </c>
      <c r="F103" s="13">
        <f t="shared" si="3"/>
        <v>2.967059728</v>
      </c>
      <c r="G103" s="4">
        <v>12.86</v>
      </c>
      <c r="P103" s="4">
        <v>2.0</v>
      </c>
      <c r="Q103" s="4">
        <v>6.03</v>
      </c>
      <c r="R103" s="14">
        <f>Q103*'Hoja 2'!$G$6+'Hoja 2'!$G$7</f>
        <v>0.06015</v>
      </c>
    </row>
    <row r="104">
      <c r="A104" s="4">
        <v>-200.0</v>
      </c>
      <c r="B104" s="16">
        <f t="shared" si="4"/>
        <v>160</v>
      </c>
      <c r="C104" s="7">
        <v>12.88</v>
      </c>
      <c r="D104" s="9">
        <f>C104*'Hoja 2'!$G$6+'Hoja 2'!$G$7</f>
        <v>0.0944</v>
      </c>
      <c r="E104" s="15">
        <f t="shared" si="2"/>
        <v>0.8888888889</v>
      </c>
      <c r="F104" s="13">
        <f t="shared" si="3"/>
        <v>2.792526803</v>
      </c>
      <c r="G104" s="4">
        <v>12.88</v>
      </c>
      <c r="P104" s="4">
        <v>3.0</v>
      </c>
      <c r="Q104" s="4">
        <v>7.34</v>
      </c>
      <c r="R104" s="14">
        <f>Q104*'Hoja 2'!$G$6+'Hoja 2'!$G$7</f>
        <v>0.0667</v>
      </c>
    </row>
    <row r="105">
      <c r="A105" s="4">
        <v>-210.0</v>
      </c>
      <c r="B105" s="16">
        <f t="shared" si="4"/>
        <v>150</v>
      </c>
      <c r="C105" s="7">
        <v>12.86</v>
      </c>
      <c r="D105" s="9">
        <f>C105*'Hoja 2'!$G$6+'Hoja 2'!$G$7</f>
        <v>0.0943</v>
      </c>
      <c r="E105" s="15">
        <f t="shared" si="2"/>
        <v>0.8333333333</v>
      </c>
      <c r="F105" s="13">
        <f t="shared" si="3"/>
        <v>2.617993878</v>
      </c>
      <c r="G105" s="4">
        <v>12.86</v>
      </c>
      <c r="P105" s="4">
        <v>4.0</v>
      </c>
      <c r="Q105" s="4">
        <v>8.47</v>
      </c>
      <c r="R105" s="14">
        <f>Q105*'Hoja 2'!$G$6+'Hoja 2'!$G$7</f>
        <v>0.07235</v>
      </c>
    </row>
    <row r="106">
      <c r="A106" s="4">
        <v>-220.0</v>
      </c>
      <c r="B106" s="16">
        <f t="shared" si="4"/>
        <v>140</v>
      </c>
      <c r="C106" s="7">
        <v>12.82</v>
      </c>
      <c r="D106" s="9">
        <f>C106*'Hoja 2'!$G$6+'Hoja 2'!$G$7</f>
        <v>0.0941</v>
      </c>
      <c r="E106" s="15">
        <f t="shared" si="2"/>
        <v>0.7777777778</v>
      </c>
      <c r="F106" s="13">
        <f t="shared" si="3"/>
        <v>2.443460953</v>
      </c>
      <c r="G106" s="4">
        <v>12.82</v>
      </c>
      <c r="P106" s="4">
        <v>5.0</v>
      </c>
      <c r="Q106" s="4">
        <v>9.36</v>
      </c>
      <c r="R106" s="14">
        <f>Q106*'Hoja 2'!$G$6+'Hoja 2'!$G$7</f>
        <v>0.0768</v>
      </c>
    </row>
    <row r="107">
      <c r="A107" s="4">
        <v>-230.0</v>
      </c>
      <c r="B107" s="16">
        <f t="shared" si="4"/>
        <v>130</v>
      </c>
      <c r="C107" s="7">
        <v>12.08</v>
      </c>
      <c r="D107" s="9">
        <f>C107*'Hoja 2'!$G$6+'Hoja 2'!$G$7</f>
        <v>0.0904</v>
      </c>
      <c r="E107" s="15">
        <f t="shared" si="2"/>
        <v>0.7222222222</v>
      </c>
      <c r="F107" s="13">
        <f t="shared" si="3"/>
        <v>2.268928028</v>
      </c>
      <c r="G107" s="4">
        <v>12.68</v>
      </c>
      <c r="P107" s="4">
        <v>6.0</v>
      </c>
      <c r="Q107" s="4">
        <v>10.08</v>
      </c>
      <c r="R107" s="14">
        <f>Q107*'Hoja 2'!$G$6+'Hoja 2'!$G$7</f>
        <v>0.0804</v>
      </c>
    </row>
    <row r="108">
      <c r="A108" s="4">
        <v>-240.0</v>
      </c>
      <c r="B108" s="16">
        <f t="shared" si="4"/>
        <v>120</v>
      </c>
      <c r="C108" s="7">
        <v>12.48</v>
      </c>
      <c r="D108" s="9">
        <f>C108*'Hoja 2'!$G$6+'Hoja 2'!$G$7</f>
        <v>0.0924</v>
      </c>
      <c r="E108" s="15">
        <f t="shared" si="2"/>
        <v>0.6666666667</v>
      </c>
      <c r="F108" s="13">
        <f t="shared" si="3"/>
        <v>2.094395102</v>
      </c>
      <c r="G108" s="4">
        <v>12.48</v>
      </c>
    </row>
    <row r="109">
      <c r="A109" s="4">
        <v>-250.0</v>
      </c>
      <c r="B109" s="16">
        <f t="shared" si="4"/>
        <v>110</v>
      </c>
      <c r="C109" s="7">
        <v>12.19</v>
      </c>
      <c r="D109" s="9">
        <f>C109*'Hoja 2'!$G$6+'Hoja 2'!$G$7</f>
        <v>0.09095</v>
      </c>
      <c r="E109" s="15">
        <f t="shared" si="2"/>
        <v>0.6111111111</v>
      </c>
      <c r="F109" s="13">
        <f t="shared" si="3"/>
        <v>1.919862177</v>
      </c>
      <c r="G109" s="4">
        <v>12.19</v>
      </c>
    </row>
    <row r="110">
      <c r="A110" s="4">
        <v>-260.0</v>
      </c>
      <c r="B110" s="16">
        <f t="shared" si="4"/>
        <v>100</v>
      </c>
      <c r="C110" s="16"/>
      <c r="D110" s="9">
        <f>C110*'Hoja 2'!$G$6+'Hoja 2'!$G$7</f>
        <v>0.03</v>
      </c>
      <c r="E110" s="15">
        <f t="shared" si="2"/>
        <v>0</v>
      </c>
    </row>
    <row r="111">
      <c r="A111" s="4">
        <v>-270.0</v>
      </c>
      <c r="B111" s="16">
        <f t="shared" si="4"/>
        <v>90</v>
      </c>
      <c r="C111" s="16"/>
      <c r="D111" s="9">
        <f>C111*'Hoja 2'!$G$6+'Hoja 2'!$G$7</f>
        <v>0.03</v>
      </c>
      <c r="E111" s="15">
        <f t="shared" si="2"/>
        <v>0</v>
      </c>
    </row>
    <row r="113">
      <c r="B113" s="4" t="s">
        <v>27</v>
      </c>
    </row>
    <row r="115">
      <c r="A115" s="4" t="s">
        <v>21</v>
      </c>
      <c r="B115" s="7" t="s">
        <v>20</v>
      </c>
      <c r="C115" s="7" t="s">
        <v>7</v>
      </c>
      <c r="D115" s="7" t="s">
        <v>12</v>
      </c>
    </row>
    <row r="116">
      <c r="A116" s="4">
        <v>0.0</v>
      </c>
      <c r="B116" s="7">
        <v>0.0</v>
      </c>
      <c r="C116" s="7">
        <v>6.83</v>
      </c>
    </row>
    <row r="117">
      <c r="A117" s="13">
        <f t="shared" ref="A117:A151" si="5">(B117/10)*(1/18)</f>
        <v>0.05555555556</v>
      </c>
      <c r="B117" s="7">
        <v>10.0</v>
      </c>
      <c r="C117" s="7">
        <v>7.08</v>
      </c>
      <c r="H117" s="3" t="s">
        <v>18</v>
      </c>
      <c r="I117" s="2"/>
      <c r="J117" s="2"/>
      <c r="K117" s="2"/>
      <c r="N117" s="3" t="s">
        <v>2</v>
      </c>
      <c r="O117" s="2"/>
      <c r="P117" s="2"/>
      <c r="Q117" s="2"/>
    </row>
    <row r="118">
      <c r="A118" s="13">
        <f t="shared" si="5"/>
        <v>0.1111111111</v>
      </c>
      <c r="B118" s="7">
        <v>20.0</v>
      </c>
      <c r="C118" s="7">
        <v>7.44</v>
      </c>
      <c r="H118" s="5" t="s">
        <v>24</v>
      </c>
      <c r="I118" s="6"/>
      <c r="J118" s="6"/>
      <c r="K118" s="6"/>
      <c r="N118" s="5" t="s">
        <v>24</v>
      </c>
      <c r="O118" s="6"/>
      <c r="P118" s="6"/>
      <c r="Q118" s="6"/>
    </row>
    <row r="119">
      <c r="A119" s="13">
        <f t="shared" si="5"/>
        <v>0.1666666667</v>
      </c>
      <c r="B119" s="7">
        <v>30.0</v>
      </c>
      <c r="H119" s="5" t="s">
        <v>28</v>
      </c>
      <c r="I119" s="6"/>
      <c r="J119" s="6"/>
      <c r="K119" s="6"/>
      <c r="N119" s="5" t="s">
        <v>29</v>
      </c>
      <c r="O119" s="6"/>
      <c r="P119" s="6"/>
      <c r="Q119" s="6"/>
    </row>
    <row r="120">
      <c r="A120" s="13">
        <f t="shared" si="5"/>
        <v>0.2222222222</v>
      </c>
      <c r="B120" s="7">
        <v>40.0</v>
      </c>
      <c r="H120" s="4">
        <v>0.0</v>
      </c>
      <c r="I120" s="10">
        <v>2.4</v>
      </c>
      <c r="J120" s="14">
        <f>I120*'Hoja 2'!$G$6+'Hoja 2'!$G$7</f>
        <v>0.042</v>
      </c>
      <c r="L120" s="17">
        <f t="shared" ref="L120:L129" si="6">H120*PI()/180</f>
        <v>0</v>
      </c>
    </row>
    <row r="121">
      <c r="A121" s="13">
        <f t="shared" si="5"/>
        <v>0.2777777778</v>
      </c>
      <c r="B121" s="7">
        <v>50.0</v>
      </c>
      <c r="H121" s="4">
        <v>90.0</v>
      </c>
      <c r="I121" s="10">
        <v>3.27</v>
      </c>
      <c r="J121" s="14">
        <f>I121*'Hoja 2'!$G$6+'Hoja 2'!$G$7</f>
        <v>0.04635</v>
      </c>
      <c r="L121" s="17">
        <f t="shared" si="6"/>
        <v>1.570796327</v>
      </c>
    </row>
    <row r="122">
      <c r="A122" s="13">
        <f t="shared" si="5"/>
        <v>0.3333333333</v>
      </c>
      <c r="B122" s="7">
        <v>60.0</v>
      </c>
      <c r="H122" s="4">
        <v>180.0</v>
      </c>
      <c r="I122" s="10">
        <v>5.44</v>
      </c>
      <c r="J122" s="14">
        <f>I122*'Hoja 2'!$G$6+'Hoja 2'!$G$7</f>
        <v>0.0572</v>
      </c>
      <c r="L122" s="17">
        <f t="shared" si="6"/>
        <v>3.141592654</v>
      </c>
    </row>
    <row r="123">
      <c r="A123" s="13">
        <f t="shared" si="5"/>
        <v>0.3888888889</v>
      </c>
      <c r="B123" s="7">
        <v>70.0</v>
      </c>
      <c r="G123" s="4">
        <v>-60.0</v>
      </c>
      <c r="H123" s="17">
        <f t="shared" ref="H123:H124" si="7">G123+360</f>
        <v>300</v>
      </c>
      <c r="I123" s="10">
        <v>2.62</v>
      </c>
      <c r="J123" s="14">
        <f>I123*'Hoja 2'!$G$6+'Hoja 2'!$G$7</f>
        <v>0.0431</v>
      </c>
      <c r="L123" s="17">
        <f t="shared" si="6"/>
        <v>5.235987756</v>
      </c>
    </row>
    <row r="124">
      <c r="A124" s="13">
        <f t="shared" si="5"/>
        <v>0.4444444444</v>
      </c>
      <c r="B124" s="7">
        <v>80.0</v>
      </c>
      <c r="G124" s="4">
        <v>-30.0</v>
      </c>
      <c r="H124" s="17">
        <f t="shared" si="7"/>
        <v>330</v>
      </c>
      <c r="I124" s="10">
        <v>2.36</v>
      </c>
      <c r="J124" s="14">
        <f>I124*'Hoja 2'!$G$6+'Hoja 2'!$G$7</f>
        <v>0.0418</v>
      </c>
      <c r="L124" s="17">
        <f t="shared" si="6"/>
        <v>5.759586532</v>
      </c>
    </row>
    <row r="125">
      <c r="A125" s="13">
        <f t="shared" si="5"/>
        <v>0.5</v>
      </c>
      <c r="B125" s="7">
        <v>90.0</v>
      </c>
      <c r="H125" s="4">
        <v>30.0</v>
      </c>
      <c r="I125" s="10">
        <v>2.51</v>
      </c>
      <c r="J125" s="14">
        <f>I125*'Hoja 2'!$G$6+'Hoja 2'!$G$7</f>
        <v>0.04255</v>
      </c>
      <c r="L125" s="17">
        <f t="shared" si="6"/>
        <v>0.5235987756</v>
      </c>
    </row>
    <row r="126">
      <c r="A126" s="13">
        <f t="shared" si="5"/>
        <v>0.5555555556</v>
      </c>
      <c r="B126" s="16">
        <f t="shared" ref="B126:B151" si="8">B125+10</f>
        <v>100</v>
      </c>
      <c r="H126" s="4">
        <v>60.0</v>
      </c>
      <c r="I126" s="10">
        <v>2.8</v>
      </c>
      <c r="J126" s="14">
        <f>I126*'Hoja 2'!$G$6+'Hoja 2'!$G$7</f>
        <v>0.044</v>
      </c>
      <c r="L126" s="17">
        <f t="shared" si="6"/>
        <v>1.047197551</v>
      </c>
    </row>
    <row r="127">
      <c r="A127" s="13">
        <f t="shared" si="5"/>
        <v>0.6111111111</v>
      </c>
      <c r="B127" s="16">
        <f t="shared" si="8"/>
        <v>110</v>
      </c>
      <c r="H127" s="4">
        <v>120.0</v>
      </c>
      <c r="I127" s="10">
        <v>4.08</v>
      </c>
      <c r="J127" s="14">
        <f>I127*'Hoja 2'!$G$6+'Hoja 2'!$G$7</f>
        <v>0.0504</v>
      </c>
      <c r="L127" s="17">
        <f t="shared" si="6"/>
        <v>2.094395102</v>
      </c>
    </row>
    <row r="128">
      <c r="A128" s="13">
        <f t="shared" si="5"/>
        <v>0.6666666667</v>
      </c>
      <c r="B128" s="16">
        <f t="shared" si="8"/>
        <v>120</v>
      </c>
      <c r="H128" s="4">
        <v>150.0</v>
      </c>
      <c r="I128" s="10">
        <v>4.8</v>
      </c>
      <c r="J128" s="14">
        <f>I128*'Hoja 2'!$G$6+'Hoja 2'!$G$7</f>
        <v>0.054</v>
      </c>
      <c r="L128" s="17">
        <f t="shared" si="6"/>
        <v>2.617993878</v>
      </c>
    </row>
    <row r="129">
      <c r="A129" s="13">
        <f t="shared" si="5"/>
        <v>0.7222222222</v>
      </c>
      <c r="B129" s="16">
        <f t="shared" si="8"/>
        <v>130</v>
      </c>
      <c r="H129" s="4">
        <v>270.0</v>
      </c>
      <c r="I129" s="10">
        <v>2.96</v>
      </c>
      <c r="J129" s="14">
        <f>I129*'Hoja 2'!$G$6+'Hoja 2'!$G$7</f>
        <v>0.0448</v>
      </c>
      <c r="L129" s="17">
        <f t="shared" si="6"/>
        <v>4.71238898</v>
      </c>
    </row>
    <row r="130">
      <c r="A130" s="13">
        <f t="shared" si="5"/>
        <v>0.7777777778</v>
      </c>
      <c r="B130" s="16">
        <f t="shared" si="8"/>
        <v>140</v>
      </c>
      <c r="I130" s="13"/>
    </row>
    <row r="131">
      <c r="A131" s="13">
        <f t="shared" si="5"/>
        <v>0.8333333333</v>
      </c>
      <c r="B131" s="16">
        <f t="shared" si="8"/>
        <v>150</v>
      </c>
    </row>
    <row r="132">
      <c r="A132" s="13">
        <f t="shared" si="5"/>
        <v>0.8888888889</v>
      </c>
      <c r="B132" s="16">
        <f t="shared" si="8"/>
        <v>160</v>
      </c>
    </row>
    <row r="133">
      <c r="A133" s="13">
        <f t="shared" si="5"/>
        <v>0.9444444444</v>
      </c>
      <c r="B133" s="16">
        <f t="shared" si="8"/>
        <v>170</v>
      </c>
    </row>
    <row r="134">
      <c r="A134" s="13">
        <f t="shared" si="5"/>
        <v>1</v>
      </c>
      <c r="B134" s="16">
        <f t="shared" si="8"/>
        <v>180</v>
      </c>
    </row>
    <row r="135">
      <c r="A135" s="13">
        <f t="shared" si="5"/>
        <v>1.055555556</v>
      </c>
      <c r="B135" s="16">
        <f t="shared" si="8"/>
        <v>190</v>
      </c>
    </row>
    <row r="136">
      <c r="A136" s="13">
        <f t="shared" si="5"/>
        <v>1.111111111</v>
      </c>
      <c r="B136" s="16">
        <f t="shared" si="8"/>
        <v>200</v>
      </c>
    </row>
    <row r="137">
      <c r="A137" s="13">
        <f t="shared" si="5"/>
        <v>1.166666667</v>
      </c>
      <c r="B137" s="16">
        <f t="shared" si="8"/>
        <v>210</v>
      </c>
    </row>
    <row r="138">
      <c r="A138" s="13">
        <f t="shared" si="5"/>
        <v>1.222222222</v>
      </c>
      <c r="B138" s="16">
        <f t="shared" si="8"/>
        <v>220</v>
      </c>
    </row>
    <row r="139">
      <c r="A139" s="13">
        <f t="shared" si="5"/>
        <v>1.277777778</v>
      </c>
      <c r="B139" s="16">
        <f t="shared" si="8"/>
        <v>230</v>
      </c>
    </row>
    <row r="140">
      <c r="A140" s="13">
        <f t="shared" si="5"/>
        <v>1.333333333</v>
      </c>
      <c r="B140" s="16">
        <f t="shared" si="8"/>
        <v>240</v>
      </c>
    </row>
    <row r="141">
      <c r="A141" s="13">
        <f t="shared" si="5"/>
        <v>1.388888889</v>
      </c>
      <c r="B141" s="16">
        <f t="shared" si="8"/>
        <v>250</v>
      </c>
    </row>
    <row r="142">
      <c r="A142" s="13">
        <f t="shared" si="5"/>
        <v>1.444444444</v>
      </c>
      <c r="B142" s="16">
        <f t="shared" si="8"/>
        <v>260</v>
      </c>
    </row>
    <row r="143">
      <c r="A143" s="13">
        <f t="shared" si="5"/>
        <v>1.5</v>
      </c>
      <c r="B143" s="16">
        <f t="shared" si="8"/>
        <v>270</v>
      </c>
    </row>
    <row r="144">
      <c r="A144" s="13">
        <f t="shared" si="5"/>
        <v>1.555555556</v>
      </c>
      <c r="B144" s="16">
        <f t="shared" si="8"/>
        <v>280</v>
      </c>
    </row>
    <row r="145">
      <c r="A145" s="13">
        <f t="shared" si="5"/>
        <v>1.611111111</v>
      </c>
      <c r="B145" s="16">
        <f t="shared" si="8"/>
        <v>290</v>
      </c>
    </row>
    <row r="146">
      <c r="A146" s="13">
        <f t="shared" si="5"/>
        <v>1.666666667</v>
      </c>
      <c r="B146" s="16">
        <f t="shared" si="8"/>
        <v>300</v>
      </c>
    </row>
    <row r="147">
      <c r="A147" s="13">
        <f t="shared" si="5"/>
        <v>1.722222222</v>
      </c>
      <c r="B147" s="16">
        <f t="shared" si="8"/>
        <v>310</v>
      </c>
    </row>
    <row r="148">
      <c r="A148" s="13">
        <f t="shared" si="5"/>
        <v>1.777777778</v>
      </c>
      <c r="B148" s="16">
        <f t="shared" si="8"/>
        <v>320</v>
      </c>
    </row>
    <row r="149">
      <c r="A149" s="13">
        <f t="shared" si="5"/>
        <v>1.833333333</v>
      </c>
      <c r="B149" s="16">
        <f t="shared" si="8"/>
        <v>330</v>
      </c>
    </row>
    <row r="150">
      <c r="A150" s="13">
        <f t="shared" si="5"/>
        <v>1.888888889</v>
      </c>
      <c r="B150" s="16">
        <f t="shared" si="8"/>
        <v>340</v>
      </c>
    </row>
    <row r="151">
      <c r="A151" s="13">
        <f t="shared" si="5"/>
        <v>1.944444444</v>
      </c>
      <c r="B151" s="16">
        <f t="shared" si="8"/>
        <v>350</v>
      </c>
    </row>
  </sheetData>
  <mergeCells count="26">
    <mergeCell ref="A2:D2"/>
    <mergeCell ref="F2:I2"/>
    <mergeCell ref="K2:N2"/>
    <mergeCell ref="Q2:T2"/>
    <mergeCell ref="A3:D3"/>
    <mergeCell ref="K3:N3"/>
    <mergeCell ref="Q3:T3"/>
    <mergeCell ref="Q4:T4"/>
    <mergeCell ref="F3:I3"/>
    <mergeCell ref="F4:I4"/>
    <mergeCell ref="B71:E71"/>
    <mergeCell ref="B72:E72"/>
    <mergeCell ref="B73:E73"/>
    <mergeCell ref="P73:S73"/>
    <mergeCell ref="P74:S74"/>
    <mergeCell ref="N117:Q117"/>
    <mergeCell ref="N118:Q118"/>
    <mergeCell ref="H119:K119"/>
    <mergeCell ref="N119:Q119"/>
    <mergeCell ref="P75:S75"/>
    <mergeCell ref="P98:S98"/>
    <mergeCell ref="P99:S99"/>
    <mergeCell ref="P100:S100"/>
    <mergeCell ref="B113:D113"/>
    <mergeCell ref="H117:K117"/>
    <mergeCell ref="H118:K1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5"/>
  </cols>
  <sheetData>
    <row r="2">
      <c r="B2" s="18" t="s">
        <v>30</v>
      </c>
      <c r="C2" s="2"/>
      <c r="D2" s="2"/>
    </row>
    <row r="4">
      <c r="F4" s="4" t="s">
        <v>31</v>
      </c>
      <c r="G4" s="4">
        <v>20.0</v>
      </c>
    </row>
    <row r="5">
      <c r="F5" s="4" t="s">
        <v>32</v>
      </c>
      <c r="G5" s="4">
        <v>0.01</v>
      </c>
    </row>
    <row r="6">
      <c r="F6" s="4" t="s">
        <v>33</v>
      </c>
      <c r="G6" s="19">
        <v>0.005</v>
      </c>
    </row>
    <row r="7">
      <c r="F7" s="4" t="s">
        <v>34</v>
      </c>
      <c r="G7" s="17">
        <f>3*G5</f>
        <v>0.03</v>
      </c>
    </row>
  </sheetData>
  <mergeCells count="1">
    <mergeCell ref="B2:D2"/>
  </mergeCells>
  <drawing r:id="rId1"/>
</worksheet>
</file>