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asrnl.sharepoint.com/sites/ArchitectuurGBSM/Shared Documents/Jupyter Notebook (Reqs)/Module risicomarge/databestanden SSC/Verificatie data/Bronnen/"/>
    </mc:Choice>
  </mc:AlternateContent>
  <xr:revisionPtr revIDLastSave="0" documentId="13_ncr:1_{D95D2B77-5DA4-4B9D-867E-E3073BC0589E}" xr6:coauthVersionLast="47" xr6:coauthVersionMax="47" xr10:uidLastSave="{00000000-0000-0000-0000-000000000000}"/>
  <bookViews>
    <workbookView xWindow="13425" yWindow="6225" windowWidth="10965" windowHeight="6330" activeTab="4" xr2:uid="{00000000-000D-0000-FFFF-FFFF00000000}"/>
  </bookViews>
  <sheets>
    <sheet name="Voorblad" sheetId="3" r:id="rId1"/>
    <sheet name="Toelichting" sheetId="4" r:id="rId2"/>
    <sheet name="Versiebeheer" sheetId="5" r:id="rId3"/>
    <sheet name="Selectie" sheetId="1" r:id="rId4"/>
    <sheet name="Risicomarge" sheetId="6" r:id="rId5"/>
    <sheet name="Correlatiematrix" sheetId="7" r:id="rId6"/>
    <sheet name="vena.tmp.7EC47338204F4F1F" sheetId="2" state="veryHidden" r:id="rId7"/>
  </sheets>
  <externalReferences>
    <externalReference r:id="rId8"/>
    <externalReference r:id="rId9"/>
    <externalReference r:id="rId10"/>
    <externalReference r:id="rId11"/>
  </externalReferences>
  <definedNames>
    <definedName name="_vena_CorCo1_B1_C_7_720673044374355968">Correlatiematrix!$F$13</definedName>
    <definedName name="_vena_CorCo1_B1_R_6_735962242067595267">Correlatiematrix!$E$14</definedName>
    <definedName name="_vena_CorCo1_B1_R_6_735962242075983872">Correlatiematrix!$E$15</definedName>
    <definedName name="_vena_CorCo1_B1_R_6_735962242075983874">Correlatiematrix!$E$16</definedName>
    <definedName name="_vena_CorCo1_B1_R_6_735962242080178177">Correlatiematrix!$E$17</definedName>
    <definedName name="_vena_CorCo1_B1_R_6_735962242084372481">Correlatiematrix!$E$18</definedName>
    <definedName name="_vena_CorCo1_B1_R_6_735962242084372483">Correlatiematrix!$E$19</definedName>
    <definedName name="_vena_CorCo1_B1_R_6_735962242088566785">Correlatiematrix!$E$20</definedName>
    <definedName name="_vena_CorCo1_B1_R_6_735962242092761089">Correlatiematrix!$E$21</definedName>
    <definedName name="_vena_CorCo1_B1_R_6_735962242092761091">Correlatiematrix!$E$22</definedName>
    <definedName name="_vena_CorCo1_B1_R_6_735962242096955393">Correlatiematrix!$E$23</definedName>
    <definedName name="_vena_CorCo1_B1_R_6_735962242101149697">Correlatiematrix!$E$24</definedName>
    <definedName name="_vena_CorCo1_B1_R_6_735962242101149699">Correlatiematrix!$E$25</definedName>
    <definedName name="_vena_CorCo1_B1_R_6_735962242105344001">Correlatiematrix!$E$26</definedName>
    <definedName name="_vena_CorCo1_B1_R_6_735962242109538305">Correlatiematrix!$E$27</definedName>
    <definedName name="_vena_CorCo1_B1_R_6_735962242109538307">Correlatiematrix!$E$28</definedName>
    <definedName name="_vena_CorCo1_B1_R_6_735962242113732609">Correlatiematrix!$E$29</definedName>
    <definedName name="_vena_CorCo1_B1_R_6_735962242117926913">Correlatiematrix!$E$30</definedName>
    <definedName name="_vena_CorCo1_B1_R_6_735962242122121217">Correlatiematrix!$E$31</definedName>
    <definedName name="_vena_CorCo1_B1_R_6_735962242122121219">Correlatiematrix!$E$32</definedName>
    <definedName name="_vena_CorCo1_B1_R_6_735962242126315521">Correlatiematrix!$E$33</definedName>
    <definedName name="_vena_CorCo1_B1_R_6_735962242130509825">Correlatiematrix!$E$34</definedName>
    <definedName name="_vena_CorCo1_P_3_718931117436043267" comment="*">Correlatiematrix!$D$6</definedName>
    <definedName name="_vena_CorCo1_P_4_718931129058590721" comment="*">Correlatiematrix!$D$7</definedName>
    <definedName name="_vena_CorCo1_P_5_718931142656917509" comment="*">Correlatiematrix!$D$8</definedName>
    <definedName name="_vena_CorCo1_P_PVSelectie_1" comment="*">Correlatiematrix!$D$4</definedName>
    <definedName name="_vena_CorCo1_P_PVSelectie_2" comment="*">Correlatiematrix!$D$5</definedName>
    <definedName name="_vena_DYNP_SSelectie_e2378de1">Selectie!$C$4</definedName>
    <definedName name="_vena_MeerwaardeSpaarlos1_B1_R_6_720753909729067008">[1]meerwaardetabel!$F$2</definedName>
    <definedName name="_vena_RMTot3_B1_C_7_718947119138340867">Risicomarge!$K$20</definedName>
    <definedName name="_vena_RMTot3_B1_C_7_718947119138340869">Risicomarge!$L$20</definedName>
    <definedName name="_vena_RMTot3_B1_C_7_718947119142535169">Risicomarge!$M$20</definedName>
    <definedName name="_vena_RMTot3_B1_C_7_718947119142535171">Risicomarge!$N$20</definedName>
    <definedName name="_vena_RMTot3_B1_C_7_718947119142535173">Risicomarge!$O$20</definedName>
    <definedName name="_vena_RMTot3_B1_C_7_718947119146729473">Risicomarge!$P$20</definedName>
    <definedName name="_vena_RMTot3_B1_C_7_718947119146729475">Risicomarge!$Q$20</definedName>
    <definedName name="_vena_RMTot3_B1_C_7_718947119146729477">Risicomarge!$R$20</definedName>
    <definedName name="_vena_RMTot3_B1_C_7_718947119150923777">Risicomarge!$S$20</definedName>
    <definedName name="_vena_RMTot3_B1_C_7_718947119150923779">Risicomarge!$T$20</definedName>
    <definedName name="_vena_RMTot3_B1_C_7_718947119155118081">Risicomarge!$U$20</definedName>
    <definedName name="_vena_RMTot3_B1_C_7_718947119155118083">Risicomarge!$V$20</definedName>
    <definedName name="_vena_RMTot3_B1_C_7_718947119155118085">Risicomarge!$W$20</definedName>
    <definedName name="_vena_RMTot3_B1_C_7_718947119159312385">Risicomarge!$X$20</definedName>
    <definedName name="_vena_RMTot3_B1_C_7_718947119159312387">Risicomarge!$Y$20</definedName>
    <definedName name="_vena_RMTot3_B1_C_7_718947119159312389">Risicomarge!$Z$20</definedName>
    <definedName name="_vena_RMTot3_B1_C_7_718947119163506689">Risicomarge!$AA$20</definedName>
    <definedName name="_vena_RMTot3_B1_C_7_718947119163506691">Risicomarge!$AB$20</definedName>
    <definedName name="_vena_RMTot3_B1_C_7_718947119163506693">Risicomarge!$AC$20</definedName>
    <definedName name="_vena_RMTot3_B1_C_7_718947119167700993">Risicomarge!$AD$20</definedName>
    <definedName name="_vena_RMTot3_B1_C_7_718947119167700995">Risicomarge!$AE$20</definedName>
    <definedName name="_vena_RMTot3_B1_C_7_718947119171895297">Risicomarge!$AF$20</definedName>
    <definedName name="_vena_RMTot3_B1_C_7_718947119171895299">Risicomarge!$AG$20</definedName>
    <definedName name="_vena_RMTot3_B1_C_7_718947119176089601">Risicomarge!$AH$20</definedName>
    <definedName name="_vena_RMTot3_B1_C_7_718947119176089603">Risicomarge!$AI$20</definedName>
    <definedName name="_vena_RMTot3_B1_C_7_718947119176089605">Risicomarge!$AJ$20</definedName>
    <definedName name="_vena_RMTot3_B1_C_7_718947119180283905">Risicomarge!$AK$20</definedName>
    <definedName name="_vena_RMTot3_B1_C_7_718947119180283907">Risicomarge!$AL$20</definedName>
    <definedName name="_vena_RMTot3_B1_C_7_718947119180283909">Risicomarge!$AM$20</definedName>
    <definedName name="_vena_RMTot3_B1_C_7_718947119184478209">Risicomarge!$AN$20</definedName>
    <definedName name="_vena_RMTot3_B1_C_7_718947119184478211">Risicomarge!$AO$20</definedName>
    <definedName name="_vena_RMTot3_B1_C_7_718947119188672513">Risicomarge!$AP$20</definedName>
    <definedName name="_vena_RMTot3_B1_C_7_718947119188672515">Risicomarge!$AQ$20</definedName>
    <definedName name="_vena_RMTot3_B1_C_7_718947119192866817">Risicomarge!$AR$20</definedName>
    <definedName name="_vena_RMTot3_B1_C_7_718947119192866819">Risicomarge!$AS$20</definedName>
    <definedName name="_vena_RMTot3_B1_C_7_718947119192866821">Risicomarge!$AT$20</definedName>
    <definedName name="_vena_RMTot3_B1_C_7_718947119197061121">Risicomarge!$AU$20</definedName>
    <definedName name="_vena_RMTot3_B1_C_7_718947119197061123">Risicomarge!$AV$20</definedName>
    <definedName name="_vena_RMTot3_B1_C_7_718947119197061125">Risicomarge!$AW$20</definedName>
    <definedName name="_vena_RMTot3_B1_C_7_718947119201255425">Risicomarge!$AX$20</definedName>
    <definedName name="_vena_RMTot3_B1_C_7_718947119201255427">Risicomarge!$AY$20</definedName>
    <definedName name="_vena_RMTot3_B1_C_7_718947119201255429">Risicomarge!$AZ$20</definedName>
    <definedName name="_vena_RMTot3_B1_C_7_718947119205449729">Risicomarge!$BA$20</definedName>
    <definedName name="_vena_RMTot3_B1_C_7_718947119205449731">Risicomarge!$BB$20</definedName>
    <definedName name="_vena_RMTot3_B1_C_7_718947119205449733">Risicomarge!$BC$20</definedName>
    <definedName name="_vena_RMTot3_B1_C_7_718947119209644033">Risicomarge!$BD$20</definedName>
    <definedName name="_vena_RMTot3_B1_C_7_718947119209644035">Risicomarge!$BE$20</definedName>
    <definedName name="_vena_RMTot3_B1_C_7_718947119209644037">Risicomarge!$BF$20</definedName>
    <definedName name="_vena_RMTot3_B1_C_7_718947119213838337">Risicomarge!$BG$20</definedName>
    <definedName name="_vena_RMTot3_B1_C_7_718947119213838339">Risicomarge!$BH$20</definedName>
    <definedName name="_vena_RMTot3_B1_C_7_718947119213838341">Risicomarge!$BI$20</definedName>
    <definedName name="_vena_RMTot3_B1_C_7_718947119218032641">Risicomarge!$BJ$20</definedName>
    <definedName name="_vena_RMTot3_B1_C_7_718947119218032643">Risicomarge!$BK$20</definedName>
    <definedName name="_vena_RMTot3_B1_C_7_718947119222226945">Risicomarge!$BL$20</definedName>
    <definedName name="_vena_RMTot3_B1_C_7_718947119222226947">Risicomarge!$BM$20</definedName>
    <definedName name="_vena_RMTot3_B1_C_7_718947119222226949">Risicomarge!$BN$20</definedName>
    <definedName name="_vena_RMTot3_B1_C_7_718947119226421249">Risicomarge!$BO$20</definedName>
    <definedName name="_vena_RMTot3_B1_C_7_718947119226421251">Risicomarge!$BP$20</definedName>
    <definedName name="_vena_RMTot3_B1_C_7_718947119226421253">Risicomarge!$BQ$20</definedName>
    <definedName name="_vena_RMTot3_B1_C_7_718947119230615553">Risicomarge!$BR$20</definedName>
    <definedName name="_vena_RMTot3_B1_C_7_718947119230615555">Risicomarge!$BS$20</definedName>
    <definedName name="_vena_RMTot3_B1_C_7_718947119230615557">Risicomarge!$BT$20</definedName>
    <definedName name="_vena_RMTot3_B1_C_7_718947119234809857">Risicomarge!$BU$20</definedName>
    <definedName name="_vena_RMTot3_B1_C_7_718947119234809859">Risicomarge!$BV$20</definedName>
    <definedName name="_vena_RMTot3_B1_C_7_718947119234809861">Risicomarge!$BW$20</definedName>
    <definedName name="_vena_RMTot3_B1_C_7_718947119239004161">Risicomarge!$BX$20</definedName>
    <definedName name="_vena_RMTot3_B1_C_7_718947119239004163">Risicomarge!$BY$20</definedName>
    <definedName name="_vena_RMTot3_B1_C_7_718947119239004165">Risicomarge!$BZ$20</definedName>
    <definedName name="_vena_RMTot3_B1_C_7_718947119243198465">Risicomarge!$CA$20</definedName>
    <definedName name="_vena_RMTot3_B1_C_7_718947119243198467">Risicomarge!$CB$20</definedName>
    <definedName name="_vena_RMTot3_B1_C_7_718947119243198469">Risicomarge!$CC$20</definedName>
    <definedName name="_vena_RMTot3_B1_C_7_718947119247392769">Risicomarge!$CD$20</definedName>
    <definedName name="_vena_RMTot3_B1_C_7_718947119247392771">Risicomarge!$CE$20</definedName>
    <definedName name="_vena_RMTot3_B1_C_7_718947119251587073">Risicomarge!$CF$20</definedName>
    <definedName name="_vena_RMTot3_B1_C_7_718947119251587075">Risicomarge!$CG$20</definedName>
    <definedName name="_vena_RMTot3_B1_C_7_718947119251587077">Risicomarge!$CH$20</definedName>
    <definedName name="_vena_RMTot3_B1_C_7_718947119255781377">Risicomarge!$CI$20</definedName>
    <definedName name="_vena_RMTot3_B1_C_7_718947119255781379">Risicomarge!$CJ$20</definedName>
    <definedName name="_vena_RMTot3_B1_C_7_718947119259975681">Risicomarge!$CK$20</definedName>
    <definedName name="_vena_RMTot3_B1_C_7_718947119259975683">Risicomarge!$CL$20</definedName>
    <definedName name="_vena_RMTot3_B1_C_7_718947119259975685">Risicomarge!$CM$20</definedName>
    <definedName name="_vena_RMTot3_B1_C_7_718947119264169985">Risicomarge!$CN$20</definedName>
    <definedName name="_vena_RMTot3_B1_C_7_718947119264169987">Risicomarge!$CO$20</definedName>
    <definedName name="_vena_RMTot3_B1_C_7_718947119264169989">Risicomarge!$CP$20</definedName>
    <definedName name="_vena_RMTot3_B1_C_7_718947119268364289">Risicomarge!$CQ$20</definedName>
    <definedName name="_vena_RMTot3_B1_C_7_718947119268364291">Risicomarge!$CR$20</definedName>
    <definedName name="_vena_RMTot3_B1_C_7_718947119268364293">Risicomarge!$CS$20</definedName>
    <definedName name="_vena_RMTot3_B1_C_7_718947119272558593">Risicomarge!$CT$20</definedName>
    <definedName name="_vena_RMTot3_B1_C_7_718947119272558595">Risicomarge!$CU$20</definedName>
    <definedName name="_vena_RMTot3_B1_C_7_718947119272558597">Risicomarge!$CV$20</definedName>
    <definedName name="_vena_RMTot3_B1_C_7_718947119276752897">Risicomarge!$CW$20</definedName>
    <definedName name="_vena_RMTot3_B1_C_7_718947119276752899">Risicomarge!$CX$20</definedName>
    <definedName name="_vena_RMTot3_B1_C_7_718947119276752901">Risicomarge!$CY$20</definedName>
    <definedName name="_vena_RMTot3_B1_C_7_718947119280947201">Risicomarge!$CZ$20</definedName>
    <definedName name="_vena_RMTot3_B1_C_7_718947119280947203">Risicomarge!$DA$20</definedName>
    <definedName name="_vena_RMTot3_B1_C_7_718947119280947205">Risicomarge!$DB$20</definedName>
    <definedName name="_vena_RMTot3_B1_C_7_718947119285141505">Risicomarge!$DC$20</definedName>
    <definedName name="_vena_RMTot3_B1_C_7_718947119285141507">Risicomarge!$DD$20</definedName>
    <definedName name="_vena_RMTot3_B1_C_7_718947119285141509">Risicomarge!$DE$20</definedName>
    <definedName name="_vena_RMTot3_B1_C_7_718947119289335809">Risicomarge!$DF$20</definedName>
    <definedName name="_vena_RMTot3_B1_C_7_718947119289335811">Risicomarge!$DG$20</definedName>
    <definedName name="_vena_RMTot3_B1_C_7_720673044374355968">Risicomarge!$J$20</definedName>
    <definedName name="_vena_RMTot3_B1_R_3_718955783412252672">Risicomarge!$H$21</definedName>
    <definedName name="_vena_RMTot3_B1_R_3_718955783412252672_1">Risicomarge!$H$22</definedName>
    <definedName name="_vena_RMTot3_B1_R_3_718955783412252672_2">Risicomarge!$H$23</definedName>
    <definedName name="_vena_RMTot3_B1_R_3_718955783412252672_3">Risicomarge!$H$25</definedName>
    <definedName name="_vena_RMTot3_B1_R_3_718955783412252672_4">Risicomarge!$H$27</definedName>
    <definedName name="_vena_RMTot3_B1_R_3_718955783412252672_5">Risicomarge!$H$29</definedName>
    <definedName name="_vena_RMTot3_B1_R_3_718955783412252672_6">Risicomarge!$H$32</definedName>
    <definedName name="_vena_RMTot3_B1_R_3_718955783412252672_7">Risicomarge!$H$33</definedName>
    <definedName name="_vena_RMTot3_B1_R_3_718955783412252672_8">Risicomarge!$H$34</definedName>
    <definedName name="_vena_RMTot3_B1_R_3_733406386659655682">Risicomarge!$H$24</definedName>
    <definedName name="_vena_RMTot3_B1_R_3_733406386659655682_1">Risicomarge!$H$28</definedName>
    <definedName name="_vena_RMTot3_B1_R_3_733406386659655682_2">Risicomarge!$H$30</definedName>
    <definedName name="_vena_RMTot3_B1_R_6_720393359916007427">Risicomarge!$I$21</definedName>
    <definedName name="_vena_RMTot3_B1_R_6_720393359924396032">Risicomarge!$I$22</definedName>
    <definedName name="_vena_RMTot3_B1_R_6_720393359924396034">Risicomarge!$I$23</definedName>
    <definedName name="_vena_RMTot3_B1_R_6_720393359928590337">Risicomarge!$I$32</definedName>
    <definedName name="_vena_RMTot3_B1_R_6_720393359928590339">Risicomarge!$I$33</definedName>
    <definedName name="_vena_RMTot3_B1_R_6_720393359936978944">Risicomarge!$I$25</definedName>
    <definedName name="_vena_RMTot3_B1_R_6_720393359936978946">Risicomarge!$I$27</definedName>
    <definedName name="_vena_RMTot3_B1_R_6_735962242055012353">Risicomarge!$I$28</definedName>
    <definedName name="_vena_RMTot3_B1_R_6_735962242059206657">Risicomarge!$I$29</definedName>
    <definedName name="_vena_RMTot3_B1_R_6_735962242059206659">Risicomarge!$I$30</definedName>
    <definedName name="_vena_RMTot3_B1_R_6_736333447270760448">Risicomarge!$I$34</definedName>
    <definedName name="_vena_RMTot3_B1_R_6_740650083968745472">Risicomarge!$I$24</definedName>
    <definedName name="_vena_RMTot3_P_4_718931129058590721" comment="*">Risicomarge!$D$7</definedName>
    <definedName name="_vena_RMTot3_P_FV_6fac4fab3cb84dcf80fab546ba44fcb5" comment="*">Risicomarge!$D$8</definedName>
    <definedName name="_vena_RMTot3_P_PVSelectie_1" comment="*">Risicomarge!$D$4</definedName>
    <definedName name="_vena_RMTot3_P_PVSelectie_2" comment="*">Risicomarge!$D$5</definedName>
    <definedName name="_vena_RMTot5_B1_C_FV_6fac4fab3cb84dcf80fab546ba44fcb5">Risicomarge!$J$15</definedName>
    <definedName name="_vena_RMTot5_B1_R_6_735994787634741248">Risicomarge!$I$16</definedName>
    <definedName name="_vena_RMTot5_P_3_718931117436043267" comment="*">Risicomarge!$G$6</definedName>
    <definedName name="_vena_RMTot5_P_4_718931129058590721" comment="*">Risicomarge!$G$7</definedName>
    <definedName name="_vena_RMTot5_P_7_720673044374355968" comment="*">Risicomarge!$G$10</definedName>
    <definedName name="_vena_RMTot5_P_PVSelectie_1" comment="*">Risicomarge!$G$4</definedName>
    <definedName name="_vena_RMTot5_P_PVSelectie_2" comment="*">Risicomarge!$G$5</definedName>
    <definedName name="_vena_Selectie_P_5_720393359966339077" comment="*">Selectie!$C$4</definedName>
    <definedName name="_vena_Selectie_P_5_720393359978921989">Selectie!$C$4</definedName>
    <definedName name="_vena_Selectie_P_5_720393359983116293">Selectie!$C$4</definedName>
    <definedName name="_vena_Selectie_P_5_720393359991504899">Selectie!$C$4</definedName>
    <definedName name="_vena_Selectie_P_5_720393360033447939">Selectie!$C$4</definedName>
    <definedName name="_vena_Selectie_P_GV_720667124808679427" comment="*">Selectie!$C$3</definedName>
    <definedName name="_vena_Selectie_P_GV_720667363321839617" comment="*">Selectie!$C$2</definedName>
    <definedName name="CCP_lijst">OFFSET('[2]Overzicht YC'!$F$5,0,0,1+COUNTA('[2]Overzicht YC'!$F$6:$F$260)-COUNTIF('[2]Overzicht YC'!$F$6:$F$260,""))</definedName>
    <definedName name="CovMat">Correlatiematrix!$I$15:$O$21</definedName>
    <definedName name="Curve_identifier_1">OFFSET('[3]tabblad lijsten'!$B$1,1,0,COUNTA('[3]tabblad lijsten'!$B$1:$B$401)-COUNTIF('[3]tabblad lijsten'!$B$1:$B$401,"")-1,1)</definedName>
    <definedName name="Curve_identifier_2">OFFSET('[3]tabblad lijsten'!$C$1,1,0,COUNTA('[3]tabblad lijsten'!$C$1:$C$401)-COUNTIF('[3]tabblad lijsten'!$C$1:$C$401,"")-1,1)</definedName>
    <definedName name="Curve_lijst">OFFSET('[2]Overzicht YC'!$A$5,0,0,1+COUNTA('[2]Overzicht YC'!$A$6:$A$260)-COUNTIF('[2]Overzicht YC'!$A$6:$A$260,""))</definedName>
    <definedName name="IP_Lijst">OFFSET('[3]tabblad lijsten'!$D$1,1,0,COUNTA('[3]tabblad lijsten'!$D$1:$D$401)-COUNTIF('[3]tabblad lijsten'!$D$1:$D$401,"")-1,1)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0" i="6" l="1"/>
  <c r="K41" i="6" l="1"/>
  <c r="DG38" i="6" l="1"/>
  <c r="DF38" i="6"/>
  <c r="DE38" i="6"/>
  <c r="DD38" i="6"/>
  <c r="DC38" i="6"/>
  <c r="DB38" i="6"/>
  <c r="DA38" i="6"/>
  <c r="CZ38" i="6"/>
  <c r="CY38" i="6"/>
  <c r="CX38" i="6"/>
  <c r="CW38" i="6"/>
  <c r="CV38" i="6"/>
  <c r="CU38" i="6"/>
  <c r="CT38" i="6"/>
  <c r="CS38" i="6"/>
  <c r="CR38" i="6"/>
  <c r="CQ38" i="6"/>
  <c r="CP38" i="6"/>
  <c r="CO38" i="6"/>
  <c r="CN38" i="6"/>
  <c r="CM38" i="6"/>
  <c r="CL38" i="6"/>
  <c r="CK38" i="6"/>
  <c r="CJ38" i="6"/>
  <c r="CI38" i="6"/>
  <c r="CH38" i="6"/>
  <c r="CG38" i="6"/>
  <c r="CF38" i="6"/>
  <c r="CE38" i="6"/>
  <c r="CD38" i="6"/>
  <c r="CC38" i="6"/>
  <c r="CB38" i="6"/>
  <c r="CA38" i="6"/>
  <c r="BZ38" i="6"/>
  <c r="BY38" i="6"/>
  <c r="BX38" i="6"/>
  <c r="BW38" i="6"/>
  <c r="BV38" i="6"/>
  <c r="BU38" i="6"/>
  <c r="BT38" i="6"/>
  <c r="BS38" i="6"/>
  <c r="BR38" i="6"/>
  <c r="BQ38" i="6"/>
  <c r="BP38"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R38" i="6"/>
  <c r="Q38" i="6"/>
  <c r="P38" i="6"/>
  <c r="O38" i="6"/>
  <c r="N38" i="6"/>
  <c r="M38" i="6"/>
  <c r="L38" i="6"/>
  <c r="X114" i="7"/>
  <c r="W114" i="7"/>
  <c r="V114" i="7"/>
  <c r="T114" i="7"/>
  <c r="S114" i="7"/>
  <c r="R114" i="7"/>
  <c r="Q114" i="7"/>
  <c r="X113" i="7"/>
  <c r="W113" i="7"/>
  <c r="V113" i="7"/>
  <c r="T113" i="7"/>
  <c r="S113" i="7"/>
  <c r="R113" i="7"/>
  <c r="Q113" i="7"/>
  <c r="X112" i="7"/>
  <c r="W112" i="7"/>
  <c r="V112" i="7"/>
  <c r="T112" i="7"/>
  <c r="S112" i="7"/>
  <c r="R112" i="7"/>
  <c r="Q112" i="7"/>
  <c r="X111" i="7"/>
  <c r="W111" i="7"/>
  <c r="V111" i="7"/>
  <c r="T111" i="7"/>
  <c r="S111" i="7"/>
  <c r="R111" i="7"/>
  <c r="Q111" i="7"/>
  <c r="X110" i="7"/>
  <c r="W110" i="7"/>
  <c r="V110" i="7"/>
  <c r="T110" i="7"/>
  <c r="S110" i="7"/>
  <c r="R110" i="7"/>
  <c r="Q110" i="7"/>
  <c r="X109" i="7"/>
  <c r="W109" i="7"/>
  <c r="V109" i="7"/>
  <c r="T109" i="7"/>
  <c r="S109" i="7"/>
  <c r="R109" i="7"/>
  <c r="Q109" i="7"/>
  <c r="X108" i="7"/>
  <c r="W108" i="7"/>
  <c r="V108" i="7"/>
  <c r="T108" i="7"/>
  <c r="S108" i="7"/>
  <c r="R108" i="7"/>
  <c r="Q108" i="7"/>
  <c r="X107" i="7"/>
  <c r="W107" i="7"/>
  <c r="V107" i="7"/>
  <c r="T107" i="7"/>
  <c r="S107" i="7"/>
  <c r="R107" i="7"/>
  <c r="Q107" i="7"/>
  <c r="X106" i="7"/>
  <c r="W106" i="7"/>
  <c r="V106" i="7"/>
  <c r="T106" i="7"/>
  <c r="S106" i="7"/>
  <c r="R106" i="7"/>
  <c r="Q106" i="7"/>
  <c r="X105" i="7"/>
  <c r="W105" i="7"/>
  <c r="V105" i="7"/>
  <c r="T105" i="7"/>
  <c r="S105" i="7"/>
  <c r="R105" i="7"/>
  <c r="Q105" i="7"/>
  <c r="X104" i="7"/>
  <c r="W104" i="7"/>
  <c r="V104" i="7"/>
  <c r="T104" i="7"/>
  <c r="S104" i="7"/>
  <c r="R104" i="7"/>
  <c r="Q104" i="7"/>
  <c r="X103" i="7"/>
  <c r="W103" i="7"/>
  <c r="V103" i="7"/>
  <c r="T103" i="7"/>
  <c r="S103" i="7"/>
  <c r="R103" i="7"/>
  <c r="Q103" i="7"/>
  <c r="X102" i="7"/>
  <c r="W102" i="7"/>
  <c r="V102" i="7"/>
  <c r="T102" i="7"/>
  <c r="S102" i="7"/>
  <c r="R102" i="7"/>
  <c r="Q102" i="7"/>
  <c r="X101" i="7"/>
  <c r="W101" i="7"/>
  <c r="V101" i="7"/>
  <c r="T101" i="7"/>
  <c r="S101" i="7"/>
  <c r="R101" i="7"/>
  <c r="Q101" i="7"/>
  <c r="X100" i="7"/>
  <c r="W100" i="7"/>
  <c r="V100" i="7"/>
  <c r="T100" i="7"/>
  <c r="S100" i="7"/>
  <c r="R100" i="7"/>
  <c r="Q100" i="7"/>
  <c r="X99" i="7"/>
  <c r="W99" i="7"/>
  <c r="V99" i="7"/>
  <c r="T99" i="7"/>
  <c r="S99" i="7"/>
  <c r="R99" i="7"/>
  <c r="Q99" i="7"/>
  <c r="X98" i="7"/>
  <c r="W98" i="7"/>
  <c r="V98" i="7"/>
  <c r="T98" i="7"/>
  <c r="S98" i="7"/>
  <c r="R98" i="7"/>
  <c r="Q98" i="7"/>
  <c r="X97" i="7"/>
  <c r="W97" i="7"/>
  <c r="V97" i="7"/>
  <c r="T97" i="7"/>
  <c r="S97" i="7"/>
  <c r="R97" i="7"/>
  <c r="Q97" i="7"/>
  <c r="X96" i="7"/>
  <c r="W96" i="7"/>
  <c r="V96" i="7"/>
  <c r="T96" i="7"/>
  <c r="S96" i="7"/>
  <c r="R96" i="7"/>
  <c r="Q96" i="7"/>
  <c r="X95" i="7"/>
  <c r="W95" i="7"/>
  <c r="V95" i="7"/>
  <c r="T95" i="7"/>
  <c r="S95" i="7"/>
  <c r="R95" i="7"/>
  <c r="Q95" i="7"/>
  <c r="X94" i="7"/>
  <c r="W94" i="7"/>
  <c r="V94" i="7"/>
  <c r="T94" i="7"/>
  <c r="S94" i="7"/>
  <c r="R94" i="7"/>
  <c r="Q94" i="7"/>
  <c r="X93" i="7"/>
  <c r="W93" i="7"/>
  <c r="V93" i="7"/>
  <c r="T93" i="7"/>
  <c r="S93" i="7"/>
  <c r="R93" i="7"/>
  <c r="Q93" i="7"/>
  <c r="X92" i="7"/>
  <c r="W92" i="7"/>
  <c r="V92" i="7"/>
  <c r="T92" i="7"/>
  <c r="S92" i="7"/>
  <c r="R92" i="7"/>
  <c r="Q92" i="7"/>
  <c r="X91" i="7"/>
  <c r="W91" i="7"/>
  <c r="V91" i="7"/>
  <c r="T91" i="7"/>
  <c r="S91" i="7"/>
  <c r="R91" i="7"/>
  <c r="Q91" i="7"/>
  <c r="X90" i="7"/>
  <c r="W90" i="7"/>
  <c r="V90" i="7"/>
  <c r="T90" i="7"/>
  <c r="S90" i="7"/>
  <c r="R90" i="7"/>
  <c r="Q90" i="7"/>
  <c r="X89" i="7"/>
  <c r="W89" i="7"/>
  <c r="V89" i="7"/>
  <c r="T89" i="7"/>
  <c r="S89" i="7"/>
  <c r="R89" i="7"/>
  <c r="Q89" i="7"/>
  <c r="X88" i="7"/>
  <c r="W88" i="7"/>
  <c r="V88" i="7"/>
  <c r="T88" i="7"/>
  <c r="S88" i="7"/>
  <c r="R88" i="7"/>
  <c r="Q88" i="7"/>
  <c r="X87" i="7"/>
  <c r="W87" i="7"/>
  <c r="V87" i="7"/>
  <c r="T87" i="7"/>
  <c r="S87" i="7"/>
  <c r="R87" i="7"/>
  <c r="Q87" i="7"/>
  <c r="X86" i="7"/>
  <c r="W86" i="7"/>
  <c r="V86" i="7"/>
  <c r="T86" i="7"/>
  <c r="S86" i="7"/>
  <c r="R86" i="7"/>
  <c r="Q86" i="7"/>
  <c r="X85" i="7"/>
  <c r="W85" i="7"/>
  <c r="V85" i="7"/>
  <c r="T85" i="7"/>
  <c r="S85" i="7"/>
  <c r="R85" i="7"/>
  <c r="Q85" i="7"/>
  <c r="X84" i="7"/>
  <c r="W84" i="7"/>
  <c r="V84" i="7"/>
  <c r="T84" i="7"/>
  <c r="S84" i="7"/>
  <c r="R84" i="7"/>
  <c r="Q84" i="7"/>
  <c r="X83" i="7"/>
  <c r="W83" i="7"/>
  <c r="V83" i="7"/>
  <c r="T83" i="7"/>
  <c r="S83" i="7"/>
  <c r="R83" i="7"/>
  <c r="Q83" i="7"/>
  <c r="X82" i="7"/>
  <c r="W82" i="7"/>
  <c r="V82" i="7"/>
  <c r="T82" i="7"/>
  <c r="S82" i="7"/>
  <c r="R82" i="7"/>
  <c r="Q82" i="7"/>
  <c r="X81" i="7"/>
  <c r="W81" i="7"/>
  <c r="V81" i="7"/>
  <c r="T81" i="7"/>
  <c r="S81" i="7"/>
  <c r="R81" i="7"/>
  <c r="Q81" i="7"/>
  <c r="X80" i="7"/>
  <c r="W80" i="7"/>
  <c r="V80" i="7"/>
  <c r="T80" i="7"/>
  <c r="S80" i="7"/>
  <c r="R80" i="7"/>
  <c r="Q80" i="7"/>
  <c r="X79" i="7"/>
  <c r="W79" i="7"/>
  <c r="V79" i="7"/>
  <c r="T79" i="7"/>
  <c r="S79" i="7"/>
  <c r="R79" i="7"/>
  <c r="Q79" i="7"/>
  <c r="X78" i="7"/>
  <c r="W78" i="7"/>
  <c r="V78" i="7"/>
  <c r="T78" i="7"/>
  <c r="S78" i="7"/>
  <c r="R78" i="7"/>
  <c r="Q78" i="7"/>
  <c r="X77" i="7"/>
  <c r="W77" i="7"/>
  <c r="V77" i="7"/>
  <c r="T77" i="7"/>
  <c r="S77" i="7"/>
  <c r="R77" i="7"/>
  <c r="Q77" i="7"/>
  <c r="X76" i="7"/>
  <c r="W76" i="7"/>
  <c r="V76" i="7"/>
  <c r="T76" i="7"/>
  <c r="S76" i="7"/>
  <c r="R76" i="7"/>
  <c r="Q76" i="7"/>
  <c r="X75" i="7"/>
  <c r="W75" i="7"/>
  <c r="V75" i="7"/>
  <c r="T75" i="7"/>
  <c r="S75" i="7"/>
  <c r="R75" i="7"/>
  <c r="Q75" i="7"/>
  <c r="X74" i="7"/>
  <c r="W74" i="7"/>
  <c r="V74" i="7"/>
  <c r="T74" i="7"/>
  <c r="S74" i="7"/>
  <c r="R74" i="7"/>
  <c r="Q74" i="7"/>
  <c r="X73" i="7"/>
  <c r="W73" i="7"/>
  <c r="V73" i="7"/>
  <c r="T73" i="7"/>
  <c r="S73" i="7"/>
  <c r="R73" i="7"/>
  <c r="Q73" i="7"/>
  <c r="X72" i="7"/>
  <c r="W72" i="7"/>
  <c r="V72" i="7"/>
  <c r="T72" i="7"/>
  <c r="S72" i="7"/>
  <c r="R72" i="7"/>
  <c r="Q72" i="7"/>
  <c r="X71" i="7"/>
  <c r="W71" i="7"/>
  <c r="V71" i="7"/>
  <c r="T71" i="7"/>
  <c r="S71" i="7"/>
  <c r="R71" i="7"/>
  <c r="Q71" i="7"/>
  <c r="X70" i="7"/>
  <c r="W70" i="7"/>
  <c r="V70" i="7"/>
  <c r="T70" i="7"/>
  <c r="S70" i="7"/>
  <c r="R70" i="7"/>
  <c r="Q70" i="7"/>
  <c r="X69" i="7"/>
  <c r="W69" i="7"/>
  <c r="V69" i="7"/>
  <c r="T69" i="7"/>
  <c r="S69" i="7"/>
  <c r="R69" i="7"/>
  <c r="Q69" i="7"/>
  <c r="X68" i="7"/>
  <c r="W68" i="7"/>
  <c r="V68" i="7"/>
  <c r="T68" i="7"/>
  <c r="S68" i="7"/>
  <c r="R68" i="7"/>
  <c r="Q68" i="7"/>
  <c r="X67" i="7"/>
  <c r="W67" i="7"/>
  <c r="V67" i="7"/>
  <c r="T67" i="7"/>
  <c r="S67" i="7"/>
  <c r="R67" i="7"/>
  <c r="Q67" i="7"/>
  <c r="X66" i="7"/>
  <c r="W66" i="7"/>
  <c r="V66" i="7"/>
  <c r="T66" i="7"/>
  <c r="S66" i="7"/>
  <c r="R66" i="7"/>
  <c r="Q66" i="7"/>
  <c r="X65" i="7"/>
  <c r="W65" i="7"/>
  <c r="V65" i="7"/>
  <c r="T65" i="7"/>
  <c r="S65" i="7"/>
  <c r="R65" i="7"/>
  <c r="Q65" i="7"/>
  <c r="X64" i="7"/>
  <c r="W64" i="7"/>
  <c r="V64" i="7"/>
  <c r="T64" i="7"/>
  <c r="S64" i="7"/>
  <c r="R64" i="7"/>
  <c r="Q64" i="7"/>
  <c r="X63" i="7"/>
  <c r="W63" i="7"/>
  <c r="V63" i="7"/>
  <c r="T63" i="7"/>
  <c r="S63" i="7"/>
  <c r="R63" i="7"/>
  <c r="Q63" i="7"/>
  <c r="X62" i="7"/>
  <c r="W62" i="7"/>
  <c r="V62" i="7"/>
  <c r="T62" i="7"/>
  <c r="S62" i="7"/>
  <c r="R62" i="7"/>
  <c r="Q62" i="7"/>
  <c r="X61" i="7"/>
  <c r="W61" i="7"/>
  <c r="V61" i="7"/>
  <c r="T61" i="7"/>
  <c r="S61" i="7"/>
  <c r="R61" i="7"/>
  <c r="Q61" i="7"/>
  <c r="X60" i="7"/>
  <c r="W60" i="7"/>
  <c r="V60" i="7"/>
  <c r="T60" i="7"/>
  <c r="S60" i="7"/>
  <c r="R60" i="7"/>
  <c r="Q60" i="7"/>
  <c r="X59" i="7"/>
  <c r="W59" i="7"/>
  <c r="V59" i="7"/>
  <c r="T59" i="7"/>
  <c r="S59" i="7"/>
  <c r="R59" i="7"/>
  <c r="Q59" i="7"/>
  <c r="X58" i="7"/>
  <c r="W58" i="7"/>
  <c r="V58" i="7"/>
  <c r="T58" i="7"/>
  <c r="S58" i="7"/>
  <c r="R58" i="7"/>
  <c r="Q58" i="7"/>
  <c r="X57" i="7"/>
  <c r="W57" i="7"/>
  <c r="V57" i="7"/>
  <c r="T57" i="7"/>
  <c r="S57" i="7"/>
  <c r="R57" i="7"/>
  <c r="Q57" i="7"/>
  <c r="X56" i="7"/>
  <c r="W56" i="7"/>
  <c r="V56" i="7"/>
  <c r="T56" i="7"/>
  <c r="S56" i="7"/>
  <c r="R56" i="7"/>
  <c r="Q56" i="7"/>
  <c r="X55" i="7"/>
  <c r="W55" i="7"/>
  <c r="V55" i="7"/>
  <c r="T55" i="7"/>
  <c r="S55" i="7"/>
  <c r="R55" i="7"/>
  <c r="Q55" i="7"/>
  <c r="X54" i="7"/>
  <c r="W54" i="7"/>
  <c r="V54" i="7"/>
  <c r="T54" i="7"/>
  <c r="S54" i="7"/>
  <c r="R54" i="7"/>
  <c r="Q54" i="7"/>
  <c r="X53" i="7"/>
  <c r="W53" i="7"/>
  <c r="V53" i="7"/>
  <c r="T53" i="7"/>
  <c r="S53" i="7"/>
  <c r="R53" i="7"/>
  <c r="Q53" i="7"/>
  <c r="X52" i="7"/>
  <c r="W52" i="7"/>
  <c r="V52" i="7"/>
  <c r="T52" i="7"/>
  <c r="S52" i="7"/>
  <c r="R52" i="7"/>
  <c r="Q52" i="7"/>
  <c r="X51" i="7"/>
  <c r="W51" i="7"/>
  <c r="V51" i="7"/>
  <c r="T51" i="7"/>
  <c r="S51" i="7"/>
  <c r="R51" i="7"/>
  <c r="Q51" i="7"/>
  <c r="X50" i="7"/>
  <c r="W50" i="7"/>
  <c r="V50" i="7"/>
  <c r="T50" i="7"/>
  <c r="S50" i="7"/>
  <c r="R50" i="7"/>
  <c r="Q50" i="7"/>
  <c r="X49" i="7"/>
  <c r="W49" i="7"/>
  <c r="V49" i="7"/>
  <c r="T49" i="7"/>
  <c r="S49" i="7"/>
  <c r="R49" i="7"/>
  <c r="Q49" i="7"/>
  <c r="X48" i="7"/>
  <c r="W48" i="7"/>
  <c r="V48" i="7"/>
  <c r="T48" i="7"/>
  <c r="S48" i="7"/>
  <c r="R48" i="7"/>
  <c r="Q48" i="7"/>
  <c r="X47" i="7"/>
  <c r="W47" i="7"/>
  <c r="V47" i="7"/>
  <c r="T47" i="7"/>
  <c r="S47" i="7"/>
  <c r="R47" i="7"/>
  <c r="Q47" i="7"/>
  <c r="X46" i="7"/>
  <c r="W46" i="7"/>
  <c r="V46" i="7"/>
  <c r="T46" i="7"/>
  <c r="S46" i="7"/>
  <c r="R46" i="7"/>
  <c r="Q46" i="7"/>
  <c r="X45" i="7"/>
  <c r="W45" i="7"/>
  <c r="V45" i="7"/>
  <c r="T45" i="7"/>
  <c r="S45" i="7"/>
  <c r="R45" i="7"/>
  <c r="Q45" i="7"/>
  <c r="X44" i="7"/>
  <c r="W44" i="7"/>
  <c r="V44" i="7"/>
  <c r="T44" i="7"/>
  <c r="S44" i="7"/>
  <c r="R44" i="7"/>
  <c r="Q44" i="7"/>
  <c r="X43" i="7"/>
  <c r="W43" i="7"/>
  <c r="V43" i="7"/>
  <c r="T43" i="7"/>
  <c r="S43" i="7"/>
  <c r="R43" i="7"/>
  <c r="Q43" i="7"/>
  <c r="X42" i="7"/>
  <c r="W42" i="7"/>
  <c r="V42" i="7"/>
  <c r="U42" i="7"/>
  <c r="T42" i="7"/>
  <c r="S42" i="7"/>
  <c r="R42" i="7"/>
  <c r="Q42" i="7"/>
  <c r="X41" i="7"/>
  <c r="W41" i="7"/>
  <c r="V41" i="7"/>
  <c r="T41" i="7"/>
  <c r="S41" i="7"/>
  <c r="R41" i="7"/>
  <c r="Q41" i="7"/>
  <c r="X40" i="7"/>
  <c r="W40" i="7"/>
  <c r="V40" i="7"/>
  <c r="T40" i="7"/>
  <c r="S40" i="7"/>
  <c r="R40" i="7"/>
  <c r="Q40" i="7"/>
  <c r="X39" i="7"/>
  <c r="W39" i="7"/>
  <c r="V39" i="7"/>
  <c r="T39" i="7"/>
  <c r="S39" i="7"/>
  <c r="R39" i="7"/>
  <c r="Q39" i="7"/>
  <c r="X38" i="7"/>
  <c r="W38" i="7"/>
  <c r="V38" i="7"/>
  <c r="T38" i="7"/>
  <c r="S38" i="7"/>
  <c r="R38" i="7"/>
  <c r="Q38" i="7"/>
  <c r="X37" i="7"/>
  <c r="W37" i="7"/>
  <c r="V37" i="7"/>
  <c r="T37" i="7"/>
  <c r="S37" i="7"/>
  <c r="R37" i="7"/>
  <c r="Q37" i="7"/>
  <c r="X36" i="7"/>
  <c r="W36" i="7"/>
  <c r="V36" i="7"/>
  <c r="U36" i="7"/>
  <c r="T36" i="7"/>
  <c r="S36" i="7"/>
  <c r="R36" i="7"/>
  <c r="Q36" i="7"/>
  <c r="X35" i="7"/>
  <c r="W35" i="7"/>
  <c r="V35" i="7"/>
  <c r="U35" i="7"/>
  <c r="T35" i="7"/>
  <c r="S35" i="7"/>
  <c r="R35" i="7"/>
  <c r="Q35" i="7"/>
  <c r="X34" i="7"/>
  <c r="W34" i="7"/>
  <c r="V34" i="7"/>
  <c r="T34" i="7"/>
  <c r="S34" i="7"/>
  <c r="R34" i="7"/>
  <c r="Q34" i="7"/>
  <c r="X33" i="7"/>
  <c r="W33" i="7"/>
  <c r="V33" i="7"/>
  <c r="T33" i="7"/>
  <c r="S33" i="7"/>
  <c r="R33" i="7"/>
  <c r="Q33" i="7"/>
  <c r="X32" i="7"/>
  <c r="W32" i="7"/>
  <c r="V32" i="7"/>
  <c r="T32" i="7"/>
  <c r="S32" i="7"/>
  <c r="R32" i="7"/>
  <c r="Q32" i="7"/>
  <c r="X31" i="7"/>
  <c r="W31" i="7"/>
  <c r="V31" i="7"/>
  <c r="T31" i="7"/>
  <c r="S31" i="7"/>
  <c r="R31" i="7"/>
  <c r="Q31" i="7"/>
  <c r="X30" i="7"/>
  <c r="W30" i="7"/>
  <c r="V30" i="7"/>
  <c r="T30" i="7"/>
  <c r="S30" i="7"/>
  <c r="R30" i="7"/>
  <c r="Q30" i="7"/>
  <c r="X29" i="7"/>
  <c r="W29" i="7"/>
  <c r="V29" i="7"/>
  <c r="T29" i="7"/>
  <c r="S29" i="7"/>
  <c r="R29" i="7"/>
  <c r="Q29" i="7"/>
  <c r="X28" i="7"/>
  <c r="W28" i="7"/>
  <c r="V28" i="7"/>
  <c r="U28" i="7"/>
  <c r="T28" i="7"/>
  <c r="S28" i="7"/>
  <c r="R28" i="7"/>
  <c r="Q28" i="7"/>
  <c r="X27" i="7"/>
  <c r="W27" i="7"/>
  <c r="V27" i="7"/>
  <c r="U27" i="7"/>
  <c r="T27" i="7"/>
  <c r="S27" i="7"/>
  <c r="R27" i="7"/>
  <c r="Q27" i="7"/>
  <c r="X26" i="7"/>
  <c r="W26" i="7"/>
  <c r="V26" i="7"/>
  <c r="T26" i="7"/>
  <c r="S26" i="7"/>
  <c r="R26" i="7"/>
  <c r="Q26" i="7"/>
  <c r="X25" i="7"/>
  <c r="W25" i="7"/>
  <c r="V25" i="7"/>
  <c r="T25" i="7"/>
  <c r="S25" i="7"/>
  <c r="R25" i="7"/>
  <c r="Q25" i="7"/>
  <c r="X24" i="7"/>
  <c r="W24" i="7"/>
  <c r="V24" i="7"/>
  <c r="T24" i="7"/>
  <c r="S24" i="7"/>
  <c r="R24" i="7"/>
  <c r="Q24" i="7"/>
  <c r="X23" i="7"/>
  <c r="W23" i="7"/>
  <c r="V23" i="7"/>
  <c r="T23" i="7"/>
  <c r="S23" i="7"/>
  <c r="R23" i="7"/>
  <c r="Q23" i="7"/>
  <c r="X22" i="7"/>
  <c r="W22" i="7"/>
  <c r="V22" i="7"/>
  <c r="T22" i="7"/>
  <c r="S22" i="7"/>
  <c r="R22" i="7"/>
  <c r="Q22" i="7"/>
  <c r="X21" i="7"/>
  <c r="W21" i="7"/>
  <c r="V21" i="7"/>
  <c r="T21" i="7"/>
  <c r="S21" i="7"/>
  <c r="R21" i="7"/>
  <c r="Q21" i="7"/>
  <c r="M21" i="7"/>
  <c r="L21" i="7"/>
  <c r="I21" i="7"/>
  <c r="X20" i="7"/>
  <c r="W20" i="7"/>
  <c r="V20" i="7"/>
  <c r="T20" i="7"/>
  <c r="S20" i="7"/>
  <c r="R20" i="7"/>
  <c r="Q20" i="7"/>
  <c r="O20" i="7"/>
  <c r="N21" i="7" s="1"/>
  <c r="I20" i="7"/>
  <c r="X19" i="7"/>
  <c r="W19" i="7"/>
  <c r="V19" i="7"/>
  <c r="T19" i="7"/>
  <c r="S19" i="7"/>
  <c r="R19" i="7"/>
  <c r="Q19" i="7"/>
  <c r="O19" i="7"/>
  <c r="N19" i="7"/>
  <c r="M20" i="7" s="1"/>
  <c r="AE36" i="7" s="1"/>
  <c r="L19" i="7"/>
  <c r="X18" i="7"/>
  <c r="W18" i="7"/>
  <c r="V18" i="7"/>
  <c r="U18" i="7"/>
  <c r="T18" i="7"/>
  <c r="S18" i="7"/>
  <c r="R18" i="7"/>
  <c r="Q18" i="7"/>
  <c r="O18" i="7"/>
  <c r="N18" i="7"/>
  <c r="L20" i="7" s="1"/>
  <c r="M18" i="7"/>
  <c r="K18" i="7"/>
  <c r="X17" i="7"/>
  <c r="W17" i="7"/>
  <c r="V17" i="7"/>
  <c r="T17" i="7"/>
  <c r="S17" i="7"/>
  <c r="R17" i="7"/>
  <c r="Z17" i="7" s="1"/>
  <c r="Q17" i="7"/>
  <c r="O17" i="7"/>
  <c r="K21" i="7" s="1"/>
  <c r="N17" i="7"/>
  <c r="K20" i="7" s="1"/>
  <c r="M17" i="7"/>
  <c r="K19" i="7" s="1"/>
  <c r="L17" i="7"/>
  <c r="X16" i="7"/>
  <c r="W16" i="7"/>
  <c r="V16" i="7"/>
  <c r="U16" i="7"/>
  <c r="T16" i="7"/>
  <c r="S16" i="7"/>
  <c r="R16" i="7"/>
  <c r="Q16" i="7"/>
  <c r="O16" i="7"/>
  <c r="J21" i="7" s="1"/>
  <c r="N16" i="7"/>
  <c r="J20" i="7" s="1"/>
  <c r="M16" i="7"/>
  <c r="J19" i="7" s="1"/>
  <c r="AD35" i="7" s="1"/>
  <c r="L16" i="7"/>
  <c r="J18" i="7" s="1"/>
  <c r="K16" i="7"/>
  <c r="J17" i="7" s="1"/>
  <c r="X15" i="7"/>
  <c r="W15" i="7"/>
  <c r="V15" i="7"/>
  <c r="T15" i="7"/>
  <c r="S15" i="7"/>
  <c r="R15" i="7"/>
  <c r="Q15" i="7"/>
  <c r="O15" i="7"/>
  <c r="N15" i="7"/>
  <c r="M15" i="7"/>
  <c r="I19" i="7" s="1"/>
  <c r="L15" i="7"/>
  <c r="I18" i="7" s="1"/>
  <c r="K15" i="7"/>
  <c r="I17" i="7" s="1"/>
  <c r="J15" i="7"/>
  <c r="X14" i="7"/>
  <c r="W14" i="7"/>
  <c r="V14" i="7"/>
  <c r="T14" i="7"/>
  <c r="S14" i="7"/>
  <c r="R14" i="7"/>
  <c r="Q14" i="7"/>
  <c r="E13" i="7"/>
  <c r="DG24" i="6"/>
  <c r="U114" i="7" s="1"/>
  <c r="DF24" i="6"/>
  <c r="U113" i="7" s="1"/>
  <c r="DE24" i="6"/>
  <c r="U112" i="7" s="1"/>
  <c r="DD24" i="6"/>
  <c r="U111" i="7" s="1"/>
  <c r="DC24" i="6"/>
  <c r="U110" i="7" s="1"/>
  <c r="DB24" i="6"/>
  <c r="U109" i="7" s="1"/>
  <c r="DA24" i="6"/>
  <c r="U108" i="7" s="1"/>
  <c r="CZ24" i="6"/>
  <c r="U107" i="7" s="1"/>
  <c r="CY24" i="6"/>
  <c r="U106" i="7" s="1"/>
  <c r="CX24" i="6"/>
  <c r="U105" i="7" s="1"/>
  <c r="CW24" i="6"/>
  <c r="U104" i="7" s="1"/>
  <c r="CV24" i="6"/>
  <c r="U103" i="7" s="1"/>
  <c r="CU24" i="6"/>
  <c r="U102" i="7" s="1"/>
  <c r="CT24" i="6"/>
  <c r="U101" i="7" s="1"/>
  <c r="CS24" i="6"/>
  <c r="U100" i="7" s="1"/>
  <c r="CR24" i="6"/>
  <c r="U99" i="7" s="1"/>
  <c r="CQ24" i="6"/>
  <c r="U98" i="7" s="1"/>
  <c r="CP24" i="6"/>
  <c r="U97" i="7" s="1"/>
  <c r="CO24" i="6"/>
  <c r="U96" i="7" s="1"/>
  <c r="CN24" i="6"/>
  <c r="U95" i="7" s="1"/>
  <c r="CM24" i="6"/>
  <c r="U94" i="7" s="1"/>
  <c r="CL24" i="6"/>
  <c r="U93" i="7" s="1"/>
  <c r="CK24" i="6"/>
  <c r="U92" i="7" s="1"/>
  <c r="CJ24" i="6"/>
  <c r="U91" i="7" s="1"/>
  <c r="CI24" i="6"/>
  <c r="U90" i="7" s="1"/>
  <c r="CH24" i="6"/>
  <c r="U89" i="7" s="1"/>
  <c r="CG24" i="6"/>
  <c r="U88" i="7" s="1"/>
  <c r="CF24" i="6"/>
  <c r="U87" i="7" s="1"/>
  <c r="CE24" i="6"/>
  <c r="U86" i="7" s="1"/>
  <c r="CD24" i="6"/>
  <c r="U85" i="7" s="1"/>
  <c r="CC24" i="6"/>
  <c r="U84" i="7" s="1"/>
  <c r="CB24" i="6"/>
  <c r="U83" i="7" s="1"/>
  <c r="CA24" i="6"/>
  <c r="U82" i="7" s="1"/>
  <c r="BZ24" i="6"/>
  <c r="U81" i="7" s="1"/>
  <c r="BY24" i="6"/>
  <c r="U80" i="7" s="1"/>
  <c r="BX24" i="6"/>
  <c r="U79" i="7" s="1"/>
  <c r="BW24" i="6"/>
  <c r="U78" i="7" s="1"/>
  <c r="BV24" i="6"/>
  <c r="U77" i="7" s="1"/>
  <c r="BU24" i="6"/>
  <c r="U76" i="7" s="1"/>
  <c r="BT24" i="6"/>
  <c r="U75" i="7" s="1"/>
  <c r="BS24" i="6"/>
  <c r="U74" i="7" s="1"/>
  <c r="BR24" i="6"/>
  <c r="U73" i="7" s="1"/>
  <c r="BQ24" i="6"/>
  <c r="U72" i="7" s="1"/>
  <c r="BP24" i="6"/>
  <c r="U71" i="7" s="1"/>
  <c r="BO24" i="6"/>
  <c r="U70" i="7" s="1"/>
  <c r="BN24" i="6"/>
  <c r="U69" i="7" s="1"/>
  <c r="BM24" i="6"/>
  <c r="U68" i="7" s="1"/>
  <c r="BL24" i="6"/>
  <c r="U67" i="7" s="1"/>
  <c r="BK24" i="6"/>
  <c r="U66" i="7" s="1"/>
  <c r="BJ24" i="6"/>
  <c r="U65" i="7" s="1"/>
  <c r="BI24" i="6"/>
  <c r="U64" i="7" s="1"/>
  <c r="BH24" i="6"/>
  <c r="U63" i="7" s="1"/>
  <c r="BG24" i="6"/>
  <c r="U62" i="7" s="1"/>
  <c r="BF24" i="6"/>
  <c r="U61" i="7" s="1"/>
  <c r="BE24" i="6"/>
  <c r="U60" i="7" s="1"/>
  <c r="BD24" i="6"/>
  <c r="U59" i="7" s="1"/>
  <c r="BC24" i="6"/>
  <c r="U58" i="7" s="1"/>
  <c r="BB24" i="6"/>
  <c r="U57" i="7" s="1"/>
  <c r="BA24" i="6"/>
  <c r="U56" i="7" s="1"/>
  <c r="AZ24" i="6"/>
  <c r="U55" i="7" s="1"/>
  <c r="AY24" i="6"/>
  <c r="U54" i="7" s="1"/>
  <c r="AX24" i="6"/>
  <c r="U53" i="7" s="1"/>
  <c r="AW24" i="6"/>
  <c r="U52" i="7" s="1"/>
  <c r="AV24" i="6"/>
  <c r="U51" i="7" s="1"/>
  <c r="AU24" i="6"/>
  <c r="U50" i="7" s="1"/>
  <c r="AT24" i="6"/>
  <c r="U49" i="7" s="1"/>
  <c r="AS24" i="6"/>
  <c r="U48" i="7" s="1"/>
  <c r="AR24" i="6"/>
  <c r="U47" i="7" s="1"/>
  <c r="AQ24" i="6"/>
  <c r="U46" i="7" s="1"/>
  <c r="AP24" i="6"/>
  <c r="U45" i="7" s="1"/>
  <c r="AO24" i="6"/>
  <c r="U44" i="7" s="1"/>
  <c r="AN24" i="6"/>
  <c r="U43" i="7" s="1"/>
  <c r="AM24" i="6"/>
  <c r="AL24" i="6"/>
  <c r="U41" i="7" s="1"/>
  <c r="AK24" i="6"/>
  <c r="U40" i="7" s="1"/>
  <c r="AJ24" i="6"/>
  <c r="U39" i="7" s="1"/>
  <c r="AI24" i="6"/>
  <c r="U38" i="7" s="1"/>
  <c r="AH24" i="6"/>
  <c r="U37" i="7" s="1"/>
  <c r="AG24" i="6"/>
  <c r="AF24" i="6"/>
  <c r="AE24" i="6"/>
  <c r="U34" i="7" s="1"/>
  <c r="AD24" i="6"/>
  <c r="U33" i="7" s="1"/>
  <c r="AC24" i="6"/>
  <c r="U32" i="7" s="1"/>
  <c r="AB24" i="6"/>
  <c r="U31" i="7" s="1"/>
  <c r="AA24" i="6"/>
  <c r="U30" i="7" s="1"/>
  <c r="Z24" i="6"/>
  <c r="U29" i="7" s="1"/>
  <c r="Y24" i="6"/>
  <c r="X24" i="6"/>
  <c r="W24" i="6"/>
  <c r="U26" i="7" s="1"/>
  <c r="V24" i="6"/>
  <c r="U25" i="7" s="1"/>
  <c r="U24" i="6"/>
  <c r="U24" i="7" s="1"/>
  <c r="T24" i="6"/>
  <c r="U23" i="7" s="1"/>
  <c r="S24" i="6"/>
  <c r="U22" i="7" s="1"/>
  <c r="R24" i="6"/>
  <c r="U21" i="7" s="1"/>
  <c r="Q24" i="6"/>
  <c r="U20" i="7" s="1"/>
  <c r="P24" i="6"/>
  <c r="U19" i="7" s="1"/>
  <c r="O24" i="6"/>
  <c r="N24" i="6"/>
  <c r="U17" i="7" s="1"/>
  <c r="M24" i="6"/>
  <c r="L24" i="6"/>
  <c r="U15" i="7" s="1"/>
  <c r="K24" i="6"/>
  <c r="U14" i="7" s="1"/>
  <c r="J24" i="6"/>
  <c r="I19" i="6"/>
  <c r="J15" i="6"/>
  <c r="J13" i="6"/>
  <c r="J12" i="6"/>
  <c r="J11" i="6"/>
  <c r="D8" i="6"/>
  <c r="H111" i="3"/>
  <c r="I111" i="3" s="1"/>
  <c r="F2" i="3" s="1"/>
  <c r="G111" i="3"/>
  <c r="AE16" i="7" l="1"/>
  <c r="AE28" i="7"/>
  <c r="Z32" i="7"/>
  <c r="AF19" i="7"/>
  <c r="AB39" i="7"/>
  <c r="Z24" i="7"/>
  <c r="Z41" i="7"/>
  <c r="AC18" i="7"/>
  <c r="Z102" i="7"/>
  <c r="AB114" i="7"/>
  <c r="AB113" i="7"/>
  <c r="AB112" i="7"/>
  <c r="AB111" i="7"/>
  <c r="AB110" i="7"/>
  <c r="AB109" i="7"/>
  <c r="AB108" i="7"/>
  <c r="AB107" i="7"/>
  <c r="AB106" i="7"/>
  <c r="AB105" i="7"/>
  <c r="AB104" i="7"/>
  <c r="AB103" i="7"/>
  <c r="AB102" i="7"/>
  <c r="AB101" i="7"/>
  <c r="AB71" i="7"/>
  <c r="AB99" i="7"/>
  <c r="AB94" i="7"/>
  <c r="AB92" i="7"/>
  <c r="AB90" i="7"/>
  <c r="AB88" i="7"/>
  <c r="AB86" i="7"/>
  <c r="AB84" i="7"/>
  <c r="AB82" i="7"/>
  <c r="AB80" i="7"/>
  <c r="AB78" i="7"/>
  <c r="AB76" i="7"/>
  <c r="AB74" i="7"/>
  <c r="AB72" i="7"/>
  <c r="AB96" i="7"/>
  <c r="AB98" i="7"/>
  <c r="AB95" i="7"/>
  <c r="AB93" i="7"/>
  <c r="AB91" i="7"/>
  <c r="AB89" i="7"/>
  <c r="AB87" i="7"/>
  <c r="AB100" i="7"/>
  <c r="AB97" i="7"/>
  <c r="AB70" i="7"/>
  <c r="AB61" i="7"/>
  <c r="AB53" i="7"/>
  <c r="AB36" i="7"/>
  <c r="AB28" i="7"/>
  <c r="AB25" i="7"/>
  <c r="AB69" i="7"/>
  <c r="AB68" i="7"/>
  <c r="AB60" i="7"/>
  <c r="AB52" i="7"/>
  <c r="AB45" i="7"/>
  <c r="AB40" i="7"/>
  <c r="AB37" i="7"/>
  <c r="AB29" i="7"/>
  <c r="AB21" i="7"/>
  <c r="AB16" i="7"/>
  <c r="AB67" i="7"/>
  <c r="AB59" i="7"/>
  <c r="AB51" i="7"/>
  <c r="AB30" i="7"/>
  <c r="AB22" i="7"/>
  <c r="AB19" i="7"/>
  <c r="AB14" i="7"/>
  <c r="AB64" i="7"/>
  <c r="AB48" i="7"/>
  <c r="AB15" i="7"/>
  <c r="AB66" i="7"/>
  <c r="AB58" i="7"/>
  <c r="AB50" i="7"/>
  <c r="AB44" i="7"/>
  <c r="AB38" i="7"/>
  <c r="AB31" i="7"/>
  <c r="AB23" i="7"/>
  <c r="AB33" i="7"/>
  <c r="AB85" i="7"/>
  <c r="AB83" i="7"/>
  <c r="AB81" i="7"/>
  <c r="AB79" i="7"/>
  <c r="AB77" i="7"/>
  <c r="AB75" i="7"/>
  <c r="AB73" i="7"/>
  <c r="AB65" i="7"/>
  <c r="AB57" i="7"/>
  <c r="AB49" i="7"/>
  <c r="AB41" i="7"/>
  <c r="AB32" i="7"/>
  <c r="AB24" i="7"/>
  <c r="AB17" i="7"/>
  <c r="AB56" i="7"/>
  <c r="AB43" i="7"/>
  <c r="AB62" i="7"/>
  <c r="AB54" i="7"/>
  <c r="AB46" i="7"/>
  <c r="AB42" i="7"/>
  <c r="AB35" i="7"/>
  <c r="AB27" i="7"/>
  <c r="AB18" i="7"/>
  <c r="AE39" i="7"/>
  <c r="AC62" i="7"/>
  <c r="AE70" i="7"/>
  <c r="AC16" i="7"/>
  <c r="AC20" i="7"/>
  <c r="AC19" i="7"/>
  <c r="AC14" i="7"/>
  <c r="AC15" i="7"/>
  <c r="AB20" i="7"/>
  <c r="AB47" i="7"/>
  <c r="AD73" i="7"/>
  <c r="AD72" i="7"/>
  <c r="AD67" i="7"/>
  <c r="AD66" i="7"/>
  <c r="AD65" i="7"/>
  <c r="AD64" i="7"/>
  <c r="AD63" i="7"/>
  <c r="AD62" i="7"/>
  <c r="AD61" i="7"/>
  <c r="AD60" i="7"/>
  <c r="AD59" i="7"/>
  <c r="AD58" i="7"/>
  <c r="AD57" i="7"/>
  <c r="AD56" i="7"/>
  <c r="AD55" i="7"/>
  <c r="AD54" i="7"/>
  <c r="AD53" i="7"/>
  <c r="AD52" i="7"/>
  <c r="AD51" i="7"/>
  <c r="AD50" i="7"/>
  <c r="AD49" i="7"/>
  <c r="AD48" i="7"/>
  <c r="AD47" i="7"/>
  <c r="AD46" i="7"/>
  <c r="AD45" i="7"/>
  <c r="AD44" i="7"/>
  <c r="AD43" i="7"/>
  <c r="AD42" i="7"/>
  <c r="AD71" i="7"/>
  <c r="AD69" i="7"/>
  <c r="AD40" i="7"/>
  <c r="AD37" i="7"/>
  <c r="AD29" i="7"/>
  <c r="AD21" i="7"/>
  <c r="AD19" i="7"/>
  <c r="AD14" i="7"/>
  <c r="AD39" i="7"/>
  <c r="AD34" i="7"/>
  <c r="AD30" i="7"/>
  <c r="AD22" i="7"/>
  <c r="AD18" i="7"/>
  <c r="AD38" i="7"/>
  <c r="AD31" i="7"/>
  <c r="AD23" i="7"/>
  <c r="AD41" i="7"/>
  <c r="AD32" i="7"/>
  <c r="AD24" i="7"/>
  <c r="AD17" i="7"/>
  <c r="AD15" i="7"/>
  <c r="AD33" i="7"/>
  <c r="AD25" i="7"/>
  <c r="AD20" i="7"/>
  <c r="AD26" i="7"/>
  <c r="AD70" i="7"/>
  <c r="AD36" i="7"/>
  <c r="AD28" i="7"/>
  <c r="AD16" i="7"/>
  <c r="AF32" i="7"/>
  <c r="AC33" i="7"/>
  <c r="AB26" i="7"/>
  <c r="AB55" i="7"/>
  <c r="AF16" i="7"/>
  <c r="AF17" i="7"/>
  <c r="AF15" i="7"/>
  <c r="AF28" i="7"/>
  <c r="AF36" i="7"/>
  <c r="AC54" i="7"/>
  <c r="AF21" i="7"/>
  <c r="AD27" i="7"/>
  <c r="AB34" i="7"/>
  <c r="AC25" i="7"/>
  <c r="AF29" i="7"/>
  <c r="AB63" i="7"/>
  <c r="AF14" i="7"/>
  <c r="Z15" i="7"/>
  <c r="AE19" i="7"/>
  <c r="Z20" i="7"/>
  <c r="AE21" i="7"/>
  <c r="AF22" i="7"/>
  <c r="Z25" i="7"/>
  <c r="AC26" i="7"/>
  <c r="AE29" i="7"/>
  <c r="AF30" i="7"/>
  <c r="Z33" i="7"/>
  <c r="AC34" i="7"/>
  <c r="AE37" i="7"/>
  <c r="AC39" i="7"/>
  <c r="AE40" i="7"/>
  <c r="Z43" i="7"/>
  <c r="AC46" i="7"/>
  <c r="AC53" i="7"/>
  <c r="AC61" i="7"/>
  <c r="AD108" i="7"/>
  <c r="AC108" i="7"/>
  <c r="AC17" i="7"/>
  <c r="AC32" i="7"/>
  <c r="Z38" i="7"/>
  <c r="Z14" i="7"/>
  <c r="AF18" i="7"/>
  <c r="Z19" i="7"/>
  <c r="Z22" i="7"/>
  <c r="AC23" i="7"/>
  <c r="AE26" i="7"/>
  <c r="AF27" i="7"/>
  <c r="Z30" i="7"/>
  <c r="AC31" i="7"/>
  <c r="AE34" i="7"/>
  <c r="AF35" i="7"/>
  <c r="AC38" i="7"/>
  <c r="AC48" i="7"/>
  <c r="AC56" i="7"/>
  <c r="AC64" i="7"/>
  <c r="AF71" i="7"/>
  <c r="AF113" i="7"/>
  <c r="Z114" i="7"/>
  <c r="Z113" i="7"/>
  <c r="Z112" i="7"/>
  <c r="Z111" i="7"/>
  <c r="Z110" i="7"/>
  <c r="Z109" i="7"/>
  <c r="Z108" i="7"/>
  <c r="Z69" i="7"/>
  <c r="Z107" i="7"/>
  <c r="Z100" i="7"/>
  <c r="Z97" i="7"/>
  <c r="Z70" i="7"/>
  <c r="Z106" i="7"/>
  <c r="Z71" i="7"/>
  <c r="Z105" i="7"/>
  <c r="Z99" i="7"/>
  <c r="Z94" i="7"/>
  <c r="Z92" i="7"/>
  <c r="Z90" i="7"/>
  <c r="Z88" i="7"/>
  <c r="Z86" i="7"/>
  <c r="Z84" i="7"/>
  <c r="Z82" i="7"/>
  <c r="Z80" i="7"/>
  <c r="Z78" i="7"/>
  <c r="Z76" i="7"/>
  <c r="Z74" i="7"/>
  <c r="Z72" i="7"/>
  <c r="Z104" i="7"/>
  <c r="Z96" i="7"/>
  <c r="Z103" i="7"/>
  <c r="Z101" i="7"/>
  <c r="Z95" i="7"/>
  <c r="Z93" i="7"/>
  <c r="Z91" i="7"/>
  <c r="Z89" i="7"/>
  <c r="Z87" i="7"/>
  <c r="Z85" i="7"/>
  <c r="Z83" i="7"/>
  <c r="Z81" i="7"/>
  <c r="Z79" i="7"/>
  <c r="Z77" i="7"/>
  <c r="Z75" i="7"/>
  <c r="Z73" i="7"/>
  <c r="Z68" i="7"/>
  <c r="Z67" i="7"/>
  <c r="Z66" i="7"/>
  <c r="Z65" i="7"/>
  <c r="Z64" i="7"/>
  <c r="Z63" i="7"/>
  <c r="Z62" i="7"/>
  <c r="Z61" i="7"/>
  <c r="Z60" i="7"/>
  <c r="Z59" i="7"/>
  <c r="Z58" i="7"/>
  <c r="Z57" i="7"/>
  <c r="Z56" i="7"/>
  <c r="Z55" i="7"/>
  <c r="Z54" i="7"/>
  <c r="Z53" i="7"/>
  <c r="Z52" i="7"/>
  <c r="Z51" i="7"/>
  <c r="Z50" i="7"/>
  <c r="Z49" i="7"/>
  <c r="Z48" i="7"/>
  <c r="Z47" i="7"/>
  <c r="AE110" i="7"/>
  <c r="AE109" i="7"/>
  <c r="AE108" i="7"/>
  <c r="AE107" i="7"/>
  <c r="AE106" i="7"/>
  <c r="AE105" i="7"/>
  <c r="AE104" i="7"/>
  <c r="AE103" i="7"/>
  <c r="AE102" i="7"/>
  <c r="AE101" i="7"/>
  <c r="AE100" i="7"/>
  <c r="AE99" i="7"/>
  <c r="AE94" i="7"/>
  <c r="AE92" i="7"/>
  <c r="AE90" i="7"/>
  <c r="AE88" i="7"/>
  <c r="AE86" i="7"/>
  <c r="AE84" i="7"/>
  <c r="AE82" i="7"/>
  <c r="AE80" i="7"/>
  <c r="AE78" i="7"/>
  <c r="AE76" i="7"/>
  <c r="AE74" i="7"/>
  <c r="AE72" i="7"/>
  <c r="AE96" i="7"/>
  <c r="AE67" i="7"/>
  <c r="AE66" i="7"/>
  <c r="AE65" i="7"/>
  <c r="AE64" i="7"/>
  <c r="AE63" i="7"/>
  <c r="AE62" i="7"/>
  <c r="AE61" i="7"/>
  <c r="AE60" i="7"/>
  <c r="AE59" i="7"/>
  <c r="AE58" i="7"/>
  <c r="AE57" i="7"/>
  <c r="AE56" i="7"/>
  <c r="AE55" i="7"/>
  <c r="AE54" i="7"/>
  <c r="AE53" i="7"/>
  <c r="AE52" i="7"/>
  <c r="AE51" i="7"/>
  <c r="AE50" i="7"/>
  <c r="AE49" i="7"/>
  <c r="AE48" i="7"/>
  <c r="AE47" i="7"/>
  <c r="AE46" i="7"/>
  <c r="AE45" i="7"/>
  <c r="AE44" i="7"/>
  <c r="AE43" i="7"/>
  <c r="AE42" i="7"/>
  <c r="AE98" i="7"/>
  <c r="AE68" i="7"/>
  <c r="AE95" i="7"/>
  <c r="AE93" i="7"/>
  <c r="AE91" i="7"/>
  <c r="AE89" i="7"/>
  <c r="AE87" i="7"/>
  <c r="AE85" i="7"/>
  <c r="AE83" i="7"/>
  <c r="AE81" i="7"/>
  <c r="AE79" i="7"/>
  <c r="AE77" i="7"/>
  <c r="AE75" i="7"/>
  <c r="AE73" i="7"/>
  <c r="AE69" i="7"/>
  <c r="AC24" i="7"/>
  <c r="AC55" i="7"/>
  <c r="AC63" i="7"/>
  <c r="AE71" i="7"/>
  <c r="AF114" i="7"/>
  <c r="AE14" i="7"/>
  <c r="AE20" i="7"/>
  <c r="Z21" i="7"/>
  <c r="AC22" i="7"/>
  <c r="AE25" i="7"/>
  <c r="AF26" i="7"/>
  <c r="Z29" i="7"/>
  <c r="AC30" i="7"/>
  <c r="AE33" i="7"/>
  <c r="AF34" i="7"/>
  <c r="Z37" i="7"/>
  <c r="Z40" i="7"/>
  <c r="AC44" i="7"/>
  <c r="Z45" i="7"/>
  <c r="AC49" i="7"/>
  <c r="AC57" i="7"/>
  <c r="AC65" i="7"/>
  <c r="AC73" i="7"/>
  <c r="AD75" i="7"/>
  <c r="AC75" i="7"/>
  <c r="AD77" i="7"/>
  <c r="AC77" i="7"/>
  <c r="AD79" i="7"/>
  <c r="AC79" i="7"/>
  <c r="AD81" i="7"/>
  <c r="AC81" i="7"/>
  <c r="AD83" i="7"/>
  <c r="AC83" i="7"/>
  <c r="AD85" i="7"/>
  <c r="AC85" i="7"/>
  <c r="AD87" i="7"/>
  <c r="AC87" i="7"/>
  <c r="AF112" i="7"/>
  <c r="AC43" i="7"/>
  <c r="AE15" i="7"/>
  <c r="Z16" i="7"/>
  <c r="AE17" i="7"/>
  <c r="AF20" i="7"/>
  <c r="AC21" i="7"/>
  <c r="AE24" i="7"/>
  <c r="AF25" i="7"/>
  <c r="Z28" i="7"/>
  <c r="AC29" i="7"/>
  <c r="AE32" i="7"/>
  <c r="AF33" i="7"/>
  <c r="Z36" i="7"/>
  <c r="AC37" i="7"/>
  <c r="AC40" i="7"/>
  <c r="AE41" i="7"/>
  <c r="AC50" i="7"/>
  <c r="AC58" i="7"/>
  <c r="AC66" i="7"/>
  <c r="AE97" i="7"/>
  <c r="Z98" i="7"/>
  <c r="AF111" i="7"/>
  <c r="Z23" i="7"/>
  <c r="AE27" i="7"/>
  <c r="AE35" i="7"/>
  <c r="AC41" i="7"/>
  <c r="Z44" i="7"/>
  <c r="AA16" i="7"/>
  <c r="Z18" i="7"/>
  <c r="AE23" i="7"/>
  <c r="AF24" i="7"/>
  <c r="Z27" i="7"/>
  <c r="AC28" i="7"/>
  <c r="AE31" i="7"/>
  <c r="Z35" i="7"/>
  <c r="AC36" i="7"/>
  <c r="AE38" i="7"/>
  <c r="Z42" i="7"/>
  <c r="AC45" i="7"/>
  <c r="Z46" i="7"/>
  <c r="AC51" i="7"/>
  <c r="AC59" i="7"/>
  <c r="AC67" i="7"/>
  <c r="AF110" i="7"/>
  <c r="Z31" i="7"/>
  <c r="AC47" i="7"/>
  <c r="I16" i="7"/>
  <c r="AE18" i="7"/>
  <c r="AF108" i="7"/>
  <c r="AF107" i="7"/>
  <c r="AF106" i="7"/>
  <c r="AF105" i="7"/>
  <c r="AF104" i="7"/>
  <c r="AF103" i="7"/>
  <c r="AF102" i="7"/>
  <c r="AF101" i="7"/>
  <c r="AF100" i="7"/>
  <c r="AF99" i="7"/>
  <c r="AF98" i="7"/>
  <c r="AF97" i="7"/>
  <c r="AF96" i="7"/>
  <c r="AF95" i="7"/>
  <c r="AF67" i="7"/>
  <c r="AF66" i="7"/>
  <c r="AF65" i="7"/>
  <c r="AF64" i="7"/>
  <c r="AF63" i="7"/>
  <c r="AF62" i="7"/>
  <c r="AF61" i="7"/>
  <c r="AF60" i="7"/>
  <c r="AF59" i="7"/>
  <c r="AF58" i="7"/>
  <c r="AF57" i="7"/>
  <c r="AF56" i="7"/>
  <c r="AF55" i="7"/>
  <c r="AF54" i="7"/>
  <c r="AF53" i="7"/>
  <c r="AF52" i="7"/>
  <c r="AF51" i="7"/>
  <c r="AF50" i="7"/>
  <c r="AF49" i="7"/>
  <c r="AF48" i="7"/>
  <c r="AF47" i="7"/>
  <c r="AF46" i="7"/>
  <c r="AF45" i="7"/>
  <c r="AF44" i="7"/>
  <c r="AF43" i="7"/>
  <c r="AF42" i="7"/>
  <c r="AF41" i="7"/>
  <c r="AF40" i="7"/>
  <c r="AF39" i="7"/>
  <c r="AF38" i="7"/>
  <c r="AF37" i="7"/>
  <c r="AF68" i="7"/>
  <c r="AF93" i="7"/>
  <c r="AF91" i="7"/>
  <c r="AF89" i="7"/>
  <c r="AF87" i="7"/>
  <c r="AF85" i="7"/>
  <c r="AF83" i="7"/>
  <c r="AF81" i="7"/>
  <c r="AF79" i="7"/>
  <c r="AF77" i="7"/>
  <c r="AF75" i="7"/>
  <c r="AF73" i="7"/>
  <c r="AF69" i="7"/>
  <c r="AF70" i="7"/>
  <c r="AF94" i="7"/>
  <c r="AF92" i="7"/>
  <c r="AF90" i="7"/>
  <c r="AF88" i="7"/>
  <c r="AF86" i="7"/>
  <c r="AF84" i="7"/>
  <c r="AF82" i="7"/>
  <c r="AF80" i="7"/>
  <c r="AF78" i="7"/>
  <c r="AF76" i="7"/>
  <c r="AF74" i="7"/>
  <c r="AF72" i="7"/>
  <c r="AE22" i="7"/>
  <c r="AF23" i="7"/>
  <c r="Z26" i="7"/>
  <c r="AC27" i="7"/>
  <c r="AE30" i="7"/>
  <c r="AF31" i="7"/>
  <c r="Z34" i="7"/>
  <c r="AC35" i="7"/>
  <c r="Z39" i="7"/>
  <c r="AC42" i="7"/>
  <c r="AC52" i="7"/>
  <c r="AC60" i="7"/>
  <c r="AC68" i="7"/>
  <c r="AD68" i="7"/>
  <c r="AF109" i="7"/>
  <c r="AC69" i="7"/>
  <c r="AD97" i="7"/>
  <c r="AC97" i="7"/>
  <c r="AD100" i="7"/>
  <c r="AC100" i="7"/>
  <c r="AD107" i="7"/>
  <c r="AC107" i="7"/>
  <c r="AD89" i="7"/>
  <c r="AC89" i="7"/>
  <c r="AD91" i="7"/>
  <c r="AC91" i="7"/>
  <c r="AD93" i="7"/>
  <c r="AC93" i="7"/>
  <c r="AD95" i="7"/>
  <c r="AC95" i="7"/>
  <c r="AD101" i="7"/>
  <c r="AC101" i="7"/>
  <c r="AD98" i="7"/>
  <c r="AC98" i="7"/>
  <c r="AD102" i="7"/>
  <c r="AC102" i="7"/>
  <c r="AD103" i="7"/>
  <c r="AC103" i="7"/>
  <c r="AC72" i="7"/>
  <c r="AD96" i="7"/>
  <c r="AC96" i="7"/>
  <c r="AD104" i="7"/>
  <c r="AC104" i="7"/>
  <c r="AC71" i="7"/>
  <c r="AD74" i="7"/>
  <c r="AC74" i="7"/>
  <c r="AD76" i="7"/>
  <c r="AC76" i="7"/>
  <c r="AD78" i="7"/>
  <c r="AC78" i="7"/>
  <c r="AD80" i="7"/>
  <c r="AC80" i="7"/>
  <c r="AD82" i="7"/>
  <c r="AC82" i="7"/>
  <c r="AD84" i="7"/>
  <c r="AC84" i="7"/>
  <c r="AD86" i="7"/>
  <c r="AC86" i="7"/>
  <c r="AD88" i="7"/>
  <c r="AC88" i="7"/>
  <c r="AD90" i="7"/>
  <c r="AC90" i="7"/>
  <c r="AD92" i="7"/>
  <c r="AC92" i="7"/>
  <c r="AD94" i="7"/>
  <c r="AC94" i="7"/>
  <c r="AD99" i="7"/>
  <c r="AC99" i="7"/>
  <c r="AD105" i="7"/>
  <c r="AC105" i="7"/>
  <c r="AC70" i="7"/>
  <c r="AD106" i="7"/>
  <c r="AC106" i="7"/>
  <c r="AA109" i="7"/>
  <c r="AA110" i="7"/>
  <c r="AA111" i="7"/>
  <c r="AA112" i="7"/>
  <c r="AA113" i="7"/>
  <c r="AA114" i="7"/>
  <c r="AC109" i="7"/>
  <c r="AC110" i="7"/>
  <c r="AC111" i="7"/>
  <c r="AC112" i="7"/>
  <c r="AC113" i="7"/>
  <c r="AC114" i="7"/>
  <c r="AD109" i="7"/>
  <c r="AD110" i="7"/>
  <c r="AD111" i="7"/>
  <c r="AD112" i="7"/>
  <c r="AD113" i="7"/>
  <c r="AD114" i="7"/>
  <c r="AE111" i="7"/>
  <c r="AE112" i="7"/>
  <c r="AE113" i="7"/>
  <c r="AE114" i="7"/>
  <c r="AH16" i="7" l="1"/>
  <c r="M28" i="6" s="1"/>
  <c r="M30" i="6" s="1"/>
  <c r="AH109" i="7"/>
  <c r="DB28" i="6" s="1"/>
  <c r="DB30" i="6" s="1"/>
  <c r="AH110" i="7"/>
  <c r="DC28" i="6" s="1"/>
  <c r="DC30" i="6" s="1"/>
  <c r="AH111" i="7"/>
  <c r="DD28" i="6" s="1"/>
  <c r="DD30" i="6" s="1"/>
  <c r="AH82" i="7"/>
  <c r="CA28" i="6" s="1"/>
  <c r="CA30" i="6" s="1"/>
  <c r="AH74" i="7"/>
  <c r="BS28" i="6" s="1"/>
  <c r="BS30" i="6" s="1"/>
  <c r="AH112" i="7"/>
  <c r="DE28" i="6" s="1"/>
  <c r="DE30" i="6" s="1"/>
  <c r="AH66" i="7"/>
  <c r="BK28" i="6" s="1"/>
  <c r="BK30" i="6" s="1"/>
  <c r="AA108" i="7"/>
  <c r="AH108" i="7" s="1"/>
  <c r="DA28" i="6" s="1"/>
  <c r="DA30" i="6" s="1"/>
  <c r="AA107" i="7"/>
  <c r="AH107" i="7" s="1"/>
  <c r="CZ28" i="6" s="1"/>
  <c r="CZ30" i="6" s="1"/>
  <c r="AA100" i="7"/>
  <c r="AA97" i="7"/>
  <c r="AH97" i="7" s="1"/>
  <c r="CP28" i="6" s="1"/>
  <c r="CP30" i="6" s="1"/>
  <c r="AA70" i="7"/>
  <c r="AH70" i="7" s="1"/>
  <c r="BO28" i="6" s="1"/>
  <c r="BO30" i="6" s="1"/>
  <c r="AA106" i="7"/>
  <c r="AH106" i="7" s="1"/>
  <c r="CY28" i="6" s="1"/>
  <c r="CY30" i="6" s="1"/>
  <c r="AA71" i="7"/>
  <c r="AH71" i="7" s="1"/>
  <c r="BP28" i="6" s="1"/>
  <c r="BP30" i="6" s="1"/>
  <c r="AA105" i="7"/>
  <c r="AH105" i="7" s="1"/>
  <c r="CX28" i="6" s="1"/>
  <c r="CX30" i="6" s="1"/>
  <c r="AA99" i="7"/>
  <c r="AH99" i="7" s="1"/>
  <c r="CR28" i="6" s="1"/>
  <c r="CR30" i="6" s="1"/>
  <c r="AA94" i="7"/>
  <c r="AH94" i="7" s="1"/>
  <c r="CM28" i="6" s="1"/>
  <c r="CM30" i="6" s="1"/>
  <c r="AA92" i="7"/>
  <c r="AA90" i="7"/>
  <c r="AH90" i="7" s="1"/>
  <c r="CI28" i="6" s="1"/>
  <c r="CI30" i="6" s="1"/>
  <c r="AA88" i="7"/>
  <c r="AH88" i="7" s="1"/>
  <c r="CG28" i="6" s="1"/>
  <c r="CG30" i="6" s="1"/>
  <c r="AA86" i="7"/>
  <c r="AH86" i="7" s="1"/>
  <c r="CE28" i="6" s="1"/>
  <c r="CE30" i="6" s="1"/>
  <c r="AA84" i="7"/>
  <c r="AH84" i="7" s="1"/>
  <c r="CC28" i="6" s="1"/>
  <c r="CC30" i="6" s="1"/>
  <c r="AA82" i="7"/>
  <c r="AA80" i="7"/>
  <c r="AA78" i="7"/>
  <c r="AA76" i="7"/>
  <c r="AA74" i="7"/>
  <c r="AA72" i="7"/>
  <c r="AH72" i="7" s="1"/>
  <c r="BQ28" i="6" s="1"/>
  <c r="BQ30" i="6" s="1"/>
  <c r="AA104" i="7"/>
  <c r="AH104" i="7" s="1"/>
  <c r="CW28" i="6" s="1"/>
  <c r="CW30" i="6" s="1"/>
  <c r="AA96" i="7"/>
  <c r="AH96" i="7" s="1"/>
  <c r="CO28" i="6" s="1"/>
  <c r="CO30" i="6" s="1"/>
  <c r="AA103" i="7"/>
  <c r="AH103" i="7" s="1"/>
  <c r="CV28" i="6" s="1"/>
  <c r="CV30" i="6" s="1"/>
  <c r="AA102" i="7"/>
  <c r="AH102" i="7" s="1"/>
  <c r="CU28" i="6" s="1"/>
  <c r="CU30" i="6" s="1"/>
  <c r="AA98" i="7"/>
  <c r="AA69" i="7"/>
  <c r="AA93" i="7"/>
  <c r="AA62" i="7"/>
  <c r="AH62" i="7" s="1"/>
  <c r="BG28" i="6" s="1"/>
  <c r="BG30" i="6" s="1"/>
  <c r="AA54" i="7"/>
  <c r="AH54" i="7" s="1"/>
  <c r="AY28" i="6" s="1"/>
  <c r="AY30" i="6" s="1"/>
  <c r="AA46" i="7"/>
  <c r="AH46" i="7" s="1"/>
  <c r="AQ28" i="6" s="1"/>
  <c r="AQ30" i="6" s="1"/>
  <c r="AA42" i="7"/>
  <c r="AA35" i="7"/>
  <c r="AH35" i="7" s="1"/>
  <c r="AF28" i="6" s="1"/>
  <c r="AF30" i="6" s="1"/>
  <c r="AA27" i="7"/>
  <c r="AH27" i="7" s="1"/>
  <c r="X28" i="6" s="1"/>
  <c r="X30" i="6" s="1"/>
  <c r="AA18" i="7"/>
  <c r="AA95" i="7"/>
  <c r="AA61" i="7"/>
  <c r="AH61" i="7" s="1"/>
  <c r="BF28" i="6" s="1"/>
  <c r="BF30" i="6" s="1"/>
  <c r="AA53" i="7"/>
  <c r="AH53" i="7" s="1"/>
  <c r="AX28" i="6" s="1"/>
  <c r="AX30" i="6" s="1"/>
  <c r="AA36" i="7"/>
  <c r="AH36" i="7" s="1"/>
  <c r="AG28" i="6" s="1"/>
  <c r="AG30" i="6" s="1"/>
  <c r="AA28" i="7"/>
  <c r="AH28" i="7" s="1"/>
  <c r="Y28" i="6" s="1"/>
  <c r="Y30" i="6" s="1"/>
  <c r="AA68" i="7"/>
  <c r="AH68" i="7" s="1"/>
  <c r="BM28" i="6" s="1"/>
  <c r="BM30" i="6" s="1"/>
  <c r="AA60" i="7"/>
  <c r="AH60" i="7" s="1"/>
  <c r="BE28" i="6" s="1"/>
  <c r="BE30" i="6" s="1"/>
  <c r="AA52" i="7"/>
  <c r="AH52" i="7" s="1"/>
  <c r="AW28" i="6" s="1"/>
  <c r="AW30" i="6" s="1"/>
  <c r="AA45" i="7"/>
  <c r="AA40" i="7"/>
  <c r="AH40" i="7" s="1"/>
  <c r="AK28" i="6" s="1"/>
  <c r="AK30" i="6" s="1"/>
  <c r="AA37" i="7"/>
  <c r="AH37" i="7" s="1"/>
  <c r="AH28" i="6" s="1"/>
  <c r="AH30" i="6" s="1"/>
  <c r="AA29" i="7"/>
  <c r="AH29" i="7" s="1"/>
  <c r="Z28" i="6" s="1"/>
  <c r="Z30" i="6" s="1"/>
  <c r="AA21" i="7"/>
  <c r="AH21" i="7" s="1"/>
  <c r="R28" i="6" s="1"/>
  <c r="R30" i="6" s="1"/>
  <c r="AA87" i="7"/>
  <c r="AH87" i="7" s="1"/>
  <c r="CF28" i="6" s="1"/>
  <c r="CF30" i="6" s="1"/>
  <c r="AA81" i="7"/>
  <c r="AH81" i="7" s="1"/>
  <c r="BZ28" i="6" s="1"/>
  <c r="BZ30" i="6" s="1"/>
  <c r="AA73" i="7"/>
  <c r="AH73" i="7" s="1"/>
  <c r="BR28" i="6" s="1"/>
  <c r="BR30" i="6" s="1"/>
  <c r="AA57" i="7"/>
  <c r="AH57" i="7" s="1"/>
  <c r="BB28" i="6" s="1"/>
  <c r="BB30" i="6" s="1"/>
  <c r="AA32" i="7"/>
  <c r="AH32" i="7" s="1"/>
  <c r="AC28" i="6" s="1"/>
  <c r="AC30" i="6" s="1"/>
  <c r="AA24" i="7"/>
  <c r="AH24" i="7" s="1"/>
  <c r="U28" i="6" s="1"/>
  <c r="U30" i="6" s="1"/>
  <c r="AA67" i="7"/>
  <c r="AH67" i="7" s="1"/>
  <c r="BL28" i="6" s="1"/>
  <c r="BL30" i="6" s="1"/>
  <c r="AA59" i="7"/>
  <c r="AH59" i="7" s="1"/>
  <c r="BD28" i="6" s="1"/>
  <c r="BD30" i="6" s="1"/>
  <c r="AA51" i="7"/>
  <c r="AH51" i="7" s="1"/>
  <c r="AV28" i="6" s="1"/>
  <c r="AV30" i="6" s="1"/>
  <c r="AA30" i="7"/>
  <c r="AH30" i="7" s="1"/>
  <c r="AA28" i="6" s="1"/>
  <c r="AA30" i="6" s="1"/>
  <c r="AA22" i="7"/>
  <c r="AH22" i="7" s="1"/>
  <c r="S28" i="6" s="1"/>
  <c r="S30" i="6" s="1"/>
  <c r="AA19" i="7"/>
  <c r="AH19" i="7" s="1"/>
  <c r="P28" i="6" s="1"/>
  <c r="P30" i="6" s="1"/>
  <c r="AA14" i="7"/>
  <c r="AH14" i="7" s="1"/>
  <c r="K28" i="6" s="1"/>
  <c r="K30" i="6" s="1"/>
  <c r="AA83" i="7"/>
  <c r="AA77" i="7"/>
  <c r="AH77" i="7" s="1"/>
  <c r="BV28" i="6" s="1"/>
  <c r="BV30" i="6" s="1"/>
  <c r="AA41" i="7"/>
  <c r="AH41" i="7" s="1"/>
  <c r="AL28" i="6" s="1"/>
  <c r="AL30" i="6" s="1"/>
  <c r="AA17" i="7"/>
  <c r="AH17" i="7" s="1"/>
  <c r="N28" i="6" s="1"/>
  <c r="N30" i="6" s="1"/>
  <c r="AA101" i="7"/>
  <c r="AA66" i="7"/>
  <c r="AA58" i="7"/>
  <c r="AH58" i="7" s="1"/>
  <c r="BC28" i="6" s="1"/>
  <c r="BC30" i="6" s="1"/>
  <c r="AA50" i="7"/>
  <c r="AH50" i="7" s="1"/>
  <c r="AU28" i="6" s="1"/>
  <c r="AU30" i="6" s="1"/>
  <c r="AA44" i="7"/>
  <c r="AH44" i="7" s="1"/>
  <c r="AO28" i="6" s="1"/>
  <c r="AO30" i="6" s="1"/>
  <c r="AA38" i="7"/>
  <c r="AA31" i="7"/>
  <c r="AH31" i="7" s="1"/>
  <c r="AB28" i="6" s="1"/>
  <c r="AB30" i="6" s="1"/>
  <c r="AA23" i="7"/>
  <c r="AH23" i="7" s="1"/>
  <c r="T28" i="6" s="1"/>
  <c r="T30" i="6" s="1"/>
  <c r="AA85" i="7"/>
  <c r="AH85" i="7" s="1"/>
  <c r="CD28" i="6" s="1"/>
  <c r="CD30" i="6" s="1"/>
  <c r="AA79" i="7"/>
  <c r="AA75" i="7"/>
  <c r="AH75" i="7" s="1"/>
  <c r="BT28" i="6" s="1"/>
  <c r="BT30" i="6" s="1"/>
  <c r="AA65" i="7"/>
  <c r="AH65" i="7" s="1"/>
  <c r="BJ28" i="6" s="1"/>
  <c r="BJ30" i="6" s="1"/>
  <c r="AA49" i="7"/>
  <c r="AH49" i="7" s="1"/>
  <c r="AT28" i="6" s="1"/>
  <c r="AT30" i="6" s="1"/>
  <c r="AA91" i="7"/>
  <c r="AH91" i="7" s="1"/>
  <c r="CJ28" i="6" s="1"/>
  <c r="CJ30" i="6" s="1"/>
  <c r="AA63" i="7"/>
  <c r="AH63" i="7" s="1"/>
  <c r="BH28" i="6" s="1"/>
  <c r="BH30" i="6" s="1"/>
  <c r="AA55" i="7"/>
  <c r="AH55" i="7" s="1"/>
  <c r="AZ28" i="6" s="1"/>
  <c r="AZ30" i="6" s="1"/>
  <c r="AA47" i="7"/>
  <c r="AA39" i="7"/>
  <c r="AH39" i="7" s="1"/>
  <c r="AJ28" i="6" s="1"/>
  <c r="AJ30" i="6" s="1"/>
  <c r="AA34" i="7"/>
  <c r="AH34" i="7" s="1"/>
  <c r="AE28" i="6" s="1"/>
  <c r="AE30" i="6" s="1"/>
  <c r="AA26" i="7"/>
  <c r="AH26" i="7" s="1"/>
  <c r="W28" i="6" s="1"/>
  <c r="W30" i="6" s="1"/>
  <c r="AA64" i="7"/>
  <c r="AA43" i="7"/>
  <c r="AH43" i="7" s="1"/>
  <c r="AN28" i="6" s="1"/>
  <c r="AN30" i="6" s="1"/>
  <c r="AA33" i="7"/>
  <c r="AA15" i="7"/>
  <c r="AH15" i="7" s="1"/>
  <c r="L28" i="6" s="1"/>
  <c r="L30" i="6" s="1"/>
  <c r="AA56" i="7"/>
  <c r="AA25" i="7"/>
  <c r="AH25" i="7" s="1"/>
  <c r="V28" i="6" s="1"/>
  <c r="V30" i="6" s="1"/>
  <c r="AA48" i="7"/>
  <c r="AA89" i="7"/>
  <c r="AH89" i="7" s="1"/>
  <c r="CH28" i="6" s="1"/>
  <c r="CH30" i="6" s="1"/>
  <c r="AH47" i="7"/>
  <c r="AR28" i="6" s="1"/>
  <c r="AR30" i="6" s="1"/>
  <c r="AH93" i="7"/>
  <c r="CL28" i="6" s="1"/>
  <c r="CL30" i="6" s="1"/>
  <c r="AH76" i="7"/>
  <c r="BU28" i="6" s="1"/>
  <c r="BU30" i="6" s="1"/>
  <c r="AH92" i="7"/>
  <c r="CK28" i="6" s="1"/>
  <c r="CK30" i="6" s="1"/>
  <c r="AH100" i="7"/>
  <c r="CS28" i="6" s="1"/>
  <c r="CS30" i="6" s="1"/>
  <c r="AH113" i="7"/>
  <c r="DF28" i="6" s="1"/>
  <c r="DF30" i="6" s="1"/>
  <c r="AH33" i="7"/>
  <c r="AD28" i="6" s="1"/>
  <c r="AD30" i="6" s="1"/>
  <c r="AH42" i="7"/>
  <c r="AM28" i="6" s="1"/>
  <c r="AM30" i="6" s="1"/>
  <c r="AH48" i="7"/>
  <c r="AS28" i="6" s="1"/>
  <c r="AS30" i="6" s="1"/>
  <c r="AH56" i="7"/>
  <c r="BA28" i="6" s="1"/>
  <c r="BA30" i="6" s="1"/>
  <c r="AH64" i="7"/>
  <c r="BI28" i="6" s="1"/>
  <c r="BI30" i="6" s="1"/>
  <c r="AH79" i="7"/>
  <c r="BX28" i="6" s="1"/>
  <c r="BX30" i="6" s="1"/>
  <c r="AH95" i="7"/>
  <c r="CN28" i="6" s="1"/>
  <c r="CN30" i="6" s="1"/>
  <c r="AH78" i="7"/>
  <c r="BW28" i="6" s="1"/>
  <c r="BW30" i="6" s="1"/>
  <c r="AH114" i="7"/>
  <c r="DG28" i="6" s="1"/>
  <c r="DG30" i="6" s="1"/>
  <c r="AH83" i="7"/>
  <c r="CB28" i="6" s="1"/>
  <c r="CB30" i="6" s="1"/>
  <c r="AH38" i="7"/>
  <c r="AI28" i="6" s="1"/>
  <c r="AI30" i="6" s="1"/>
  <c r="AH18" i="7"/>
  <c r="O28" i="6" s="1"/>
  <c r="O30" i="6" s="1"/>
  <c r="AH98" i="7"/>
  <c r="CQ28" i="6" s="1"/>
  <c r="CQ30" i="6" s="1"/>
  <c r="AH45" i="7"/>
  <c r="AP28" i="6" s="1"/>
  <c r="AP30" i="6" s="1"/>
  <c r="AH101" i="7"/>
  <c r="CT28" i="6" s="1"/>
  <c r="CT30" i="6" s="1"/>
  <c r="AH80" i="7"/>
  <c r="BY28" i="6" s="1"/>
  <c r="BY30" i="6" s="1"/>
  <c r="AH69" i="7"/>
  <c r="BN28" i="6" s="1"/>
  <c r="BN30" i="6" s="1"/>
  <c r="AA20" i="7"/>
  <c r="AH20" i="7" s="1"/>
  <c r="Q28" i="6" s="1"/>
  <c r="Q30" i="6" s="1"/>
</calcChain>
</file>

<file path=xl/sharedStrings.xml><?xml version="1.0" encoding="utf-8"?>
<sst xmlns="http://schemas.openxmlformats.org/spreadsheetml/2006/main" count="457" uniqueCount="277">
  <si>
    <t>Algemeen:</t>
  </si>
  <si>
    <t>Beveiligingscategorie:</t>
  </si>
  <si>
    <t>Businessline</t>
  </si>
  <si>
    <t>OTSO Leven</t>
  </si>
  <si>
    <t>Impact</t>
  </si>
  <si>
    <t>Zeer groot</t>
  </si>
  <si>
    <t>Complexiteit</t>
  </si>
  <si>
    <t>Hoog</t>
  </si>
  <si>
    <t>Rapportage keten</t>
  </si>
  <si>
    <t>Solvency II</t>
  </si>
  <si>
    <t>Gebruik</t>
  </si>
  <si>
    <t xml:space="preserve">Financieel </t>
  </si>
  <si>
    <t>Naam van het model</t>
  </si>
  <si>
    <t>Beheerder</t>
  </si>
  <si>
    <t>Eigenaar</t>
  </si>
  <si>
    <t>Wil Deelen</t>
  </si>
  <si>
    <t>Versie</t>
  </si>
  <si>
    <t>Zie Tabblad "Versiebeheer"</t>
  </si>
  <si>
    <t>Beschrijving van het model*:</t>
  </si>
  <si>
    <t>* Alleen invullen als invoerveld(en) grijs gekleurd zijn</t>
  </si>
  <si>
    <t>Doel van het model</t>
  </si>
  <si>
    <t>Werking van het model</t>
  </si>
  <si>
    <t>Interfaces</t>
  </si>
  <si>
    <t>Zeer Klein</t>
  </si>
  <si>
    <t>Laag</t>
  </si>
  <si>
    <t>Analytisch</t>
  </si>
  <si>
    <t>Klein</t>
  </si>
  <si>
    <t>Middel</t>
  </si>
  <si>
    <t>Operationeel</t>
  </si>
  <si>
    <t xml:space="preserve">Groot </t>
  </si>
  <si>
    <t>Transactioneel</t>
  </si>
  <si>
    <t>EUC</t>
  </si>
  <si>
    <t>Risiconiveau</t>
  </si>
  <si>
    <t>Type</t>
  </si>
  <si>
    <t>Classificatie</t>
  </si>
  <si>
    <t>Niveau_3</t>
  </si>
  <si>
    <t>Niveau_2</t>
  </si>
  <si>
    <t>Niveau_1</t>
  </si>
  <si>
    <t>Zeer klein</t>
  </si>
  <si>
    <t>Complexiteit kolom</t>
  </si>
  <si>
    <t>Niveau</t>
  </si>
  <si>
    <t>A</t>
  </si>
  <si>
    <t>B</t>
  </si>
  <si>
    <t>C</t>
  </si>
  <si>
    <t>Toelichting op de werkmap</t>
  </si>
  <si>
    <t>Kleurcoderingen</t>
  </si>
  <si>
    <t>Werkbladen:</t>
  </si>
  <si>
    <t>grijs</t>
  </si>
  <si>
    <t>Werkbladen met algemene toelichtingen; niet nodig voor berekeningen</t>
  </si>
  <si>
    <t>rood</t>
  </si>
  <si>
    <t>Eindcontrole-blad ten behoeve van accordering</t>
  </si>
  <si>
    <t>felgeel</t>
  </si>
  <si>
    <t>Werkblad waarop de gebruiker de benodigde invoergegevens moet invoeren</t>
  </si>
  <si>
    <t>groen</t>
  </si>
  <si>
    <t>Werkbladen met grafieken en tabellen ten behoeve van rapportage</t>
  </si>
  <si>
    <t>oranje</t>
  </si>
  <si>
    <t>Werkbladen ten behoeve van analyses</t>
  </si>
  <si>
    <t>felgroen</t>
  </si>
  <si>
    <t>Werkbladen met eindberekeningen/Werkbladen waarop gegevens naar de database worden weggeschreven en eventueel worden opgehaald</t>
  </si>
  <si>
    <t>lichtgroen</t>
  </si>
  <si>
    <t>Werkbladen met hulpberekeningen/Werkbladen waarop alleen gegevens uit de database worden gehaald</t>
  </si>
  <si>
    <t>felblauw</t>
  </si>
  <si>
    <t>Werkblad wordt door macro gevuld (cellen in dit werkblad zijn niet deze kleur, tenzij voor extra duidelijkheid)</t>
  </si>
  <si>
    <t>blauw</t>
  </si>
  <si>
    <t>Lay-out controle op de door de macro gevulde werkbladen</t>
  </si>
  <si>
    <t>Cellen:</t>
  </si>
  <si>
    <t>lichtgeel</t>
  </si>
  <si>
    <t>Onbeveiligde cellen; input gevraagd</t>
  </si>
  <si>
    <t>lichtblauw</t>
  </si>
  <si>
    <t>Beveiligde cellen met formule (gekoppeld met database)</t>
  </si>
  <si>
    <t>lichtoranje</t>
  </si>
  <si>
    <t>Beveiligde cellen zonder formule (gekoppeld met database)</t>
  </si>
  <si>
    <t>Beveiligde cellen met formule (niet gekoppeld aan database)</t>
  </si>
  <si>
    <t>Cel wordt door macro gevuld (Tabkleur is niet deze kleur, tenzij cel extra duidelijkheid behoeft)</t>
  </si>
  <si>
    <t>Goedmelding bij voorwaardelijke opmaak</t>
  </si>
  <si>
    <t>Foutmelding bij voorwaardelijke opmaak</t>
  </si>
  <si>
    <t>lichtrood</t>
  </si>
  <si>
    <t>Cel die "moet" opvallen</t>
  </si>
  <si>
    <t>Kopteksten en scheidingslijnen</t>
  </si>
  <si>
    <t>Versiebeheer</t>
  </si>
  <si>
    <t>Versienummer dat betrekking heeft op de functionaliteit van de EUC en wordt, als er ook versienummers gebruikt worden voor verschillende leveringen, niet aan het einde van de naam van het bestand gezet. Die plaats is voor de leveringenversie.</t>
  </si>
  <si>
    <t>Datum</t>
  </si>
  <si>
    <t>Omschrijving</t>
  </si>
  <si>
    <t>Status</t>
  </si>
  <si>
    <t>Ontwikkelaar</t>
  </si>
  <si>
    <t>Tester</t>
  </si>
  <si>
    <t>Opmerkingen</t>
  </si>
  <si>
    <t>Initiële versie bij implementatie Vena.</t>
  </si>
  <si>
    <t>Selmar van der Veen</t>
  </si>
  <si>
    <t>Jaar</t>
  </si>
  <si>
    <t>Periode</t>
  </si>
  <si>
    <t>Scenario</t>
  </si>
  <si>
    <t>#hiderow</t>
  </si>
  <si>
    <t>#hidecolumn</t>
  </si>
  <si>
    <t>Section</t>
  </si>
  <si>
    <t>Dimension</t>
  </si>
  <si>
    <t>Position</t>
  </si>
  <si>
    <t>Member</t>
  </si>
  <si>
    <t>Page</t>
  </si>
  <si>
    <t>Column</t>
  </si>
  <si>
    <t>Niveau niet gespecificeerd</t>
  </si>
  <si>
    <t>Run</t>
  </si>
  <si>
    <t>Run niet gespecificeerd</t>
  </si>
  <si>
    <t>Scenario niet gespecificeerd</t>
  </si>
  <si>
    <t>Variabele</t>
  </si>
  <si>
    <t>Row</t>
  </si>
  <si>
    <t>Projectie</t>
  </si>
  <si>
    <t>Projectie niet gespecificeerd</t>
  </si>
  <si>
    <t>Rapportagekwartaal</t>
  </si>
  <si>
    <t>Risicomarge totaal</t>
  </si>
  <si>
    <t>SCR_RM_na_LACTP_AO</t>
  </si>
  <si>
    <t>SCR_RM_na_LACTP_Kosten</t>
  </si>
  <si>
    <t>SCR_RM_na_LACTP_Revisie</t>
  </si>
  <si>
    <t>SCR_RM_na_LACTP_Cat</t>
  </si>
  <si>
    <t>Y0</t>
  </si>
  <si>
    <t>Y1</t>
  </si>
  <si>
    <t>Y2</t>
  </si>
  <si>
    <t>Y3</t>
  </si>
  <si>
    <t>Y4</t>
  </si>
  <si>
    <t>Y5</t>
  </si>
  <si>
    <t>Y6</t>
  </si>
  <si>
    <t>Y7</t>
  </si>
  <si>
    <t>Y8</t>
  </si>
  <si>
    <t>Y9</t>
  </si>
  <si>
    <t>Y10</t>
  </si>
  <si>
    <t>Y11</t>
  </si>
  <si>
    <t>Y12</t>
  </si>
  <si>
    <t>Y13</t>
  </si>
  <si>
    <t>Y14</t>
  </si>
  <si>
    <t>Y15</t>
  </si>
  <si>
    <t>Y16</t>
  </si>
  <si>
    <t>Y17</t>
  </si>
  <si>
    <t>Y18</t>
  </si>
  <si>
    <t>Y19</t>
  </si>
  <si>
    <t>Y20</t>
  </si>
  <si>
    <t>Y21</t>
  </si>
  <si>
    <t>Y22</t>
  </si>
  <si>
    <t>Y23</t>
  </si>
  <si>
    <t>Y24</t>
  </si>
  <si>
    <t>Y25</t>
  </si>
  <si>
    <t>Y26</t>
  </si>
  <si>
    <t>Y27</t>
  </si>
  <si>
    <t>Y28</t>
  </si>
  <si>
    <t>Y29</t>
  </si>
  <si>
    <t>Y30</t>
  </si>
  <si>
    <t>Y31</t>
  </si>
  <si>
    <t>Y32</t>
  </si>
  <si>
    <t>Y33</t>
  </si>
  <si>
    <t>Y34</t>
  </si>
  <si>
    <t>Y35</t>
  </si>
  <si>
    <t>Y36</t>
  </si>
  <si>
    <t>Y37</t>
  </si>
  <si>
    <t>Y38</t>
  </si>
  <si>
    <t>Y39</t>
  </si>
  <si>
    <t>Y40</t>
  </si>
  <si>
    <t>Y41</t>
  </si>
  <si>
    <t>Y42</t>
  </si>
  <si>
    <t>Y43</t>
  </si>
  <si>
    <t>Y44</t>
  </si>
  <si>
    <t>Y45</t>
  </si>
  <si>
    <t>Y46</t>
  </si>
  <si>
    <t>Y47</t>
  </si>
  <si>
    <t>Y48</t>
  </si>
  <si>
    <t>Y49</t>
  </si>
  <si>
    <t>Y50</t>
  </si>
  <si>
    <t>Y51</t>
  </si>
  <si>
    <t>Y52</t>
  </si>
  <si>
    <t>Y53</t>
  </si>
  <si>
    <t>Y54</t>
  </si>
  <si>
    <t>Y55</t>
  </si>
  <si>
    <t>Y56</t>
  </si>
  <si>
    <t>Y57</t>
  </si>
  <si>
    <t>Y58</t>
  </si>
  <si>
    <t>Y59</t>
  </si>
  <si>
    <t>Y60</t>
  </si>
  <si>
    <t>Y61</t>
  </si>
  <si>
    <t>Y62</t>
  </si>
  <si>
    <t>Y63</t>
  </si>
  <si>
    <t>Y64</t>
  </si>
  <si>
    <t>Y65</t>
  </si>
  <si>
    <t>Y66</t>
  </si>
  <si>
    <t>Y67</t>
  </si>
  <si>
    <t>Y68</t>
  </si>
  <si>
    <t>Y69</t>
  </si>
  <si>
    <t>Y70</t>
  </si>
  <si>
    <t>Y71</t>
  </si>
  <si>
    <t>Y72</t>
  </si>
  <si>
    <t>Y73</t>
  </si>
  <si>
    <t>Y74</t>
  </si>
  <si>
    <t>Y75</t>
  </si>
  <si>
    <t>Y76</t>
  </si>
  <si>
    <t>Y77</t>
  </si>
  <si>
    <t>Y78</t>
  </si>
  <si>
    <t>Y79</t>
  </si>
  <si>
    <t>Y80</t>
  </si>
  <si>
    <t>Y81</t>
  </si>
  <si>
    <t>Y82</t>
  </si>
  <si>
    <t>Y83</t>
  </si>
  <si>
    <t>Y84</t>
  </si>
  <si>
    <t>Y85</t>
  </si>
  <si>
    <t>Y86</t>
  </si>
  <si>
    <t>Y87</t>
  </si>
  <si>
    <t>Y88</t>
  </si>
  <si>
    <t>Y89</t>
  </si>
  <si>
    <t>Y90</t>
  </si>
  <si>
    <t>Y91</t>
  </si>
  <si>
    <t>Y92</t>
  </si>
  <si>
    <t>Y93</t>
  </si>
  <si>
    <t>Y94</t>
  </si>
  <si>
    <t>Y95</t>
  </si>
  <si>
    <t>Y96</t>
  </si>
  <si>
    <t>Y97</t>
  </si>
  <si>
    <t>Y98</t>
  </si>
  <si>
    <t>Y99</t>
  </si>
  <si>
    <t>Y100</t>
  </si>
  <si>
    <t>ASR Leven</t>
  </si>
  <si>
    <t>RMTot3</t>
  </si>
  <si>
    <t>CorCo_Kortleven_Langleven</t>
  </si>
  <si>
    <t>CorCo_Kortleven_AO</t>
  </si>
  <si>
    <t>CorCo_Kortleven_Lapse</t>
  </si>
  <si>
    <t>CorCo_Kortleven_Kosten</t>
  </si>
  <si>
    <t>CorCo_Kortleven_Revisie</t>
  </si>
  <si>
    <t>CorCo_Kortleven_Cat</t>
  </si>
  <si>
    <t>CorCo_Langleven_AO</t>
  </si>
  <si>
    <t>CorCo_Langleven_Lapse</t>
  </si>
  <si>
    <t>CorCo_Langleven_Kosten</t>
  </si>
  <si>
    <t>CorCo_Langleven_Revisie</t>
  </si>
  <si>
    <t>CorCo_Langleven_Cat</t>
  </si>
  <si>
    <t>CorCo_AO_Lapse</t>
  </si>
  <si>
    <t>CorCo_AO_Kosten</t>
  </si>
  <si>
    <t>CorCo_AO_Revisie</t>
  </si>
  <si>
    <t>CorCo_AO_Cat</t>
  </si>
  <si>
    <t>CorCo_Lapse_Kosten</t>
  </si>
  <si>
    <t>CorCo_Lapse_Revisie</t>
  </si>
  <si>
    <t>CorCo_Lapse_Cat</t>
  </si>
  <si>
    <t>CorCo_Kosten_Revisie</t>
  </si>
  <si>
    <t>CorCo_Kosten_Cat</t>
  </si>
  <si>
    <t>CorCo_Revisie_Cat</t>
  </si>
  <si>
    <t>Mortality</t>
  </si>
  <si>
    <t>Longevity</t>
  </si>
  <si>
    <t>Disability</t>
  </si>
  <si>
    <t>Expenses</t>
  </si>
  <si>
    <t>Revision</t>
  </si>
  <si>
    <t>Lapse</t>
  </si>
  <si>
    <t>Catastrophe</t>
  </si>
  <si>
    <t>Correlatiematrix</t>
  </si>
  <si>
    <t>CorCo1</t>
  </si>
  <si>
    <t>SCR_Operationeel</t>
  </si>
  <si>
    <t>SCR_RM_na_LACTP</t>
  </si>
  <si>
    <t>SCR_RM_na_LACTP_Lapse</t>
  </si>
  <si>
    <t>SCR_RM_na_LACTP_LapseMass</t>
  </si>
  <si>
    <t>ASR Leven totaal</t>
  </si>
  <si>
    <t>SCR_RM_na_LACTP_LapseDown</t>
  </si>
  <si>
    <t>SCR_RM_na_LACTP_LapseUp</t>
  </si>
  <si>
    <t>SCR_RM_na_LACTP_Kortleven</t>
  </si>
  <si>
    <t>SCR_RM_na_LACTP_Langleven</t>
  </si>
  <si>
    <t>SCR_RM_na_LACTP_Life</t>
  </si>
  <si>
    <t>#HideColumn</t>
  </si>
  <si>
    <t>Stuur_RM_Scenario</t>
  </si>
  <si>
    <t>RMTot5</t>
  </si>
  <si>
    <t>Connie van Niekerk</t>
  </si>
  <si>
    <t>definitief</t>
  </si>
  <si>
    <t>Q2</t>
  </si>
  <si>
    <t>SSC Actuarial Reporting Life</t>
  </si>
  <si>
    <t>Rutger Onrust</t>
  </si>
  <si>
    <t xml:space="preserve">In deze tool wordt de risicomarge op het niveau van ASR Leven berekend. </t>
  </si>
  <si>
    <t>De template hangt in de procesflow van Vena en wordt geautomatiseerd doorgerekend.
Zie ook Tabblad Toelichting</t>
  </si>
  <si>
    <t>Deze sheet communiceert met de database, de cellen waar het om gaat zijn gekleurd aan de hand van de kleuren op het blad "Toelichting".</t>
  </si>
  <si>
    <t>Risicomarge totaalniveau - Stap1.xlsx</t>
  </si>
  <si>
    <t>2020Q3</t>
  </si>
  <si>
    <t>Versie t.b.v. productie 2020Q3</t>
  </si>
  <si>
    <t>Definitief</t>
  </si>
  <si>
    <t>S21 (Basis zonder VA)</t>
  </si>
  <si>
    <t>swap.cra.zero.sw360</t>
  </si>
  <si>
    <t>DF</t>
  </si>
  <si>
    <t>RISICOMARGE</t>
  </si>
  <si>
    <t>(FRR)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</si>
</sst>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 #,##0_ ;_ * \-#,##0_ ;_ * &quot;-&quot;??_ ;_ @_ "/>
    <numFmt numFmtId="166" formatCode="_(* #,##0_);_(* \(#,##0\);_(* &quot;-&quot;??_);_(@_)"/>
  </numFmts>
  <fonts count="22" x14ac:knownFonts="1">
    <font>
      <sz val="11"/>
      <color indexed="8"/>
      <name val="Calibri"/>
      <family val="2"/>
      <scheme val="minor"/>
    </font>
    <font>
      <sz val="11"/>
      <color indexed="8"/>
      <name val="Calibri"/>
      <family val="2"/>
      <scheme val="minor"/>
    </font>
    <font>
      <sz val="10"/>
      <color theme="1"/>
      <name val="Arial"/>
      <family val="2"/>
    </font>
    <font>
      <sz val="12"/>
      <color theme="1"/>
      <name val="Calibri"/>
      <family val="2"/>
      <scheme val="minor"/>
    </font>
    <font>
      <b/>
      <sz val="12"/>
      <color theme="1"/>
      <name val="Calibri"/>
      <family val="2"/>
      <scheme val="minor"/>
    </font>
    <font>
      <b/>
      <sz val="12"/>
      <color theme="0"/>
      <name val="Calibri"/>
      <family val="2"/>
      <scheme val="minor"/>
    </font>
    <font>
      <sz val="12"/>
      <color indexed="8"/>
      <name val="Calibri"/>
      <family val="2"/>
      <scheme val="minor"/>
    </font>
    <font>
      <sz val="10"/>
      <color theme="1"/>
      <name val="Calibri"/>
      <family val="2"/>
      <scheme val="minor"/>
    </font>
    <font>
      <sz val="10"/>
      <color rgb="FF000000"/>
      <name val="Arial"/>
      <family val="2"/>
    </font>
    <font>
      <sz val="10"/>
      <color indexed="8"/>
      <name val="Calibri"/>
      <family val="2"/>
      <scheme val="minor"/>
    </font>
    <font>
      <i/>
      <sz val="10"/>
      <color theme="1"/>
      <name val="Calibri"/>
      <family val="2"/>
      <scheme val="minor"/>
    </font>
    <font>
      <sz val="10"/>
      <name val="Calibri"/>
      <family val="2"/>
      <scheme val="minor"/>
    </font>
    <font>
      <sz val="10"/>
      <name val="Arial"/>
      <family val="2"/>
    </font>
    <font>
      <sz val="10"/>
      <color theme="0"/>
      <name val="Calibri"/>
      <family val="2"/>
      <scheme val="minor"/>
    </font>
    <font>
      <b/>
      <sz val="10"/>
      <color indexed="12"/>
      <name val="Calibri"/>
      <family val="2"/>
      <scheme val="minor"/>
    </font>
    <font>
      <b/>
      <sz val="10"/>
      <name val="Calibri"/>
      <family val="2"/>
      <scheme val="minor"/>
    </font>
    <font>
      <sz val="10"/>
      <color indexed="9"/>
      <name val="Calibri"/>
      <family val="2"/>
      <scheme val="minor"/>
    </font>
    <font>
      <b/>
      <sz val="10"/>
      <color theme="1"/>
      <name val="Calibri"/>
      <family val="2"/>
      <scheme val="minor"/>
    </font>
    <font>
      <u/>
      <sz val="10"/>
      <color indexed="8"/>
      <name val="Calibri"/>
      <family val="2"/>
      <scheme val="minor"/>
    </font>
    <font>
      <b/>
      <sz val="16"/>
      <color indexed="8"/>
      <name val="Calibri"/>
      <family val="2"/>
      <scheme val="minor"/>
    </font>
    <font>
      <sz val="14"/>
      <color indexed="8"/>
      <name val="Calibri"/>
      <family val="2"/>
      <scheme val="minor"/>
    </font>
    <font>
      <b/>
      <sz val="10"/>
      <color indexed="8"/>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tint="-0.14999847407452621"/>
        <bgColor indexed="64"/>
      </patternFill>
    </fill>
    <fill>
      <patternFill patternType="solid">
        <fgColor rgb="FFD9D9D9"/>
        <bgColor rgb="FF000000"/>
      </patternFill>
    </fill>
    <fill>
      <patternFill patternType="solid">
        <fgColor indexed="51"/>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7"/>
        <bgColor indexed="64"/>
      </patternFill>
    </fill>
    <fill>
      <patternFill patternType="solid">
        <fgColor rgb="FFFFC000"/>
        <bgColor indexed="64"/>
      </patternFill>
    </fill>
    <fill>
      <patternFill patternType="solid">
        <fgColor indexed="11"/>
        <bgColor indexed="64"/>
      </patternFill>
    </fill>
    <fill>
      <patternFill patternType="solid">
        <fgColor indexed="42"/>
        <bgColor indexed="64"/>
      </patternFill>
    </fill>
    <fill>
      <patternFill patternType="solid">
        <fgColor indexed="15"/>
        <bgColor indexed="64"/>
      </patternFill>
    </fill>
    <fill>
      <patternFill patternType="solid">
        <fgColor rgb="FF0070C0"/>
        <bgColor indexed="64"/>
      </patternFill>
    </fill>
    <fill>
      <patternFill patternType="solid">
        <fgColor indexed="26"/>
      </patternFill>
    </fill>
    <fill>
      <patternFill patternType="solid">
        <fgColor rgb="FFCCFFFF"/>
        <bgColor indexed="64"/>
      </patternFill>
    </fill>
    <fill>
      <patternFill patternType="solid">
        <fgColor theme="5" tint="0.79998168889431442"/>
        <bgColor indexed="64"/>
      </patternFill>
    </fill>
    <fill>
      <patternFill patternType="solid">
        <fgColor rgb="FFCCFFCC"/>
        <bgColor indexed="64"/>
      </patternFill>
    </fill>
    <fill>
      <patternFill patternType="solid">
        <fgColor rgb="FFFF9999"/>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s>
  <cellStyleXfs count="6">
    <xf numFmtId="0" fontId="0" fillId="0" borderId="0"/>
    <xf numFmtId="164" fontId="1" fillId="0" borderId="0" applyFont="0" applyFill="0" applyBorder="0" applyAlignment="0" applyProtection="0"/>
    <xf numFmtId="0" fontId="2" fillId="0" borderId="0"/>
    <xf numFmtId="0" fontId="12" fillId="0" borderId="0">
      <alignment horizontal="left" wrapText="1"/>
    </xf>
    <xf numFmtId="0" fontId="12" fillId="0" borderId="0">
      <alignment horizontal="left" wrapText="1"/>
    </xf>
    <xf numFmtId="0" fontId="2" fillId="0" borderId="0"/>
  </cellStyleXfs>
  <cellXfs count="82">
    <xf numFmtId="0" fontId="0" fillId="0" borderId="0" xfId="0"/>
    <xf numFmtId="0" fontId="3" fillId="2" borderId="0" xfId="2" applyFont="1" applyFill="1" applyProtection="1"/>
    <xf numFmtId="0" fontId="4" fillId="2" borderId="0" xfId="2" applyFont="1" applyFill="1" applyAlignment="1" applyProtection="1">
      <alignment horizontal="left" vertical="top"/>
    </xf>
    <xf numFmtId="0" fontId="5" fillId="3" borderId="1" xfId="2" applyFont="1" applyFill="1" applyBorder="1" applyAlignment="1" applyProtection="1">
      <alignment horizontal="center" vertical="center"/>
    </xf>
    <xf numFmtId="0" fontId="6" fillId="2" borderId="0" xfId="0" applyFont="1" applyFill="1"/>
    <xf numFmtId="0" fontId="7" fillId="2" borderId="0" xfId="2" applyFont="1" applyFill="1" applyProtection="1"/>
    <xf numFmtId="0" fontId="7" fillId="2" borderId="0" xfId="2" applyFont="1" applyFill="1" applyAlignment="1" applyProtection="1">
      <alignment horizontal="left" vertical="top"/>
    </xf>
    <xf numFmtId="0" fontId="7" fillId="4" borderId="1" xfId="2" applyFont="1" applyFill="1" applyBorder="1" applyAlignment="1" applyProtection="1">
      <alignment horizontal="left" vertical="top" wrapText="1"/>
      <protection locked="0"/>
    </xf>
    <xf numFmtId="0" fontId="8" fillId="5" borderId="2" xfId="0" applyFont="1" applyFill="1" applyBorder="1" applyProtection="1">
      <protection locked="0"/>
    </xf>
    <xf numFmtId="0" fontId="9" fillId="2" borderId="0" xfId="0" applyFont="1" applyFill="1"/>
    <xf numFmtId="0" fontId="8" fillId="5" borderId="1" xfId="0" applyFont="1" applyFill="1" applyBorder="1" applyProtection="1">
      <protection locked="0"/>
    </xf>
    <xf numFmtId="0" fontId="8" fillId="5" borderId="3" xfId="0" applyFont="1" applyFill="1" applyBorder="1" applyProtection="1">
      <protection locked="0"/>
    </xf>
    <xf numFmtId="0" fontId="4" fillId="2" borderId="0" xfId="2" applyFont="1" applyFill="1" applyAlignment="1" applyProtection="1">
      <alignment vertical="top"/>
    </xf>
    <xf numFmtId="0" fontId="10" fillId="2" borderId="0" xfId="2" applyFont="1" applyFill="1" applyProtection="1"/>
    <xf numFmtId="0" fontId="12" fillId="2" borderId="0" xfId="0" applyFont="1" applyFill="1" applyProtection="1"/>
    <xf numFmtId="0" fontId="11" fillId="2" borderId="0" xfId="2" applyFont="1" applyFill="1" applyProtection="1"/>
    <xf numFmtId="0" fontId="13" fillId="2" borderId="0" xfId="2" applyFont="1" applyFill="1" applyProtection="1"/>
    <xf numFmtId="0" fontId="14" fillId="0" borderId="0" xfId="0" applyFont="1" applyAlignment="1"/>
    <xf numFmtId="0" fontId="11" fillId="0" borderId="0" xfId="0" applyFont="1" applyAlignment="1" applyProtection="1"/>
    <xf numFmtId="0" fontId="9" fillId="0" borderId="0" xfId="0" applyFont="1"/>
    <xf numFmtId="0" fontId="15" fillId="6" borderId="5" xfId="0" applyFont="1" applyFill="1" applyBorder="1" applyAlignment="1" applyProtection="1">
      <alignment vertical="top"/>
    </xf>
    <xf numFmtId="0" fontId="11" fillId="6" borderId="5" xfId="0" applyFont="1" applyFill="1" applyBorder="1" applyAlignment="1" applyProtection="1"/>
    <xf numFmtId="0" fontId="15" fillId="0" borderId="0" xfId="0" applyFont="1" applyFill="1" applyBorder="1" applyAlignment="1" applyProtection="1">
      <alignment vertical="top"/>
    </xf>
    <xf numFmtId="0" fontId="11" fillId="0" borderId="0" xfId="0" applyFont="1" applyFill="1" applyBorder="1" applyAlignment="1" applyProtection="1"/>
    <xf numFmtId="0" fontId="15" fillId="0" borderId="6" xfId="0" applyFont="1" applyFill="1" applyBorder="1" applyAlignment="1" applyProtection="1">
      <alignment vertical="top"/>
    </xf>
    <xf numFmtId="0" fontId="11" fillId="7" borderId="0" xfId="0" applyFont="1" applyFill="1" applyAlignment="1" applyProtection="1"/>
    <xf numFmtId="0" fontId="16" fillId="8" borderId="0" xfId="0" applyFont="1" applyFill="1" applyAlignment="1" applyProtection="1"/>
    <xf numFmtId="0" fontId="11" fillId="9" borderId="0" xfId="0" applyFont="1" applyFill="1" applyAlignment="1" applyProtection="1"/>
    <xf numFmtId="0" fontId="13" fillId="10" borderId="0" xfId="3" applyFont="1" applyFill="1" applyAlignment="1" applyProtection="1">
      <alignment vertical="top"/>
    </xf>
    <xf numFmtId="0" fontId="11" fillId="0" borderId="0" xfId="3" applyFont="1" applyAlignment="1" applyProtection="1"/>
    <xf numFmtId="0" fontId="11" fillId="11" borderId="0" xfId="0" applyFont="1" applyFill="1" applyAlignment="1" applyProtection="1"/>
    <xf numFmtId="0" fontId="11" fillId="12" borderId="0" xfId="0" applyFont="1" applyFill="1" applyAlignment="1" applyProtection="1"/>
    <xf numFmtId="0" fontId="11" fillId="13" borderId="0" xfId="0" applyFont="1" applyFill="1" applyAlignment="1" applyProtection="1"/>
    <xf numFmtId="0" fontId="11" fillId="14" borderId="0" xfId="0" applyFont="1" applyFill="1" applyAlignment="1" applyProtection="1">
      <alignment vertical="top"/>
    </xf>
    <xf numFmtId="0" fontId="13" fillId="15" borderId="0" xfId="4" applyFont="1" applyFill="1" applyAlignment="1" applyProtection="1">
      <alignment vertical="top"/>
    </xf>
    <xf numFmtId="0" fontId="11" fillId="0" borderId="0" xfId="4" applyFont="1" applyProtection="1">
      <alignment horizontal="left" wrapText="1"/>
    </xf>
    <xf numFmtId="0" fontId="15" fillId="0" borderId="6" xfId="0" applyFont="1" applyBorder="1" applyAlignment="1" applyProtection="1">
      <alignment vertical="top"/>
    </xf>
    <xf numFmtId="0" fontId="11" fillId="16" borderId="0" xfId="4" applyFont="1" applyFill="1" applyAlignment="1" applyProtection="1">
      <alignment vertical="top"/>
    </xf>
    <xf numFmtId="0" fontId="11" fillId="0" borderId="0" xfId="4" applyFont="1" applyAlignment="1" applyProtection="1"/>
    <xf numFmtId="0" fontId="11" fillId="17" borderId="0" xfId="4" applyFont="1" applyFill="1" applyAlignment="1" applyProtection="1">
      <alignment vertical="top"/>
    </xf>
    <xf numFmtId="0" fontId="11" fillId="18" borderId="0" xfId="4" applyFont="1" applyFill="1" applyAlignment="1" applyProtection="1">
      <alignment vertical="top"/>
    </xf>
    <xf numFmtId="0" fontId="11" fillId="0" borderId="0" xfId="4" applyFont="1" applyFill="1" applyAlignment="1" applyProtection="1"/>
    <xf numFmtId="0" fontId="11" fillId="19" borderId="0" xfId="4" applyFont="1" applyFill="1" applyAlignment="1" applyProtection="1">
      <alignment vertical="top"/>
    </xf>
    <xf numFmtId="0" fontId="11" fillId="14" borderId="0" xfId="4" applyFont="1" applyFill="1" applyAlignment="1" applyProtection="1">
      <alignment vertical="top"/>
    </xf>
    <xf numFmtId="0" fontId="11" fillId="12" borderId="0" xfId="4" applyFont="1" applyFill="1" applyAlignment="1" applyProtection="1"/>
    <xf numFmtId="0" fontId="11" fillId="20" borderId="0" xfId="4" applyFont="1" applyFill="1" applyAlignment="1" applyProtection="1"/>
    <xf numFmtId="0" fontId="11" fillId="6" borderId="0" xfId="4" applyFont="1" applyFill="1" applyAlignment="1" applyProtection="1"/>
    <xf numFmtId="0" fontId="11" fillId="7" borderId="0" xfId="4" applyFont="1" applyFill="1" applyAlignment="1" applyProtection="1"/>
    <xf numFmtId="0" fontId="4" fillId="2" borderId="0" xfId="2" applyFont="1" applyFill="1"/>
    <xf numFmtId="0" fontId="7" fillId="2" borderId="0" xfId="2" applyFont="1" applyFill="1"/>
    <xf numFmtId="0" fontId="11" fillId="2" borderId="0" xfId="5" applyFont="1" applyFill="1" applyBorder="1" applyAlignment="1"/>
    <xf numFmtId="0" fontId="17" fillId="4" borderId="1" xfId="2" applyFont="1" applyFill="1" applyBorder="1"/>
    <xf numFmtId="0" fontId="7" fillId="2" borderId="1" xfId="2" applyFont="1" applyFill="1" applyBorder="1" applyAlignment="1" applyProtection="1">
      <alignment horizontal="left" vertical="top" wrapText="1"/>
      <protection locked="0"/>
    </xf>
    <xf numFmtId="14" fontId="7" fillId="2" borderId="1" xfId="2" applyNumberFormat="1" applyFont="1" applyFill="1" applyBorder="1" applyAlignment="1" applyProtection="1">
      <alignment horizontal="left" vertical="top" wrapText="1"/>
      <protection locked="0"/>
    </xf>
    <xf numFmtId="0" fontId="9" fillId="21" borderId="0" xfId="0" applyFont="1" applyFill="1"/>
    <xf numFmtId="0" fontId="9" fillId="21" borderId="0" xfId="0" applyFont="1" applyFill="1" applyAlignment="1">
      <alignment horizontal="left"/>
    </xf>
    <xf numFmtId="0" fontId="18" fillId="21" borderId="0" xfId="0" applyFont="1" applyFill="1"/>
    <xf numFmtId="0" fontId="19" fillId="0" borderId="0" xfId="0" applyFont="1"/>
    <xf numFmtId="0" fontId="20" fillId="0" borderId="0" xfId="0" applyFont="1"/>
    <xf numFmtId="0" fontId="0" fillId="0" borderId="0" xfId="0" applyAlignment="1">
      <alignment horizontal="left"/>
    </xf>
    <xf numFmtId="0" fontId="9" fillId="22" borderId="0" xfId="0" applyFont="1" applyFill="1"/>
    <xf numFmtId="0" fontId="9" fillId="18" borderId="0" xfId="0" applyFont="1" applyFill="1" applyBorder="1"/>
    <xf numFmtId="0" fontId="9" fillId="18" borderId="0" xfId="0" applyFont="1" applyFill="1"/>
    <xf numFmtId="0" fontId="9" fillId="23" borderId="0" xfId="0" applyFont="1" applyFill="1"/>
    <xf numFmtId="0" fontId="18" fillId="22" borderId="0" xfId="0" applyFont="1" applyFill="1"/>
    <xf numFmtId="0" fontId="9" fillId="22" borderId="0" xfId="0" applyFont="1" applyFill="1" applyAlignment="1">
      <alignment horizontal="left"/>
    </xf>
    <xf numFmtId="165" fontId="9" fillId="18" borderId="0" xfId="1" applyNumberFormat="1" applyFont="1" applyFill="1"/>
    <xf numFmtId="0" fontId="9" fillId="18" borderId="0" xfId="0" applyFont="1" applyFill="1" applyProtection="1"/>
    <xf numFmtId="165" fontId="11" fillId="17" borderId="0" xfId="1" applyNumberFormat="1" applyFont="1" applyFill="1" applyAlignment="1" applyProtection="1">
      <alignment vertical="top"/>
    </xf>
    <xf numFmtId="164" fontId="11" fillId="20" borderId="0" xfId="1" applyFont="1" applyFill="1" applyAlignment="1" applyProtection="1"/>
    <xf numFmtId="3" fontId="9" fillId="18" borderId="0" xfId="0" applyNumberFormat="1" applyFont="1" applyFill="1"/>
    <xf numFmtId="3" fontId="9" fillId="0" borderId="0" xfId="0" applyNumberFormat="1" applyFont="1"/>
    <xf numFmtId="0" fontId="18" fillId="18" borderId="0" xfId="0" applyFont="1" applyFill="1"/>
    <xf numFmtId="0" fontId="9" fillId="18" borderId="0" xfId="0" applyFont="1" applyFill="1" applyAlignment="1">
      <alignment horizontal="left"/>
    </xf>
    <xf numFmtId="0" fontId="0" fillId="0" borderId="0" xfId="0" applyProtection="1">
      <protection hidden="1"/>
    </xf>
    <xf numFmtId="166" fontId="9" fillId="0" borderId="0" xfId="1" applyNumberFormat="1" applyFont="1"/>
    <xf numFmtId="165" fontId="21" fillId="0" borderId="0" xfId="0" applyNumberFormat="1" applyFont="1"/>
    <xf numFmtId="166" fontId="21" fillId="0" borderId="0" xfId="1" applyNumberFormat="1" applyFont="1"/>
    <xf numFmtId="0" fontId="7" fillId="2" borderId="2" xfId="2" applyFont="1" applyFill="1" applyBorder="1" applyAlignment="1" applyProtection="1">
      <alignment horizontal="left" vertical="top" wrapText="1"/>
      <protection locked="0"/>
    </xf>
    <xf numFmtId="0" fontId="7" fillId="2" borderId="4" xfId="2" applyFont="1" applyFill="1" applyBorder="1" applyAlignment="1" applyProtection="1">
      <alignment horizontal="left" vertical="top" wrapText="1"/>
      <protection locked="0"/>
    </xf>
    <xf numFmtId="0" fontId="7" fillId="2" borderId="3" xfId="2" applyFont="1" applyFill="1" applyBorder="1" applyAlignment="1" applyProtection="1">
      <alignment horizontal="left" vertical="top" wrapText="1"/>
      <protection locked="0"/>
    </xf>
    <xf numFmtId="0" fontId="11" fillId="2" borderId="2" xfId="2" applyFont="1" applyFill="1" applyBorder="1" applyAlignment="1" applyProtection="1">
      <alignment horizontal="left" vertical="top" wrapText="1"/>
      <protection locked="0"/>
    </xf>
  </cellXfs>
  <cellStyles count="6">
    <cellStyle name="Komma" xfId="1" builtinId="3"/>
    <cellStyle name="Normal 4" xfId="5" xr:uid="{3AEECF50-90D5-43D0-AC5B-A8A165AF42FE}"/>
    <cellStyle name="Standaard" xfId="0" builtinId="0"/>
    <cellStyle name="Standaard 15" xfId="2" xr:uid="{A5F009C7-0F3D-4074-942D-1162A0815F3E}"/>
    <cellStyle name="Standaard_Opgave_toetsmarge_aan_ARC_T02_jjjjQq" xfId="4" xr:uid="{1FFC4E2E-A148-441E-86B6-47093F15870D}"/>
    <cellStyle name="Standaard_SCR_ECAP_Life_T01_jjjjQq" xfId="3" xr:uid="{C6411C88-5996-4C12-871C-C793EE5E8902}"/>
  </cellStyles>
  <dxfs count="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color rgb="FF006100"/>
      </font>
      <fill>
        <patternFill>
          <bgColor rgb="FFC6EFCE"/>
        </patternFill>
      </fill>
    </dxf>
    <dxf>
      <font>
        <color rgb="FF9C6500"/>
      </font>
      <fill>
        <patternFill>
          <bgColor rgb="FFFFEB9C"/>
        </patternFill>
      </fill>
    </dxf>
    <dxf>
      <font>
        <color rgb="FF9C0000"/>
      </font>
      <fill>
        <patternFill>
          <bgColor rgb="FFFFC7CE"/>
        </patternFill>
      </fill>
    </dxf>
  </dxfs>
  <tableStyles count="0" defaultTableStyle="TableStyleMedium2" defaultPivotStyle="PivotStyleLight16"/>
  <colors>
    <mruColors>
      <color rgb="FFCCFFCC"/>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10" Type="http://schemas.openxmlformats.org/officeDocument/2006/relationships/externalLink" Target="externalLinks/externalLink3.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 Id="rId22" Type="http://schemas.openxmlformats.org/officeDocument/2006/relationships/customXml" Target="../customXml/item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ctuariaat/SSC%20Marktwaarde%20Verslaglegging/Projecten/Vena/VENA%20werkmap%20Angela/meerwaardespaarlostool/meerwaardespaarlo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ctuariaat/SSC%20Marktwaarde%20Verslaglegging/2018/2018Q4/03.%20EA/Operationeel/yieldcurves/2018M12%20YC%20All.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usiness.finl.fortis\groups\ALM\03%20Disciplines%201\2012Q3\2012Q3\IR&amp;VM\2012Q3%20stappenpl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RM/Rapportages/11%20Kwartaalrapportages/2021Q2/03%20FRR%20Gevoeligheden/2021Q2%20ASR_S2_SA_na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oer"/>
      <sheetName val="meerwaardetabel"/>
      <sheetName val="Results - Group 1 - Run 201"/>
      <sheetName val="Results - Group 1 - Run 202"/>
      <sheetName val="Results - Group 1 - Run 203"/>
      <sheetName val="Results - Group 1 - Run 204"/>
      <sheetName val="Results - Group 1 - Run 205"/>
      <sheetName val="Results - Group 1 - Run 206"/>
      <sheetName val="Results - Group 1 - Run 207"/>
      <sheetName val="Results - Group 1 - Run 208"/>
      <sheetName val="Results - Group 1 - Run 209"/>
      <sheetName val="Te hanteren yield"/>
      <sheetName val="Yieldcurv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heetName val="Controle"/>
      <sheetName val="Overzicht YC"/>
      <sheetName val="Curves"/>
      <sheetName val="Shocks"/>
      <sheetName val="AC ZC YC"/>
      <sheetName val="DF"/>
      <sheetName val="AC AC YC"/>
      <sheetName val="VA"/>
      <sheetName val="Inflation swaps"/>
      <sheetName val="Audit"/>
    </sheetNames>
    <sheetDataSet>
      <sheetData sheetId="0" refreshError="1"/>
      <sheetData sheetId="1" refreshError="1"/>
      <sheetData sheetId="2">
        <row r="5">
          <cell r="A5" t="str">
            <v>Curve</v>
          </cell>
          <cell r="F5" t="str">
            <v>VA</v>
          </cell>
        </row>
        <row r="6">
          <cell r="A6" t="str">
            <v>Dutch Govt type00</v>
          </cell>
          <cell r="F6" t="str">
            <v>Geen type00</v>
          </cell>
        </row>
        <row r="7">
          <cell r="A7" t="str">
            <v>ECB Flat Zero type00</v>
          </cell>
          <cell r="F7" t="str">
            <v>swap.cra.zero.min250bp.va</v>
          </cell>
        </row>
        <row r="8">
          <cell r="A8" t="str">
            <v>DNB RTS</v>
          </cell>
          <cell r="F8" t="str">
            <v>swap.cra.zero.min250bp.va.sw220</v>
          </cell>
        </row>
        <row r="9">
          <cell r="A9" t="str">
            <v>DNB alternatieve extrapolatie curve</v>
          </cell>
          <cell r="F9" t="str">
            <v>swap.cra.zero.min250bp.va.sw350</v>
          </cell>
        </row>
        <row r="10">
          <cell r="A10" t="str">
            <v>swap.cra.zero.min250bp.va</v>
          </cell>
          <cell r="F10" t="str">
            <v>swap.cra.zero.min200bp.va</v>
          </cell>
        </row>
        <row r="11">
          <cell r="A11" t="str">
            <v>swap.cra.zero.min250bp.va.sw220</v>
          </cell>
          <cell r="F11" t="str">
            <v>swap.cra.zero.min200bp.va.sw220</v>
          </cell>
        </row>
        <row r="12">
          <cell r="A12" t="str">
            <v>swap.cra.zero.min250bp.va.sw350</v>
          </cell>
          <cell r="F12" t="str">
            <v>swap.cra.zero.min200bp.va.sw350</v>
          </cell>
        </row>
        <row r="13">
          <cell r="A13" t="str">
            <v>swap.cra.zero.min250bp</v>
          </cell>
          <cell r="F13" t="str">
            <v>swap.cra.zero.min150bp.va</v>
          </cell>
        </row>
        <row r="14">
          <cell r="A14" t="str">
            <v>swap.cra.zero.min250bp.down</v>
          </cell>
          <cell r="F14" t="str">
            <v>swap.cra.zero.min150bp.va.sw220</v>
          </cell>
        </row>
        <row r="15">
          <cell r="A15" t="str">
            <v>swap.cra.zero.min250bp.up</v>
          </cell>
          <cell r="F15" t="str">
            <v>swap.cra.zero.min150bp.va.sw350</v>
          </cell>
        </row>
        <row r="16">
          <cell r="A16" t="str">
            <v>swap.cra.zero.min250bp.sw220</v>
          </cell>
          <cell r="F16" t="str">
            <v>swap.cra.zero.min100bp.va</v>
          </cell>
        </row>
        <row r="17">
          <cell r="A17" t="str">
            <v>swap.cra.zero.min250bp.sw220.down220</v>
          </cell>
          <cell r="F17" t="str">
            <v>swap.cra.zero.min100bp.va.sw220</v>
          </cell>
        </row>
        <row r="18">
          <cell r="A18" t="str">
            <v>swap.cra.zero.min250bp.sw220.up220</v>
          </cell>
          <cell r="F18" t="str">
            <v>swap.cra.zero.min100bp.va.sw350</v>
          </cell>
        </row>
        <row r="19">
          <cell r="A19" t="str">
            <v>swap.cra.zero.min250bp.sw350</v>
          </cell>
          <cell r="F19" t="str">
            <v>swap.cra.zero.min50bp.va</v>
          </cell>
        </row>
        <row r="20">
          <cell r="A20" t="str">
            <v>swap.cra.zero.min250bp.sw350.down350</v>
          </cell>
          <cell r="F20" t="str">
            <v>swap.cra.zero.min50bp.va.sw220</v>
          </cell>
        </row>
        <row r="21">
          <cell r="A21" t="str">
            <v>swap.cra.zero.min250bp.sw350.up350</v>
          </cell>
          <cell r="F21" t="str">
            <v>swap.cra.zero.min50bp.va.sw350</v>
          </cell>
        </row>
        <row r="22">
          <cell r="A22" t="str">
            <v>swap.zero.min250bp</v>
          </cell>
          <cell r="F22" t="str">
            <v>swap.cra.zero.va</v>
          </cell>
        </row>
        <row r="23">
          <cell r="A23" t="str">
            <v>swap.cra.zero.min250bp.va.down</v>
          </cell>
          <cell r="F23" t="str">
            <v>swap.cra.zero.va.sw220</v>
          </cell>
        </row>
        <row r="24">
          <cell r="A24" t="str">
            <v>swap.cra.zero.min250bp.va.up</v>
          </cell>
          <cell r="F24" t="str">
            <v>swap.cra.zero.va.sw350</v>
          </cell>
        </row>
        <row r="25">
          <cell r="A25" t="str">
            <v>swap.cra.zero.min250bp.va.sw220.down220</v>
          </cell>
          <cell r="F25" t="str">
            <v>swap.cra.zero.plus50bp.va</v>
          </cell>
        </row>
        <row r="26">
          <cell r="A26" t="str">
            <v>swap.cra.zero.min250bp.va.sw220.up220</v>
          </cell>
          <cell r="F26" t="str">
            <v>swap.cra.zero.plus50bp.va.sw220</v>
          </cell>
        </row>
        <row r="27">
          <cell r="A27" t="str">
            <v>swap.cra.zero.min250bp.va.sw350.down350</v>
          </cell>
          <cell r="F27" t="str">
            <v>swap.cra.zero.plus50bp.va.sw350</v>
          </cell>
        </row>
        <row r="28">
          <cell r="A28" t="str">
            <v>swap.cra.zero.min250bp.va.sw350.up350</v>
          </cell>
          <cell r="F28" t="str">
            <v>swap.cra.zero.plus100bp.va</v>
          </cell>
        </row>
        <row r="29">
          <cell r="A29" t="str">
            <v>zero.min250bp.down</v>
          </cell>
          <cell r="F29" t="str">
            <v>swap.cra.zero.plus100bp.va.sw220</v>
          </cell>
        </row>
        <row r="30">
          <cell r="A30" t="str">
            <v>zero.min250bp.down220</v>
          </cell>
          <cell r="F30" t="str">
            <v>swap.cra.zero.plus100bp.va.sw350</v>
          </cell>
        </row>
        <row r="31">
          <cell r="A31" t="str">
            <v>zero.min250bp.down350</v>
          </cell>
          <cell r="F31" t="str">
            <v>swap.cra.zero.plus150bp.va</v>
          </cell>
        </row>
        <row r="32">
          <cell r="A32" t="str">
            <v>zero.min250bp.up</v>
          </cell>
          <cell r="F32" t="str">
            <v>swap.cra.zero.plus150bp.va.sw220</v>
          </cell>
        </row>
        <row r="33">
          <cell r="A33" t="str">
            <v>zero.min250bp.up220</v>
          </cell>
          <cell r="F33" t="str">
            <v>swap.cra.zero.plus150bp.va.sw350</v>
          </cell>
        </row>
        <row r="34">
          <cell r="A34" t="str">
            <v>zero.min250bp.up350</v>
          </cell>
          <cell r="F34" t="str">
            <v>swap.cra.zero.plus200bp.va</v>
          </cell>
        </row>
        <row r="35">
          <cell r="A35" t="str">
            <v>swap.zero.min250bp.down</v>
          </cell>
          <cell r="F35" t="str">
            <v>swap.cra.zero.plus200bp.va.sw220</v>
          </cell>
        </row>
        <row r="36">
          <cell r="A36" t="str">
            <v>swap.zero.min250bp.down220</v>
          </cell>
          <cell r="F36" t="str">
            <v>swap.cra.zero.plus200bp.va.sw350</v>
          </cell>
        </row>
        <row r="37">
          <cell r="A37" t="str">
            <v>swap.zero.min250bp.down350</v>
          </cell>
          <cell r="F37" t="str">
            <v>swap.cra.zero.plus250bp.va</v>
          </cell>
        </row>
        <row r="38">
          <cell r="A38" t="str">
            <v>swap.zero.min250bp.up</v>
          </cell>
          <cell r="F38" t="str">
            <v>swap.cra.zero.plus250bp.va.sw220</v>
          </cell>
        </row>
        <row r="39">
          <cell r="A39" t="str">
            <v>swap.zero.min250bp.up220</v>
          </cell>
          <cell r="F39" t="str">
            <v>swap.cra.zero.plus250bp.va.sw350</v>
          </cell>
        </row>
        <row r="40">
          <cell r="A40" t="str">
            <v>swap.zero.min250bp.up350</v>
          </cell>
          <cell r="F40" t="str">
            <v>swap.cra.1y.plus10bp.va.dnb.alt.extrap</v>
          </cell>
        </row>
        <row r="41">
          <cell r="A41" t="str">
            <v>swap.cra.zero.min200bp.va</v>
          </cell>
          <cell r="F41" t="str">
            <v>swap.cra.2y.plus10bp.va.dnb.alt.extrap</v>
          </cell>
        </row>
        <row r="42">
          <cell r="A42" t="str">
            <v>swap.cra.zero.min200bp.va.sw220</v>
          </cell>
          <cell r="F42" t="str">
            <v>swap.cra.3y.plus10bp.va.dnb.alt.extrap</v>
          </cell>
        </row>
        <row r="43">
          <cell r="A43" t="str">
            <v>swap.cra.zero.min200bp.va.sw350</v>
          </cell>
          <cell r="F43" t="str">
            <v>swap.cra.4y.plus10bp.va.dnb.alt.extrap</v>
          </cell>
        </row>
        <row r="44">
          <cell r="A44" t="str">
            <v>swap.cra.zero.min200bp</v>
          </cell>
          <cell r="F44" t="str">
            <v>swap.cra.5y.plus10bp.va.dnb.alt.extrap</v>
          </cell>
        </row>
        <row r="45">
          <cell r="A45" t="str">
            <v>swap.cra.zero.min200bp.down</v>
          </cell>
          <cell r="F45" t="str">
            <v>swap.cra.6y.plus10bp.va.dnb.alt.extrap</v>
          </cell>
        </row>
        <row r="46">
          <cell r="A46" t="str">
            <v>swap.cra.zero.min200bp.up</v>
          </cell>
          <cell r="F46" t="str">
            <v>swap.cra.7y.plus10bp.va.dnb.alt.extrap</v>
          </cell>
        </row>
        <row r="47">
          <cell r="A47" t="str">
            <v>swap.cra.zero.min200bp.sw220</v>
          </cell>
          <cell r="F47" t="str">
            <v>swap.cra.8y.plus10bp.va.dnb.alt.extrap</v>
          </cell>
        </row>
        <row r="48">
          <cell r="A48" t="str">
            <v>swap.cra.zero.min200bp.sw220.down220</v>
          </cell>
          <cell r="F48" t="str">
            <v>swap.cra.9y.plus10bp.va.dnb.alt.extrap</v>
          </cell>
        </row>
        <row r="49">
          <cell r="A49" t="str">
            <v>swap.cra.zero.min200bp.sw220.up220</v>
          </cell>
          <cell r="F49" t="str">
            <v>swap.cra.10y.plus10bp.va.dnb.alt.extrap</v>
          </cell>
        </row>
        <row r="50">
          <cell r="A50" t="str">
            <v>swap.cra.zero.min200bp.sw350</v>
          </cell>
          <cell r="F50" t="str">
            <v>swap.cra.12y.plus10bp.va.dnb.alt.extrap</v>
          </cell>
        </row>
        <row r="51">
          <cell r="A51" t="str">
            <v>swap.cra.zero.min200bp.sw350.down350</v>
          </cell>
          <cell r="F51" t="str">
            <v>swap.cra.15y.plus10bp.va.dnb.alt.extrap</v>
          </cell>
        </row>
        <row r="52">
          <cell r="A52" t="str">
            <v>swap.cra.zero.min200bp.sw350.up350</v>
          </cell>
          <cell r="F52" t="str">
            <v>swap.cra.20y.plus10bp.va.dnb.alt.extrap</v>
          </cell>
        </row>
        <row r="53">
          <cell r="A53" t="str">
            <v>swap.zero.min200bp</v>
          </cell>
          <cell r="F53" t="str">
            <v>swap.cra.25y.plus10bp.va.dnb.alt.extrap</v>
          </cell>
        </row>
        <row r="54">
          <cell r="A54" t="str">
            <v>swap.cra.zero.min200bp.va.down</v>
          </cell>
          <cell r="F54" t="str">
            <v>swap.cra.30y.plus10bp.va.dnb.alt.extrap</v>
          </cell>
        </row>
        <row r="55">
          <cell r="A55" t="str">
            <v>swap.cra.zero.min200bp.va.up</v>
          </cell>
          <cell r="F55" t="str">
            <v>swap.cra.40y.plus10bp.va.dnb.alt.extrap</v>
          </cell>
        </row>
        <row r="56">
          <cell r="A56" t="str">
            <v>swap.cra.zero.min200bp.va.sw220.down220</v>
          </cell>
          <cell r="F56" t="str">
            <v>swap.cra.50y.plus10bp.va.dnb.alt.extrap</v>
          </cell>
        </row>
        <row r="57">
          <cell r="A57" t="str">
            <v>swap.cra.zero.min200bp.va.sw220.up220</v>
          </cell>
          <cell r="F57" t="str">
            <v>swap.cra.1y.min10bp.va.dnb.alt.extrap</v>
          </cell>
        </row>
        <row r="58">
          <cell r="A58" t="str">
            <v>swap.cra.zero.min200bp.va.sw350.down350</v>
          </cell>
          <cell r="F58" t="str">
            <v>swap.cra.2y.min10bp.va.dnb.alt.extrap</v>
          </cell>
        </row>
        <row r="59">
          <cell r="A59" t="str">
            <v>swap.cra.zero.min200bp.va.sw350.up350</v>
          </cell>
          <cell r="F59" t="str">
            <v>swap.cra.3y.min10bp.va.dnb.alt.extrap</v>
          </cell>
        </row>
        <row r="60">
          <cell r="A60" t="str">
            <v>zero.min200bp.down</v>
          </cell>
          <cell r="F60" t="str">
            <v>swap.cra.4y.min10bp.va.dnb.alt.extrap</v>
          </cell>
        </row>
        <row r="61">
          <cell r="A61" t="str">
            <v>zero.min200bp.down220</v>
          </cell>
          <cell r="F61" t="str">
            <v>swap.cra.5y.min10bp.va.dnb.alt.extrap</v>
          </cell>
        </row>
        <row r="62">
          <cell r="A62" t="str">
            <v>zero.min200bp.down350</v>
          </cell>
          <cell r="F62" t="str">
            <v>swap.cra.6y.min10bp.va.dnb.alt.extrap</v>
          </cell>
        </row>
        <row r="63">
          <cell r="A63" t="str">
            <v>zero.min200bp.up</v>
          </cell>
          <cell r="F63" t="str">
            <v>swap.cra.7y.min10bp.va.dnb.alt.extrap</v>
          </cell>
        </row>
        <row r="64">
          <cell r="A64" t="str">
            <v>zero.min200bp.up220</v>
          </cell>
          <cell r="F64" t="str">
            <v>swap.cra.8y.min10bp.va.dnb.alt.extrap</v>
          </cell>
        </row>
        <row r="65">
          <cell r="A65" t="str">
            <v>zero.min200bp.up350</v>
          </cell>
          <cell r="F65" t="str">
            <v>swap.cra.9y.min10bp.va.dnb.alt.extrap</v>
          </cell>
        </row>
        <row r="66">
          <cell r="A66" t="str">
            <v>swap.zero.min200bp.down</v>
          </cell>
          <cell r="F66" t="str">
            <v>swap.cra.10y.min10bp.va.dnb.alt.extrap</v>
          </cell>
        </row>
        <row r="67">
          <cell r="A67" t="str">
            <v>swap.zero.min200bp.down220</v>
          </cell>
          <cell r="F67" t="str">
            <v>swap.cra.12y.min10bp.va.dnb.alt.extrap</v>
          </cell>
        </row>
        <row r="68">
          <cell r="A68" t="str">
            <v>swap.zero.min200bp.down350</v>
          </cell>
          <cell r="F68" t="str">
            <v>swap.cra.15y.min10bp.va.dnb.alt.extrap</v>
          </cell>
        </row>
        <row r="69">
          <cell r="A69" t="str">
            <v>swap.zero.min200bp.up</v>
          </cell>
          <cell r="F69" t="str">
            <v>swap.cra.20y.min10bp.va.dnb.alt.extrap</v>
          </cell>
        </row>
        <row r="70">
          <cell r="A70" t="str">
            <v>swap.zero.min200bp.up220</v>
          </cell>
          <cell r="F70" t="str">
            <v>swap.cra.25y.min10bp.va.dnb.alt.extrap</v>
          </cell>
        </row>
        <row r="71">
          <cell r="A71" t="str">
            <v>swap.zero.min200bp.up350</v>
          </cell>
          <cell r="F71" t="str">
            <v>swap.cra.30y.min10bp.va.dnb.alt.extrap</v>
          </cell>
        </row>
        <row r="72">
          <cell r="A72" t="str">
            <v>swap.cra.zero.min150bp.va</v>
          </cell>
          <cell r="F72" t="str">
            <v>swap.cra.40y.min10bp.va.dnb.alt.extrap</v>
          </cell>
        </row>
        <row r="73">
          <cell r="A73" t="str">
            <v>swap.cra.zero.min150bp.va.sw220</v>
          </cell>
          <cell r="F73" t="str">
            <v>swap.cra.50y.min10bp.va.dnb.alt.extrap</v>
          </cell>
        </row>
        <row r="74">
          <cell r="A74" t="str">
            <v>swap.cra.zero.min150bp.va.sw350</v>
          </cell>
          <cell r="F74" t="str">
            <v>swap.cra.zero.va.sw370</v>
          </cell>
        </row>
        <row r="75">
          <cell r="A75" t="str">
            <v>swap.cra.zero.min150bp</v>
          </cell>
          <cell r="F75" t="str">
            <v>swap.cra.zero.va.sw320</v>
          </cell>
        </row>
        <row r="76">
          <cell r="A76" t="str">
            <v>swap.cra.zero.min150bp.down</v>
          </cell>
          <cell r="F76" t="str">
            <v>swap.cra.zero.va.sw270</v>
          </cell>
        </row>
        <row r="77">
          <cell r="A77" t="str">
            <v>swap.cra.zero.min150bp.up</v>
          </cell>
          <cell r="F77" t="str">
            <v>swap.cra.zero.min10bp.va</v>
          </cell>
        </row>
        <row r="78">
          <cell r="A78" t="str">
            <v>swap.cra.zero.min150bp.sw220</v>
          </cell>
          <cell r="F78" t="str">
            <v>swap.cra.zero.plus10bp.va</v>
          </cell>
        </row>
        <row r="79">
          <cell r="A79" t="str">
            <v>swap.cra.zero.min150bp.sw220.down220</v>
          </cell>
          <cell r="F79" t="str">
            <v>swap.cra.zero.plus300bp.va</v>
          </cell>
        </row>
        <row r="80">
          <cell r="A80" t="str">
            <v>swap.cra.zero.min150bp.sw220.up220</v>
          </cell>
          <cell r="F80" t="str">
            <v>swap.cra.zero.plus400bp.va</v>
          </cell>
        </row>
        <row r="81">
          <cell r="A81" t="str">
            <v>swap.cra.zero.min150bp.sw350</v>
          </cell>
          <cell r="F81" t="str">
            <v>swap.cra.zero.plus500bp.va</v>
          </cell>
        </row>
        <row r="82">
          <cell r="A82" t="str">
            <v>swap.cra.zero.min150bp.sw350.down350</v>
          </cell>
          <cell r="F82" t="str">
            <v>swap.cra.10y.min10bp.va.sw405</v>
          </cell>
        </row>
        <row r="83">
          <cell r="A83" t="str">
            <v>swap.cra.zero.min150bp.sw350.up350</v>
          </cell>
          <cell r="F83" t="str">
            <v>swap.cra.10y.plus10bp.va.sw405</v>
          </cell>
        </row>
        <row r="84">
          <cell r="A84" t="str">
            <v>swap.zero.min150bp</v>
          </cell>
          <cell r="F84" t="str">
            <v>swap.cra.12y.min10bp.va.sw405</v>
          </cell>
        </row>
        <row r="85">
          <cell r="A85" t="str">
            <v>swap.cra.zero.min150bp.va.down</v>
          </cell>
          <cell r="F85" t="str">
            <v>swap.cra.12y.plus10bp.va.sw405</v>
          </cell>
        </row>
        <row r="86">
          <cell r="A86" t="str">
            <v>swap.cra.zero.min150bp.va.up</v>
          </cell>
          <cell r="F86" t="str">
            <v>swap.cra.15y.min10bp.va.sw405</v>
          </cell>
        </row>
        <row r="87">
          <cell r="A87" t="str">
            <v>swap.cra.zero.min150bp.va.sw220.down220</v>
          </cell>
          <cell r="F87" t="str">
            <v>swap.cra.15y.plus10bp.va.sw405</v>
          </cell>
        </row>
        <row r="88">
          <cell r="A88" t="str">
            <v>swap.cra.zero.min150bp.va.sw220.up220</v>
          </cell>
          <cell r="F88" t="str">
            <v>swap.cra.1y.min10bp.va.sw405</v>
          </cell>
        </row>
        <row r="89">
          <cell r="A89" t="str">
            <v>swap.cra.zero.min150bp.va.sw350.down350</v>
          </cell>
          <cell r="F89" t="str">
            <v>swap.cra.1y.plus10bp.va.sw405</v>
          </cell>
        </row>
        <row r="90">
          <cell r="A90" t="str">
            <v>swap.cra.zero.min150bp.va.sw350.up350</v>
          </cell>
          <cell r="F90" t="str">
            <v>swap.cra.20y.min10bp.va.sw405</v>
          </cell>
        </row>
        <row r="91">
          <cell r="A91" t="str">
            <v>zero.min150bp.down</v>
          </cell>
          <cell r="F91" t="str">
            <v>swap.cra.20y.plus10bp.va.sw405</v>
          </cell>
        </row>
        <row r="92">
          <cell r="A92" t="str">
            <v>zero.min150bp.down220</v>
          </cell>
          <cell r="F92" t="str">
            <v>swap.cra.25y.min10bp.va.sw405</v>
          </cell>
        </row>
        <row r="93">
          <cell r="A93" t="str">
            <v>zero.min150bp.down350</v>
          </cell>
          <cell r="F93" t="str">
            <v>swap.cra.25y.plus10bp.va.sw405</v>
          </cell>
        </row>
        <row r="94">
          <cell r="A94" t="str">
            <v>zero.min150bp.up</v>
          </cell>
          <cell r="F94" t="str">
            <v>swap.cra.2y.min10bp.va.sw405</v>
          </cell>
        </row>
        <row r="95">
          <cell r="A95" t="str">
            <v>zero.min150bp.up220</v>
          </cell>
          <cell r="F95" t="str">
            <v>swap.cra.2y.plus10bp.va.sw405</v>
          </cell>
        </row>
        <row r="96">
          <cell r="A96" t="str">
            <v>zero.min150bp.up350</v>
          </cell>
          <cell r="F96" t="str">
            <v>swap.cra.30y.min10bp.va.sw405</v>
          </cell>
        </row>
        <row r="97">
          <cell r="A97" t="str">
            <v>swap.zero.min150bp.down</v>
          </cell>
          <cell r="F97" t="str">
            <v>swap.cra.30y.plus10bp.va.sw405</v>
          </cell>
        </row>
        <row r="98">
          <cell r="A98" t="str">
            <v>swap.zero.min150bp.down220</v>
          </cell>
          <cell r="F98" t="str">
            <v>swap.cra.3y.min10bp.va.sw405</v>
          </cell>
        </row>
        <row r="99">
          <cell r="A99" t="str">
            <v>swap.zero.min150bp.down350</v>
          </cell>
          <cell r="F99" t="str">
            <v>swap.cra.3y.plus10bp.va.sw405</v>
          </cell>
        </row>
        <row r="100">
          <cell r="A100" t="str">
            <v>swap.zero.min150bp.up</v>
          </cell>
          <cell r="F100" t="str">
            <v>swap.cra.40y.min10bp.va.sw405</v>
          </cell>
        </row>
        <row r="101">
          <cell r="A101" t="str">
            <v>swap.zero.min150bp.up220</v>
          </cell>
          <cell r="F101" t="str">
            <v>swap.cra.40y.plus10bp.va.sw405</v>
          </cell>
        </row>
        <row r="102">
          <cell r="A102" t="str">
            <v>swap.zero.min150bp.up350</v>
          </cell>
          <cell r="F102" t="str">
            <v>swap.cra.4y.min10bp.va.sw405</v>
          </cell>
        </row>
        <row r="103">
          <cell r="A103" t="str">
            <v>swap.cra.zero.min100bp.va</v>
          </cell>
          <cell r="F103" t="str">
            <v>swap.cra.4y.plus10bp.va.sw405</v>
          </cell>
        </row>
        <row r="104">
          <cell r="A104" t="str">
            <v>swap.cra.zero.min100bp.va.sw220</v>
          </cell>
          <cell r="F104" t="str">
            <v>swap.cra.50y.min10bp.va.sw405</v>
          </cell>
        </row>
        <row r="105">
          <cell r="A105" t="str">
            <v>swap.cra.zero.min100bp.va.sw350</v>
          </cell>
          <cell r="F105" t="str">
            <v>swap.cra.50y.plus10bp.va.sw405</v>
          </cell>
        </row>
        <row r="106">
          <cell r="A106" t="str">
            <v>swap.cra.zero.min100bp</v>
          </cell>
          <cell r="F106" t="str">
            <v>swap.cra.5y.min10bp.va.sw405</v>
          </cell>
        </row>
        <row r="107">
          <cell r="A107" t="str">
            <v>swap.cra.zero.min100bp.down</v>
          </cell>
          <cell r="F107" t="str">
            <v>swap.cra.5y.plus10bp.va.sw405</v>
          </cell>
        </row>
        <row r="108">
          <cell r="A108" t="str">
            <v>swap.cra.zero.min100bp.up</v>
          </cell>
          <cell r="F108" t="str">
            <v>swap.cra.6y.min10bp.va.sw405</v>
          </cell>
        </row>
        <row r="109">
          <cell r="A109" t="str">
            <v>swap.cra.zero.min100bp.sw220</v>
          </cell>
          <cell r="F109" t="str">
            <v>swap.cra.6y.plus10bp.va.sw405</v>
          </cell>
        </row>
        <row r="110">
          <cell r="A110" t="str">
            <v>swap.cra.zero.min100bp.sw220.down220</v>
          </cell>
          <cell r="F110" t="str">
            <v>swap.cra.7y.min10bp.va.sw405</v>
          </cell>
        </row>
        <row r="111">
          <cell r="A111" t="str">
            <v>swap.cra.zero.min100bp.sw220.up220</v>
          </cell>
          <cell r="F111" t="str">
            <v>swap.cra.7y.plus10bp.va.sw405</v>
          </cell>
        </row>
        <row r="112">
          <cell r="A112" t="str">
            <v>swap.cra.zero.min100bp.sw350</v>
          </cell>
          <cell r="F112" t="str">
            <v>swap.cra.8y.min10bp.va.sw405</v>
          </cell>
        </row>
        <row r="113">
          <cell r="A113" t="str">
            <v>swap.cra.zero.min100bp.sw350.down350</v>
          </cell>
          <cell r="F113" t="str">
            <v>swap.cra.8y.plus10bp.va.sw405</v>
          </cell>
        </row>
        <row r="114">
          <cell r="A114" t="str">
            <v>swap.cra.zero.min100bp.sw350.up350</v>
          </cell>
          <cell r="F114" t="str">
            <v>swap.cra.9y.min10bp.va.sw405</v>
          </cell>
        </row>
        <row r="115">
          <cell r="A115" t="str">
            <v>swap.zero.min100bp</v>
          </cell>
          <cell r="F115" t="str">
            <v>swap.cra.9y.plus10bp.va.sw405</v>
          </cell>
        </row>
        <row r="116">
          <cell r="A116" t="str">
            <v>swap.cra.zero.min100bp.va.down</v>
          </cell>
          <cell r="F116" t="str">
            <v>swap.cra.ecap.minPC1.va.sw405</v>
          </cell>
        </row>
        <row r="117">
          <cell r="A117" t="str">
            <v>swap.cra.zero.min100bp.va.up</v>
          </cell>
          <cell r="F117" t="str">
            <v>swap.cra.ecap.minPC2.va.sw405</v>
          </cell>
        </row>
        <row r="118">
          <cell r="A118" t="str">
            <v>swap.cra.zero.min100bp.va.sw220.down220</v>
          </cell>
          <cell r="F118" t="str">
            <v>swap.cra.ecap.plusPC1.va.sw405</v>
          </cell>
        </row>
        <row r="119">
          <cell r="A119" t="str">
            <v>swap.cra.zero.min100bp.va.sw220.up220</v>
          </cell>
          <cell r="F119" t="str">
            <v>swap.cra.ecap.plusPC2.va.sw405</v>
          </cell>
        </row>
        <row r="120">
          <cell r="A120" t="str">
            <v>swap.cra.zero.min100bp.va.sw350.down350</v>
          </cell>
          <cell r="F120" t="str">
            <v>swap.cra.var.minPC1.va.sw405</v>
          </cell>
        </row>
        <row r="121">
          <cell r="A121" t="str">
            <v>swap.cra.zero.min100bp.va.sw350.up350</v>
          </cell>
          <cell r="F121" t="str">
            <v>swap.cra.var.minPC2.va.sw405</v>
          </cell>
        </row>
        <row r="122">
          <cell r="A122" t="str">
            <v>zero.min100bp.down</v>
          </cell>
          <cell r="F122" t="str">
            <v>swap.cra.var.plusPC1.va.sw405</v>
          </cell>
        </row>
        <row r="123">
          <cell r="A123" t="str">
            <v>zero.min100bp.down220</v>
          </cell>
          <cell r="F123" t="str">
            <v>swap.cra.var.plusPC2.va.sw405</v>
          </cell>
        </row>
        <row r="124">
          <cell r="A124" t="str">
            <v>zero.min100bp.down350</v>
          </cell>
          <cell r="F124" t="str">
            <v>swap.cra.zero.min100bp.va.sw405</v>
          </cell>
        </row>
        <row r="125">
          <cell r="A125" t="str">
            <v>zero.min100bp.up</v>
          </cell>
          <cell r="F125" t="str">
            <v>swap.cra.zero.min150bp.va.sw405</v>
          </cell>
        </row>
        <row r="126">
          <cell r="A126" t="str">
            <v>zero.min100bp.up220</v>
          </cell>
          <cell r="F126" t="str">
            <v>swap.cra.zero.min200bp.va.sw405</v>
          </cell>
        </row>
        <row r="127">
          <cell r="A127" t="str">
            <v>zero.min100bp.up350</v>
          </cell>
          <cell r="F127" t="str">
            <v>swap.cra.zero.min250bp.va.sw405</v>
          </cell>
        </row>
        <row r="128">
          <cell r="A128" t="str">
            <v>swap.zero.min100bp.down</v>
          </cell>
          <cell r="F128" t="str">
            <v>swap.cra.zero.min50bp.va.sw405</v>
          </cell>
        </row>
        <row r="129">
          <cell r="A129" t="str">
            <v>swap.zero.min100bp.down220</v>
          </cell>
          <cell r="F129" t="str">
            <v>swap.cra.zero.plus100bp.va.sw405</v>
          </cell>
        </row>
        <row r="130">
          <cell r="A130" t="str">
            <v>swap.zero.min100bp.down350</v>
          </cell>
          <cell r="F130" t="str">
            <v>swap.cra.zero.plus150bp.va.sw405</v>
          </cell>
        </row>
        <row r="131">
          <cell r="A131" t="str">
            <v>swap.zero.min100bp.up</v>
          </cell>
          <cell r="F131" t="str">
            <v>swap.cra.zero.plus200bp.va.sw405</v>
          </cell>
        </row>
        <row r="132">
          <cell r="A132" t="str">
            <v>swap.zero.min100bp.up220</v>
          </cell>
          <cell r="F132" t="str">
            <v>swap.cra.zero.plus250bp.va.sw405</v>
          </cell>
        </row>
        <row r="133">
          <cell r="A133" t="str">
            <v>swap.zero.min100bp.up350</v>
          </cell>
          <cell r="F133" t="str">
            <v>swap.cra.zero.plus50bp.va.sw405</v>
          </cell>
        </row>
        <row r="134">
          <cell r="A134" t="str">
            <v>swap.cra.zero.min50bp.va</v>
          </cell>
          <cell r="F134" t="str">
            <v>swap.cra.zero.va.credit.plus75bp.sw405</v>
          </cell>
        </row>
        <row r="135">
          <cell r="A135" t="str">
            <v>swap.cra.zero.min50bp.va.sw220</v>
          </cell>
          <cell r="F135" t="str">
            <v>swap.cra.zero.va.gov.plus50bp.sw405</v>
          </cell>
        </row>
        <row r="136">
          <cell r="A136" t="str">
            <v>swap.cra.zero.min50bp.va.sw350</v>
          </cell>
          <cell r="F136" t="str">
            <v>swap.cra.zero.va.min10bp.sw405</v>
          </cell>
        </row>
        <row r="137">
          <cell r="A137" t="str">
            <v>swap.cra.zero.min50bp</v>
          </cell>
          <cell r="F137" t="str">
            <v>swap.cra.zero.va.sw405</v>
          </cell>
        </row>
        <row r="138">
          <cell r="A138" t="str">
            <v>swap.cra.zero.min50bp.down</v>
          </cell>
          <cell r="F138" t="str">
            <v>swap.cra.zero.min100bp.va.sw240</v>
          </cell>
        </row>
        <row r="139">
          <cell r="A139" t="str">
            <v>swap.cra.zero.min50bp.up</v>
          </cell>
          <cell r="F139" t="str">
            <v>swap.cra.zero.min150bp.va.sw240</v>
          </cell>
        </row>
        <row r="140">
          <cell r="A140" t="str">
            <v>swap.cra.zero.min50bp.sw220</v>
          </cell>
          <cell r="F140" t="str">
            <v>swap.cra.zero.min200bp.va.sw240</v>
          </cell>
        </row>
        <row r="141">
          <cell r="A141" t="str">
            <v>swap.cra.zero.min50bp.sw220.down220</v>
          </cell>
          <cell r="F141" t="str">
            <v>swap.cra.zero.min250bp.va.sw240</v>
          </cell>
        </row>
        <row r="142">
          <cell r="A142" t="str">
            <v>swap.cra.zero.min50bp.sw220.up220</v>
          </cell>
          <cell r="F142" t="str">
            <v>swap.cra.zero.min50bp.va.sw240</v>
          </cell>
        </row>
        <row r="143">
          <cell r="A143" t="str">
            <v>swap.cra.zero.min50bp.sw350</v>
          </cell>
          <cell r="F143" t="str">
            <v>swap.cra.zero.plus100bp.va.sw240</v>
          </cell>
        </row>
        <row r="144">
          <cell r="A144" t="str">
            <v>swap.cra.zero.min50bp.sw350.down350</v>
          </cell>
          <cell r="F144" t="str">
            <v>swap.cra.zero.plus150bp.va.sw240</v>
          </cell>
        </row>
        <row r="145">
          <cell r="A145" t="str">
            <v>swap.cra.zero.min50bp.sw350.up350</v>
          </cell>
          <cell r="F145" t="str">
            <v>swap.cra.zero.plus200bp.va.sw240</v>
          </cell>
        </row>
        <row r="146">
          <cell r="A146" t="str">
            <v>swap.zero.min50bp</v>
          </cell>
          <cell r="F146" t="str">
            <v>swap.cra.zero.plus250bp.va.sw240</v>
          </cell>
        </row>
        <row r="147">
          <cell r="A147" t="str">
            <v>swap.cra.zero.min50bp.va.down</v>
          </cell>
          <cell r="F147" t="str">
            <v>swap.cra.zero.plus50bp.va.sw240</v>
          </cell>
        </row>
        <row r="148">
          <cell r="A148" t="str">
            <v>swap.cra.zero.min50bp.va.up</v>
          </cell>
          <cell r="F148" t="str">
            <v>swap.cra.zero.va.sw240</v>
          </cell>
        </row>
        <row r="149">
          <cell r="A149" t="str">
            <v>swap.cra.zero.min50bp.va.sw220.down220</v>
          </cell>
          <cell r="F149" t="str">
            <v>swap.cra.zero.va.sw405.llp30</v>
          </cell>
        </row>
        <row r="150">
          <cell r="A150" t="str">
            <v>swap.cra.zero.min50bp.va.sw220.up220</v>
          </cell>
          <cell r="F150" t="str">
            <v/>
          </cell>
        </row>
        <row r="151">
          <cell r="A151" t="str">
            <v>swap.cra.zero.min50bp.va.sw350.down350</v>
          </cell>
          <cell r="F151" t="str">
            <v/>
          </cell>
        </row>
        <row r="152">
          <cell r="A152" t="str">
            <v>swap.cra.zero.min50bp.va.sw350.up350</v>
          </cell>
          <cell r="F152" t="str">
            <v/>
          </cell>
        </row>
        <row r="153">
          <cell r="A153" t="str">
            <v>zero.min50bp.down</v>
          </cell>
          <cell r="F153" t="str">
            <v/>
          </cell>
        </row>
        <row r="154">
          <cell r="A154" t="str">
            <v>zero.min50bp.down220</v>
          </cell>
          <cell r="F154" t="str">
            <v/>
          </cell>
        </row>
        <row r="155">
          <cell r="A155" t="str">
            <v>zero.min50bp.down350</v>
          </cell>
          <cell r="F155" t="str">
            <v/>
          </cell>
        </row>
        <row r="156">
          <cell r="A156" t="str">
            <v>zero.min50bp.up</v>
          </cell>
          <cell r="F156" t="str">
            <v/>
          </cell>
        </row>
        <row r="157">
          <cell r="A157" t="str">
            <v>zero.min50bp.up220</v>
          </cell>
          <cell r="F157" t="str">
            <v/>
          </cell>
        </row>
        <row r="158">
          <cell r="A158" t="str">
            <v>zero.min50bp.up350</v>
          </cell>
          <cell r="F158" t="str">
            <v/>
          </cell>
        </row>
        <row r="159">
          <cell r="A159" t="str">
            <v>swap.zero.min50bp.down</v>
          </cell>
          <cell r="F159" t="str">
            <v/>
          </cell>
        </row>
        <row r="160">
          <cell r="A160" t="str">
            <v>swap.zero.min50bp.down220</v>
          </cell>
          <cell r="F160" t="str">
            <v/>
          </cell>
        </row>
        <row r="161">
          <cell r="A161" t="str">
            <v>swap.zero.min50bp.down350</v>
          </cell>
          <cell r="F161" t="str">
            <v/>
          </cell>
        </row>
        <row r="162">
          <cell r="A162" t="str">
            <v>swap.zero.min50bp.up</v>
          </cell>
          <cell r="F162" t="str">
            <v/>
          </cell>
        </row>
        <row r="163">
          <cell r="A163" t="str">
            <v>swap.zero.min50bp.up220</v>
          </cell>
          <cell r="F163" t="str">
            <v/>
          </cell>
        </row>
        <row r="164">
          <cell r="A164" t="str">
            <v>swap.zero.min50bp.up350</v>
          </cell>
          <cell r="F164" t="str">
            <v/>
          </cell>
        </row>
        <row r="165">
          <cell r="A165" t="str">
            <v>swap.cra.zero.va</v>
          </cell>
          <cell r="F165" t="str">
            <v/>
          </cell>
        </row>
        <row r="166">
          <cell r="A166" t="str">
            <v>swap.cra.zero.va.sw220</v>
          </cell>
          <cell r="F166" t="str">
            <v/>
          </cell>
        </row>
        <row r="167">
          <cell r="A167" t="str">
            <v>swap.cra.zero.va.sw350</v>
          </cell>
          <cell r="F167" t="str">
            <v/>
          </cell>
        </row>
        <row r="168">
          <cell r="A168" t="str">
            <v>swap.cra.zero</v>
          </cell>
          <cell r="F168" t="str">
            <v/>
          </cell>
        </row>
        <row r="169">
          <cell r="A169" t="str">
            <v>swap.cra.zero.down</v>
          </cell>
          <cell r="F169" t="str">
            <v/>
          </cell>
        </row>
        <row r="170">
          <cell r="A170" t="str">
            <v>swap.cra.zero.up</v>
          </cell>
          <cell r="F170" t="str">
            <v/>
          </cell>
        </row>
        <row r="171">
          <cell r="A171" t="str">
            <v>swap.cra.zero.sw220</v>
          </cell>
          <cell r="F171" t="str">
            <v/>
          </cell>
        </row>
        <row r="172">
          <cell r="A172" t="str">
            <v>swap.cra.zero.sw220.down220</v>
          </cell>
          <cell r="F172" t="str">
            <v/>
          </cell>
        </row>
        <row r="173">
          <cell r="A173" t="str">
            <v>swap.cra.zero.sw220.up220</v>
          </cell>
          <cell r="F173" t="str">
            <v/>
          </cell>
        </row>
        <row r="174">
          <cell r="A174" t="str">
            <v>swap.cra.zero.sw350</v>
          </cell>
          <cell r="F174" t="str">
            <v/>
          </cell>
        </row>
        <row r="175">
          <cell r="A175" t="str">
            <v>swap.cra.zero.sw350.down350</v>
          </cell>
          <cell r="F175" t="str">
            <v/>
          </cell>
        </row>
        <row r="176">
          <cell r="A176" t="str">
            <v>swap.cra.zero.sw350.up350</v>
          </cell>
          <cell r="F176" t="str">
            <v/>
          </cell>
        </row>
        <row r="177">
          <cell r="A177" t="str">
            <v>swap.zero</v>
          </cell>
          <cell r="F177" t="str">
            <v/>
          </cell>
        </row>
        <row r="178">
          <cell r="A178" t="str">
            <v>swap.cra.zero.va.down</v>
          </cell>
          <cell r="F178" t="str">
            <v/>
          </cell>
        </row>
        <row r="179">
          <cell r="A179" t="str">
            <v>swap.cra.zero.va.up</v>
          </cell>
          <cell r="F179" t="str">
            <v/>
          </cell>
        </row>
        <row r="180">
          <cell r="A180" t="str">
            <v>swap.cra.zero.va.sw220.down220</v>
          </cell>
          <cell r="F180" t="str">
            <v/>
          </cell>
        </row>
        <row r="181">
          <cell r="A181" t="str">
            <v>swap.cra.zero.va.sw220.up220</v>
          </cell>
          <cell r="F181" t="str">
            <v/>
          </cell>
        </row>
        <row r="182">
          <cell r="A182" t="str">
            <v>swap.cra.zero.va.sw350.down350</v>
          </cell>
          <cell r="F182" t="str">
            <v/>
          </cell>
        </row>
        <row r="183">
          <cell r="A183" t="str">
            <v>swap.cra.zero.va.sw350.up350</v>
          </cell>
          <cell r="F183" t="str">
            <v/>
          </cell>
        </row>
        <row r="184">
          <cell r="A184" t="str">
            <v>zero.down</v>
          </cell>
          <cell r="F184" t="str">
            <v/>
          </cell>
        </row>
        <row r="185">
          <cell r="A185" t="str">
            <v>zero.down220</v>
          </cell>
          <cell r="F185" t="str">
            <v/>
          </cell>
        </row>
        <row r="186">
          <cell r="A186" t="str">
            <v>zero.down350</v>
          </cell>
          <cell r="F186" t="str">
            <v/>
          </cell>
        </row>
        <row r="187">
          <cell r="A187" t="str">
            <v>zero.up</v>
          </cell>
          <cell r="F187" t="str">
            <v/>
          </cell>
        </row>
        <row r="188">
          <cell r="A188" t="str">
            <v>zero.up220</v>
          </cell>
          <cell r="F188" t="str">
            <v/>
          </cell>
        </row>
        <row r="189">
          <cell r="A189" t="str">
            <v>zero.up350</v>
          </cell>
          <cell r="F189" t="str">
            <v/>
          </cell>
        </row>
        <row r="190">
          <cell r="A190" t="str">
            <v>swap.zero.down</v>
          </cell>
          <cell r="F190" t="str">
            <v/>
          </cell>
        </row>
        <row r="191">
          <cell r="A191" t="str">
            <v>swap.zero.down220</v>
          </cell>
          <cell r="F191" t="str">
            <v/>
          </cell>
        </row>
        <row r="192">
          <cell r="A192" t="str">
            <v>swap.zero.down350</v>
          </cell>
          <cell r="F192" t="str">
            <v/>
          </cell>
        </row>
        <row r="193">
          <cell r="A193" t="str">
            <v>swap.zero.up</v>
          </cell>
          <cell r="F193" t="str">
            <v/>
          </cell>
        </row>
        <row r="194">
          <cell r="A194" t="str">
            <v>swap.zero.up220</v>
          </cell>
          <cell r="F194" t="str">
            <v/>
          </cell>
        </row>
        <row r="195">
          <cell r="A195" t="str">
            <v>swap.zero.up350</v>
          </cell>
          <cell r="F195" t="str">
            <v/>
          </cell>
        </row>
        <row r="196">
          <cell r="A196" t="str">
            <v>swap.cra.zero.plus50bp.va</v>
          </cell>
          <cell r="F196" t="str">
            <v/>
          </cell>
        </row>
        <row r="197">
          <cell r="A197" t="str">
            <v>swap.cra.zero.plus50bp.va.sw220</v>
          </cell>
          <cell r="F197" t="str">
            <v/>
          </cell>
        </row>
        <row r="198">
          <cell r="A198" t="str">
            <v>swap.cra.zero.plus50bp.va.sw350</v>
          </cell>
          <cell r="F198" t="str">
            <v/>
          </cell>
        </row>
        <row r="199">
          <cell r="A199" t="str">
            <v>swap.cra.zero.plus50bp</v>
          </cell>
          <cell r="F199" t="str">
            <v/>
          </cell>
        </row>
        <row r="200">
          <cell r="A200" t="str">
            <v>swap.cra.zero.plus50bp.down</v>
          </cell>
          <cell r="F200" t="str">
            <v/>
          </cell>
        </row>
        <row r="201">
          <cell r="A201" t="str">
            <v>swap.cra.zero.plus50bp.up</v>
          </cell>
          <cell r="F201" t="str">
            <v/>
          </cell>
        </row>
        <row r="202">
          <cell r="A202" t="str">
            <v>swap.cra.zero.plus50bp.sw220</v>
          </cell>
          <cell r="F202" t="str">
            <v/>
          </cell>
        </row>
        <row r="203">
          <cell r="A203" t="str">
            <v>swap.cra.zero.plus50bp.sw220.down220</v>
          </cell>
          <cell r="F203" t="str">
            <v/>
          </cell>
        </row>
        <row r="204">
          <cell r="A204" t="str">
            <v>swap.cra.zero.plus50bp.sw220.up220</v>
          </cell>
          <cell r="F204" t="str">
            <v/>
          </cell>
        </row>
        <row r="205">
          <cell r="A205" t="str">
            <v>swap.cra.zero.plus50bp.sw350</v>
          </cell>
          <cell r="F205" t="str">
            <v/>
          </cell>
        </row>
        <row r="206">
          <cell r="A206" t="str">
            <v>swap.cra.zero.plus50bp.sw350.down350</v>
          </cell>
          <cell r="F206" t="str">
            <v/>
          </cell>
        </row>
        <row r="207">
          <cell r="A207" t="str">
            <v>swap.cra.zero.plus50bp.sw350.up350</v>
          </cell>
          <cell r="F207" t="str">
            <v/>
          </cell>
        </row>
        <row r="208">
          <cell r="A208" t="str">
            <v>swap.zero.plus50bp</v>
          </cell>
          <cell r="F208" t="str">
            <v/>
          </cell>
        </row>
        <row r="209">
          <cell r="A209" t="str">
            <v>swap.cra.zero.plus50bp.va.down</v>
          </cell>
          <cell r="F209" t="str">
            <v/>
          </cell>
        </row>
        <row r="210">
          <cell r="A210" t="str">
            <v>swap.cra.zero.plus50bp.va.up</v>
          </cell>
          <cell r="F210" t="str">
            <v/>
          </cell>
        </row>
        <row r="211">
          <cell r="A211" t="str">
            <v>swap.cra.zero.plus50bp.va.sw220.down220</v>
          </cell>
          <cell r="F211" t="str">
            <v/>
          </cell>
        </row>
        <row r="212">
          <cell r="A212" t="str">
            <v>swap.cra.zero.plus50bp.va.sw220.up220</v>
          </cell>
          <cell r="F212" t="str">
            <v/>
          </cell>
        </row>
        <row r="213">
          <cell r="A213" t="str">
            <v>swap.cra.zero.plus50bp.va.sw350.down350</v>
          </cell>
          <cell r="F213" t="str">
            <v/>
          </cell>
        </row>
        <row r="214">
          <cell r="A214" t="str">
            <v>swap.cra.zero.plus50bp.va.sw350.up350</v>
          </cell>
          <cell r="F214" t="str">
            <v/>
          </cell>
        </row>
        <row r="215">
          <cell r="A215" t="str">
            <v>zero.plus50bp.down</v>
          </cell>
          <cell r="F215" t="str">
            <v/>
          </cell>
        </row>
        <row r="216">
          <cell r="A216" t="str">
            <v>zero.plus50bp.down220</v>
          </cell>
          <cell r="F216" t="str">
            <v/>
          </cell>
        </row>
        <row r="217">
          <cell r="A217" t="str">
            <v>zero.plus50bp.down350</v>
          </cell>
          <cell r="F217" t="str">
            <v/>
          </cell>
        </row>
        <row r="218">
          <cell r="A218" t="str">
            <v>zero.plus50bp.up</v>
          </cell>
          <cell r="F218" t="str">
            <v/>
          </cell>
        </row>
        <row r="219">
          <cell r="A219" t="str">
            <v>zero.plus50bp.up220</v>
          </cell>
          <cell r="F219" t="str">
            <v/>
          </cell>
        </row>
        <row r="220">
          <cell r="A220" t="str">
            <v>zero.plus50bp.up350</v>
          </cell>
          <cell r="F220" t="str">
            <v/>
          </cell>
        </row>
        <row r="221">
          <cell r="A221" t="str">
            <v>swap.zero.plus50bp.down</v>
          </cell>
          <cell r="F221" t="str">
            <v/>
          </cell>
        </row>
        <row r="222">
          <cell r="A222" t="str">
            <v>swap.zero.plus50bp.down220</v>
          </cell>
          <cell r="F222" t="str">
            <v/>
          </cell>
        </row>
        <row r="223">
          <cell r="A223" t="str">
            <v>swap.zero.plus50bp.down350</v>
          </cell>
          <cell r="F223" t="str">
            <v/>
          </cell>
        </row>
        <row r="224">
          <cell r="A224" t="str">
            <v>swap.zero.plus50bp.up</v>
          </cell>
          <cell r="F224" t="str">
            <v/>
          </cell>
        </row>
        <row r="225">
          <cell r="A225" t="str">
            <v>swap.zero.plus50bp.up220</v>
          </cell>
          <cell r="F225" t="str">
            <v/>
          </cell>
        </row>
        <row r="226">
          <cell r="A226" t="str">
            <v>swap.zero.plus50bp.up350</v>
          </cell>
          <cell r="F226" t="str">
            <v/>
          </cell>
        </row>
        <row r="227">
          <cell r="A227" t="str">
            <v>swap.cra.zero.plus100bp.va</v>
          </cell>
          <cell r="F227" t="str">
            <v/>
          </cell>
        </row>
        <row r="228">
          <cell r="A228" t="str">
            <v>swap.cra.zero.plus100bp.va.sw220</v>
          </cell>
          <cell r="F228" t="str">
            <v/>
          </cell>
        </row>
        <row r="229">
          <cell r="A229" t="str">
            <v>swap.cra.zero.plus100bp.va.sw350</v>
          </cell>
          <cell r="F229" t="str">
            <v/>
          </cell>
        </row>
        <row r="230">
          <cell r="A230" t="str">
            <v>swap.cra.zero.plus100bp</v>
          </cell>
          <cell r="F230" t="str">
            <v/>
          </cell>
        </row>
        <row r="231">
          <cell r="A231" t="str">
            <v>swap.cra.zero.plus100bp.down</v>
          </cell>
          <cell r="F231" t="str">
            <v/>
          </cell>
        </row>
        <row r="232">
          <cell r="A232" t="str">
            <v>swap.cra.zero.plus100bp.up</v>
          </cell>
          <cell r="F232" t="str">
            <v/>
          </cell>
        </row>
        <row r="233">
          <cell r="A233" t="str">
            <v>swap.cra.zero.plus100bp.sw220</v>
          </cell>
          <cell r="F233" t="str">
            <v/>
          </cell>
        </row>
        <row r="234">
          <cell r="A234" t="str">
            <v>swap.cra.zero.plus100bp.sw220.down220</v>
          </cell>
          <cell r="F234" t="str">
            <v/>
          </cell>
        </row>
        <row r="235">
          <cell r="A235" t="str">
            <v>swap.cra.zero.plus100bp.sw220.up220</v>
          </cell>
          <cell r="F235" t="str">
            <v/>
          </cell>
        </row>
        <row r="236">
          <cell r="A236" t="str">
            <v>swap.cra.zero.plus100bp.sw350</v>
          </cell>
          <cell r="F236" t="str">
            <v/>
          </cell>
        </row>
        <row r="237">
          <cell r="A237" t="str">
            <v>swap.cra.zero.plus100bp.sw350.down350</v>
          </cell>
          <cell r="F237" t="str">
            <v/>
          </cell>
        </row>
        <row r="238">
          <cell r="A238" t="str">
            <v>swap.cra.zero.plus100bp.sw350.up350</v>
          </cell>
          <cell r="F238" t="str">
            <v/>
          </cell>
        </row>
        <row r="239">
          <cell r="A239" t="str">
            <v>swap.zero.plus100bp</v>
          </cell>
          <cell r="F239" t="str">
            <v/>
          </cell>
        </row>
        <row r="240">
          <cell r="A240" t="str">
            <v>swap.cra.zero.plus100bp.va.down</v>
          </cell>
          <cell r="F240" t="str">
            <v/>
          </cell>
        </row>
        <row r="241">
          <cell r="A241" t="str">
            <v>swap.cra.zero.plus100bp.va.up</v>
          </cell>
          <cell r="F241" t="str">
            <v/>
          </cell>
        </row>
        <row r="242">
          <cell r="A242" t="str">
            <v>swap.cra.zero.plus100bp.va.sw220.down220</v>
          </cell>
          <cell r="F242" t="str">
            <v/>
          </cell>
        </row>
        <row r="243">
          <cell r="A243" t="str">
            <v>swap.cra.zero.plus100bp.va.sw220.up220</v>
          </cell>
          <cell r="F243" t="str">
            <v/>
          </cell>
        </row>
        <row r="244">
          <cell r="A244" t="str">
            <v>swap.cra.zero.plus100bp.va.sw350.down350</v>
          </cell>
          <cell r="F244" t="str">
            <v/>
          </cell>
        </row>
        <row r="245">
          <cell r="A245" t="str">
            <v>swap.cra.zero.plus100bp.va.sw350.up350</v>
          </cell>
          <cell r="F245" t="str">
            <v/>
          </cell>
        </row>
        <row r="246">
          <cell r="A246" t="str">
            <v>zero.plus100bp.down</v>
          </cell>
          <cell r="F246" t="str">
            <v/>
          </cell>
        </row>
        <row r="247">
          <cell r="A247" t="str">
            <v>zero.plus100bp.down220</v>
          </cell>
          <cell r="F247" t="str">
            <v/>
          </cell>
        </row>
        <row r="248">
          <cell r="A248" t="str">
            <v>zero.plus100bp.down350</v>
          </cell>
          <cell r="F248" t="str">
            <v/>
          </cell>
        </row>
        <row r="249">
          <cell r="A249" t="str">
            <v>zero.plus100bp.up</v>
          </cell>
          <cell r="F249" t="str">
            <v/>
          </cell>
        </row>
        <row r="250">
          <cell r="A250" t="str">
            <v>zero.plus100bp.up220</v>
          </cell>
          <cell r="F250" t="str">
            <v/>
          </cell>
        </row>
        <row r="251">
          <cell r="A251" t="str">
            <v>zero.plus100bp.up350</v>
          </cell>
          <cell r="F251" t="str">
            <v/>
          </cell>
        </row>
        <row r="252">
          <cell r="A252" t="str">
            <v>swap.zero.plus100bp.down</v>
          </cell>
          <cell r="F252" t="str">
            <v/>
          </cell>
        </row>
        <row r="253">
          <cell r="A253" t="str">
            <v>swap.zero.plus100bp.down220</v>
          </cell>
          <cell r="F253" t="str">
            <v/>
          </cell>
        </row>
        <row r="254">
          <cell r="A254" t="str">
            <v>swap.zero.plus100bp.down350</v>
          </cell>
          <cell r="F254" t="str">
            <v/>
          </cell>
        </row>
        <row r="255">
          <cell r="A255" t="str">
            <v>swap.zero.plus100bp.up</v>
          </cell>
          <cell r="F255" t="str">
            <v/>
          </cell>
        </row>
        <row r="256">
          <cell r="A256" t="str">
            <v>swap.zero.plus100bp.up220</v>
          </cell>
          <cell r="F256" t="str">
            <v/>
          </cell>
        </row>
        <row r="257">
          <cell r="A257" t="str">
            <v>swap.zero.plus100bp.up350</v>
          </cell>
          <cell r="F257" t="str">
            <v/>
          </cell>
        </row>
        <row r="258">
          <cell r="A258" t="str">
            <v>swap.cra.zero.plus150bp.va</v>
          </cell>
          <cell r="F258" t="str">
            <v/>
          </cell>
        </row>
        <row r="259">
          <cell r="A259" t="str">
            <v>swap.cra.zero.plus150bp.va.sw220</v>
          </cell>
          <cell r="F259" t="str">
            <v/>
          </cell>
        </row>
        <row r="260">
          <cell r="A260" t="str">
            <v>swap.cra.zero.plus150bp.va.sw350</v>
          </cell>
          <cell r="F260" t="str">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elichting"/>
      <sheetName val="Curves"/>
      <sheetName val="Shocks"/>
      <sheetName val="Illiquiditeitspremie"/>
      <sheetName val="Stappen OSM"/>
      <sheetName val="ALM Input"/>
      <sheetName val="Varianten"/>
      <sheetName val="tabblad lijsten"/>
    </sheetNames>
    <sheetDataSet>
      <sheetData sheetId="0"/>
      <sheetData sheetId="1"/>
      <sheetData sheetId="2"/>
      <sheetData sheetId="3"/>
      <sheetData sheetId="4"/>
      <sheetData sheetId="5"/>
      <sheetData sheetId="6"/>
      <sheetData sheetId="7">
        <row r="1">
          <cell r="B1" t="str">
            <v>Curve identifier 1</v>
          </cell>
          <cell r="C1" t="str">
            <v>Curve identifier 2</v>
          </cell>
          <cell r="D1" t="str">
            <v>identifier illiquiditeitspremie</v>
          </cell>
        </row>
        <row r="2">
          <cell r="B2" t="str">
            <v>ECB</v>
          </cell>
          <cell r="C2" t="str">
            <v>type00</v>
          </cell>
          <cell r="D2" t="str">
            <v>IP type00</v>
          </cell>
        </row>
        <row r="3">
          <cell r="B3" t="str">
            <v>QIS5</v>
          </cell>
          <cell r="C3" t="str">
            <v>type10</v>
          </cell>
          <cell r="D3" t="str">
            <v>CCP type00</v>
          </cell>
        </row>
        <row r="4">
          <cell r="B4" t="str">
            <v>CNHFR</v>
          </cell>
          <cell r="C4" t="str">
            <v>type11</v>
          </cell>
          <cell r="D4" t="str">
            <v>CCP type01</v>
          </cell>
        </row>
        <row r="5">
          <cell r="B5" t="str">
            <v>ECB UFR</v>
          </cell>
          <cell r="C5" t="str">
            <v>type12</v>
          </cell>
          <cell r="D5" t="str">
            <v>IP type10</v>
          </cell>
        </row>
        <row r="6">
          <cell r="B6" t="str">
            <v>DNB PR 2011</v>
          </cell>
          <cell r="C6" t="str">
            <v>type13</v>
          </cell>
          <cell r="D6" t="str">
            <v>IP type20</v>
          </cell>
        </row>
        <row r="7">
          <cell r="B7" t="str">
            <v>Swap 50</v>
          </cell>
          <cell r="C7" t="str">
            <v>type14</v>
          </cell>
          <cell r="D7" t="str">
            <v>CCP type10</v>
          </cell>
        </row>
        <row r="8">
          <cell r="B8" t="str">
            <v>Swap 60</v>
          </cell>
          <cell r="C8" t="str">
            <v>type20</v>
          </cell>
          <cell r="D8" t="str">
            <v>Geen type00</v>
          </cell>
        </row>
        <row r="9">
          <cell r="B9" t="str">
            <v>Dutch Govt</v>
          </cell>
          <cell r="C9" t="str">
            <v>type21</v>
          </cell>
          <cell r="D9"/>
        </row>
        <row r="10">
          <cell r="B10" t="str">
            <v>AA Corp</v>
          </cell>
          <cell r="C10" t="str">
            <v>type22</v>
          </cell>
          <cell r="D10"/>
        </row>
        <row r="11">
          <cell r="B11" t="str">
            <v>ECB fwd</v>
          </cell>
          <cell r="C11" t="str">
            <v>type23</v>
          </cell>
          <cell r="D11"/>
        </row>
        <row r="12">
          <cell r="B12" t="str">
            <v>QIS5 fwd</v>
          </cell>
          <cell r="C12" t="str">
            <v>type24</v>
          </cell>
          <cell r="D12"/>
        </row>
        <row r="13">
          <cell r="B13" t="str">
            <v>ECB UFR fwd</v>
          </cell>
          <cell r="C13" t="str">
            <v>type30</v>
          </cell>
          <cell r="D13"/>
        </row>
        <row r="14">
          <cell r="B14" t="str">
            <v>vlak 3%</v>
          </cell>
          <cell r="C14" t="str">
            <v>type31</v>
          </cell>
          <cell r="D14"/>
        </row>
        <row r="15">
          <cell r="B15" t="str">
            <v>vlak 4%</v>
          </cell>
          <cell r="C15" t="str">
            <v>type32</v>
          </cell>
          <cell r="D15"/>
        </row>
        <row r="16">
          <cell r="B16"/>
          <cell r="C16" t="str">
            <v>type33</v>
          </cell>
          <cell r="D16"/>
        </row>
        <row r="17">
          <cell r="B17"/>
          <cell r="C17" t="str">
            <v>type34</v>
          </cell>
          <cell r="D17"/>
        </row>
        <row r="18">
          <cell r="B18"/>
          <cell r="C18" t="str">
            <v>type40</v>
          </cell>
          <cell r="D18"/>
        </row>
        <row r="19">
          <cell r="B19"/>
          <cell r="C19" t="str">
            <v>type41</v>
          </cell>
          <cell r="D19"/>
        </row>
        <row r="20">
          <cell r="B20"/>
          <cell r="C20" t="str">
            <v>type42</v>
          </cell>
          <cell r="D20"/>
        </row>
        <row r="21">
          <cell r="B21"/>
          <cell r="C21" t="str">
            <v>type43</v>
          </cell>
          <cell r="D21"/>
        </row>
        <row r="22">
          <cell r="B22"/>
          <cell r="C22" t="str">
            <v>type44</v>
          </cell>
          <cell r="D22"/>
        </row>
        <row r="23">
          <cell r="B23"/>
          <cell r="C23" t="str">
            <v>type50</v>
          </cell>
          <cell r="D23"/>
        </row>
        <row r="24">
          <cell r="B24"/>
          <cell r="C24" t="str">
            <v>type51</v>
          </cell>
          <cell r="D24"/>
        </row>
        <row r="25">
          <cell r="B25"/>
          <cell r="C25" t="str">
            <v>type52</v>
          </cell>
          <cell r="D25"/>
        </row>
        <row r="26">
          <cell r="B26"/>
          <cell r="C26" t="str">
            <v>type53</v>
          </cell>
          <cell r="D26"/>
        </row>
        <row r="27">
          <cell r="B27"/>
          <cell r="C27" t="str">
            <v>type54</v>
          </cell>
          <cell r="D27"/>
        </row>
        <row r="28">
          <cell r="B28"/>
          <cell r="C28" t="str">
            <v>type60</v>
          </cell>
          <cell r="D28"/>
        </row>
        <row r="29">
          <cell r="B29"/>
          <cell r="C29" t="str">
            <v>type61</v>
          </cell>
          <cell r="D29"/>
        </row>
        <row r="30">
          <cell r="B30"/>
          <cell r="C30" t="str">
            <v>type62</v>
          </cell>
          <cell r="D30"/>
        </row>
        <row r="31">
          <cell r="B31"/>
          <cell r="C31" t="str">
            <v>type63</v>
          </cell>
          <cell r="D31"/>
        </row>
        <row r="32">
          <cell r="B32"/>
          <cell r="C32" t="str">
            <v>type64</v>
          </cell>
          <cell r="D32"/>
        </row>
        <row r="33">
          <cell r="B33"/>
          <cell r="C33"/>
          <cell r="D33"/>
        </row>
        <row r="34">
          <cell r="B34"/>
          <cell r="C34"/>
          <cell r="D34"/>
        </row>
        <row r="35">
          <cell r="B35"/>
          <cell r="C35"/>
          <cell r="D35"/>
        </row>
        <row r="36">
          <cell r="B36"/>
          <cell r="C36"/>
          <cell r="D36"/>
        </row>
        <row r="37">
          <cell r="B37"/>
          <cell r="C37"/>
          <cell r="D37"/>
        </row>
        <row r="38">
          <cell r="B38"/>
          <cell r="C38"/>
          <cell r="D38"/>
        </row>
        <row r="39">
          <cell r="B39"/>
          <cell r="C39"/>
          <cell r="D39"/>
        </row>
        <row r="40">
          <cell r="B40"/>
          <cell r="C40"/>
          <cell r="D40"/>
        </row>
        <row r="41">
          <cell r="B41"/>
          <cell r="C41"/>
          <cell r="D41"/>
        </row>
        <row r="42">
          <cell r="B42"/>
          <cell r="C42"/>
          <cell r="D42"/>
        </row>
        <row r="43">
          <cell r="B43"/>
          <cell r="C43"/>
          <cell r="D43"/>
        </row>
        <row r="44">
          <cell r="B44"/>
          <cell r="C44"/>
          <cell r="D44"/>
        </row>
        <row r="45">
          <cell r="B45"/>
          <cell r="C45"/>
          <cell r="D45"/>
        </row>
        <row r="46">
          <cell r="B46"/>
          <cell r="C46"/>
          <cell r="D46"/>
        </row>
        <row r="47">
          <cell r="B47"/>
          <cell r="C47"/>
          <cell r="D47"/>
        </row>
        <row r="48">
          <cell r="B48"/>
          <cell r="C48"/>
          <cell r="D48"/>
        </row>
        <row r="49">
          <cell r="B49"/>
          <cell r="C49"/>
          <cell r="D49"/>
        </row>
        <row r="50">
          <cell r="B50"/>
          <cell r="C50"/>
          <cell r="D50"/>
        </row>
        <row r="51">
          <cell r="B51"/>
          <cell r="C51"/>
          <cell r="D51"/>
        </row>
        <row r="52">
          <cell r="B52"/>
          <cell r="C52"/>
          <cell r="D52"/>
        </row>
        <row r="53">
          <cell r="B53"/>
          <cell r="C53"/>
          <cell r="D53"/>
        </row>
        <row r="54">
          <cell r="B54"/>
          <cell r="C54"/>
          <cell r="D54"/>
        </row>
        <row r="55">
          <cell r="B55"/>
          <cell r="C55"/>
          <cell r="D55"/>
        </row>
        <row r="56">
          <cell r="B56"/>
          <cell r="C56"/>
          <cell r="D56"/>
        </row>
        <row r="57">
          <cell r="B57"/>
          <cell r="C57"/>
          <cell r="D57"/>
        </row>
        <row r="58">
          <cell r="B58"/>
          <cell r="C58"/>
          <cell r="D58"/>
        </row>
        <row r="59">
          <cell r="B59"/>
          <cell r="C59"/>
          <cell r="D59"/>
        </row>
        <row r="60">
          <cell r="B60"/>
          <cell r="C60"/>
          <cell r="D60"/>
        </row>
        <row r="61">
          <cell r="B61"/>
          <cell r="C61"/>
          <cell r="D61"/>
        </row>
        <row r="62">
          <cell r="B62"/>
          <cell r="C62"/>
          <cell r="D62"/>
        </row>
        <row r="63">
          <cell r="B63"/>
          <cell r="C63"/>
          <cell r="D63"/>
        </row>
        <row r="64">
          <cell r="B64"/>
          <cell r="C64"/>
          <cell r="D64"/>
        </row>
        <row r="65">
          <cell r="B65"/>
          <cell r="C65"/>
          <cell r="D65"/>
        </row>
        <row r="66">
          <cell r="B66"/>
          <cell r="C66"/>
          <cell r="D66"/>
        </row>
        <row r="67">
          <cell r="B67"/>
          <cell r="C67"/>
          <cell r="D67"/>
        </row>
        <row r="68">
          <cell r="B68"/>
          <cell r="C68"/>
          <cell r="D68"/>
        </row>
        <row r="69">
          <cell r="B69"/>
          <cell r="C69"/>
          <cell r="D69"/>
        </row>
        <row r="70">
          <cell r="B70"/>
          <cell r="C70"/>
          <cell r="D70"/>
        </row>
        <row r="71">
          <cell r="B71"/>
          <cell r="C71"/>
          <cell r="D71"/>
        </row>
        <row r="72">
          <cell r="B72"/>
          <cell r="C72"/>
          <cell r="D72"/>
        </row>
        <row r="73">
          <cell r="B73"/>
          <cell r="C73"/>
          <cell r="D73"/>
        </row>
        <row r="74">
          <cell r="B74"/>
          <cell r="C74"/>
          <cell r="D74"/>
        </row>
        <row r="75">
          <cell r="B75"/>
          <cell r="C75"/>
          <cell r="D75"/>
        </row>
        <row r="76">
          <cell r="B76"/>
          <cell r="C76"/>
          <cell r="D76"/>
        </row>
        <row r="77">
          <cell r="B77"/>
          <cell r="C77"/>
          <cell r="D77"/>
        </row>
        <row r="78">
          <cell r="B78"/>
          <cell r="C78"/>
          <cell r="D78"/>
        </row>
        <row r="79">
          <cell r="B79"/>
          <cell r="C79"/>
          <cell r="D79"/>
        </row>
        <row r="80">
          <cell r="B80"/>
          <cell r="C80"/>
          <cell r="D80"/>
        </row>
        <row r="81">
          <cell r="B81"/>
          <cell r="C81"/>
          <cell r="D81"/>
        </row>
        <row r="82">
          <cell r="B82"/>
          <cell r="C82"/>
          <cell r="D82"/>
        </row>
        <row r="83">
          <cell r="B83"/>
          <cell r="C83"/>
          <cell r="D83"/>
        </row>
        <row r="84">
          <cell r="B84"/>
          <cell r="C84"/>
          <cell r="D84"/>
        </row>
        <row r="85">
          <cell r="B85"/>
          <cell r="C85"/>
          <cell r="D85"/>
        </row>
        <row r="86">
          <cell r="B86"/>
          <cell r="C86"/>
          <cell r="D86"/>
        </row>
        <row r="87">
          <cell r="B87"/>
          <cell r="C87"/>
          <cell r="D87"/>
        </row>
        <row r="88">
          <cell r="B88"/>
          <cell r="C88"/>
          <cell r="D88"/>
        </row>
        <row r="89">
          <cell r="B89"/>
          <cell r="C89"/>
          <cell r="D89"/>
        </row>
        <row r="90">
          <cell r="B90"/>
          <cell r="C90"/>
          <cell r="D90"/>
        </row>
        <row r="91">
          <cell r="B91"/>
          <cell r="C91"/>
          <cell r="D91"/>
        </row>
        <row r="92">
          <cell r="B92"/>
          <cell r="C92"/>
          <cell r="D92"/>
        </row>
        <row r="93">
          <cell r="B93"/>
          <cell r="C93"/>
          <cell r="D93"/>
        </row>
        <row r="94">
          <cell r="B94"/>
          <cell r="C94"/>
          <cell r="D94"/>
        </row>
        <row r="95">
          <cell r="B95"/>
          <cell r="C95"/>
          <cell r="D95"/>
        </row>
        <row r="96">
          <cell r="B96"/>
          <cell r="C96"/>
          <cell r="D96"/>
        </row>
        <row r="97">
          <cell r="B97"/>
          <cell r="C97"/>
          <cell r="D97"/>
        </row>
        <row r="98">
          <cell r="B98"/>
          <cell r="C98"/>
          <cell r="D98"/>
        </row>
        <row r="99">
          <cell r="B99"/>
          <cell r="C99"/>
          <cell r="D99"/>
        </row>
        <row r="100">
          <cell r="B100"/>
          <cell r="C100"/>
          <cell r="D100"/>
        </row>
        <row r="101">
          <cell r="B101"/>
          <cell r="C101"/>
          <cell r="D101"/>
        </row>
        <row r="102">
          <cell r="B102"/>
          <cell r="C102"/>
          <cell r="D102"/>
        </row>
        <row r="103">
          <cell r="B103"/>
          <cell r="C103"/>
          <cell r="D103"/>
        </row>
        <row r="104">
          <cell r="B104"/>
          <cell r="C104"/>
          <cell r="D104"/>
        </row>
        <row r="105">
          <cell r="B105"/>
          <cell r="C105"/>
          <cell r="D105"/>
        </row>
        <row r="106">
          <cell r="B106"/>
          <cell r="C106"/>
          <cell r="D106"/>
        </row>
        <row r="107">
          <cell r="B107"/>
          <cell r="C107"/>
          <cell r="D107"/>
        </row>
        <row r="108">
          <cell r="B108"/>
          <cell r="C108"/>
          <cell r="D108"/>
        </row>
        <row r="109">
          <cell r="B109"/>
          <cell r="C109"/>
          <cell r="D109"/>
        </row>
        <row r="110">
          <cell r="B110"/>
          <cell r="C110"/>
          <cell r="D110"/>
        </row>
        <row r="111">
          <cell r="B111"/>
          <cell r="C111"/>
          <cell r="D111"/>
        </row>
        <row r="112">
          <cell r="B112"/>
          <cell r="C112"/>
          <cell r="D112"/>
        </row>
        <row r="113">
          <cell r="B113"/>
          <cell r="C113"/>
          <cell r="D113"/>
        </row>
        <row r="114">
          <cell r="B114"/>
          <cell r="C114"/>
          <cell r="D114"/>
        </row>
        <row r="115">
          <cell r="B115"/>
          <cell r="C115"/>
          <cell r="D115"/>
        </row>
        <row r="116">
          <cell r="B116"/>
          <cell r="C116"/>
          <cell r="D116"/>
        </row>
        <row r="117">
          <cell r="B117"/>
          <cell r="C117"/>
          <cell r="D117"/>
        </row>
        <row r="118">
          <cell r="B118"/>
          <cell r="C118"/>
          <cell r="D118"/>
        </row>
        <row r="119">
          <cell r="B119"/>
          <cell r="C119"/>
          <cell r="D119"/>
        </row>
        <row r="120">
          <cell r="B120"/>
          <cell r="C120"/>
          <cell r="D120"/>
        </row>
        <row r="121">
          <cell r="B121"/>
          <cell r="C121"/>
          <cell r="D121"/>
        </row>
        <row r="122">
          <cell r="B122"/>
          <cell r="C122"/>
          <cell r="D122"/>
        </row>
        <row r="123">
          <cell r="B123"/>
          <cell r="C123"/>
          <cell r="D123"/>
        </row>
        <row r="124">
          <cell r="B124"/>
          <cell r="C124"/>
          <cell r="D124"/>
        </row>
        <row r="125">
          <cell r="B125"/>
          <cell r="C125"/>
          <cell r="D125"/>
        </row>
        <row r="126">
          <cell r="B126"/>
          <cell r="C126"/>
          <cell r="D126"/>
        </row>
        <row r="127">
          <cell r="B127"/>
          <cell r="C127"/>
          <cell r="D127"/>
        </row>
        <row r="128">
          <cell r="B128"/>
          <cell r="C128"/>
          <cell r="D128"/>
        </row>
        <row r="129">
          <cell r="B129"/>
          <cell r="C129"/>
          <cell r="D129"/>
        </row>
        <row r="130">
          <cell r="B130"/>
          <cell r="C130"/>
          <cell r="D130"/>
        </row>
        <row r="131">
          <cell r="B131"/>
          <cell r="C131"/>
          <cell r="D131"/>
        </row>
        <row r="132">
          <cell r="B132"/>
          <cell r="C132"/>
          <cell r="D132"/>
        </row>
        <row r="133">
          <cell r="B133"/>
          <cell r="C133"/>
          <cell r="D133"/>
        </row>
        <row r="134">
          <cell r="B134"/>
          <cell r="C134"/>
          <cell r="D134"/>
        </row>
        <row r="135">
          <cell r="B135"/>
          <cell r="C135"/>
          <cell r="D135"/>
        </row>
        <row r="136">
          <cell r="B136"/>
          <cell r="C136"/>
          <cell r="D136"/>
        </row>
        <row r="137">
          <cell r="B137"/>
          <cell r="C137"/>
          <cell r="D137"/>
        </row>
        <row r="138">
          <cell r="B138"/>
          <cell r="C138"/>
          <cell r="D138"/>
        </row>
        <row r="139">
          <cell r="B139"/>
          <cell r="C139"/>
          <cell r="D139"/>
        </row>
        <row r="140">
          <cell r="B140"/>
          <cell r="C140"/>
          <cell r="D140"/>
        </row>
        <row r="141">
          <cell r="B141"/>
          <cell r="C141"/>
          <cell r="D141"/>
        </row>
        <row r="142">
          <cell r="B142"/>
          <cell r="C142"/>
          <cell r="D142"/>
        </row>
        <row r="143">
          <cell r="B143"/>
          <cell r="C143"/>
          <cell r="D143"/>
        </row>
        <row r="144">
          <cell r="B144"/>
          <cell r="C144"/>
          <cell r="D144"/>
        </row>
        <row r="145">
          <cell r="B145"/>
          <cell r="C145"/>
          <cell r="D145"/>
        </row>
        <row r="146">
          <cell r="B146"/>
          <cell r="C146"/>
          <cell r="D146"/>
        </row>
        <row r="147">
          <cell r="B147"/>
          <cell r="C147"/>
          <cell r="D147"/>
        </row>
        <row r="148">
          <cell r="B148"/>
          <cell r="C148"/>
          <cell r="D148"/>
        </row>
        <row r="149">
          <cell r="B149"/>
          <cell r="C149"/>
          <cell r="D149"/>
        </row>
        <row r="150">
          <cell r="B150"/>
          <cell r="C150"/>
          <cell r="D150"/>
        </row>
        <row r="151">
          <cell r="B151"/>
          <cell r="C151"/>
          <cell r="D151"/>
        </row>
        <row r="152">
          <cell r="B152"/>
          <cell r="C152"/>
          <cell r="D152"/>
        </row>
        <row r="153">
          <cell r="B153"/>
          <cell r="C153"/>
          <cell r="D153"/>
        </row>
        <row r="154">
          <cell r="B154"/>
          <cell r="C154"/>
          <cell r="D154"/>
        </row>
        <row r="155">
          <cell r="B155"/>
          <cell r="C155"/>
          <cell r="D155"/>
        </row>
        <row r="156">
          <cell r="B156"/>
          <cell r="C156"/>
          <cell r="D156"/>
        </row>
        <row r="157">
          <cell r="B157"/>
          <cell r="C157"/>
          <cell r="D157"/>
        </row>
        <row r="158">
          <cell r="B158"/>
          <cell r="C158"/>
          <cell r="D158"/>
        </row>
        <row r="159">
          <cell r="B159"/>
          <cell r="C159"/>
          <cell r="D159"/>
        </row>
        <row r="160">
          <cell r="B160"/>
          <cell r="C160"/>
          <cell r="D160"/>
        </row>
        <row r="161">
          <cell r="B161"/>
          <cell r="C161"/>
          <cell r="D161"/>
        </row>
        <row r="162">
          <cell r="B162"/>
          <cell r="C162"/>
          <cell r="D162"/>
        </row>
        <row r="163">
          <cell r="B163"/>
          <cell r="C163"/>
          <cell r="D163"/>
        </row>
        <row r="164">
          <cell r="B164"/>
          <cell r="C164"/>
          <cell r="D164"/>
        </row>
        <row r="165">
          <cell r="B165"/>
          <cell r="C165"/>
          <cell r="D165"/>
        </row>
        <row r="166">
          <cell r="B166"/>
          <cell r="C166"/>
          <cell r="D166"/>
        </row>
        <row r="167">
          <cell r="B167"/>
          <cell r="C167"/>
          <cell r="D167"/>
        </row>
        <row r="168">
          <cell r="B168"/>
          <cell r="C168"/>
          <cell r="D168"/>
        </row>
        <row r="169">
          <cell r="B169"/>
          <cell r="C169"/>
          <cell r="D169"/>
        </row>
        <row r="170">
          <cell r="B170"/>
          <cell r="C170"/>
          <cell r="D170"/>
        </row>
        <row r="171">
          <cell r="B171"/>
          <cell r="C171"/>
          <cell r="D171"/>
        </row>
        <row r="172">
          <cell r="B172"/>
          <cell r="C172"/>
          <cell r="D172"/>
        </row>
        <row r="173">
          <cell r="B173"/>
          <cell r="C173"/>
          <cell r="D173"/>
        </row>
        <row r="174">
          <cell r="B174"/>
          <cell r="C174"/>
          <cell r="D174"/>
        </row>
        <row r="175">
          <cell r="B175"/>
          <cell r="C175"/>
          <cell r="D175"/>
        </row>
        <row r="176">
          <cell r="B176"/>
          <cell r="C176"/>
          <cell r="D176"/>
        </row>
        <row r="177">
          <cell r="B177"/>
          <cell r="C177"/>
          <cell r="D177"/>
        </row>
        <row r="178">
          <cell r="B178"/>
          <cell r="C178"/>
          <cell r="D178"/>
        </row>
        <row r="179">
          <cell r="B179"/>
          <cell r="C179"/>
          <cell r="D179"/>
        </row>
        <row r="180">
          <cell r="B180"/>
          <cell r="C180"/>
          <cell r="D180"/>
        </row>
        <row r="181">
          <cell r="B181"/>
          <cell r="C181"/>
          <cell r="D181"/>
        </row>
        <row r="182">
          <cell r="B182"/>
          <cell r="C182"/>
          <cell r="D182"/>
        </row>
        <row r="183">
          <cell r="B183"/>
          <cell r="C183"/>
          <cell r="D183"/>
        </row>
        <row r="184">
          <cell r="B184"/>
          <cell r="C184"/>
          <cell r="D184"/>
        </row>
        <row r="185">
          <cell r="B185"/>
          <cell r="C185"/>
          <cell r="D185"/>
        </row>
        <row r="186">
          <cell r="B186"/>
          <cell r="C186"/>
          <cell r="D186"/>
        </row>
        <row r="187">
          <cell r="B187"/>
          <cell r="C187"/>
          <cell r="D187"/>
        </row>
        <row r="188">
          <cell r="B188"/>
          <cell r="C188"/>
          <cell r="D188"/>
        </row>
        <row r="189">
          <cell r="B189"/>
          <cell r="C189"/>
          <cell r="D189"/>
        </row>
        <row r="190">
          <cell r="B190"/>
          <cell r="C190"/>
          <cell r="D190"/>
        </row>
        <row r="191">
          <cell r="B191"/>
          <cell r="C191"/>
          <cell r="D191"/>
        </row>
        <row r="192">
          <cell r="B192"/>
          <cell r="C192"/>
          <cell r="D192"/>
        </row>
        <row r="193">
          <cell r="B193"/>
          <cell r="C193"/>
          <cell r="D193"/>
        </row>
        <row r="194">
          <cell r="B194"/>
          <cell r="C194"/>
          <cell r="D194"/>
        </row>
        <row r="195">
          <cell r="B195"/>
          <cell r="C195"/>
          <cell r="D195"/>
        </row>
        <row r="196">
          <cell r="B196"/>
          <cell r="C196"/>
          <cell r="D196"/>
        </row>
        <row r="197">
          <cell r="B197"/>
          <cell r="C197"/>
          <cell r="D197"/>
        </row>
        <row r="198">
          <cell r="B198"/>
          <cell r="C198"/>
          <cell r="D198"/>
        </row>
        <row r="199">
          <cell r="B199"/>
          <cell r="C199"/>
          <cell r="D199"/>
        </row>
        <row r="200">
          <cell r="B200"/>
          <cell r="C200"/>
          <cell r="D200"/>
        </row>
        <row r="201">
          <cell r="B201"/>
          <cell r="C201"/>
          <cell r="D201"/>
        </row>
        <row r="202">
          <cell r="B202"/>
          <cell r="C202"/>
          <cell r="D202"/>
        </row>
        <row r="203">
          <cell r="B203"/>
          <cell r="C203"/>
          <cell r="D203"/>
        </row>
        <row r="204">
          <cell r="B204"/>
          <cell r="C204"/>
          <cell r="D204"/>
        </row>
        <row r="205">
          <cell r="B205"/>
          <cell r="C205"/>
          <cell r="D205"/>
        </row>
        <row r="206">
          <cell r="B206"/>
          <cell r="C206"/>
          <cell r="D206"/>
        </row>
        <row r="207">
          <cell r="B207"/>
          <cell r="C207"/>
          <cell r="D207"/>
        </row>
        <row r="208">
          <cell r="B208"/>
          <cell r="C208"/>
          <cell r="D208"/>
        </row>
        <row r="209">
          <cell r="B209"/>
          <cell r="C209"/>
          <cell r="D209"/>
        </row>
        <row r="210">
          <cell r="B210"/>
          <cell r="C210"/>
          <cell r="D210"/>
        </row>
        <row r="211">
          <cell r="B211"/>
          <cell r="C211"/>
          <cell r="D211"/>
        </row>
        <row r="212">
          <cell r="B212"/>
          <cell r="C212"/>
          <cell r="D212"/>
        </row>
        <row r="213">
          <cell r="B213"/>
          <cell r="C213"/>
          <cell r="D213"/>
        </row>
        <row r="214">
          <cell r="B214"/>
          <cell r="C214"/>
          <cell r="D214"/>
        </row>
        <row r="215">
          <cell r="B215"/>
          <cell r="C215"/>
          <cell r="D215"/>
        </row>
        <row r="216">
          <cell r="B216"/>
          <cell r="C216"/>
          <cell r="D216"/>
        </row>
        <row r="217">
          <cell r="B217"/>
          <cell r="C217"/>
          <cell r="D217"/>
        </row>
        <row r="218">
          <cell r="B218"/>
          <cell r="C218"/>
          <cell r="D218"/>
        </row>
        <row r="219">
          <cell r="B219"/>
          <cell r="C219"/>
          <cell r="D219"/>
        </row>
        <row r="220">
          <cell r="B220"/>
          <cell r="C220"/>
          <cell r="D220"/>
        </row>
        <row r="221">
          <cell r="B221"/>
          <cell r="C221"/>
          <cell r="D221"/>
        </row>
        <row r="222">
          <cell r="B222"/>
          <cell r="C222"/>
          <cell r="D222"/>
        </row>
        <row r="223">
          <cell r="B223"/>
          <cell r="C223"/>
          <cell r="D223"/>
        </row>
        <row r="224">
          <cell r="B224"/>
          <cell r="C224"/>
          <cell r="D224"/>
        </row>
        <row r="225">
          <cell r="B225"/>
          <cell r="C225"/>
          <cell r="D225"/>
        </row>
        <row r="226">
          <cell r="B226"/>
          <cell r="C226"/>
          <cell r="D226"/>
        </row>
        <row r="227">
          <cell r="B227"/>
          <cell r="C227"/>
          <cell r="D227"/>
        </row>
        <row r="228">
          <cell r="B228"/>
          <cell r="C228"/>
          <cell r="D228"/>
        </row>
        <row r="229">
          <cell r="B229"/>
          <cell r="C229"/>
          <cell r="D229"/>
        </row>
        <row r="230">
          <cell r="B230"/>
          <cell r="C230"/>
          <cell r="D230"/>
        </row>
        <row r="231">
          <cell r="B231"/>
          <cell r="C231"/>
          <cell r="D231"/>
        </row>
        <row r="232">
          <cell r="B232"/>
          <cell r="C232"/>
          <cell r="D232"/>
        </row>
        <row r="233">
          <cell r="B233"/>
          <cell r="C233"/>
          <cell r="D233"/>
        </row>
        <row r="234">
          <cell r="B234"/>
          <cell r="C234"/>
          <cell r="D234"/>
        </row>
        <row r="235">
          <cell r="B235"/>
          <cell r="C235"/>
          <cell r="D235"/>
        </row>
        <row r="236">
          <cell r="B236"/>
          <cell r="C236"/>
          <cell r="D236"/>
        </row>
        <row r="237">
          <cell r="B237"/>
          <cell r="C237"/>
          <cell r="D237"/>
        </row>
        <row r="238">
          <cell r="B238"/>
          <cell r="C238"/>
          <cell r="D238"/>
        </row>
        <row r="239">
          <cell r="B239"/>
          <cell r="C239"/>
          <cell r="D239"/>
        </row>
        <row r="240">
          <cell r="B240"/>
          <cell r="C240"/>
          <cell r="D240"/>
        </row>
        <row r="241">
          <cell r="B241"/>
          <cell r="C241"/>
          <cell r="D241"/>
        </row>
        <row r="242">
          <cell r="B242"/>
          <cell r="C242"/>
          <cell r="D242"/>
        </row>
        <row r="243">
          <cell r="B243"/>
          <cell r="C243"/>
          <cell r="D243"/>
        </row>
        <row r="244">
          <cell r="B244"/>
          <cell r="C244"/>
          <cell r="D244"/>
        </row>
        <row r="245">
          <cell r="B245"/>
          <cell r="C245"/>
          <cell r="D245"/>
        </row>
        <row r="246">
          <cell r="B246"/>
          <cell r="C246"/>
          <cell r="D246"/>
        </row>
        <row r="247">
          <cell r="B247"/>
          <cell r="C247"/>
          <cell r="D247"/>
        </row>
        <row r="248">
          <cell r="B248"/>
          <cell r="C248"/>
          <cell r="D248"/>
        </row>
        <row r="249">
          <cell r="B249"/>
          <cell r="C249"/>
          <cell r="D249"/>
        </row>
        <row r="250">
          <cell r="B250"/>
          <cell r="C250"/>
          <cell r="D250"/>
        </row>
        <row r="251">
          <cell r="B251"/>
          <cell r="C251"/>
          <cell r="D251"/>
        </row>
        <row r="252">
          <cell r="B252"/>
          <cell r="C252"/>
          <cell r="D252"/>
        </row>
        <row r="253">
          <cell r="B253"/>
          <cell r="C253"/>
          <cell r="D253"/>
        </row>
        <row r="254">
          <cell r="B254"/>
          <cell r="C254"/>
          <cell r="D254"/>
        </row>
        <row r="255">
          <cell r="B255"/>
          <cell r="C255"/>
          <cell r="D255"/>
        </row>
        <row r="256">
          <cell r="B256"/>
          <cell r="C256"/>
          <cell r="D256"/>
        </row>
        <row r="257">
          <cell r="B257"/>
          <cell r="C257"/>
          <cell r="D257"/>
        </row>
        <row r="258">
          <cell r="B258"/>
          <cell r="C258"/>
          <cell r="D258"/>
        </row>
        <row r="259">
          <cell r="B259"/>
          <cell r="C259"/>
          <cell r="D259"/>
        </row>
        <row r="260">
          <cell r="B260"/>
          <cell r="C260"/>
          <cell r="D260"/>
        </row>
        <row r="261">
          <cell r="B261"/>
          <cell r="C261"/>
          <cell r="D261"/>
        </row>
        <row r="262">
          <cell r="B262"/>
          <cell r="C262"/>
          <cell r="D262"/>
        </row>
        <row r="263">
          <cell r="B263"/>
          <cell r="C263"/>
          <cell r="D263"/>
        </row>
        <row r="264">
          <cell r="B264"/>
          <cell r="C264"/>
          <cell r="D264"/>
        </row>
        <row r="265">
          <cell r="B265"/>
          <cell r="C265"/>
          <cell r="D265"/>
        </row>
        <row r="266">
          <cell r="B266"/>
          <cell r="C266"/>
          <cell r="D266"/>
        </row>
        <row r="267">
          <cell r="B267"/>
          <cell r="C267"/>
          <cell r="D267"/>
        </row>
        <row r="268">
          <cell r="B268"/>
          <cell r="C268"/>
          <cell r="D268"/>
        </row>
        <row r="269">
          <cell r="B269"/>
          <cell r="C269"/>
          <cell r="D269"/>
        </row>
        <row r="270">
          <cell r="B270"/>
          <cell r="C270"/>
          <cell r="D270"/>
        </row>
        <row r="271">
          <cell r="B271"/>
          <cell r="C271"/>
          <cell r="D271"/>
        </row>
        <row r="272">
          <cell r="B272"/>
          <cell r="C272"/>
          <cell r="D272"/>
        </row>
        <row r="273">
          <cell r="B273"/>
          <cell r="C273"/>
          <cell r="D273"/>
        </row>
        <row r="274">
          <cell r="B274"/>
          <cell r="C274"/>
          <cell r="D274"/>
        </row>
        <row r="275">
          <cell r="B275"/>
          <cell r="C275"/>
          <cell r="D275"/>
        </row>
        <row r="276">
          <cell r="B276"/>
          <cell r="C276"/>
          <cell r="D276"/>
        </row>
        <row r="277">
          <cell r="B277"/>
          <cell r="C277"/>
          <cell r="D277"/>
        </row>
        <row r="278">
          <cell r="B278"/>
          <cell r="C278"/>
          <cell r="D278"/>
        </row>
        <row r="279">
          <cell r="B279"/>
          <cell r="C279"/>
          <cell r="D279"/>
        </row>
        <row r="280">
          <cell r="B280"/>
          <cell r="C280"/>
          <cell r="D280"/>
        </row>
        <row r="281">
          <cell r="B281"/>
          <cell r="C281"/>
          <cell r="D281"/>
        </row>
        <row r="282">
          <cell r="B282"/>
          <cell r="C282"/>
          <cell r="D282"/>
        </row>
        <row r="283">
          <cell r="B283"/>
          <cell r="C283"/>
          <cell r="D283"/>
        </row>
        <row r="284">
          <cell r="B284"/>
          <cell r="C284"/>
          <cell r="D284"/>
        </row>
        <row r="285">
          <cell r="B285"/>
          <cell r="C285"/>
          <cell r="D285"/>
        </row>
        <row r="286">
          <cell r="B286"/>
          <cell r="C286"/>
          <cell r="D286"/>
        </row>
        <row r="287">
          <cell r="B287"/>
          <cell r="C287"/>
          <cell r="D287"/>
        </row>
        <row r="288">
          <cell r="B288"/>
          <cell r="C288"/>
          <cell r="D288"/>
        </row>
        <row r="289">
          <cell r="B289"/>
          <cell r="C289"/>
          <cell r="D289"/>
        </row>
        <row r="290">
          <cell r="B290"/>
          <cell r="C290"/>
          <cell r="D290"/>
        </row>
        <row r="291">
          <cell r="B291"/>
          <cell r="C291"/>
          <cell r="D291"/>
        </row>
        <row r="292">
          <cell r="B292"/>
          <cell r="C292"/>
          <cell r="D292"/>
        </row>
        <row r="293">
          <cell r="B293"/>
          <cell r="C293"/>
          <cell r="D293"/>
        </row>
        <row r="294">
          <cell r="B294"/>
          <cell r="C294"/>
          <cell r="D294"/>
        </row>
        <row r="295">
          <cell r="B295"/>
          <cell r="C295"/>
          <cell r="D295"/>
        </row>
        <row r="296">
          <cell r="B296"/>
          <cell r="C296"/>
          <cell r="D296"/>
        </row>
        <row r="297">
          <cell r="B297"/>
          <cell r="C297"/>
          <cell r="D297"/>
        </row>
        <row r="298">
          <cell r="B298"/>
          <cell r="C298"/>
          <cell r="D298"/>
        </row>
        <row r="299">
          <cell r="B299"/>
          <cell r="C299"/>
          <cell r="D299"/>
        </row>
        <row r="300">
          <cell r="B300"/>
          <cell r="C300"/>
          <cell r="D300"/>
        </row>
        <row r="301">
          <cell r="B301"/>
          <cell r="C301"/>
          <cell r="D301"/>
        </row>
        <row r="302">
          <cell r="B302"/>
          <cell r="C302"/>
          <cell r="D302"/>
        </row>
        <row r="303">
          <cell r="B303"/>
          <cell r="C303"/>
          <cell r="D303"/>
        </row>
        <row r="304">
          <cell r="B304"/>
          <cell r="C304"/>
          <cell r="D304"/>
        </row>
        <row r="305">
          <cell r="B305"/>
          <cell r="C305"/>
          <cell r="D305"/>
        </row>
        <row r="306">
          <cell r="B306"/>
          <cell r="C306"/>
          <cell r="D306"/>
        </row>
        <row r="307">
          <cell r="B307"/>
          <cell r="C307"/>
          <cell r="D307"/>
        </row>
        <row r="308">
          <cell r="B308"/>
          <cell r="C308"/>
          <cell r="D308"/>
        </row>
        <row r="309">
          <cell r="B309"/>
          <cell r="C309"/>
          <cell r="D309"/>
        </row>
        <row r="310">
          <cell r="B310"/>
          <cell r="C310"/>
          <cell r="D310"/>
        </row>
        <row r="311">
          <cell r="B311"/>
          <cell r="C311"/>
          <cell r="D311"/>
        </row>
        <row r="312">
          <cell r="B312"/>
          <cell r="C312"/>
          <cell r="D312"/>
        </row>
        <row r="313">
          <cell r="B313"/>
          <cell r="C313"/>
          <cell r="D313"/>
        </row>
        <row r="314">
          <cell r="B314"/>
          <cell r="C314"/>
          <cell r="D314"/>
        </row>
        <row r="315">
          <cell r="B315"/>
          <cell r="C315"/>
          <cell r="D315"/>
        </row>
        <row r="316">
          <cell r="B316"/>
          <cell r="C316"/>
          <cell r="D316"/>
        </row>
        <row r="317">
          <cell r="B317"/>
          <cell r="C317"/>
          <cell r="D317"/>
        </row>
        <row r="318">
          <cell r="B318"/>
          <cell r="C318"/>
          <cell r="D318"/>
        </row>
        <row r="319">
          <cell r="B319"/>
          <cell r="C319"/>
          <cell r="D319"/>
        </row>
        <row r="320">
          <cell r="B320"/>
          <cell r="C320"/>
          <cell r="D320"/>
        </row>
        <row r="321">
          <cell r="B321"/>
          <cell r="C321"/>
          <cell r="D321"/>
        </row>
        <row r="322">
          <cell r="B322"/>
          <cell r="C322"/>
          <cell r="D322"/>
        </row>
        <row r="323">
          <cell r="B323"/>
          <cell r="C323"/>
          <cell r="D323"/>
        </row>
        <row r="324">
          <cell r="B324"/>
          <cell r="C324"/>
          <cell r="D324"/>
        </row>
        <row r="325">
          <cell r="B325"/>
          <cell r="C325"/>
          <cell r="D325"/>
        </row>
        <row r="326">
          <cell r="B326"/>
          <cell r="C326"/>
          <cell r="D326"/>
        </row>
        <row r="327">
          <cell r="B327"/>
          <cell r="C327"/>
          <cell r="D327"/>
        </row>
        <row r="328">
          <cell r="B328"/>
          <cell r="C328"/>
          <cell r="D328"/>
        </row>
        <row r="329">
          <cell r="B329"/>
          <cell r="C329"/>
          <cell r="D329"/>
        </row>
        <row r="330">
          <cell r="B330"/>
          <cell r="C330"/>
          <cell r="D330"/>
        </row>
        <row r="331">
          <cell r="B331"/>
          <cell r="C331"/>
          <cell r="D331"/>
        </row>
        <row r="332">
          <cell r="B332"/>
          <cell r="C332"/>
          <cell r="D332"/>
        </row>
        <row r="333">
          <cell r="B333"/>
          <cell r="C333"/>
          <cell r="D333"/>
        </row>
        <row r="334">
          <cell r="B334"/>
          <cell r="C334"/>
          <cell r="D334"/>
        </row>
        <row r="335">
          <cell r="B335"/>
          <cell r="C335"/>
          <cell r="D335"/>
        </row>
        <row r="336">
          <cell r="B336"/>
          <cell r="C336"/>
          <cell r="D336"/>
        </row>
        <row r="337">
          <cell r="B337"/>
          <cell r="C337"/>
          <cell r="D337"/>
        </row>
        <row r="338">
          <cell r="B338"/>
          <cell r="C338"/>
          <cell r="D338"/>
        </row>
        <row r="339">
          <cell r="B339"/>
          <cell r="C339"/>
          <cell r="D339"/>
        </row>
        <row r="340">
          <cell r="B340"/>
          <cell r="C340"/>
          <cell r="D340"/>
        </row>
        <row r="341">
          <cell r="B341"/>
          <cell r="C341"/>
          <cell r="D341"/>
        </row>
        <row r="342">
          <cell r="B342"/>
          <cell r="C342"/>
          <cell r="D342"/>
        </row>
        <row r="343">
          <cell r="B343"/>
          <cell r="C343"/>
          <cell r="D343"/>
        </row>
        <row r="344">
          <cell r="B344"/>
          <cell r="C344"/>
          <cell r="D344"/>
        </row>
        <row r="345">
          <cell r="B345"/>
          <cell r="C345"/>
          <cell r="D345"/>
        </row>
        <row r="346">
          <cell r="B346"/>
          <cell r="C346"/>
          <cell r="D346"/>
        </row>
        <row r="347">
          <cell r="B347"/>
          <cell r="C347"/>
          <cell r="D347"/>
        </row>
        <row r="348">
          <cell r="B348"/>
          <cell r="C348"/>
          <cell r="D348"/>
        </row>
        <row r="349">
          <cell r="B349"/>
          <cell r="C349"/>
          <cell r="D349"/>
        </row>
        <row r="350">
          <cell r="B350"/>
          <cell r="C350"/>
          <cell r="D350"/>
        </row>
        <row r="351">
          <cell r="B351"/>
          <cell r="C351"/>
          <cell r="D351"/>
        </row>
        <row r="352">
          <cell r="B352"/>
          <cell r="C352"/>
          <cell r="D352"/>
        </row>
        <row r="353">
          <cell r="B353"/>
          <cell r="C353"/>
          <cell r="D353"/>
        </row>
        <row r="354">
          <cell r="B354"/>
          <cell r="C354"/>
          <cell r="D354"/>
        </row>
        <row r="355">
          <cell r="B355"/>
          <cell r="C355"/>
          <cell r="D355"/>
        </row>
        <row r="356">
          <cell r="B356"/>
          <cell r="C356"/>
          <cell r="D356"/>
        </row>
        <row r="357">
          <cell r="B357"/>
          <cell r="C357"/>
          <cell r="D357"/>
        </row>
        <row r="358">
          <cell r="B358"/>
          <cell r="C358"/>
          <cell r="D358"/>
        </row>
        <row r="359">
          <cell r="B359"/>
          <cell r="C359"/>
          <cell r="D359"/>
        </row>
        <row r="360">
          <cell r="B360"/>
          <cell r="C360"/>
          <cell r="D360"/>
        </row>
        <row r="361">
          <cell r="B361"/>
          <cell r="C361"/>
          <cell r="D361"/>
        </row>
        <row r="362">
          <cell r="B362"/>
          <cell r="C362"/>
          <cell r="D362"/>
        </row>
        <row r="363">
          <cell r="B363"/>
          <cell r="C363"/>
          <cell r="D363"/>
        </row>
        <row r="364">
          <cell r="B364"/>
          <cell r="C364"/>
          <cell r="D364"/>
        </row>
        <row r="365">
          <cell r="B365"/>
          <cell r="C365"/>
          <cell r="D365"/>
        </row>
        <row r="366">
          <cell r="B366"/>
          <cell r="C366"/>
          <cell r="D366"/>
        </row>
        <row r="367">
          <cell r="B367"/>
          <cell r="C367"/>
          <cell r="D367"/>
        </row>
        <row r="368">
          <cell r="B368"/>
          <cell r="C368"/>
          <cell r="D368"/>
        </row>
        <row r="369">
          <cell r="B369"/>
          <cell r="C369"/>
          <cell r="D369"/>
        </row>
        <row r="370">
          <cell r="B370"/>
          <cell r="C370"/>
          <cell r="D370"/>
        </row>
        <row r="371">
          <cell r="B371"/>
          <cell r="C371"/>
          <cell r="D371"/>
        </row>
        <row r="372">
          <cell r="B372"/>
          <cell r="C372"/>
          <cell r="D372"/>
        </row>
        <row r="373">
          <cell r="B373"/>
          <cell r="C373"/>
          <cell r="D373"/>
        </row>
        <row r="374">
          <cell r="B374"/>
          <cell r="C374"/>
          <cell r="D374"/>
        </row>
        <row r="375">
          <cell r="B375"/>
          <cell r="C375"/>
          <cell r="D375"/>
        </row>
        <row r="376">
          <cell r="B376"/>
          <cell r="C376"/>
          <cell r="D376"/>
        </row>
        <row r="377">
          <cell r="B377"/>
          <cell r="C377"/>
          <cell r="D377"/>
        </row>
        <row r="378">
          <cell r="B378"/>
          <cell r="C378"/>
          <cell r="D378"/>
        </row>
        <row r="379">
          <cell r="B379"/>
          <cell r="C379"/>
          <cell r="D379"/>
        </row>
        <row r="380">
          <cell r="B380"/>
          <cell r="C380"/>
          <cell r="D380"/>
        </row>
        <row r="381">
          <cell r="B381"/>
          <cell r="C381"/>
          <cell r="D381"/>
        </row>
        <row r="382">
          <cell r="B382"/>
          <cell r="C382"/>
          <cell r="D382"/>
        </row>
        <row r="383">
          <cell r="B383"/>
          <cell r="C383"/>
          <cell r="D383"/>
        </row>
        <row r="384">
          <cell r="B384"/>
          <cell r="C384"/>
          <cell r="D384"/>
        </row>
        <row r="385">
          <cell r="B385"/>
          <cell r="C385"/>
          <cell r="D385"/>
        </row>
        <row r="386">
          <cell r="B386"/>
          <cell r="C386"/>
          <cell r="D386"/>
        </row>
        <row r="387">
          <cell r="B387"/>
          <cell r="C387"/>
          <cell r="D387"/>
        </row>
        <row r="388">
          <cell r="B388"/>
          <cell r="C388"/>
          <cell r="D388"/>
        </row>
        <row r="389">
          <cell r="B389"/>
          <cell r="C389"/>
          <cell r="D389"/>
        </row>
        <row r="390">
          <cell r="B390"/>
          <cell r="C390"/>
          <cell r="D390"/>
        </row>
        <row r="391">
          <cell r="B391"/>
          <cell r="C391"/>
          <cell r="D391"/>
        </row>
        <row r="392">
          <cell r="B392"/>
          <cell r="C392"/>
          <cell r="D392"/>
        </row>
        <row r="393">
          <cell r="B393"/>
          <cell r="C393"/>
          <cell r="D393"/>
        </row>
        <row r="394">
          <cell r="B394"/>
          <cell r="C394"/>
          <cell r="D394"/>
        </row>
        <row r="395">
          <cell r="B395"/>
          <cell r="C395"/>
          <cell r="D395"/>
        </row>
        <row r="396">
          <cell r="B396"/>
          <cell r="C396"/>
          <cell r="D396"/>
        </row>
        <row r="397">
          <cell r="B397"/>
          <cell r="C397"/>
          <cell r="D397"/>
        </row>
        <row r="398">
          <cell r="B398"/>
          <cell r="C398"/>
          <cell r="D398"/>
        </row>
        <row r="399">
          <cell r="B399"/>
          <cell r="C399"/>
          <cell r="D399"/>
        </row>
        <row r="400">
          <cell r="B400"/>
          <cell r="C400"/>
          <cell r="D400"/>
        </row>
        <row r="401">
          <cell r="B401"/>
          <cell r="C401"/>
          <cell r="D401"/>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R Nederland N.V."/>
      <sheetName val="ASR Levensverzekering N.V."/>
      <sheetName val="ASR Schadeverzekering N.V."/>
      <sheetName val="ASR Basis Ziektekostenverzekeri"/>
      <sheetName val="ASR Aanvullende Ziektekostenver"/>
      <sheetName val="VvAA Levensverzekering N.V."/>
      <sheetName val="Veherex Schade N.V."/>
    </sheetNames>
    <sheetDataSet>
      <sheetData sheetId="0"/>
      <sheetData sheetId="1">
        <row r="18">
          <cell r="D18">
            <v>-2000126755.0700002</v>
          </cell>
        </row>
      </sheetData>
      <sheetData sheetId="2"/>
      <sheetData sheetId="3"/>
      <sheetData sheetId="4"/>
      <sheetData sheetId="5"/>
      <sheetData sheetId="6"/>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CC2E4-96E1-406E-8D10-88D0060C3FE9}">
  <sheetPr codeName="Blad3">
    <tabColor theme="0" tint="-0.249977111117893"/>
  </sheetPr>
  <dimension ref="A2:J195"/>
  <sheetViews>
    <sheetView workbookViewId="0"/>
  </sheetViews>
  <sheetFormatPr defaultColWidth="9.140625" defaultRowHeight="12.75" x14ac:dyDescent="0.2"/>
  <cols>
    <col min="1" max="1" width="9.140625" style="5" collapsed="1"/>
    <col min="2" max="2" width="20.28515625" style="5" customWidth="1" collapsed="1"/>
    <col min="3" max="3" width="56.7109375" style="5" customWidth="1" collapsed="1"/>
    <col min="4" max="4" width="9.140625" style="5" collapsed="1"/>
    <col min="5" max="5" width="34.140625" style="5" bestFit="1" customWidth="1" collapsed="1"/>
    <col min="6" max="6" width="13.7109375" style="5" customWidth="1" collapsed="1"/>
    <col min="7" max="16384" width="9.140625" style="9" collapsed="1"/>
  </cols>
  <sheetData>
    <row r="2" spans="1:6" s="4" customFormat="1" ht="15.75" x14ac:dyDescent="0.25">
      <c r="A2" s="1"/>
      <c r="B2" s="2" t="s">
        <v>0</v>
      </c>
      <c r="C2" s="1"/>
      <c r="D2" s="1"/>
      <c r="E2" s="2" t="s">
        <v>1</v>
      </c>
      <c r="F2" s="3" t="str">
        <f>I111</f>
        <v>C</v>
      </c>
    </row>
    <row r="4" spans="1:6" x14ac:dyDescent="0.2">
      <c r="B4" s="6" t="s">
        <v>2</v>
      </c>
      <c r="C4" s="7" t="s">
        <v>3</v>
      </c>
      <c r="E4" s="5" t="s">
        <v>4</v>
      </c>
      <c r="F4" s="8" t="s">
        <v>5</v>
      </c>
    </row>
    <row r="5" spans="1:6" x14ac:dyDescent="0.2">
      <c r="E5" s="5" t="s">
        <v>6</v>
      </c>
      <c r="F5" s="10" t="s">
        <v>7</v>
      </c>
    </row>
    <row r="6" spans="1:6" x14ac:dyDescent="0.2">
      <c r="B6" s="6" t="s">
        <v>8</v>
      </c>
      <c r="C6" s="7" t="s">
        <v>9</v>
      </c>
      <c r="E6" s="5" t="s">
        <v>10</v>
      </c>
      <c r="F6" s="11" t="s">
        <v>11</v>
      </c>
    </row>
    <row r="8" spans="1:6" x14ac:dyDescent="0.2">
      <c r="B8" s="6" t="s">
        <v>12</v>
      </c>
      <c r="C8" s="7" t="s">
        <v>268</v>
      </c>
    </row>
    <row r="10" spans="1:6" x14ac:dyDescent="0.2">
      <c r="B10" s="6" t="s">
        <v>13</v>
      </c>
      <c r="C10" s="7" t="s">
        <v>263</v>
      </c>
    </row>
    <row r="12" spans="1:6" x14ac:dyDescent="0.2">
      <c r="B12" s="6" t="s">
        <v>14</v>
      </c>
      <c r="C12" s="7" t="s">
        <v>264</v>
      </c>
    </row>
    <row r="14" spans="1:6" x14ac:dyDescent="0.2">
      <c r="B14" s="5" t="s">
        <v>16</v>
      </c>
      <c r="C14" s="7" t="s">
        <v>17</v>
      </c>
    </row>
    <row r="18" spans="2:4" ht="15.75" x14ac:dyDescent="0.2">
      <c r="B18" s="12" t="s">
        <v>18</v>
      </c>
      <c r="D18" s="13" t="s">
        <v>19</v>
      </c>
    </row>
    <row r="20" spans="2:4" x14ac:dyDescent="0.2">
      <c r="B20" s="6" t="s">
        <v>20</v>
      </c>
      <c r="C20" s="78" t="s">
        <v>265</v>
      </c>
    </row>
    <row r="21" spans="2:4" x14ac:dyDescent="0.2">
      <c r="C21" s="79"/>
    </row>
    <row r="22" spans="2:4" x14ac:dyDescent="0.2">
      <c r="C22" s="79"/>
    </row>
    <row r="23" spans="2:4" x14ac:dyDescent="0.2">
      <c r="C23" s="79"/>
    </row>
    <row r="24" spans="2:4" x14ac:dyDescent="0.2">
      <c r="C24" s="79"/>
    </row>
    <row r="25" spans="2:4" x14ac:dyDescent="0.2">
      <c r="C25" s="79"/>
    </row>
    <row r="26" spans="2:4" x14ac:dyDescent="0.2">
      <c r="C26" s="80"/>
    </row>
    <row r="28" spans="2:4" x14ac:dyDescent="0.2">
      <c r="B28" s="6" t="s">
        <v>21</v>
      </c>
      <c r="C28" s="78" t="s">
        <v>266</v>
      </c>
    </row>
    <row r="29" spans="2:4" x14ac:dyDescent="0.2">
      <c r="C29" s="79"/>
    </row>
    <row r="30" spans="2:4" x14ac:dyDescent="0.2">
      <c r="C30" s="79"/>
    </row>
    <row r="31" spans="2:4" x14ac:dyDescent="0.2">
      <c r="C31" s="79"/>
    </row>
    <row r="32" spans="2:4" x14ac:dyDescent="0.2">
      <c r="C32" s="79"/>
    </row>
    <row r="33" spans="2:3" x14ac:dyDescent="0.2">
      <c r="C33" s="79"/>
    </row>
    <row r="34" spans="2:3" x14ac:dyDescent="0.2">
      <c r="C34" s="80"/>
    </row>
    <row r="36" spans="2:3" x14ac:dyDescent="0.2">
      <c r="B36" s="6" t="s">
        <v>22</v>
      </c>
      <c r="C36" s="81" t="s">
        <v>267</v>
      </c>
    </row>
    <row r="37" spans="2:3" x14ac:dyDescent="0.2">
      <c r="C37" s="79"/>
    </row>
    <row r="38" spans="2:3" x14ac:dyDescent="0.2">
      <c r="C38" s="79"/>
    </row>
    <row r="39" spans="2:3" x14ac:dyDescent="0.2">
      <c r="C39" s="79"/>
    </row>
    <row r="40" spans="2:3" x14ac:dyDescent="0.2">
      <c r="C40" s="79"/>
    </row>
    <row r="41" spans="2:3" x14ac:dyDescent="0.2">
      <c r="C41" s="79"/>
    </row>
    <row r="42" spans="2:3" x14ac:dyDescent="0.2">
      <c r="C42" s="80"/>
    </row>
    <row r="100" spans="1:10" hidden="1" x14ac:dyDescent="0.2">
      <c r="A100" s="14" t="s">
        <v>23</v>
      </c>
      <c r="B100" s="14" t="s">
        <v>24</v>
      </c>
      <c r="C100" s="14" t="s">
        <v>25</v>
      </c>
      <c r="D100" s="14"/>
      <c r="E100" s="14"/>
      <c r="F100" s="14"/>
      <c r="G100" s="14"/>
      <c r="H100" s="14"/>
      <c r="I100" s="14"/>
      <c r="J100" s="14"/>
    </row>
    <row r="101" spans="1:10" hidden="1" x14ac:dyDescent="0.2">
      <c r="A101" s="14" t="s">
        <v>26</v>
      </c>
      <c r="B101" s="14" t="s">
        <v>27</v>
      </c>
      <c r="C101" s="14" t="s">
        <v>28</v>
      </c>
      <c r="D101" s="14"/>
      <c r="E101" s="14"/>
      <c r="F101" s="14"/>
      <c r="G101" s="14"/>
      <c r="H101" s="14"/>
      <c r="I101" s="14"/>
      <c r="J101" s="14"/>
    </row>
    <row r="102" spans="1:10" hidden="1" x14ac:dyDescent="0.2">
      <c r="A102" s="14" t="s">
        <v>27</v>
      </c>
      <c r="B102" s="14" t="s">
        <v>7</v>
      </c>
      <c r="C102" s="14" t="s">
        <v>11</v>
      </c>
      <c r="D102" s="14"/>
      <c r="E102" s="14"/>
      <c r="F102" s="14"/>
      <c r="G102" s="14"/>
      <c r="H102" s="14"/>
      <c r="I102" s="14"/>
      <c r="J102" s="14"/>
    </row>
    <row r="103" spans="1:10" hidden="1" x14ac:dyDescent="0.2">
      <c r="A103" s="14" t="s">
        <v>29</v>
      </c>
      <c r="B103" s="14"/>
      <c r="C103" s="14" t="s">
        <v>30</v>
      </c>
      <c r="D103" s="14"/>
      <c r="E103" s="14"/>
      <c r="F103" s="14"/>
      <c r="G103" s="14"/>
      <c r="H103" s="14"/>
      <c r="I103" s="14"/>
      <c r="J103" s="14"/>
    </row>
    <row r="104" spans="1:10" hidden="1" x14ac:dyDescent="0.2">
      <c r="A104" s="14" t="s">
        <v>5</v>
      </c>
      <c r="B104" s="14"/>
      <c r="C104" s="14"/>
      <c r="D104" s="14"/>
      <c r="E104" s="14"/>
      <c r="F104" s="14"/>
      <c r="G104" s="14"/>
      <c r="H104" s="14"/>
      <c r="I104" s="14"/>
      <c r="J104" s="14"/>
    </row>
    <row r="105" spans="1:10" hidden="1" x14ac:dyDescent="0.2">
      <c r="A105" s="14"/>
      <c r="B105" s="14"/>
      <c r="C105" s="14"/>
      <c r="D105" s="14"/>
      <c r="E105" s="14"/>
      <c r="F105" s="14"/>
      <c r="G105" s="14"/>
      <c r="H105" s="14"/>
      <c r="I105" s="14"/>
      <c r="J105" s="14"/>
    </row>
    <row r="106" spans="1:10" hidden="1" x14ac:dyDescent="0.2">
      <c r="A106" s="14"/>
      <c r="B106" s="14"/>
      <c r="C106" s="14"/>
      <c r="D106" s="14"/>
      <c r="E106" s="14"/>
      <c r="F106" s="14"/>
      <c r="G106" s="14"/>
      <c r="H106" s="14"/>
      <c r="I106" s="14"/>
      <c r="J106" s="14"/>
    </row>
    <row r="107" spans="1:10" hidden="1" x14ac:dyDescent="0.2">
      <c r="A107" s="14"/>
      <c r="B107" s="14"/>
      <c r="C107" s="14"/>
      <c r="D107" s="14"/>
      <c r="E107" s="14"/>
      <c r="F107" s="14"/>
      <c r="G107" s="14"/>
      <c r="H107" s="14"/>
      <c r="I107" s="14"/>
      <c r="J107" s="14"/>
    </row>
    <row r="108" spans="1:10" hidden="1" x14ac:dyDescent="0.2">
      <c r="A108" s="14"/>
      <c r="B108" s="14"/>
      <c r="C108" s="14"/>
      <c r="D108" s="14"/>
      <c r="E108" s="14"/>
      <c r="F108" s="14"/>
      <c r="G108" s="14"/>
      <c r="H108" s="14"/>
      <c r="I108" s="14"/>
      <c r="J108" s="14"/>
    </row>
    <row r="109" spans="1:10" hidden="1" x14ac:dyDescent="0.2">
      <c r="A109" s="14"/>
      <c r="B109" s="14"/>
      <c r="C109" s="14"/>
      <c r="D109" s="14"/>
      <c r="E109" s="14"/>
      <c r="F109" s="14"/>
      <c r="G109" s="14"/>
      <c r="H109" s="14"/>
      <c r="I109" s="14"/>
      <c r="J109" s="14"/>
    </row>
    <row r="110" spans="1:10" hidden="1" x14ac:dyDescent="0.2">
      <c r="A110" s="14"/>
      <c r="B110" s="14"/>
      <c r="C110" s="14"/>
      <c r="D110" s="14"/>
      <c r="E110" s="14"/>
      <c r="F110" s="14" t="s">
        <v>31</v>
      </c>
      <c r="G110" s="14" t="s">
        <v>32</v>
      </c>
      <c r="H110" s="14" t="s">
        <v>33</v>
      </c>
      <c r="I110" s="14" t="s">
        <v>34</v>
      </c>
      <c r="J110" s="14"/>
    </row>
    <row r="111" spans="1:10" hidden="1" x14ac:dyDescent="0.2">
      <c r="A111" s="14"/>
      <c r="B111" s="14"/>
      <c r="C111" s="14"/>
      <c r="D111" s="14"/>
      <c r="E111" s="14"/>
      <c r="F111" s="14"/>
      <c r="G111" s="14" t="str">
        <f>VLOOKUP(F$4,$A$120:$D$125,VLOOKUP(F$5,$A$129:$B$132,2,FALSE),FALSE)</f>
        <v>Niveau_3</v>
      </c>
      <c r="H111" s="14" t="str">
        <f>F6</f>
        <v xml:space="preserve">Financieel </v>
      </c>
      <c r="I111" s="14" t="str">
        <f>VLOOKUP(H111,$A$137:$D$141,VLOOKUP(G111,$A$144:$B$147,2,FALSE),FALSE)</f>
        <v>C</v>
      </c>
      <c r="J111" s="14"/>
    </row>
    <row r="112" spans="1:10" hidden="1" x14ac:dyDescent="0.2">
      <c r="A112" s="14"/>
      <c r="B112" s="14"/>
      <c r="C112" s="14"/>
      <c r="D112" s="14"/>
      <c r="E112" s="14"/>
      <c r="F112" s="14"/>
      <c r="G112" s="14"/>
      <c r="H112" s="14"/>
      <c r="I112" s="14"/>
      <c r="J112" s="14"/>
    </row>
    <row r="113" spans="1:10" hidden="1" x14ac:dyDescent="0.2">
      <c r="A113" s="14"/>
      <c r="B113" s="14"/>
      <c r="C113" s="14"/>
      <c r="D113" s="14"/>
      <c r="E113" s="14"/>
      <c r="F113" s="14"/>
      <c r="G113" s="14"/>
      <c r="H113" s="14"/>
      <c r="I113" s="14"/>
      <c r="J113" s="14"/>
    </row>
    <row r="114" spans="1:10" hidden="1" x14ac:dyDescent="0.2">
      <c r="A114" s="14"/>
      <c r="B114" s="14"/>
      <c r="C114" s="14"/>
      <c r="D114" s="14"/>
      <c r="E114" s="14"/>
      <c r="F114" s="14"/>
      <c r="G114" s="14"/>
      <c r="H114" s="14"/>
      <c r="I114" s="14"/>
      <c r="J114" s="14"/>
    </row>
    <row r="115" spans="1:10" hidden="1" x14ac:dyDescent="0.2">
      <c r="A115" s="14"/>
      <c r="B115" s="14"/>
      <c r="C115" s="14"/>
      <c r="D115" s="14"/>
      <c r="E115" s="14"/>
      <c r="F115" s="14"/>
      <c r="G115" s="14"/>
      <c r="H115" s="14"/>
      <c r="I115" s="14"/>
      <c r="J115" s="14"/>
    </row>
    <row r="116" spans="1:10" hidden="1" x14ac:dyDescent="0.2">
      <c r="A116" s="14"/>
      <c r="B116" s="14"/>
      <c r="C116" s="14"/>
      <c r="D116" s="14"/>
      <c r="E116" s="14"/>
      <c r="F116" s="14"/>
      <c r="G116" s="14"/>
      <c r="H116" s="14"/>
      <c r="I116" s="14"/>
      <c r="J116" s="14"/>
    </row>
    <row r="117" spans="1:10" hidden="1" x14ac:dyDescent="0.2">
      <c r="A117" s="14"/>
      <c r="B117" s="14"/>
      <c r="C117" s="14"/>
      <c r="D117" s="14"/>
      <c r="E117" s="14"/>
      <c r="F117" s="14"/>
      <c r="G117" s="14"/>
      <c r="H117" s="14"/>
      <c r="I117" s="14"/>
      <c r="J117" s="14"/>
    </row>
    <row r="118" spans="1:10" hidden="1" x14ac:dyDescent="0.2">
      <c r="A118" s="14"/>
      <c r="B118" s="14"/>
      <c r="C118" s="14"/>
      <c r="D118" s="14"/>
      <c r="E118" s="14"/>
      <c r="F118" s="14"/>
      <c r="G118" s="14"/>
      <c r="H118" s="14"/>
      <c r="I118" s="14"/>
      <c r="J118" s="14"/>
    </row>
    <row r="119" spans="1:10" hidden="1" x14ac:dyDescent="0.2">
      <c r="A119" s="14"/>
      <c r="B119" s="14" t="s">
        <v>6</v>
      </c>
      <c r="C119" s="14"/>
      <c r="D119" s="14"/>
      <c r="E119" s="14"/>
      <c r="F119" s="14"/>
      <c r="G119" s="14"/>
      <c r="H119" s="14"/>
      <c r="I119" s="14"/>
      <c r="J119" s="14"/>
    </row>
    <row r="120" spans="1:10" hidden="1" x14ac:dyDescent="0.2">
      <c r="A120" s="14" t="s">
        <v>4</v>
      </c>
      <c r="B120" s="14" t="s">
        <v>24</v>
      </c>
      <c r="C120" s="14" t="s">
        <v>27</v>
      </c>
      <c r="D120" s="14" t="s">
        <v>7</v>
      </c>
      <c r="E120" s="14"/>
      <c r="F120" s="14"/>
      <c r="G120" s="14"/>
      <c r="H120" s="14"/>
      <c r="I120" s="14"/>
      <c r="J120" s="14"/>
    </row>
    <row r="121" spans="1:10" hidden="1" x14ac:dyDescent="0.2">
      <c r="A121" s="14" t="s">
        <v>5</v>
      </c>
      <c r="B121" s="14" t="s">
        <v>35</v>
      </c>
      <c r="C121" s="14" t="s">
        <v>35</v>
      </c>
      <c r="D121" s="14" t="s">
        <v>35</v>
      </c>
      <c r="E121" s="14"/>
      <c r="F121" s="14"/>
      <c r="G121" s="14"/>
      <c r="H121" s="14"/>
      <c r="I121" s="14"/>
      <c r="J121" s="14"/>
    </row>
    <row r="122" spans="1:10" hidden="1" x14ac:dyDescent="0.2">
      <c r="A122" s="14" t="s">
        <v>29</v>
      </c>
      <c r="B122" s="14" t="s">
        <v>36</v>
      </c>
      <c r="C122" s="14" t="s">
        <v>35</v>
      </c>
      <c r="D122" s="14" t="s">
        <v>35</v>
      </c>
      <c r="E122" s="14"/>
      <c r="F122" s="14"/>
      <c r="G122" s="14"/>
      <c r="H122" s="14"/>
      <c r="I122" s="14"/>
      <c r="J122" s="14"/>
    </row>
    <row r="123" spans="1:10" hidden="1" x14ac:dyDescent="0.2">
      <c r="A123" s="14" t="s">
        <v>27</v>
      </c>
      <c r="B123" s="14" t="s">
        <v>36</v>
      </c>
      <c r="C123" s="14" t="s">
        <v>36</v>
      </c>
      <c r="D123" s="14" t="s">
        <v>35</v>
      </c>
      <c r="E123" s="14"/>
      <c r="F123" s="14"/>
      <c r="G123" s="14"/>
      <c r="H123" s="14"/>
      <c r="I123" s="14"/>
      <c r="J123" s="14"/>
    </row>
    <row r="124" spans="1:10" hidden="1" x14ac:dyDescent="0.2">
      <c r="A124" s="14" t="s">
        <v>26</v>
      </c>
      <c r="B124" s="14" t="s">
        <v>37</v>
      </c>
      <c r="C124" s="14" t="s">
        <v>36</v>
      </c>
      <c r="D124" s="14" t="s">
        <v>36</v>
      </c>
      <c r="E124" s="14"/>
      <c r="F124" s="14"/>
      <c r="G124" s="14"/>
      <c r="H124" s="14"/>
      <c r="I124" s="14"/>
      <c r="J124" s="14"/>
    </row>
    <row r="125" spans="1:10" hidden="1" x14ac:dyDescent="0.2">
      <c r="A125" s="14" t="s">
        <v>38</v>
      </c>
      <c r="B125" s="14" t="s">
        <v>37</v>
      </c>
      <c r="C125" s="14" t="s">
        <v>37</v>
      </c>
      <c r="D125" s="14" t="s">
        <v>37</v>
      </c>
      <c r="E125" s="14"/>
      <c r="F125" s="14"/>
      <c r="G125" s="14"/>
      <c r="H125" s="14"/>
      <c r="I125" s="14"/>
      <c r="J125" s="14"/>
    </row>
    <row r="126" spans="1:10" hidden="1" x14ac:dyDescent="0.2">
      <c r="A126" s="14"/>
      <c r="B126" s="14"/>
      <c r="C126" s="14"/>
      <c r="D126" s="14"/>
      <c r="E126" s="14"/>
      <c r="F126" s="14"/>
      <c r="G126" s="14"/>
      <c r="H126" s="14"/>
      <c r="I126" s="14"/>
      <c r="J126" s="14"/>
    </row>
    <row r="127" spans="1:10" hidden="1" x14ac:dyDescent="0.2">
      <c r="A127" s="14"/>
      <c r="B127" s="14"/>
      <c r="C127" s="14"/>
      <c r="D127" s="14"/>
      <c r="E127" s="14"/>
      <c r="F127" s="14"/>
      <c r="G127" s="14"/>
      <c r="H127" s="14"/>
      <c r="I127" s="14"/>
      <c r="J127" s="14"/>
    </row>
    <row r="128" spans="1:10" hidden="1" x14ac:dyDescent="0.2">
      <c r="A128" s="14"/>
      <c r="B128" s="14"/>
      <c r="C128" s="14"/>
      <c r="D128" s="14"/>
      <c r="E128" s="14"/>
      <c r="F128" s="14"/>
      <c r="G128" s="14"/>
      <c r="H128" s="14"/>
      <c r="I128" s="14"/>
      <c r="J128" s="14"/>
    </row>
    <row r="129" spans="1:10" hidden="1" x14ac:dyDescent="0.2">
      <c r="A129" s="14" t="s">
        <v>39</v>
      </c>
      <c r="B129" s="14"/>
      <c r="C129" s="14"/>
      <c r="D129" s="14"/>
      <c r="E129" s="14"/>
      <c r="F129" s="14"/>
      <c r="G129" s="14"/>
      <c r="H129" s="14"/>
      <c r="I129" s="14"/>
      <c r="J129" s="14"/>
    </row>
    <row r="130" spans="1:10" hidden="1" x14ac:dyDescent="0.2">
      <c r="A130" s="14" t="s">
        <v>7</v>
      </c>
      <c r="B130" s="14">
        <v>4</v>
      </c>
      <c r="C130" s="14"/>
      <c r="D130" s="14"/>
      <c r="E130" s="14"/>
      <c r="F130" s="14"/>
      <c r="G130" s="14"/>
      <c r="H130" s="14"/>
      <c r="I130" s="14"/>
      <c r="J130" s="14"/>
    </row>
    <row r="131" spans="1:10" hidden="1" x14ac:dyDescent="0.2">
      <c r="A131" s="14" t="s">
        <v>27</v>
      </c>
      <c r="B131" s="14">
        <v>3</v>
      </c>
      <c r="C131" s="14"/>
      <c r="D131" s="14"/>
      <c r="E131" s="14"/>
      <c r="F131" s="14"/>
      <c r="G131" s="14"/>
      <c r="H131" s="14"/>
      <c r="I131" s="14"/>
      <c r="J131" s="14"/>
    </row>
    <row r="132" spans="1:10" hidden="1" x14ac:dyDescent="0.2">
      <c r="A132" s="14" t="s">
        <v>24</v>
      </c>
      <c r="B132" s="14">
        <v>2</v>
      </c>
      <c r="C132" s="14"/>
      <c r="D132" s="14"/>
      <c r="E132" s="14"/>
      <c r="F132" s="14"/>
      <c r="G132" s="14"/>
      <c r="H132" s="14"/>
      <c r="I132" s="14"/>
      <c r="J132" s="14"/>
    </row>
    <row r="133" spans="1:10" hidden="1" x14ac:dyDescent="0.2">
      <c r="A133" s="14"/>
      <c r="B133" s="14"/>
      <c r="C133" s="14"/>
      <c r="D133" s="14"/>
      <c r="E133" s="14"/>
      <c r="F133" s="14"/>
      <c r="G133" s="14"/>
      <c r="H133" s="14"/>
      <c r="I133" s="14"/>
      <c r="J133" s="14"/>
    </row>
    <row r="134" spans="1:10" hidden="1" x14ac:dyDescent="0.2">
      <c r="A134" s="14"/>
      <c r="B134" s="14"/>
      <c r="C134" s="14"/>
      <c r="D134" s="14"/>
      <c r="E134" s="14"/>
      <c r="F134" s="14"/>
      <c r="G134" s="14"/>
      <c r="H134" s="14"/>
      <c r="I134" s="14"/>
      <c r="J134" s="14"/>
    </row>
    <row r="135" spans="1:10" hidden="1" x14ac:dyDescent="0.2">
      <c r="A135" s="14"/>
      <c r="B135" s="14"/>
      <c r="C135" s="14"/>
      <c r="D135" s="14"/>
      <c r="E135" s="14"/>
      <c r="F135" s="14"/>
      <c r="G135" s="14"/>
      <c r="H135" s="14"/>
      <c r="I135" s="14"/>
      <c r="J135" s="14"/>
    </row>
    <row r="136" spans="1:10" hidden="1" x14ac:dyDescent="0.2">
      <c r="A136" s="14"/>
      <c r="B136" s="14" t="s">
        <v>6</v>
      </c>
      <c r="C136" s="14"/>
      <c r="D136" s="14"/>
      <c r="E136" s="14"/>
      <c r="F136" s="14"/>
      <c r="G136" s="14"/>
      <c r="H136" s="14"/>
      <c r="I136" s="14"/>
      <c r="J136" s="14"/>
    </row>
    <row r="137" spans="1:10" hidden="1" x14ac:dyDescent="0.2">
      <c r="A137" s="14" t="s">
        <v>40</v>
      </c>
      <c r="B137" s="14" t="s">
        <v>37</v>
      </c>
      <c r="C137" s="14" t="s">
        <v>36</v>
      </c>
      <c r="D137" s="14" t="s">
        <v>35</v>
      </c>
      <c r="E137" s="14"/>
      <c r="F137" s="14"/>
      <c r="G137" s="14"/>
      <c r="H137" s="14"/>
      <c r="I137" s="14"/>
      <c r="J137" s="14"/>
    </row>
    <row r="138" spans="1:10" hidden="1" x14ac:dyDescent="0.2">
      <c r="A138" s="14" t="s">
        <v>28</v>
      </c>
      <c r="B138" s="14" t="s">
        <v>41</v>
      </c>
      <c r="C138" s="14" t="s">
        <v>41</v>
      </c>
      <c r="D138" s="14" t="s">
        <v>42</v>
      </c>
      <c r="E138" s="14"/>
      <c r="F138" s="14"/>
      <c r="G138" s="14"/>
      <c r="H138" s="14"/>
      <c r="I138" s="14"/>
      <c r="J138" s="14"/>
    </row>
    <row r="139" spans="1:10" hidden="1" x14ac:dyDescent="0.2">
      <c r="A139" s="14" t="s">
        <v>25</v>
      </c>
      <c r="B139" s="14" t="s">
        <v>41</v>
      </c>
      <c r="C139" s="14" t="s">
        <v>42</v>
      </c>
      <c r="D139" s="14" t="s">
        <v>42</v>
      </c>
      <c r="E139" s="14"/>
      <c r="F139" s="14"/>
      <c r="G139" s="14"/>
      <c r="H139" s="14"/>
      <c r="I139" s="14"/>
      <c r="J139" s="14"/>
    </row>
    <row r="140" spans="1:10" hidden="1" x14ac:dyDescent="0.2">
      <c r="A140" s="14" t="s">
        <v>11</v>
      </c>
      <c r="B140" s="14" t="s">
        <v>42</v>
      </c>
      <c r="C140" s="14" t="s">
        <v>43</v>
      </c>
      <c r="D140" s="14" t="s">
        <v>43</v>
      </c>
      <c r="E140" s="14"/>
      <c r="F140" s="14"/>
      <c r="G140" s="14"/>
      <c r="H140" s="14"/>
      <c r="I140" s="14"/>
      <c r="J140" s="14"/>
    </row>
    <row r="141" spans="1:10" hidden="1" x14ac:dyDescent="0.2">
      <c r="A141" s="14" t="s">
        <v>30</v>
      </c>
      <c r="B141" s="14" t="s">
        <v>43</v>
      </c>
      <c r="C141" s="14" t="s">
        <v>43</v>
      </c>
      <c r="D141" s="14" t="s">
        <v>43</v>
      </c>
      <c r="E141" s="14"/>
      <c r="F141" s="14"/>
      <c r="G141" s="14"/>
      <c r="H141" s="14"/>
      <c r="I141" s="14"/>
      <c r="J141" s="14"/>
    </row>
    <row r="142" spans="1:10" hidden="1" x14ac:dyDescent="0.2">
      <c r="A142" s="14"/>
      <c r="B142" s="14"/>
      <c r="C142" s="14"/>
      <c r="D142" s="14"/>
      <c r="E142" s="14"/>
      <c r="F142" s="14"/>
      <c r="G142" s="14"/>
      <c r="H142" s="14"/>
      <c r="I142" s="14"/>
      <c r="J142" s="14"/>
    </row>
    <row r="143" spans="1:10" hidden="1" x14ac:dyDescent="0.2">
      <c r="A143" s="14"/>
      <c r="B143" s="14"/>
      <c r="C143" s="14"/>
      <c r="D143" s="14"/>
      <c r="E143" s="14"/>
      <c r="F143" s="14"/>
      <c r="G143" s="14"/>
      <c r="H143" s="14"/>
      <c r="I143" s="14"/>
      <c r="J143" s="14"/>
    </row>
    <row r="144" spans="1:10" hidden="1" x14ac:dyDescent="0.2">
      <c r="A144" s="14" t="s">
        <v>39</v>
      </c>
      <c r="B144" s="14"/>
      <c r="C144" s="14"/>
      <c r="D144" s="14"/>
      <c r="E144" s="14"/>
      <c r="F144" s="14"/>
      <c r="G144" s="14"/>
      <c r="H144" s="14"/>
      <c r="I144" s="14"/>
      <c r="J144" s="14"/>
    </row>
    <row r="145" spans="1:10" hidden="1" x14ac:dyDescent="0.2">
      <c r="A145" s="14" t="s">
        <v>37</v>
      </c>
      <c r="B145" s="14">
        <v>2</v>
      </c>
      <c r="C145" s="14"/>
      <c r="D145" s="14"/>
      <c r="E145" s="14"/>
      <c r="F145" s="14"/>
      <c r="G145" s="14"/>
      <c r="H145" s="14"/>
      <c r="I145" s="14"/>
      <c r="J145" s="14"/>
    </row>
    <row r="146" spans="1:10" hidden="1" x14ac:dyDescent="0.2">
      <c r="A146" s="14" t="s">
        <v>36</v>
      </c>
      <c r="B146" s="14">
        <v>3</v>
      </c>
      <c r="C146" s="14"/>
      <c r="D146" s="14"/>
      <c r="E146" s="14"/>
      <c r="F146" s="14"/>
      <c r="G146" s="14"/>
      <c r="H146" s="14"/>
      <c r="I146" s="14"/>
      <c r="J146" s="14"/>
    </row>
    <row r="147" spans="1:10" hidden="1" x14ac:dyDescent="0.2">
      <c r="A147" s="14" t="s">
        <v>35</v>
      </c>
      <c r="B147" s="14">
        <v>4</v>
      </c>
      <c r="C147" s="14"/>
      <c r="D147" s="14"/>
      <c r="E147" s="14"/>
      <c r="F147" s="14"/>
      <c r="G147" s="14"/>
      <c r="H147" s="14"/>
      <c r="I147" s="14"/>
      <c r="J147" s="14"/>
    </row>
    <row r="148" spans="1:10" x14ac:dyDescent="0.2">
      <c r="A148" s="15"/>
      <c r="B148" s="15"/>
      <c r="C148" s="15"/>
      <c r="D148" s="15"/>
      <c r="E148" s="15"/>
      <c r="F148" s="15"/>
    </row>
    <row r="149" spans="1:10" x14ac:dyDescent="0.2">
      <c r="A149" s="15"/>
      <c r="B149" s="15"/>
      <c r="C149" s="15"/>
      <c r="D149" s="15"/>
      <c r="E149" s="15"/>
      <c r="F149" s="15"/>
    </row>
    <row r="150" spans="1:10" x14ac:dyDescent="0.2">
      <c r="A150" s="15"/>
      <c r="B150" s="15"/>
      <c r="C150" s="15"/>
      <c r="D150" s="15"/>
      <c r="E150" s="15"/>
      <c r="F150" s="15"/>
    </row>
    <row r="151" spans="1:10" x14ac:dyDescent="0.2">
      <c r="A151" s="15"/>
      <c r="B151" s="15"/>
      <c r="C151" s="15"/>
      <c r="D151" s="15"/>
      <c r="E151" s="15"/>
      <c r="F151" s="15"/>
    </row>
    <row r="152" spans="1:10" x14ac:dyDescent="0.2">
      <c r="A152" s="15"/>
      <c r="B152" s="15"/>
      <c r="C152" s="15"/>
      <c r="D152" s="15"/>
      <c r="E152" s="15"/>
      <c r="F152" s="15"/>
    </row>
    <row r="153" spans="1:10" x14ac:dyDescent="0.2">
      <c r="A153" s="15"/>
      <c r="B153" s="15"/>
      <c r="C153" s="15"/>
      <c r="D153" s="15"/>
      <c r="E153" s="15"/>
      <c r="F153" s="15"/>
    </row>
    <row r="154" spans="1:10" x14ac:dyDescent="0.2">
      <c r="A154" s="15"/>
      <c r="B154" s="15"/>
      <c r="C154" s="15"/>
      <c r="D154" s="15"/>
      <c r="E154" s="15"/>
      <c r="F154" s="15"/>
    </row>
    <row r="155" spans="1:10" x14ac:dyDescent="0.2">
      <c r="A155" s="15"/>
      <c r="B155" s="15"/>
      <c r="C155" s="15"/>
      <c r="D155" s="15"/>
      <c r="E155" s="15"/>
      <c r="F155" s="15"/>
    </row>
    <row r="156" spans="1:10" x14ac:dyDescent="0.2">
      <c r="A156" s="15"/>
      <c r="B156" s="15"/>
      <c r="C156" s="15"/>
      <c r="D156" s="15"/>
      <c r="E156" s="15"/>
      <c r="F156" s="15"/>
    </row>
    <row r="157" spans="1:10" x14ac:dyDescent="0.2">
      <c r="A157" s="15"/>
      <c r="B157" s="15"/>
      <c r="C157" s="15"/>
      <c r="D157" s="15"/>
      <c r="E157" s="15"/>
      <c r="F157" s="15"/>
    </row>
    <row r="158" spans="1:10" x14ac:dyDescent="0.2">
      <c r="A158" s="15"/>
      <c r="B158" s="15"/>
      <c r="C158" s="15"/>
      <c r="D158" s="15"/>
      <c r="E158" s="15"/>
      <c r="F158" s="15"/>
    </row>
    <row r="159" spans="1:10" x14ac:dyDescent="0.2">
      <c r="A159" s="15"/>
      <c r="B159" s="15"/>
      <c r="C159" s="15"/>
      <c r="D159" s="15"/>
      <c r="E159" s="15"/>
      <c r="F159" s="15"/>
    </row>
    <row r="160" spans="1:10" x14ac:dyDescent="0.2">
      <c r="A160" s="15"/>
      <c r="B160" s="15"/>
      <c r="C160" s="15"/>
      <c r="D160" s="15"/>
      <c r="E160" s="15"/>
      <c r="F160" s="15"/>
    </row>
    <row r="161" spans="1:6" x14ac:dyDescent="0.2">
      <c r="A161" s="15"/>
      <c r="B161" s="15"/>
      <c r="C161" s="15"/>
      <c r="D161" s="15"/>
      <c r="E161" s="15"/>
      <c r="F161" s="15"/>
    </row>
    <row r="162" spans="1:6" x14ac:dyDescent="0.2">
      <c r="A162" s="15"/>
      <c r="B162" s="15"/>
      <c r="C162" s="15"/>
      <c r="D162" s="15"/>
      <c r="E162" s="15"/>
      <c r="F162" s="15"/>
    </row>
    <row r="163" spans="1:6" x14ac:dyDescent="0.2">
      <c r="A163" s="15"/>
      <c r="B163" s="15"/>
      <c r="C163" s="15"/>
      <c r="D163" s="15"/>
      <c r="E163" s="15"/>
      <c r="F163" s="15"/>
    </row>
    <row r="164" spans="1:6" x14ac:dyDescent="0.2">
      <c r="A164" s="15"/>
      <c r="B164" s="15"/>
      <c r="C164" s="15"/>
      <c r="D164" s="15"/>
      <c r="E164" s="15"/>
      <c r="F164" s="15"/>
    </row>
    <row r="165" spans="1:6" x14ac:dyDescent="0.2">
      <c r="A165" s="15"/>
      <c r="B165" s="15"/>
      <c r="C165" s="15"/>
      <c r="D165" s="15"/>
      <c r="E165" s="15"/>
      <c r="F165" s="15"/>
    </row>
    <row r="166" spans="1:6" x14ac:dyDescent="0.2">
      <c r="A166" s="15"/>
      <c r="B166" s="15"/>
      <c r="C166" s="15"/>
      <c r="D166" s="15"/>
      <c r="E166" s="15"/>
      <c r="F166" s="15"/>
    </row>
    <row r="167" spans="1:6" x14ac:dyDescent="0.2">
      <c r="A167" s="15"/>
      <c r="B167" s="15"/>
      <c r="C167" s="15"/>
      <c r="D167" s="15"/>
      <c r="E167" s="15"/>
      <c r="F167" s="15"/>
    </row>
    <row r="168" spans="1:6" x14ac:dyDescent="0.2">
      <c r="A168" s="15"/>
      <c r="B168" s="15"/>
      <c r="C168" s="15"/>
      <c r="D168" s="15"/>
      <c r="E168" s="15"/>
      <c r="F168" s="15"/>
    </row>
    <row r="169" spans="1:6" x14ac:dyDescent="0.2">
      <c r="A169" s="15"/>
      <c r="B169" s="15"/>
      <c r="C169" s="15"/>
      <c r="D169" s="15"/>
      <c r="E169" s="15"/>
      <c r="F169" s="15"/>
    </row>
    <row r="170" spans="1:6" x14ac:dyDescent="0.2">
      <c r="A170" s="15"/>
      <c r="B170" s="15"/>
      <c r="C170" s="15"/>
      <c r="D170" s="15"/>
      <c r="E170" s="15"/>
      <c r="F170" s="15"/>
    </row>
    <row r="171" spans="1:6" x14ac:dyDescent="0.2">
      <c r="A171" s="15"/>
      <c r="B171" s="15"/>
      <c r="C171" s="15"/>
      <c r="D171" s="15"/>
      <c r="E171" s="15"/>
      <c r="F171" s="15"/>
    </row>
    <row r="172" spans="1:6" x14ac:dyDescent="0.2">
      <c r="A172" s="15"/>
      <c r="B172" s="15"/>
      <c r="C172" s="15"/>
      <c r="D172" s="15"/>
      <c r="E172" s="15"/>
      <c r="F172" s="15"/>
    </row>
    <row r="173" spans="1:6" x14ac:dyDescent="0.2">
      <c r="A173" s="15"/>
      <c r="B173" s="15"/>
      <c r="C173" s="15"/>
      <c r="D173" s="15"/>
      <c r="E173" s="15"/>
      <c r="F173" s="15"/>
    </row>
    <row r="174" spans="1:6" x14ac:dyDescent="0.2">
      <c r="A174" s="15"/>
      <c r="B174" s="15"/>
      <c r="C174" s="15"/>
      <c r="D174" s="15"/>
      <c r="E174" s="15"/>
      <c r="F174" s="15"/>
    </row>
    <row r="175" spans="1:6" x14ac:dyDescent="0.2">
      <c r="A175" s="15"/>
      <c r="B175" s="15"/>
      <c r="C175" s="15"/>
      <c r="D175" s="15"/>
      <c r="E175" s="15"/>
      <c r="F175" s="15"/>
    </row>
    <row r="176" spans="1:6" x14ac:dyDescent="0.2">
      <c r="A176" s="15"/>
      <c r="B176" s="15"/>
      <c r="C176" s="15"/>
      <c r="D176" s="15"/>
      <c r="E176" s="15"/>
      <c r="F176" s="15"/>
    </row>
    <row r="177" spans="1:6" x14ac:dyDescent="0.2">
      <c r="A177" s="15"/>
      <c r="B177" s="15"/>
      <c r="C177" s="15"/>
      <c r="D177" s="15"/>
      <c r="E177" s="15"/>
      <c r="F177" s="15"/>
    </row>
    <row r="178" spans="1:6" x14ac:dyDescent="0.2">
      <c r="A178" s="15"/>
      <c r="B178" s="15"/>
      <c r="C178" s="15"/>
      <c r="D178" s="15"/>
      <c r="E178" s="15"/>
      <c r="F178" s="15"/>
    </row>
    <row r="179" spans="1:6" x14ac:dyDescent="0.2">
      <c r="A179" s="15"/>
      <c r="B179" s="15"/>
      <c r="C179" s="15"/>
      <c r="D179" s="15"/>
      <c r="E179" s="15"/>
      <c r="F179" s="15"/>
    </row>
    <row r="180" spans="1:6" x14ac:dyDescent="0.2">
      <c r="A180" s="15"/>
      <c r="B180" s="15"/>
      <c r="C180" s="15"/>
      <c r="D180" s="15"/>
      <c r="E180" s="15"/>
      <c r="F180" s="15"/>
    </row>
    <row r="181" spans="1:6" x14ac:dyDescent="0.2">
      <c r="A181" s="15"/>
      <c r="B181" s="15"/>
      <c r="C181" s="15"/>
      <c r="D181" s="15"/>
      <c r="E181" s="15"/>
      <c r="F181" s="15"/>
    </row>
    <row r="182" spans="1:6" x14ac:dyDescent="0.2">
      <c r="A182" s="15"/>
      <c r="B182" s="15"/>
      <c r="C182" s="15"/>
      <c r="D182" s="15"/>
      <c r="E182" s="15"/>
      <c r="F182" s="15"/>
    </row>
    <row r="183" spans="1:6" x14ac:dyDescent="0.2">
      <c r="A183" s="15"/>
      <c r="B183" s="15"/>
      <c r="C183" s="15"/>
      <c r="D183" s="15"/>
      <c r="E183" s="15"/>
      <c r="F183" s="15"/>
    </row>
    <row r="184" spans="1:6" x14ac:dyDescent="0.2">
      <c r="A184" s="15"/>
      <c r="B184" s="15"/>
      <c r="C184" s="15"/>
      <c r="D184" s="15"/>
      <c r="E184" s="15"/>
      <c r="F184" s="15"/>
    </row>
    <row r="185" spans="1:6" x14ac:dyDescent="0.2">
      <c r="A185" s="15"/>
      <c r="B185" s="15"/>
      <c r="C185" s="15"/>
      <c r="D185" s="15"/>
      <c r="E185" s="15"/>
      <c r="F185" s="15"/>
    </row>
    <row r="186" spans="1:6" x14ac:dyDescent="0.2">
      <c r="A186" s="15"/>
      <c r="B186" s="15"/>
      <c r="C186" s="15"/>
      <c r="D186" s="15"/>
      <c r="E186" s="15"/>
      <c r="F186" s="15"/>
    </row>
    <row r="187" spans="1:6" x14ac:dyDescent="0.2">
      <c r="A187" s="15"/>
      <c r="B187" s="15"/>
      <c r="C187" s="15"/>
      <c r="D187" s="15"/>
      <c r="E187" s="15"/>
      <c r="F187" s="15"/>
    </row>
    <row r="188" spans="1:6" x14ac:dyDescent="0.2">
      <c r="A188" s="15"/>
      <c r="B188" s="15"/>
      <c r="C188" s="15"/>
      <c r="D188" s="15"/>
      <c r="E188" s="15"/>
      <c r="F188" s="15"/>
    </row>
    <row r="189" spans="1:6" x14ac:dyDescent="0.2">
      <c r="A189" s="16"/>
      <c r="B189" s="16"/>
      <c r="C189" s="16"/>
      <c r="D189" s="16"/>
      <c r="E189" s="16"/>
      <c r="F189" s="16"/>
    </row>
    <row r="190" spans="1:6" x14ac:dyDescent="0.2">
      <c r="A190" s="16"/>
      <c r="B190" s="16"/>
      <c r="C190" s="16"/>
      <c r="D190" s="16"/>
      <c r="E190" s="16"/>
      <c r="F190" s="16"/>
    </row>
    <row r="191" spans="1:6" x14ac:dyDescent="0.2">
      <c r="A191" s="16"/>
      <c r="B191" s="16"/>
      <c r="C191" s="16"/>
      <c r="D191" s="16"/>
      <c r="E191" s="16"/>
      <c r="F191" s="16"/>
    </row>
    <row r="192" spans="1:6" x14ac:dyDescent="0.2">
      <c r="A192" s="16"/>
      <c r="B192" s="16"/>
      <c r="C192" s="16"/>
      <c r="D192" s="16"/>
      <c r="E192" s="16"/>
      <c r="F192" s="16"/>
    </row>
    <row r="193" spans="1:6" x14ac:dyDescent="0.2">
      <c r="A193" s="16"/>
      <c r="B193" s="16"/>
      <c r="C193" s="16"/>
      <c r="D193" s="16"/>
      <c r="E193" s="16"/>
      <c r="F193" s="16"/>
    </row>
    <row r="194" spans="1:6" x14ac:dyDescent="0.2">
      <c r="A194" s="16"/>
      <c r="B194" s="16"/>
      <c r="C194" s="16"/>
      <c r="D194" s="16"/>
      <c r="E194" s="16"/>
      <c r="F194" s="16"/>
    </row>
    <row r="195" spans="1:6" x14ac:dyDescent="0.2">
      <c r="A195" s="16"/>
      <c r="B195" s="16"/>
      <c r="C195" s="16"/>
      <c r="D195" s="16"/>
      <c r="E195" s="16"/>
      <c r="F195" s="16"/>
    </row>
  </sheetData>
  <mergeCells count="3">
    <mergeCell ref="C20:C26"/>
    <mergeCell ref="C28:C34"/>
    <mergeCell ref="C36:C42"/>
  </mergeCells>
  <conditionalFormatting sqref="F2">
    <cfRule type="cellIs" dxfId="7" priority="6" operator="equal">
      <formula>"C"</formula>
    </cfRule>
    <cfRule type="cellIs" dxfId="6" priority="7" operator="equal">
      <formula>"B"</formula>
    </cfRule>
    <cfRule type="cellIs" dxfId="5" priority="8" operator="equal">
      <formula>"A"</formula>
    </cfRule>
  </conditionalFormatting>
  <conditionalFormatting sqref="C20:C26">
    <cfRule type="expression" dxfId="4" priority="3">
      <formula>$F$2="C"</formula>
    </cfRule>
    <cfRule type="expression" dxfId="3" priority="4">
      <formula>$F$2="B"</formula>
    </cfRule>
    <cfRule type="expression" dxfId="2" priority="5">
      <formula>$F$2="A"</formula>
    </cfRule>
  </conditionalFormatting>
  <conditionalFormatting sqref="C36:C42">
    <cfRule type="expression" dxfId="1" priority="1">
      <formula>$F$2="C"</formula>
    </cfRule>
  </conditionalFormatting>
  <conditionalFormatting sqref="C28:C34">
    <cfRule type="expression" dxfId="0" priority="2">
      <formula>$F$2="C"</formula>
    </cfRule>
  </conditionalFormatting>
  <dataValidations count="3">
    <dataValidation type="list" allowBlank="1" showInputMessage="1" showErrorMessage="1" sqref="F4" xr:uid="{8E43713C-6D6C-4427-BDDD-38655951346A}">
      <formula1>$A$100:$A$104</formula1>
    </dataValidation>
    <dataValidation type="list" allowBlank="1" showInputMessage="1" showErrorMessage="1" sqref="F5" xr:uid="{FE889A54-A9D4-44D8-8421-1C3F47DCF87E}">
      <formula1>$B$100:$B$102</formula1>
    </dataValidation>
    <dataValidation type="list" allowBlank="1" showInputMessage="1" showErrorMessage="1" sqref="F6" xr:uid="{306839C8-D9E7-42AE-8971-B53278F5902E}">
      <formula1>$C$100:$C$103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A116D-34F9-477C-95C1-0FCD2FACA12C}">
  <sheetPr codeName="Blad4">
    <tabColor theme="0" tint="-0.249977111117893"/>
  </sheetPr>
  <dimension ref="A1:C27"/>
  <sheetViews>
    <sheetView topLeftCell="A2" workbookViewId="0">
      <selection activeCell="B21" sqref="B21"/>
    </sheetView>
  </sheetViews>
  <sheetFormatPr defaultColWidth="9.140625" defaultRowHeight="12.75" x14ac:dyDescent="0.2"/>
  <cols>
    <col min="1" max="1" width="29.28515625" style="19" customWidth="1" collapsed="1"/>
    <col min="2" max="2" width="26.28515625" style="19" customWidth="1" collapsed="1"/>
    <col min="3" max="3" width="119.7109375" style="19" bestFit="1" customWidth="1" collapsed="1"/>
    <col min="4" max="16384" width="9.140625" style="19" collapsed="1"/>
  </cols>
  <sheetData>
    <row r="1" spans="1:3" x14ac:dyDescent="0.2">
      <c r="A1" s="17" t="s">
        <v>44</v>
      </c>
      <c r="B1" s="18"/>
      <c r="C1" s="18"/>
    </row>
    <row r="2" spans="1:3" x14ac:dyDescent="0.2">
      <c r="A2" s="18"/>
      <c r="B2" s="18"/>
      <c r="C2" s="18"/>
    </row>
    <row r="3" spans="1:3" x14ac:dyDescent="0.2">
      <c r="A3" s="18"/>
      <c r="B3" s="18"/>
      <c r="C3" s="18"/>
    </row>
    <row r="4" spans="1:3" x14ac:dyDescent="0.2">
      <c r="A4" s="20" t="s">
        <v>45</v>
      </c>
      <c r="B4" s="20"/>
      <c r="C4" s="21"/>
    </row>
    <row r="5" spans="1:3" x14ac:dyDescent="0.2">
      <c r="A5" s="18"/>
      <c r="B5" s="22"/>
      <c r="C5" s="23"/>
    </row>
    <row r="6" spans="1:3" x14ac:dyDescent="0.2">
      <c r="A6" s="24" t="s">
        <v>46</v>
      </c>
      <c r="B6" s="18"/>
      <c r="C6" s="23"/>
    </row>
    <row r="7" spans="1:3" x14ac:dyDescent="0.2">
      <c r="A7" s="18"/>
      <c r="B7" s="25" t="s">
        <v>47</v>
      </c>
      <c r="C7" s="18" t="s">
        <v>48</v>
      </c>
    </row>
    <row r="8" spans="1:3" x14ac:dyDescent="0.2">
      <c r="A8" s="18"/>
      <c r="B8" s="26" t="s">
        <v>49</v>
      </c>
      <c r="C8" s="18" t="s">
        <v>50</v>
      </c>
    </row>
    <row r="9" spans="1:3" x14ac:dyDescent="0.2">
      <c r="A9" s="18"/>
      <c r="B9" s="27" t="s">
        <v>51</v>
      </c>
      <c r="C9" s="18" t="s">
        <v>52</v>
      </c>
    </row>
    <row r="10" spans="1:3" x14ac:dyDescent="0.2">
      <c r="A10" s="18"/>
      <c r="B10" s="28" t="s">
        <v>53</v>
      </c>
      <c r="C10" s="29" t="s">
        <v>54</v>
      </c>
    </row>
    <row r="11" spans="1:3" x14ac:dyDescent="0.2">
      <c r="A11" s="18"/>
      <c r="B11" s="30" t="s">
        <v>55</v>
      </c>
      <c r="C11" s="18" t="s">
        <v>56</v>
      </c>
    </row>
    <row r="12" spans="1:3" x14ac:dyDescent="0.2">
      <c r="A12" s="18"/>
      <c r="B12" s="31" t="s">
        <v>57</v>
      </c>
      <c r="C12" s="18" t="s">
        <v>58</v>
      </c>
    </row>
    <row r="13" spans="1:3" x14ac:dyDescent="0.2">
      <c r="A13" s="18"/>
      <c r="B13" s="32" t="s">
        <v>59</v>
      </c>
      <c r="C13" s="18" t="s">
        <v>60</v>
      </c>
    </row>
    <row r="14" spans="1:3" x14ac:dyDescent="0.2">
      <c r="A14" s="18"/>
      <c r="B14" s="33" t="s">
        <v>61</v>
      </c>
      <c r="C14" s="18" t="s">
        <v>62</v>
      </c>
    </row>
    <row r="15" spans="1:3" x14ac:dyDescent="0.2">
      <c r="A15" s="18"/>
      <c r="B15" s="34" t="s">
        <v>63</v>
      </c>
      <c r="C15" s="35" t="s">
        <v>64</v>
      </c>
    </row>
    <row r="16" spans="1:3" x14ac:dyDescent="0.2">
      <c r="A16" s="18"/>
      <c r="B16" s="18"/>
      <c r="C16" s="35"/>
    </row>
    <row r="17" spans="1:3" x14ac:dyDescent="0.2">
      <c r="A17" s="36" t="s">
        <v>65</v>
      </c>
      <c r="B17" s="18"/>
      <c r="C17" s="18"/>
    </row>
    <row r="18" spans="1:3" x14ac:dyDescent="0.2">
      <c r="A18" s="18"/>
      <c r="B18" s="37" t="s">
        <v>66</v>
      </c>
      <c r="C18" s="38" t="s">
        <v>67</v>
      </c>
    </row>
    <row r="19" spans="1:3" x14ac:dyDescent="0.2">
      <c r="A19" s="18"/>
      <c r="B19" s="39" t="s">
        <v>68</v>
      </c>
      <c r="C19" s="38" t="s">
        <v>69</v>
      </c>
    </row>
    <row r="20" spans="1:3" x14ac:dyDescent="0.2">
      <c r="A20" s="18"/>
      <c r="B20" s="40" t="s">
        <v>70</v>
      </c>
      <c r="C20" s="41" t="s">
        <v>71</v>
      </c>
    </row>
    <row r="21" spans="1:3" x14ac:dyDescent="0.2">
      <c r="A21" s="18"/>
      <c r="B21" s="42" t="s">
        <v>59</v>
      </c>
      <c r="C21" s="41" t="s">
        <v>72</v>
      </c>
    </row>
    <row r="22" spans="1:3" x14ac:dyDescent="0.2">
      <c r="A22" s="18"/>
      <c r="B22" s="43" t="s">
        <v>61</v>
      </c>
      <c r="C22" s="38" t="s">
        <v>73</v>
      </c>
    </row>
    <row r="23" spans="1:3" x14ac:dyDescent="0.2">
      <c r="A23" s="18"/>
      <c r="B23" s="44" t="s">
        <v>57</v>
      </c>
      <c r="C23" s="38" t="s">
        <v>74</v>
      </c>
    </row>
    <row r="24" spans="1:3" x14ac:dyDescent="0.2">
      <c r="A24" s="18"/>
      <c r="B24" s="26" t="s">
        <v>49</v>
      </c>
      <c r="C24" s="38" t="s">
        <v>75</v>
      </c>
    </row>
    <row r="25" spans="1:3" x14ac:dyDescent="0.2">
      <c r="A25" s="18"/>
      <c r="B25" s="45" t="s">
        <v>76</v>
      </c>
      <c r="C25" s="38" t="s">
        <v>77</v>
      </c>
    </row>
    <row r="26" spans="1:3" x14ac:dyDescent="0.2">
      <c r="A26" s="18"/>
      <c r="B26" s="46" t="s">
        <v>55</v>
      </c>
      <c r="C26" s="38" t="s">
        <v>78</v>
      </c>
    </row>
    <row r="27" spans="1:3" x14ac:dyDescent="0.2">
      <c r="B27" s="47" t="s">
        <v>47</v>
      </c>
      <c r="C27" s="38"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BDAB-1E76-46A2-88DA-63039B0FA31A}">
  <sheetPr codeName="Blad5">
    <tabColor theme="0" tint="-0.249977111117893"/>
  </sheetPr>
  <dimension ref="B2:I54"/>
  <sheetViews>
    <sheetView workbookViewId="0">
      <selection activeCell="B8" sqref="B8:H8"/>
    </sheetView>
  </sheetViews>
  <sheetFormatPr defaultColWidth="9.140625" defaultRowHeight="12.75" x14ac:dyDescent="0.2"/>
  <cols>
    <col min="1" max="2" width="9.140625" style="49" collapsed="1"/>
    <col min="3" max="3" width="15" style="49" customWidth="1" collapsed="1"/>
    <col min="4" max="4" width="45.42578125" style="49" customWidth="1" collapsed="1"/>
    <col min="5" max="5" width="19.5703125" style="49" customWidth="1" collapsed="1"/>
    <col min="6" max="8" width="32.28515625" style="49" customWidth="1" collapsed="1"/>
    <col min="9" max="9" width="45.42578125" style="49" customWidth="1" collapsed="1"/>
    <col min="10" max="16384" width="9.140625" style="49" collapsed="1"/>
  </cols>
  <sheetData>
    <row r="2" spans="2:9" ht="15.75" x14ac:dyDescent="0.25">
      <c r="B2" s="48" t="s">
        <v>79</v>
      </c>
    </row>
    <row r="3" spans="2:9" x14ac:dyDescent="0.2">
      <c r="B3" s="50" t="s">
        <v>80</v>
      </c>
    </row>
    <row r="5" spans="2:9" x14ac:dyDescent="0.2">
      <c r="B5" s="51" t="s">
        <v>16</v>
      </c>
      <c r="C5" s="51" t="s">
        <v>81</v>
      </c>
      <c r="D5" s="51" t="s">
        <v>82</v>
      </c>
      <c r="E5" s="51" t="s">
        <v>83</v>
      </c>
      <c r="F5" s="51" t="s">
        <v>84</v>
      </c>
      <c r="G5" s="51" t="s">
        <v>85</v>
      </c>
      <c r="H5" s="51" t="s">
        <v>14</v>
      </c>
      <c r="I5" s="51" t="s">
        <v>86</v>
      </c>
    </row>
    <row r="6" spans="2:9" x14ac:dyDescent="0.2">
      <c r="B6" s="52">
        <v>1</v>
      </c>
      <c r="C6" s="53">
        <v>43606</v>
      </c>
      <c r="D6" s="52" t="s">
        <v>87</v>
      </c>
      <c r="E6" s="52" t="s">
        <v>261</v>
      </c>
      <c r="F6" s="52" t="s">
        <v>88</v>
      </c>
      <c r="G6" s="52" t="s">
        <v>260</v>
      </c>
      <c r="H6" s="52" t="s">
        <v>15</v>
      </c>
      <c r="I6" s="52"/>
    </row>
    <row r="7" spans="2:9" x14ac:dyDescent="0.2">
      <c r="B7" s="52"/>
      <c r="C7" s="52"/>
      <c r="D7" s="52"/>
      <c r="E7" s="52"/>
      <c r="F7" s="52"/>
      <c r="G7" s="52"/>
      <c r="H7" s="52"/>
      <c r="I7" s="52"/>
    </row>
    <row r="8" spans="2:9" x14ac:dyDescent="0.2">
      <c r="B8" s="52" t="s">
        <v>269</v>
      </c>
      <c r="C8" s="53">
        <v>44078</v>
      </c>
      <c r="D8" s="52" t="s">
        <v>270</v>
      </c>
      <c r="E8" s="52" t="s">
        <v>271</v>
      </c>
      <c r="F8" s="52"/>
      <c r="G8" s="52"/>
      <c r="H8" s="52" t="s">
        <v>264</v>
      </c>
      <c r="I8" s="52"/>
    </row>
    <row r="9" spans="2:9" x14ac:dyDescent="0.2">
      <c r="B9" s="52"/>
      <c r="C9" s="52"/>
      <c r="D9" s="52"/>
      <c r="E9" s="52"/>
      <c r="F9" s="52"/>
      <c r="G9" s="52"/>
      <c r="H9" s="52"/>
      <c r="I9" s="52"/>
    </row>
    <row r="10" spans="2:9" x14ac:dyDescent="0.2">
      <c r="B10" s="52"/>
      <c r="C10" s="52"/>
      <c r="D10" s="52"/>
      <c r="E10" s="52"/>
      <c r="F10" s="52"/>
      <c r="G10" s="52"/>
      <c r="H10" s="52"/>
      <c r="I10" s="52"/>
    </row>
    <row r="11" spans="2:9" x14ac:dyDescent="0.2">
      <c r="B11" s="52"/>
      <c r="C11" s="52"/>
      <c r="D11" s="52"/>
      <c r="E11" s="52"/>
      <c r="F11" s="52"/>
      <c r="G11" s="52"/>
      <c r="H11" s="52"/>
      <c r="I11" s="52"/>
    </row>
    <row r="12" spans="2:9" x14ac:dyDescent="0.2">
      <c r="B12" s="52"/>
      <c r="C12" s="52"/>
      <c r="D12" s="52"/>
      <c r="E12" s="52"/>
      <c r="F12" s="52"/>
      <c r="G12" s="52"/>
      <c r="H12" s="52"/>
      <c r="I12" s="52"/>
    </row>
    <row r="13" spans="2:9" x14ac:dyDescent="0.2">
      <c r="B13" s="52"/>
      <c r="C13" s="52"/>
      <c r="D13" s="52"/>
      <c r="E13" s="52"/>
      <c r="F13" s="52"/>
      <c r="G13" s="52"/>
      <c r="H13" s="52"/>
      <c r="I13" s="52"/>
    </row>
    <row r="14" spans="2:9" x14ac:dyDescent="0.2">
      <c r="B14" s="52"/>
      <c r="C14" s="52"/>
      <c r="D14" s="52"/>
      <c r="E14" s="52"/>
      <c r="F14" s="52"/>
      <c r="G14" s="52"/>
      <c r="H14" s="52"/>
      <c r="I14" s="52"/>
    </row>
    <row r="15" spans="2:9" x14ac:dyDescent="0.2">
      <c r="B15" s="52"/>
      <c r="C15" s="52"/>
      <c r="D15" s="52"/>
      <c r="E15" s="52"/>
      <c r="F15" s="52"/>
      <c r="G15" s="52"/>
      <c r="H15" s="52"/>
      <c r="I15" s="52"/>
    </row>
    <row r="16" spans="2:9" x14ac:dyDescent="0.2">
      <c r="B16" s="52"/>
      <c r="C16" s="52"/>
      <c r="D16" s="52"/>
      <c r="E16" s="52"/>
      <c r="F16" s="52"/>
      <c r="G16" s="52"/>
      <c r="H16" s="52"/>
      <c r="I16" s="52"/>
    </row>
    <row r="17" spans="2:9" x14ac:dyDescent="0.2">
      <c r="B17" s="52"/>
      <c r="C17" s="52"/>
      <c r="D17" s="52"/>
      <c r="E17" s="52"/>
      <c r="F17" s="52"/>
      <c r="G17" s="52"/>
      <c r="H17" s="52"/>
      <c r="I17" s="52"/>
    </row>
    <row r="18" spans="2:9" x14ac:dyDescent="0.2">
      <c r="B18" s="52"/>
      <c r="C18" s="52"/>
      <c r="D18" s="52"/>
      <c r="E18" s="52"/>
      <c r="F18" s="52"/>
      <c r="G18" s="52"/>
      <c r="H18" s="52"/>
      <c r="I18" s="52"/>
    </row>
    <row r="19" spans="2:9" x14ac:dyDescent="0.2">
      <c r="B19" s="52"/>
      <c r="C19" s="52"/>
      <c r="D19" s="52"/>
      <c r="E19" s="52"/>
      <c r="F19" s="52"/>
      <c r="G19" s="52"/>
      <c r="H19" s="52"/>
      <c r="I19" s="52"/>
    </row>
    <row r="20" spans="2:9" x14ac:dyDescent="0.2">
      <c r="B20" s="52"/>
      <c r="C20" s="52"/>
      <c r="D20" s="52"/>
      <c r="E20" s="52"/>
      <c r="F20" s="52"/>
      <c r="G20" s="52"/>
      <c r="H20" s="52"/>
      <c r="I20" s="52"/>
    </row>
    <row r="21" spans="2:9" x14ac:dyDescent="0.2">
      <c r="B21" s="52"/>
      <c r="C21" s="52"/>
      <c r="D21" s="52"/>
      <c r="E21" s="52"/>
      <c r="F21" s="52"/>
      <c r="G21" s="52"/>
      <c r="H21" s="52"/>
      <c r="I21" s="52"/>
    </row>
    <row r="22" spans="2:9" x14ac:dyDescent="0.2">
      <c r="B22" s="52"/>
      <c r="C22" s="52"/>
      <c r="D22" s="52"/>
      <c r="E22" s="52"/>
      <c r="F22" s="52"/>
      <c r="G22" s="52"/>
      <c r="H22" s="52"/>
      <c r="I22" s="52"/>
    </row>
    <row r="23" spans="2:9" x14ac:dyDescent="0.2">
      <c r="B23" s="52"/>
      <c r="C23" s="52"/>
      <c r="D23" s="52"/>
      <c r="E23" s="52"/>
      <c r="F23" s="52"/>
      <c r="G23" s="52"/>
      <c r="H23" s="52"/>
      <c r="I23" s="52"/>
    </row>
    <row r="24" spans="2:9" x14ac:dyDescent="0.2">
      <c r="B24" s="52"/>
      <c r="C24" s="52"/>
      <c r="D24" s="52"/>
      <c r="E24" s="52"/>
      <c r="F24" s="52"/>
      <c r="G24" s="52"/>
      <c r="H24" s="52"/>
      <c r="I24" s="52"/>
    </row>
    <row r="25" spans="2:9" x14ac:dyDescent="0.2">
      <c r="B25" s="52"/>
      <c r="C25" s="52"/>
      <c r="D25" s="52"/>
      <c r="E25" s="52"/>
      <c r="F25" s="52"/>
      <c r="G25" s="52"/>
      <c r="H25" s="52"/>
      <c r="I25" s="52"/>
    </row>
    <row r="26" spans="2:9" x14ac:dyDescent="0.2">
      <c r="B26" s="52"/>
      <c r="C26" s="52"/>
      <c r="D26" s="52"/>
      <c r="E26" s="52"/>
      <c r="F26" s="52"/>
      <c r="G26" s="52"/>
      <c r="H26" s="52"/>
      <c r="I26" s="52"/>
    </row>
    <row r="27" spans="2:9" x14ac:dyDescent="0.2">
      <c r="B27" s="52"/>
      <c r="C27" s="52"/>
      <c r="D27" s="52"/>
      <c r="E27" s="52"/>
      <c r="F27" s="52"/>
      <c r="G27" s="52"/>
      <c r="H27" s="52"/>
      <c r="I27" s="52"/>
    </row>
    <row r="28" spans="2:9" x14ac:dyDescent="0.2">
      <c r="B28" s="52"/>
      <c r="C28" s="52"/>
      <c r="D28" s="52"/>
      <c r="E28" s="52"/>
      <c r="F28" s="52"/>
      <c r="G28" s="52"/>
      <c r="H28" s="52"/>
      <c r="I28" s="52"/>
    </row>
    <row r="29" spans="2:9" x14ac:dyDescent="0.2">
      <c r="B29" s="52"/>
      <c r="C29" s="52"/>
      <c r="D29" s="52"/>
      <c r="E29" s="52"/>
      <c r="F29" s="52"/>
      <c r="G29" s="52"/>
      <c r="H29" s="52"/>
      <c r="I29" s="52"/>
    </row>
    <row r="30" spans="2:9" x14ac:dyDescent="0.2">
      <c r="B30" s="52"/>
      <c r="C30" s="52"/>
      <c r="D30" s="52"/>
      <c r="E30" s="52"/>
      <c r="F30" s="52"/>
      <c r="G30" s="52"/>
      <c r="H30" s="52"/>
      <c r="I30" s="52"/>
    </row>
    <row r="31" spans="2:9" x14ac:dyDescent="0.2">
      <c r="B31" s="52"/>
      <c r="C31" s="52"/>
      <c r="D31" s="52"/>
      <c r="E31" s="52"/>
      <c r="F31" s="52"/>
      <c r="G31" s="52"/>
      <c r="H31" s="52"/>
      <c r="I31" s="52"/>
    </row>
    <row r="32" spans="2:9" x14ac:dyDescent="0.2">
      <c r="B32" s="52"/>
      <c r="C32" s="52"/>
      <c r="D32" s="52"/>
      <c r="E32" s="52"/>
      <c r="F32" s="52"/>
      <c r="G32" s="52"/>
      <c r="H32" s="52"/>
      <c r="I32" s="52"/>
    </row>
    <row r="33" spans="2:9" x14ac:dyDescent="0.2">
      <c r="B33" s="52"/>
      <c r="C33" s="52"/>
      <c r="D33" s="52"/>
      <c r="E33" s="52"/>
      <c r="F33" s="52"/>
      <c r="G33" s="52"/>
      <c r="H33" s="52"/>
      <c r="I33" s="52"/>
    </row>
    <row r="34" spans="2:9" x14ac:dyDescent="0.2">
      <c r="B34" s="52"/>
      <c r="C34" s="52"/>
      <c r="D34" s="52"/>
      <c r="E34" s="52"/>
      <c r="F34" s="52"/>
      <c r="G34" s="52"/>
      <c r="H34" s="52"/>
      <c r="I34" s="52"/>
    </row>
    <row r="35" spans="2:9" x14ac:dyDescent="0.2">
      <c r="B35" s="52"/>
      <c r="C35" s="52"/>
      <c r="D35" s="52"/>
      <c r="E35" s="52"/>
      <c r="F35" s="52"/>
      <c r="G35" s="52"/>
      <c r="H35" s="52"/>
      <c r="I35" s="52"/>
    </row>
    <row r="36" spans="2:9" x14ac:dyDescent="0.2">
      <c r="B36" s="52"/>
      <c r="C36" s="52"/>
      <c r="D36" s="52"/>
      <c r="E36" s="52"/>
      <c r="F36" s="52"/>
      <c r="G36" s="52"/>
      <c r="H36" s="52"/>
      <c r="I36" s="52"/>
    </row>
    <row r="37" spans="2:9" x14ac:dyDescent="0.2">
      <c r="B37" s="52"/>
      <c r="C37" s="52"/>
      <c r="D37" s="52"/>
      <c r="E37" s="52"/>
      <c r="F37" s="52"/>
      <c r="G37" s="52"/>
      <c r="H37" s="52"/>
      <c r="I37" s="52"/>
    </row>
    <row r="38" spans="2:9" x14ac:dyDescent="0.2">
      <c r="B38" s="52"/>
      <c r="C38" s="52"/>
      <c r="D38" s="52"/>
      <c r="E38" s="52"/>
      <c r="F38" s="52"/>
      <c r="G38" s="52"/>
      <c r="H38" s="52"/>
      <c r="I38" s="52"/>
    </row>
    <row r="39" spans="2:9" x14ac:dyDescent="0.2">
      <c r="B39" s="52"/>
      <c r="C39" s="52"/>
      <c r="D39" s="52"/>
      <c r="E39" s="52"/>
      <c r="F39" s="52"/>
      <c r="G39" s="52"/>
      <c r="H39" s="52"/>
      <c r="I39" s="52"/>
    </row>
    <row r="40" spans="2:9" x14ac:dyDescent="0.2">
      <c r="B40" s="52"/>
      <c r="C40" s="52"/>
      <c r="D40" s="52"/>
      <c r="E40" s="52"/>
      <c r="F40" s="52"/>
      <c r="G40" s="52"/>
      <c r="H40" s="52"/>
      <c r="I40" s="52"/>
    </row>
    <row r="41" spans="2:9" x14ac:dyDescent="0.2">
      <c r="B41" s="52"/>
      <c r="C41" s="52"/>
      <c r="D41" s="52"/>
      <c r="E41" s="52"/>
      <c r="F41" s="52"/>
      <c r="G41" s="52"/>
      <c r="H41" s="52"/>
      <c r="I41" s="52"/>
    </row>
    <row r="42" spans="2:9" x14ac:dyDescent="0.2">
      <c r="B42" s="52"/>
      <c r="C42" s="52"/>
      <c r="D42" s="52"/>
      <c r="E42" s="52"/>
      <c r="F42" s="52"/>
      <c r="G42" s="52"/>
      <c r="H42" s="52"/>
      <c r="I42" s="52"/>
    </row>
    <row r="43" spans="2:9" x14ac:dyDescent="0.2">
      <c r="B43" s="52"/>
      <c r="C43" s="52"/>
      <c r="D43" s="52"/>
      <c r="E43" s="52"/>
      <c r="F43" s="52"/>
      <c r="G43" s="52"/>
      <c r="H43" s="52"/>
      <c r="I43" s="52"/>
    </row>
    <row r="44" spans="2:9" x14ac:dyDescent="0.2">
      <c r="B44" s="52"/>
      <c r="C44" s="52"/>
      <c r="D44" s="52"/>
      <c r="E44" s="52"/>
      <c r="F44" s="52"/>
      <c r="G44" s="52"/>
      <c r="H44" s="52"/>
      <c r="I44" s="52"/>
    </row>
    <row r="45" spans="2:9" x14ac:dyDescent="0.2">
      <c r="B45" s="52"/>
      <c r="C45" s="52"/>
      <c r="D45" s="52"/>
      <c r="E45" s="52"/>
      <c r="F45" s="52"/>
      <c r="G45" s="52"/>
      <c r="H45" s="52"/>
      <c r="I45" s="52"/>
    </row>
    <row r="46" spans="2:9" x14ac:dyDescent="0.2">
      <c r="B46" s="52"/>
      <c r="C46" s="52"/>
      <c r="D46" s="52"/>
      <c r="E46" s="52"/>
      <c r="F46" s="52"/>
      <c r="G46" s="52"/>
      <c r="H46" s="52"/>
      <c r="I46" s="52"/>
    </row>
    <row r="47" spans="2:9" x14ac:dyDescent="0.2">
      <c r="B47" s="52"/>
      <c r="C47" s="52"/>
      <c r="D47" s="52"/>
      <c r="E47" s="52"/>
      <c r="F47" s="52"/>
      <c r="G47" s="52"/>
      <c r="H47" s="52"/>
      <c r="I47" s="52"/>
    </row>
    <row r="48" spans="2:9" x14ac:dyDescent="0.2">
      <c r="B48" s="52"/>
      <c r="C48" s="52"/>
      <c r="D48" s="52"/>
      <c r="E48" s="52"/>
      <c r="F48" s="52"/>
      <c r="G48" s="52"/>
      <c r="H48" s="52"/>
      <c r="I48" s="52"/>
    </row>
    <row r="49" spans="2:9" x14ac:dyDescent="0.2">
      <c r="B49" s="52"/>
      <c r="C49" s="52"/>
      <c r="D49" s="52"/>
      <c r="E49" s="52"/>
      <c r="F49" s="52"/>
      <c r="G49" s="52"/>
      <c r="H49" s="52"/>
      <c r="I49" s="52"/>
    </row>
    <row r="50" spans="2:9" x14ac:dyDescent="0.2">
      <c r="B50" s="52"/>
      <c r="C50" s="52"/>
      <c r="D50" s="52"/>
      <c r="E50" s="52"/>
      <c r="F50" s="52"/>
      <c r="G50" s="52"/>
      <c r="H50" s="52"/>
      <c r="I50" s="52"/>
    </row>
    <row r="51" spans="2:9" x14ac:dyDescent="0.2">
      <c r="B51" s="52"/>
      <c r="C51" s="52"/>
      <c r="D51" s="52"/>
      <c r="E51" s="52"/>
      <c r="F51" s="52"/>
      <c r="G51" s="52"/>
      <c r="H51" s="52"/>
      <c r="I51" s="52"/>
    </row>
    <row r="52" spans="2:9" x14ac:dyDescent="0.2">
      <c r="B52" s="52"/>
      <c r="C52" s="52"/>
      <c r="D52" s="52"/>
      <c r="E52" s="52"/>
      <c r="F52" s="52"/>
      <c r="G52" s="52"/>
      <c r="H52" s="52"/>
      <c r="I52" s="52"/>
    </row>
    <row r="53" spans="2:9" x14ac:dyDescent="0.2">
      <c r="B53" s="52"/>
      <c r="C53" s="52"/>
      <c r="D53" s="52"/>
      <c r="E53" s="52"/>
      <c r="F53" s="52"/>
      <c r="G53" s="52"/>
      <c r="H53" s="52"/>
      <c r="I53" s="52"/>
    </row>
    <row r="54" spans="2:9" x14ac:dyDescent="0.2">
      <c r="B54" s="52"/>
      <c r="C54" s="52"/>
      <c r="D54" s="52"/>
      <c r="E54" s="52"/>
      <c r="F54" s="52"/>
      <c r="G54" s="52"/>
      <c r="H54" s="52"/>
      <c r="I54" s="5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FFFF00"/>
  </sheetPr>
  <dimension ref="B2:C4"/>
  <sheetViews>
    <sheetView workbookViewId="0">
      <selection activeCell="C3" sqref="C3"/>
    </sheetView>
  </sheetViews>
  <sheetFormatPr defaultRowHeight="15" x14ac:dyDescent="0.25"/>
  <sheetData>
    <row r="2" spans="2:3" x14ac:dyDescent="0.25">
      <c r="B2" t="s">
        <v>89</v>
      </c>
      <c r="C2" s="59">
        <v>2021</v>
      </c>
    </row>
    <row r="3" spans="2:3" x14ac:dyDescent="0.25">
      <c r="B3" t="s">
        <v>90</v>
      </c>
      <c r="C3" t="s">
        <v>262</v>
      </c>
    </row>
    <row r="4" spans="2:3" x14ac:dyDescent="0.25">
      <c r="B4" t="s">
        <v>91</v>
      </c>
      <c r="C4" t="s">
        <v>272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87D0A-D0A4-4480-9B0C-848C69AD52A3}">
  <sheetPr codeName="Blad6">
    <tabColor rgb="FF66FF33"/>
  </sheetPr>
  <dimension ref="A1:DG41"/>
  <sheetViews>
    <sheetView tabSelected="1" topLeftCell="I17" workbookViewId="0">
      <selection activeCell="K21" sqref="K21"/>
    </sheetView>
  </sheetViews>
  <sheetFormatPr defaultColWidth="9.140625" defaultRowHeight="12.75" x14ac:dyDescent="0.2"/>
  <cols>
    <col min="1" max="3" width="11.140625" style="19" hidden="1" customWidth="1" collapsed="1"/>
    <col min="4" max="4" width="23.5703125" style="19" hidden="1" customWidth="1" collapsed="1"/>
    <col min="5" max="6" width="11.140625" style="19" hidden="1" customWidth="1" collapsed="1"/>
    <col min="7" max="7" width="23.42578125" style="19" hidden="1" customWidth="1" collapsed="1"/>
    <col min="8" max="8" width="19.42578125" style="19" hidden="1" customWidth="1" collapsed="1"/>
    <col min="9" max="9" width="63.7109375" style="19" bestFit="1" customWidth="1" collapsed="1"/>
    <col min="10" max="10" width="23.85546875" style="19" bestFit="1" customWidth="1" collapsed="1"/>
    <col min="11" max="11" width="16.5703125" style="19" bestFit="1" customWidth="1" collapsed="1"/>
    <col min="12" max="24" width="13.42578125" style="19" bestFit="1" customWidth="1" collapsed="1"/>
    <col min="25" max="29" width="12.140625" style="19" bestFit="1" customWidth="1" collapsed="1"/>
    <col min="30" max="54" width="10" style="19" bestFit="1" customWidth="1" collapsed="1"/>
    <col min="55" max="63" width="9.85546875" style="19" bestFit="1" customWidth="1" collapsed="1"/>
    <col min="64" max="111" width="9.5703125" style="19" bestFit="1" customWidth="1" collapsed="1"/>
    <col min="112" max="16384" width="9.140625" style="19" collapsed="1"/>
  </cols>
  <sheetData>
    <row r="1" spans="1:10" s="74" customFormat="1" ht="15" hidden="1" x14ac:dyDescent="0.25">
      <c r="A1" s="19" t="s">
        <v>92</v>
      </c>
      <c r="B1" s="19" t="s">
        <v>93</v>
      </c>
      <c r="C1" s="19" t="s">
        <v>93</v>
      </c>
      <c r="D1" s="19" t="s">
        <v>93</v>
      </c>
      <c r="E1" s="19" t="s">
        <v>93</v>
      </c>
      <c r="F1" s="19" t="s">
        <v>93</v>
      </c>
      <c r="G1" s="19" t="s">
        <v>93</v>
      </c>
      <c r="H1" s="19" t="s">
        <v>93</v>
      </c>
    </row>
    <row r="2" spans="1:10" s="74" customFormat="1" ht="15" hidden="1" x14ac:dyDescent="0.25">
      <c r="A2" s="19" t="s">
        <v>92</v>
      </c>
      <c r="B2" s="60" t="s">
        <v>94</v>
      </c>
      <c r="C2" s="60" t="s">
        <v>216</v>
      </c>
      <c r="D2" s="60"/>
      <c r="E2" s="62" t="s">
        <v>94</v>
      </c>
      <c r="F2" s="62" t="s">
        <v>259</v>
      </c>
      <c r="G2" s="62"/>
    </row>
    <row r="3" spans="1:10" s="74" customFormat="1" ht="15" hidden="1" x14ac:dyDescent="0.25">
      <c r="A3" s="19" t="s">
        <v>92</v>
      </c>
      <c r="B3" s="64" t="s">
        <v>95</v>
      </c>
      <c r="C3" s="64" t="s">
        <v>96</v>
      </c>
      <c r="D3" s="64" t="s">
        <v>97</v>
      </c>
      <c r="E3" s="72" t="s">
        <v>95</v>
      </c>
      <c r="F3" s="72" t="s">
        <v>96</v>
      </c>
      <c r="G3" s="72" t="s">
        <v>97</v>
      </c>
    </row>
    <row r="4" spans="1:10" s="74" customFormat="1" ht="15" hidden="1" x14ac:dyDescent="0.25">
      <c r="A4" s="19" t="s">
        <v>92</v>
      </c>
      <c r="B4" s="60" t="s">
        <v>89</v>
      </c>
      <c r="C4" s="60" t="s">
        <v>98</v>
      </c>
      <c r="D4" s="65">
        <v>2021</v>
      </c>
      <c r="E4" s="62" t="s">
        <v>89</v>
      </c>
      <c r="F4" s="62" t="s">
        <v>98</v>
      </c>
      <c r="G4" s="73">
        <v>2021</v>
      </c>
    </row>
    <row r="5" spans="1:10" s="74" customFormat="1" ht="15" hidden="1" x14ac:dyDescent="0.25">
      <c r="A5" s="19" t="s">
        <v>92</v>
      </c>
      <c r="B5" s="60" t="s">
        <v>90</v>
      </c>
      <c r="C5" s="60" t="s">
        <v>98</v>
      </c>
      <c r="D5" s="60" t="s">
        <v>262</v>
      </c>
      <c r="E5" s="62" t="s">
        <v>90</v>
      </c>
      <c r="F5" s="62" t="s">
        <v>98</v>
      </c>
      <c r="G5" s="62" t="s">
        <v>262</v>
      </c>
    </row>
    <row r="6" spans="1:10" s="74" customFormat="1" ht="15" hidden="1" x14ac:dyDescent="0.25">
      <c r="A6" s="19" t="s">
        <v>92</v>
      </c>
      <c r="B6" s="60" t="s">
        <v>40</v>
      </c>
      <c r="C6" s="60" t="s">
        <v>105</v>
      </c>
      <c r="D6" s="60"/>
      <c r="E6" s="62" t="s">
        <v>40</v>
      </c>
      <c r="F6" s="62" t="s">
        <v>98</v>
      </c>
      <c r="G6" s="62" t="s">
        <v>100</v>
      </c>
    </row>
    <row r="7" spans="1:10" s="74" customFormat="1" ht="15" hidden="1" x14ac:dyDescent="0.25">
      <c r="A7" s="19" t="s">
        <v>92</v>
      </c>
      <c r="B7" s="60" t="s">
        <v>101</v>
      </c>
      <c r="C7" s="60" t="s">
        <v>98</v>
      </c>
      <c r="D7" s="60" t="s">
        <v>102</v>
      </c>
      <c r="E7" s="62" t="s">
        <v>101</v>
      </c>
      <c r="F7" s="62" t="s">
        <v>98</v>
      </c>
      <c r="G7" s="62" t="s">
        <v>102</v>
      </c>
    </row>
    <row r="8" spans="1:10" s="74" customFormat="1" ht="15" hidden="1" x14ac:dyDescent="0.25">
      <c r="A8" s="19" t="s">
        <v>92</v>
      </c>
      <c r="B8" s="60" t="s">
        <v>91</v>
      </c>
      <c r="C8" s="60" t="s">
        <v>98</v>
      </c>
      <c r="D8" s="60" t="str">
        <f>J16</f>
        <v>S21 (Basis zonder VA)</v>
      </c>
      <c r="E8" s="62" t="s">
        <v>91</v>
      </c>
      <c r="F8" s="62" t="s">
        <v>99</v>
      </c>
      <c r="G8" s="62"/>
    </row>
    <row r="9" spans="1:10" s="74" customFormat="1" ht="15" hidden="1" x14ac:dyDescent="0.25">
      <c r="A9" s="19" t="s">
        <v>92</v>
      </c>
      <c r="B9" s="60" t="s">
        <v>104</v>
      </c>
      <c r="C9" s="60" t="s">
        <v>105</v>
      </c>
      <c r="D9" s="60"/>
      <c r="E9" s="62" t="s">
        <v>104</v>
      </c>
      <c r="F9" s="62" t="s">
        <v>105</v>
      </c>
      <c r="G9" s="62"/>
    </row>
    <row r="10" spans="1:10" s="74" customFormat="1" ht="15" hidden="1" x14ac:dyDescent="0.25">
      <c r="A10" s="19" t="s">
        <v>92</v>
      </c>
      <c r="B10" s="60" t="s">
        <v>106</v>
      </c>
      <c r="C10" s="60" t="s">
        <v>99</v>
      </c>
      <c r="D10" s="60"/>
      <c r="E10" s="62" t="s">
        <v>106</v>
      </c>
      <c r="F10" s="62" t="s">
        <v>98</v>
      </c>
      <c r="G10" s="62" t="s">
        <v>107</v>
      </c>
    </row>
    <row r="11" spans="1:10" ht="21" x14ac:dyDescent="0.35">
      <c r="A11" s="19" t="s">
        <v>93</v>
      </c>
      <c r="H11" s="57"/>
      <c r="I11" s="57" t="s">
        <v>109</v>
      </c>
      <c r="J11" s="57" t="str">
        <f>H21</f>
        <v>ASR Leven</v>
      </c>
    </row>
    <row r="12" spans="1:10" ht="18.75" x14ac:dyDescent="0.3">
      <c r="H12" s="58"/>
      <c r="I12" s="58" t="s">
        <v>108</v>
      </c>
      <c r="J12" s="58" t="str">
        <f>Selectie!C2&amp;Selectie!C3</f>
        <v>2021Q2</v>
      </c>
    </row>
    <row r="13" spans="1:10" ht="18.75" x14ac:dyDescent="0.3">
      <c r="H13" s="58"/>
      <c r="I13" s="58" t="s">
        <v>91</v>
      </c>
      <c r="J13" s="58" t="str">
        <f>Selectie!C4</f>
        <v>S21 (Basis zonder VA)</v>
      </c>
    </row>
    <row r="14" spans="1:10" ht="18.75" x14ac:dyDescent="0.3">
      <c r="H14" s="58"/>
      <c r="I14" s="58"/>
      <c r="J14" s="58"/>
    </row>
    <row r="15" spans="1:10" s="74" customFormat="1" ht="15" hidden="1" x14ac:dyDescent="0.25">
      <c r="A15" s="19" t="s">
        <v>92</v>
      </c>
      <c r="G15" s="62"/>
      <c r="J15" s="47" t="str">
        <f>Selectie!C4</f>
        <v>S21 (Basis zonder VA)</v>
      </c>
    </row>
    <row r="16" spans="1:10" x14ac:dyDescent="0.2">
      <c r="G16" s="62"/>
      <c r="I16" s="47" t="s">
        <v>258</v>
      </c>
      <c r="J16" s="61" t="s">
        <v>272</v>
      </c>
    </row>
    <row r="19" spans="1:111" s="74" customFormat="1" ht="15" hidden="1" x14ac:dyDescent="0.25">
      <c r="A19" s="19" t="s">
        <v>92</v>
      </c>
      <c r="I19" s="19" t="e">
        <f ca="1">_xll.VenaSetMemberDisplayStyle("RMTot3","B1","name")</f>
        <v>#NAME?</v>
      </c>
    </row>
    <row r="20" spans="1:111" x14ac:dyDescent="0.2">
      <c r="G20" s="60"/>
      <c r="J20" s="47" t="s">
        <v>107</v>
      </c>
      <c r="K20" s="47" t="s">
        <v>114</v>
      </c>
      <c r="L20" s="47" t="s">
        <v>115</v>
      </c>
      <c r="M20" s="47" t="s">
        <v>116</v>
      </c>
      <c r="N20" s="47" t="s">
        <v>117</v>
      </c>
      <c r="O20" s="47" t="s">
        <v>118</v>
      </c>
      <c r="P20" s="47" t="s">
        <v>119</v>
      </c>
      <c r="Q20" s="47" t="s">
        <v>120</v>
      </c>
      <c r="R20" s="47" t="s">
        <v>121</v>
      </c>
      <c r="S20" s="47" t="s">
        <v>122</v>
      </c>
      <c r="T20" s="47" t="s">
        <v>123</v>
      </c>
      <c r="U20" s="47" t="s">
        <v>124</v>
      </c>
      <c r="V20" s="47" t="s">
        <v>125</v>
      </c>
      <c r="W20" s="47" t="s">
        <v>126</v>
      </c>
      <c r="X20" s="47" t="s">
        <v>127</v>
      </c>
      <c r="Y20" s="47" t="s">
        <v>128</v>
      </c>
      <c r="Z20" s="47" t="s">
        <v>129</v>
      </c>
      <c r="AA20" s="47" t="s">
        <v>130</v>
      </c>
      <c r="AB20" s="47" t="s">
        <v>131</v>
      </c>
      <c r="AC20" s="47" t="s">
        <v>132</v>
      </c>
      <c r="AD20" s="47" t="s">
        <v>133</v>
      </c>
      <c r="AE20" s="47" t="s">
        <v>134</v>
      </c>
      <c r="AF20" s="47" t="s">
        <v>135</v>
      </c>
      <c r="AG20" s="47" t="s">
        <v>136</v>
      </c>
      <c r="AH20" s="47" t="s">
        <v>137</v>
      </c>
      <c r="AI20" s="47" t="s">
        <v>138</v>
      </c>
      <c r="AJ20" s="47" t="s">
        <v>139</v>
      </c>
      <c r="AK20" s="47" t="s">
        <v>140</v>
      </c>
      <c r="AL20" s="47" t="s">
        <v>141</v>
      </c>
      <c r="AM20" s="47" t="s">
        <v>142</v>
      </c>
      <c r="AN20" s="47" t="s">
        <v>143</v>
      </c>
      <c r="AO20" s="47" t="s">
        <v>144</v>
      </c>
      <c r="AP20" s="47" t="s">
        <v>145</v>
      </c>
      <c r="AQ20" s="47" t="s">
        <v>146</v>
      </c>
      <c r="AR20" s="47" t="s">
        <v>147</v>
      </c>
      <c r="AS20" s="47" t="s">
        <v>148</v>
      </c>
      <c r="AT20" s="47" t="s">
        <v>149</v>
      </c>
      <c r="AU20" s="47" t="s">
        <v>150</v>
      </c>
      <c r="AV20" s="47" t="s">
        <v>151</v>
      </c>
      <c r="AW20" s="47" t="s">
        <v>152</v>
      </c>
      <c r="AX20" s="47" t="s">
        <v>153</v>
      </c>
      <c r="AY20" s="47" t="s">
        <v>154</v>
      </c>
      <c r="AZ20" s="47" t="s">
        <v>155</v>
      </c>
      <c r="BA20" s="47" t="s">
        <v>156</v>
      </c>
      <c r="BB20" s="47" t="s">
        <v>157</v>
      </c>
      <c r="BC20" s="47" t="s">
        <v>158</v>
      </c>
      <c r="BD20" s="47" t="s">
        <v>159</v>
      </c>
      <c r="BE20" s="47" t="s">
        <v>160</v>
      </c>
      <c r="BF20" s="47" t="s">
        <v>161</v>
      </c>
      <c r="BG20" s="47" t="s">
        <v>162</v>
      </c>
      <c r="BH20" s="47" t="s">
        <v>163</v>
      </c>
      <c r="BI20" s="47" t="s">
        <v>164</v>
      </c>
      <c r="BJ20" s="47" t="s">
        <v>165</v>
      </c>
      <c r="BK20" s="47" t="s">
        <v>166</v>
      </c>
      <c r="BL20" s="47" t="s">
        <v>167</v>
      </c>
      <c r="BM20" s="47" t="s">
        <v>168</v>
      </c>
      <c r="BN20" s="47" t="s">
        <v>169</v>
      </c>
      <c r="BO20" s="47" t="s">
        <v>170</v>
      </c>
      <c r="BP20" s="47" t="s">
        <v>171</v>
      </c>
      <c r="BQ20" s="47" t="s">
        <v>172</v>
      </c>
      <c r="BR20" s="47" t="s">
        <v>173</v>
      </c>
      <c r="BS20" s="47" t="s">
        <v>174</v>
      </c>
      <c r="BT20" s="47" t="s">
        <v>175</v>
      </c>
      <c r="BU20" s="47" t="s">
        <v>176</v>
      </c>
      <c r="BV20" s="47" t="s">
        <v>177</v>
      </c>
      <c r="BW20" s="47" t="s">
        <v>178</v>
      </c>
      <c r="BX20" s="47" t="s">
        <v>179</v>
      </c>
      <c r="BY20" s="47" t="s">
        <v>180</v>
      </c>
      <c r="BZ20" s="47" t="s">
        <v>181</v>
      </c>
      <c r="CA20" s="47" t="s">
        <v>182</v>
      </c>
      <c r="CB20" s="47" t="s">
        <v>183</v>
      </c>
      <c r="CC20" s="47" t="s">
        <v>184</v>
      </c>
      <c r="CD20" s="47" t="s">
        <v>185</v>
      </c>
      <c r="CE20" s="47" t="s">
        <v>186</v>
      </c>
      <c r="CF20" s="47" t="s">
        <v>187</v>
      </c>
      <c r="CG20" s="47" t="s">
        <v>188</v>
      </c>
      <c r="CH20" s="47" t="s">
        <v>189</v>
      </c>
      <c r="CI20" s="47" t="s">
        <v>190</v>
      </c>
      <c r="CJ20" s="47" t="s">
        <v>191</v>
      </c>
      <c r="CK20" s="47" t="s">
        <v>192</v>
      </c>
      <c r="CL20" s="47" t="s">
        <v>193</v>
      </c>
      <c r="CM20" s="47" t="s">
        <v>194</v>
      </c>
      <c r="CN20" s="47" t="s">
        <v>195</v>
      </c>
      <c r="CO20" s="47" t="s">
        <v>196</v>
      </c>
      <c r="CP20" s="47" t="s">
        <v>197</v>
      </c>
      <c r="CQ20" s="47" t="s">
        <v>198</v>
      </c>
      <c r="CR20" s="47" t="s">
        <v>199</v>
      </c>
      <c r="CS20" s="47" t="s">
        <v>200</v>
      </c>
      <c r="CT20" s="47" t="s">
        <v>201</v>
      </c>
      <c r="CU20" s="47" t="s">
        <v>202</v>
      </c>
      <c r="CV20" s="47" t="s">
        <v>203</v>
      </c>
      <c r="CW20" s="47" t="s">
        <v>204</v>
      </c>
      <c r="CX20" s="47" t="s">
        <v>205</v>
      </c>
      <c r="CY20" s="47" t="s">
        <v>206</v>
      </c>
      <c r="CZ20" s="47" t="s">
        <v>207</v>
      </c>
      <c r="DA20" s="47" t="s">
        <v>208</v>
      </c>
      <c r="DB20" s="47" t="s">
        <v>209</v>
      </c>
      <c r="DC20" s="47" t="s">
        <v>210</v>
      </c>
      <c r="DD20" s="47" t="s">
        <v>211</v>
      </c>
      <c r="DE20" s="47" t="s">
        <v>212</v>
      </c>
      <c r="DF20" s="47" t="s">
        <v>213</v>
      </c>
      <c r="DG20" s="47" t="s">
        <v>214</v>
      </c>
    </row>
    <row r="21" spans="1:111" x14ac:dyDescent="0.2">
      <c r="G21" s="60"/>
      <c r="H21" s="47" t="s">
        <v>215</v>
      </c>
      <c r="I21" s="47" t="s">
        <v>254</v>
      </c>
      <c r="J21" s="66">
        <v>256314831.02280495</v>
      </c>
      <c r="K21" s="66">
        <v>256314831.02280495</v>
      </c>
      <c r="L21" s="66">
        <v>248567955.55320683</v>
      </c>
      <c r="M21" s="66">
        <v>241248030.39694056</v>
      </c>
      <c r="N21" s="66">
        <v>233225902.72992894</v>
      </c>
      <c r="O21" s="66">
        <v>225266641.35607973</v>
      </c>
      <c r="P21" s="66">
        <v>217448378.07681763</v>
      </c>
      <c r="Q21" s="66">
        <v>209536072.11152145</v>
      </c>
      <c r="R21" s="66">
        <v>201075295.30933985</v>
      </c>
      <c r="S21" s="66">
        <v>192079995.75709558</v>
      </c>
      <c r="T21" s="66">
        <v>183224122.92146534</v>
      </c>
      <c r="U21" s="66">
        <v>174014460.28316018</v>
      </c>
      <c r="V21" s="66">
        <v>164606572.69308457</v>
      </c>
      <c r="W21" s="66">
        <v>154854265.93880746</v>
      </c>
      <c r="X21" s="66">
        <v>145862210.52617821</v>
      </c>
      <c r="Y21" s="66">
        <v>137633146.9579258</v>
      </c>
      <c r="Z21" s="66">
        <v>130285052.47094016</v>
      </c>
      <c r="AA21" s="66">
        <v>124026245.22528389</v>
      </c>
      <c r="AB21" s="66">
        <v>118909673.95250763</v>
      </c>
      <c r="AC21" s="66">
        <v>113572758.8475183</v>
      </c>
      <c r="AD21" s="66">
        <v>108728557.22469144</v>
      </c>
      <c r="AE21" s="66">
        <v>104907972.15695694</v>
      </c>
      <c r="AF21" s="66">
        <v>101051503.99916738</v>
      </c>
      <c r="AG21" s="66">
        <v>97846844.756305844</v>
      </c>
      <c r="AH21" s="66">
        <v>94992568.702134639</v>
      </c>
      <c r="AI21" s="66">
        <v>92266540.483342394</v>
      </c>
      <c r="AJ21" s="66">
        <v>89752396.938080192</v>
      </c>
      <c r="AK21" s="66">
        <v>87313336.096684188</v>
      </c>
      <c r="AL21" s="66">
        <v>84975830.743710473</v>
      </c>
      <c r="AM21" s="66">
        <v>82789916.468008772</v>
      </c>
      <c r="AN21" s="66">
        <v>80596863.805306509</v>
      </c>
      <c r="AO21" s="66">
        <v>78463163.500369638</v>
      </c>
      <c r="AP21" s="66">
        <v>76458828.258093029</v>
      </c>
      <c r="AQ21" s="66">
        <v>74391545.951400355</v>
      </c>
      <c r="AR21" s="66">
        <v>72303742.765009731</v>
      </c>
      <c r="AS21" s="66">
        <v>70313497.64963904</v>
      </c>
      <c r="AT21" s="66">
        <v>68319665.642081887</v>
      </c>
      <c r="AU21" s="66">
        <v>66293689.781082034</v>
      </c>
      <c r="AV21" s="66">
        <v>64193383.349064566</v>
      </c>
      <c r="AW21" s="66">
        <v>62079965.270709731</v>
      </c>
      <c r="AX21" s="66">
        <v>59942444.793615133</v>
      </c>
      <c r="AY21" s="66">
        <v>57801087.160371013</v>
      </c>
      <c r="AZ21" s="66">
        <v>55754335.79030358</v>
      </c>
      <c r="BA21" s="66">
        <v>53704413.649845302</v>
      </c>
      <c r="BB21" s="66">
        <v>51573644.193588585</v>
      </c>
      <c r="BC21" s="66">
        <v>49271566.936008014</v>
      </c>
      <c r="BD21" s="66">
        <v>47085501.522164062</v>
      </c>
      <c r="BE21" s="66">
        <v>45042456.360737048</v>
      </c>
      <c r="BF21" s="66">
        <v>43005021.571676776</v>
      </c>
      <c r="BG21" s="66">
        <v>40812943.369105026</v>
      </c>
      <c r="BH21" s="66">
        <v>38739592.972732708</v>
      </c>
      <c r="BI21" s="66">
        <v>36800515.99490767</v>
      </c>
      <c r="BJ21" s="66">
        <v>35165657.163592406</v>
      </c>
      <c r="BK21" s="66">
        <v>33541676.812033121</v>
      </c>
      <c r="BL21" s="66">
        <v>31887929.65022929</v>
      </c>
      <c r="BM21" s="66">
        <v>30405072.263197836</v>
      </c>
      <c r="BN21" s="66">
        <v>29337319.148071855</v>
      </c>
      <c r="BO21" s="66">
        <v>28267280.621441558</v>
      </c>
      <c r="BP21" s="66">
        <v>27108145.044218961</v>
      </c>
      <c r="BQ21" s="66">
        <v>25678449.655839056</v>
      </c>
      <c r="BR21" s="66">
        <v>24239005.809698228</v>
      </c>
      <c r="BS21" s="66">
        <v>22828707.266954057</v>
      </c>
      <c r="BT21" s="66">
        <v>21526034.289427631</v>
      </c>
      <c r="BU21" s="66">
        <v>20134635.965202298</v>
      </c>
      <c r="BV21" s="66">
        <v>18774071.566717651</v>
      </c>
      <c r="BW21" s="66">
        <v>17277184.777076051</v>
      </c>
      <c r="BX21" s="66">
        <v>15810728.87663722</v>
      </c>
      <c r="BY21" s="66">
        <v>14439903.968933588</v>
      </c>
      <c r="BZ21" s="66">
        <v>13149028.184710704</v>
      </c>
      <c r="CA21" s="66">
        <v>11954316.650286483</v>
      </c>
      <c r="CB21" s="66">
        <v>10757615.376574688</v>
      </c>
      <c r="CC21" s="66">
        <v>9538630.7437342908</v>
      </c>
      <c r="CD21" s="66">
        <v>8165734.8919774378</v>
      </c>
      <c r="CE21" s="66">
        <v>7022935.2548043625</v>
      </c>
      <c r="CF21" s="66">
        <v>6058134.2299814578</v>
      </c>
      <c r="CG21" s="66">
        <v>5267470.98536551</v>
      </c>
      <c r="CH21" s="66">
        <v>4565011.830921581</v>
      </c>
      <c r="CI21" s="66">
        <v>3963660.2442112127</v>
      </c>
      <c r="CJ21" s="66">
        <v>3449266.2852805671</v>
      </c>
      <c r="CK21" s="66">
        <v>2969789.1662749937</v>
      </c>
      <c r="CL21" s="66">
        <v>2547090.5075179907</v>
      </c>
      <c r="CM21" s="66">
        <v>2161884.995219416</v>
      </c>
      <c r="CN21" s="66">
        <v>1770829.8718118703</v>
      </c>
      <c r="CO21" s="66">
        <v>1416467.9750944604</v>
      </c>
      <c r="CP21" s="66">
        <v>1119670.9477196811</v>
      </c>
      <c r="CQ21" s="66">
        <v>873692.53673540882</v>
      </c>
      <c r="CR21" s="66">
        <v>670517.7657659658</v>
      </c>
      <c r="CS21" s="66">
        <v>493287.25425372139</v>
      </c>
      <c r="CT21" s="66">
        <v>351791.40645656141</v>
      </c>
      <c r="CU21" s="66">
        <v>244211.09442877903</v>
      </c>
      <c r="CV21" s="66">
        <v>164833.23521579118</v>
      </c>
      <c r="CW21" s="66">
        <v>109839.03453513241</v>
      </c>
      <c r="CX21" s="66">
        <v>71978.659551710356</v>
      </c>
      <c r="CY21" s="66">
        <v>46506.860518345675</v>
      </c>
      <c r="CZ21" s="66">
        <v>30172.682672490915</v>
      </c>
      <c r="DA21" s="66">
        <v>19021.118649936023</v>
      </c>
      <c r="DB21" s="66">
        <v>12206.28490892658</v>
      </c>
      <c r="DC21" s="66">
        <v>7812.0060609829206</v>
      </c>
      <c r="DD21" s="66">
        <v>4665.1831753250963</v>
      </c>
      <c r="DE21" s="66">
        <v>2134.5781424778334</v>
      </c>
      <c r="DF21" s="66">
        <v>0</v>
      </c>
      <c r="DG21" s="66">
        <v>0</v>
      </c>
    </row>
    <row r="22" spans="1:111" x14ac:dyDescent="0.2">
      <c r="G22" s="60"/>
      <c r="H22" s="47" t="s">
        <v>215</v>
      </c>
      <c r="I22" s="47" t="s">
        <v>255</v>
      </c>
      <c r="J22" s="66">
        <v>1227863685.9937408</v>
      </c>
      <c r="K22" s="66">
        <v>1227863685.9937408</v>
      </c>
      <c r="L22" s="66">
        <v>1205177464.2572398</v>
      </c>
      <c r="M22" s="66">
        <v>1179361628.9401062</v>
      </c>
      <c r="N22" s="66">
        <v>1153752927.5298207</v>
      </c>
      <c r="O22" s="66">
        <v>1128279613.6867707</v>
      </c>
      <c r="P22" s="66">
        <v>1102837457.0037572</v>
      </c>
      <c r="Q22" s="66">
        <v>1076102850.1793797</v>
      </c>
      <c r="R22" s="66">
        <v>1048263822.7320038</v>
      </c>
      <c r="S22" s="66">
        <v>1019323160.8254303</v>
      </c>
      <c r="T22" s="66">
        <v>989001801.84906411</v>
      </c>
      <c r="U22" s="66">
        <v>941646487.4024992</v>
      </c>
      <c r="V22" s="66">
        <v>909041253.14245927</v>
      </c>
      <c r="W22" s="66">
        <v>875814407.13214362</v>
      </c>
      <c r="X22" s="66">
        <v>841790773.29620242</v>
      </c>
      <c r="Y22" s="66">
        <v>806759571.27432966</v>
      </c>
      <c r="Z22" s="66">
        <v>771124360.28518629</v>
      </c>
      <c r="AA22" s="66">
        <v>735539418.17790723</v>
      </c>
      <c r="AB22" s="66">
        <v>700140444.53361785</v>
      </c>
      <c r="AC22" s="66">
        <v>664863632.4757179</v>
      </c>
      <c r="AD22" s="66">
        <v>629928495.364676</v>
      </c>
      <c r="AE22" s="66">
        <v>595431455.54698598</v>
      </c>
      <c r="AF22" s="66">
        <v>561445460.67859423</v>
      </c>
      <c r="AG22" s="66">
        <v>528327603.04577029</v>
      </c>
      <c r="AH22" s="66">
        <v>495812207.80651265</v>
      </c>
      <c r="AI22" s="66">
        <v>464225497.10766315</v>
      </c>
      <c r="AJ22" s="66">
        <v>433592120.06564021</v>
      </c>
      <c r="AK22" s="66">
        <v>403950931.23342001</v>
      </c>
      <c r="AL22" s="66">
        <v>375433245.62847865</v>
      </c>
      <c r="AM22" s="66">
        <v>348157330.24672246</v>
      </c>
      <c r="AN22" s="66">
        <v>322030074.82423788</v>
      </c>
      <c r="AO22" s="66">
        <v>297079395.56632364</v>
      </c>
      <c r="AP22" s="66">
        <v>273401379.35522521</v>
      </c>
      <c r="AQ22" s="66">
        <v>250924007.78124526</v>
      </c>
      <c r="AR22" s="66">
        <v>229672974.58860728</v>
      </c>
      <c r="AS22" s="66">
        <v>209587535.46374565</v>
      </c>
      <c r="AT22" s="66">
        <v>190696806.46823359</v>
      </c>
      <c r="AU22" s="66">
        <v>172938166.23017758</v>
      </c>
      <c r="AV22" s="66">
        <v>156334229.26891991</v>
      </c>
      <c r="AW22" s="66">
        <v>140855269.80918542</v>
      </c>
      <c r="AX22" s="66">
        <v>126474390.45796289</v>
      </c>
      <c r="AY22" s="66">
        <v>113174305.64420204</v>
      </c>
      <c r="AZ22" s="66">
        <v>100919840.31720456</v>
      </c>
      <c r="BA22" s="66">
        <v>89709321.734343097</v>
      </c>
      <c r="BB22" s="66">
        <v>79492910.443983033</v>
      </c>
      <c r="BC22" s="66">
        <v>70223805.242287964</v>
      </c>
      <c r="BD22" s="66">
        <v>61846907.992841743</v>
      </c>
      <c r="BE22" s="66">
        <v>54311241.215748727</v>
      </c>
      <c r="BF22" s="66">
        <v>47560481.815950342</v>
      </c>
      <c r="BG22" s="66">
        <v>41542195.750098959</v>
      </c>
      <c r="BH22" s="66">
        <v>36198270.410119176</v>
      </c>
      <c r="BI22" s="66">
        <v>31475575.669782978</v>
      </c>
      <c r="BJ22" s="66">
        <v>27329458.457926687</v>
      </c>
      <c r="BK22" s="66">
        <v>23700653.952240124</v>
      </c>
      <c r="BL22" s="66">
        <v>20541498.888873171</v>
      </c>
      <c r="BM22" s="66">
        <v>17807074.099516891</v>
      </c>
      <c r="BN22" s="66">
        <v>15455089.293944502</v>
      </c>
      <c r="BO22" s="66">
        <v>13446265.283001026</v>
      </c>
      <c r="BP22" s="66">
        <v>11744255.578692188</v>
      </c>
      <c r="BQ22" s="66">
        <v>10315308.368842067</v>
      </c>
      <c r="BR22" s="66">
        <v>9127369.1358893495</v>
      </c>
      <c r="BS22" s="66">
        <v>8151828.9884243915</v>
      </c>
      <c r="BT22" s="66">
        <v>7361026.853146269</v>
      </c>
      <c r="BU22" s="66">
        <v>6729988.6963323718</v>
      </c>
      <c r="BV22" s="66">
        <v>6235333.6428557774</v>
      </c>
      <c r="BW22" s="66">
        <v>5856279.3798994878</v>
      </c>
      <c r="BX22" s="66">
        <v>5574020.2795145884</v>
      </c>
      <c r="BY22" s="66">
        <v>5371971.367560246</v>
      </c>
      <c r="BZ22" s="66">
        <v>5235356.6464383481</v>
      </c>
      <c r="CA22" s="66">
        <v>5151100.374315518</v>
      </c>
      <c r="CB22" s="66">
        <v>5108608.7812506482</v>
      </c>
      <c r="CC22" s="66">
        <v>5099321.2368531469</v>
      </c>
      <c r="CD22" s="66">
        <v>5116091.5774744432</v>
      </c>
      <c r="CE22" s="66">
        <v>5152723.7084527798</v>
      </c>
      <c r="CF22" s="66">
        <v>5204880.4156296011</v>
      </c>
      <c r="CG22" s="66">
        <v>5268870.4097035015</v>
      </c>
      <c r="CH22" s="66">
        <v>5342001.0125548663</v>
      </c>
      <c r="CI22" s="66">
        <v>5422511.8986627506</v>
      </c>
      <c r="CJ22" s="66">
        <v>5509144.5959951477</v>
      </c>
      <c r="CK22" s="66">
        <v>5601222.0989862783</v>
      </c>
      <c r="CL22" s="66">
        <v>5697920.4514826415</v>
      </c>
      <c r="CM22" s="66">
        <v>5799039.65785236</v>
      </c>
      <c r="CN22" s="66">
        <v>70285.665793190448</v>
      </c>
      <c r="CO22" s="66">
        <v>68472.083182953764</v>
      </c>
      <c r="CP22" s="66">
        <v>67706.648656728983</v>
      </c>
      <c r="CQ22" s="66">
        <v>67643.929927099787</v>
      </c>
      <c r="CR22" s="66">
        <v>68080.107226210632</v>
      </c>
      <c r="CS22" s="66">
        <v>68775.248856391234</v>
      </c>
      <c r="CT22" s="66">
        <v>245.07931098673978</v>
      </c>
      <c r="CU22" s="66">
        <v>161.26010119178667</v>
      </c>
      <c r="CV22" s="66">
        <v>83.819181704985596</v>
      </c>
      <c r="CW22" s="66">
        <v>65.602129287540123</v>
      </c>
      <c r="CX22" s="66">
        <v>50.736172791411875</v>
      </c>
      <c r="CY22" s="66">
        <v>38.515130795862696</v>
      </c>
      <c r="CZ22" s="66">
        <v>28.490399987679737</v>
      </c>
      <c r="DA22" s="66">
        <v>20.384278656359083</v>
      </c>
      <c r="DB22" s="66">
        <v>14.009195475281425</v>
      </c>
      <c r="DC22" s="66">
        <v>9.2265427316066582</v>
      </c>
      <c r="DD22" s="66">
        <v>5.8020193786088461</v>
      </c>
      <c r="DE22" s="66">
        <v>3.479005865545393</v>
      </c>
      <c r="DF22" s="66">
        <v>0</v>
      </c>
      <c r="DG22" s="66">
        <v>0</v>
      </c>
    </row>
    <row r="23" spans="1:111" x14ac:dyDescent="0.2">
      <c r="G23" s="60"/>
      <c r="H23" s="47" t="s">
        <v>215</v>
      </c>
      <c r="I23" s="47" t="s">
        <v>110</v>
      </c>
      <c r="J23" s="66">
        <v>8466658.8078724425</v>
      </c>
      <c r="K23" s="66">
        <v>8466658.8078724425</v>
      </c>
      <c r="L23" s="66">
        <v>2401786.8726308141</v>
      </c>
      <c r="M23" s="66">
        <v>1253069.192023692</v>
      </c>
      <c r="N23" s="66">
        <v>942738.31778954039</v>
      </c>
      <c r="O23" s="66">
        <v>801691.85437791585</v>
      </c>
      <c r="P23" s="66">
        <v>696396.75129411696</v>
      </c>
      <c r="Q23" s="66">
        <v>583720.76551466528</v>
      </c>
      <c r="R23" s="66">
        <v>481117.62018697726</v>
      </c>
      <c r="S23" s="66">
        <v>397992.11102492968</v>
      </c>
      <c r="T23" s="66">
        <v>323777.28199843137</v>
      </c>
      <c r="U23" s="66">
        <v>277685.87895216001</v>
      </c>
      <c r="V23" s="66">
        <v>232563.07174678377</v>
      </c>
      <c r="W23" s="66">
        <v>190891.06293060619</v>
      </c>
      <c r="X23" s="66">
        <v>150398.0381953312</v>
      </c>
      <c r="Y23" s="66">
        <v>119493.92431835938</v>
      </c>
      <c r="Z23" s="66">
        <v>92913.392145874343</v>
      </c>
      <c r="AA23" s="66">
        <v>71371.24794399635</v>
      </c>
      <c r="AB23" s="66">
        <v>53830.645241107311</v>
      </c>
      <c r="AC23" s="66">
        <v>39424.402146847431</v>
      </c>
      <c r="AD23" s="66">
        <v>31821.429662428443</v>
      </c>
      <c r="AE23" s="66">
        <v>25203.604455557266</v>
      </c>
      <c r="AF23" s="66">
        <v>19432.238454006128</v>
      </c>
      <c r="AG23" s="66">
        <v>14172.834236759409</v>
      </c>
      <c r="AH23" s="66">
        <v>10615.736197947601</v>
      </c>
      <c r="AI23" s="66">
        <v>7867.4140903196094</v>
      </c>
      <c r="AJ23" s="66">
        <v>5606.7897025912307</v>
      </c>
      <c r="AK23" s="66">
        <v>4038.7718130545286</v>
      </c>
      <c r="AL23" s="66">
        <v>2770.52059931944</v>
      </c>
      <c r="AM23" s="66">
        <v>1506.0540628646781</v>
      </c>
      <c r="AN23" s="66">
        <v>900.98279321690495</v>
      </c>
      <c r="AO23" s="66">
        <v>630.25144711632004</v>
      </c>
      <c r="AP23" s="66">
        <v>352.08643366836299</v>
      </c>
      <c r="AQ23" s="66">
        <v>205.37176369034839</v>
      </c>
      <c r="AR23" s="66">
        <v>137.0180133177883</v>
      </c>
      <c r="AS23" s="66">
        <v>35.848945258612517</v>
      </c>
      <c r="AT23" s="66">
        <v>27.412263921473901</v>
      </c>
      <c r="AU23" s="66">
        <v>0</v>
      </c>
      <c r="AV23" s="66">
        <v>0</v>
      </c>
      <c r="AW23" s="66">
        <v>0</v>
      </c>
      <c r="AX23" s="66">
        <v>0</v>
      </c>
      <c r="AY23" s="66">
        <v>0</v>
      </c>
      <c r="AZ23" s="66">
        <v>0</v>
      </c>
      <c r="BA23" s="66">
        <v>0</v>
      </c>
      <c r="BB23" s="66">
        <v>0</v>
      </c>
      <c r="BC23" s="66">
        <v>0</v>
      </c>
      <c r="BD23" s="66">
        <v>0</v>
      </c>
      <c r="BE23" s="66">
        <v>0</v>
      </c>
      <c r="BF23" s="66">
        <v>0</v>
      </c>
      <c r="BG23" s="66">
        <v>0</v>
      </c>
      <c r="BH23" s="66">
        <v>0</v>
      </c>
      <c r="BI23" s="66">
        <v>0</v>
      </c>
      <c r="BJ23" s="66">
        <v>0</v>
      </c>
      <c r="BK23" s="66">
        <v>0</v>
      </c>
      <c r="BL23" s="66">
        <v>0</v>
      </c>
      <c r="BM23" s="66">
        <v>0</v>
      </c>
      <c r="BN23" s="66">
        <v>0</v>
      </c>
      <c r="BO23" s="66">
        <v>0</v>
      </c>
      <c r="BP23" s="66">
        <v>0</v>
      </c>
      <c r="BQ23" s="66">
        <v>0</v>
      </c>
      <c r="BR23" s="66">
        <v>0</v>
      </c>
      <c r="BS23" s="66">
        <v>0</v>
      </c>
      <c r="BT23" s="66">
        <v>0</v>
      </c>
      <c r="BU23" s="66">
        <v>0</v>
      </c>
      <c r="BV23" s="66">
        <v>0</v>
      </c>
      <c r="BW23" s="66">
        <v>0</v>
      </c>
      <c r="BX23" s="66">
        <v>0</v>
      </c>
      <c r="BY23" s="66">
        <v>0</v>
      </c>
      <c r="BZ23" s="66">
        <v>0</v>
      </c>
      <c r="CA23" s="66">
        <v>0</v>
      </c>
      <c r="CB23" s="66">
        <v>0</v>
      </c>
      <c r="CC23" s="66">
        <v>0</v>
      </c>
      <c r="CD23" s="66">
        <v>0</v>
      </c>
      <c r="CE23" s="66">
        <v>0</v>
      </c>
      <c r="CF23" s="66">
        <v>0</v>
      </c>
      <c r="CG23" s="66">
        <v>0</v>
      </c>
      <c r="CH23" s="66">
        <v>0</v>
      </c>
      <c r="CI23" s="66">
        <v>0</v>
      </c>
      <c r="CJ23" s="66">
        <v>0</v>
      </c>
      <c r="CK23" s="66">
        <v>0</v>
      </c>
      <c r="CL23" s="66">
        <v>0</v>
      </c>
      <c r="CM23" s="66">
        <v>0</v>
      </c>
      <c r="CN23" s="66">
        <v>0</v>
      </c>
      <c r="CO23" s="66">
        <v>0</v>
      </c>
      <c r="CP23" s="66">
        <v>0</v>
      </c>
      <c r="CQ23" s="66">
        <v>0</v>
      </c>
      <c r="CR23" s="66">
        <v>0</v>
      </c>
      <c r="CS23" s="66">
        <v>0</v>
      </c>
      <c r="CT23" s="66">
        <v>0</v>
      </c>
      <c r="CU23" s="66">
        <v>0</v>
      </c>
      <c r="CV23" s="66">
        <v>0</v>
      </c>
      <c r="CW23" s="66">
        <v>0</v>
      </c>
      <c r="CX23" s="66">
        <v>0</v>
      </c>
      <c r="CY23" s="66">
        <v>0</v>
      </c>
      <c r="CZ23" s="66">
        <v>0</v>
      </c>
      <c r="DA23" s="66">
        <v>0</v>
      </c>
      <c r="DB23" s="66">
        <v>0</v>
      </c>
      <c r="DC23" s="66">
        <v>0</v>
      </c>
      <c r="DD23" s="66">
        <v>0</v>
      </c>
      <c r="DE23" s="66">
        <v>0</v>
      </c>
      <c r="DF23" s="66">
        <v>0</v>
      </c>
      <c r="DG23" s="66">
        <v>0</v>
      </c>
    </row>
    <row r="24" spans="1:111" x14ac:dyDescent="0.2">
      <c r="G24" s="60"/>
      <c r="H24" s="47" t="s">
        <v>251</v>
      </c>
      <c r="I24" s="47" t="s">
        <v>249</v>
      </c>
      <c r="J24" s="68">
        <f>MAX(J32:J34)</f>
        <v>285288527.65656054</v>
      </c>
      <c r="K24" s="68">
        <f>MAX(K32:K34)</f>
        <v>285288527.65656054</v>
      </c>
      <c r="L24" s="68">
        <f t="shared" ref="L24:BW24" si="0">MAX(L32:L34)</f>
        <v>247489505.22145742</v>
      </c>
      <c r="M24" s="68">
        <f t="shared" si="0"/>
        <v>220893802.19513842</v>
      </c>
      <c r="N24" s="68">
        <f t="shared" si="0"/>
        <v>196706104.0861305</v>
      </c>
      <c r="O24" s="68">
        <f t="shared" si="0"/>
        <v>174866078.14797586</v>
      </c>
      <c r="P24" s="68">
        <f t="shared" si="0"/>
        <v>155139215.43576214</v>
      </c>
      <c r="Q24" s="68">
        <f t="shared" si="0"/>
        <v>137216092.71336034</v>
      </c>
      <c r="R24" s="68">
        <f t="shared" si="0"/>
        <v>121048795.33408433</v>
      </c>
      <c r="S24" s="68">
        <f t="shared" si="0"/>
        <v>106651055.65339516</v>
      </c>
      <c r="T24" s="68">
        <f t="shared" si="0"/>
        <v>93763259.353456467</v>
      </c>
      <c r="U24" s="68">
        <f t="shared" si="0"/>
        <v>82399702.004717454</v>
      </c>
      <c r="V24" s="68">
        <f t="shared" si="0"/>
        <v>72382834.582173839</v>
      </c>
      <c r="W24" s="68">
        <f t="shared" si="0"/>
        <v>63509382.237404495</v>
      </c>
      <c r="X24" s="68">
        <f t="shared" si="0"/>
        <v>55777411.270718381</v>
      </c>
      <c r="Y24" s="68">
        <f t="shared" si="0"/>
        <v>49041335.299915917</v>
      </c>
      <c r="Z24" s="68">
        <f t="shared" si="0"/>
        <v>43198615.751683392</v>
      </c>
      <c r="AA24" s="68">
        <f t="shared" si="0"/>
        <v>38266753.851154342</v>
      </c>
      <c r="AB24" s="68">
        <f t="shared" si="0"/>
        <v>34198097.56248185</v>
      </c>
      <c r="AC24" s="68">
        <f t="shared" si="0"/>
        <v>30910890.322570588</v>
      </c>
      <c r="AD24" s="68">
        <f t="shared" si="0"/>
        <v>28323562.969271846</v>
      </c>
      <c r="AE24" s="68">
        <f t="shared" si="0"/>
        <v>26283143.275147747</v>
      </c>
      <c r="AF24" s="68">
        <f t="shared" si="0"/>
        <v>24632663.724664126</v>
      </c>
      <c r="AG24" s="68">
        <f t="shared" si="0"/>
        <v>23254615.279782325</v>
      </c>
      <c r="AH24" s="68">
        <f t="shared" si="0"/>
        <v>22059600.429789025</v>
      </c>
      <c r="AI24" s="68">
        <f t="shared" si="0"/>
        <v>21019506.970467668</v>
      </c>
      <c r="AJ24" s="68">
        <f t="shared" si="0"/>
        <v>20094984.556788407</v>
      </c>
      <c r="AK24" s="68">
        <f t="shared" si="0"/>
        <v>19267416.087556373</v>
      </c>
      <c r="AL24" s="68">
        <f t="shared" si="0"/>
        <v>18516644.449283503</v>
      </c>
      <c r="AM24" s="68">
        <f t="shared" si="0"/>
        <v>17815610.417237651</v>
      </c>
      <c r="AN24" s="68">
        <f t="shared" si="0"/>
        <v>17153044.334312506</v>
      </c>
      <c r="AO24" s="68">
        <f t="shared" si="0"/>
        <v>16526701.891835552</v>
      </c>
      <c r="AP24" s="68">
        <f t="shared" si="0"/>
        <v>15910720.732050559</v>
      </c>
      <c r="AQ24" s="68">
        <f t="shared" si="0"/>
        <v>15288027.679347681</v>
      </c>
      <c r="AR24" s="68">
        <f t="shared" si="0"/>
        <v>14655240.097628511</v>
      </c>
      <c r="AS24" s="68">
        <f t="shared" si="0"/>
        <v>14009085.892014533</v>
      </c>
      <c r="AT24" s="68">
        <f t="shared" si="0"/>
        <v>13350226.815609403</v>
      </c>
      <c r="AU24" s="68">
        <f t="shared" si="0"/>
        <v>12683020.664804664</v>
      </c>
      <c r="AV24" s="68">
        <f t="shared" si="0"/>
        <v>12007565.002998564</v>
      </c>
      <c r="AW24" s="68">
        <f t="shared" si="0"/>
        <v>11326625.725408595</v>
      </c>
      <c r="AX24" s="68">
        <f t="shared" si="0"/>
        <v>10645472.350182142</v>
      </c>
      <c r="AY24" s="68">
        <f t="shared" si="0"/>
        <v>9967580.1780830398</v>
      </c>
      <c r="AZ24" s="68">
        <f t="shared" si="0"/>
        <v>9297354.001967635</v>
      </c>
      <c r="BA24" s="68">
        <f t="shared" si="0"/>
        <v>8637776.5246240906</v>
      </c>
      <c r="BB24" s="68">
        <f t="shared" si="0"/>
        <v>7991513.0763493525</v>
      </c>
      <c r="BC24" s="68">
        <f t="shared" si="0"/>
        <v>7362450.2860673759</v>
      </c>
      <c r="BD24" s="68">
        <f t="shared" si="0"/>
        <v>6754322.7021547118</v>
      </c>
      <c r="BE24" s="68">
        <f t="shared" si="0"/>
        <v>6169896.1238069115</v>
      </c>
      <c r="BF24" s="68">
        <f t="shared" si="0"/>
        <v>5611769.9706694325</v>
      </c>
      <c r="BG24" s="68">
        <f t="shared" si="0"/>
        <v>5082003.9375312328</v>
      </c>
      <c r="BH24" s="68">
        <f t="shared" si="0"/>
        <v>4581998.8230247376</v>
      </c>
      <c r="BI24" s="68">
        <f t="shared" si="0"/>
        <v>4113058.8175231484</v>
      </c>
      <c r="BJ24" s="68">
        <f t="shared" si="0"/>
        <v>3676401.6921794428</v>
      </c>
      <c r="BK24" s="68">
        <f t="shared" si="0"/>
        <v>3272324.91203989</v>
      </c>
      <c r="BL24" s="68">
        <f t="shared" si="0"/>
        <v>2900448.2648008843</v>
      </c>
      <c r="BM24" s="68">
        <f t="shared" si="0"/>
        <v>2559593.5621343227</v>
      </c>
      <c r="BN24" s="68">
        <f t="shared" si="0"/>
        <v>2247815.8113678233</v>
      </c>
      <c r="BO24" s="68">
        <f t="shared" si="0"/>
        <v>1963431.9425472589</v>
      </c>
      <c r="BP24" s="68">
        <f t="shared" si="0"/>
        <v>1704528.3402325693</v>
      </c>
      <c r="BQ24" s="68">
        <f t="shared" si="0"/>
        <v>1469229.239099809</v>
      </c>
      <c r="BR24" s="68">
        <f t="shared" si="0"/>
        <v>1255878.9430528877</v>
      </c>
      <c r="BS24" s="68">
        <f t="shared" si="0"/>
        <v>1063081.4290068457</v>
      </c>
      <c r="BT24" s="68">
        <f t="shared" si="0"/>
        <v>889866.03327133763</v>
      </c>
      <c r="BU24" s="68">
        <f t="shared" si="0"/>
        <v>735465.90212729038</v>
      </c>
      <c r="BV24" s="68">
        <f t="shared" si="0"/>
        <v>599085.86257571634</v>
      </c>
      <c r="BW24" s="68">
        <f t="shared" si="0"/>
        <v>480030.86950519437</v>
      </c>
      <c r="BX24" s="68">
        <f t="shared" ref="BX24:DG24" si="1">MAX(BX32:BX34)</f>
        <v>377619.71104570187</v>
      </c>
      <c r="BY24" s="68">
        <f t="shared" si="1"/>
        <v>291173.11541127326</v>
      </c>
      <c r="BZ24" s="68">
        <f t="shared" si="1"/>
        <v>219765.16306290112</v>
      </c>
      <c r="CA24" s="68">
        <f t="shared" si="1"/>
        <v>162198.43937737867</v>
      </c>
      <c r="CB24" s="68">
        <f t="shared" si="1"/>
        <v>116983.91348346947</v>
      </c>
      <c r="CC24" s="68">
        <f t="shared" si="1"/>
        <v>82450.053441018114</v>
      </c>
      <c r="CD24" s="68">
        <f t="shared" si="1"/>
        <v>56826.930583245616</v>
      </c>
      <c r="CE24" s="68">
        <f t="shared" si="1"/>
        <v>38343.447736383801</v>
      </c>
      <c r="CF24" s="68">
        <f t="shared" si="1"/>
        <v>25371.772690620524</v>
      </c>
      <c r="CG24" s="68">
        <f t="shared" si="1"/>
        <v>16482.253973357034</v>
      </c>
      <c r="CH24" s="68">
        <f t="shared" si="1"/>
        <v>10513.698012343833</v>
      </c>
      <c r="CI24" s="68">
        <f t="shared" si="1"/>
        <v>6580.025743596454</v>
      </c>
      <c r="CJ24" s="68">
        <f t="shared" si="1"/>
        <v>4016.5929413452504</v>
      </c>
      <c r="CK24" s="68">
        <f t="shared" si="1"/>
        <v>2373.4897294358407</v>
      </c>
      <c r="CL24" s="68">
        <f t="shared" si="1"/>
        <v>1371.361972858939</v>
      </c>
      <c r="CM24" s="68">
        <f t="shared" si="1"/>
        <v>795.28501566699049</v>
      </c>
      <c r="CN24" s="68">
        <f t="shared" si="1"/>
        <v>524.57445907615329</v>
      </c>
      <c r="CO24" s="68">
        <f t="shared" si="1"/>
        <v>348.81916128873974</v>
      </c>
      <c r="CP24" s="68">
        <f t="shared" si="1"/>
        <v>222.63256567435889</v>
      </c>
      <c r="CQ24" s="68">
        <f t="shared" si="1"/>
        <v>139.4128397930281</v>
      </c>
      <c r="CR24" s="68">
        <f t="shared" si="1"/>
        <v>100.71495155009002</v>
      </c>
      <c r="CS24" s="68">
        <f t="shared" si="1"/>
        <v>71.576610573482355</v>
      </c>
      <c r="CT24" s="68">
        <f t="shared" si="1"/>
        <v>49.995364452122203</v>
      </c>
      <c r="CU24" s="68">
        <f t="shared" si="1"/>
        <v>34.231758547537218</v>
      </c>
      <c r="CV24" s="68">
        <f t="shared" si="1"/>
        <v>22.95985441846576</v>
      </c>
      <c r="CW24" s="68">
        <f t="shared" si="1"/>
        <v>15.077709727807489</v>
      </c>
      <c r="CX24" s="68">
        <f t="shared" si="1"/>
        <v>9.6890328046438192</v>
      </c>
      <c r="CY24" s="68">
        <f t="shared" si="1"/>
        <v>6.0885284302016691</v>
      </c>
      <c r="CZ24" s="68">
        <f t="shared" si="1"/>
        <v>3.7350074123961741</v>
      </c>
      <c r="DA24" s="68">
        <f t="shared" si="1"/>
        <v>2.2276356791122081</v>
      </c>
      <c r="DB24" s="68">
        <f t="shared" si="1"/>
        <v>1.2808131247895089</v>
      </c>
      <c r="DC24" s="68">
        <f t="shared" si="1"/>
        <v>0.69622450896725596</v>
      </c>
      <c r="DD24" s="68">
        <f t="shared" si="1"/>
        <v>0.34005275757254899</v>
      </c>
      <c r="DE24" s="68">
        <f t="shared" si="1"/>
        <v>0.126268472766462</v>
      </c>
      <c r="DF24" s="68">
        <f t="shared" si="1"/>
        <v>0</v>
      </c>
      <c r="DG24" s="68">
        <f t="shared" si="1"/>
        <v>0</v>
      </c>
    </row>
    <row r="25" spans="1:111" x14ac:dyDescent="0.2">
      <c r="G25" s="60"/>
      <c r="H25" s="47" t="s">
        <v>215</v>
      </c>
      <c r="I25" s="47" t="s">
        <v>111</v>
      </c>
      <c r="J25" s="66">
        <v>655864000.22863424</v>
      </c>
      <c r="K25" s="66">
        <v>655864000.22863424</v>
      </c>
      <c r="L25" s="66">
        <v>615240722.88106871</v>
      </c>
      <c r="M25" s="66">
        <v>579524720.27292097</v>
      </c>
      <c r="N25" s="66">
        <v>546550023.62276137</v>
      </c>
      <c r="O25" s="66">
        <v>516094412.35085273</v>
      </c>
      <c r="P25" s="66">
        <v>487483330.09334886</v>
      </c>
      <c r="Q25" s="66">
        <v>460767745.53063613</v>
      </c>
      <c r="R25" s="66">
        <v>436154762.42017168</v>
      </c>
      <c r="S25" s="66">
        <v>412554585.01979053</v>
      </c>
      <c r="T25" s="66">
        <v>390591667.60837221</v>
      </c>
      <c r="U25" s="66">
        <v>369897994.82300609</v>
      </c>
      <c r="V25" s="66">
        <v>350275816.45579189</v>
      </c>
      <c r="W25" s="66">
        <v>331710401.34153086</v>
      </c>
      <c r="X25" s="66">
        <v>313881195.17430121</v>
      </c>
      <c r="Y25" s="66">
        <v>296471727.59946734</v>
      </c>
      <c r="Z25" s="66">
        <v>279358687.94961834</v>
      </c>
      <c r="AA25" s="66">
        <v>262835829.32171562</v>
      </c>
      <c r="AB25" s="66">
        <v>247182662.14834607</v>
      </c>
      <c r="AC25" s="66">
        <v>232582998.23541299</v>
      </c>
      <c r="AD25" s="66">
        <v>219156905.16916904</v>
      </c>
      <c r="AE25" s="66">
        <v>206928636.507254</v>
      </c>
      <c r="AF25" s="66">
        <v>195718846.79544064</v>
      </c>
      <c r="AG25" s="66">
        <v>185347948.22505119</v>
      </c>
      <c r="AH25" s="66">
        <v>175678638.96444538</v>
      </c>
      <c r="AI25" s="66">
        <v>166606213.34066644</v>
      </c>
      <c r="AJ25" s="66">
        <v>158051100.04611167</v>
      </c>
      <c r="AK25" s="66">
        <v>149948959.47693491</v>
      </c>
      <c r="AL25" s="66">
        <v>142244452.35151812</v>
      </c>
      <c r="AM25" s="66">
        <v>134887603.88917547</v>
      </c>
      <c r="AN25" s="66">
        <v>127840890.93732244</v>
      </c>
      <c r="AO25" s="66">
        <v>121078953.44285749</v>
      </c>
      <c r="AP25" s="66">
        <v>114578770.97277482</v>
      </c>
      <c r="AQ25" s="66">
        <v>108322988.02159922</v>
      </c>
      <c r="AR25" s="66">
        <v>102298397.2151085</v>
      </c>
      <c r="AS25" s="66">
        <v>96494568.529297635</v>
      </c>
      <c r="AT25" s="66">
        <v>90903233.230179757</v>
      </c>
      <c r="AU25" s="66">
        <v>85517396.048115164</v>
      </c>
      <c r="AV25" s="66">
        <v>80333689.243842185</v>
      </c>
      <c r="AW25" s="66">
        <v>75348269.686843261</v>
      </c>
      <c r="AX25" s="66">
        <v>70558803.35200505</v>
      </c>
      <c r="AY25" s="66">
        <v>65963526.509134561</v>
      </c>
      <c r="AZ25" s="66">
        <v>61559026.410258815</v>
      </c>
      <c r="BA25" s="66">
        <v>57341872.093129478</v>
      </c>
      <c r="BB25" s="66">
        <v>53308327.893960193</v>
      </c>
      <c r="BC25" s="66">
        <v>49455789.313387074</v>
      </c>
      <c r="BD25" s="66">
        <v>45782103.755664222</v>
      </c>
      <c r="BE25" s="66">
        <v>42284791.44720234</v>
      </c>
      <c r="BF25" s="66">
        <v>38960977.901870392</v>
      </c>
      <c r="BG25" s="66">
        <v>35806786.279434748</v>
      </c>
      <c r="BH25" s="66">
        <v>32819816.419368591</v>
      </c>
      <c r="BI25" s="66">
        <v>29998163.145777587</v>
      </c>
      <c r="BJ25" s="66">
        <v>27339714.585711807</v>
      </c>
      <c r="BK25" s="66">
        <v>24841996.287027173</v>
      </c>
      <c r="BL25" s="66">
        <v>22502308.443602949</v>
      </c>
      <c r="BM25" s="66">
        <v>20317288.175284531</v>
      </c>
      <c r="BN25" s="66">
        <v>18283294.772180118</v>
      </c>
      <c r="BO25" s="66">
        <v>16396774.696619539</v>
      </c>
      <c r="BP25" s="66">
        <v>14653815.988125427</v>
      </c>
      <c r="BQ25" s="66">
        <v>13050109.29953442</v>
      </c>
      <c r="BR25" s="66">
        <v>11581012.580986582</v>
      </c>
      <c r="BS25" s="66">
        <v>10241559.513982365</v>
      </c>
      <c r="BT25" s="66">
        <v>9026279.0102669466</v>
      </c>
      <c r="BU25" s="66">
        <v>7929138.4151650071</v>
      </c>
      <c r="BV25" s="66">
        <v>6943382.3086086847</v>
      </c>
      <c r="BW25" s="66">
        <v>6061768.0306928083</v>
      </c>
      <c r="BX25" s="66">
        <v>5277012.8932652809</v>
      </c>
      <c r="BY25" s="66">
        <v>4581704.0011349851</v>
      </c>
      <c r="BZ25" s="66">
        <v>3968266.1844846536</v>
      </c>
      <c r="CA25" s="66">
        <v>3429179.5763499052</v>
      </c>
      <c r="CB25" s="66">
        <v>2957072.6832251148</v>
      </c>
      <c r="CC25" s="66">
        <v>2544798.9577990933</v>
      </c>
      <c r="CD25" s="66">
        <v>2185573.7233867263</v>
      </c>
      <c r="CE25" s="66">
        <v>1873112.7439045068</v>
      </c>
      <c r="CF25" s="66">
        <v>1601640.1517748951</v>
      </c>
      <c r="CG25" s="66">
        <v>1365983.8512803023</v>
      </c>
      <c r="CH25" s="66">
        <v>1161498.8321868083</v>
      </c>
      <c r="CI25" s="66">
        <v>984196.86128482746</v>
      </c>
      <c r="CJ25" s="66">
        <v>830658.10480389174</v>
      </c>
      <c r="CK25" s="66">
        <v>697979.1007682737</v>
      </c>
      <c r="CL25" s="66">
        <v>583687.48428815627</v>
      </c>
      <c r="CM25" s="66">
        <v>485556.36396339058</v>
      </c>
      <c r="CN25" s="66">
        <v>401527.5965387249</v>
      </c>
      <c r="CO25" s="66">
        <v>329769.33959908673</v>
      </c>
      <c r="CP25" s="66">
        <v>268734.15452406439</v>
      </c>
      <c r="CQ25" s="66">
        <v>217115.86451875698</v>
      </c>
      <c r="CR25" s="66">
        <v>173801.6896215642</v>
      </c>
      <c r="CS25" s="66">
        <v>137757.48433422734</v>
      </c>
      <c r="CT25" s="66">
        <v>108002.42693283601</v>
      </c>
      <c r="CU25" s="66">
        <v>83663.321803584709</v>
      </c>
      <c r="CV25" s="66">
        <v>63935.708317893419</v>
      </c>
      <c r="CW25" s="66">
        <v>48101.339840935383</v>
      </c>
      <c r="CX25" s="66">
        <v>35553.799726075049</v>
      </c>
      <c r="CY25" s="66">
        <v>25702.73241713646</v>
      </c>
      <c r="CZ25" s="66">
        <v>18071.832916892323</v>
      </c>
      <c r="DA25" s="66">
        <v>12263.566502898278</v>
      </c>
      <c r="DB25" s="66">
        <v>7931.0240191235935</v>
      </c>
      <c r="DC25" s="66">
        <v>4771.3438615298674</v>
      </c>
      <c r="DD25" s="66">
        <v>2530.5329170284444</v>
      </c>
      <c r="DE25" s="66">
        <v>1003.4725791438642</v>
      </c>
      <c r="DF25" s="66">
        <v>0</v>
      </c>
      <c r="DG25" s="66">
        <v>0</v>
      </c>
    </row>
    <row r="26" spans="1:111" x14ac:dyDescent="0.2">
      <c r="I26" s="47" t="s">
        <v>112</v>
      </c>
      <c r="J26" s="69"/>
      <c r="K26" s="69">
        <v>0</v>
      </c>
      <c r="L26" s="69">
        <v>0</v>
      </c>
      <c r="M26" s="69">
        <v>0</v>
      </c>
      <c r="N26" s="69">
        <v>0</v>
      </c>
      <c r="O26" s="69">
        <v>0</v>
      </c>
      <c r="P26" s="69">
        <v>0</v>
      </c>
      <c r="Q26" s="69">
        <v>0</v>
      </c>
      <c r="R26" s="69">
        <v>0</v>
      </c>
      <c r="S26" s="69">
        <v>0</v>
      </c>
      <c r="T26" s="69">
        <v>0</v>
      </c>
      <c r="U26" s="69">
        <v>0</v>
      </c>
      <c r="V26" s="69">
        <v>0</v>
      </c>
      <c r="W26" s="69">
        <v>0</v>
      </c>
      <c r="X26" s="69">
        <v>0</v>
      </c>
      <c r="Y26" s="69">
        <v>0</v>
      </c>
      <c r="Z26" s="69">
        <v>0</v>
      </c>
      <c r="AA26" s="69">
        <v>0</v>
      </c>
      <c r="AB26" s="69">
        <v>0</v>
      </c>
      <c r="AC26" s="69">
        <v>0</v>
      </c>
      <c r="AD26" s="69">
        <v>0</v>
      </c>
      <c r="AE26" s="69">
        <v>0</v>
      </c>
      <c r="AF26" s="69">
        <v>0</v>
      </c>
      <c r="AG26" s="69">
        <v>0</v>
      </c>
      <c r="AH26" s="69">
        <v>0</v>
      </c>
      <c r="AI26" s="69">
        <v>0</v>
      </c>
      <c r="AJ26" s="69">
        <v>0</v>
      </c>
      <c r="AK26" s="69">
        <v>0</v>
      </c>
      <c r="AL26" s="69">
        <v>0</v>
      </c>
      <c r="AM26" s="69">
        <v>0</v>
      </c>
      <c r="AN26" s="69">
        <v>0</v>
      </c>
      <c r="AO26" s="69">
        <v>0</v>
      </c>
      <c r="AP26" s="69">
        <v>0</v>
      </c>
      <c r="AQ26" s="69">
        <v>0</v>
      </c>
      <c r="AR26" s="69">
        <v>0</v>
      </c>
      <c r="AS26" s="69">
        <v>0</v>
      </c>
      <c r="AT26" s="69">
        <v>0</v>
      </c>
      <c r="AU26" s="69">
        <v>0</v>
      </c>
      <c r="AV26" s="69">
        <v>0</v>
      </c>
      <c r="AW26" s="69">
        <v>0</v>
      </c>
      <c r="AX26" s="69">
        <v>0</v>
      </c>
      <c r="AY26" s="69">
        <v>0</v>
      </c>
      <c r="AZ26" s="69">
        <v>0</v>
      </c>
      <c r="BA26" s="69">
        <v>0</v>
      </c>
      <c r="BB26" s="69">
        <v>0</v>
      </c>
      <c r="BC26" s="69">
        <v>0</v>
      </c>
      <c r="BD26" s="69">
        <v>0</v>
      </c>
      <c r="BE26" s="69">
        <v>0</v>
      </c>
      <c r="BF26" s="69">
        <v>0</v>
      </c>
      <c r="BG26" s="69">
        <v>0</v>
      </c>
      <c r="BH26" s="69">
        <v>0</v>
      </c>
      <c r="BI26" s="69">
        <v>0</v>
      </c>
      <c r="BJ26" s="69">
        <v>0</v>
      </c>
      <c r="BK26" s="69">
        <v>0</v>
      </c>
      <c r="BL26" s="69">
        <v>0</v>
      </c>
      <c r="BM26" s="69">
        <v>0</v>
      </c>
      <c r="BN26" s="69">
        <v>0</v>
      </c>
      <c r="BO26" s="69">
        <v>0</v>
      </c>
      <c r="BP26" s="69">
        <v>0</v>
      </c>
      <c r="BQ26" s="69">
        <v>0</v>
      </c>
      <c r="BR26" s="69">
        <v>0</v>
      </c>
      <c r="BS26" s="69">
        <v>0</v>
      </c>
      <c r="BT26" s="69">
        <v>0</v>
      </c>
      <c r="BU26" s="69">
        <v>0</v>
      </c>
      <c r="BV26" s="69">
        <v>0</v>
      </c>
      <c r="BW26" s="69">
        <v>0</v>
      </c>
      <c r="BX26" s="69">
        <v>0</v>
      </c>
      <c r="BY26" s="69">
        <v>0</v>
      </c>
      <c r="BZ26" s="69">
        <v>0</v>
      </c>
      <c r="CA26" s="69">
        <v>0</v>
      </c>
      <c r="CB26" s="69">
        <v>0</v>
      </c>
      <c r="CC26" s="69">
        <v>0</v>
      </c>
      <c r="CD26" s="69">
        <v>0</v>
      </c>
      <c r="CE26" s="69">
        <v>0</v>
      </c>
      <c r="CF26" s="69">
        <v>0</v>
      </c>
      <c r="CG26" s="69">
        <v>0</v>
      </c>
      <c r="CH26" s="69">
        <v>0</v>
      </c>
      <c r="CI26" s="69">
        <v>0</v>
      </c>
      <c r="CJ26" s="69">
        <v>0</v>
      </c>
      <c r="CK26" s="69">
        <v>0</v>
      </c>
      <c r="CL26" s="69">
        <v>0</v>
      </c>
      <c r="CM26" s="69">
        <v>0</v>
      </c>
      <c r="CN26" s="69">
        <v>0</v>
      </c>
      <c r="CO26" s="69">
        <v>0</v>
      </c>
      <c r="CP26" s="69">
        <v>0</v>
      </c>
      <c r="CQ26" s="69">
        <v>0</v>
      </c>
      <c r="CR26" s="69">
        <v>0</v>
      </c>
      <c r="CS26" s="69">
        <v>0</v>
      </c>
      <c r="CT26" s="69">
        <v>0</v>
      </c>
      <c r="CU26" s="69">
        <v>0</v>
      </c>
      <c r="CV26" s="69">
        <v>0</v>
      </c>
      <c r="CW26" s="69">
        <v>0</v>
      </c>
      <c r="CX26" s="69">
        <v>0</v>
      </c>
      <c r="CY26" s="69">
        <v>0</v>
      </c>
      <c r="CZ26" s="69">
        <v>0</v>
      </c>
      <c r="DA26" s="69">
        <v>0</v>
      </c>
      <c r="DB26" s="69">
        <v>0</v>
      </c>
      <c r="DC26" s="69">
        <v>0</v>
      </c>
      <c r="DD26" s="69">
        <v>0</v>
      </c>
      <c r="DE26" s="69">
        <v>0</v>
      </c>
      <c r="DF26" s="69">
        <v>0</v>
      </c>
      <c r="DG26" s="69">
        <v>0</v>
      </c>
    </row>
    <row r="27" spans="1:111" x14ac:dyDescent="0.2">
      <c r="G27" s="60"/>
      <c r="H27" s="47" t="s">
        <v>215</v>
      </c>
      <c r="I27" s="47" t="s">
        <v>113</v>
      </c>
      <c r="J27" s="66">
        <v>111253092.92951624</v>
      </c>
      <c r="K27" s="66">
        <v>111253092.92951624</v>
      </c>
      <c r="L27" s="66">
        <v>73592878.184837833</v>
      </c>
      <c r="M27" s="66">
        <v>63537712.139642417</v>
      </c>
      <c r="N27" s="66">
        <v>60447897.06137982</v>
      </c>
      <c r="O27" s="66">
        <v>57341605.331103697</v>
      </c>
      <c r="P27" s="66">
        <v>54344123.684115909</v>
      </c>
      <c r="Q27" s="66">
        <v>51243643.653709337</v>
      </c>
      <c r="R27" s="66">
        <v>47869745.050986961</v>
      </c>
      <c r="S27" s="66">
        <v>44068158.0623037</v>
      </c>
      <c r="T27" s="66">
        <v>40338140.540488303</v>
      </c>
      <c r="U27" s="66">
        <v>36466220.656069785</v>
      </c>
      <c r="V27" s="66">
        <v>32562825.914338488</v>
      </c>
      <c r="W27" s="66">
        <v>28518077.508505657</v>
      </c>
      <c r="X27" s="66">
        <v>24712217.567942478</v>
      </c>
      <c r="Y27" s="66">
        <v>21236238.856127653</v>
      </c>
      <c r="Z27" s="66">
        <v>18249855.714858089</v>
      </c>
      <c r="AA27" s="66">
        <v>15952560.469564084</v>
      </c>
      <c r="AB27" s="66">
        <v>14181985.544434695</v>
      </c>
      <c r="AC27" s="66">
        <v>12192240.522227723</v>
      </c>
      <c r="AD27" s="66">
        <v>10469271.273374658</v>
      </c>
      <c r="AE27" s="66">
        <v>9292850.8469182067</v>
      </c>
      <c r="AF27" s="66">
        <v>8256734.8411477869</v>
      </c>
      <c r="AG27" s="66">
        <v>7438418.0200950857</v>
      </c>
      <c r="AH27" s="66">
        <v>6753876.6541759511</v>
      </c>
      <c r="AI27" s="66">
        <v>6131142.5367242647</v>
      </c>
      <c r="AJ27" s="66">
        <v>5611841.9290293213</v>
      </c>
      <c r="AK27" s="66">
        <v>5169427.2838011803</v>
      </c>
      <c r="AL27" s="66">
        <v>4845377.0495921448</v>
      </c>
      <c r="AM27" s="66">
        <v>4596320.205172562</v>
      </c>
      <c r="AN27" s="66">
        <v>4380867.417379735</v>
      </c>
      <c r="AO27" s="66">
        <v>4214420.8321367465</v>
      </c>
      <c r="AP27" s="66">
        <v>4088668.2119429791</v>
      </c>
      <c r="AQ27" s="66">
        <v>3963268.6280416474</v>
      </c>
      <c r="AR27" s="66">
        <v>3838727.8340781587</v>
      </c>
      <c r="AS27" s="66">
        <v>3723380.1793954931</v>
      </c>
      <c r="AT27" s="66">
        <v>3609932.7585077616</v>
      </c>
      <c r="AU27" s="66">
        <v>3498227.6091421088</v>
      </c>
      <c r="AV27" s="66">
        <v>3379812.467423609</v>
      </c>
      <c r="AW27" s="66">
        <v>3261091.7328561135</v>
      </c>
      <c r="AX27" s="66">
        <v>3146384.013418681</v>
      </c>
      <c r="AY27" s="66">
        <v>3037944.8940156945</v>
      </c>
      <c r="AZ27" s="66">
        <v>2937333.2842229013</v>
      </c>
      <c r="BA27" s="66">
        <v>2834829.6957270843</v>
      </c>
      <c r="BB27" s="66">
        <v>2728659.9433861892</v>
      </c>
      <c r="BC27" s="66">
        <v>2614972.552837647</v>
      </c>
      <c r="BD27" s="66">
        <v>2504965.5839147842</v>
      </c>
      <c r="BE27" s="66">
        <v>2401005.8162942478</v>
      </c>
      <c r="BF27" s="66">
        <v>2298911.8750535683</v>
      </c>
      <c r="BG27" s="66">
        <v>2191950.1822802848</v>
      </c>
      <c r="BH27" s="66">
        <v>2092860.4820261486</v>
      </c>
      <c r="BI27" s="66">
        <v>1999773.1184712728</v>
      </c>
      <c r="BJ27" s="66">
        <v>1920699.3337063428</v>
      </c>
      <c r="BK27" s="66">
        <v>1842322.27279175</v>
      </c>
      <c r="BL27" s="66">
        <v>1762313.8668372999</v>
      </c>
      <c r="BM27" s="66">
        <v>1692556.6985310796</v>
      </c>
      <c r="BN27" s="66">
        <v>1648211.4211234045</v>
      </c>
      <c r="BO27" s="66">
        <v>1601195.3443655376</v>
      </c>
      <c r="BP27" s="66">
        <v>1545480.9400414499</v>
      </c>
      <c r="BQ27" s="66">
        <v>1470289.9584913028</v>
      </c>
      <c r="BR27" s="66">
        <v>1393246.7492084946</v>
      </c>
      <c r="BS27" s="66">
        <v>1317282.9326571471</v>
      </c>
      <c r="BT27" s="66">
        <v>1246054.8814131641</v>
      </c>
      <c r="BU27" s="66">
        <v>1169001.5138119573</v>
      </c>
      <c r="BV27" s="66">
        <v>1093677.1809441007</v>
      </c>
      <c r="BW27" s="66">
        <v>1010249.5658919739</v>
      </c>
      <c r="BX27" s="66">
        <v>928534.84311538434</v>
      </c>
      <c r="BY27" s="66">
        <v>851666.36406867963</v>
      </c>
      <c r="BZ27" s="66">
        <v>778355.65640395181</v>
      </c>
      <c r="CA27" s="66">
        <v>711120.04254458053</v>
      </c>
      <c r="CB27" s="66">
        <v>644172.1094734855</v>
      </c>
      <c r="CC27" s="66">
        <v>573761.69699365052</v>
      </c>
      <c r="CD27" s="66">
        <v>490226.45462933701</v>
      </c>
      <c r="CE27" s="66">
        <v>422844.53993992676</v>
      </c>
      <c r="CF27" s="66">
        <v>367453.15284278319</v>
      </c>
      <c r="CG27" s="66">
        <v>321910.53119081579</v>
      </c>
      <c r="CH27" s="66">
        <v>281372.80472116807</v>
      </c>
      <c r="CI27" s="66">
        <v>246264.19138659263</v>
      </c>
      <c r="CJ27" s="66">
        <v>216456.75298763681</v>
      </c>
      <c r="CK27" s="66">
        <v>188454.09906716942</v>
      </c>
      <c r="CL27" s="66">
        <v>163338.62165789327</v>
      </c>
      <c r="CM27" s="66">
        <v>139970.16152999582</v>
      </c>
      <c r="CN27" s="66">
        <v>116020.59832208285</v>
      </c>
      <c r="CO27" s="66">
        <v>94097.637228558422</v>
      </c>
      <c r="CP27" s="66">
        <v>75407.046395618992</v>
      </c>
      <c r="CQ27" s="66">
        <v>59771.896464762016</v>
      </c>
      <c r="CR27" s="66">
        <v>46603.40692902606</v>
      </c>
      <c r="CS27" s="66">
        <v>34981.50844344146</v>
      </c>
      <c r="CT27" s="66">
        <v>25538.733041548392</v>
      </c>
      <c r="CU27" s="66">
        <v>18218.835194279647</v>
      </c>
      <c r="CV27" s="66">
        <v>12668.932141243995</v>
      </c>
      <c r="CW27" s="66">
        <v>8703.5590739381187</v>
      </c>
      <c r="CX27" s="66">
        <v>5889.5607753080249</v>
      </c>
      <c r="CY27" s="66">
        <v>3923.1447839699549</v>
      </c>
      <c r="CZ27" s="66">
        <v>2595.8718392608466</v>
      </c>
      <c r="DA27" s="66">
        <v>1661.6198536333447</v>
      </c>
      <c r="DB27" s="66">
        <v>1070.2657865470571</v>
      </c>
      <c r="DC27" s="66">
        <v>677.1562558730709</v>
      </c>
      <c r="DD27" s="66">
        <v>397.74415128245539</v>
      </c>
      <c r="DE27" s="66">
        <v>185.83600551146804</v>
      </c>
      <c r="DF27" s="66">
        <v>0</v>
      </c>
      <c r="DG27" s="66">
        <v>0</v>
      </c>
    </row>
    <row r="28" spans="1:111" x14ac:dyDescent="0.2">
      <c r="G28" s="60"/>
      <c r="H28" s="47" t="s">
        <v>251</v>
      </c>
      <c r="I28" s="47" t="s">
        <v>256</v>
      </c>
      <c r="J28" s="62"/>
      <c r="K28" s="68">
        <f>Correlatiematrix!AH14</f>
        <v>1691942834.6839709</v>
      </c>
      <c r="L28" s="68">
        <f>Correlatiematrix!AH15</f>
        <v>1612763608.4939327</v>
      </c>
      <c r="M28" s="68">
        <f>Correlatiematrix!AH16</f>
        <v>1549011257.3024697</v>
      </c>
      <c r="N28" s="68">
        <f>Correlatiematrix!AH17</f>
        <v>1490718280.2319191</v>
      </c>
      <c r="O28" s="68">
        <f>Correlatiematrix!AH18</f>
        <v>1435921135.1131659</v>
      </c>
      <c r="P28" s="68">
        <f>Correlatiematrix!AH19</f>
        <v>1383863514.0367427</v>
      </c>
      <c r="Q28" s="68">
        <f>Correlatiematrix!AH20</f>
        <v>1333117658.230906</v>
      </c>
      <c r="R28" s="68">
        <f>Correlatiematrix!AH21</f>
        <v>1283817375.1224751</v>
      </c>
      <c r="S28" s="68">
        <f>Correlatiematrix!AH22</f>
        <v>1235176316.0850637</v>
      </c>
      <c r="T28" s="68">
        <f>Correlatiematrix!AH23</f>
        <v>1187273737.8366454</v>
      </c>
      <c r="U28" s="68">
        <f>Correlatiematrix!AH24</f>
        <v>1125682147.8207397</v>
      </c>
      <c r="V28" s="68">
        <f>Correlatiematrix!AH25</f>
        <v>1078694967.7202067</v>
      </c>
      <c r="W28" s="68">
        <f>Correlatiematrix!AH26</f>
        <v>1032396008.3670766</v>
      </c>
      <c r="X28" s="68">
        <f>Correlatiematrix!AH27</f>
        <v>986486011.10457551</v>
      </c>
      <c r="Y28" s="68">
        <f>Correlatiematrix!AH28</f>
        <v>940492708.8426373</v>
      </c>
      <c r="Z28" s="68">
        <f>Correlatiematrix!AH29</f>
        <v>894657138.12720692</v>
      </c>
      <c r="AA28" s="68">
        <f>Correlatiematrix!AH30</f>
        <v>849763149.77446687</v>
      </c>
      <c r="AB28" s="68">
        <f>Correlatiematrix!AH31</f>
        <v>806031685.57213628</v>
      </c>
      <c r="AC28" s="68">
        <f>Correlatiematrix!AH32</f>
        <v>763339470.60883641</v>
      </c>
      <c r="AD28" s="68">
        <f>Correlatiematrix!AH33</f>
        <v>721990571.92135608</v>
      </c>
      <c r="AE28" s="68">
        <f>Correlatiematrix!AH34</f>
        <v>682062793.14618933</v>
      </c>
      <c r="AF28" s="68">
        <f>Correlatiematrix!AH35</f>
        <v>643385652.61577308</v>
      </c>
      <c r="AG28" s="68">
        <f>Correlatiematrix!AH36</f>
        <v>606162400.49065578</v>
      </c>
      <c r="AH28" s="68">
        <f>Correlatiematrix!AH37</f>
        <v>570026542.91298246</v>
      </c>
      <c r="AI28" s="68">
        <f>Correlatiematrix!AH38</f>
        <v>535198417.7688399</v>
      </c>
      <c r="AJ28" s="68">
        <f>Correlatiematrix!AH39</f>
        <v>501655356.20103902</v>
      </c>
      <c r="AK28" s="68">
        <f>Correlatiematrix!AH40</f>
        <v>469387125.89694554</v>
      </c>
      <c r="AL28" s="68">
        <f>Correlatiematrix!AH41</f>
        <v>438486509.1699273</v>
      </c>
      <c r="AM28" s="68">
        <f>Correlatiematrix!AH42</f>
        <v>409022664.2310521</v>
      </c>
      <c r="AN28" s="68">
        <f>Correlatiematrix!AH43</f>
        <v>380872387.82341146</v>
      </c>
      <c r="AO28" s="68">
        <f>Correlatiematrix!AH44</f>
        <v>354055375.33575189</v>
      </c>
      <c r="AP28" s="68">
        <f>Correlatiematrix!AH45</f>
        <v>328640981.54581016</v>
      </c>
      <c r="AQ28" s="68">
        <f>Correlatiematrix!AH46</f>
        <v>304520993.02068049</v>
      </c>
      <c r="AR28" s="68">
        <f>Correlatiematrix!AH47</f>
        <v>281709383.19428009</v>
      </c>
      <c r="AS28" s="68">
        <f>Correlatiematrix!AH48</f>
        <v>260163000.87487403</v>
      </c>
      <c r="AT28" s="68">
        <f>Correlatiematrix!AH49</f>
        <v>239883402.53322077</v>
      </c>
      <c r="AU28" s="68">
        <f>Correlatiematrix!AH50</f>
        <v>220804663.4001497</v>
      </c>
      <c r="AV28" s="68">
        <f>Correlatiematrix!AH51</f>
        <v>202923908.01815486</v>
      </c>
      <c r="AW28" s="68">
        <f>Correlatiematrix!AH52</f>
        <v>186218643.13660878</v>
      </c>
      <c r="AX28" s="68">
        <f>Correlatiematrix!AH53</f>
        <v>170654895.90381992</v>
      </c>
      <c r="AY28" s="68">
        <f>Correlatiematrix!AH54</f>
        <v>156211708.72738564</v>
      </c>
      <c r="AZ28" s="68">
        <f>Correlatiematrix!AH55</f>
        <v>142878853.77632105</v>
      </c>
      <c r="BA28" s="68">
        <f>Correlatiematrix!AH56</f>
        <v>130606162.73218355</v>
      </c>
      <c r="BB28" s="68">
        <f>Correlatiematrix!AH57</f>
        <v>119303379.52486873</v>
      </c>
      <c r="BC28" s="68">
        <f>Correlatiematrix!AH58</f>
        <v>108867699.02978954</v>
      </c>
      <c r="BD28" s="68">
        <f>Correlatiematrix!AH59</f>
        <v>99349792.006192386</v>
      </c>
      <c r="BE28" s="68">
        <f>Correlatiematrix!AH60</f>
        <v>90710930.373355865</v>
      </c>
      <c r="BF28" s="68">
        <f>Correlatiematrix!AH61</f>
        <v>82828211.725253612</v>
      </c>
      <c r="BG28" s="68">
        <f>Correlatiematrix!AH62</f>
        <v>75551218.480414867</v>
      </c>
      <c r="BH28" s="68">
        <f>Correlatiematrix!AH63</f>
        <v>68957548.894171134</v>
      </c>
      <c r="BI28" s="68">
        <f>Correlatiematrix!AH64</f>
        <v>63005827.383407816</v>
      </c>
      <c r="BJ28" s="68">
        <f>Correlatiematrix!AH65</f>
        <v>57760404.532541856</v>
      </c>
      <c r="BK28" s="68">
        <f>Correlatiematrix!AH66</f>
        <v>52994183.469790392</v>
      </c>
      <c r="BL28" s="68">
        <f>Correlatiematrix!AH67</f>
        <v>48626975.687127307</v>
      </c>
      <c r="BM28" s="68">
        <f>Correlatiematrix!AH68</f>
        <v>44751658.314550906</v>
      </c>
      <c r="BN28" s="68">
        <f>Correlatiematrix!AH69</f>
        <v>41520135.094432652</v>
      </c>
      <c r="BO28" s="68">
        <f>Correlatiematrix!AH70</f>
        <v>38597638.115153164</v>
      </c>
      <c r="BP28" s="68">
        <f>Correlatiematrix!AH71</f>
        <v>35872944.669151045</v>
      </c>
      <c r="BQ28" s="68">
        <f>Correlatiematrix!AH72</f>
        <v>33153240.547832903</v>
      </c>
      <c r="BR28" s="68">
        <f>Correlatiematrix!AH73</f>
        <v>30613220.019721579</v>
      </c>
      <c r="BS28" s="68">
        <f>Correlatiematrix!AH74</f>
        <v>28260503.045637347</v>
      </c>
      <c r="BT28" s="68">
        <f>Correlatiematrix!AH75</f>
        <v>26142193.055791557</v>
      </c>
      <c r="BU28" s="68">
        <f>Correlatiematrix!AH76</f>
        <v>24070072.262238182</v>
      </c>
      <c r="BV28" s="68">
        <f>Correlatiematrix!AH77</f>
        <v>22131938.527092528</v>
      </c>
      <c r="BW28" s="68">
        <f>Correlatiematrix!AH78</f>
        <v>20165937.02043521</v>
      </c>
      <c r="BX28" s="68">
        <f>Correlatiematrix!AH79</f>
        <v>18310391.236968532</v>
      </c>
      <c r="BY28" s="68">
        <f>Correlatiematrix!AH80</f>
        <v>16616615.471376792</v>
      </c>
      <c r="BZ28" s="68">
        <f>Correlatiematrix!AH81</f>
        <v>15065154.257481601</v>
      </c>
      <c r="CA28" s="68">
        <f>Correlatiematrix!AH82</f>
        <v>13666455.665117523</v>
      </c>
      <c r="CB28" s="68">
        <f>Correlatiematrix!AH83</f>
        <v>12331966.186064707</v>
      </c>
      <c r="CC28" s="68">
        <f>Correlatiematrix!AH84</f>
        <v>11046076.382868867</v>
      </c>
      <c r="CD28" s="68">
        <f>Correlatiematrix!AH85</f>
        <v>9711875.3017038051</v>
      </c>
      <c r="CE28" s="68">
        <f>Correlatiematrix!AH86</f>
        <v>8656217.7821399607</v>
      </c>
      <c r="CF28" s="68">
        <f>Correlatiematrix!AH87</f>
        <v>7827198.3438473456</v>
      </c>
      <c r="CG28" s="68">
        <f>Correlatiematrix!AH88</f>
        <v>7206438.7404873818</v>
      </c>
      <c r="CH28" s="68">
        <f>Correlatiematrix!AH89</f>
        <v>6724018.6373676946</v>
      </c>
      <c r="CI28" s="68">
        <f>Correlatiematrix!AH90</f>
        <v>6375763.4991991995</v>
      </c>
      <c r="CJ28" s="68">
        <f>Correlatiematrix!AH91</f>
        <v>6138603.5843324186</v>
      </c>
      <c r="CK28" s="68">
        <f>Correlatiematrix!AH92</f>
        <v>5978639.6120924158</v>
      </c>
      <c r="CL28" s="68">
        <f>Correlatiematrix!AH93</f>
        <v>5893347.3660450112</v>
      </c>
      <c r="CM28" s="68">
        <f>Correlatiematrix!AH94</f>
        <v>5866029.7054782389</v>
      </c>
      <c r="CN28" s="68">
        <f>Correlatiematrix!AH95</f>
        <v>1936269.5960328165</v>
      </c>
      <c r="CO28" s="68">
        <f>Correlatiematrix!AH96</f>
        <v>1551555.2313471206</v>
      </c>
      <c r="CP28" s="68">
        <f>Correlatiematrix!AH97</f>
        <v>1228908.0261742654</v>
      </c>
      <c r="CQ28" s="68">
        <f>Correlatiematrix!AH98</f>
        <v>961199.71053798683</v>
      </c>
      <c r="CR28" s="68">
        <f>Correlatiematrix!AH99</f>
        <v>740044.30261097732</v>
      </c>
      <c r="CS28" s="68">
        <f>Correlatiematrix!AH100</f>
        <v>548694.25815076404</v>
      </c>
      <c r="CT28" s="68">
        <f>Correlatiematrix!AH101</f>
        <v>401146.6271648985</v>
      </c>
      <c r="CU28" s="68">
        <f>Correlatiematrix!AH102</f>
        <v>283131.23709042586</v>
      </c>
      <c r="CV28" s="68">
        <f>Correlatiematrix!AH103</f>
        <v>195279.69515573888</v>
      </c>
      <c r="CW28" s="68">
        <f>Correlatiematrix!AH104</f>
        <v>133348.78789194269</v>
      </c>
      <c r="CX28" s="68">
        <f>Correlatiematrix!AH105</f>
        <v>89862.983653093936</v>
      </c>
      <c r="CY28" s="68">
        <f>Correlatiematrix!AH106</f>
        <v>59816.386295321587</v>
      </c>
      <c r="CZ28" s="68">
        <f>Correlatiematrix!AH107</f>
        <v>39735.090926857774</v>
      </c>
      <c r="DA28" s="68">
        <f>Correlatiematrix!AH108</f>
        <v>25642.635221841676</v>
      </c>
      <c r="DB28" s="68">
        <f>Correlatiematrix!AH109</f>
        <v>16498.527566522509</v>
      </c>
      <c r="DC28" s="68">
        <f>Correlatiematrix!AH110</f>
        <v>10350.780224601911</v>
      </c>
      <c r="DD28" s="68">
        <f>Correlatiematrix!AH111</f>
        <v>5971.1161744792798</v>
      </c>
      <c r="DE28" s="68">
        <f>Correlatiematrix!AH112</f>
        <v>2637.9302538503975</v>
      </c>
      <c r="DF28" s="68">
        <f>Correlatiematrix!AH113</f>
        <v>0</v>
      </c>
      <c r="DG28" s="68">
        <f>Correlatiematrix!AH114</f>
        <v>0</v>
      </c>
    </row>
    <row r="29" spans="1:111" x14ac:dyDescent="0.2">
      <c r="G29" s="60"/>
      <c r="H29" s="47" t="s">
        <v>215</v>
      </c>
      <c r="I29" s="47" t="s">
        <v>247</v>
      </c>
      <c r="J29" s="66">
        <v>182960193.17773804</v>
      </c>
      <c r="K29" s="66">
        <v>182960193.17773804</v>
      </c>
      <c r="L29" s="66">
        <v>175204066.89269525</v>
      </c>
      <c r="M29" s="66">
        <v>169485747.09850588</v>
      </c>
      <c r="N29" s="66">
        <v>163491648.9834632</v>
      </c>
      <c r="O29" s="66">
        <v>158050742.66930822</v>
      </c>
      <c r="P29" s="66">
        <v>152123184.02482802</v>
      </c>
      <c r="Q29" s="66">
        <v>146536927.77933747</v>
      </c>
      <c r="R29" s="66">
        <v>141029757.06347549</v>
      </c>
      <c r="S29" s="66">
        <v>135490729.10975534</v>
      </c>
      <c r="T29" s="66">
        <v>130327420.28961869</v>
      </c>
      <c r="U29" s="66">
        <v>123851001.32339644</v>
      </c>
      <c r="V29" s="66">
        <v>118668904.22382578</v>
      </c>
      <c r="W29" s="66">
        <v>113602766.7166252</v>
      </c>
      <c r="X29" s="66">
        <v>108528546.94298495</v>
      </c>
      <c r="Y29" s="66">
        <v>103478689.12320575</v>
      </c>
      <c r="Z29" s="66">
        <v>98373598.327811897</v>
      </c>
      <c r="AA29" s="66">
        <v>93503765.870571882</v>
      </c>
      <c r="AB29" s="66">
        <v>88952642.942717284</v>
      </c>
      <c r="AC29" s="66">
        <v>84860285.798423246</v>
      </c>
      <c r="AD29" s="66">
        <v>80986026.093941107</v>
      </c>
      <c r="AE29" s="66">
        <v>77311674.723368064</v>
      </c>
      <c r="AF29" s="66">
        <v>73760950.39196609</v>
      </c>
      <c r="AG29" s="66">
        <v>70432506.211199328</v>
      </c>
      <c r="AH29" s="66">
        <v>67165118.605224326</v>
      </c>
      <c r="AI29" s="66">
        <v>63950098.345740207</v>
      </c>
      <c r="AJ29" s="66">
        <v>60795705.002682842</v>
      </c>
      <c r="AK29" s="66">
        <v>57715620.884931982</v>
      </c>
      <c r="AL29" s="66">
        <v>54732829.81941729</v>
      </c>
      <c r="AM29" s="66">
        <v>51859253.405094698</v>
      </c>
      <c r="AN29" s="66">
        <v>49072916.398286775</v>
      </c>
      <c r="AO29" s="66">
        <v>46390043.004048988</v>
      </c>
      <c r="AP29" s="66">
        <v>43809625.762497343</v>
      </c>
      <c r="AQ29" s="66">
        <v>41323288.261640772</v>
      </c>
      <c r="AR29" s="66">
        <v>38954372.090695523</v>
      </c>
      <c r="AS29" s="66">
        <v>36669898.014362328</v>
      </c>
      <c r="AT29" s="66">
        <v>34500149.063847259</v>
      </c>
      <c r="AU29" s="66">
        <v>32420437.97107156</v>
      </c>
      <c r="AV29" s="66">
        <v>30447343.606220115</v>
      </c>
      <c r="AW29" s="66">
        <v>28575532.520835876</v>
      </c>
      <c r="AX29" s="66">
        <v>26802135.723255612</v>
      </c>
      <c r="AY29" s="66">
        <v>25126870.585026182</v>
      </c>
      <c r="AZ29" s="66">
        <v>23542591.924140234</v>
      </c>
      <c r="BA29" s="66">
        <v>22067529.644397501</v>
      </c>
      <c r="BB29" s="66">
        <v>20689699.164872404</v>
      </c>
      <c r="BC29" s="66">
        <v>19403260.921562813</v>
      </c>
      <c r="BD29" s="66">
        <v>18202028.831421632</v>
      </c>
      <c r="BE29" s="66">
        <v>17080236.370200958</v>
      </c>
      <c r="BF29" s="66">
        <v>16031908.647927262</v>
      </c>
      <c r="BG29" s="66">
        <v>15054106.723840332</v>
      </c>
      <c r="BH29" s="66">
        <v>14136913.832293792</v>
      </c>
      <c r="BI29" s="66">
        <v>13277398.287422121</v>
      </c>
      <c r="BJ29" s="66">
        <v>12474232.540112592</v>
      </c>
      <c r="BK29" s="66">
        <v>11718482.295916121</v>
      </c>
      <c r="BL29" s="66">
        <v>11006232.631338423</v>
      </c>
      <c r="BM29" s="66">
        <v>10333636.612145452</v>
      </c>
      <c r="BN29" s="66">
        <v>9697149.6708028093</v>
      </c>
      <c r="BO29" s="66">
        <v>9094835.4156543855</v>
      </c>
      <c r="BP29" s="66">
        <v>8524106.7070138603</v>
      </c>
      <c r="BQ29" s="66">
        <v>7981896.1580161368</v>
      </c>
      <c r="BR29" s="66">
        <v>7466020.1517128367</v>
      </c>
      <c r="BS29" s="66">
        <v>6973669.9821589012</v>
      </c>
      <c r="BT29" s="66">
        <v>6503546.295278484</v>
      </c>
      <c r="BU29" s="66">
        <v>6054534.7973374007</v>
      </c>
      <c r="BV29" s="66">
        <v>5625671.1899915151</v>
      </c>
      <c r="BW29" s="66">
        <v>5216189.7582413778</v>
      </c>
      <c r="BX29" s="66">
        <v>4825639.1462527849</v>
      </c>
      <c r="BY29" s="66">
        <v>4453927.5293617304</v>
      </c>
      <c r="BZ29" s="66">
        <v>4101259.2858754117</v>
      </c>
      <c r="CA29" s="66">
        <v>3767516.268283356</v>
      </c>
      <c r="CB29" s="66">
        <v>3452797.8492221809</v>
      </c>
      <c r="CC29" s="66">
        <v>3156818.8465638249</v>
      </c>
      <c r="CD29" s="66">
        <v>2879592.3334297943</v>
      </c>
      <c r="CE29" s="66">
        <v>2621280.0026900121</v>
      </c>
      <c r="CF29" s="66">
        <v>2381941.8414441724</v>
      </c>
      <c r="CG29" s="66">
        <v>2161179.4324677722</v>
      </c>
      <c r="CH29" s="66">
        <v>1958719.9325043133</v>
      </c>
      <c r="CI29" s="66">
        <v>1774039.3207437515</v>
      </c>
      <c r="CJ29" s="66">
        <v>1606696.5219806419</v>
      </c>
      <c r="CK29" s="66">
        <v>1456259.0348443761</v>
      </c>
      <c r="CL29" s="66">
        <v>1321915.2291849535</v>
      </c>
      <c r="CM29" s="66">
        <v>1203260.4334386082</v>
      </c>
      <c r="CN29" s="66">
        <v>581863.28382859693</v>
      </c>
      <c r="CO29" s="66">
        <v>481990.37801884342</v>
      </c>
      <c r="CP29" s="66">
        <v>395051.89481453446</v>
      </c>
      <c r="CQ29" s="66">
        <v>320387.54859167035</v>
      </c>
      <c r="CR29" s="66">
        <v>256627.2960604254</v>
      </c>
      <c r="CS29" s="66">
        <v>203172.42748412996</v>
      </c>
      <c r="CT29" s="66">
        <v>153214.91430254545</v>
      </c>
      <c r="CU29" s="66">
        <v>117073.23909947812</v>
      </c>
      <c r="CV29" s="66">
        <v>88002.149085729005</v>
      </c>
      <c r="CW29" s="66">
        <v>65209.847765247709</v>
      </c>
      <c r="CX29" s="66">
        <v>47626.29476622631</v>
      </c>
      <c r="CY29" s="66">
        <v>34564.480195579374</v>
      </c>
      <c r="CZ29" s="66">
        <v>24620.707283942011</v>
      </c>
      <c r="DA29" s="66">
        <v>17149.371495546307</v>
      </c>
      <c r="DB29" s="66">
        <v>11735.478698645855</v>
      </c>
      <c r="DC29" s="66">
        <v>7870.5168057098053</v>
      </c>
      <c r="DD29" s="66">
        <v>5105.2327893143165</v>
      </c>
      <c r="DE29" s="66">
        <v>3219.1979447709659</v>
      </c>
      <c r="DF29" s="66">
        <v>1909.8414452498057</v>
      </c>
      <c r="DG29" s="66">
        <v>0</v>
      </c>
    </row>
    <row r="30" spans="1:111" x14ac:dyDescent="0.2">
      <c r="G30" s="60"/>
      <c r="H30" s="47" t="s">
        <v>251</v>
      </c>
      <c r="I30" s="47" t="s">
        <v>248</v>
      </c>
      <c r="J30" s="68"/>
      <c r="K30" s="68">
        <f>K28+K29</f>
        <v>1874903027.8617089</v>
      </c>
      <c r="L30" s="68">
        <f t="shared" ref="L30:BW30" si="2">L28+L29</f>
        <v>1787967675.3866279</v>
      </c>
      <c r="M30" s="68">
        <f t="shared" si="2"/>
        <v>1718497004.4009757</v>
      </c>
      <c r="N30" s="68">
        <f t="shared" si="2"/>
        <v>1654209929.2153823</v>
      </c>
      <c r="O30" s="68">
        <f t="shared" si="2"/>
        <v>1593971877.782474</v>
      </c>
      <c r="P30" s="68">
        <f t="shared" si="2"/>
        <v>1535986698.0615706</v>
      </c>
      <c r="Q30" s="68">
        <f t="shared" si="2"/>
        <v>1479654586.0102434</v>
      </c>
      <c r="R30" s="68">
        <f>R28+R29</f>
        <v>1424847132.1859508</v>
      </c>
      <c r="S30" s="68">
        <f t="shared" si="2"/>
        <v>1370667045.194819</v>
      </c>
      <c r="T30" s="68">
        <f t="shared" si="2"/>
        <v>1317601158.1262641</v>
      </c>
      <c r="U30" s="68">
        <f t="shared" si="2"/>
        <v>1249533149.1441362</v>
      </c>
      <c r="V30" s="68">
        <f t="shared" si="2"/>
        <v>1197363871.9440324</v>
      </c>
      <c r="W30" s="68">
        <f t="shared" si="2"/>
        <v>1145998775.0837018</v>
      </c>
      <c r="X30" s="68">
        <f t="shared" si="2"/>
        <v>1095014558.0475605</v>
      </c>
      <c r="Y30" s="68">
        <f t="shared" si="2"/>
        <v>1043971397.9658431</v>
      </c>
      <c r="Z30" s="68">
        <f t="shared" si="2"/>
        <v>993030736.45501876</v>
      </c>
      <c r="AA30" s="68">
        <f t="shared" si="2"/>
        <v>943266915.64503872</v>
      </c>
      <c r="AB30" s="68">
        <f t="shared" si="2"/>
        <v>894984328.5148536</v>
      </c>
      <c r="AC30" s="68">
        <f t="shared" si="2"/>
        <v>848199756.4072597</v>
      </c>
      <c r="AD30" s="68">
        <f t="shared" si="2"/>
        <v>802976598.01529717</v>
      </c>
      <c r="AE30" s="68">
        <f t="shared" si="2"/>
        <v>759374467.86955738</v>
      </c>
      <c r="AF30" s="68">
        <f t="shared" si="2"/>
        <v>717146603.00773919</v>
      </c>
      <c r="AG30" s="68">
        <f t="shared" si="2"/>
        <v>676594906.70185506</v>
      </c>
      <c r="AH30" s="68">
        <f t="shared" si="2"/>
        <v>637191661.51820683</v>
      </c>
      <c r="AI30" s="68">
        <f t="shared" si="2"/>
        <v>599148516.11458015</v>
      </c>
      <c r="AJ30" s="68">
        <f t="shared" si="2"/>
        <v>562451061.20372188</v>
      </c>
      <c r="AK30" s="68">
        <f t="shared" si="2"/>
        <v>527102746.78187752</v>
      </c>
      <c r="AL30" s="68">
        <f t="shared" si="2"/>
        <v>493219338.9893446</v>
      </c>
      <c r="AM30" s="68">
        <f t="shared" si="2"/>
        <v>460881917.63614678</v>
      </c>
      <c r="AN30" s="68">
        <f t="shared" si="2"/>
        <v>429945304.22169822</v>
      </c>
      <c r="AO30" s="68">
        <f t="shared" si="2"/>
        <v>400445418.33980089</v>
      </c>
      <c r="AP30" s="68">
        <f t="shared" si="2"/>
        <v>372450607.30830753</v>
      </c>
      <c r="AQ30" s="68">
        <f t="shared" si="2"/>
        <v>345844281.28232127</v>
      </c>
      <c r="AR30" s="68">
        <f t="shared" si="2"/>
        <v>320663755.28497559</v>
      </c>
      <c r="AS30" s="68">
        <f t="shared" si="2"/>
        <v>296832898.88923633</v>
      </c>
      <c r="AT30" s="68">
        <f t="shared" si="2"/>
        <v>274383551.59706801</v>
      </c>
      <c r="AU30" s="68">
        <f t="shared" si="2"/>
        <v>253225101.37122127</v>
      </c>
      <c r="AV30" s="68">
        <f t="shared" si="2"/>
        <v>233371251.62437499</v>
      </c>
      <c r="AW30" s="68">
        <f t="shared" si="2"/>
        <v>214794175.65744466</v>
      </c>
      <c r="AX30" s="68">
        <f t="shared" si="2"/>
        <v>197457031.62707552</v>
      </c>
      <c r="AY30" s="68">
        <f t="shared" si="2"/>
        <v>181338579.31241181</v>
      </c>
      <c r="AZ30" s="68">
        <f t="shared" si="2"/>
        <v>166421445.7004613</v>
      </c>
      <c r="BA30" s="68">
        <f t="shared" si="2"/>
        <v>152673692.37658104</v>
      </c>
      <c r="BB30" s="68">
        <f t="shared" si="2"/>
        <v>139993078.68974113</v>
      </c>
      <c r="BC30" s="68">
        <f t="shared" si="2"/>
        <v>128270959.95135236</v>
      </c>
      <c r="BD30" s="68">
        <f t="shared" si="2"/>
        <v>117551820.83761401</v>
      </c>
      <c r="BE30" s="68">
        <f t="shared" si="2"/>
        <v>107791166.74355683</v>
      </c>
      <c r="BF30" s="68">
        <f t="shared" si="2"/>
        <v>98860120.373180866</v>
      </c>
      <c r="BG30" s="68">
        <f t="shared" si="2"/>
        <v>90605325.204255193</v>
      </c>
      <c r="BH30" s="68">
        <f t="shared" si="2"/>
        <v>83094462.726464927</v>
      </c>
      <c r="BI30" s="68">
        <f t="shared" si="2"/>
        <v>76283225.670829937</v>
      </c>
      <c r="BJ30" s="68">
        <f t="shared" si="2"/>
        <v>70234637.072654456</v>
      </c>
      <c r="BK30" s="68">
        <f t="shared" si="2"/>
        <v>64712665.765706509</v>
      </c>
      <c r="BL30" s="68">
        <f t="shared" si="2"/>
        <v>59633208.318465732</v>
      </c>
      <c r="BM30" s="68">
        <f t="shared" si="2"/>
        <v>55085294.92669636</v>
      </c>
      <c r="BN30" s="68">
        <f t="shared" si="2"/>
        <v>51217284.765235461</v>
      </c>
      <c r="BO30" s="68">
        <f t="shared" si="2"/>
        <v>47692473.530807547</v>
      </c>
      <c r="BP30" s="68">
        <f t="shared" si="2"/>
        <v>44397051.376164906</v>
      </c>
      <c r="BQ30" s="68">
        <f t="shared" si="2"/>
        <v>41135136.705849037</v>
      </c>
      <c r="BR30" s="68">
        <f t="shared" si="2"/>
        <v>38079240.171434417</v>
      </c>
      <c r="BS30" s="68">
        <f t="shared" si="2"/>
        <v>35234173.027796246</v>
      </c>
      <c r="BT30" s="68">
        <f t="shared" si="2"/>
        <v>32645739.351070039</v>
      </c>
      <c r="BU30" s="68">
        <f t="shared" si="2"/>
        <v>30124607.059575584</v>
      </c>
      <c r="BV30" s="68">
        <f t="shared" si="2"/>
        <v>27757609.717084043</v>
      </c>
      <c r="BW30" s="68">
        <f t="shared" si="2"/>
        <v>25382126.778676588</v>
      </c>
      <c r="BX30" s="68">
        <f t="shared" ref="BX30:DG30" si="3">BX28+BX29</f>
        <v>23136030.383221317</v>
      </c>
      <c r="BY30" s="68">
        <f t="shared" si="3"/>
        <v>21070543.000738524</v>
      </c>
      <c r="BZ30" s="68">
        <f t="shared" si="3"/>
        <v>19166413.543357015</v>
      </c>
      <c r="CA30" s="68">
        <f t="shared" si="3"/>
        <v>17433971.933400877</v>
      </c>
      <c r="CB30" s="68">
        <f t="shared" si="3"/>
        <v>15784764.035286888</v>
      </c>
      <c r="CC30" s="68">
        <f t="shared" si="3"/>
        <v>14202895.229432693</v>
      </c>
      <c r="CD30" s="68">
        <f t="shared" si="3"/>
        <v>12591467.6351336</v>
      </c>
      <c r="CE30" s="68">
        <f t="shared" si="3"/>
        <v>11277497.784829972</v>
      </c>
      <c r="CF30" s="68">
        <f t="shared" si="3"/>
        <v>10209140.185291518</v>
      </c>
      <c r="CG30" s="68">
        <f t="shared" si="3"/>
        <v>9367618.1729551535</v>
      </c>
      <c r="CH30" s="68">
        <f t="shared" si="3"/>
        <v>8682738.5698720086</v>
      </c>
      <c r="CI30" s="68">
        <f t="shared" si="3"/>
        <v>8149802.8199429512</v>
      </c>
      <c r="CJ30" s="68">
        <f t="shared" si="3"/>
        <v>7745300.106313061</v>
      </c>
      <c r="CK30" s="68">
        <f t="shared" si="3"/>
        <v>7434898.6469367919</v>
      </c>
      <c r="CL30" s="68">
        <f t="shared" si="3"/>
        <v>7215262.5952299647</v>
      </c>
      <c r="CM30" s="68">
        <f t="shared" si="3"/>
        <v>7069290.1389168473</v>
      </c>
      <c r="CN30" s="68">
        <f t="shared" si="3"/>
        <v>2518132.8798614135</v>
      </c>
      <c r="CO30" s="68">
        <f t="shared" si="3"/>
        <v>2033545.6093659641</v>
      </c>
      <c r="CP30" s="68">
        <f t="shared" si="3"/>
        <v>1623959.9209888</v>
      </c>
      <c r="CQ30" s="68">
        <f t="shared" si="3"/>
        <v>1281587.2591296572</v>
      </c>
      <c r="CR30" s="68">
        <f t="shared" si="3"/>
        <v>996671.59867140278</v>
      </c>
      <c r="CS30" s="68">
        <f t="shared" si="3"/>
        <v>751866.68563489406</v>
      </c>
      <c r="CT30" s="68">
        <f t="shared" si="3"/>
        <v>554361.54146744392</v>
      </c>
      <c r="CU30" s="68">
        <f t="shared" si="3"/>
        <v>400204.47618990397</v>
      </c>
      <c r="CV30" s="68">
        <f t="shared" si="3"/>
        <v>283281.84424146789</v>
      </c>
      <c r="CW30" s="68">
        <f t="shared" si="3"/>
        <v>198558.6356571904</v>
      </c>
      <c r="CX30" s="68">
        <f t="shared" si="3"/>
        <v>137489.27841932024</v>
      </c>
      <c r="CY30" s="68">
        <f t="shared" si="3"/>
        <v>94380.866490900953</v>
      </c>
      <c r="CZ30" s="68">
        <f t="shared" si="3"/>
        <v>64355.798210799781</v>
      </c>
      <c r="DA30" s="68">
        <f t="shared" si="3"/>
        <v>42792.00671738798</v>
      </c>
      <c r="DB30" s="68">
        <f t="shared" si="3"/>
        <v>28234.006265168362</v>
      </c>
      <c r="DC30" s="68">
        <f t="shared" si="3"/>
        <v>18221.297030311718</v>
      </c>
      <c r="DD30" s="68">
        <f t="shared" si="3"/>
        <v>11076.348963793596</v>
      </c>
      <c r="DE30" s="68">
        <f t="shared" si="3"/>
        <v>5857.1281986213635</v>
      </c>
      <c r="DF30" s="68">
        <f t="shared" si="3"/>
        <v>1909.8414452498057</v>
      </c>
      <c r="DG30" s="68">
        <f t="shared" si="3"/>
        <v>0</v>
      </c>
    </row>
    <row r="31" spans="1:111" x14ac:dyDescent="0.2">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c r="CV31" s="75"/>
      <c r="CW31" s="75"/>
      <c r="CX31" s="75"/>
      <c r="CY31" s="75"/>
      <c r="CZ31" s="75"/>
      <c r="DA31" s="75"/>
      <c r="DB31" s="75"/>
      <c r="DC31" s="75"/>
      <c r="DD31" s="75"/>
      <c r="DE31" s="75"/>
      <c r="DF31" s="75"/>
      <c r="DG31" s="75"/>
    </row>
    <row r="32" spans="1:111" x14ac:dyDescent="0.2">
      <c r="G32" s="60"/>
      <c r="H32" s="63" t="s">
        <v>215</v>
      </c>
      <c r="I32" s="63" t="s">
        <v>252</v>
      </c>
      <c r="J32" s="70">
        <v>109634655.46024211</v>
      </c>
      <c r="K32" s="70">
        <v>109634655.46024211</v>
      </c>
      <c r="L32" s="70">
        <v>92861585.852473214</v>
      </c>
      <c r="M32" s="70">
        <v>78815159.155059919</v>
      </c>
      <c r="N32" s="70">
        <v>66877071.168321773</v>
      </c>
      <c r="O32" s="70">
        <v>56457780.624042779</v>
      </c>
      <c r="P32" s="70">
        <v>47479023.327058814</v>
      </c>
      <c r="Q32" s="70">
        <v>39797255.572903916</v>
      </c>
      <c r="R32" s="70">
        <v>33259872.447033431</v>
      </c>
      <c r="S32" s="70">
        <v>27690240.641023055</v>
      </c>
      <c r="T32" s="70">
        <v>22956615.647444237</v>
      </c>
      <c r="U32" s="70">
        <v>18966156.977506708</v>
      </c>
      <c r="V32" s="70">
        <v>15649851.846639797</v>
      </c>
      <c r="W32" s="70">
        <v>12864407.139201308</v>
      </c>
      <c r="X32" s="70">
        <v>10595269.966239218</v>
      </c>
      <c r="Y32" s="70">
        <v>8690882.8064337932</v>
      </c>
      <c r="Z32" s="70">
        <v>7098694.9653110467</v>
      </c>
      <c r="AA32" s="70">
        <v>5834028.9778896431</v>
      </c>
      <c r="AB32" s="70">
        <v>4785448.4118738137</v>
      </c>
      <c r="AC32" s="70">
        <v>3917995.5920604183</v>
      </c>
      <c r="AD32" s="70">
        <v>3189578.9164465601</v>
      </c>
      <c r="AE32" s="70">
        <v>2572463.9024752527</v>
      </c>
      <c r="AF32" s="70">
        <v>2082903.8401888737</v>
      </c>
      <c r="AG32" s="70">
        <v>1713956.9468743987</v>
      </c>
      <c r="AH32" s="70">
        <v>1445021.2202568485</v>
      </c>
      <c r="AI32" s="70">
        <v>1229733.8936870729</v>
      </c>
      <c r="AJ32" s="70">
        <v>1058570.0411835681</v>
      </c>
      <c r="AK32" s="70">
        <v>922687.64030612179</v>
      </c>
      <c r="AL32" s="70">
        <v>810291.05017920036</v>
      </c>
      <c r="AM32" s="70">
        <v>713561.77722043451</v>
      </c>
      <c r="AN32" s="70">
        <v>633161.68426354683</v>
      </c>
      <c r="AO32" s="70">
        <v>565755.11947751709</v>
      </c>
      <c r="AP32" s="70">
        <v>509353.64582890266</v>
      </c>
      <c r="AQ32" s="70">
        <v>460638.29383258248</v>
      </c>
      <c r="AR32" s="70">
        <v>416945.49720554275</v>
      </c>
      <c r="AS32" s="70">
        <v>376208.60459289787</v>
      </c>
      <c r="AT32" s="70">
        <v>338288.67641903798</v>
      </c>
      <c r="AU32" s="70">
        <v>305126.70891462441</v>
      </c>
      <c r="AV32" s="70">
        <v>276509.87967615668</v>
      </c>
      <c r="AW32" s="70">
        <v>251639.11327188218</v>
      </c>
      <c r="AX32" s="70">
        <v>229173.01730041369</v>
      </c>
      <c r="AY32" s="70">
        <v>208731.2494652528</v>
      </c>
      <c r="AZ32" s="70">
        <v>189992.66292149172</v>
      </c>
      <c r="BA32" s="70">
        <v>172780.24647440272</v>
      </c>
      <c r="BB32" s="70">
        <v>156946.45702569827</v>
      </c>
      <c r="BC32" s="70">
        <v>142571.6271047483</v>
      </c>
      <c r="BD32" s="70">
        <v>130005.48204781723</v>
      </c>
      <c r="BE32" s="70">
        <v>118588.30707821042</v>
      </c>
      <c r="BF32" s="70">
        <v>108089.42535593739</v>
      </c>
      <c r="BG32" s="70">
        <v>98474.92834027794</v>
      </c>
      <c r="BH32" s="70">
        <v>89396.174628146444</v>
      </c>
      <c r="BI32" s="70">
        <v>80794.180704605184</v>
      </c>
      <c r="BJ32" s="70">
        <v>72698.934338430437</v>
      </c>
      <c r="BK32" s="70">
        <v>65085.497487336826</v>
      </c>
      <c r="BL32" s="70">
        <v>57992.697656906988</v>
      </c>
      <c r="BM32" s="70">
        <v>51441.025009557503</v>
      </c>
      <c r="BN32" s="70">
        <v>45431.080745119987</v>
      </c>
      <c r="BO32" s="70">
        <v>39964.262373283083</v>
      </c>
      <c r="BP32" s="70">
        <v>34972.687098034396</v>
      </c>
      <c r="BQ32" s="70">
        <v>30483.715771460458</v>
      </c>
      <c r="BR32" s="70">
        <v>26581.140791363992</v>
      </c>
      <c r="BS32" s="70">
        <v>23196.368007064018</v>
      </c>
      <c r="BT32" s="70">
        <v>20272.550996995386</v>
      </c>
      <c r="BU32" s="70">
        <v>17744.964467666006</v>
      </c>
      <c r="BV32" s="70">
        <v>15566.525261536095</v>
      </c>
      <c r="BW32" s="70">
        <v>13600.852304515831</v>
      </c>
      <c r="BX32" s="70">
        <v>11832.358355020629</v>
      </c>
      <c r="BY32" s="70">
        <v>10232.712297381968</v>
      </c>
      <c r="BZ32" s="70">
        <v>8793.4631024815226</v>
      </c>
      <c r="CA32" s="70">
        <v>7506.8507206695103</v>
      </c>
      <c r="CB32" s="70">
        <v>6365.692487275358</v>
      </c>
      <c r="CC32" s="70">
        <v>5347.226860639129</v>
      </c>
      <c r="CD32" s="70">
        <v>4442.9119566648051</v>
      </c>
      <c r="CE32" s="70">
        <v>3644.3953332731735</v>
      </c>
      <c r="CF32" s="70">
        <v>2947.2613752488687</v>
      </c>
      <c r="CG32" s="70">
        <v>2359.2373117030311</v>
      </c>
      <c r="CH32" s="70">
        <v>1858.7267272688637</v>
      </c>
      <c r="CI32" s="70">
        <v>1431.0400834304398</v>
      </c>
      <c r="CJ32" s="70">
        <v>1084.905313139863</v>
      </c>
      <c r="CK32" s="70">
        <v>816.31473512162415</v>
      </c>
      <c r="CL32" s="70">
        <v>608.77363012133083</v>
      </c>
      <c r="CM32" s="70">
        <v>455.19356780718743</v>
      </c>
      <c r="CN32" s="70">
        <v>342.13289847533918</v>
      </c>
      <c r="CO32" s="70">
        <v>256.81397647356698</v>
      </c>
      <c r="CP32" s="70">
        <v>190.52024672775261</v>
      </c>
      <c r="CQ32" s="70">
        <v>139.4128397930281</v>
      </c>
      <c r="CR32" s="70">
        <v>100.71495155009002</v>
      </c>
      <c r="CS32" s="70">
        <v>71.576610573482355</v>
      </c>
      <c r="CT32" s="70">
        <v>49.995364452122203</v>
      </c>
      <c r="CU32" s="70">
        <v>34.231758547537218</v>
      </c>
      <c r="CV32" s="70">
        <v>22.95985441846576</v>
      </c>
      <c r="CW32" s="70">
        <v>15.077709727807489</v>
      </c>
      <c r="CX32" s="70">
        <v>9.6890328046438192</v>
      </c>
      <c r="CY32" s="70">
        <v>6.0885284302016691</v>
      </c>
      <c r="CZ32" s="70">
        <v>3.7350074123961741</v>
      </c>
      <c r="DA32" s="70">
        <v>2.2276356791122081</v>
      </c>
      <c r="DB32" s="70">
        <v>1.2808131247895089</v>
      </c>
      <c r="DC32" s="70">
        <v>0.69622450896725596</v>
      </c>
      <c r="DD32" s="70">
        <v>0.34005275757254899</v>
      </c>
      <c r="DE32" s="70">
        <v>0.126268472766462</v>
      </c>
      <c r="DF32" s="70">
        <v>0</v>
      </c>
      <c r="DG32" s="70">
        <v>0</v>
      </c>
    </row>
    <row r="33" spans="7:111" x14ac:dyDescent="0.2">
      <c r="G33" s="60"/>
      <c r="H33" s="63" t="s">
        <v>215</v>
      </c>
      <c r="I33" s="63" t="s">
        <v>253</v>
      </c>
      <c r="J33" s="70">
        <v>87038725.468939543</v>
      </c>
      <c r="K33" s="70">
        <v>87038725.468939543</v>
      </c>
      <c r="L33" s="70">
        <v>77458152.650537729</v>
      </c>
      <c r="M33" s="70">
        <v>68833552.550018534</v>
      </c>
      <c r="N33" s="70">
        <v>61045093.547078952</v>
      </c>
      <c r="O33" s="70">
        <v>54013194.656264164</v>
      </c>
      <c r="P33" s="70">
        <v>47638468.244517729</v>
      </c>
      <c r="Q33" s="70">
        <v>41833884.44478742</v>
      </c>
      <c r="R33" s="70">
        <v>36594493.872092009</v>
      </c>
      <c r="S33" s="70">
        <v>31912123.751175098</v>
      </c>
      <c r="T33" s="70">
        <v>27704477.04393341</v>
      </c>
      <c r="U33" s="70">
        <v>23972879.460611224</v>
      </c>
      <c r="V33" s="70">
        <v>20676256.888200067</v>
      </c>
      <c r="W33" s="70">
        <v>17765685.016788192</v>
      </c>
      <c r="X33" s="70">
        <v>15230721.140412038</v>
      </c>
      <c r="Y33" s="70">
        <v>13018014.116228297</v>
      </c>
      <c r="Z33" s="70">
        <v>11101114.270972678</v>
      </c>
      <c r="AA33" s="70">
        <v>9507307.2719385475</v>
      </c>
      <c r="AB33" s="70">
        <v>8204800.1080402248</v>
      </c>
      <c r="AC33" s="70">
        <v>7145623.2420809008</v>
      </c>
      <c r="AD33" s="70">
        <v>6288845.6554956716</v>
      </c>
      <c r="AE33" s="70">
        <v>5585629.4592643576</v>
      </c>
      <c r="AF33" s="70">
        <v>4987774.9632884581</v>
      </c>
      <c r="AG33" s="70">
        <v>4462359.7061919197</v>
      </c>
      <c r="AH33" s="70">
        <v>3989881.9253831166</v>
      </c>
      <c r="AI33" s="70">
        <v>3562960.268395755</v>
      </c>
      <c r="AJ33" s="70">
        <v>3180908.0695101344</v>
      </c>
      <c r="AK33" s="70">
        <v>2846512.4005687251</v>
      </c>
      <c r="AL33" s="70">
        <v>2554416.7725968724</v>
      </c>
      <c r="AM33" s="70">
        <v>2299151.9834079179</v>
      </c>
      <c r="AN33" s="70">
        <v>2081346.0711914557</v>
      </c>
      <c r="AO33" s="70">
        <v>1902996.8991495138</v>
      </c>
      <c r="AP33" s="70">
        <v>1748852.0105507229</v>
      </c>
      <c r="AQ33" s="70">
        <v>1606026.5675687061</v>
      </c>
      <c r="AR33" s="70">
        <v>1473332.8242955597</v>
      </c>
      <c r="AS33" s="70">
        <v>1349877.4225827921</v>
      </c>
      <c r="AT33" s="70">
        <v>1235069.3653859443</v>
      </c>
      <c r="AU33" s="70">
        <v>1127980.4766220995</v>
      </c>
      <c r="AV33" s="70">
        <v>1028349.3313727475</v>
      </c>
      <c r="AW33" s="70">
        <v>935545.13058203715</v>
      </c>
      <c r="AX33" s="70">
        <v>849009.90526282135</v>
      </c>
      <c r="AY33" s="70">
        <v>768777.89549795969</v>
      </c>
      <c r="AZ33" s="70">
        <v>694645.87415752246</v>
      </c>
      <c r="BA33" s="70">
        <v>626097.01388599933</v>
      </c>
      <c r="BB33" s="70">
        <v>562618.6198417733</v>
      </c>
      <c r="BC33" s="70">
        <v>504212.76073636243</v>
      </c>
      <c r="BD33" s="70">
        <v>451172.34527592454</v>
      </c>
      <c r="BE33" s="70">
        <v>403231.90097084863</v>
      </c>
      <c r="BF33" s="70">
        <v>360264.41016326752</v>
      </c>
      <c r="BG33" s="70">
        <v>321730.84154760413</v>
      </c>
      <c r="BH33" s="70">
        <v>286936.43762769754</v>
      </c>
      <c r="BI33" s="70">
        <v>255395.4865631877</v>
      </c>
      <c r="BJ33" s="70">
        <v>226889.08437967923</v>
      </c>
      <c r="BK33" s="70">
        <v>201189.52196106658</v>
      </c>
      <c r="BL33" s="70">
        <v>178083.01553842812</v>
      </c>
      <c r="BM33" s="70">
        <v>157276.15217644209</v>
      </c>
      <c r="BN33" s="70">
        <v>138120.02653464148</v>
      </c>
      <c r="BO33" s="70">
        <v>120486.07285380161</v>
      </c>
      <c r="BP33" s="70">
        <v>104336.96178455374</v>
      </c>
      <c r="BQ33" s="70">
        <v>89564.907565235699</v>
      </c>
      <c r="BR33" s="70">
        <v>76238.881863749688</v>
      </c>
      <c r="BS33" s="70">
        <v>64472.162134303981</v>
      </c>
      <c r="BT33" s="70">
        <v>54376.66130847625</v>
      </c>
      <c r="BU33" s="70">
        <v>46118.196296938644</v>
      </c>
      <c r="BV33" s="70">
        <v>39417.2053235368</v>
      </c>
      <c r="BW33" s="70">
        <v>33804.876293103989</v>
      </c>
      <c r="BX33" s="70">
        <v>29060.345492977474</v>
      </c>
      <c r="BY33" s="70">
        <v>25026.311352296656</v>
      </c>
      <c r="BZ33" s="70">
        <v>21572.396758491479</v>
      </c>
      <c r="CA33" s="70">
        <v>18592.608510346723</v>
      </c>
      <c r="CB33" s="70">
        <v>15953.697002066359</v>
      </c>
      <c r="CC33" s="70">
        <v>13580.877189548668</v>
      </c>
      <c r="CD33" s="70">
        <v>11436.861203241864</v>
      </c>
      <c r="CE33" s="70">
        <v>9508.5647511387979</v>
      </c>
      <c r="CF33" s="70">
        <v>7776.1816744342059</v>
      </c>
      <c r="CG33" s="70">
        <v>6222.6141336438313</v>
      </c>
      <c r="CH33" s="70">
        <v>4841.5415203950106</v>
      </c>
      <c r="CI33" s="70">
        <v>3644.1389091125475</v>
      </c>
      <c r="CJ33" s="70">
        <v>2630.1852869614827</v>
      </c>
      <c r="CK33" s="70">
        <v>1801.8304242804838</v>
      </c>
      <c r="CL33" s="70">
        <v>1189.2520194993185</v>
      </c>
      <c r="CM33" s="70">
        <v>786.16574798827537</v>
      </c>
      <c r="CN33" s="70">
        <v>524.57445907615329</v>
      </c>
      <c r="CO33" s="70">
        <v>348.81916128873974</v>
      </c>
      <c r="CP33" s="70">
        <v>222.63256567435889</v>
      </c>
      <c r="CQ33" s="70">
        <v>134.19067780246391</v>
      </c>
      <c r="CR33" s="70">
        <v>82.896018762480423</v>
      </c>
      <c r="CS33" s="70">
        <v>53.746113453579589</v>
      </c>
      <c r="CT33" s="70">
        <v>33.671552698901607</v>
      </c>
      <c r="CU33" s="70">
        <v>20.352332655987567</v>
      </c>
      <c r="CV33" s="70">
        <v>11.856042541494965</v>
      </c>
      <c r="CW33" s="70">
        <v>6.6532129917263614</v>
      </c>
      <c r="CX33" s="70">
        <v>3.5965734748693059</v>
      </c>
      <c r="CY33" s="70">
        <v>1.8735306403718279</v>
      </c>
      <c r="CZ33" s="70">
        <v>0.94084712848073204</v>
      </c>
      <c r="DA33" s="70">
        <v>0.455210372843108</v>
      </c>
      <c r="DB33" s="70">
        <v>0.21127305242167299</v>
      </c>
      <c r="DC33" s="70">
        <v>9.2674750674814996E-2</v>
      </c>
      <c r="DD33" s="70">
        <v>3.6847546409782002E-2</v>
      </c>
      <c r="DE33" s="70">
        <v>1.1343098899222E-2</v>
      </c>
      <c r="DF33" s="70">
        <v>0</v>
      </c>
      <c r="DG33" s="70">
        <v>0</v>
      </c>
    </row>
    <row r="34" spans="7:111" x14ac:dyDescent="0.2">
      <c r="G34" s="60"/>
      <c r="H34" s="63" t="s">
        <v>215</v>
      </c>
      <c r="I34" s="63" t="s">
        <v>250</v>
      </c>
      <c r="J34" s="70">
        <v>285288527.65656054</v>
      </c>
      <c r="K34" s="70">
        <v>285288527.65656054</v>
      </c>
      <c r="L34" s="70">
        <v>247489505.22145742</v>
      </c>
      <c r="M34" s="70">
        <v>220893802.19513842</v>
      </c>
      <c r="N34" s="70">
        <v>196706104.0861305</v>
      </c>
      <c r="O34" s="70">
        <v>174866078.14797586</v>
      </c>
      <c r="P34" s="70">
        <v>155139215.43576214</v>
      </c>
      <c r="Q34" s="70">
        <v>137216092.71336034</v>
      </c>
      <c r="R34" s="70">
        <v>121048795.33408433</v>
      </c>
      <c r="S34" s="70">
        <v>106651055.65339516</v>
      </c>
      <c r="T34" s="70">
        <v>93763259.353456467</v>
      </c>
      <c r="U34" s="70">
        <v>82399702.004717454</v>
      </c>
      <c r="V34" s="70">
        <v>72382834.582173839</v>
      </c>
      <c r="W34" s="70">
        <v>63509382.237404495</v>
      </c>
      <c r="X34" s="70">
        <v>55777411.270718381</v>
      </c>
      <c r="Y34" s="70">
        <v>49041335.299915917</v>
      </c>
      <c r="Z34" s="70">
        <v>43198615.751683392</v>
      </c>
      <c r="AA34" s="70">
        <v>38266753.851154342</v>
      </c>
      <c r="AB34" s="70">
        <v>34198097.56248185</v>
      </c>
      <c r="AC34" s="70">
        <v>30910890.322570588</v>
      </c>
      <c r="AD34" s="70">
        <v>28323562.969271846</v>
      </c>
      <c r="AE34" s="70">
        <v>26283143.275147747</v>
      </c>
      <c r="AF34" s="70">
        <v>24632663.724664126</v>
      </c>
      <c r="AG34" s="70">
        <v>23254615.279782325</v>
      </c>
      <c r="AH34" s="70">
        <v>22059600.429789025</v>
      </c>
      <c r="AI34" s="70">
        <v>21019506.970467668</v>
      </c>
      <c r="AJ34" s="70">
        <v>20094984.556788407</v>
      </c>
      <c r="AK34" s="70">
        <v>19267416.087556373</v>
      </c>
      <c r="AL34" s="70">
        <v>18516644.449283503</v>
      </c>
      <c r="AM34" s="70">
        <v>17815610.417237651</v>
      </c>
      <c r="AN34" s="70">
        <v>17153044.334312506</v>
      </c>
      <c r="AO34" s="70">
        <v>16526701.891835552</v>
      </c>
      <c r="AP34" s="70">
        <v>15910720.732050559</v>
      </c>
      <c r="AQ34" s="70">
        <v>15288027.679347681</v>
      </c>
      <c r="AR34" s="70">
        <v>14655240.097628511</v>
      </c>
      <c r="AS34" s="70">
        <v>14009085.892014533</v>
      </c>
      <c r="AT34" s="70">
        <v>13350226.815609403</v>
      </c>
      <c r="AU34" s="70">
        <v>12683020.664804664</v>
      </c>
      <c r="AV34" s="70">
        <v>12007565.002998564</v>
      </c>
      <c r="AW34" s="70">
        <v>11326625.725408595</v>
      </c>
      <c r="AX34" s="70">
        <v>10645472.350182142</v>
      </c>
      <c r="AY34" s="70">
        <v>9967580.1780830398</v>
      </c>
      <c r="AZ34" s="70">
        <v>9297354.001967635</v>
      </c>
      <c r="BA34" s="70">
        <v>8637776.5246240906</v>
      </c>
      <c r="BB34" s="70">
        <v>7991513.0763493525</v>
      </c>
      <c r="BC34" s="70">
        <v>7362450.2860673759</v>
      </c>
      <c r="BD34" s="70">
        <v>6754322.7021547118</v>
      </c>
      <c r="BE34" s="70">
        <v>6169896.1238069115</v>
      </c>
      <c r="BF34" s="70">
        <v>5611769.9706694325</v>
      </c>
      <c r="BG34" s="70">
        <v>5082003.9375312328</v>
      </c>
      <c r="BH34" s="70">
        <v>4581998.8230247376</v>
      </c>
      <c r="BI34" s="70">
        <v>4113058.8175231484</v>
      </c>
      <c r="BJ34" s="70">
        <v>3676401.6921794428</v>
      </c>
      <c r="BK34" s="70">
        <v>3272324.91203989</v>
      </c>
      <c r="BL34" s="70">
        <v>2900448.2648008843</v>
      </c>
      <c r="BM34" s="70">
        <v>2559593.5621343227</v>
      </c>
      <c r="BN34" s="70">
        <v>2247815.8113678233</v>
      </c>
      <c r="BO34" s="70">
        <v>1963431.9425472589</v>
      </c>
      <c r="BP34" s="70">
        <v>1704528.3402325693</v>
      </c>
      <c r="BQ34" s="70">
        <v>1469229.239099809</v>
      </c>
      <c r="BR34" s="70">
        <v>1255878.9430528877</v>
      </c>
      <c r="BS34" s="70">
        <v>1063081.4290068457</v>
      </c>
      <c r="BT34" s="70">
        <v>889866.03327133763</v>
      </c>
      <c r="BU34" s="70">
        <v>735465.90212729038</v>
      </c>
      <c r="BV34" s="70">
        <v>599085.86257571634</v>
      </c>
      <c r="BW34" s="70">
        <v>480030.86950519437</v>
      </c>
      <c r="BX34" s="70">
        <v>377619.71104570187</v>
      </c>
      <c r="BY34" s="70">
        <v>291173.11541127326</v>
      </c>
      <c r="BZ34" s="70">
        <v>219765.16306290112</v>
      </c>
      <c r="CA34" s="70">
        <v>162198.43937737867</v>
      </c>
      <c r="CB34" s="70">
        <v>116983.91348346947</v>
      </c>
      <c r="CC34" s="70">
        <v>82450.053441018114</v>
      </c>
      <c r="CD34" s="70">
        <v>56826.930583245616</v>
      </c>
      <c r="CE34" s="70">
        <v>38343.447736383801</v>
      </c>
      <c r="CF34" s="70">
        <v>25371.772690620524</v>
      </c>
      <c r="CG34" s="70">
        <v>16482.253973357034</v>
      </c>
      <c r="CH34" s="70">
        <v>10513.698012343833</v>
      </c>
      <c r="CI34" s="70">
        <v>6580.025743596454</v>
      </c>
      <c r="CJ34" s="70">
        <v>4016.5929413452504</v>
      </c>
      <c r="CK34" s="70">
        <v>2373.4897294358407</v>
      </c>
      <c r="CL34" s="70">
        <v>1371.361972858939</v>
      </c>
      <c r="CM34" s="70">
        <v>795.28501566699049</v>
      </c>
      <c r="CN34" s="70">
        <v>471.45443280101267</v>
      </c>
      <c r="CO34" s="70">
        <v>293.42704063332826</v>
      </c>
      <c r="CP34" s="70">
        <v>182.42696202879293</v>
      </c>
      <c r="CQ34" s="70">
        <v>110.86930448406937</v>
      </c>
      <c r="CR34" s="70">
        <v>66.901974194766268</v>
      </c>
      <c r="CS34" s="70">
        <v>39.985070579294664</v>
      </c>
      <c r="CT34" s="70">
        <v>23.029366084886252</v>
      </c>
      <c r="CU34" s="70">
        <v>12.721211225078111</v>
      </c>
      <c r="CV34" s="70">
        <v>6.7210914321729573</v>
      </c>
      <c r="CW34" s="70">
        <v>3.3741143601722539</v>
      </c>
      <c r="CX34" s="70">
        <v>1.6099941801058211</v>
      </c>
      <c r="CY34" s="70">
        <v>0.72742387253206098</v>
      </c>
      <c r="CZ34" s="70">
        <v>0.29922348863286002</v>
      </c>
      <c r="DA34" s="70">
        <v>0.118122921970977</v>
      </c>
      <c r="DB34" s="70">
        <v>4.1248561504823998E-2</v>
      </c>
      <c r="DC34" s="70">
        <v>1.2072336480917E-2</v>
      </c>
      <c r="DD34" s="70">
        <v>2.3975254384020002E-3</v>
      </c>
      <c r="DE34" s="70">
        <v>0</v>
      </c>
      <c r="DF34" s="70">
        <v>0</v>
      </c>
      <c r="DG34" s="70">
        <v>0</v>
      </c>
    </row>
    <row r="36" spans="7:111" x14ac:dyDescent="0.2">
      <c r="K36" s="19">
        <v>0</v>
      </c>
      <c r="L36" s="19">
        <v>1</v>
      </c>
      <c r="M36" s="19">
        <v>2</v>
      </c>
      <c r="N36" s="19">
        <v>3</v>
      </c>
      <c r="O36" s="19">
        <v>4</v>
      </c>
      <c r="P36" s="19">
        <v>5</v>
      </c>
      <c r="Q36" s="19">
        <v>6</v>
      </c>
      <c r="R36" s="19">
        <v>7</v>
      </c>
      <c r="S36" s="19">
        <v>8</v>
      </c>
      <c r="T36" s="19">
        <v>9</v>
      </c>
      <c r="U36" s="19">
        <v>10</v>
      </c>
      <c r="V36" s="19">
        <v>11</v>
      </c>
      <c r="W36" s="19">
        <v>12</v>
      </c>
      <c r="X36" s="19">
        <v>13</v>
      </c>
      <c r="Y36" s="19">
        <v>14</v>
      </c>
      <c r="Z36" s="19">
        <v>15</v>
      </c>
      <c r="AA36" s="19">
        <v>16</v>
      </c>
      <c r="AB36" s="19">
        <v>17</v>
      </c>
      <c r="AC36" s="19">
        <v>18</v>
      </c>
      <c r="AD36" s="19">
        <v>19</v>
      </c>
      <c r="AE36" s="19">
        <v>20</v>
      </c>
      <c r="AF36" s="19">
        <v>21</v>
      </c>
      <c r="AG36" s="19">
        <v>22</v>
      </c>
      <c r="AH36" s="19">
        <v>23</v>
      </c>
      <c r="AI36" s="19">
        <v>24</v>
      </c>
      <c r="AJ36" s="19">
        <v>25</v>
      </c>
      <c r="AK36" s="19">
        <v>26</v>
      </c>
      <c r="AL36" s="19">
        <v>27</v>
      </c>
      <c r="AM36" s="19">
        <v>28</v>
      </c>
      <c r="AN36" s="19">
        <v>29</v>
      </c>
      <c r="AO36" s="19">
        <v>30</v>
      </c>
      <c r="AP36" s="19">
        <v>31</v>
      </c>
      <c r="AQ36" s="19">
        <v>32</v>
      </c>
      <c r="AR36" s="19">
        <v>33</v>
      </c>
      <c r="AS36" s="19">
        <v>34</v>
      </c>
      <c r="AT36" s="19">
        <v>35</v>
      </c>
      <c r="AU36" s="19">
        <v>36</v>
      </c>
      <c r="AV36" s="19">
        <v>37</v>
      </c>
      <c r="AW36" s="19">
        <v>38</v>
      </c>
      <c r="AX36" s="19">
        <v>39</v>
      </c>
      <c r="AY36" s="19">
        <v>40</v>
      </c>
      <c r="AZ36" s="19">
        <v>41</v>
      </c>
      <c r="BA36" s="19">
        <v>42</v>
      </c>
      <c r="BB36" s="19">
        <v>43</v>
      </c>
      <c r="BC36" s="19">
        <v>44</v>
      </c>
      <c r="BD36" s="19">
        <v>45</v>
      </c>
      <c r="BE36" s="19">
        <v>46</v>
      </c>
      <c r="BF36" s="19">
        <v>47</v>
      </c>
      <c r="BG36" s="19">
        <v>48</v>
      </c>
      <c r="BH36" s="19">
        <v>49</v>
      </c>
      <c r="BI36" s="19">
        <v>50</v>
      </c>
      <c r="BJ36" s="19">
        <v>51</v>
      </c>
      <c r="BK36" s="19">
        <v>52</v>
      </c>
      <c r="BL36" s="19">
        <v>53</v>
      </c>
      <c r="BM36" s="19">
        <v>54</v>
      </c>
      <c r="BN36" s="19">
        <v>55</v>
      </c>
      <c r="BO36" s="19">
        <v>56</v>
      </c>
      <c r="BP36" s="19">
        <v>57</v>
      </c>
      <c r="BQ36" s="19">
        <v>58</v>
      </c>
      <c r="BR36" s="19">
        <v>59</v>
      </c>
      <c r="BS36" s="19">
        <v>60</v>
      </c>
      <c r="BT36" s="19">
        <v>61</v>
      </c>
      <c r="BU36" s="19">
        <v>62</v>
      </c>
      <c r="BV36" s="19">
        <v>63</v>
      </c>
      <c r="BW36" s="19">
        <v>64</v>
      </c>
      <c r="BX36" s="19">
        <v>65</v>
      </c>
      <c r="BY36" s="19">
        <v>66</v>
      </c>
      <c r="BZ36" s="19">
        <v>67</v>
      </c>
      <c r="CA36" s="19">
        <v>68</v>
      </c>
      <c r="CB36" s="19">
        <v>69</v>
      </c>
      <c r="CC36" s="19">
        <v>70</v>
      </c>
      <c r="CD36" s="19">
        <v>71</v>
      </c>
      <c r="CE36" s="19">
        <v>72</v>
      </c>
      <c r="CF36" s="19">
        <v>73</v>
      </c>
      <c r="CG36" s="19">
        <v>74</v>
      </c>
      <c r="CH36" s="19">
        <v>75</v>
      </c>
      <c r="CI36" s="19">
        <v>76</v>
      </c>
      <c r="CJ36" s="19">
        <v>77</v>
      </c>
      <c r="CK36" s="19">
        <v>78</v>
      </c>
      <c r="CL36" s="19">
        <v>79</v>
      </c>
      <c r="CM36" s="19">
        <v>80</v>
      </c>
      <c r="CN36" s="19">
        <v>81</v>
      </c>
      <c r="CO36" s="19">
        <v>82</v>
      </c>
      <c r="CP36" s="19">
        <v>83</v>
      </c>
      <c r="CQ36" s="19">
        <v>84</v>
      </c>
      <c r="CR36" s="19">
        <v>85</v>
      </c>
      <c r="CS36" s="19">
        <v>86</v>
      </c>
      <c r="CT36" s="19">
        <v>87</v>
      </c>
      <c r="CU36" s="19">
        <v>88</v>
      </c>
      <c r="CV36" s="19">
        <v>89</v>
      </c>
      <c r="CW36" s="19">
        <v>90</v>
      </c>
      <c r="CX36" s="19">
        <v>91</v>
      </c>
      <c r="CY36" s="19">
        <v>92</v>
      </c>
      <c r="CZ36" s="19">
        <v>93</v>
      </c>
      <c r="DA36" s="19">
        <v>94</v>
      </c>
      <c r="DB36" s="19">
        <v>95</v>
      </c>
      <c r="DC36" s="19">
        <v>96</v>
      </c>
      <c r="DD36" s="19">
        <v>97</v>
      </c>
      <c r="DE36" s="19">
        <v>98</v>
      </c>
      <c r="DF36" s="19">
        <v>99</v>
      </c>
      <c r="DG36" s="19">
        <v>100</v>
      </c>
    </row>
    <row r="37" spans="7:111" ht="15" x14ac:dyDescent="0.25">
      <c r="J37" t="s">
        <v>273</v>
      </c>
      <c r="K37"/>
      <c r="L37">
        <v>-6.0499999999831244E-3</v>
      </c>
      <c r="M37">
        <v>-5.5513881950304267E-3</v>
      </c>
      <c r="N37">
        <v>-4.9537943671370543E-3</v>
      </c>
      <c r="O37">
        <v>-4.2569052166496757E-3</v>
      </c>
      <c r="P37">
        <v>-3.4600119889987013E-3</v>
      </c>
      <c r="Q37">
        <v>-2.7614810544275281E-3</v>
      </c>
      <c r="R37">
        <v>-2.061670184837161E-3</v>
      </c>
      <c r="S37">
        <v>-1.2597660527087218E-3</v>
      </c>
      <c r="T37">
        <v>-6.3596305060176217E-4</v>
      </c>
      <c r="U37">
        <v>3.0346583632434587E-5</v>
      </c>
      <c r="V37">
        <v>6.6906871470973073E-4</v>
      </c>
      <c r="W37">
        <v>1.2597109638141646E-3</v>
      </c>
      <c r="X37">
        <v>1.8259788695191848E-3</v>
      </c>
      <c r="Y37">
        <v>2.3151889701276129E-3</v>
      </c>
      <c r="Z37">
        <v>2.6758885998787729E-3</v>
      </c>
      <c r="AA37">
        <v>2.8982877941259311E-3</v>
      </c>
      <c r="AB37">
        <v>3.0636504775909401E-3</v>
      </c>
      <c r="AC37">
        <v>3.2478556351767107E-3</v>
      </c>
      <c r="AD37">
        <v>3.50337381486443E-3</v>
      </c>
      <c r="AE37">
        <v>3.8672047898746786E-3</v>
      </c>
      <c r="AF37">
        <v>4.354973333218215E-3</v>
      </c>
      <c r="AG37">
        <v>4.935619765881194E-3</v>
      </c>
      <c r="AH37">
        <v>5.5768433088028146E-3</v>
      </c>
      <c r="AI37">
        <v>6.2551835469939476E-3</v>
      </c>
      <c r="AJ37">
        <v>6.9535437858923022E-3</v>
      </c>
      <c r="AK37">
        <v>7.6594587362703859E-3</v>
      </c>
      <c r="AL37">
        <v>8.3638648790607117E-3</v>
      </c>
      <c r="AM37">
        <v>9.0602162575361689E-3</v>
      </c>
      <c r="AN37">
        <v>9.7438413470622987E-3</v>
      </c>
      <c r="AO37">
        <v>1.0411470533139511E-2</v>
      </c>
      <c r="AP37">
        <v>1.1060885849433433E-2</v>
      </c>
      <c r="AQ37">
        <v>1.169065932499147E-2</v>
      </c>
      <c r="AR37">
        <v>1.2299956211433205E-2</v>
      </c>
      <c r="AS37">
        <v>1.2888386156325815E-2</v>
      </c>
      <c r="AT37">
        <v>1.3455890105567914E-2</v>
      </c>
      <c r="AU37">
        <v>1.400265403162293E-2</v>
      </c>
      <c r="AV37">
        <v>1.4529042939425585E-2</v>
      </c>
      <c r="AW37">
        <v>1.5035550292833655E-2</v>
      </c>
      <c r="AX37">
        <v>1.5522759230628402E-2</v>
      </c>
      <c r="AY37">
        <v>1.5991312838140814E-2</v>
      </c>
      <c r="AZ37">
        <v>1.6441891402433795E-2</v>
      </c>
      <c r="BA37">
        <v>1.6875195071110127E-2</v>
      </c>
      <c r="BB37">
        <v>1.729193070343138E-2</v>
      </c>
      <c r="BC37">
        <v>1.7692801980404349E-2</v>
      </c>
      <c r="BD37">
        <v>1.8078502051450451E-2</v>
      </c>
      <c r="BE37">
        <v>1.844970815630087E-2</v>
      </c>
      <c r="BF37">
        <v>1.8807077784364301E-2</v>
      </c>
      <c r="BG37">
        <v>1.9151246029162516E-2</v>
      </c>
      <c r="BH37">
        <v>1.948282386932676E-2</v>
      </c>
      <c r="BI37">
        <v>1.9802397165170627E-2</v>
      </c>
      <c r="BJ37">
        <v>2.0110526204804025E-2</v>
      </c>
      <c r="BK37">
        <v>2.0407745668996835E-2</v>
      </c>
      <c r="BL37">
        <v>2.0694564911730273E-2</v>
      </c>
      <c r="BM37">
        <v>2.0971468475251553E-2</v>
      </c>
      <c r="BN37">
        <v>2.1238916775736527E-2</v>
      </c>
      <c r="BO37">
        <v>2.1497346909379988E-2</v>
      </c>
      <c r="BP37">
        <v>2.1747173539605757E-2</v>
      </c>
      <c r="BQ37">
        <v>2.198878983473751E-2</v>
      </c>
      <c r="BR37">
        <v>2.2222568432341383E-2</v>
      </c>
      <c r="BS37">
        <v>2.2448862411927673E-2</v>
      </c>
      <c r="BT37">
        <v>2.2668006262040796E-2</v>
      </c>
      <c r="BU37">
        <v>2.2880316831229708E-2</v>
      </c>
      <c r="BV37">
        <v>2.3086094255134748E-2</v>
      </c>
      <c r="BW37">
        <v>2.3285622854095189E-2</v>
      </c>
      <c r="BX37">
        <v>2.3479171997401682E-2</v>
      </c>
      <c r="BY37">
        <v>2.366699693166785E-2</v>
      </c>
      <c r="BZ37">
        <v>2.3849339571845318E-2</v>
      </c>
      <c r="CA37">
        <v>2.402642925423315E-2</v>
      </c>
      <c r="CB37">
        <v>2.4198483451457697E-2</v>
      </c>
      <c r="CC37">
        <v>2.4365708449885171E-2</v>
      </c>
      <c r="CD37">
        <v>2.4528299990280056E-2</v>
      </c>
      <c r="CE37">
        <v>2.4686443872797836E-2</v>
      </c>
      <c r="CF37">
        <v>2.4840316527574569E-2</v>
      </c>
      <c r="CG37">
        <v>2.4990085552309971E-2</v>
      </c>
      <c r="CH37">
        <v>2.5135910218317514E-2</v>
      </c>
      <c r="CI37">
        <v>2.5277941946555194E-2</v>
      </c>
      <c r="CJ37">
        <v>2.5416324755162867E-2</v>
      </c>
      <c r="CK37">
        <v>2.5551195680023397E-2</v>
      </c>
      <c r="CL37">
        <v>2.5682685169835739E-2</v>
      </c>
      <c r="CM37">
        <v>2.5810917457151694E-2</v>
      </c>
      <c r="CN37">
        <v>2.5936010906778106E-2</v>
      </c>
      <c r="CO37">
        <v>2.6058078342888313E-2</v>
      </c>
      <c r="CP37">
        <v>2.6177227356136257E-2</v>
      </c>
      <c r="CQ37">
        <v>2.6293560591996279E-2</v>
      </c>
      <c r="CR37">
        <v>2.6407176021496337E-2</v>
      </c>
      <c r="CS37">
        <v>2.651816719544331E-2</v>
      </c>
      <c r="CT37">
        <v>2.6626623483189338E-2</v>
      </c>
      <c r="CU37">
        <v>2.673263029691153E-2</v>
      </c>
      <c r="CV37">
        <v>2.6836269302335847E-2</v>
      </c>
      <c r="CW37">
        <v>2.69376186167678E-2</v>
      </c>
      <c r="CX37">
        <v>2.7036752995247548E-2</v>
      </c>
      <c r="CY37">
        <v>2.7133744005587879E-2</v>
      </c>
      <c r="CZ37">
        <v>2.7228660193013177E-2</v>
      </c>
      <c r="DA37">
        <v>2.7321567235063959E-2</v>
      </c>
      <c r="DB37">
        <v>2.7412528087396026E-2</v>
      </c>
      <c r="DC37">
        <v>2.7501603121052209E-2</v>
      </c>
      <c r="DD37">
        <v>2.7588850251757391E-2</v>
      </c>
      <c r="DE37">
        <v>2.7674325061743499E-2</v>
      </c>
      <c r="DF37">
        <v>2.7758080914580097E-2</v>
      </c>
      <c r="DG37">
        <v>2.7840169063454434E-2</v>
      </c>
    </row>
    <row r="38" spans="7:111" ht="15" x14ac:dyDescent="0.25">
      <c r="J38" t="s">
        <v>274</v>
      </c>
      <c r="K38">
        <v>1</v>
      </c>
      <c r="L38">
        <f>1/(1+L37)^L36</f>
        <v>1.0060868252930057</v>
      </c>
      <c r="M38">
        <f t="shared" ref="M38:BX38" si="4">1/(1+M37)^M36</f>
        <v>1.0111959192320423</v>
      </c>
      <c r="N38">
        <f t="shared" si="4"/>
        <v>1.015009848334532</v>
      </c>
      <c r="O38">
        <f t="shared" si="4"/>
        <v>1.0172103876670919</v>
      </c>
      <c r="P38">
        <f t="shared" si="4"/>
        <v>1.0174810950606126</v>
      </c>
      <c r="Q38">
        <f t="shared" si="4"/>
        <v>1.0167302142970081</v>
      </c>
      <c r="R38">
        <f t="shared" si="4"/>
        <v>1.0145514447558246</v>
      </c>
      <c r="S38">
        <f t="shared" si="4"/>
        <v>1.0101355015450357</v>
      </c>
      <c r="T38">
        <f t="shared" si="4"/>
        <v>1.005741910182012</v>
      </c>
      <c r="U38">
        <f t="shared" si="4"/>
        <v>0.9996965848078605</v>
      </c>
      <c r="V38">
        <f t="shared" si="4"/>
        <v>0.99266970377272901</v>
      </c>
      <c r="W38">
        <f t="shared" si="4"/>
        <v>0.98500652021538948</v>
      </c>
      <c r="X38">
        <f t="shared" si="4"/>
        <v>0.97656293677739514</v>
      </c>
      <c r="Y38">
        <f t="shared" si="4"/>
        <v>0.96814328332720156</v>
      </c>
      <c r="Z38">
        <f t="shared" si="4"/>
        <v>0.96070804282838029</v>
      </c>
      <c r="AA38">
        <f t="shared" si="4"/>
        <v>0.95475020926669152</v>
      </c>
      <c r="AB38">
        <f t="shared" si="4"/>
        <v>0.94932655040634439</v>
      </c>
      <c r="AC38">
        <f t="shared" si="4"/>
        <v>0.94330400330511455</v>
      </c>
      <c r="AD38">
        <f t="shared" si="4"/>
        <v>0.93571178247458608</v>
      </c>
      <c r="AE38">
        <f t="shared" si="4"/>
        <v>0.92570938978175099</v>
      </c>
      <c r="AF38">
        <f t="shared" si="4"/>
        <v>0.91278412195801228</v>
      </c>
      <c r="AG38">
        <f t="shared" si="4"/>
        <v>0.89734349779330658</v>
      </c>
      <c r="AH38">
        <f t="shared" si="4"/>
        <v>0.87993163965609611</v>
      </c>
      <c r="AI38">
        <f t="shared" si="4"/>
        <v>0.86100339960699024</v>
      </c>
      <c r="AJ38">
        <f t="shared" si="4"/>
        <v>0.84093830165187988</v>
      </c>
      <c r="AK38">
        <f t="shared" si="4"/>
        <v>0.82005232945350803</v>
      </c>
      <c r="AL38">
        <f t="shared" si="4"/>
        <v>0.79860789166270563</v>
      </c>
      <c r="AM38">
        <f t="shared" si="4"/>
        <v>0.77682224584915194</v>
      </c>
      <c r="AN38">
        <f t="shared" si="4"/>
        <v>0.7548746187155202</v>
      </c>
      <c r="AO38">
        <f t="shared" si="4"/>
        <v>0.73291222365353381</v>
      </c>
      <c r="AP38">
        <f t="shared" si="4"/>
        <v>0.71105534571772178</v>
      </c>
      <c r="AQ38">
        <f t="shared" si="4"/>
        <v>0.68940163788371112</v>
      </c>
      <c r="AR38">
        <f t="shared" si="4"/>
        <v>0.66802975028670697</v>
      </c>
      <c r="AS38">
        <f t="shared" si="4"/>
        <v>0.64700239538086268</v>
      </c>
      <c r="AT38">
        <f t="shared" si="4"/>
        <v>0.6263689360946314</v>
      </c>
      <c r="AU38">
        <f t="shared" si="4"/>
        <v>0.60616757063644433</v>
      </c>
      <c r="AV38">
        <f t="shared" si="4"/>
        <v>0.58642717625181751</v>
      </c>
      <c r="AW38">
        <f t="shared" si="4"/>
        <v>0.56716886462923666</v>
      </c>
      <c r="AX38">
        <f t="shared" si="4"/>
        <v>0.54840729352814521</v>
      </c>
      <c r="AY38">
        <f t="shared" si="4"/>
        <v>0.53015177233010646</v>
      </c>
      <c r="AZ38">
        <f t="shared" si="4"/>
        <v>0.51240719340090091</v>
      </c>
      <c r="BA38">
        <f t="shared" si="4"/>
        <v>0.49517481623381016</v>
      </c>
      <c r="BB38">
        <f t="shared" si="4"/>
        <v>0.47845292718451071</v>
      </c>
      <c r="BC38">
        <f t="shared" si="4"/>
        <v>0.46223739408942438</v>
      </c>
      <c r="BD38">
        <f t="shared" si="4"/>
        <v>0.4465221320826892</v>
      </c>
      <c r="BE38">
        <f t="shared" si="4"/>
        <v>0.43129949440935578</v>
      </c>
      <c r="BF38">
        <f t="shared" si="4"/>
        <v>0.416560599902559</v>
      </c>
      <c r="BG38">
        <f t="shared" si="4"/>
        <v>0.40229560699095973</v>
      </c>
      <c r="BH38">
        <f t="shared" si="4"/>
        <v>0.3884939425790146</v>
      </c>
      <c r="BI38">
        <f t="shared" si="4"/>
        <v>0.37514449285368978</v>
      </c>
      <c r="BJ38">
        <f t="shared" si="4"/>
        <v>0.36223576198094826</v>
      </c>
      <c r="BK38">
        <f t="shared" si="4"/>
        <v>0.34975600373335225</v>
      </c>
      <c r="BL38">
        <f t="shared" si="4"/>
        <v>0.33769333031010046</v>
      </c>
      <c r="BM38">
        <f t="shared" si="4"/>
        <v>0.32603580195108051</v>
      </c>
      <c r="BN38">
        <f t="shared" si="4"/>
        <v>0.31477150038876128</v>
      </c>
      <c r="BO38">
        <f t="shared" si="4"/>
        <v>0.30388858870970681</v>
      </c>
      <c r="BP38">
        <f t="shared" si="4"/>
        <v>0.29337535979851936</v>
      </c>
      <c r="BQ38">
        <f t="shared" si="4"/>
        <v>0.28322027519951182</v>
      </c>
      <c r="BR38">
        <f t="shared" si="4"/>
        <v>0.27341199594598403</v>
      </c>
      <c r="BS38">
        <f t="shared" si="4"/>
        <v>0.26393940666568505</v>
      </c>
      <c r="BT38">
        <f t="shared" si="4"/>
        <v>0.25479163406691763</v>
      </c>
      <c r="BU38">
        <f t="shared" si="4"/>
        <v>0.2459580607372813</v>
      </c>
      <c r="BV38">
        <f t="shared" si="4"/>
        <v>0.23742833504103994</v>
      </c>
      <c r="BW38">
        <f t="shared" si="4"/>
        <v>0.22919237777793278</v>
      </c>
      <c r="BX38">
        <f t="shared" si="4"/>
        <v>0.22124038616189787</v>
      </c>
      <c r="BY38">
        <f t="shared" ref="BY38:DG38" si="5">1/(1+BY37)^BY36</f>
        <v>0.21356283559006387</v>
      </c>
      <c r="BZ38">
        <f t="shared" si="5"/>
        <v>0.2061504795979664</v>
      </c>
      <c r="CA38">
        <f t="shared" si="5"/>
        <v>0.1989943483339584</v>
      </c>
      <c r="CB38">
        <f t="shared" si="5"/>
        <v>0.19208574583266191</v>
      </c>
      <c r="CC38">
        <f t="shared" si="5"/>
        <v>0.18541624632235948</v>
      </c>
      <c r="CD38">
        <f t="shared" si="5"/>
        <v>0.1789776897633639</v>
      </c>
      <c r="CE38">
        <f t="shared" si="5"/>
        <v>0.17276217678228178</v>
      </c>
      <c r="CF38">
        <f t="shared" si="5"/>
        <v>0.16676206314015979</v>
      </c>
      <c r="CG38">
        <f t="shared" si="5"/>
        <v>0.16096995384963525</v>
      </c>
      <c r="CH38">
        <f t="shared" si="5"/>
        <v>0.15537869703695734</v>
      </c>
      <c r="CI38">
        <f t="shared" si="5"/>
        <v>0.14998137762856156</v>
      </c>
      <c r="CJ38">
        <f t="shared" si="5"/>
        <v>0.14477131092817852</v>
      </c>
      <c r="CK38">
        <f t="shared" si="5"/>
        <v>0.13974203613894087</v>
      </c>
      <c r="CL38">
        <f t="shared" si="5"/>
        <v>0.13488730987527431</v>
      </c>
      <c r="CM38">
        <f t="shared" si="5"/>
        <v>0.13020109970115426</v>
      </c>
      <c r="CN38">
        <f t="shared" si="5"/>
        <v>0.12567757772449475</v>
      </c>
      <c r="CO38">
        <f t="shared" si="5"/>
        <v>0.12131111427169283</v>
      </c>
      <c r="CP38">
        <f t="shared" si="5"/>
        <v>0.11709627166143752</v>
      </c>
      <c r="CQ38">
        <f t="shared" si="5"/>
        <v>0.11302779809293567</v>
      </c>
      <c r="CR38">
        <f t="shared" si="5"/>
        <v>0.10910062166027229</v>
      </c>
      <c r="CS38">
        <f t="shared" si="5"/>
        <v>0.10530984450183709</v>
      </c>
      <c r="CT38">
        <f t="shared" si="5"/>
        <v>0.10165073709129305</v>
      </c>
      <c r="CU38">
        <f t="shared" si="5"/>
        <v>9.8118732674765077E-2</v>
      </c>
      <c r="CV38">
        <f t="shared" si="5"/>
        <v>9.4709421857143511E-2</v>
      </c>
      <c r="CW38">
        <f t="shared" si="5"/>
        <v>9.1418547339162298E-2</v>
      </c>
      <c r="CX38">
        <f t="shared" si="5"/>
        <v>8.8241998805737798E-2</v>
      </c>
      <c r="CY38">
        <f t="shared" si="5"/>
        <v>8.5175807965217079E-2</v>
      </c>
      <c r="CZ38">
        <f t="shared" si="5"/>
        <v>8.2216143738378808E-2</v>
      </c>
      <c r="DA38">
        <f t="shared" si="5"/>
        <v>7.9359307595489731E-2</v>
      </c>
      <c r="DB38">
        <f t="shared" si="5"/>
        <v>7.6601729039193461E-2</v>
      </c>
      <c r="DC38">
        <f t="shared" si="5"/>
        <v>7.3939961230694143E-2</v>
      </c>
      <c r="DD38">
        <f t="shared" si="5"/>
        <v>7.1370676756333171E-2</v>
      </c>
      <c r="DE38">
        <f t="shared" si="5"/>
        <v>6.8890663531472066E-2</v>
      </c>
      <c r="DF38">
        <f t="shared" si="5"/>
        <v>6.6496820838433113E-2</v>
      </c>
      <c r="DG38">
        <f t="shared" si="5"/>
        <v>6.4186155495097805E-2</v>
      </c>
    </row>
    <row r="40" spans="7:111" x14ac:dyDescent="0.2">
      <c r="J40" s="19" t="s">
        <v>275</v>
      </c>
      <c r="K40" s="76">
        <f>SUMPRODUCT(K30:DG30,L38:DH38)*0.06</f>
        <v>2000126755.073761</v>
      </c>
    </row>
    <row r="41" spans="7:111" x14ac:dyDescent="0.2">
      <c r="K41" s="77">
        <f>-'[4]ASR Levensverzekering N.V.'!$D$18</f>
        <v>2000126755.0700002</v>
      </c>
      <c r="L41" s="19" t="s">
        <v>276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A082-8218-4171-966D-BAC686033B25}">
  <sheetPr codeName="Blad7">
    <tabColor rgb="FFCCFFCC"/>
  </sheetPr>
  <dimension ref="A1:AH114"/>
  <sheetViews>
    <sheetView topLeftCell="E11" workbookViewId="0">
      <selection activeCell="F13" sqref="F13 E14:E34 D4:D8"/>
    </sheetView>
  </sheetViews>
  <sheetFormatPr defaultColWidth="9.140625" defaultRowHeight="12.75" x14ac:dyDescent="0.2"/>
  <cols>
    <col min="1" max="3" width="9.140625" style="19" hidden="1" customWidth="1" collapsed="1"/>
    <col min="4" max="4" width="26.5703125" style="19" hidden="1" customWidth="1" collapsed="1"/>
    <col min="5" max="5" width="23" style="19" bestFit="1" customWidth="1" collapsed="1"/>
    <col min="6" max="7" width="9.140625" style="19" collapsed="1"/>
    <col min="8" max="8" width="10.5703125" style="19" bestFit="1" customWidth="1" collapsed="1"/>
    <col min="9" max="15" width="10.42578125" style="19" customWidth="1" collapsed="1"/>
    <col min="16" max="16" width="9.140625" style="19" collapsed="1"/>
    <col min="17" max="17" width="9.140625" style="19" hidden="1" customWidth="1" collapsed="1"/>
    <col min="18" max="18" width="12.140625" style="19" hidden="1" customWidth="1" collapsed="1"/>
    <col min="19" max="19" width="12.28515625" style="19" hidden="1" customWidth="1" collapsed="1"/>
    <col min="20" max="20" width="9.28515625" style="19" hidden="1" customWidth="1" collapsed="1"/>
    <col min="21" max="22" width="10.85546875" style="19" hidden="1" customWidth="1" collapsed="1"/>
    <col min="23" max="23" width="9.28515625" style="19" hidden="1" customWidth="1" collapsed="1"/>
    <col min="24" max="24" width="9.85546875" style="19" hidden="1" customWidth="1" collapsed="1"/>
    <col min="25" max="25" width="9.140625" style="19" hidden="1" customWidth="1" collapsed="1"/>
    <col min="26" max="26" width="10.85546875" style="19" hidden="1" customWidth="1" collapsed="1"/>
    <col min="27" max="27" width="12.28515625" style="19" hidden="1" customWidth="1" collapsed="1"/>
    <col min="28" max="29" width="10.85546875" style="19" hidden="1" customWidth="1" collapsed="1"/>
    <col min="30" max="30" width="12.28515625" style="19" hidden="1" customWidth="1" collapsed="1"/>
    <col min="31" max="32" width="10.85546875" style="19" hidden="1" customWidth="1" collapsed="1"/>
    <col min="33" max="33" width="9.140625" style="19" hidden="1" customWidth="1" collapsed="1"/>
    <col min="34" max="34" width="12.28515625" style="19" hidden="1" customWidth="1" collapsed="1"/>
    <col min="35" max="16384" width="9.140625" style="19" collapsed="1"/>
  </cols>
  <sheetData>
    <row r="1" spans="1:34" s="74" customFormat="1" ht="15" hidden="1" x14ac:dyDescent="0.25">
      <c r="A1" s="19" t="s">
        <v>92</v>
      </c>
      <c r="B1" s="19" t="s">
        <v>93</v>
      </c>
      <c r="C1" s="19" t="s">
        <v>93</v>
      </c>
      <c r="D1" s="19" t="s">
        <v>93</v>
      </c>
    </row>
    <row r="2" spans="1:34" s="74" customFormat="1" ht="15" hidden="1" x14ac:dyDescent="0.25">
      <c r="A2" s="19" t="s">
        <v>92</v>
      </c>
      <c r="B2" s="54" t="s">
        <v>94</v>
      </c>
      <c r="C2" s="54" t="s">
        <v>246</v>
      </c>
      <c r="D2" s="54"/>
    </row>
    <row r="3" spans="1:34" s="74" customFormat="1" ht="15" hidden="1" x14ac:dyDescent="0.25">
      <c r="A3" s="19" t="s">
        <v>92</v>
      </c>
      <c r="B3" s="56" t="s">
        <v>95</v>
      </c>
      <c r="C3" s="56" t="s">
        <v>96</v>
      </c>
      <c r="D3" s="56" t="s">
        <v>97</v>
      </c>
    </row>
    <row r="4" spans="1:34" s="74" customFormat="1" ht="15" hidden="1" x14ac:dyDescent="0.25">
      <c r="A4" s="19" t="s">
        <v>92</v>
      </c>
      <c r="B4" s="54" t="s">
        <v>89</v>
      </c>
      <c r="C4" s="54" t="s">
        <v>98</v>
      </c>
      <c r="D4" s="55">
        <v>2021</v>
      </c>
    </row>
    <row r="5" spans="1:34" s="74" customFormat="1" ht="15" hidden="1" x14ac:dyDescent="0.25">
      <c r="A5" s="19" t="s">
        <v>92</v>
      </c>
      <c r="B5" s="54" t="s">
        <v>90</v>
      </c>
      <c r="C5" s="54" t="s">
        <v>98</v>
      </c>
      <c r="D5" s="54" t="s">
        <v>262</v>
      </c>
    </row>
    <row r="6" spans="1:34" s="74" customFormat="1" ht="15" hidden="1" x14ac:dyDescent="0.25">
      <c r="A6" s="19" t="s">
        <v>92</v>
      </c>
      <c r="B6" s="54" t="s">
        <v>40</v>
      </c>
      <c r="C6" s="54" t="s">
        <v>98</v>
      </c>
      <c r="D6" s="54" t="s">
        <v>100</v>
      </c>
    </row>
    <row r="7" spans="1:34" s="74" customFormat="1" ht="15" hidden="1" x14ac:dyDescent="0.25">
      <c r="A7" s="19" t="s">
        <v>92</v>
      </c>
      <c r="B7" s="54" t="s">
        <v>101</v>
      </c>
      <c r="C7" s="54" t="s">
        <v>98</v>
      </c>
      <c r="D7" s="54" t="s">
        <v>102</v>
      </c>
    </row>
    <row r="8" spans="1:34" s="74" customFormat="1" ht="15" hidden="1" x14ac:dyDescent="0.25">
      <c r="A8" s="19" t="s">
        <v>92</v>
      </c>
      <c r="B8" s="54" t="s">
        <v>91</v>
      </c>
      <c r="C8" s="54" t="s">
        <v>98</v>
      </c>
      <c r="D8" s="54" t="s">
        <v>103</v>
      </c>
    </row>
    <row r="9" spans="1:34" s="74" customFormat="1" ht="15" hidden="1" x14ac:dyDescent="0.25">
      <c r="A9" s="19" t="s">
        <v>92</v>
      </c>
      <c r="B9" s="54" t="s">
        <v>104</v>
      </c>
      <c r="C9" s="54" t="s">
        <v>105</v>
      </c>
      <c r="D9" s="54"/>
    </row>
    <row r="10" spans="1:34" s="74" customFormat="1" ht="15" hidden="1" x14ac:dyDescent="0.25">
      <c r="A10" s="19" t="s">
        <v>92</v>
      </c>
      <c r="B10" s="54" t="s">
        <v>106</v>
      </c>
      <c r="C10" s="54" t="s">
        <v>99</v>
      </c>
      <c r="D10" s="54"/>
    </row>
    <row r="11" spans="1:34" ht="21" x14ac:dyDescent="0.35">
      <c r="A11" s="19" t="s">
        <v>93</v>
      </c>
      <c r="E11" s="57" t="s">
        <v>245</v>
      </c>
      <c r="Q11" s="19" t="s">
        <v>257</v>
      </c>
      <c r="R11" s="19" t="s">
        <v>257</v>
      </c>
      <c r="S11" s="19" t="s">
        <v>257</v>
      </c>
      <c r="T11" s="19" t="s">
        <v>257</v>
      </c>
      <c r="U11" s="19" t="s">
        <v>257</v>
      </c>
      <c r="V11" s="19" t="s">
        <v>257</v>
      </c>
      <c r="W11" s="19" t="s">
        <v>257</v>
      </c>
      <c r="X11" s="19" t="s">
        <v>257</v>
      </c>
      <c r="Y11" s="19" t="s">
        <v>257</v>
      </c>
      <c r="Z11" s="19" t="s">
        <v>257</v>
      </c>
      <c r="AA11" s="19" t="s">
        <v>257</v>
      </c>
      <c r="AB11" s="19" t="s">
        <v>257</v>
      </c>
      <c r="AC11" s="19" t="s">
        <v>257</v>
      </c>
      <c r="AD11" s="19" t="s">
        <v>257</v>
      </c>
      <c r="AE11" s="19" t="s">
        <v>257</v>
      </c>
      <c r="AF11" s="19" t="s">
        <v>257</v>
      </c>
      <c r="AG11" s="19" t="s">
        <v>257</v>
      </c>
      <c r="AH11" s="19" t="s">
        <v>257</v>
      </c>
    </row>
    <row r="12" spans="1:34" ht="21" x14ac:dyDescent="0.35">
      <c r="E12" s="57"/>
    </row>
    <row r="13" spans="1:34" s="74" customFormat="1" ht="15" hidden="1" x14ac:dyDescent="0.25">
      <c r="A13" s="19" t="s">
        <v>92</v>
      </c>
      <c r="D13" s="54"/>
      <c r="E13" s="19" t="e">
        <f ca="1">_xll.VenaSetMemberDisplayStyle("CorCo1","B1","name")</f>
        <v>#NAME?</v>
      </c>
      <c r="F13" s="47" t="s">
        <v>107</v>
      </c>
    </row>
    <row r="14" spans="1:34" x14ac:dyDescent="0.2">
      <c r="D14" s="54"/>
      <c r="E14" s="47" t="s">
        <v>217</v>
      </c>
      <c r="F14" s="67">
        <v>-0.25</v>
      </c>
      <c r="I14" s="47" t="s">
        <v>238</v>
      </c>
      <c r="J14" s="47" t="s">
        <v>239</v>
      </c>
      <c r="K14" s="47" t="s">
        <v>240</v>
      </c>
      <c r="L14" s="47" t="s">
        <v>243</v>
      </c>
      <c r="M14" s="47" t="s">
        <v>241</v>
      </c>
      <c r="N14" s="47" t="s">
        <v>242</v>
      </c>
      <c r="O14" s="47" t="s">
        <v>244</v>
      </c>
      <c r="Q14" s="19" t="str">
        <f>Risicomarge!K20</f>
        <v>Y0</v>
      </c>
      <c r="R14" s="71">
        <f>Risicomarge!K21</f>
        <v>256314831.02280495</v>
      </c>
      <c r="S14" s="71">
        <f>Risicomarge!K22</f>
        <v>1227863685.9937408</v>
      </c>
      <c r="T14" s="71">
        <f>Risicomarge!K23</f>
        <v>8466658.8078724425</v>
      </c>
      <c r="U14" s="71">
        <f>Risicomarge!K24</f>
        <v>285288527.65656054</v>
      </c>
      <c r="V14" s="71">
        <f>Risicomarge!K25</f>
        <v>655864000.22863424</v>
      </c>
      <c r="W14" s="71">
        <f>Risicomarge!K26</f>
        <v>0</v>
      </c>
      <c r="X14" s="71">
        <f>Risicomarge!K27</f>
        <v>111253092.92951624</v>
      </c>
      <c r="Z14" s="71">
        <f>SUMPRODUCT($I$15:$O$15,$R14:$X14)</f>
        <v>143244847.51587546</v>
      </c>
      <c r="AA14" s="71">
        <f>SUMPRODUCT($I$16:$O$16,$R14:$X14)</f>
        <v>1399073110.2093382</v>
      </c>
      <c r="AB14" s="71">
        <f>SUMPRODUCT($I$17:$O$17,$R14:$X14)</f>
        <v>428290639.91026986</v>
      </c>
      <c r="AC14" s="71">
        <f>SUMPRODUCT($I$18:$O$18,$R14:$X14)</f>
        <v>947999722.50169194</v>
      </c>
      <c r="AD14" s="71">
        <f>SUMPRODUCT($I$19:$O$19,$R14:$X14)</f>
        <v>1201599495.9473662</v>
      </c>
      <c r="AE14" s="71">
        <f>SUMPRODUCT($I$20:$O$20,$R14:$X14)</f>
        <v>634897921.61275232</v>
      </c>
      <c r="AF14" s="71">
        <f>SUMPRODUCT($I$21:$O$21,$R14:$X14)</f>
        <v>412736597.35848433</v>
      </c>
      <c r="AH14" s="71">
        <f>SQRT(SUMPRODUCT(R14:X14,Z14:AF14))</f>
        <v>1691942834.6839709</v>
      </c>
    </row>
    <row r="15" spans="1:34" x14ac:dyDescent="0.2">
      <c r="D15" s="54"/>
      <c r="E15" s="47" t="s">
        <v>218</v>
      </c>
      <c r="F15" s="67">
        <v>0.25</v>
      </c>
      <c r="H15" s="47" t="s">
        <v>238</v>
      </c>
      <c r="I15" s="42">
        <v>1</v>
      </c>
      <c r="J15" s="42">
        <f>F14</f>
        <v>-0.25</v>
      </c>
      <c r="K15" s="42">
        <f>F15</f>
        <v>0.25</v>
      </c>
      <c r="L15" s="42">
        <f>F16</f>
        <v>0</v>
      </c>
      <c r="M15" s="42">
        <f>F17</f>
        <v>0.25</v>
      </c>
      <c r="N15" s="42">
        <f>F18</f>
        <v>0</v>
      </c>
      <c r="O15" s="42">
        <f>F19</f>
        <v>0.25</v>
      </c>
      <c r="Q15" s="19" t="str">
        <f>Risicomarge!L20</f>
        <v>Y1</v>
      </c>
      <c r="R15" s="71">
        <f>Risicomarge!L21</f>
        <v>248567955.55320683</v>
      </c>
      <c r="S15" s="71">
        <f>Risicomarge!L22</f>
        <v>1205177464.2572398</v>
      </c>
      <c r="T15" s="71">
        <f>Risicomarge!L23</f>
        <v>2401786.8726308141</v>
      </c>
      <c r="U15" s="71">
        <f>Risicomarge!L24</f>
        <v>247489505.22145742</v>
      </c>
      <c r="V15" s="71">
        <f>Risicomarge!L25</f>
        <v>615240722.88106871</v>
      </c>
      <c r="W15" s="71">
        <f>Risicomarge!L26</f>
        <v>0</v>
      </c>
      <c r="X15" s="71">
        <f>Risicomarge!L27</f>
        <v>73592878.184837833</v>
      </c>
      <c r="Z15" s="71">
        <f t="shared" ref="Z15:Z78" si="0">SUMPRODUCT($I$15:$O$15,$R15:$X15)</f>
        <v>120082436.47353122</v>
      </c>
      <c r="AA15" s="71">
        <f t="shared" ref="AA15:AA78" si="1">SUMPRODUCT($I$16:$O$16,$R15:$X15)</f>
        <v>1358718032.3945699</v>
      </c>
      <c r="AB15" s="71">
        <f t="shared" ref="AB15:AB78" si="2">SUMPRODUCT($I$17:$O$17,$R15:$X15)</f>
        <v>390562356.74767631</v>
      </c>
      <c r="AC15" s="71">
        <f t="shared" ref="AC15:AC78" si="3">SUMPRODUCT($I$18:$O$18,$R15:$X15)</f>
        <v>874802452.27251112</v>
      </c>
      <c r="AD15" s="71">
        <f t="shared" ref="AD15:AD78" si="4">SUMPRODUCT($I$19:$O$19,$R15:$X15)</f>
        <v>1122020943.426934</v>
      </c>
      <c r="AE15" s="71">
        <f t="shared" ref="AE15:AE78" si="5">SUMPRODUCT($I$20:$O$20,$R15:$X15)</f>
        <v>608914727.50484431</v>
      </c>
      <c r="AF15" s="71">
        <f t="shared" ref="AF15:AF78" si="6">SUMPRODUCT($I$21:$O$21,$R15:$X15)</f>
        <v>352017870.81692874</v>
      </c>
      <c r="AH15" s="71">
        <f t="shared" ref="AH15:AH78" si="7">SQRT(SUMPRODUCT(R15:X15,Z15:AF15))</f>
        <v>1612763608.4939327</v>
      </c>
    </row>
    <row r="16" spans="1:34" x14ac:dyDescent="0.2">
      <c r="D16" s="54"/>
      <c r="E16" s="47" t="s">
        <v>219</v>
      </c>
      <c r="F16" s="67">
        <v>0</v>
      </c>
      <c r="H16" s="47" t="s">
        <v>239</v>
      </c>
      <c r="I16" s="42">
        <f>J15</f>
        <v>-0.25</v>
      </c>
      <c r="J16" s="42">
        <v>1</v>
      </c>
      <c r="K16" s="42">
        <f>F20</f>
        <v>0</v>
      </c>
      <c r="L16" s="42">
        <f>F21</f>
        <v>0.25</v>
      </c>
      <c r="M16" s="42">
        <f>F22</f>
        <v>0.25</v>
      </c>
      <c r="N16" s="42">
        <f>F23</f>
        <v>0.25</v>
      </c>
      <c r="O16" s="42">
        <f>F24</f>
        <v>0</v>
      </c>
      <c r="Q16" s="19" t="str">
        <f>Risicomarge!M20</f>
        <v>Y2</v>
      </c>
      <c r="R16" s="71">
        <f>Risicomarge!M21</f>
        <v>241248030.39694056</v>
      </c>
      <c r="S16" s="71">
        <f>Risicomarge!M22</f>
        <v>1179361628.9401062</v>
      </c>
      <c r="T16" s="71">
        <f>Risicomarge!M23</f>
        <v>1253069.192023692</v>
      </c>
      <c r="U16" s="71">
        <f>Risicomarge!M24</f>
        <v>220893802.19513842</v>
      </c>
      <c r="V16" s="71">
        <f>Risicomarge!M25</f>
        <v>579524720.27292097</v>
      </c>
      <c r="W16" s="71">
        <f>Risicomarge!M26</f>
        <v>0</v>
      </c>
      <c r="X16" s="71">
        <f>Risicomarge!M27</f>
        <v>63537712.139642417</v>
      </c>
      <c r="Z16" s="71">
        <f t="shared" si="0"/>
        <v>107486498.56306079</v>
      </c>
      <c r="AA16" s="71">
        <f t="shared" si="1"/>
        <v>1319154251.9578857</v>
      </c>
      <c r="AB16" s="71">
        <f t="shared" si="2"/>
        <v>367211864.96262991</v>
      </c>
      <c r="AC16" s="71">
        <f t="shared" si="3"/>
        <v>821380997.60153592</v>
      </c>
      <c r="AD16" s="71">
        <f t="shared" si="4"/>
        <v>1061634998.8356742</v>
      </c>
      <c r="AE16" s="71">
        <f t="shared" si="5"/>
        <v>584602767.37148702</v>
      </c>
      <c r="AF16" s="71">
        <f t="shared" si="6"/>
        <v>324267617.65389836</v>
      </c>
      <c r="AH16" s="71">
        <f t="shared" si="7"/>
        <v>1549011257.3024697</v>
      </c>
    </row>
    <row r="17" spans="4:34" x14ac:dyDescent="0.2">
      <c r="D17" s="54"/>
      <c r="E17" s="47" t="s">
        <v>220</v>
      </c>
      <c r="F17" s="67">
        <v>0.25</v>
      </c>
      <c r="H17" s="47" t="s">
        <v>240</v>
      </c>
      <c r="I17" s="42">
        <f>K15</f>
        <v>0.25</v>
      </c>
      <c r="J17" s="42">
        <f>K16</f>
        <v>0</v>
      </c>
      <c r="K17" s="42">
        <v>1</v>
      </c>
      <c r="L17" s="42">
        <f>F25</f>
        <v>0</v>
      </c>
      <c r="M17" s="42">
        <f>F26</f>
        <v>0.5</v>
      </c>
      <c r="N17" s="42">
        <f>F27</f>
        <v>0</v>
      </c>
      <c r="O17" s="42">
        <f>F28</f>
        <v>0.25</v>
      </c>
      <c r="Q17" s="19" t="str">
        <f>Risicomarge!N20</f>
        <v>Y3</v>
      </c>
      <c r="R17" s="71">
        <f>Risicomarge!N21</f>
        <v>233225902.72992894</v>
      </c>
      <c r="S17" s="71">
        <f>Risicomarge!N22</f>
        <v>1153752927.5298207</v>
      </c>
      <c r="T17" s="71">
        <f>Risicomarge!N23</f>
        <v>942738.31778954039</v>
      </c>
      <c r="U17" s="71">
        <f>Risicomarge!N24</f>
        <v>196706104.0861305</v>
      </c>
      <c r="V17" s="71">
        <f>Risicomarge!N25</f>
        <v>546550023.62276137</v>
      </c>
      <c r="W17" s="71">
        <f>Risicomarge!N26</f>
        <v>0</v>
      </c>
      <c r="X17" s="71">
        <f>Risicomarge!N27</f>
        <v>60447897.06137982</v>
      </c>
      <c r="Z17" s="71">
        <f t="shared" si="0"/>
        <v>96772835.597956449</v>
      </c>
      <c r="AA17" s="71">
        <f t="shared" si="1"/>
        <v>1281260483.7745614</v>
      </c>
      <c r="AB17" s="71">
        <f t="shared" si="2"/>
        <v>347636200.07699746</v>
      </c>
      <c r="AC17" s="71">
        <f t="shared" si="3"/>
        <v>773531322.04531133</v>
      </c>
      <c r="AD17" s="71">
        <f t="shared" si="4"/>
        <v>1007231126.6550038</v>
      </c>
      <c r="AE17" s="71">
        <f t="shared" si="5"/>
        <v>561713243.69383585</v>
      </c>
      <c r="AF17" s="71">
        <f t="shared" si="6"/>
        <v>304804089.25053239</v>
      </c>
      <c r="AH17" s="71">
        <f t="shared" si="7"/>
        <v>1490718280.2319191</v>
      </c>
    </row>
    <row r="18" spans="4:34" x14ac:dyDescent="0.2">
      <c r="D18" s="54"/>
      <c r="E18" s="47" t="s">
        <v>221</v>
      </c>
      <c r="F18" s="67">
        <v>0</v>
      </c>
      <c r="H18" s="47" t="s">
        <v>243</v>
      </c>
      <c r="I18" s="42">
        <f>L15</f>
        <v>0</v>
      </c>
      <c r="J18" s="42">
        <f>L16</f>
        <v>0.25</v>
      </c>
      <c r="K18" s="42">
        <f>L17</f>
        <v>0</v>
      </c>
      <c r="L18" s="42">
        <v>1</v>
      </c>
      <c r="M18" s="42">
        <f>F29</f>
        <v>0.5</v>
      </c>
      <c r="N18" s="42">
        <f>F30</f>
        <v>0</v>
      </c>
      <c r="O18" s="42">
        <f>F31</f>
        <v>0.25</v>
      </c>
      <c r="Q18" s="19" t="str">
        <f>Risicomarge!O20</f>
        <v>Y4</v>
      </c>
      <c r="R18" s="71">
        <f>Risicomarge!O21</f>
        <v>225266641.35607973</v>
      </c>
      <c r="S18" s="71">
        <f>Risicomarge!O22</f>
        <v>1128279613.6867707</v>
      </c>
      <c r="T18" s="71">
        <f>Risicomarge!O23</f>
        <v>801691.85437791585</v>
      </c>
      <c r="U18" s="71">
        <f>Risicomarge!O24</f>
        <v>174866078.14797586</v>
      </c>
      <c r="V18" s="71">
        <f>Risicomarge!O25</f>
        <v>516094412.35085273</v>
      </c>
      <c r="W18" s="71">
        <f>Risicomarge!O26</f>
        <v>0</v>
      </c>
      <c r="X18" s="71">
        <f>Risicomarge!O27</f>
        <v>57341605.331103697</v>
      </c>
      <c r="Z18" s="71">
        <f t="shared" si="0"/>
        <v>86756165.318470642</v>
      </c>
      <c r="AA18" s="71">
        <f t="shared" si="1"/>
        <v>1244703075.9724579</v>
      </c>
      <c r="AB18" s="71">
        <f t="shared" si="2"/>
        <v>329500959.70160019</v>
      </c>
      <c r="AC18" s="71">
        <f t="shared" si="3"/>
        <v>729318589.07787085</v>
      </c>
      <c r="AD18" s="71">
        <f t="shared" si="4"/>
        <v>956650262.44551814</v>
      </c>
      <c r="AE18" s="71">
        <f t="shared" si="5"/>
        <v>540117109.59711909</v>
      </c>
      <c r="AF18" s="71">
        <f t="shared" si="6"/>
        <v>286598811.25842524</v>
      </c>
      <c r="AH18" s="71">
        <f t="shared" si="7"/>
        <v>1435921135.1131659</v>
      </c>
    </row>
    <row r="19" spans="4:34" x14ac:dyDescent="0.2">
      <c r="D19" s="54"/>
      <c r="E19" s="47" t="s">
        <v>222</v>
      </c>
      <c r="F19" s="67">
        <v>0.25</v>
      </c>
      <c r="H19" s="47" t="s">
        <v>241</v>
      </c>
      <c r="I19" s="42">
        <f>M15</f>
        <v>0.25</v>
      </c>
      <c r="J19" s="42">
        <f>M16</f>
        <v>0.25</v>
      </c>
      <c r="K19" s="42">
        <f>M17</f>
        <v>0.5</v>
      </c>
      <c r="L19" s="42">
        <f>M18</f>
        <v>0.5</v>
      </c>
      <c r="M19" s="42">
        <v>1</v>
      </c>
      <c r="N19" s="42">
        <f>F32</f>
        <v>0.5</v>
      </c>
      <c r="O19" s="42">
        <f>F33</f>
        <v>0.25</v>
      </c>
      <c r="Q19" s="19" t="str">
        <f>Risicomarge!P20</f>
        <v>Y5</v>
      </c>
      <c r="R19" s="71">
        <f>Risicomarge!P21</f>
        <v>217448378.07681763</v>
      </c>
      <c r="S19" s="71">
        <f>Risicomarge!P22</f>
        <v>1102837457.0037572</v>
      </c>
      <c r="T19" s="71">
        <f>Risicomarge!P23</f>
        <v>696396.75129411696</v>
      </c>
      <c r="U19" s="71">
        <f>Risicomarge!P24</f>
        <v>155139215.43576214</v>
      </c>
      <c r="V19" s="71">
        <f>Risicomarge!P25</f>
        <v>487483330.09334886</v>
      </c>
      <c r="W19" s="71">
        <f>Risicomarge!P26</f>
        <v>0</v>
      </c>
      <c r="X19" s="71">
        <f>Risicomarge!P27</f>
        <v>54344123.684115909</v>
      </c>
      <c r="Z19" s="71">
        <f t="shared" si="0"/>
        <v>77369976.458068043</v>
      </c>
      <c r="AA19" s="71">
        <f t="shared" si="1"/>
        <v>1209130998.8668306</v>
      </c>
      <c r="AB19" s="71">
        <f t="shared" si="2"/>
        <v>312386187.23820192</v>
      </c>
      <c r="AC19" s="71">
        <f t="shared" si="3"/>
        <v>688176275.65440476</v>
      </c>
      <c r="AD19" s="71">
        <f t="shared" si="4"/>
        <v>909058625.87804973</v>
      </c>
      <c r="AE19" s="71">
        <f t="shared" si="5"/>
        <v>519451029.29761374</v>
      </c>
      <c r="AF19" s="71">
        <f t="shared" si="6"/>
        <v>269535953.77342159</v>
      </c>
      <c r="AH19" s="71">
        <f t="shared" si="7"/>
        <v>1383863514.0367427</v>
      </c>
    </row>
    <row r="20" spans="4:34" x14ac:dyDescent="0.2">
      <c r="D20" s="54"/>
      <c r="E20" s="47" t="s">
        <v>223</v>
      </c>
      <c r="F20" s="67">
        <v>0</v>
      </c>
      <c r="H20" s="47" t="s">
        <v>242</v>
      </c>
      <c r="I20" s="42">
        <f>N15</f>
        <v>0</v>
      </c>
      <c r="J20" s="42">
        <f>N16</f>
        <v>0.25</v>
      </c>
      <c r="K20" s="42">
        <f>N17</f>
        <v>0</v>
      </c>
      <c r="L20" s="42">
        <f>N18</f>
        <v>0</v>
      </c>
      <c r="M20" s="42">
        <f>N19</f>
        <v>0.5</v>
      </c>
      <c r="N20" s="42">
        <v>1</v>
      </c>
      <c r="O20" s="42">
        <f>F34</f>
        <v>0</v>
      </c>
      <c r="Q20" s="19" t="str">
        <f>Risicomarge!Q20</f>
        <v>Y6</v>
      </c>
      <c r="R20" s="71">
        <f>Risicomarge!Q21</f>
        <v>209536072.11152145</v>
      </c>
      <c r="S20" s="71">
        <f>Risicomarge!Q22</f>
        <v>1076102850.1793797</v>
      </c>
      <c r="T20" s="71">
        <f>Risicomarge!Q23</f>
        <v>583720.76551466528</v>
      </c>
      <c r="U20" s="71">
        <f>Risicomarge!Q24</f>
        <v>137216092.71336034</v>
      </c>
      <c r="V20" s="71">
        <f>Risicomarge!Q25</f>
        <v>460767745.53063613</v>
      </c>
      <c r="W20" s="71">
        <f>Risicomarge!Q26</f>
        <v>0</v>
      </c>
      <c r="X20" s="71">
        <f>Risicomarge!Q27</f>
        <v>51243643.653709337</v>
      </c>
      <c r="Z20" s="71">
        <f t="shared" si="0"/>
        <v>68659137.054141566</v>
      </c>
      <c r="AA20" s="71">
        <f t="shared" si="1"/>
        <v>1173214791.7124984</v>
      </c>
      <c r="AB20" s="71">
        <f t="shared" si="2"/>
        <v>296162522.47214043</v>
      </c>
      <c r="AC20" s="71">
        <f t="shared" si="3"/>
        <v>649436588.93695068</v>
      </c>
      <c r="AD20" s="71">
        <f t="shared" si="4"/>
        <v>863888293.7562263</v>
      </c>
      <c r="AE20" s="71">
        <f t="shared" si="5"/>
        <v>499409585.31016302</v>
      </c>
      <c r="AF20" s="71">
        <f t="shared" si="6"/>
        <v>253269551.43396747</v>
      </c>
      <c r="AH20" s="71">
        <f t="shared" si="7"/>
        <v>1333117658.230906</v>
      </c>
    </row>
    <row r="21" spans="4:34" x14ac:dyDescent="0.2">
      <c r="D21" s="54"/>
      <c r="E21" s="47" t="s">
        <v>224</v>
      </c>
      <c r="F21" s="67">
        <v>0.25</v>
      </c>
      <c r="H21" s="47" t="s">
        <v>244</v>
      </c>
      <c r="I21" s="42">
        <f>O15</f>
        <v>0.25</v>
      </c>
      <c r="J21" s="42">
        <f>O16</f>
        <v>0</v>
      </c>
      <c r="K21" s="42">
        <f>O17</f>
        <v>0.25</v>
      </c>
      <c r="L21" s="42">
        <f>O18</f>
        <v>0.25</v>
      </c>
      <c r="M21" s="42">
        <f>O19</f>
        <v>0.25</v>
      </c>
      <c r="N21" s="42">
        <f>O20</f>
        <v>0</v>
      </c>
      <c r="O21" s="42">
        <v>1</v>
      </c>
      <c r="Q21" s="19" t="str">
        <f>Risicomarge!R20</f>
        <v>Y7</v>
      </c>
      <c r="R21" s="71">
        <f>Risicomarge!R21</f>
        <v>201075295.30933985</v>
      </c>
      <c r="S21" s="71">
        <f>Risicomarge!R22</f>
        <v>1048263822.7320038</v>
      </c>
      <c r="T21" s="71">
        <f>Risicomarge!R23</f>
        <v>481117.62018697726</v>
      </c>
      <c r="U21" s="71">
        <f>Risicomarge!R24</f>
        <v>121048795.33408433</v>
      </c>
      <c r="V21" s="71">
        <f>Risicomarge!R25</f>
        <v>436154762.42017168</v>
      </c>
      <c r="W21" s="71">
        <f>Risicomarge!R26</f>
        <v>0</v>
      </c>
      <c r="X21" s="71">
        <f>Risicomarge!R27</f>
        <v>47869745.050986961</v>
      </c>
      <c r="Z21" s="71">
        <f t="shared" si="0"/>
        <v>60135745.899175301</v>
      </c>
      <c r="AA21" s="71">
        <f t="shared" si="1"/>
        <v>1137295888.3432329</v>
      </c>
      <c r="AB21" s="71">
        <f t="shared" si="2"/>
        <v>280794758.92035455</v>
      </c>
      <c r="AC21" s="71">
        <f t="shared" si="3"/>
        <v>613159568.48991787</v>
      </c>
      <c r="AD21" s="71">
        <f t="shared" si="4"/>
        <v>821221934.67039001</v>
      </c>
      <c r="AE21" s="71">
        <f t="shared" si="5"/>
        <v>480143336.89308679</v>
      </c>
      <c r="AF21" s="71">
        <f t="shared" si="6"/>
        <v>237559737.72193265</v>
      </c>
      <c r="AH21" s="71">
        <f t="shared" si="7"/>
        <v>1283817375.1224751</v>
      </c>
    </row>
    <row r="22" spans="4:34" x14ac:dyDescent="0.2">
      <c r="D22" s="54"/>
      <c r="E22" s="47" t="s">
        <v>225</v>
      </c>
      <c r="F22" s="67">
        <v>0.25</v>
      </c>
      <c r="Q22" s="19" t="str">
        <f>Risicomarge!S20</f>
        <v>Y8</v>
      </c>
      <c r="R22" s="71">
        <f>Risicomarge!S21</f>
        <v>192079995.75709558</v>
      </c>
      <c r="S22" s="71">
        <f>Risicomarge!S22</f>
        <v>1019323160.8254303</v>
      </c>
      <c r="T22" s="71">
        <f>Risicomarge!S23</f>
        <v>397992.11102492968</v>
      </c>
      <c r="U22" s="71">
        <f>Risicomarge!S24</f>
        <v>106651055.65339516</v>
      </c>
      <c r="V22" s="71">
        <f>Risicomarge!S25</f>
        <v>412554585.01979053</v>
      </c>
      <c r="W22" s="71">
        <f>Risicomarge!S26</f>
        <v>0</v>
      </c>
      <c r="X22" s="71">
        <f>Risicomarge!S27</f>
        <v>44068158.0623037</v>
      </c>
      <c r="Z22" s="71">
        <f t="shared" si="0"/>
        <v>51504389.349017791</v>
      </c>
      <c r="AA22" s="71">
        <f t="shared" si="1"/>
        <v>1101104572.0544527</v>
      </c>
      <c r="AB22" s="71">
        <f t="shared" si="2"/>
        <v>265712323.07576999</v>
      </c>
      <c r="AC22" s="71">
        <f t="shared" si="3"/>
        <v>578776177.88522387</v>
      </c>
      <c r="AD22" s="71">
        <f t="shared" si="4"/>
        <v>779946937.56320786</v>
      </c>
      <c r="AE22" s="71">
        <f t="shared" si="5"/>
        <v>461108082.7162528</v>
      </c>
      <c r="AF22" s="71">
        <f t="shared" si="6"/>
        <v>221989065.19763026</v>
      </c>
      <c r="AH22" s="71">
        <f t="shared" si="7"/>
        <v>1235176316.0850637</v>
      </c>
    </row>
    <row r="23" spans="4:34" x14ac:dyDescent="0.2">
      <c r="D23" s="54"/>
      <c r="E23" s="47" t="s">
        <v>226</v>
      </c>
      <c r="F23" s="67">
        <v>0.25</v>
      </c>
      <c r="Q23" s="19" t="str">
        <f>Risicomarge!T20</f>
        <v>Y9</v>
      </c>
      <c r="R23" s="71">
        <f>Risicomarge!T21</f>
        <v>183224122.92146534</v>
      </c>
      <c r="S23" s="71">
        <f>Risicomarge!T22</f>
        <v>989001801.84906411</v>
      </c>
      <c r="T23" s="71">
        <f>Risicomarge!T23</f>
        <v>323777.28199843137</v>
      </c>
      <c r="U23" s="71">
        <f>Risicomarge!T24</f>
        <v>93763259.353456467</v>
      </c>
      <c r="V23" s="71">
        <f>Risicomarge!T25</f>
        <v>390591667.60837221</v>
      </c>
      <c r="W23" s="71">
        <f>Risicomarge!T26</f>
        <v>0</v>
      </c>
      <c r="X23" s="71">
        <f>Risicomarge!T27</f>
        <v>40338140.540488303</v>
      </c>
      <c r="Z23" s="71">
        <f t="shared" si="0"/>
        <v>43787068.816914044</v>
      </c>
      <c r="AA23" s="71">
        <f t="shared" si="1"/>
        <v>1064284502.8591549</v>
      </c>
      <c r="AB23" s="71">
        <f t="shared" si="2"/>
        <v>251510176.95167297</v>
      </c>
      <c r="AC23" s="71">
        <f t="shared" si="3"/>
        <v>546394078.75503063</v>
      </c>
      <c r="AD23" s="71">
        <f t="shared" si="4"/>
        <v>740776202.25385404</v>
      </c>
      <c r="AE23" s="71">
        <f t="shared" si="5"/>
        <v>442546284.26645213</v>
      </c>
      <c r="AF23" s="71">
        <f t="shared" si="6"/>
        <v>207313847.33181143</v>
      </c>
      <c r="AH23" s="71">
        <f t="shared" si="7"/>
        <v>1187273737.8366454</v>
      </c>
    </row>
    <row r="24" spans="4:34" x14ac:dyDescent="0.2">
      <c r="D24" s="54"/>
      <c r="E24" s="47" t="s">
        <v>227</v>
      </c>
      <c r="F24" s="67">
        <v>0</v>
      </c>
      <c r="Q24" s="19" t="str">
        <f>Risicomarge!U20</f>
        <v>Y10</v>
      </c>
      <c r="R24" s="71">
        <f>Risicomarge!U21</f>
        <v>174014460.28316018</v>
      </c>
      <c r="S24" s="71">
        <f>Risicomarge!U22</f>
        <v>941646487.4024992</v>
      </c>
      <c r="T24" s="71">
        <f>Risicomarge!U23</f>
        <v>277685.87895216001</v>
      </c>
      <c r="U24" s="71">
        <f>Risicomarge!U24</f>
        <v>82399702.004717454</v>
      </c>
      <c r="V24" s="71">
        <f>Risicomarge!U25</f>
        <v>369897994.82300609</v>
      </c>
      <c r="W24" s="71">
        <f>Risicomarge!U26</f>
        <v>0</v>
      </c>
      <c r="X24" s="71">
        <f>Risicomarge!U27</f>
        <v>36466220.656069785</v>
      </c>
      <c r="Z24" s="71">
        <f t="shared" si="0"/>
        <v>40263313.772042386</v>
      </c>
      <c r="AA24" s="71">
        <f t="shared" si="1"/>
        <v>1011217296.53864</v>
      </c>
      <c r="AB24" s="71">
        <f t="shared" si="2"/>
        <v>237846853.52526268</v>
      </c>
      <c r="AC24" s="71">
        <f t="shared" si="3"/>
        <v>511876876.43086278</v>
      </c>
      <c r="AD24" s="71">
        <f t="shared" si="4"/>
        <v>699268480.85027313</v>
      </c>
      <c r="AE24" s="71">
        <f t="shared" si="5"/>
        <v>420360619.26212788</v>
      </c>
      <c r="AF24" s="71">
        <f t="shared" si="6"/>
        <v>193113681.40352875</v>
      </c>
      <c r="AH24" s="71">
        <f t="shared" si="7"/>
        <v>1125682147.8207397</v>
      </c>
    </row>
    <row r="25" spans="4:34" x14ac:dyDescent="0.2">
      <c r="D25" s="54"/>
      <c r="E25" s="47" t="s">
        <v>228</v>
      </c>
      <c r="F25" s="67">
        <v>0</v>
      </c>
      <c r="Q25" s="19" t="str">
        <f>Risicomarge!V20</f>
        <v>Y11</v>
      </c>
      <c r="R25" s="71">
        <f>Risicomarge!V21</f>
        <v>164606572.69308457</v>
      </c>
      <c r="S25" s="71">
        <f>Risicomarge!V22</f>
        <v>909041253.14245927</v>
      </c>
      <c r="T25" s="71">
        <f>Risicomarge!V23</f>
        <v>232563.07174678377</v>
      </c>
      <c r="U25" s="71">
        <f>Risicomarge!V24</f>
        <v>72382834.582173839</v>
      </c>
      <c r="V25" s="71">
        <f>Risicomarge!V25</f>
        <v>350275816.45579189</v>
      </c>
      <c r="W25" s="71">
        <f>Risicomarge!V26</f>
        <v>0</v>
      </c>
      <c r="X25" s="71">
        <f>Risicomarge!V27</f>
        <v>32562825.914338488</v>
      </c>
      <c r="Z25" s="71">
        <f t="shared" si="0"/>
        <v>33114060.767939042</v>
      </c>
      <c r="AA25" s="71">
        <f t="shared" si="1"/>
        <v>973554272.72867954</v>
      </c>
      <c r="AB25" s="71">
        <f t="shared" si="2"/>
        <v>224662820.95149848</v>
      </c>
      <c r="AC25" s="71">
        <f t="shared" si="3"/>
        <v>482921762.57426929</v>
      </c>
      <c r="AD25" s="71">
        <f t="shared" si="4"/>
        <v>663136178.22022283</v>
      </c>
      <c r="AE25" s="71">
        <f t="shared" si="5"/>
        <v>402398221.51351076</v>
      </c>
      <c r="AF25" s="71">
        <f t="shared" si="6"/>
        <v>179437272.61503777</v>
      </c>
      <c r="AH25" s="71">
        <f t="shared" si="7"/>
        <v>1078694967.7202067</v>
      </c>
    </row>
    <row r="26" spans="4:34" x14ac:dyDescent="0.2">
      <c r="D26" s="54"/>
      <c r="E26" s="47" t="s">
        <v>229</v>
      </c>
      <c r="F26" s="67">
        <v>0.5</v>
      </c>
      <c r="Q26" s="19" t="str">
        <f>Risicomarge!W20</f>
        <v>Y12</v>
      </c>
      <c r="R26" s="71">
        <f>Risicomarge!W21</f>
        <v>154854265.93880746</v>
      </c>
      <c r="S26" s="71">
        <f>Risicomarge!W22</f>
        <v>875814407.13214362</v>
      </c>
      <c r="T26" s="71">
        <f>Risicomarge!W23</f>
        <v>190891.06293060619</v>
      </c>
      <c r="U26" s="71">
        <f>Risicomarge!W24</f>
        <v>63509382.237404495</v>
      </c>
      <c r="V26" s="71">
        <f>Risicomarge!W25</f>
        <v>331710401.34153086</v>
      </c>
      <c r="W26" s="71">
        <f>Risicomarge!W26</f>
        <v>0</v>
      </c>
      <c r="X26" s="71">
        <f>Risicomarge!W27</f>
        <v>28518077.508505657</v>
      </c>
      <c r="Z26" s="71">
        <f t="shared" si="0"/>
        <v>26005506.634013336</v>
      </c>
      <c r="AA26" s="71">
        <f t="shared" si="1"/>
        <v>935905786.54217553</v>
      </c>
      <c r="AB26" s="71">
        <f t="shared" si="2"/>
        <v>211889177.59552434</v>
      </c>
      <c r="AC26" s="71">
        <f t="shared" si="3"/>
        <v>455447704.06833225</v>
      </c>
      <c r="AD26" s="71">
        <f t="shared" si="4"/>
        <v>628357225.63656259</v>
      </c>
      <c r="AE26" s="71">
        <f t="shared" si="5"/>
        <v>384808802.45380133</v>
      </c>
      <c r="AF26" s="71">
        <f t="shared" si="6"/>
        <v>166084312.65367401</v>
      </c>
      <c r="AH26" s="71">
        <f t="shared" si="7"/>
        <v>1032396008.3670766</v>
      </c>
    </row>
    <row r="27" spans="4:34" x14ac:dyDescent="0.2">
      <c r="D27" s="54"/>
      <c r="E27" s="47" t="s">
        <v>230</v>
      </c>
      <c r="F27" s="67">
        <v>0</v>
      </c>
      <c r="Q27" s="19" t="str">
        <f>Risicomarge!X20</f>
        <v>Y13</v>
      </c>
      <c r="R27" s="71">
        <f>Risicomarge!X21</f>
        <v>145862210.52617821</v>
      </c>
      <c r="S27" s="71">
        <f>Risicomarge!X22</f>
        <v>841790773.29620242</v>
      </c>
      <c r="T27" s="71">
        <f>Risicomarge!X23</f>
        <v>150398.0381953312</v>
      </c>
      <c r="U27" s="71">
        <f>Risicomarge!X24</f>
        <v>55777411.270718381</v>
      </c>
      <c r="V27" s="71">
        <f>Risicomarge!X25</f>
        <v>313881195.17430121</v>
      </c>
      <c r="W27" s="71">
        <f>Risicomarge!X26</f>
        <v>0</v>
      </c>
      <c r="X27" s="71">
        <f>Risicomarge!X27</f>
        <v>24712217.567942478</v>
      </c>
      <c r="Z27" s="71">
        <f t="shared" si="0"/>
        <v>20100469.89723736</v>
      </c>
      <c r="AA27" s="71">
        <f t="shared" si="1"/>
        <v>897739872.27591276</v>
      </c>
      <c r="AB27" s="71">
        <f t="shared" si="2"/>
        <v>199734602.6488761</v>
      </c>
      <c r="AC27" s="71">
        <f t="shared" si="3"/>
        <v>429343756.57390517</v>
      </c>
      <c r="AD27" s="71">
        <f t="shared" si="4"/>
        <v>594936400.17633891</v>
      </c>
      <c r="AE27" s="71">
        <f t="shared" si="5"/>
        <v>367388290.91120124</v>
      </c>
      <c r="AF27" s="71">
        <f t="shared" si="6"/>
        <v>153630021.32029077</v>
      </c>
      <c r="AH27" s="71">
        <f t="shared" si="7"/>
        <v>986486011.10457551</v>
      </c>
    </row>
    <row r="28" spans="4:34" x14ac:dyDescent="0.2">
      <c r="D28" s="54"/>
      <c r="E28" s="47" t="s">
        <v>231</v>
      </c>
      <c r="F28" s="67">
        <v>0.25</v>
      </c>
      <c r="Q28" s="19" t="str">
        <f>Risicomarge!Y20</f>
        <v>Y14</v>
      </c>
      <c r="R28" s="71">
        <f>Risicomarge!Y21</f>
        <v>137633146.9579258</v>
      </c>
      <c r="S28" s="71">
        <f>Risicomarge!Y22</f>
        <v>806759571.27432966</v>
      </c>
      <c r="T28" s="71">
        <f>Risicomarge!Y23</f>
        <v>119493.92431835938</v>
      </c>
      <c r="U28" s="71">
        <f>Risicomarge!Y24</f>
        <v>49041335.299915917</v>
      </c>
      <c r="V28" s="71">
        <f>Risicomarge!Y25</f>
        <v>296471727.59946734</v>
      </c>
      <c r="W28" s="71">
        <f>Risicomarge!Y26</f>
        <v>0</v>
      </c>
      <c r="X28" s="71">
        <f>Risicomarge!Y27</f>
        <v>21236238.856127653</v>
      </c>
      <c r="Z28" s="71">
        <f t="shared" si="0"/>
        <v>15400119.234321721</v>
      </c>
      <c r="AA28" s="71">
        <f t="shared" si="1"/>
        <v>858729550.25969398</v>
      </c>
      <c r="AB28" s="71">
        <f t="shared" si="2"/>
        <v>188072704.17756537</v>
      </c>
      <c r="AC28" s="71">
        <f t="shared" si="3"/>
        <v>404276151.6322639</v>
      </c>
      <c r="AD28" s="71">
        <f t="shared" si="4"/>
        <v>562459381.48368025</v>
      </c>
      <c r="AE28" s="71">
        <f t="shared" si="5"/>
        <v>349925756.61831605</v>
      </c>
      <c r="AF28" s="71">
        <f t="shared" si="6"/>
        <v>142052664.8015345</v>
      </c>
      <c r="AH28" s="71">
        <f t="shared" si="7"/>
        <v>940492708.8426373</v>
      </c>
    </row>
    <row r="29" spans="4:34" x14ac:dyDescent="0.2">
      <c r="D29" s="54"/>
      <c r="E29" s="47" t="s">
        <v>232</v>
      </c>
      <c r="F29" s="67">
        <v>0.5</v>
      </c>
      <c r="Q29" s="19" t="str">
        <f>Risicomarge!Z20</f>
        <v>Y15</v>
      </c>
      <c r="R29" s="71">
        <f>Risicomarge!Z21</f>
        <v>130285052.47094016</v>
      </c>
      <c r="S29" s="71">
        <f>Risicomarge!Z22</f>
        <v>771124360.28518629</v>
      </c>
      <c r="T29" s="71">
        <f>Risicomarge!Z23</f>
        <v>92913.392145874343</v>
      </c>
      <c r="U29" s="71">
        <f>Risicomarge!Z24</f>
        <v>43198615.751683392</v>
      </c>
      <c r="V29" s="71">
        <f>Risicomarge!Z25</f>
        <v>279358687.94961834</v>
      </c>
      <c r="W29" s="71">
        <f>Risicomarge!Z26</f>
        <v>0</v>
      </c>
      <c r="X29" s="71">
        <f>Risicomarge!Z27</f>
        <v>18249855.714858089</v>
      </c>
      <c r="Z29" s="71">
        <f t="shared" si="0"/>
        <v>11929326.663799159</v>
      </c>
      <c r="AA29" s="71">
        <f t="shared" si="1"/>
        <v>819192423.09277666</v>
      </c>
      <c r="AB29" s="71">
        <f t="shared" si="2"/>
        <v>176905984.41340458</v>
      </c>
      <c r="AC29" s="71">
        <f t="shared" si="3"/>
        <v>380221513.72650361</v>
      </c>
      <c r="AD29" s="71">
        <f t="shared" si="4"/>
        <v>530919269.63927913</v>
      </c>
      <c r="AE29" s="71">
        <f t="shared" si="5"/>
        <v>332460434.04610574</v>
      </c>
      <c r="AF29" s="71">
        <f t="shared" si="6"/>
        <v>131483673.10595503</v>
      </c>
      <c r="AH29" s="71">
        <f t="shared" si="7"/>
        <v>894657138.12720692</v>
      </c>
    </row>
    <row r="30" spans="4:34" x14ac:dyDescent="0.2">
      <c r="D30" s="54"/>
      <c r="E30" s="47" t="s">
        <v>233</v>
      </c>
      <c r="F30" s="67">
        <v>0</v>
      </c>
      <c r="Q30" s="19" t="str">
        <f>Risicomarge!AA20</f>
        <v>Y16</v>
      </c>
      <c r="R30" s="71">
        <f>Risicomarge!AA21</f>
        <v>124026245.22528389</v>
      </c>
      <c r="S30" s="71">
        <f>Risicomarge!AA22</f>
        <v>735539418.17790723</v>
      </c>
      <c r="T30" s="71">
        <f>Risicomarge!AA23</f>
        <v>71371.24794399635</v>
      </c>
      <c r="U30" s="71">
        <f>Risicomarge!AA24</f>
        <v>38266753.851154342</v>
      </c>
      <c r="V30" s="71">
        <f>Risicomarge!AA25</f>
        <v>262835829.32171562</v>
      </c>
      <c r="W30" s="71">
        <f>Risicomarge!AA26</f>
        <v>0</v>
      </c>
      <c r="X30" s="71">
        <f>Risicomarge!AA27</f>
        <v>15952560.469564084</v>
      </c>
      <c r="Z30" s="71">
        <f t="shared" si="0"/>
        <v>9856330.940613009</v>
      </c>
      <c r="AA30" s="71">
        <f t="shared" si="1"/>
        <v>779808502.66480374</v>
      </c>
      <c r="AB30" s="71">
        <f t="shared" si="2"/>
        <v>166483987.33251381</v>
      </c>
      <c r="AC30" s="71">
        <f t="shared" si="3"/>
        <v>357557663.17387998</v>
      </c>
      <c r="AD30" s="71">
        <f t="shared" si="4"/>
        <v>500884447.83945364</v>
      </c>
      <c r="AE30" s="71">
        <f t="shared" si="5"/>
        <v>315302769.2053346</v>
      </c>
      <c r="AF30" s="71">
        <f t="shared" si="6"/>
        <v>122252610.38108855</v>
      </c>
      <c r="AH30" s="71">
        <f t="shared" si="7"/>
        <v>849763149.77446687</v>
      </c>
    </row>
    <row r="31" spans="4:34" x14ac:dyDescent="0.2">
      <c r="D31" s="54"/>
      <c r="E31" s="47" t="s">
        <v>234</v>
      </c>
      <c r="F31" s="67">
        <v>0.25</v>
      </c>
      <c r="Q31" s="19" t="str">
        <f>Risicomarge!AB20</f>
        <v>Y17</v>
      </c>
      <c r="R31" s="71">
        <f>Risicomarge!AB21</f>
        <v>118909673.95250763</v>
      </c>
      <c r="S31" s="71">
        <f>Risicomarge!AB22</f>
        <v>700140444.53361785</v>
      </c>
      <c r="T31" s="71">
        <f>Risicomarge!AB23</f>
        <v>53830.645241107311</v>
      </c>
      <c r="U31" s="71">
        <f>Risicomarge!AB24</f>
        <v>34198097.56248185</v>
      </c>
      <c r="V31" s="71">
        <f>Risicomarge!AB25</f>
        <v>247182662.14834607</v>
      </c>
      <c r="W31" s="71">
        <f>Risicomarge!AB26</f>
        <v>0</v>
      </c>
      <c r="X31" s="71">
        <f>Risicomarge!AB27</f>
        <v>14181985.544434695</v>
      </c>
      <c r="Z31" s="71">
        <f t="shared" si="0"/>
        <v>9229182.4036086351</v>
      </c>
      <c r="AA31" s="71">
        <f t="shared" si="1"/>
        <v>740758215.97319794</v>
      </c>
      <c r="AB31" s="71">
        <f t="shared" si="2"/>
        <v>156918076.59364972</v>
      </c>
      <c r="AC31" s="71">
        <f t="shared" si="3"/>
        <v>336370036.15616804</v>
      </c>
      <c r="AD31" s="71">
        <f t="shared" si="4"/>
        <v>472616652.25984758</v>
      </c>
      <c r="AE31" s="71">
        <f t="shared" si="5"/>
        <v>298626442.20757747</v>
      </c>
      <c r="AF31" s="71">
        <f t="shared" si="6"/>
        <v>114268051.62157886</v>
      </c>
      <c r="AH31" s="71">
        <f t="shared" si="7"/>
        <v>806031685.57213628</v>
      </c>
    </row>
    <row r="32" spans="4:34" x14ac:dyDescent="0.2">
      <c r="D32" s="54"/>
      <c r="E32" s="47" t="s">
        <v>235</v>
      </c>
      <c r="F32" s="67">
        <v>0.5</v>
      </c>
      <c r="Q32" s="19" t="str">
        <f>Risicomarge!AC20</f>
        <v>Y18</v>
      </c>
      <c r="R32" s="71">
        <f>Risicomarge!AC21</f>
        <v>113572758.8475183</v>
      </c>
      <c r="S32" s="71">
        <f>Risicomarge!AC22</f>
        <v>664863632.4757179</v>
      </c>
      <c r="T32" s="71">
        <f>Risicomarge!AC23</f>
        <v>39424.402146847431</v>
      </c>
      <c r="U32" s="71">
        <f>Risicomarge!AC24</f>
        <v>30910890.322570588</v>
      </c>
      <c r="V32" s="71">
        <f>Risicomarge!AC25</f>
        <v>232582998.23541299</v>
      </c>
      <c r="W32" s="71">
        <f>Risicomarge!AC26</f>
        <v>0</v>
      </c>
      <c r="X32" s="71">
        <f>Risicomarge!AC27</f>
        <v>12192240.522227723</v>
      </c>
      <c r="Z32" s="71">
        <f t="shared" si="0"/>
        <v>8560516.5185357071</v>
      </c>
      <c r="AA32" s="71">
        <f t="shared" si="1"/>
        <v>702343914.90333426</v>
      </c>
      <c r="AB32" s="71">
        <f t="shared" si="2"/>
        <v>147772173.36228985</v>
      </c>
      <c r="AC32" s="71">
        <f t="shared" si="3"/>
        <v>316466357.68976349</v>
      </c>
      <c r="AD32" s="71">
        <f t="shared" si="4"/>
        <v>445715313.5591377</v>
      </c>
      <c r="AE32" s="71">
        <f t="shared" si="5"/>
        <v>282507407.23663598</v>
      </c>
      <c r="AF32" s="71">
        <f t="shared" si="6"/>
        <v>106468758.4741399</v>
      </c>
      <c r="AH32" s="71">
        <f t="shared" si="7"/>
        <v>763339470.60883641</v>
      </c>
    </row>
    <row r="33" spans="4:34" x14ac:dyDescent="0.2">
      <c r="D33" s="54"/>
      <c r="E33" s="47" t="s">
        <v>236</v>
      </c>
      <c r="F33" s="67">
        <v>0.25</v>
      </c>
      <c r="Q33" s="19" t="str">
        <f>Risicomarge!AD20</f>
        <v>Y19</v>
      </c>
      <c r="R33" s="71">
        <f>Risicomarge!AD21</f>
        <v>108728557.22469144</v>
      </c>
      <c r="S33" s="71">
        <f>Risicomarge!AD22</f>
        <v>629928495.364676</v>
      </c>
      <c r="T33" s="71">
        <f>Risicomarge!AD23</f>
        <v>31821.429662428443</v>
      </c>
      <c r="U33" s="71">
        <f>Risicomarge!AD24</f>
        <v>28323562.969271846</v>
      </c>
      <c r="V33" s="71">
        <f>Risicomarge!AD25</f>
        <v>219156905.16916904</v>
      </c>
      <c r="W33" s="71">
        <f>Risicomarge!AD26</f>
        <v>0</v>
      </c>
      <c r="X33" s="71">
        <f>Risicomarge!AD27</f>
        <v>10469271.273374658</v>
      </c>
      <c r="Z33" s="71">
        <f t="shared" si="0"/>
        <v>8660932.8515739702</v>
      </c>
      <c r="AA33" s="71">
        <f t="shared" si="1"/>
        <v>664616473.0931133</v>
      </c>
      <c r="AB33" s="71">
        <f t="shared" si="2"/>
        <v>139409731.13876349</v>
      </c>
      <c r="AC33" s="71">
        <f t="shared" si="3"/>
        <v>298001457.21336901</v>
      </c>
      <c r="AD33" s="71">
        <f t="shared" si="4"/>
        <v>420616178.33432162</v>
      </c>
      <c r="AE33" s="71">
        <f t="shared" si="5"/>
        <v>267060576.42575353</v>
      </c>
      <c r="AF33" s="71">
        <f t="shared" si="6"/>
        <v>99529482.971573338</v>
      </c>
      <c r="AH33" s="71">
        <f t="shared" si="7"/>
        <v>721990571.92135608</v>
      </c>
    </row>
    <row r="34" spans="4:34" x14ac:dyDescent="0.2">
      <c r="D34" s="54"/>
      <c r="E34" s="47" t="s">
        <v>237</v>
      </c>
      <c r="F34" s="67">
        <v>0</v>
      </c>
      <c r="Q34" s="19" t="str">
        <f>Risicomarge!AE20</f>
        <v>Y20</v>
      </c>
      <c r="R34" s="71">
        <f>Risicomarge!AE21</f>
        <v>104907972.15695694</v>
      </c>
      <c r="S34" s="71">
        <f>Risicomarge!AE22</f>
        <v>595431455.54698598</v>
      </c>
      <c r="T34" s="71">
        <f>Risicomarge!AE23</f>
        <v>25203.604455557266</v>
      </c>
      <c r="U34" s="71">
        <f>Risicomarge!AE24</f>
        <v>26283143.275147747</v>
      </c>
      <c r="V34" s="71">
        <f>Risicomarge!AE25</f>
        <v>206928636.507254</v>
      </c>
      <c r="W34" s="71">
        <f>Risicomarge!AE26</f>
        <v>0</v>
      </c>
      <c r="X34" s="71">
        <f>Risicomarge!AE27</f>
        <v>9292850.8469182067</v>
      </c>
      <c r="Z34" s="71">
        <f t="shared" si="0"/>
        <v>10111781.009867389</v>
      </c>
      <c r="AA34" s="71">
        <f t="shared" si="1"/>
        <v>627507407.45334721</v>
      </c>
      <c r="AB34" s="71">
        <f t="shared" si="2"/>
        <v>132039727.60905135</v>
      </c>
      <c r="AC34" s="71">
        <f t="shared" si="3"/>
        <v>280928538.12725079</v>
      </c>
      <c r="AD34" s="71">
        <f t="shared" si="4"/>
        <v>397490879.58477092</v>
      </c>
      <c r="AE34" s="71">
        <f t="shared" si="5"/>
        <v>252322182.1403735</v>
      </c>
      <c r="AF34" s="71">
        <f t="shared" si="6"/>
        <v>93829089.732871771</v>
      </c>
      <c r="AH34" s="71">
        <f t="shared" si="7"/>
        <v>682062793.14618933</v>
      </c>
    </row>
    <row r="35" spans="4:34" x14ac:dyDescent="0.2">
      <c r="Q35" s="19" t="str">
        <f>Risicomarge!AF20</f>
        <v>Y21</v>
      </c>
      <c r="R35" s="71">
        <f>Risicomarge!AF21</f>
        <v>101051503.99916738</v>
      </c>
      <c r="S35" s="71">
        <f>Risicomarge!AF22</f>
        <v>561445460.67859423</v>
      </c>
      <c r="T35" s="71">
        <f>Risicomarge!AF23</f>
        <v>19432.238454006128</v>
      </c>
      <c r="U35" s="71">
        <f>Risicomarge!AF24</f>
        <v>24632663.724664126</v>
      </c>
      <c r="V35" s="71">
        <f>Risicomarge!AF25</f>
        <v>195718846.79544064</v>
      </c>
      <c r="W35" s="71">
        <f>Risicomarge!AF26</f>
        <v>0</v>
      </c>
      <c r="X35" s="71">
        <f>Risicomarge!AF27</f>
        <v>8256734.8411477869</v>
      </c>
      <c r="Z35" s="71">
        <f t="shared" si="0"/>
        <v>11688892.298279436</v>
      </c>
      <c r="AA35" s="71">
        <f t="shared" si="1"/>
        <v>591270462.30882859</v>
      </c>
      <c r="AB35" s="71">
        <f t="shared" si="2"/>
        <v>125205915.34625313</v>
      </c>
      <c r="AC35" s="71">
        <f t="shared" si="3"/>
        <v>264917636.00231996</v>
      </c>
      <c r="AD35" s="71">
        <f t="shared" si="4"/>
        <v>375733319.65672708</v>
      </c>
      <c r="AE35" s="71">
        <f t="shared" si="5"/>
        <v>238220788.56736887</v>
      </c>
      <c r="AF35" s="71">
        <f t="shared" si="6"/>
        <v>88612346.530579314</v>
      </c>
      <c r="AH35" s="71">
        <f t="shared" si="7"/>
        <v>643385652.61577308</v>
      </c>
    </row>
    <row r="36" spans="4:34" x14ac:dyDescent="0.2">
      <c r="Q36" s="19" t="str">
        <f>Risicomarge!AG20</f>
        <v>Y22</v>
      </c>
      <c r="R36" s="71">
        <f>Risicomarge!AG21</f>
        <v>97846844.756305844</v>
      </c>
      <c r="S36" s="71">
        <f>Risicomarge!AG22</f>
        <v>528327603.04577029</v>
      </c>
      <c r="T36" s="71">
        <f>Risicomarge!AG23</f>
        <v>14172.834236759409</v>
      </c>
      <c r="U36" s="71">
        <f>Risicomarge!AG24</f>
        <v>23254615.279782325</v>
      </c>
      <c r="V36" s="71">
        <f>Risicomarge!AG25</f>
        <v>185347948.22505119</v>
      </c>
      <c r="W36" s="71">
        <f>Risicomarge!AG26</f>
        <v>0</v>
      </c>
      <c r="X36" s="71">
        <f>Risicomarge!AG27</f>
        <v>7438418.0200950857</v>
      </c>
      <c r="Z36" s="71">
        <f t="shared" si="0"/>
        <v>13965078.764709035</v>
      </c>
      <c r="AA36" s="71">
        <f t="shared" si="1"/>
        <v>556016532.73290217</v>
      </c>
      <c r="AB36" s="71">
        <f t="shared" si="2"/>
        <v>119009462.6408626</v>
      </c>
      <c r="AC36" s="71">
        <f t="shared" si="3"/>
        <v>249870094.65877426</v>
      </c>
      <c r="AD36" s="71">
        <f t="shared" si="4"/>
        <v>355385558.73760349</v>
      </c>
      <c r="AE36" s="71">
        <f t="shared" si="5"/>
        <v>224755874.87396818</v>
      </c>
      <c r="AF36" s="71">
        <f t="shared" si="6"/>
        <v>84054313.293939114</v>
      </c>
      <c r="AH36" s="71">
        <f t="shared" si="7"/>
        <v>606162400.49065578</v>
      </c>
    </row>
    <row r="37" spans="4:34" x14ac:dyDescent="0.2">
      <c r="Q37" s="19" t="str">
        <f>Risicomarge!AH20</f>
        <v>Y23</v>
      </c>
      <c r="R37" s="71">
        <f>Risicomarge!AH21</f>
        <v>94992568.702134639</v>
      </c>
      <c r="S37" s="71">
        <f>Risicomarge!AH22</f>
        <v>495812207.80651265</v>
      </c>
      <c r="T37" s="71">
        <f>Risicomarge!AH23</f>
        <v>10615.736197947601</v>
      </c>
      <c r="U37" s="71">
        <f>Risicomarge!AH24</f>
        <v>22059600.429789025</v>
      </c>
      <c r="V37" s="71">
        <f>Risicomarge!AH25</f>
        <v>175678638.96444538</v>
      </c>
      <c r="W37" s="71">
        <f>Risicomarge!AH26</f>
        <v>0</v>
      </c>
      <c r="X37" s="71">
        <f>Risicomarge!AH27</f>
        <v>6753876.6541759511</v>
      </c>
      <c r="Z37" s="71">
        <f t="shared" si="0"/>
        <v>16650299.589211296</v>
      </c>
      <c r="AA37" s="71">
        <f t="shared" si="1"/>
        <v>521498625.47953761</v>
      </c>
      <c r="AB37" s="71">
        <f t="shared" si="2"/>
        <v>113286546.55749829</v>
      </c>
      <c r="AC37" s="71">
        <f t="shared" si="3"/>
        <v>235540441.02718389</v>
      </c>
      <c r="AD37" s="71">
        <f t="shared" si="4"/>
        <v>336103410.33814472</v>
      </c>
      <c r="AE37" s="71">
        <f t="shared" si="5"/>
        <v>211792371.43385085</v>
      </c>
      <c r="AF37" s="71">
        <f t="shared" si="6"/>
        <v>79939232.612317696</v>
      </c>
      <c r="AH37" s="71">
        <f t="shared" si="7"/>
        <v>570026542.91298246</v>
      </c>
    </row>
    <row r="38" spans="4:34" x14ac:dyDescent="0.2">
      <c r="Q38" s="19" t="str">
        <f>Risicomarge!AI20</f>
        <v>Y24</v>
      </c>
      <c r="R38" s="71">
        <f>Risicomarge!AI21</f>
        <v>92266540.483342394</v>
      </c>
      <c r="S38" s="71">
        <f>Risicomarge!AI22</f>
        <v>464225497.10766315</v>
      </c>
      <c r="T38" s="71">
        <f>Risicomarge!AI23</f>
        <v>7867.4140903196094</v>
      </c>
      <c r="U38" s="71">
        <f>Risicomarge!AI24</f>
        <v>21019506.970467668</v>
      </c>
      <c r="V38" s="71">
        <f>Risicomarge!AI25</f>
        <v>166606213.34066644</v>
      </c>
      <c r="W38" s="71">
        <f>Risicomarge!AI26</f>
        <v>0</v>
      </c>
      <c r="X38" s="71">
        <f>Risicomarge!AI27</f>
        <v>6131142.5367242647</v>
      </c>
      <c r="Z38" s="71">
        <f t="shared" si="0"/>
        <v>19396472.029296864</v>
      </c>
      <c r="AA38" s="71">
        <f t="shared" si="1"/>
        <v>488065292.06461108</v>
      </c>
      <c r="AB38" s="71">
        <f t="shared" si="2"/>
        <v>107910394.83944021</v>
      </c>
      <c r="AC38" s="71">
        <f t="shared" si="3"/>
        <v>221911773.55189773</v>
      </c>
      <c r="AD38" s="71">
        <f t="shared" si="4"/>
        <v>317775695.56487793</v>
      </c>
      <c r="AE38" s="71">
        <f t="shared" si="5"/>
        <v>199359480.947249</v>
      </c>
      <c r="AF38" s="71">
        <f t="shared" si="6"/>
        <v>76106174.588865981</v>
      </c>
      <c r="AH38" s="71">
        <f t="shared" si="7"/>
        <v>535198417.7688399</v>
      </c>
    </row>
    <row r="39" spans="4:34" x14ac:dyDescent="0.2">
      <c r="Q39" s="19" t="str">
        <f>Risicomarge!AJ20</f>
        <v>Y25</v>
      </c>
      <c r="R39" s="71">
        <f>Risicomarge!AJ21</f>
        <v>89752396.938080192</v>
      </c>
      <c r="S39" s="71">
        <f>Risicomarge!AJ22</f>
        <v>433592120.06564021</v>
      </c>
      <c r="T39" s="71">
        <f>Risicomarge!AJ23</f>
        <v>5606.7897025912307</v>
      </c>
      <c r="U39" s="71">
        <f>Risicomarge!AJ24</f>
        <v>20094984.556788407</v>
      </c>
      <c r="V39" s="71">
        <f>Risicomarge!AJ25</f>
        <v>158051100.04611167</v>
      </c>
      <c r="W39" s="71">
        <f>Risicomarge!AJ26</f>
        <v>0</v>
      </c>
      <c r="X39" s="71">
        <f>Risicomarge!AJ27</f>
        <v>5611841.9290293213</v>
      </c>
      <c r="Z39" s="71">
        <f t="shared" si="0"/>
        <v>22271504.112881035</v>
      </c>
      <c r="AA39" s="71">
        <f t="shared" si="1"/>
        <v>455690541.98184514</v>
      </c>
      <c r="AB39" s="71">
        <f t="shared" si="2"/>
        <v>102872216.52953582</v>
      </c>
      <c r="AC39" s="71">
        <f t="shared" si="3"/>
        <v>208921525.07851163</v>
      </c>
      <c r="AD39" s="71">
        <f t="shared" si="4"/>
        <v>300340485.45254457</v>
      </c>
      <c r="AE39" s="71">
        <f t="shared" si="5"/>
        <v>187423580.0394659</v>
      </c>
      <c r="AF39" s="71">
        <f t="shared" si="6"/>
        <v>72587864.011700034</v>
      </c>
      <c r="AH39" s="71">
        <f t="shared" si="7"/>
        <v>501655356.20103902</v>
      </c>
    </row>
    <row r="40" spans="4:34" x14ac:dyDescent="0.2">
      <c r="Q40" s="19" t="str">
        <f>Risicomarge!AK20</f>
        <v>Y26</v>
      </c>
      <c r="R40" s="71">
        <f>Risicomarge!AK21</f>
        <v>87313336.096684188</v>
      </c>
      <c r="S40" s="71">
        <f>Risicomarge!AK22</f>
        <v>403950931.23342001</v>
      </c>
      <c r="T40" s="71">
        <f>Risicomarge!AK23</f>
        <v>4038.7718130545286</v>
      </c>
      <c r="U40" s="71">
        <f>Risicomarge!AK24</f>
        <v>19267416.087556373</v>
      </c>
      <c r="V40" s="71">
        <f>Risicomarge!AK25</f>
        <v>149948959.47693491</v>
      </c>
      <c r="W40" s="71">
        <f>Risicomarge!AK26</f>
        <v>0</v>
      </c>
      <c r="X40" s="71">
        <f>Risicomarge!AK27</f>
        <v>5169427.2838011803</v>
      </c>
      <c r="Z40" s="71">
        <f t="shared" si="0"/>
        <v>25106209.671466473</v>
      </c>
      <c r="AA40" s="71">
        <f t="shared" si="1"/>
        <v>424426691.10037178</v>
      </c>
      <c r="AB40" s="71">
        <f t="shared" si="2"/>
        <v>98099209.355401859</v>
      </c>
      <c r="AC40" s="71">
        <f t="shared" si="3"/>
        <v>196521985.45532915</v>
      </c>
      <c r="AD40" s="71">
        <f t="shared" si="4"/>
        <v>283693110.56009597</v>
      </c>
      <c r="AE40" s="71">
        <f t="shared" si="5"/>
        <v>175962212.54682246</v>
      </c>
      <c r="AF40" s="71">
        <f t="shared" si="6"/>
        <v>69302864.892048314</v>
      </c>
      <c r="AH40" s="71">
        <f t="shared" si="7"/>
        <v>469387125.89694554</v>
      </c>
    </row>
    <row r="41" spans="4:34" x14ac:dyDescent="0.2">
      <c r="Q41" s="19" t="str">
        <f>Risicomarge!AL20</f>
        <v>Y27</v>
      </c>
      <c r="R41" s="71">
        <f>Risicomarge!AL21</f>
        <v>84975830.743710473</v>
      </c>
      <c r="S41" s="71">
        <f>Risicomarge!AL22</f>
        <v>375433245.62847865</v>
      </c>
      <c r="T41" s="71">
        <f>Risicomarge!AL23</f>
        <v>2770.52059931944</v>
      </c>
      <c r="U41" s="71">
        <f>Risicomarge!AL24</f>
        <v>18516644.449283503</v>
      </c>
      <c r="V41" s="71">
        <f>Risicomarge!AL25</f>
        <v>142244452.35151812</v>
      </c>
      <c r="W41" s="71">
        <f>Risicomarge!AL26</f>
        <v>0</v>
      </c>
      <c r="X41" s="71">
        <f>Risicomarge!AL27</f>
        <v>4845377.0495921448</v>
      </c>
      <c r="Z41" s="71">
        <f t="shared" si="0"/>
        <v>27890669.317018211</v>
      </c>
      <c r="AA41" s="71">
        <f t="shared" si="1"/>
        <v>394379562.14275146</v>
      </c>
      <c r="AB41" s="71">
        <f t="shared" si="2"/>
        <v>93580298.644684032</v>
      </c>
      <c r="AC41" s="71">
        <f t="shared" si="3"/>
        <v>184708526.29456028</v>
      </c>
      <c r="AD41" s="71">
        <f t="shared" si="4"/>
        <v>267817773.19190484</v>
      </c>
      <c r="AE41" s="71">
        <f t="shared" si="5"/>
        <v>164980537.58287871</v>
      </c>
      <c r="AF41" s="71">
        <f t="shared" si="6"/>
        <v>66280301.565870002</v>
      </c>
      <c r="AH41" s="71">
        <f t="shared" si="7"/>
        <v>438486509.1699273</v>
      </c>
    </row>
    <row r="42" spans="4:34" x14ac:dyDescent="0.2">
      <c r="Q42" s="19" t="str">
        <f>Risicomarge!AM20</f>
        <v>Y28</v>
      </c>
      <c r="R42" s="71">
        <f>Risicomarge!AM21</f>
        <v>82789916.468008772</v>
      </c>
      <c r="S42" s="71">
        <f>Risicomarge!AM22</f>
        <v>348157330.24672246</v>
      </c>
      <c r="T42" s="71">
        <f>Risicomarge!AM23</f>
        <v>1506.0540628646781</v>
      </c>
      <c r="U42" s="71">
        <f>Risicomarge!AM24</f>
        <v>17815610.417237651</v>
      </c>
      <c r="V42" s="71">
        <f>Risicomarge!AM25</f>
        <v>134887603.88917547</v>
      </c>
      <c r="W42" s="71">
        <f>Risicomarge!AM26</f>
        <v>0</v>
      </c>
      <c r="X42" s="71">
        <f>Risicomarge!AM27</f>
        <v>4596320.205172562</v>
      </c>
      <c r="Z42" s="71">
        <f t="shared" si="0"/>
        <v>30621941.443430886</v>
      </c>
      <c r="AA42" s="71">
        <f t="shared" si="1"/>
        <v>365635654.70632356</v>
      </c>
      <c r="AB42" s="71">
        <f t="shared" si="2"/>
        <v>89291867.166945934</v>
      </c>
      <c r="AC42" s="71">
        <f t="shared" si="3"/>
        <v>173447824.97479916</v>
      </c>
      <c r="AD42" s="71">
        <f t="shared" si="4"/>
        <v>252682053.85480165</v>
      </c>
      <c r="AE42" s="71">
        <f t="shared" si="5"/>
        <v>154483134.50626835</v>
      </c>
      <c r="AF42" s="71">
        <f t="shared" si="6"/>
        <v>63469979.412293755</v>
      </c>
      <c r="AH42" s="71">
        <f t="shared" si="7"/>
        <v>409022664.2310521</v>
      </c>
    </row>
    <row r="43" spans="4:34" x14ac:dyDescent="0.2">
      <c r="Q43" s="19" t="str">
        <f>Risicomarge!AN20</f>
        <v>Y29</v>
      </c>
      <c r="R43" s="71">
        <f>Risicomarge!AN21</f>
        <v>80596863.805306509</v>
      </c>
      <c r="S43" s="71">
        <f>Risicomarge!AN22</f>
        <v>322030074.82423788</v>
      </c>
      <c r="T43" s="71">
        <f>Risicomarge!AN23</f>
        <v>900.98279321690495</v>
      </c>
      <c r="U43" s="71">
        <f>Risicomarge!AN24</f>
        <v>17153044.334312506</v>
      </c>
      <c r="V43" s="71">
        <f>Risicomarge!AN25</f>
        <v>127840890.93732244</v>
      </c>
      <c r="W43" s="71">
        <f>Risicomarge!AN26</f>
        <v>0</v>
      </c>
      <c r="X43" s="71">
        <f>Risicomarge!AN27</f>
        <v>4380867.417379735</v>
      </c>
      <c r="Z43" s="71">
        <f t="shared" si="0"/>
        <v>33145009.933620885</v>
      </c>
      <c r="AA43" s="71">
        <f t="shared" si="1"/>
        <v>338129342.69081998</v>
      </c>
      <c r="AB43" s="71">
        <f t="shared" si="2"/>
        <v>85165779.257126004</v>
      </c>
      <c r="AC43" s="71">
        <f t="shared" si="3"/>
        <v>162676225.36337814</v>
      </c>
      <c r="AD43" s="71">
        <f t="shared" si="4"/>
        <v>238169815.10760632</v>
      </c>
      <c r="AE43" s="71">
        <f t="shared" si="5"/>
        <v>144427964.1747207</v>
      </c>
      <c r="AF43" s="71">
        <f t="shared" si="6"/>
        <v>60778792.432313405</v>
      </c>
      <c r="AH43" s="71">
        <f t="shared" si="7"/>
        <v>380872387.82341146</v>
      </c>
    </row>
    <row r="44" spans="4:34" x14ac:dyDescent="0.2">
      <c r="Q44" s="19" t="str">
        <f>Risicomarge!AO20</f>
        <v>Y30</v>
      </c>
      <c r="R44" s="71">
        <f>Risicomarge!AO21</f>
        <v>78463163.500369638</v>
      </c>
      <c r="S44" s="71">
        <f>Risicomarge!AO22</f>
        <v>297079395.56632364</v>
      </c>
      <c r="T44" s="71">
        <f>Risicomarge!AO23</f>
        <v>630.25144711632004</v>
      </c>
      <c r="U44" s="71">
        <f>Risicomarge!AO24</f>
        <v>16526701.891835552</v>
      </c>
      <c r="V44" s="71">
        <f>Risicomarge!AO25</f>
        <v>121078953.44285749</v>
      </c>
      <c r="W44" s="71">
        <f>Risicomarge!AO26</f>
        <v>0</v>
      </c>
      <c r="X44" s="71">
        <f>Risicomarge!AO27</f>
        <v>4214420.8321367465</v>
      </c>
      <c r="Z44" s="71">
        <f t="shared" si="0"/>
        <v>35516815.74039907</v>
      </c>
      <c r="AA44" s="71">
        <f t="shared" si="1"/>
        <v>311865018.52490449</v>
      </c>
      <c r="AB44" s="71">
        <f t="shared" si="2"/>
        <v>81209503.056002453</v>
      </c>
      <c r="AC44" s="71">
        <f t="shared" si="3"/>
        <v>152389632.71287939</v>
      </c>
      <c r="AD44" s="71">
        <f t="shared" si="4"/>
        <v>224281864.48920634</v>
      </c>
      <c r="AE44" s="71">
        <f t="shared" si="5"/>
        <v>134809325.61300966</v>
      </c>
      <c r="AF44" s="71">
        <f t="shared" si="6"/>
        <v>58231783.103764191</v>
      </c>
      <c r="AH44" s="71">
        <f t="shared" si="7"/>
        <v>354055375.33575189</v>
      </c>
    </row>
    <row r="45" spans="4:34" x14ac:dyDescent="0.2">
      <c r="Q45" s="19" t="str">
        <f>Risicomarge!AP20</f>
        <v>Y31</v>
      </c>
      <c r="R45" s="71">
        <f>Risicomarge!AP21</f>
        <v>76458828.258093029</v>
      </c>
      <c r="S45" s="71">
        <f>Risicomarge!AP22</f>
        <v>273401379.35522521</v>
      </c>
      <c r="T45" s="71">
        <f>Risicomarge!AP23</f>
        <v>352.08643366836299</v>
      </c>
      <c r="U45" s="71">
        <f>Risicomarge!AP24</f>
        <v>15910720.732050559</v>
      </c>
      <c r="V45" s="71">
        <f>Risicomarge!AP25</f>
        <v>114578770.97277482</v>
      </c>
      <c r="W45" s="71">
        <f>Risicomarge!AP26</f>
        <v>0</v>
      </c>
      <c r="X45" s="71">
        <f>Risicomarge!AP27</f>
        <v>4088668.2119429791</v>
      </c>
      <c r="Z45" s="71">
        <f t="shared" si="0"/>
        <v>37775431.237074591</v>
      </c>
      <c r="AA45" s="71">
        <f t="shared" si="1"/>
        <v>286909045.21690828</v>
      </c>
      <c r="AB45" s="71">
        <f t="shared" si="2"/>
        <v>77426611.690330073</v>
      </c>
      <c r="AC45" s="71">
        <f t="shared" si="3"/>
        <v>142572618.11023003</v>
      </c>
      <c r="AD45" s="71">
        <f t="shared" si="4"/>
        <v>211021526.33833227</v>
      </c>
      <c r="AE45" s="71">
        <f t="shared" si="5"/>
        <v>125639730.3251937</v>
      </c>
      <c r="AF45" s="71">
        <f t="shared" si="6"/>
        <v>55825836.224280991</v>
      </c>
      <c r="AH45" s="71">
        <f t="shared" si="7"/>
        <v>328640981.54581016</v>
      </c>
    </row>
    <row r="46" spans="4:34" x14ac:dyDescent="0.2">
      <c r="Q46" s="19" t="str">
        <f>Risicomarge!AQ20</f>
        <v>Y32</v>
      </c>
      <c r="R46" s="71">
        <f>Risicomarge!AQ21</f>
        <v>74391545.951400355</v>
      </c>
      <c r="S46" s="71">
        <f>Risicomarge!AQ22</f>
        <v>250924007.78124526</v>
      </c>
      <c r="T46" s="71">
        <f>Risicomarge!AQ23</f>
        <v>205.37176369034839</v>
      </c>
      <c r="U46" s="71">
        <f>Risicomarge!AQ24</f>
        <v>15288027.679347681</v>
      </c>
      <c r="V46" s="71">
        <f>Risicomarge!AQ25</f>
        <v>108322988.02159922</v>
      </c>
      <c r="W46" s="71">
        <f>Risicomarge!AQ26</f>
        <v>0</v>
      </c>
      <c r="X46" s="71">
        <f>Risicomarge!AQ27</f>
        <v>3963268.6280416474</v>
      </c>
      <c r="Z46" s="71">
        <f t="shared" si="0"/>
        <v>39732159.51144018</v>
      </c>
      <c r="AA46" s="71">
        <f t="shared" si="1"/>
        <v>263228875.21863186</v>
      </c>
      <c r="AB46" s="71">
        <f t="shared" si="2"/>
        <v>73750403.027423799</v>
      </c>
      <c r="AC46" s="71">
        <f t="shared" si="3"/>
        <v>133171340.79246902</v>
      </c>
      <c r="AD46" s="71">
        <f t="shared" si="4"/>
        <v>198286810.13732672</v>
      </c>
      <c r="AE46" s="71">
        <f t="shared" si="5"/>
        <v>116892495.95611092</v>
      </c>
      <c r="AF46" s="71">
        <f t="shared" si="6"/>
        <v>53463960.384069383</v>
      </c>
      <c r="AH46" s="71">
        <f t="shared" si="7"/>
        <v>304520993.02068049</v>
      </c>
    </row>
    <row r="47" spans="4:34" x14ac:dyDescent="0.2">
      <c r="Q47" s="19" t="str">
        <f>Risicomarge!AR20</f>
        <v>Y33</v>
      </c>
      <c r="R47" s="71">
        <f>Risicomarge!AR21</f>
        <v>72303742.765009731</v>
      </c>
      <c r="S47" s="71">
        <f>Risicomarge!AR22</f>
        <v>229672974.58860728</v>
      </c>
      <c r="T47" s="71">
        <f>Risicomarge!AR23</f>
        <v>137.0180133177883</v>
      </c>
      <c r="U47" s="71">
        <f>Risicomarge!AR24</f>
        <v>14655240.097628511</v>
      </c>
      <c r="V47" s="71">
        <f>Risicomarge!AR25</f>
        <v>102298397.2151085</v>
      </c>
      <c r="W47" s="71">
        <f>Risicomarge!AR26</f>
        <v>0</v>
      </c>
      <c r="X47" s="71">
        <f>Risicomarge!AR27</f>
        <v>3838727.8340781587</v>
      </c>
      <c r="Z47" s="71">
        <f t="shared" si="0"/>
        <v>41419814.634657905</v>
      </c>
      <c r="AA47" s="71">
        <f t="shared" si="1"/>
        <v>240835448.22553909</v>
      </c>
      <c r="AB47" s="71">
        <f t="shared" si="2"/>
        <v>70184953.275339529</v>
      </c>
      <c r="AC47" s="71">
        <f t="shared" si="3"/>
        <v>124182364.31085412</v>
      </c>
      <c r="AD47" s="71">
        <f t="shared" si="4"/>
        <v>186079947.06985322</v>
      </c>
      <c r="AE47" s="71">
        <f t="shared" si="5"/>
        <v>108567442.25470607</v>
      </c>
      <c r="AF47" s="71">
        <f t="shared" si="6"/>
        <v>51153107.108018167</v>
      </c>
      <c r="AH47" s="71">
        <f t="shared" si="7"/>
        <v>281709383.19428009</v>
      </c>
    </row>
    <row r="48" spans="4:34" x14ac:dyDescent="0.2">
      <c r="Q48" s="19" t="str">
        <f>Risicomarge!AS20</f>
        <v>Y34</v>
      </c>
      <c r="R48" s="71">
        <f>Risicomarge!AS21</f>
        <v>70313497.64963904</v>
      </c>
      <c r="S48" s="71">
        <f>Risicomarge!AS22</f>
        <v>209587535.46374565</v>
      </c>
      <c r="T48" s="71">
        <f>Risicomarge!AS23</f>
        <v>35.848945258612517</v>
      </c>
      <c r="U48" s="71">
        <f>Risicomarge!AS24</f>
        <v>14009085.892014533</v>
      </c>
      <c r="V48" s="71">
        <f>Risicomarge!AS25</f>
        <v>96494568.529297635</v>
      </c>
      <c r="W48" s="71">
        <f>Risicomarge!AS26</f>
        <v>0</v>
      </c>
      <c r="X48" s="71">
        <f>Risicomarge!AS27</f>
        <v>3723380.1793954931</v>
      </c>
      <c r="Z48" s="71">
        <f t="shared" si="0"/>
        <v>42971109.923112229</v>
      </c>
      <c r="AA48" s="71">
        <f t="shared" si="1"/>
        <v>219635074.65666392</v>
      </c>
      <c r="AB48" s="71">
        <f t="shared" si="2"/>
        <v>66756539.570852712</v>
      </c>
      <c r="AC48" s="71">
        <f t="shared" si="3"/>
        <v>115584099.06744863</v>
      </c>
      <c r="AD48" s="71">
        <f t="shared" si="4"/>
        <v>174405232.72297257</v>
      </c>
      <c r="AE48" s="71">
        <f t="shared" si="5"/>
        <v>100644168.13058522</v>
      </c>
      <c r="AF48" s="71">
        <f t="shared" si="6"/>
        <v>48927677.159369618</v>
      </c>
      <c r="AH48" s="71">
        <f t="shared" si="7"/>
        <v>260163000.87487403</v>
      </c>
    </row>
    <row r="49" spans="17:34" x14ac:dyDescent="0.2">
      <c r="Q49" s="19" t="str">
        <f>Risicomarge!AT20</f>
        <v>Y35</v>
      </c>
      <c r="R49" s="71">
        <f>Risicomarge!AT21</f>
        <v>68319665.642081887</v>
      </c>
      <c r="S49" s="71">
        <f>Risicomarge!AT22</f>
        <v>190696806.46823359</v>
      </c>
      <c r="T49" s="71">
        <f>Risicomarge!AT23</f>
        <v>27.412263921473901</v>
      </c>
      <c r="U49" s="71">
        <f>Risicomarge!AT24</f>
        <v>13350226.815609403</v>
      </c>
      <c r="V49" s="71">
        <f>Risicomarge!AT25</f>
        <v>90903233.230179757</v>
      </c>
      <c r="W49" s="71">
        <f>Risicomarge!AT26</f>
        <v>0</v>
      </c>
      <c r="X49" s="71">
        <f>Risicomarge!AT27</f>
        <v>3609932.7585077616</v>
      </c>
      <c r="Z49" s="71">
        <f t="shared" si="0"/>
        <v>44273762.375261344</v>
      </c>
      <c r="AA49" s="71">
        <f t="shared" si="1"/>
        <v>199680255.06916043</v>
      </c>
      <c r="AB49" s="71">
        <f t="shared" si="2"/>
        <v>63434043.627501212</v>
      </c>
      <c r="AC49" s="71">
        <f t="shared" si="3"/>
        <v>107378528.23738463</v>
      </c>
      <c r="AD49" s="71">
        <f t="shared" si="4"/>
        <v>163234961.56132221</v>
      </c>
      <c r="AE49" s="71">
        <f t="shared" si="5"/>
        <v>93125818.232148275</v>
      </c>
      <c r="AF49" s="71">
        <f t="shared" si="6"/>
        <v>46753221.033541501</v>
      </c>
      <c r="AH49" s="71">
        <f t="shared" si="7"/>
        <v>239883402.53322077</v>
      </c>
    </row>
    <row r="50" spans="17:34" x14ac:dyDescent="0.2">
      <c r="Q50" s="19" t="str">
        <f>Risicomarge!AU20</f>
        <v>Y36</v>
      </c>
      <c r="R50" s="71">
        <f>Risicomarge!AU21</f>
        <v>66293689.781082034</v>
      </c>
      <c r="S50" s="71">
        <f>Risicomarge!AU22</f>
        <v>172938166.23017758</v>
      </c>
      <c r="T50" s="71">
        <f>Risicomarge!AU23</f>
        <v>0</v>
      </c>
      <c r="U50" s="71">
        <f>Risicomarge!AU24</f>
        <v>12683020.664804664</v>
      </c>
      <c r="V50" s="71">
        <f>Risicomarge!AU25</f>
        <v>85517396.048115164</v>
      </c>
      <c r="W50" s="71">
        <f>Risicomarge!AU26</f>
        <v>0</v>
      </c>
      <c r="X50" s="71">
        <f>Risicomarge!AU27</f>
        <v>3498227.6091421088</v>
      </c>
      <c r="Z50" s="71">
        <f t="shared" si="0"/>
        <v>45313054.137851954</v>
      </c>
      <c r="AA50" s="71">
        <f t="shared" si="1"/>
        <v>180914847.96313703</v>
      </c>
      <c r="AB50" s="71">
        <f t="shared" si="2"/>
        <v>60206677.371613614</v>
      </c>
      <c r="AC50" s="71">
        <f t="shared" si="3"/>
        <v>99550817.148692176</v>
      </c>
      <c r="AD50" s="71">
        <f t="shared" si="4"/>
        <v>152541427.28561792</v>
      </c>
      <c r="AE50" s="71">
        <f t="shared" si="5"/>
        <v>85993239.581601977</v>
      </c>
      <c r="AF50" s="71">
        <f t="shared" si="6"/>
        <v>44621754.232642576</v>
      </c>
      <c r="AH50" s="71">
        <f t="shared" si="7"/>
        <v>220804663.4001497</v>
      </c>
    </row>
    <row r="51" spans="17:34" x14ac:dyDescent="0.2">
      <c r="Q51" s="19" t="str">
        <f>Risicomarge!AV20</f>
        <v>Y37</v>
      </c>
      <c r="R51" s="71">
        <f>Risicomarge!AV21</f>
        <v>64193383.349064566</v>
      </c>
      <c r="S51" s="71">
        <f>Risicomarge!AV22</f>
        <v>156334229.26891991</v>
      </c>
      <c r="T51" s="71">
        <f>Risicomarge!AV23</f>
        <v>0</v>
      </c>
      <c r="U51" s="71">
        <f>Risicomarge!AV24</f>
        <v>12007565.002998564</v>
      </c>
      <c r="V51" s="71">
        <f>Risicomarge!AV25</f>
        <v>80333689.243842185</v>
      </c>
      <c r="W51" s="71">
        <f>Risicomarge!AV26</f>
        <v>0</v>
      </c>
      <c r="X51" s="71">
        <f>Risicomarge!AV27</f>
        <v>3379812.467423609</v>
      </c>
      <c r="Z51" s="71">
        <f t="shared" si="0"/>
        <v>46038201.459651038</v>
      </c>
      <c r="AA51" s="71">
        <f t="shared" si="1"/>
        <v>163371196.99336398</v>
      </c>
      <c r="AB51" s="71">
        <f t="shared" si="2"/>
        <v>57060143.576043136</v>
      </c>
      <c r="AC51" s="71">
        <f t="shared" si="3"/>
        <v>92102920.059005544</v>
      </c>
      <c r="AD51" s="71">
        <f t="shared" si="4"/>
        <v>142314328.01669347</v>
      </c>
      <c r="AE51" s="71">
        <f t="shared" si="5"/>
        <v>79250401.939151078</v>
      </c>
      <c r="AF51" s="71">
        <f t="shared" si="6"/>
        <v>42513471.866399936</v>
      </c>
      <c r="AH51" s="71">
        <f t="shared" si="7"/>
        <v>202923908.01815486</v>
      </c>
    </row>
    <row r="52" spans="17:34" x14ac:dyDescent="0.2">
      <c r="Q52" s="19" t="str">
        <f>Risicomarge!AW20</f>
        <v>Y38</v>
      </c>
      <c r="R52" s="71">
        <f>Risicomarge!AW21</f>
        <v>62079965.270709731</v>
      </c>
      <c r="S52" s="71">
        <f>Risicomarge!AW22</f>
        <v>140855269.80918542</v>
      </c>
      <c r="T52" s="71">
        <f>Risicomarge!AW23</f>
        <v>0</v>
      </c>
      <c r="U52" s="71">
        <f>Risicomarge!AW24</f>
        <v>11326625.725408595</v>
      </c>
      <c r="V52" s="71">
        <f>Risicomarge!AW25</f>
        <v>75348269.686843261</v>
      </c>
      <c r="W52" s="71">
        <f>Risicomarge!AW26</f>
        <v>0</v>
      </c>
      <c r="X52" s="71">
        <f>Risicomarge!AW27</f>
        <v>3261091.7328561135</v>
      </c>
      <c r="Z52" s="71">
        <f t="shared" si="0"/>
        <v>46518488.173338227</v>
      </c>
      <c r="AA52" s="71">
        <f t="shared" si="1"/>
        <v>147004002.34457093</v>
      </c>
      <c r="AB52" s="71">
        <f t="shared" si="2"/>
        <v>54009399.094313093</v>
      </c>
      <c r="AC52" s="71">
        <f t="shared" si="3"/>
        <v>85029850.954340592</v>
      </c>
      <c r="AD52" s="71">
        <f t="shared" si="4"/>
        <v>132560664.25273536</v>
      </c>
      <c r="AE52" s="71">
        <f t="shared" si="5"/>
        <v>72887952.295717984</v>
      </c>
      <c r="AF52" s="71">
        <f t="shared" si="6"/>
        <v>40449806.903596506</v>
      </c>
      <c r="AH52" s="71">
        <f t="shared" si="7"/>
        <v>186218643.13660878</v>
      </c>
    </row>
    <row r="53" spans="17:34" x14ac:dyDescent="0.2">
      <c r="Q53" s="19" t="str">
        <f>Risicomarge!AX20</f>
        <v>Y39</v>
      </c>
      <c r="R53" s="71">
        <f>Risicomarge!AX21</f>
        <v>59942444.793615133</v>
      </c>
      <c r="S53" s="71">
        <f>Risicomarge!AX22</f>
        <v>126474390.45796289</v>
      </c>
      <c r="T53" s="71">
        <f>Risicomarge!AX23</f>
        <v>0</v>
      </c>
      <c r="U53" s="71">
        <f>Risicomarge!AX24</f>
        <v>10645472.350182142</v>
      </c>
      <c r="V53" s="71">
        <f>Risicomarge!AX25</f>
        <v>70558803.35200505</v>
      </c>
      <c r="W53" s="71">
        <f>Risicomarge!AX26</f>
        <v>0</v>
      </c>
      <c r="X53" s="71">
        <f>Risicomarge!AX27</f>
        <v>3146384.013418681</v>
      </c>
      <c r="Z53" s="71">
        <f t="shared" si="0"/>
        <v>46750144.020480342</v>
      </c>
      <c r="AA53" s="71">
        <f t="shared" si="1"/>
        <v>131789848.18510589</v>
      </c>
      <c r="AB53" s="71">
        <f t="shared" si="2"/>
        <v>51051608.877760977</v>
      </c>
      <c r="AC53" s="71">
        <f t="shared" si="3"/>
        <v>78330067.644030064</v>
      </c>
      <c r="AD53" s="71">
        <f t="shared" si="4"/>
        <v>123272344.3433453</v>
      </c>
      <c r="AE53" s="71">
        <f t="shared" si="5"/>
        <v>66897999.29049325</v>
      </c>
      <c r="AF53" s="71">
        <f t="shared" si="6"/>
        <v>38433064.137369268</v>
      </c>
      <c r="AH53" s="71">
        <f t="shared" si="7"/>
        <v>170654895.90381992</v>
      </c>
    </row>
    <row r="54" spans="17:34" x14ac:dyDescent="0.2">
      <c r="Q54" s="19" t="str">
        <f>Risicomarge!AY20</f>
        <v>Y40</v>
      </c>
      <c r="R54" s="71">
        <f>Risicomarge!AY21</f>
        <v>57801087.160371013</v>
      </c>
      <c r="S54" s="71">
        <f>Risicomarge!AY22</f>
        <v>113174305.64420204</v>
      </c>
      <c r="T54" s="71">
        <f>Risicomarge!AY23</f>
        <v>0</v>
      </c>
      <c r="U54" s="71">
        <f>Risicomarge!AY24</f>
        <v>9967580.1780830398</v>
      </c>
      <c r="V54" s="71">
        <f>Risicomarge!AY25</f>
        <v>65963526.509134561</v>
      </c>
      <c r="W54" s="71">
        <f>Risicomarge!AY26</f>
        <v>0</v>
      </c>
      <c r="X54" s="71">
        <f>Risicomarge!AY27</f>
        <v>3037944.8940156945</v>
      </c>
      <c r="Z54" s="71">
        <f t="shared" si="0"/>
        <v>46757878.600108065</v>
      </c>
      <c r="AA54" s="71">
        <f t="shared" si="1"/>
        <v>117706810.52591369</v>
      </c>
      <c r="AB54" s="71">
        <f t="shared" si="2"/>
        <v>48191521.268163957</v>
      </c>
      <c r="AC54" s="71">
        <f t="shared" si="3"/>
        <v>72002406.067204744</v>
      </c>
      <c r="AD54" s="71">
        <f t="shared" si="4"/>
        <v>114450651.02282326</v>
      </c>
      <c r="AE54" s="71">
        <f t="shared" si="5"/>
        <v>61275339.665617794</v>
      </c>
      <c r="AF54" s="71">
        <f t="shared" si="6"/>
        <v>36470993.355912849</v>
      </c>
      <c r="AH54" s="71">
        <f t="shared" si="7"/>
        <v>156211708.72738564</v>
      </c>
    </row>
    <row r="55" spans="17:34" x14ac:dyDescent="0.2">
      <c r="Q55" s="19" t="str">
        <f>Risicomarge!AZ20</f>
        <v>Y41</v>
      </c>
      <c r="R55" s="71">
        <f>Risicomarge!AZ21</f>
        <v>55754335.79030358</v>
      </c>
      <c r="S55" s="71">
        <f>Risicomarge!AZ22</f>
        <v>100919840.31720456</v>
      </c>
      <c r="T55" s="71">
        <f>Risicomarge!AZ23</f>
        <v>0</v>
      </c>
      <c r="U55" s="71">
        <f>Risicomarge!AZ24</f>
        <v>9297354.001967635</v>
      </c>
      <c r="V55" s="71">
        <f>Risicomarge!AZ25</f>
        <v>61559026.410258815</v>
      </c>
      <c r="W55" s="71">
        <f>Risicomarge!AZ26</f>
        <v>0</v>
      </c>
      <c r="X55" s="71">
        <f>Risicomarge!AZ27</f>
        <v>2937333.2842229013</v>
      </c>
      <c r="Z55" s="71">
        <f t="shared" si="0"/>
        <v>46648465.634622872</v>
      </c>
      <c r="AA55" s="71">
        <f t="shared" si="1"/>
        <v>104695351.47268528</v>
      </c>
      <c r="AB55" s="71">
        <f t="shared" si="2"/>
        <v>45452430.47376103</v>
      </c>
      <c r="AC55" s="71">
        <f t="shared" si="3"/>
        <v>66041160.607453905</v>
      </c>
      <c r="AD55" s="71">
        <f t="shared" si="4"/>
        <v>106110580.7591754</v>
      </c>
      <c r="AE55" s="71">
        <f t="shared" si="5"/>
        <v>56009473.284430549</v>
      </c>
      <c r="AF55" s="71">
        <f t="shared" si="6"/>
        <v>34590012.334855407</v>
      </c>
      <c r="AH55" s="71">
        <f t="shared" si="7"/>
        <v>142878853.77632105</v>
      </c>
    </row>
    <row r="56" spans="17:34" x14ac:dyDescent="0.2">
      <c r="Q56" s="19" t="str">
        <f>Risicomarge!BA20</f>
        <v>Y42</v>
      </c>
      <c r="R56" s="71">
        <f>Risicomarge!BA21</f>
        <v>53704413.649845302</v>
      </c>
      <c r="S56" s="71">
        <f>Risicomarge!BA22</f>
        <v>89709321.734343097</v>
      </c>
      <c r="T56" s="71">
        <f>Risicomarge!BA23</f>
        <v>0</v>
      </c>
      <c r="U56" s="71">
        <f>Risicomarge!BA24</f>
        <v>8637776.5246240906</v>
      </c>
      <c r="V56" s="71">
        <f>Risicomarge!BA25</f>
        <v>57341872.093129478</v>
      </c>
      <c r="W56" s="71">
        <f>Risicomarge!BA26</f>
        <v>0</v>
      </c>
      <c r="X56" s="71">
        <f>Risicomarge!BA27</f>
        <v>2834829.6957270843</v>
      </c>
      <c r="Z56" s="71">
        <f t="shared" si="0"/>
        <v>46321258.663473666</v>
      </c>
      <c r="AA56" s="71">
        <f t="shared" si="1"/>
        <v>92778130.476320162</v>
      </c>
      <c r="AB56" s="71">
        <f t="shared" si="2"/>
        <v>42805746.882957838</v>
      </c>
      <c r="AC56" s="71">
        <f t="shared" si="3"/>
        <v>60444750.42870637</v>
      </c>
      <c r="AD56" s="71">
        <f t="shared" si="4"/>
        <v>98222901.625420406</v>
      </c>
      <c r="AE56" s="71">
        <f t="shared" si="5"/>
        <v>51098266.480150513</v>
      </c>
      <c r="AF56" s="71">
        <f t="shared" si="6"/>
        <v>32755845.262626801</v>
      </c>
      <c r="AH56" s="71">
        <f t="shared" si="7"/>
        <v>130606162.73218355</v>
      </c>
    </row>
    <row r="57" spans="17:34" x14ac:dyDescent="0.2">
      <c r="Q57" s="19" t="str">
        <f>Risicomarge!BB20</f>
        <v>Y43</v>
      </c>
      <c r="R57" s="71">
        <f>Risicomarge!BB21</f>
        <v>51573644.193588585</v>
      </c>
      <c r="S57" s="71">
        <f>Risicomarge!BB22</f>
        <v>79492910.443983033</v>
      </c>
      <c r="T57" s="71">
        <f>Risicomarge!BB23</f>
        <v>0</v>
      </c>
      <c r="U57" s="71">
        <f>Risicomarge!BB24</f>
        <v>7991513.0763493525</v>
      </c>
      <c r="V57" s="71">
        <f>Risicomarge!BB25</f>
        <v>53308327.893960193</v>
      </c>
      <c r="W57" s="71">
        <f>Risicomarge!BB26</f>
        <v>0</v>
      </c>
      <c r="X57" s="71">
        <f>Risicomarge!BB27</f>
        <v>2728659.9433861892</v>
      </c>
      <c r="Z57" s="71">
        <f t="shared" si="0"/>
        <v>45709663.541929424</v>
      </c>
      <c r="AA57" s="71">
        <f t="shared" si="1"/>
        <v>81924459.638163269</v>
      </c>
      <c r="AB57" s="71">
        <f t="shared" si="2"/>
        <v>40229739.981223792</v>
      </c>
      <c r="AC57" s="71">
        <f t="shared" si="3"/>
        <v>55201069.620171756</v>
      </c>
      <c r="AD57" s="71">
        <f t="shared" si="4"/>
        <v>90752888.077374324</v>
      </c>
      <c r="AE57" s="71">
        <f t="shared" si="5"/>
        <v>46527391.557975858</v>
      </c>
      <c r="AF57" s="71">
        <f t="shared" si="6"/>
        <v>30947031.234360725</v>
      </c>
      <c r="AH57" s="71">
        <f t="shared" si="7"/>
        <v>119303379.52486873</v>
      </c>
    </row>
    <row r="58" spans="17:34" x14ac:dyDescent="0.2">
      <c r="Q58" s="19" t="str">
        <f>Risicomarge!BC20</f>
        <v>Y44</v>
      </c>
      <c r="R58" s="71">
        <f>Risicomarge!BC21</f>
        <v>49271566.936008014</v>
      </c>
      <c r="S58" s="71">
        <f>Risicomarge!BC22</f>
        <v>70223805.242287964</v>
      </c>
      <c r="T58" s="71">
        <f>Risicomarge!BC23</f>
        <v>0</v>
      </c>
      <c r="U58" s="71">
        <f>Risicomarge!BC24</f>
        <v>7362450.2860673759</v>
      </c>
      <c r="V58" s="71">
        <f>Risicomarge!BC25</f>
        <v>49455789.313387074</v>
      </c>
      <c r="W58" s="71">
        <f>Risicomarge!BC26</f>
        <v>0</v>
      </c>
      <c r="X58" s="71">
        <f>Risicomarge!BC27</f>
        <v>2614972.552837647</v>
      </c>
      <c r="Z58" s="71">
        <f t="shared" si="0"/>
        <v>44733306.091992199</v>
      </c>
      <c r="AA58" s="71">
        <f t="shared" si="1"/>
        <v>72110473.40814957</v>
      </c>
      <c r="AB58" s="71">
        <f t="shared" si="2"/>
        <v>37699529.528904952</v>
      </c>
      <c r="AC58" s="71">
        <f t="shared" si="3"/>
        <v>50300039.391542308</v>
      </c>
      <c r="AD58" s="71">
        <f t="shared" si="4"/>
        <v>83664600.639204174</v>
      </c>
      <c r="AE58" s="71">
        <f t="shared" si="5"/>
        <v>42283845.967265531</v>
      </c>
      <c r="AF58" s="71">
        <f t="shared" si="6"/>
        <v>29137424.186703265</v>
      </c>
      <c r="AH58" s="71">
        <f t="shared" si="7"/>
        <v>108867699.02978954</v>
      </c>
    </row>
    <row r="59" spans="17:34" x14ac:dyDescent="0.2">
      <c r="Q59" s="19" t="str">
        <f>Risicomarge!BD20</f>
        <v>Y45</v>
      </c>
      <c r="R59" s="71">
        <f>Risicomarge!BD21</f>
        <v>47085501.522164062</v>
      </c>
      <c r="S59" s="71">
        <f>Risicomarge!BD22</f>
        <v>61846907.992841743</v>
      </c>
      <c r="T59" s="71">
        <f>Risicomarge!BD23</f>
        <v>0</v>
      </c>
      <c r="U59" s="71">
        <f>Risicomarge!BD24</f>
        <v>6754322.7021547118</v>
      </c>
      <c r="V59" s="71">
        <f>Risicomarge!BD25</f>
        <v>45782103.755664222</v>
      </c>
      <c r="W59" s="71">
        <f>Risicomarge!BD26</f>
        <v>0</v>
      </c>
      <c r="X59" s="71">
        <f>Risicomarge!BD27</f>
        <v>2504965.5839147842</v>
      </c>
      <c r="Z59" s="71">
        <f t="shared" si="0"/>
        <v>43695541.858848378</v>
      </c>
      <c r="AA59" s="71">
        <f t="shared" si="1"/>
        <v>63209639.226755463</v>
      </c>
      <c r="AB59" s="71">
        <f t="shared" si="2"/>
        <v>35288668.654351823</v>
      </c>
      <c r="AC59" s="71">
        <f t="shared" si="3"/>
        <v>45733342.974175952</v>
      </c>
      <c r="AD59" s="71">
        <f t="shared" si="4"/>
        <v>77018608.881471723</v>
      </c>
      <c r="AE59" s="71">
        <f t="shared" si="5"/>
        <v>38352778.876042545</v>
      </c>
      <c r="AF59" s="71">
        <f t="shared" si="6"/>
        <v>27410447.578910533</v>
      </c>
      <c r="AH59" s="71">
        <f t="shared" si="7"/>
        <v>99349792.006192386</v>
      </c>
    </row>
    <row r="60" spans="17:34" x14ac:dyDescent="0.2">
      <c r="Q60" s="19" t="str">
        <f>Risicomarge!BE20</f>
        <v>Y46</v>
      </c>
      <c r="R60" s="71">
        <f>Risicomarge!BE21</f>
        <v>45042456.360737048</v>
      </c>
      <c r="S60" s="71">
        <f>Risicomarge!BE22</f>
        <v>54311241.215748727</v>
      </c>
      <c r="T60" s="71">
        <f>Risicomarge!BE23</f>
        <v>0</v>
      </c>
      <c r="U60" s="71">
        <f>Risicomarge!BE24</f>
        <v>6169896.1238069115</v>
      </c>
      <c r="V60" s="71">
        <f>Risicomarge!BE25</f>
        <v>42284791.44720234</v>
      </c>
      <c r="W60" s="71">
        <f>Risicomarge!BE26</f>
        <v>0</v>
      </c>
      <c r="X60" s="71">
        <f>Risicomarge!BE27</f>
        <v>2401005.8162942478</v>
      </c>
      <c r="Z60" s="71">
        <f t="shared" si="0"/>
        <v>42636095.372674018</v>
      </c>
      <c r="AA60" s="71">
        <f t="shared" si="1"/>
        <v>55164299.018316776</v>
      </c>
      <c r="AB60" s="71">
        <f t="shared" si="2"/>
        <v>33003261.267858997</v>
      </c>
      <c r="AC60" s="71">
        <f t="shared" si="3"/>
        <v>41490353.605418831</v>
      </c>
      <c r="AD60" s="71">
        <f t="shared" si="4"/>
        <v>70808415.357300803</v>
      </c>
      <c r="AE60" s="71">
        <f t="shared" si="5"/>
        <v>34720206.027538352</v>
      </c>
      <c r="AF60" s="71">
        <f t="shared" si="6"/>
        <v>25775291.799230825</v>
      </c>
      <c r="AH60" s="71">
        <f t="shared" si="7"/>
        <v>90710930.373355865</v>
      </c>
    </row>
    <row r="61" spans="17:34" x14ac:dyDescent="0.2">
      <c r="Q61" s="19" t="str">
        <f>Risicomarge!BF20</f>
        <v>Y47</v>
      </c>
      <c r="R61" s="71">
        <f>Risicomarge!BF21</f>
        <v>43005021.571676776</v>
      </c>
      <c r="S61" s="71">
        <f>Risicomarge!BF22</f>
        <v>47560481.815950342</v>
      </c>
      <c r="T61" s="71">
        <f>Risicomarge!BF23</f>
        <v>0</v>
      </c>
      <c r="U61" s="71">
        <f>Risicomarge!BF24</f>
        <v>5611769.9706694325</v>
      </c>
      <c r="V61" s="71">
        <f>Risicomarge!BF25</f>
        <v>38960977.901870392</v>
      </c>
      <c r="W61" s="71">
        <f>Risicomarge!BF26</f>
        <v>0</v>
      </c>
      <c r="X61" s="71">
        <f>Risicomarge!BF27</f>
        <v>2298911.8750535683</v>
      </c>
      <c r="Z61" s="71">
        <f t="shared" si="0"/>
        <v>41429873.561920181</v>
      </c>
      <c r="AA61" s="71">
        <f t="shared" si="1"/>
        <v>47952413.391166106</v>
      </c>
      <c r="AB61" s="71">
        <f t="shared" si="2"/>
        <v>30806472.312617783</v>
      </c>
      <c r="AC61" s="71">
        <f t="shared" si="3"/>
        <v>37557107.344355606</v>
      </c>
      <c r="AD61" s="71">
        <f t="shared" si="4"/>
        <v>64982966.702875279</v>
      </c>
      <c r="AE61" s="71">
        <f t="shared" si="5"/>
        <v>31370609.404922783</v>
      </c>
      <c r="AF61" s="71">
        <f t="shared" si="6"/>
        <v>24193354.236107722</v>
      </c>
      <c r="AH61" s="71">
        <f t="shared" si="7"/>
        <v>82828211.725253612</v>
      </c>
    </row>
    <row r="62" spans="17:34" x14ac:dyDescent="0.2">
      <c r="Q62" s="19" t="str">
        <f>Risicomarge!BG20</f>
        <v>Y48</v>
      </c>
      <c r="R62" s="71">
        <f>Risicomarge!BG21</f>
        <v>40812943.369105026</v>
      </c>
      <c r="S62" s="71">
        <f>Risicomarge!BG22</f>
        <v>41542195.750098959</v>
      </c>
      <c r="T62" s="71">
        <f>Risicomarge!BG23</f>
        <v>0</v>
      </c>
      <c r="U62" s="71">
        <f>Risicomarge!BG24</f>
        <v>5082003.9375312328</v>
      </c>
      <c r="V62" s="71">
        <f>Risicomarge!BG25</f>
        <v>35806786.279434748</v>
      </c>
      <c r="W62" s="71">
        <f>Risicomarge!BG26</f>
        <v>0</v>
      </c>
      <c r="X62" s="71">
        <f>Risicomarge!BG27</f>
        <v>2191950.1822802848</v>
      </c>
      <c r="Z62" s="71">
        <f t="shared" si="0"/>
        <v>39927078.547009043</v>
      </c>
      <c r="AA62" s="71">
        <f t="shared" si="1"/>
        <v>41561157.462064199</v>
      </c>
      <c r="AB62" s="71">
        <f t="shared" si="2"/>
        <v>28654616.527563702</v>
      </c>
      <c r="AC62" s="71">
        <f t="shared" si="3"/>
        <v>33918933.560343415</v>
      </c>
      <c r="AD62" s="71">
        <f t="shared" si="4"/>
        <v>59484560.573571429</v>
      </c>
      <c r="AE62" s="71">
        <f t="shared" si="5"/>
        <v>28288942.077242114</v>
      </c>
      <c r="AF62" s="71">
        <f t="shared" si="6"/>
        <v>22617383.578798037</v>
      </c>
      <c r="AH62" s="71">
        <f t="shared" si="7"/>
        <v>75551218.480414867</v>
      </c>
    </row>
    <row r="63" spans="17:34" x14ac:dyDescent="0.2">
      <c r="Q63" s="19" t="str">
        <f>Risicomarge!BH20</f>
        <v>Y49</v>
      </c>
      <c r="R63" s="71">
        <f>Risicomarge!BH21</f>
        <v>38739592.972732708</v>
      </c>
      <c r="S63" s="71">
        <f>Risicomarge!BH22</f>
        <v>36198270.410119176</v>
      </c>
      <c r="T63" s="71">
        <f>Risicomarge!BH23</f>
        <v>0</v>
      </c>
      <c r="U63" s="71">
        <f>Risicomarge!BH24</f>
        <v>4581998.8230247376</v>
      </c>
      <c r="V63" s="71">
        <f>Risicomarge!BH25</f>
        <v>32819816.419368591</v>
      </c>
      <c r="W63" s="71">
        <f>Risicomarge!BH26</f>
        <v>0</v>
      </c>
      <c r="X63" s="71">
        <f>Risicomarge!BH27</f>
        <v>2092860.4820261486</v>
      </c>
      <c r="Z63" s="71">
        <f t="shared" si="0"/>
        <v>38418194.595551603</v>
      </c>
      <c r="AA63" s="71">
        <f t="shared" si="1"/>
        <v>35863825.977534331</v>
      </c>
      <c r="AB63" s="71">
        <f t="shared" si="2"/>
        <v>26618021.573374007</v>
      </c>
      <c r="AC63" s="71">
        <f t="shared" si="3"/>
        <v>30564689.755745362</v>
      </c>
      <c r="AD63" s="71">
        <f t="shared" si="4"/>
        <v>54368496.797100469</v>
      </c>
      <c r="AE63" s="71">
        <f t="shared" si="5"/>
        <v>25459475.812214091</v>
      </c>
      <c r="AF63" s="71">
        <f t="shared" si="6"/>
        <v>21128212.535807658</v>
      </c>
      <c r="AH63" s="71">
        <f t="shared" si="7"/>
        <v>68957548.894171134</v>
      </c>
    </row>
    <row r="64" spans="17:34" x14ac:dyDescent="0.2">
      <c r="Q64" s="19" t="str">
        <f>Risicomarge!BI20</f>
        <v>Y50</v>
      </c>
      <c r="R64" s="71">
        <f>Risicomarge!BI21</f>
        <v>36800515.99490767</v>
      </c>
      <c r="S64" s="71">
        <f>Risicomarge!BI22</f>
        <v>31475575.669782978</v>
      </c>
      <c r="T64" s="71">
        <f>Risicomarge!BI23</f>
        <v>0</v>
      </c>
      <c r="U64" s="71">
        <f>Risicomarge!BI24</f>
        <v>4113058.8175231484</v>
      </c>
      <c r="V64" s="71">
        <f>Risicomarge!BI25</f>
        <v>29998163.145777587</v>
      </c>
      <c r="W64" s="71">
        <f>Risicomarge!BI26</f>
        <v>0</v>
      </c>
      <c r="X64" s="71">
        <f>Risicomarge!BI27</f>
        <v>1999773.1184712728</v>
      </c>
      <c r="Z64" s="71">
        <f t="shared" si="0"/>
        <v>36931106.14352414</v>
      </c>
      <c r="AA64" s="71">
        <f t="shared" si="1"/>
        <v>30803252.161881246</v>
      </c>
      <c r="AB64" s="71">
        <f t="shared" si="2"/>
        <v>24699153.851233531</v>
      </c>
      <c r="AC64" s="71">
        <f t="shared" si="3"/>
        <v>27480977.587475505</v>
      </c>
      <c r="AD64" s="71">
        <f t="shared" si="4"/>
        <v>49623658.750329643</v>
      </c>
      <c r="AE64" s="71">
        <f t="shared" si="5"/>
        <v>22867975.490334537</v>
      </c>
      <c r="AF64" s="71">
        <f t="shared" si="6"/>
        <v>19727707.608023375</v>
      </c>
      <c r="AH64" s="71">
        <f t="shared" si="7"/>
        <v>63005827.383407816</v>
      </c>
    </row>
    <row r="65" spans="17:34" x14ac:dyDescent="0.2">
      <c r="Q65" s="19" t="str">
        <f>Risicomarge!BJ20</f>
        <v>Y51</v>
      </c>
      <c r="R65" s="71">
        <f>Risicomarge!BJ21</f>
        <v>35165657.163592406</v>
      </c>
      <c r="S65" s="71">
        <f>Risicomarge!BJ22</f>
        <v>27329458.457926687</v>
      </c>
      <c r="T65" s="71">
        <f>Risicomarge!BJ23</f>
        <v>0</v>
      </c>
      <c r="U65" s="71">
        <f>Risicomarge!BJ24</f>
        <v>3676401.6921794428</v>
      </c>
      <c r="V65" s="71">
        <f>Risicomarge!BJ25</f>
        <v>27339714.585711807</v>
      </c>
      <c r="W65" s="71">
        <f>Risicomarge!BJ26</f>
        <v>0</v>
      </c>
      <c r="X65" s="71">
        <f>Risicomarge!BJ27</f>
        <v>1920699.3337063428</v>
      </c>
      <c r="Z65" s="71">
        <f t="shared" si="0"/>
        <v>35648396.028965272</v>
      </c>
      <c r="AA65" s="71">
        <f t="shared" si="1"/>
        <v>26292073.236501396</v>
      </c>
      <c r="AB65" s="71">
        <f t="shared" si="2"/>
        <v>22941446.41718059</v>
      </c>
      <c r="AC65" s="71">
        <f t="shared" si="3"/>
        <v>24658798.432943605</v>
      </c>
      <c r="AD65" s="71">
        <f t="shared" si="4"/>
        <v>45281869.170607887</v>
      </c>
      <c r="AE65" s="71">
        <f t="shared" si="5"/>
        <v>20502221.907337576</v>
      </c>
      <c r="AF65" s="71">
        <f t="shared" si="6"/>
        <v>18466142.694077257</v>
      </c>
      <c r="AH65" s="71">
        <f t="shared" si="7"/>
        <v>57760404.532541856</v>
      </c>
    </row>
    <row r="66" spans="17:34" x14ac:dyDescent="0.2">
      <c r="Q66" s="19" t="str">
        <f>Risicomarge!BK20</f>
        <v>Y52</v>
      </c>
      <c r="R66" s="71">
        <f>Risicomarge!BK21</f>
        <v>33541676.812033121</v>
      </c>
      <c r="S66" s="71">
        <f>Risicomarge!BK22</f>
        <v>23700653.952240124</v>
      </c>
      <c r="T66" s="71">
        <f>Risicomarge!BK23</f>
        <v>0</v>
      </c>
      <c r="U66" s="71">
        <f>Risicomarge!BK24</f>
        <v>3272324.91203989</v>
      </c>
      <c r="V66" s="71">
        <f>Risicomarge!BK25</f>
        <v>24841996.287027173</v>
      </c>
      <c r="W66" s="71">
        <f>Risicomarge!BK26</f>
        <v>0</v>
      </c>
      <c r="X66" s="71">
        <f>Risicomarge!BK27</f>
        <v>1842322.27279175</v>
      </c>
      <c r="Z66" s="71">
        <f t="shared" si="0"/>
        <v>34287592.96392782</v>
      </c>
      <c r="AA66" s="71">
        <f t="shared" si="1"/>
        <v>22343815.048998609</v>
      </c>
      <c r="AB66" s="71">
        <f t="shared" si="2"/>
        <v>21266997.914719801</v>
      </c>
      <c r="AC66" s="71">
        <f t="shared" si="3"/>
        <v>22079067.111811444</v>
      </c>
      <c r="AD66" s="71">
        <f t="shared" si="4"/>
        <v>41249322.002313361</v>
      </c>
      <c r="AE66" s="71">
        <f t="shared" si="5"/>
        <v>18346161.631573617</v>
      </c>
      <c r="AF66" s="71">
        <f t="shared" si="6"/>
        <v>17256321.775566794</v>
      </c>
      <c r="AH66" s="71">
        <f t="shared" si="7"/>
        <v>52994183.469790392</v>
      </c>
    </row>
    <row r="67" spans="17:34" x14ac:dyDescent="0.2">
      <c r="Q67" s="19" t="str">
        <f>Risicomarge!BL20</f>
        <v>Y53</v>
      </c>
      <c r="R67" s="71">
        <f>Risicomarge!BL21</f>
        <v>31887929.65022929</v>
      </c>
      <c r="S67" s="71">
        <f>Risicomarge!BL22</f>
        <v>20541498.888873171</v>
      </c>
      <c r="T67" s="71">
        <f>Risicomarge!BL23</f>
        <v>0</v>
      </c>
      <c r="U67" s="71">
        <f>Risicomarge!BL24</f>
        <v>2900448.2648008843</v>
      </c>
      <c r="V67" s="71">
        <f>Risicomarge!BL25</f>
        <v>22502308.443602949</v>
      </c>
      <c r="W67" s="71">
        <f>Risicomarge!BL26</f>
        <v>0</v>
      </c>
      <c r="X67" s="71">
        <f>Risicomarge!BL27</f>
        <v>1762313.8668372999</v>
      </c>
      <c r="Z67" s="71">
        <f t="shared" si="0"/>
        <v>32818710.505621057</v>
      </c>
      <c r="AA67" s="71">
        <f t="shared" si="1"/>
        <v>18920205.653416805</v>
      </c>
      <c r="AB67" s="71">
        <f t="shared" si="2"/>
        <v>19663715.10106812</v>
      </c>
      <c r="AC67" s="71">
        <f t="shared" si="3"/>
        <v>19727555.675529975</v>
      </c>
      <c r="AD67" s="71">
        <f t="shared" si="4"/>
        <v>37500468.177488334</v>
      </c>
      <c r="AE67" s="71">
        <f t="shared" si="5"/>
        <v>16386528.944019768</v>
      </c>
      <c r="AF67" s="71">
        <f t="shared" si="6"/>
        <v>16084985.456495581</v>
      </c>
      <c r="AH67" s="71">
        <f t="shared" si="7"/>
        <v>48626975.687127307</v>
      </c>
    </row>
    <row r="68" spans="17:34" x14ac:dyDescent="0.2">
      <c r="Q68" s="19" t="str">
        <f>Risicomarge!BM20</f>
        <v>Y54</v>
      </c>
      <c r="R68" s="71">
        <f>Risicomarge!BM21</f>
        <v>30405072.263197836</v>
      </c>
      <c r="S68" s="71">
        <f>Risicomarge!BM22</f>
        <v>17807074.099516891</v>
      </c>
      <c r="T68" s="71">
        <f>Risicomarge!BM23</f>
        <v>0</v>
      </c>
      <c r="U68" s="71">
        <f>Risicomarge!BM24</f>
        <v>2559593.5621343227</v>
      </c>
      <c r="V68" s="71">
        <f>Risicomarge!BM25</f>
        <v>20317288.175284531</v>
      </c>
      <c r="W68" s="71">
        <f>Risicomarge!BM26</f>
        <v>0</v>
      </c>
      <c r="X68" s="71">
        <f>Risicomarge!BM27</f>
        <v>1692556.6985310796</v>
      </c>
      <c r="Z68" s="71">
        <f t="shared" si="0"/>
        <v>31455764.956772517</v>
      </c>
      <c r="AA68" s="71">
        <f t="shared" si="1"/>
        <v>15925026.468072146</v>
      </c>
      <c r="AB68" s="71">
        <f t="shared" si="2"/>
        <v>18183051.328074493</v>
      </c>
      <c r="AC68" s="71">
        <f t="shared" si="3"/>
        <v>17593145.349288579</v>
      </c>
      <c r="AD68" s="71">
        <f t="shared" si="4"/>
        <v>34073260.721663147</v>
      </c>
      <c r="AE68" s="71">
        <f t="shared" si="5"/>
        <v>14610412.612521488</v>
      </c>
      <c r="AF68" s="71">
        <f t="shared" si="6"/>
        <v>15013045.198685251</v>
      </c>
      <c r="AH68" s="71">
        <f t="shared" si="7"/>
        <v>44751658.314550906</v>
      </c>
    </row>
    <row r="69" spans="17:34" x14ac:dyDescent="0.2">
      <c r="Q69" s="19" t="str">
        <f>Risicomarge!BN20</f>
        <v>Y55</v>
      </c>
      <c r="R69" s="71">
        <f>Risicomarge!BN21</f>
        <v>29337319.148071855</v>
      </c>
      <c r="S69" s="71">
        <f>Risicomarge!BN22</f>
        <v>15455089.293944502</v>
      </c>
      <c r="T69" s="71">
        <f>Risicomarge!BN23</f>
        <v>0</v>
      </c>
      <c r="U69" s="71">
        <f>Risicomarge!BN24</f>
        <v>2247815.8113678233</v>
      </c>
      <c r="V69" s="71">
        <f>Risicomarge!BN25</f>
        <v>18283294.772180118</v>
      </c>
      <c r="W69" s="71">
        <f>Risicomarge!BN26</f>
        <v>0</v>
      </c>
      <c r="X69" s="71">
        <f>Risicomarge!BN27</f>
        <v>1648211.4211234045</v>
      </c>
      <c r="Z69" s="71">
        <f t="shared" si="0"/>
        <v>30456423.372911606</v>
      </c>
      <c r="AA69" s="71">
        <f t="shared" si="1"/>
        <v>13253537.152813524</v>
      </c>
      <c r="AB69" s="71">
        <f t="shared" si="2"/>
        <v>16888030.028388873</v>
      </c>
      <c r="AC69" s="71">
        <f t="shared" si="3"/>
        <v>15665288.376224859</v>
      </c>
      <c r="AD69" s="71">
        <f t="shared" si="4"/>
        <v>31017357.643648971</v>
      </c>
      <c r="AE69" s="71">
        <f t="shared" si="5"/>
        <v>13005419.709576184</v>
      </c>
      <c r="AF69" s="71">
        <f t="shared" si="6"/>
        <v>14115318.854028353</v>
      </c>
      <c r="AH69" s="71">
        <f t="shared" si="7"/>
        <v>41520135.094432652</v>
      </c>
    </row>
    <row r="70" spans="17:34" x14ac:dyDescent="0.2">
      <c r="Q70" s="19" t="str">
        <f>Risicomarge!BO20</f>
        <v>Y56</v>
      </c>
      <c r="R70" s="71">
        <f>Risicomarge!BO21</f>
        <v>28267280.621441558</v>
      </c>
      <c r="S70" s="71">
        <f>Risicomarge!BO22</f>
        <v>13446265.283001026</v>
      </c>
      <c r="T70" s="71">
        <f>Risicomarge!BO23</f>
        <v>0</v>
      </c>
      <c r="U70" s="71">
        <f>Risicomarge!BO24</f>
        <v>1963431.9425472589</v>
      </c>
      <c r="V70" s="71">
        <f>Risicomarge!BO25</f>
        <v>16396774.696619539</v>
      </c>
      <c r="W70" s="71">
        <f>Risicomarge!BO26</f>
        <v>0</v>
      </c>
      <c r="X70" s="71">
        <f>Risicomarge!BO27</f>
        <v>1601195.3443655376</v>
      </c>
      <c r="Z70" s="71">
        <f t="shared" si="0"/>
        <v>29405206.810937572</v>
      </c>
      <c r="AA70" s="71">
        <f t="shared" si="1"/>
        <v>10969496.787432335</v>
      </c>
      <c r="AB70" s="71">
        <f t="shared" si="2"/>
        <v>15665506.339761544</v>
      </c>
      <c r="AC70" s="71">
        <f t="shared" si="3"/>
        <v>13923684.447698668</v>
      </c>
      <c r="AD70" s="71">
        <f t="shared" si="4"/>
        <v>28207175.9800952</v>
      </c>
      <c r="AE70" s="71">
        <f t="shared" si="5"/>
        <v>11559953.669060025</v>
      </c>
      <c r="AF70" s="71">
        <f t="shared" si="6"/>
        <v>13258067.159517625</v>
      </c>
      <c r="AH70" s="71">
        <f t="shared" si="7"/>
        <v>38597638.115153164</v>
      </c>
    </row>
    <row r="71" spans="17:34" x14ac:dyDescent="0.2">
      <c r="Q71" s="19" t="str">
        <f>Risicomarge!BP20</f>
        <v>Y57</v>
      </c>
      <c r="R71" s="71">
        <f>Risicomarge!BP21</f>
        <v>27108145.044218961</v>
      </c>
      <c r="S71" s="71">
        <f>Risicomarge!BP22</f>
        <v>11744255.578692188</v>
      </c>
      <c r="T71" s="71">
        <f>Risicomarge!BP23</f>
        <v>0</v>
      </c>
      <c r="U71" s="71">
        <f>Risicomarge!BP24</f>
        <v>1704528.3402325693</v>
      </c>
      <c r="V71" s="71">
        <f>Risicomarge!BP25</f>
        <v>14653815.988125427</v>
      </c>
      <c r="W71" s="71">
        <f>Risicomarge!BP26</f>
        <v>0</v>
      </c>
      <c r="X71" s="71">
        <f>Risicomarge!BP27</f>
        <v>1545480.9400414499</v>
      </c>
      <c r="Z71" s="71">
        <f t="shared" si="0"/>
        <v>28221905.381587636</v>
      </c>
      <c r="AA71" s="71">
        <f t="shared" si="1"/>
        <v>9056805.3997269478</v>
      </c>
      <c r="AB71" s="71">
        <f t="shared" si="2"/>
        <v>14490314.490127817</v>
      </c>
      <c r="AC71" s="71">
        <f t="shared" si="3"/>
        <v>12353870.463978693</v>
      </c>
      <c r="AD71" s="71">
        <f t="shared" si="4"/>
        <v>25605550.548979864</v>
      </c>
      <c r="AE71" s="71">
        <f t="shared" si="5"/>
        <v>10262971.88873576</v>
      </c>
      <c r="AF71" s="71">
        <f t="shared" si="6"/>
        <v>12412103.283185691</v>
      </c>
      <c r="AH71" s="71">
        <f t="shared" si="7"/>
        <v>35872944.669151045</v>
      </c>
    </row>
    <row r="72" spans="17:34" x14ac:dyDescent="0.2">
      <c r="Q72" s="19" t="str">
        <f>Risicomarge!BQ20</f>
        <v>Y58</v>
      </c>
      <c r="R72" s="71">
        <f>Risicomarge!BQ21</f>
        <v>25678449.655839056</v>
      </c>
      <c r="S72" s="71">
        <f>Risicomarge!BQ22</f>
        <v>10315308.368842067</v>
      </c>
      <c r="T72" s="71">
        <f>Risicomarge!BQ23</f>
        <v>0</v>
      </c>
      <c r="U72" s="71">
        <f>Risicomarge!BQ24</f>
        <v>1469229.239099809</v>
      </c>
      <c r="V72" s="71">
        <f>Risicomarge!BQ25</f>
        <v>13050109.29953442</v>
      </c>
      <c r="W72" s="71">
        <f>Risicomarge!BQ26</f>
        <v>0</v>
      </c>
      <c r="X72" s="71">
        <f>Risicomarge!BQ27</f>
        <v>1470289.9584913028</v>
      </c>
      <c r="Z72" s="71">
        <f t="shared" si="0"/>
        <v>26729722.37813497</v>
      </c>
      <c r="AA72" s="71">
        <f t="shared" si="1"/>
        <v>7525530.5895408597</v>
      </c>
      <c r="AB72" s="71">
        <f t="shared" si="2"/>
        <v>13312239.553349799</v>
      </c>
      <c r="AC72" s="71">
        <f t="shared" si="3"/>
        <v>10940683.470700361</v>
      </c>
      <c r="AD72" s="71">
        <f t="shared" si="4"/>
        <v>23150735.91487743</v>
      </c>
      <c r="AE72" s="71">
        <f t="shared" si="5"/>
        <v>9103881.741977727</v>
      </c>
      <c r="AF72" s="71">
        <f t="shared" si="6"/>
        <v>11519737.007109623</v>
      </c>
      <c r="AH72" s="71">
        <f t="shared" si="7"/>
        <v>33153240.547832903</v>
      </c>
    </row>
    <row r="73" spans="17:34" x14ac:dyDescent="0.2">
      <c r="Q73" s="19" t="str">
        <f>Risicomarge!BR20</f>
        <v>Y59</v>
      </c>
      <c r="R73" s="71">
        <f>Risicomarge!BR21</f>
        <v>24239005.809698228</v>
      </c>
      <c r="S73" s="71">
        <f>Risicomarge!BR22</f>
        <v>9127369.1358893495</v>
      </c>
      <c r="T73" s="71">
        <f>Risicomarge!BR23</f>
        <v>0</v>
      </c>
      <c r="U73" s="71">
        <f>Risicomarge!BR24</f>
        <v>1255878.9430528877</v>
      </c>
      <c r="V73" s="71">
        <f>Risicomarge!BR25</f>
        <v>11581012.580986582</v>
      </c>
      <c r="W73" s="71">
        <f>Risicomarge!BR26</f>
        <v>0</v>
      </c>
      <c r="X73" s="71">
        <f>Risicomarge!BR27</f>
        <v>1393246.7492084946</v>
      </c>
      <c r="Z73" s="71">
        <f t="shared" si="0"/>
        <v>25200728.358274657</v>
      </c>
      <c r="AA73" s="71">
        <f t="shared" si="1"/>
        <v>6276840.56447466</v>
      </c>
      <c r="AB73" s="71">
        <f t="shared" si="2"/>
        <v>12198569.430219971</v>
      </c>
      <c r="AC73" s="71">
        <f t="shared" si="3"/>
        <v>9676539.2048206404</v>
      </c>
      <c r="AD73" s="71">
        <f t="shared" si="4"/>
        <v>20898857.476212043</v>
      </c>
      <c r="AE73" s="71">
        <f t="shared" si="5"/>
        <v>8072348.5744656287</v>
      </c>
      <c r="AF73" s="71">
        <f t="shared" si="6"/>
        <v>10662221.08264292</v>
      </c>
      <c r="AH73" s="71">
        <f t="shared" si="7"/>
        <v>30613220.019721579</v>
      </c>
    </row>
    <row r="74" spans="17:34" x14ac:dyDescent="0.2">
      <c r="Q74" s="19" t="str">
        <f>Risicomarge!BS20</f>
        <v>Y60</v>
      </c>
      <c r="R74" s="71">
        <f>Risicomarge!BS21</f>
        <v>22828707.266954057</v>
      </c>
      <c r="S74" s="71">
        <f>Risicomarge!BS22</f>
        <v>8151828.9884243915</v>
      </c>
      <c r="T74" s="71">
        <f>Risicomarge!BS23</f>
        <v>0</v>
      </c>
      <c r="U74" s="71">
        <f>Risicomarge!BS24</f>
        <v>1063081.4290068457</v>
      </c>
      <c r="V74" s="71">
        <f>Risicomarge!BS25</f>
        <v>10241559.513982365</v>
      </c>
      <c r="W74" s="71">
        <f>Risicomarge!BS26</f>
        <v>0</v>
      </c>
      <c r="X74" s="71">
        <f>Risicomarge!BS27</f>
        <v>1317282.9326571471</v>
      </c>
      <c r="Z74" s="71">
        <f t="shared" si="0"/>
        <v>23680460.63150784</v>
      </c>
      <c r="AA74" s="71">
        <f t="shared" si="1"/>
        <v>5270812.4074331801</v>
      </c>
      <c r="AB74" s="71">
        <f t="shared" si="2"/>
        <v>11157277.306893984</v>
      </c>
      <c r="AC74" s="71">
        <f t="shared" si="3"/>
        <v>8551139.166268412</v>
      </c>
      <c r="AD74" s="71">
        <f t="shared" si="4"/>
        <v>18847555.025494687</v>
      </c>
      <c r="AE74" s="71">
        <f t="shared" si="5"/>
        <v>7158737.0040972801</v>
      </c>
      <c r="AF74" s="71">
        <f t="shared" si="6"/>
        <v>9850619.985142963</v>
      </c>
      <c r="AH74" s="71">
        <f t="shared" si="7"/>
        <v>28260503.045637347</v>
      </c>
    </row>
    <row r="75" spans="17:34" x14ac:dyDescent="0.2">
      <c r="Q75" s="19" t="str">
        <f>Risicomarge!BT20</f>
        <v>Y61</v>
      </c>
      <c r="R75" s="71">
        <f>Risicomarge!BT21</f>
        <v>21526034.289427631</v>
      </c>
      <c r="S75" s="71">
        <f>Risicomarge!BT22</f>
        <v>7361026.853146269</v>
      </c>
      <c r="T75" s="71">
        <f>Risicomarge!BT23</f>
        <v>0</v>
      </c>
      <c r="U75" s="71">
        <f>Risicomarge!BT24</f>
        <v>889866.03327133763</v>
      </c>
      <c r="V75" s="71">
        <f>Risicomarge!BT25</f>
        <v>9026279.0102669466</v>
      </c>
      <c r="W75" s="71">
        <f>Risicomarge!BT26</f>
        <v>0</v>
      </c>
      <c r="X75" s="71">
        <f>Risicomarge!BT27</f>
        <v>1246054.8814131641</v>
      </c>
      <c r="Z75" s="71">
        <f t="shared" si="0"/>
        <v>22253861.04906109</v>
      </c>
      <c r="AA75" s="71">
        <f t="shared" si="1"/>
        <v>4458554.5416739322</v>
      </c>
      <c r="AB75" s="71">
        <f t="shared" si="2"/>
        <v>10206161.797843672</v>
      </c>
      <c r="AC75" s="71">
        <f t="shared" si="3"/>
        <v>7554775.97204467</v>
      </c>
      <c r="AD75" s="71">
        <f t="shared" si="4"/>
        <v>17004491.03289938</v>
      </c>
      <c r="AE75" s="71">
        <f t="shared" si="5"/>
        <v>6353396.2184200408</v>
      </c>
      <c r="AF75" s="71">
        <f t="shared" si="6"/>
        <v>9106599.7146546431</v>
      </c>
      <c r="AH75" s="71">
        <f t="shared" si="7"/>
        <v>26142193.055791557</v>
      </c>
    </row>
    <row r="76" spans="17:34" x14ac:dyDescent="0.2">
      <c r="Q76" s="19" t="str">
        <f>Risicomarge!BU20</f>
        <v>Y62</v>
      </c>
      <c r="R76" s="71">
        <f>Risicomarge!BU21</f>
        <v>20134635.965202298</v>
      </c>
      <c r="S76" s="71">
        <f>Risicomarge!BU22</f>
        <v>6729988.6963323718</v>
      </c>
      <c r="T76" s="71">
        <f>Risicomarge!BU23</f>
        <v>0</v>
      </c>
      <c r="U76" s="71">
        <f>Risicomarge!BU24</f>
        <v>735465.90212729038</v>
      </c>
      <c r="V76" s="71">
        <f>Risicomarge!BU25</f>
        <v>7929138.4151650071</v>
      </c>
      <c r="W76" s="71">
        <f>Risicomarge!BU26</f>
        <v>0</v>
      </c>
      <c r="X76" s="71">
        <f>Risicomarge!BU27</f>
        <v>1169001.5138119573</v>
      </c>
      <c r="Z76" s="71">
        <f t="shared" si="0"/>
        <v>20726673.773363449</v>
      </c>
      <c r="AA76" s="71">
        <f t="shared" si="1"/>
        <v>3862480.7843548716</v>
      </c>
      <c r="AB76" s="71">
        <f t="shared" si="2"/>
        <v>9290478.5773360692</v>
      </c>
      <c r="AC76" s="71">
        <f t="shared" si="3"/>
        <v>6674782.6622458762</v>
      </c>
      <c r="AD76" s="71">
        <f t="shared" si="4"/>
        <v>15305277.91006531</v>
      </c>
      <c r="AE76" s="71">
        <f t="shared" si="5"/>
        <v>5647066.3816655967</v>
      </c>
      <c r="AF76" s="71">
        <f t="shared" si="6"/>
        <v>8368811.5844356064</v>
      </c>
      <c r="AH76" s="71">
        <f t="shared" si="7"/>
        <v>24070072.262238182</v>
      </c>
    </row>
    <row r="77" spans="17:34" x14ac:dyDescent="0.2">
      <c r="Q77" s="19" t="str">
        <f>Risicomarge!BV20</f>
        <v>Y63</v>
      </c>
      <c r="R77" s="71">
        <f>Risicomarge!BV21</f>
        <v>18774071.566717651</v>
      </c>
      <c r="S77" s="71">
        <f>Risicomarge!BV22</f>
        <v>6235333.6428557774</v>
      </c>
      <c r="T77" s="71">
        <f>Risicomarge!BV23</f>
        <v>0</v>
      </c>
      <c r="U77" s="71">
        <f>Risicomarge!BV24</f>
        <v>599085.86257571634</v>
      </c>
      <c r="V77" s="71">
        <f>Risicomarge!BV25</f>
        <v>6943382.3086086847</v>
      </c>
      <c r="W77" s="71">
        <f>Risicomarge!BV26</f>
        <v>0</v>
      </c>
      <c r="X77" s="71">
        <f>Risicomarge!BV27</f>
        <v>1093677.1809441007</v>
      </c>
      <c r="Z77" s="71">
        <f t="shared" si="0"/>
        <v>19224503.028391901</v>
      </c>
      <c r="AA77" s="71">
        <f t="shared" si="1"/>
        <v>3427432.7939724652</v>
      </c>
      <c r="AB77" s="71">
        <f t="shared" si="2"/>
        <v>8438628.341219781</v>
      </c>
      <c r="AC77" s="71">
        <f t="shared" si="3"/>
        <v>5903029.7228300283</v>
      </c>
      <c r="AD77" s="71">
        <f t="shared" si="4"/>
        <v>13768695.837525925</v>
      </c>
      <c r="AE77" s="71">
        <f t="shared" si="5"/>
        <v>5030524.5650182869</v>
      </c>
      <c r="AF77" s="71">
        <f t="shared" si="6"/>
        <v>7672812.1154196141</v>
      </c>
      <c r="AH77" s="71">
        <f t="shared" si="7"/>
        <v>22131938.527092528</v>
      </c>
    </row>
    <row r="78" spans="17:34" x14ac:dyDescent="0.2">
      <c r="Q78" s="19" t="str">
        <f>Risicomarge!BW20</f>
        <v>Y64</v>
      </c>
      <c r="R78" s="71">
        <f>Risicomarge!BW21</f>
        <v>17277184.777076051</v>
      </c>
      <c r="S78" s="71">
        <f>Risicomarge!BW22</f>
        <v>5856279.3798994878</v>
      </c>
      <c r="T78" s="71">
        <f>Risicomarge!BW23</f>
        <v>0</v>
      </c>
      <c r="U78" s="71">
        <f>Risicomarge!BW24</f>
        <v>480030.86950519437</v>
      </c>
      <c r="V78" s="71">
        <f>Risicomarge!BW25</f>
        <v>6061768.0306928083</v>
      </c>
      <c r="W78" s="71">
        <f>Risicomarge!BW26</f>
        <v>0</v>
      </c>
      <c r="X78" s="71">
        <f>Risicomarge!BW27</f>
        <v>1010249.5658919739</v>
      </c>
      <c r="Z78" s="71">
        <f t="shared" si="0"/>
        <v>17581119.331247374</v>
      </c>
      <c r="AA78" s="71">
        <f t="shared" si="1"/>
        <v>3172432.9106799755</v>
      </c>
      <c r="AB78" s="71">
        <f t="shared" si="2"/>
        <v>7602742.6010884102</v>
      </c>
      <c r="AC78" s="71">
        <f t="shared" si="3"/>
        <v>5227547.1212994643</v>
      </c>
      <c r="AD78" s="71">
        <f t="shared" si="4"/>
        <v>12337711.896162285</v>
      </c>
      <c r="AE78" s="71">
        <f t="shared" si="5"/>
        <v>4494953.8603212759</v>
      </c>
      <c r="AF78" s="71">
        <f t="shared" si="6"/>
        <v>6964995.4852104867</v>
      </c>
      <c r="AH78" s="71">
        <f t="shared" si="7"/>
        <v>20165937.02043521</v>
      </c>
    </row>
    <row r="79" spans="17:34" x14ac:dyDescent="0.2">
      <c r="Q79" s="19" t="str">
        <f>Risicomarge!BX20</f>
        <v>Y65</v>
      </c>
      <c r="R79" s="71">
        <f>Risicomarge!BX21</f>
        <v>15810728.87663722</v>
      </c>
      <c r="S79" s="71">
        <f>Risicomarge!BX22</f>
        <v>5574020.2795145884</v>
      </c>
      <c r="T79" s="71">
        <f>Risicomarge!BX23</f>
        <v>0</v>
      </c>
      <c r="U79" s="71">
        <f>Risicomarge!BX24</f>
        <v>377619.71104570187</v>
      </c>
      <c r="V79" s="71">
        <f>Risicomarge!BX25</f>
        <v>5277012.8932652809</v>
      </c>
      <c r="W79" s="71">
        <f>Risicomarge!BX26</f>
        <v>0</v>
      </c>
      <c r="X79" s="71">
        <f>Risicomarge!BX27</f>
        <v>928534.84311538434</v>
      </c>
      <c r="Z79" s="71">
        <f t="shared" ref="Z79:Z114" si="8">SUMPRODUCT($I$15:$O$15,$R79:$X79)</f>
        <v>15968610.74085374</v>
      </c>
      <c r="AA79" s="71">
        <f t="shared" ref="AA79:AA114" si="9">SUMPRODUCT($I$16:$O$16,$R79:$X79)</f>
        <v>3034996.2114330288</v>
      </c>
      <c r="AB79" s="71">
        <f t="shared" ref="AB79:AB114" si="10">SUMPRODUCT($I$17:$O$17,$R79:$X79)</f>
        <v>6823322.3765707919</v>
      </c>
      <c r="AC79" s="71">
        <f t="shared" ref="AC79:AC114" si="11">SUMPRODUCT($I$18:$O$18,$R79:$X79)</f>
        <v>4641764.9383358359</v>
      </c>
      <c r="AD79" s="71">
        <f t="shared" ref="AD79:AD114" si="12">SUMPRODUCT($I$19:$O$19,$R79:$X79)</f>
        <v>11044143.748604929</v>
      </c>
      <c r="AE79" s="71">
        <f t="shared" ref="AE79:AE114" si="13">SUMPRODUCT($I$20:$O$20,$R79:$X79)</f>
        <v>4032011.5165112875</v>
      </c>
      <c r="AF79" s="71">
        <f t="shared" ref="AF79:AF114" si="14">SUMPRODUCT($I$21:$O$21,$R79:$X79)</f>
        <v>6294875.2133524353</v>
      </c>
      <c r="AH79" s="71">
        <f t="shared" ref="AH79:AH114" si="15">SQRT(SUMPRODUCT(R79:X79,Z79:AF79))</f>
        <v>18310391.236968532</v>
      </c>
    </row>
    <row r="80" spans="17:34" x14ac:dyDescent="0.2">
      <c r="Q80" s="19" t="str">
        <f>Risicomarge!BY20</f>
        <v>Y66</v>
      </c>
      <c r="R80" s="71">
        <f>Risicomarge!BY21</f>
        <v>14439903.968933588</v>
      </c>
      <c r="S80" s="71">
        <f>Risicomarge!BY22</f>
        <v>5371971.367560246</v>
      </c>
      <c r="T80" s="71">
        <f>Risicomarge!BY23</f>
        <v>0</v>
      </c>
      <c r="U80" s="71">
        <f>Risicomarge!BY24</f>
        <v>291173.11541127326</v>
      </c>
      <c r="V80" s="71">
        <f>Risicomarge!BY25</f>
        <v>4581704.0011349851</v>
      </c>
      <c r="W80" s="71">
        <f>Risicomarge!BY26</f>
        <v>0</v>
      </c>
      <c r="X80" s="71">
        <f>Risicomarge!BY27</f>
        <v>851666.36406867963</v>
      </c>
      <c r="Z80" s="71">
        <f t="shared" si="8"/>
        <v>14455253.718344443</v>
      </c>
      <c r="AA80" s="71">
        <f t="shared" si="9"/>
        <v>2980214.6544634136</v>
      </c>
      <c r="AB80" s="71">
        <f t="shared" si="10"/>
        <v>6113744.5838180594</v>
      </c>
      <c r="AC80" s="71">
        <f t="shared" si="11"/>
        <v>4137934.5488859974</v>
      </c>
      <c r="AD80" s="71">
        <f t="shared" si="12"/>
        <v>9893175.9839812499</v>
      </c>
      <c r="AE80" s="71">
        <f t="shared" si="13"/>
        <v>3633844.8424575543</v>
      </c>
      <c r="AF80" s="71">
        <f t="shared" si="14"/>
        <v>5679861.6354386415</v>
      </c>
      <c r="AH80" s="71">
        <f t="shared" si="15"/>
        <v>16616615.471376792</v>
      </c>
    </row>
    <row r="81" spans="17:34" x14ac:dyDescent="0.2">
      <c r="Q81" s="19" t="str">
        <f>Risicomarge!BZ20</f>
        <v>Y67</v>
      </c>
      <c r="R81" s="71">
        <f>Risicomarge!BZ21</f>
        <v>13149028.184710704</v>
      </c>
      <c r="S81" s="71">
        <f>Risicomarge!BZ22</f>
        <v>5235356.6464383481</v>
      </c>
      <c r="T81" s="71">
        <f>Risicomarge!BZ23</f>
        <v>0</v>
      </c>
      <c r="U81" s="71">
        <f>Risicomarge!BZ24</f>
        <v>219765.16306290112</v>
      </c>
      <c r="V81" s="71">
        <f>Risicomarge!BZ25</f>
        <v>3968266.1844846536</v>
      </c>
      <c r="W81" s="71">
        <f>Risicomarge!BZ26</f>
        <v>0</v>
      </c>
      <c r="X81" s="71">
        <f>Risicomarge!BZ27</f>
        <v>778355.65640395181</v>
      </c>
      <c r="Z81" s="71">
        <f t="shared" si="8"/>
        <v>13026844.483323269</v>
      </c>
      <c r="AA81" s="71">
        <f t="shared" si="9"/>
        <v>2995107.437147561</v>
      </c>
      <c r="AB81" s="71">
        <f t="shared" si="10"/>
        <v>5465979.0525209904</v>
      </c>
      <c r="AC81" s="71">
        <f t="shared" si="11"/>
        <v>3707326.3310158029</v>
      </c>
      <c r="AD81" s="71">
        <f t="shared" si="12"/>
        <v>8868833.8879043553</v>
      </c>
      <c r="AE81" s="71">
        <f t="shared" si="13"/>
        <v>3292972.2538519138</v>
      </c>
      <c r="AF81" s="71">
        <f t="shared" si="14"/>
        <v>5112620.5394685157</v>
      </c>
      <c r="AH81" s="71">
        <f t="shared" si="15"/>
        <v>15065154.257481601</v>
      </c>
    </row>
    <row r="82" spans="17:34" x14ac:dyDescent="0.2">
      <c r="Q82" s="19" t="str">
        <f>Risicomarge!CA20</f>
        <v>Y68</v>
      </c>
      <c r="R82" s="71">
        <f>Risicomarge!CA21</f>
        <v>11954316.650286483</v>
      </c>
      <c r="S82" s="71">
        <f>Risicomarge!CA22</f>
        <v>5151100.374315518</v>
      </c>
      <c r="T82" s="71">
        <f>Risicomarge!CA23</f>
        <v>0</v>
      </c>
      <c r="U82" s="71">
        <f>Risicomarge!CA24</f>
        <v>162198.43937737867</v>
      </c>
      <c r="V82" s="71">
        <f>Risicomarge!CA25</f>
        <v>3429179.5763499052</v>
      </c>
      <c r="W82" s="71">
        <f>Risicomarge!CA26</f>
        <v>0</v>
      </c>
      <c r="X82" s="71">
        <f>Risicomarge!CA27</f>
        <v>711120.04254458053</v>
      </c>
      <c r="Z82" s="71">
        <f t="shared" si="8"/>
        <v>11701616.461431226</v>
      </c>
      <c r="AA82" s="71">
        <f t="shared" si="9"/>
        <v>3060365.7156757182</v>
      </c>
      <c r="AB82" s="71">
        <f t="shared" si="10"/>
        <v>4880948.9613827188</v>
      </c>
      <c r="AC82" s="71">
        <f t="shared" si="11"/>
        <v>3342343.331767356</v>
      </c>
      <c r="AD82" s="71">
        <f t="shared" si="12"/>
        <v>7964413.0628252402</v>
      </c>
      <c r="AE82" s="71">
        <f t="shared" si="13"/>
        <v>3002364.8817538321</v>
      </c>
      <c r="AF82" s="71">
        <f t="shared" si="14"/>
        <v>4597543.7090480216</v>
      </c>
      <c r="AH82" s="71">
        <f t="shared" si="15"/>
        <v>13666455.665117523</v>
      </c>
    </row>
    <row r="83" spans="17:34" x14ac:dyDescent="0.2">
      <c r="Q83" s="19" t="str">
        <f>Risicomarge!CB20</f>
        <v>Y69</v>
      </c>
      <c r="R83" s="71">
        <f>Risicomarge!CB21</f>
        <v>10757615.376574688</v>
      </c>
      <c r="S83" s="71">
        <f>Risicomarge!CB22</f>
        <v>5108608.7812506482</v>
      </c>
      <c r="T83" s="71">
        <f>Risicomarge!CB23</f>
        <v>0</v>
      </c>
      <c r="U83" s="71">
        <f>Risicomarge!CB24</f>
        <v>116983.91348346947</v>
      </c>
      <c r="V83" s="71">
        <f>Risicomarge!CB25</f>
        <v>2957072.6832251148</v>
      </c>
      <c r="W83" s="71">
        <f>Risicomarge!CB26</f>
        <v>0</v>
      </c>
      <c r="X83" s="71">
        <f>Risicomarge!CB27</f>
        <v>644172.1094734855</v>
      </c>
      <c r="Z83" s="71">
        <f t="shared" si="8"/>
        <v>10380774.379436675</v>
      </c>
      <c r="AA83" s="71">
        <f t="shared" si="9"/>
        <v>3187719.0862841224</v>
      </c>
      <c r="AB83" s="71">
        <f t="shared" si="10"/>
        <v>4328983.2131246012</v>
      </c>
      <c r="AC83" s="71">
        <f t="shared" si="11"/>
        <v>3033715.4777770601</v>
      </c>
      <c r="AD83" s="71">
        <f t="shared" si="12"/>
        <v>7143163.7067915546</v>
      </c>
      <c r="AE83" s="71">
        <f t="shared" si="13"/>
        <v>2755688.5369252195</v>
      </c>
      <c r="AF83" s="71">
        <f t="shared" si="14"/>
        <v>4102090.1027943036</v>
      </c>
      <c r="AH83" s="71">
        <f t="shared" si="15"/>
        <v>12331966.186064707</v>
      </c>
    </row>
    <row r="84" spans="17:34" x14ac:dyDescent="0.2">
      <c r="Q84" s="19" t="str">
        <f>Risicomarge!CC20</f>
        <v>Y70</v>
      </c>
      <c r="R84" s="71">
        <f>Risicomarge!CC21</f>
        <v>9538630.7437342908</v>
      </c>
      <c r="S84" s="71">
        <f>Risicomarge!CC22</f>
        <v>5099321.2368531469</v>
      </c>
      <c r="T84" s="71">
        <f>Risicomarge!CC23</f>
        <v>0</v>
      </c>
      <c r="U84" s="71">
        <f>Risicomarge!CC24</f>
        <v>82450.053441018114</v>
      </c>
      <c r="V84" s="71">
        <f>Risicomarge!CC25</f>
        <v>2544798.9577990933</v>
      </c>
      <c r="W84" s="71">
        <f>Risicomarge!CC26</f>
        <v>0</v>
      </c>
      <c r="X84" s="71">
        <f>Risicomarge!CC27</f>
        <v>573761.69699365052</v>
      </c>
      <c r="Z84" s="71">
        <f t="shared" si="8"/>
        <v>9043440.5982191898</v>
      </c>
      <c r="AA84" s="71">
        <f t="shared" si="9"/>
        <v>3371475.8037296021</v>
      </c>
      <c r="AB84" s="71">
        <f t="shared" si="10"/>
        <v>3800497.5890815319</v>
      </c>
      <c r="AC84" s="71">
        <f t="shared" si="11"/>
        <v>2773120.2658022642</v>
      </c>
      <c r="AD84" s="71">
        <f t="shared" si="12"/>
        <v>6388952.4039148744</v>
      </c>
      <c r="AE84" s="71">
        <f t="shared" si="13"/>
        <v>2547229.7881128332</v>
      </c>
      <c r="AF84" s="71">
        <f t="shared" si="14"/>
        <v>3615231.635737251</v>
      </c>
      <c r="AH84" s="71">
        <f t="shared" si="15"/>
        <v>11046076.382868867</v>
      </c>
    </row>
    <row r="85" spans="17:34" x14ac:dyDescent="0.2">
      <c r="Q85" s="19" t="str">
        <f>Risicomarge!CD20</f>
        <v>Y71</v>
      </c>
      <c r="R85" s="71">
        <f>Risicomarge!CD21</f>
        <v>8165734.8919774378</v>
      </c>
      <c r="S85" s="71">
        <f>Risicomarge!CD22</f>
        <v>5116091.5774744432</v>
      </c>
      <c r="T85" s="71">
        <f>Risicomarge!CD23</f>
        <v>0</v>
      </c>
      <c r="U85" s="71">
        <f>Risicomarge!CD24</f>
        <v>56826.930583245616</v>
      </c>
      <c r="V85" s="71">
        <f>Risicomarge!CD25</f>
        <v>2185573.7233867263</v>
      </c>
      <c r="W85" s="71">
        <f>Risicomarge!CD26</f>
        <v>0</v>
      </c>
      <c r="X85" s="71">
        <f>Risicomarge!CD27</f>
        <v>490226.45462933701</v>
      </c>
      <c r="Z85" s="71">
        <f t="shared" si="8"/>
        <v>7555662.0421128431</v>
      </c>
      <c r="AA85" s="71">
        <f t="shared" si="9"/>
        <v>3635258.0179725774</v>
      </c>
      <c r="AB85" s="71">
        <f t="shared" si="10"/>
        <v>3256777.1983450572</v>
      </c>
      <c r="AC85" s="71">
        <f t="shared" si="11"/>
        <v>2551193.3003025539</v>
      </c>
      <c r="AD85" s="71">
        <f t="shared" si="12"/>
        <v>5657000.4196986537</v>
      </c>
      <c r="AE85" s="71">
        <f t="shared" si="13"/>
        <v>2371809.756061974</v>
      </c>
      <c r="AF85" s="71">
        <f t="shared" si="14"/>
        <v>3092260.3411161895</v>
      </c>
      <c r="AH85" s="71">
        <f t="shared" si="15"/>
        <v>9711875.3017038051</v>
      </c>
    </row>
    <row r="86" spans="17:34" x14ac:dyDescent="0.2">
      <c r="Q86" s="19" t="str">
        <f>Risicomarge!CE20</f>
        <v>Y72</v>
      </c>
      <c r="R86" s="71">
        <f>Risicomarge!CE21</f>
        <v>7022935.2548043625</v>
      </c>
      <c r="S86" s="71">
        <f>Risicomarge!CE22</f>
        <v>5152723.7084527798</v>
      </c>
      <c r="T86" s="71">
        <f>Risicomarge!CE23</f>
        <v>0</v>
      </c>
      <c r="U86" s="71">
        <f>Risicomarge!CE24</f>
        <v>38343.447736383801</v>
      </c>
      <c r="V86" s="71">
        <f>Risicomarge!CE25</f>
        <v>1873112.7439045068</v>
      </c>
      <c r="W86" s="71">
        <f>Risicomarge!CE26</f>
        <v>0</v>
      </c>
      <c r="X86" s="71">
        <f>Risicomarge!CE27</f>
        <v>422844.53993992676</v>
      </c>
      <c r="Z86" s="71">
        <f t="shared" si="8"/>
        <v>6308743.648652276</v>
      </c>
      <c r="AA86" s="71">
        <f t="shared" si="9"/>
        <v>3874853.9426619122</v>
      </c>
      <c r="AB86" s="71">
        <f t="shared" si="10"/>
        <v>2798001.3206383255</v>
      </c>
      <c r="AC86" s="71">
        <f t="shared" si="11"/>
        <v>2368791.881786814</v>
      </c>
      <c r="AD86" s="71">
        <f t="shared" si="12"/>
        <v>5041910.3435719647</v>
      </c>
      <c r="AE86" s="71">
        <f t="shared" si="13"/>
        <v>2224737.2990654483</v>
      </c>
      <c r="AF86" s="71">
        <f t="shared" si="14"/>
        <v>2656442.4015512401</v>
      </c>
      <c r="AH86" s="71">
        <f t="shared" si="15"/>
        <v>8656217.7821399607</v>
      </c>
    </row>
    <row r="87" spans="17:34" x14ac:dyDescent="0.2">
      <c r="Q87" s="19" t="str">
        <f>Risicomarge!CF20</f>
        <v>Y73</v>
      </c>
      <c r="R87" s="71">
        <f>Risicomarge!CF21</f>
        <v>6058134.2299814578</v>
      </c>
      <c r="S87" s="71">
        <f>Risicomarge!CF22</f>
        <v>5204880.4156296011</v>
      </c>
      <c r="T87" s="71">
        <f>Risicomarge!CF23</f>
        <v>0</v>
      </c>
      <c r="U87" s="71">
        <f>Risicomarge!CF24</f>
        <v>25371.772690620524</v>
      </c>
      <c r="V87" s="71">
        <f>Risicomarge!CF25</f>
        <v>1601640.1517748951</v>
      </c>
      <c r="W87" s="71">
        <f>Risicomarge!CF26</f>
        <v>0</v>
      </c>
      <c r="X87" s="71">
        <f>Risicomarge!CF27</f>
        <v>367453.15284278319</v>
      </c>
      <c r="Z87" s="71">
        <f t="shared" si="8"/>
        <v>5249187.4522284763</v>
      </c>
      <c r="AA87" s="71">
        <f t="shared" si="9"/>
        <v>4097099.8392506153</v>
      </c>
      <c r="AB87" s="71">
        <f t="shared" si="10"/>
        <v>2407216.9215935078</v>
      </c>
      <c r="AC87" s="71">
        <f t="shared" si="11"/>
        <v>2219275.2406961638</v>
      </c>
      <c r="AD87" s="71">
        <f t="shared" si="12"/>
        <v>4521942.9877336659</v>
      </c>
      <c r="AE87" s="71">
        <f t="shared" si="13"/>
        <v>2102040.179794848</v>
      </c>
      <c r="AF87" s="71">
        <f t="shared" si="14"/>
        <v>2288739.6914545265</v>
      </c>
      <c r="AH87" s="71">
        <f t="shared" si="15"/>
        <v>7827198.3438473456</v>
      </c>
    </row>
    <row r="88" spans="17:34" x14ac:dyDescent="0.2">
      <c r="Q88" s="19" t="str">
        <f>Risicomarge!CG20</f>
        <v>Y74</v>
      </c>
      <c r="R88" s="71">
        <f>Risicomarge!CG21</f>
        <v>5267470.98536551</v>
      </c>
      <c r="S88" s="71">
        <f>Risicomarge!CG22</f>
        <v>5268870.4097035015</v>
      </c>
      <c r="T88" s="71">
        <f>Risicomarge!CG23</f>
        <v>0</v>
      </c>
      <c r="U88" s="71">
        <f>Risicomarge!CG24</f>
        <v>16482.253973357034</v>
      </c>
      <c r="V88" s="71">
        <f>Risicomarge!CG25</f>
        <v>1365983.8512803023</v>
      </c>
      <c r="W88" s="71">
        <f>Risicomarge!CG26</f>
        <v>0</v>
      </c>
      <c r="X88" s="71">
        <f>Risicomarge!CG27</f>
        <v>321910.53119081579</v>
      </c>
      <c r="Z88" s="71">
        <f t="shared" si="8"/>
        <v>4372226.9785574144</v>
      </c>
      <c r="AA88" s="71">
        <f t="shared" si="9"/>
        <v>4297619.1896755388</v>
      </c>
      <c r="AB88" s="71">
        <f t="shared" si="10"/>
        <v>2080337.3047792325</v>
      </c>
      <c r="AC88" s="71">
        <f t="shared" si="11"/>
        <v>2097169.4148370875</v>
      </c>
      <c r="AD88" s="71">
        <f t="shared" si="12"/>
        <v>4088787.9598319377</v>
      </c>
      <c r="AE88" s="71">
        <f t="shared" si="13"/>
        <v>2000209.5280660265</v>
      </c>
      <c r="AF88" s="71">
        <f t="shared" si="14"/>
        <v>1984394.8038456081</v>
      </c>
      <c r="AH88" s="71">
        <f t="shared" si="15"/>
        <v>7206438.7404873818</v>
      </c>
    </row>
    <row r="89" spans="17:34" x14ac:dyDescent="0.2">
      <c r="Q89" s="19" t="str">
        <f>Risicomarge!CH20</f>
        <v>Y75</v>
      </c>
      <c r="R89" s="71">
        <f>Risicomarge!CH21</f>
        <v>4565011.830921581</v>
      </c>
      <c r="S89" s="71">
        <f>Risicomarge!CH22</f>
        <v>5342001.0125548663</v>
      </c>
      <c r="T89" s="71">
        <f>Risicomarge!CH23</f>
        <v>0</v>
      </c>
      <c r="U89" s="71">
        <f>Risicomarge!CH24</f>
        <v>10513.698012343833</v>
      </c>
      <c r="V89" s="71">
        <f>Risicomarge!CH25</f>
        <v>1161498.8321868083</v>
      </c>
      <c r="W89" s="71">
        <f>Risicomarge!CH26</f>
        <v>0</v>
      </c>
      <c r="X89" s="71">
        <f>Risicomarge!CH27</f>
        <v>281372.80472116807</v>
      </c>
      <c r="Z89" s="71">
        <f t="shared" si="8"/>
        <v>3590229.4870098587</v>
      </c>
      <c r="AA89" s="71">
        <f t="shared" si="9"/>
        <v>4493751.1873742593</v>
      </c>
      <c r="AB89" s="71">
        <f t="shared" si="10"/>
        <v>1792345.5750040915</v>
      </c>
      <c r="AC89" s="71">
        <f t="shared" si="11"/>
        <v>1997106.5684247566</v>
      </c>
      <c r="AD89" s="71">
        <f t="shared" si="12"/>
        <v>3713852.093242384</v>
      </c>
      <c r="AE89" s="71">
        <f t="shared" si="13"/>
        <v>1916249.6692321207</v>
      </c>
      <c r="AF89" s="71">
        <f t="shared" si="14"/>
        <v>1715628.8950013511</v>
      </c>
      <c r="AH89" s="71">
        <f t="shared" si="15"/>
        <v>6724018.6373676946</v>
      </c>
    </row>
    <row r="90" spans="17:34" x14ac:dyDescent="0.2">
      <c r="Q90" s="19" t="str">
        <f>Risicomarge!CI20</f>
        <v>Y76</v>
      </c>
      <c r="R90" s="71">
        <f>Risicomarge!CI21</f>
        <v>3963660.2442112127</v>
      </c>
      <c r="S90" s="71">
        <f>Risicomarge!CI22</f>
        <v>5422511.8986627506</v>
      </c>
      <c r="T90" s="71">
        <f>Risicomarge!CI23</f>
        <v>0</v>
      </c>
      <c r="U90" s="71">
        <f>Risicomarge!CI24</f>
        <v>6580.025743596454</v>
      </c>
      <c r="V90" s="71">
        <f>Risicomarge!CI25</f>
        <v>984196.86128482746</v>
      </c>
      <c r="W90" s="71">
        <f>Risicomarge!CI26</f>
        <v>0</v>
      </c>
      <c r="X90" s="71">
        <f>Risicomarge!CI27</f>
        <v>246264.19138659263</v>
      </c>
      <c r="Z90" s="71">
        <f t="shared" si="8"/>
        <v>2915647.5327133806</v>
      </c>
      <c r="AA90" s="71">
        <f t="shared" si="9"/>
        <v>4679291.0593670532</v>
      </c>
      <c r="AB90" s="71">
        <f t="shared" si="10"/>
        <v>1544579.539541865</v>
      </c>
      <c r="AC90" s="71">
        <f t="shared" si="11"/>
        <v>1915872.478898346</v>
      </c>
      <c r="AD90" s="71">
        <f t="shared" si="12"/>
        <v>3395595.9577217647</v>
      </c>
      <c r="AE90" s="71">
        <f t="shared" si="13"/>
        <v>1847726.4053081013</v>
      </c>
      <c r="AF90" s="71">
        <f t="shared" si="14"/>
        <v>1484873.4741965018</v>
      </c>
      <c r="AH90" s="71">
        <f t="shared" si="15"/>
        <v>6375763.4991991995</v>
      </c>
    </row>
    <row r="91" spans="17:34" x14ac:dyDescent="0.2">
      <c r="Q91" s="19" t="str">
        <f>Risicomarge!CJ20</f>
        <v>Y77</v>
      </c>
      <c r="R91" s="71">
        <f>Risicomarge!CJ21</f>
        <v>3449266.2852805671</v>
      </c>
      <c r="S91" s="71">
        <f>Risicomarge!CJ22</f>
        <v>5509144.5959951477</v>
      </c>
      <c r="T91" s="71">
        <f>Risicomarge!CJ23</f>
        <v>0</v>
      </c>
      <c r="U91" s="71">
        <f>Risicomarge!CJ24</f>
        <v>4016.5929413452504</v>
      </c>
      <c r="V91" s="71">
        <f>Risicomarge!CJ25</f>
        <v>830658.10480389174</v>
      </c>
      <c r="W91" s="71">
        <f>Risicomarge!CJ26</f>
        <v>0</v>
      </c>
      <c r="X91" s="71">
        <f>Risicomarge!CJ27</f>
        <v>216456.75298763681</v>
      </c>
      <c r="Z91" s="71">
        <f t="shared" si="8"/>
        <v>2333758.850729662</v>
      </c>
      <c r="AA91" s="71">
        <f t="shared" si="9"/>
        <v>4855496.6991113145</v>
      </c>
      <c r="AB91" s="71">
        <f t="shared" si="10"/>
        <v>1331759.8119689969</v>
      </c>
      <c r="AC91" s="71">
        <f t="shared" si="11"/>
        <v>1850745.9825889873</v>
      </c>
      <c r="AD91" s="71">
        <f t="shared" si="12"/>
        <v>3126383.3098404026</v>
      </c>
      <c r="AE91" s="71">
        <f t="shared" si="13"/>
        <v>1792615.2014007329</v>
      </c>
      <c r="AF91" s="71">
        <f t="shared" si="14"/>
        <v>1287441.9987440878</v>
      </c>
      <c r="AH91" s="71">
        <f t="shared" si="15"/>
        <v>6138603.5843324186</v>
      </c>
    </row>
    <row r="92" spans="17:34" x14ac:dyDescent="0.2">
      <c r="Q92" s="19" t="str">
        <f>Risicomarge!CK20</f>
        <v>Y78</v>
      </c>
      <c r="R92" s="71">
        <f>Risicomarge!CK21</f>
        <v>2969789.1662749937</v>
      </c>
      <c r="S92" s="71">
        <f>Risicomarge!CK22</f>
        <v>5601222.0989862783</v>
      </c>
      <c r="T92" s="71">
        <f>Risicomarge!CK23</f>
        <v>0</v>
      </c>
      <c r="U92" s="71">
        <f>Risicomarge!CK24</f>
        <v>2373.4897294358407</v>
      </c>
      <c r="V92" s="71">
        <f>Risicomarge!CK25</f>
        <v>697979.1007682737</v>
      </c>
      <c r="W92" s="71">
        <f>Risicomarge!CK26</f>
        <v>0</v>
      </c>
      <c r="X92" s="71">
        <f>Risicomarge!CK27</f>
        <v>188454.09906716942</v>
      </c>
      <c r="Z92" s="71">
        <f t="shared" si="8"/>
        <v>1791091.9414872848</v>
      </c>
      <c r="AA92" s="71">
        <f t="shared" si="9"/>
        <v>5033862.9550419562</v>
      </c>
      <c r="AB92" s="71">
        <f t="shared" si="10"/>
        <v>1138550.3667196776</v>
      </c>
      <c r="AC92" s="71">
        <f t="shared" si="11"/>
        <v>1798782.0896269346</v>
      </c>
      <c r="AD92" s="71">
        <f t="shared" si="12"/>
        <v>2889032.1867151023</v>
      </c>
      <c r="AE92" s="71">
        <f t="shared" si="13"/>
        <v>1749295.0751307064</v>
      </c>
      <c r="AF92" s="71">
        <f t="shared" si="14"/>
        <v>1105989.5382603451</v>
      </c>
      <c r="AH92" s="71">
        <f t="shared" si="15"/>
        <v>5978639.6120924158</v>
      </c>
    </row>
    <row r="93" spans="17:34" x14ac:dyDescent="0.2">
      <c r="Q93" s="19" t="str">
        <f>Risicomarge!CL20</f>
        <v>Y79</v>
      </c>
      <c r="R93" s="71">
        <f>Risicomarge!CL21</f>
        <v>2547090.5075179907</v>
      </c>
      <c r="S93" s="71">
        <f>Risicomarge!CL22</f>
        <v>5697920.4514826415</v>
      </c>
      <c r="T93" s="71">
        <f>Risicomarge!CL23</f>
        <v>0</v>
      </c>
      <c r="U93" s="71">
        <f>Risicomarge!CL24</f>
        <v>1371.361972858939</v>
      </c>
      <c r="V93" s="71">
        <f>Risicomarge!CL25</f>
        <v>583687.48428815627</v>
      </c>
      <c r="W93" s="71">
        <f>Risicomarge!CL26</f>
        <v>0</v>
      </c>
      <c r="X93" s="71">
        <f>Risicomarge!CL27</f>
        <v>163338.62165789327</v>
      </c>
      <c r="Z93" s="71">
        <f t="shared" si="8"/>
        <v>1309366.9211338426</v>
      </c>
      <c r="AA93" s="71">
        <f t="shared" si="9"/>
        <v>5207412.5361683974</v>
      </c>
      <c r="AB93" s="71">
        <f t="shared" si="10"/>
        <v>969451.02443804906</v>
      </c>
      <c r="AC93" s="71">
        <f t="shared" si="11"/>
        <v>1758529.8724020706</v>
      </c>
      <c r="AD93" s="71">
        <f t="shared" si="12"/>
        <v>2686460.5604392169</v>
      </c>
      <c r="AE93" s="71">
        <f t="shared" si="13"/>
        <v>1716323.8550147386</v>
      </c>
      <c r="AF93" s="71">
        <f t="shared" si="14"/>
        <v>946375.96010264475</v>
      </c>
      <c r="AH93" s="71">
        <f t="shared" si="15"/>
        <v>5893347.3660450112</v>
      </c>
    </row>
    <row r="94" spans="17:34" x14ac:dyDescent="0.2">
      <c r="Q94" s="19" t="str">
        <f>Risicomarge!CM20</f>
        <v>Y80</v>
      </c>
      <c r="R94" s="71">
        <f>Risicomarge!CM21</f>
        <v>2161884.995219416</v>
      </c>
      <c r="S94" s="71">
        <f>Risicomarge!CM22</f>
        <v>5799039.65785236</v>
      </c>
      <c r="T94" s="71">
        <f>Risicomarge!CM23</f>
        <v>0</v>
      </c>
      <c r="U94" s="71">
        <f>Risicomarge!CM24</f>
        <v>795.28501566699049</v>
      </c>
      <c r="V94" s="71">
        <f>Risicomarge!CM25</f>
        <v>485556.36396339058</v>
      </c>
      <c r="W94" s="71">
        <f>Risicomarge!CM26</f>
        <v>0</v>
      </c>
      <c r="X94" s="71">
        <f>Risicomarge!CM27</f>
        <v>139970.16152999582</v>
      </c>
      <c r="Z94" s="71">
        <f t="shared" si="8"/>
        <v>868506.71212967264</v>
      </c>
      <c r="AA94" s="71">
        <f t="shared" si="9"/>
        <v>5380156.3212922709</v>
      </c>
      <c r="AB94" s="71">
        <f t="shared" si="10"/>
        <v>818241.97116904834</v>
      </c>
      <c r="AC94" s="71">
        <f t="shared" si="11"/>
        <v>1728325.9218429513</v>
      </c>
      <c r="AD94" s="71">
        <f t="shared" si="12"/>
        <v>2511177.710121667</v>
      </c>
      <c r="AE94" s="71">
        <f t="shared" si="13"/>
        <v>1692538.0964447854</v>
      </c>
      <c r="AF94" s="71">
        <f t="shared" si="14"/>
        <v>802029.32257961424</v>
      </c>
      <c r="AH94" s="71">
        <f t="shared" si="15"/>
        <v>5866029.7054782389</v>
      </c>
    </row>
    <row r="95" spans="17:34" x14ac:dyDescent="0.2">
      <c r="Q95" s="19" t="str">
        <f>Risicomarge!CN20</f>
        <v>Y81</v>
      </c>
      <c r="R95" s="71">
        <f>Risicomarge!CN21</f>
        <v>1770829.8718118703</v>
      </c>
      <c r="S95" s="71">
        <f>Risicomarge!CN22</f>
        <v>70285.665793190448</v>
      </c>
      <c r="T95" s="71">
        <f>Risicomarge!CN23</f>
        <v>0</v>
      </c>
      <c r="U95" s="71">
        <f>Risicomarge!CN24</f>
        <v>524.57445907615329</v>
      </c>
      <c r="V95" s="71">
        <f>Risicomarge!CN25</f>
        <v>401527.5965387249</v>
      </c>
      <c r="W95" s="71">
        <f>Risicomarge!CN26</f>
        <v>0</v>
      </c>
      <c r="X95" s="71">
        <f>Risicomarge!CN27</f>
        <v>116020.59832208285</v>
      </c>
      <c r="Z95" s="71">
        <f t="shared" si="8"/>
        <v>1882645.5040787747</v>
      </c>
      <c r="AA95" s="71">
        <f t="shared" si="9"/>
        <v>-271908.75941032689</v>
      </c>
      <c r="AB95" s="71">
        <f t="shared" si="10"/>
        <v>672476.41580285074</v>
      </c>
      <c r="AC95" s="71">
        <f t="shared" si="11"/>
        <v>247864.93875725692</v>
      </c>
      <c r="AD95" s="71">
        <f t="shared" si="12"/>
        <v>891073.9177500488</v>
      </c>
      <c r="AE95" s="71">
        <f t="shared" si="13"/>
        <v>218335.21471766007</v>
      </c>
      <c r="AF95" s="71">
        <f t="shared" si="14"/>
        <v>659241.10902450071</v>
      </c>
      <c r="AH95" s="71">
        <f t="shared" si="15"/>
        <v>1936269.5960328165</v>
      </c>
    </row>
    <row r="96" spans="17:34" x14ac:dyDescent="0.2">
      <c r="Q96" s="19" t="str">
        <f>Risicomarge!CO20</f>
        <v>Y82</v>
      </c>
      <c r="R96" s="71">
        <f>Risicomarge!CO21</f>
        <v>1416467.9750944604</v>
      </c>
      <c r="S96" s="71">
        <f>Risicomarge!CO22</f>
        <v>68472.083182953764</v>
      </c>
      <c r="T96" s="71">
        <f>Risicomarge!CO23</f>
        <v>0</v>
      </c>
      <c r="U96" s="71">
        <f>Risicomarge!CO24</f>
        <v>348.81916128873974</v>
      </c>
      <c r="V96" s="71">
        <f>Risicomarge!CO25</f>
        <v>329769.33959908673</v>
      </c>
      <c r="W96" s="71">
        <f>Risicomarge!CO26</f>
        <v>0</v>
      </c>
      <c r="X96" s="71">
        <f>Risicomarge!CO27</f>
        <v>94097.637228558422</v>
      </c>
      <c r="Z96" s="71">
        <f t="shared" si="8"/>
        <v>1505316.6985056335</v>
      </c>
      <c r="AA96" s="71">
        <f t="shared" si="9"/>
        <v>-203115.3709005675</v>
      </c>
      <c r="AB96" s="71">
        <f t="shared" si="10"/>
        <v>542526.07288029802</v>
      </c>
      <c r="AC96" s="71">
        <f t="shared" si="11"/>
        <v>205875.91906371014</v>
      </c>
      <c r="AD96" s="71">
        <f t="shared" si="12"/>
        <v>724703.17305622424</v>
      </c>
      <c r="AE96" s="71">
        <f t="shared" si="13"/>
        <v>182002.69059528181</v>
      </c>
      <c r="AF96" s="71">
        <f t="shared" si="14"/>
        <v>530744.17069226736</v>
      </c>
      <c r="AH96" s="71">
        <f t="shared" si="15"/>
        <v>1551555.2313471206</v>
      </c>
    </row>
    <row r="97" spans="17:34" x14ac:dyDescent="0.2">
      <c r="Q97" s="19" t="str">
        <f>Risicomarge!CP20</f>
        <v>Y83</v>
      </c>
      <c r="R97" s="71">
        <f>Risicomarge!CP21</f>
        <v>1119670.9477196811</v>
      </c>
      <c r="S97" s="71">
        <f>Risicomarge!CP22</f>
        <v>67706.648656728983</v>
      </c>
      <c r="T97" s="71">
        <f>Risicomarge!CP23</f>
        <v>0</v>
      </c>
      <c r="U97" s="71">
        <f>Risicomarge!CP24</f>
        <v>222.63256567435889</v>
      </c>
      <c r="V97" s="71">
        <f>Risicomarge!CP25</f>
        <v>268734.15452406439</v>
      </c>
      <c r="W97" s="71">
        <f>Risicomarge!CP26</f>
        <v>0</v>
      </c>
      <c r="X97" s="71">
        <f>Risicomarge!CP27</f>
        <v>75407.046395618992</v>
      </c>
      <c r="Z97" s="71">
        <f t="shared" si="8"/>
        <v>1188779.5857854199</v>
      </c>
      <c r="AA97" s="71">
        <f t="shared" si="9"/>
        <v>-144971.89150075661</v>
      </c>
      <c r="AB97" s="71">
        <f t="shared" si="10"/>
        <v>433136.5757908572</v>
      </c>
      <c r="AC97" s="71">
        <f t="shared" si="11"/>
        <v>170368.13359079353</v>
      </c>
      <c r="AD97" s="71">
        <f t="shared" si="12"/>
        <v>584541.63149990875</v>
      </c>
      <c r="AE97" s="71">
        <f t="shared" si="13"/>
        <v>151293.73942621445</v>
      </c>
      <c r="AF97" s="71">
        <f t="shared" si="14"/>
        <v>422563.98009797395</v>
      </c>
      <c r="AH97" s="71">
        <f t="shared" si="15"/>
        <v>1228908.0261742654</v>
      </c>
    </row>
    <row r="98" spans="17:34" x14ac:dyDescent="0.2">
      <c r="Q98" s="19" t="str">
        <f>Risicomarge!CQ20</f>
        <v>Y84</v>
      </c>
      <c r="R98" s="71">
        <f>Risicomarge!CQ21</f>
        <v>873692.53673540882</v>
      </c>
      <c r="S98" s="71">
        <f>Risicomarge!CQ22</f>
        <v>67643.929927099787</v>
      </c>
      <c r="T98" s="71">
        <f>Risicomarge!CQ23</f>
        <v>0</v>
      </c>
      <c r="U98" s="71">
        <f>Risicomarge!CQ24</f>
        <v>139.4128397930281</v>
      </c>
      <c r="V98" s="71">
        <f>Risicomarge!CQ25</f>
        <v>217115.86451875698</v>
      </c>
      <c r="W98" s="71">
        <f>Risicomarge!CQ26</f>
        <v>0</v>
      </c>
      <c r="X98" s="71">
        <f>Risicomarge!CQ27</f>
        <v>59771.896464762016</v>
      </c>
      <c r="Z98" s="71">
        <f t="shared" si="8"/>
        <v>926003.49449951353</v>
      </c>
      <c r="AA98" s="71">
        <f t="shared" si="9"/>
        <v>-96465.38491711492</v>
      </c>
      <c r="AB98" s="71">
        <f t="shared" si="10"/>
        <v>341924.04055942124</v>
      </c>
      <c r="AC98" s="71">
        <f t="shared" si="11"/>
        <v>140551.30169713698</v>
      </c>
      <c r="AD98" s="71">
        <f t="shared" si="12"/>
        <v>467462.66172047117</v>
      </c>
      <c r="AE98" s="71">
        <f t="shared" si="13"/>
        <v>125468.91474115344</v>
      </c>
      <c r="AF98" s="71">
        <f t="shared" si="14"/>
        <v>332508.84998825169</v>
      </c>
      <c r="AH98" s="71">
        <f t="shared" si="15"/>
        <v>961199.71053798683</v>
      </c>
    </row>
    <row r="99" spans="17:34" x14ac:dyDescent="0.2">
      <c r="Q99" s="19" t="str">
        <f>Risicomarge!CR20</f>
        <v>Y85</v>
      </c>
      <c r="R99" s="71">
        <f>Risicomarge!CR21</f>
        <v>670517.7657659658</v>
      </c>
      <c r="S99" s="71">
        <f>Risicomarge!CR22</f>
        <v>68080.107226210632</v>
      </c>
      <c r="T99" s="71">
        <f>Risicomarge!CR23</f>
        <v>0</v>
      </c>
      <c r="U99" s="71">
        <f>Risicomarge!CR24</f>
        <v>100.71495155009002</v>
      </c>
      <c r="V99" s="71">
        <f>Risicomarge!CR25</f>
        <v>173801.6896215642</v>
      </c>
      <c r="W99" s="71">
        <f>Risicomarge!CR26</f>
        <v>0</v>
      </c>
      <c r="X99" s="71">
        <f>Risicomarge!CR27</f>
        <v>46603.40692902606</v>
      </c>
      <c r="Z99" s="71">
        <f t="shared" si="8"/>
        <v>708599.01309706061</v>
      </c>
      <c r="AA99" s="71">
        <f t="shared" si="9"/>
        <v>-56073.733072002251</v>
      </c>
      <c r="AB99" s="71">
        <f t="shared" si="10"/>
        <v>266181.13798453007</v>
      </c>
      <c r="AC99" s="71">
        <f t="shared" si="11"/>
        <v>115672.43830114136</v>
      </c>
      <c r="AD99" s="71">
        <f t="shared" si="12"/>
        <v>370152.36707763985</v>
      </c>
      <c r="AE99" s="71">
        <f t="shared" si="13"/>
        <v>103920.87161733476</v>
      </c>
      <c r="AF99" s="71">
        <f t="shared" si="14"/>
        <v>257708.44951379611</v>
      </c>
      <c r="AH99" s="71">
        <f t="shared" si="15"/>
        <v>740044.30261097732</v>
      </c>
    </row>
    <row r="100" spans="17:34" x14ac:dyDescent="0.2">
      <c r="Q100" s="19" t="str">
        <f>Risicomarge!CS20</f>
        <v>Y86</v>
      </c>
      <c r="R100" s="71">
        <f>Risicomarge!CS21</f>
        <v>493287.25425372139</v>
      </c>
      <c r="S100" s="71">
        <f>Risicomarge!CS22</f>
        <v>68775.248856391234</v>
      </c>
      <c r="T100" s="71">
        <f>Risicomarge!CS23</f>
        <v>0</v>
      </c>
      <c r="U100" s="71">
        <f>Risicomarge!CS24</f>
        <v>71.576610573482355</v>
      </c>
      <c r="V100" s="71">
        <f>Risicomarge!CS25</f>
        <v>137757.48433422734</v>
      </c>
      <c r="W100" s="71">
        <f>Risicomarge!CS26</f>
        <v>0</v>
      </c>
      <c r="X100" s="71">
        <f>Risicomarge!CS27</f>
        <v>34981.50844344146</v>
      </c>
      <c r="Z100" s="71">
        <f t="shared" si="8"/>
        <v>519278.19023404078</v>
      </c>
      <c r="AA100" s="71">
        <f t="shared" si="9"/>
        <v>-20089.299470838909</v>
      </c>
      <c r="AB100" s="71">
        <f t="shared" si="10"/>
        <v>200945.9328414044</v>
      </c>
      <c r="AC100" s="71">
        <f t="shared" si="11"/>
        <v>94889.508102645326</v>
      </c>
      <c r="AD100" s="71">
        <f t="shared" si="12"/>
        <v>287054.27552790259</v>
      </c>
      <c r="AE100" s="71">
        <f t="shared" si="13"/>
        <v>86072.554381211477</v>
      </c>
      <c r="AF100" s="71">
        <f t="shared" si="14"/>
        <v>192760.58724307205</v>
      </c>
      <c r="AH100" s="71">
        <f t="shared" si="15"/>
        <v>548694.25815076404</v>
      </c>
    </row>
    <row r="101" spans="17:34" x14ac:dyDescent="0.2">
      <c r="Q101" s="19" t="str">
        <f>Risicomarge!CT20</f>
        <v>Y87</v>
      </c>
      <c r="R101" s="71">
        <f>Risicomarge!CT21</f>
        <v>351791.40645656141</v>
      </c>
      <c r="S101" s="71">
        <f>Risicomarge!CT22</f>
        <v>245.07931098673978</v>
      </c>
      <c r="T101" s="71">
        <f>Risicomarge!CT23</f>
        <v>0</v>
      </c>
      <c r="U101" s="71">
        <f>Risicomarge!CT24</f>
        <v>49.995364452122203</v>
      </c>
      <c r="V101" s="71">
        <f>Risicomarge!CT25</f>
        <v>108002.42693283601</v>
      </c>
      <c r="W101" s="71">
        <f>Risicomarge!CT26</f>
        <v>0</v>
      </c>
      <c r="X101" s="71">
        <f>Risicomarge!CT27</f>
        <v>25538.733041548392</v>
      </c>
      <c r="Z101" s="71">
        <f t="shared" si="8"/>
        <v>385115.42662241083</v>
      </c>
      <c r="AA101" s="71">
        <f t="shared" si="9"/>
        <v>-60689.66672883158</v>
      </c>
      <c r="AB101" s="71">
        <f t="shared" si="10"/>
        <v>148333.74834094546</v>
      </c>
      <c r="AC101" s="71">
        <f t="shared" si="11"/>
        <v>60497.161919003913</v>
      </c>
      <c r="AD101" s="71">
        <f t="shared" si="12"/>
        <v>202421.22931733623</v>
      </c>
      <c r="AE101" s="71">
        <f t="shared" si="13"/>
        <v>54062.483294164689</v>
      </c>
      <c r="AF101" s="71">
        <f t="shared" si="14"/>
        <v>140499.69023001078</v>
      </c>
      <c r="AH101" s="71">
        <f t="shared" si="15"/>
        <v>401146.6271648985</v>
      </c>
    </row>
    <row r="102" spans="17:34" x14ac:dyDescent="0.2">
      <c r="Q102" s="19" t="str">
        <f>Risicomarge!CU20</f>
        <v>Y88</v>
      </c>
      <c r="R102" s="71">
        <f>Risicomarge!CU21</f>
        <v>244211.09442877903</v>
      </c>
      <c r="S102" s="71">
        <f>Risicomarge!CU22</f>
        <v>161.26010119178667</v>
      </c>
      <c r="T102" s="71">
        <f>Risicomarge!CU23</f>
        <v>0</v>
      </c>
      <c r="U102" s="71">
        <f>Risicomarge!CU24</f>
        <v>34.231758547537218</v>
      </c>
      <c r="V102" s="71">
        <f>Risicomarge!CU25</f>
        <v>83663.321803584709</v>
      </c>
      <c r="W102" s="71">
        <f>Risicomarge!CU26</f>
        <v>0</v>
      </c>
      <c r="X102" s="71">
        <f>Risicomarge!CU27</f>
        <v>18218.835194279647</v>
      </c>
      <c r="Z102" s="71">
        <f t="shared" si="8"/>
        <v>269641.3186529472</v>
      </c>
      <c r="AA102" s="71">
        <f t="shared" si="9"/>
        <v>-39967.125115469913</v>
      </c>
      <c r="AB102" s="71">
        <f t="shared" si="10"/>
        <v>107439.14330755704</v>
      </c>
      <c r="AC102" s="71">
        <f t="shared" si="11"/>
        <v>46460.916484207752</v>
      </c>
      <c r="AD102" s="71">
        <f t="shared" si="12"/>
        <v>149328.23511392111</v>
      </c>
      <c r="AE102" s="71">
        <f t="shared" si="13"/>
        <v>41871.975927090301</v>
      </c>
      <c r="AF102" s="71">
        <f t="shared" si="14"/>
        <v>100195.99719200746</v>
      </c>
      <c r="AH102" s="71">
        <f t="shared" si="15"/>
        <v>283131.23709042586</v>
      </c>
    </row>
    <row r="103" spans="17:34" x14ac:dyDescent="0.2">
      <c r="Q103" s="19" t="str">
        <f>Risicomarge!CV20</f>
        <v>Y89</v>
      </c>
      <c r="R103" s="71">
        <f>Risicomarge!CV21</f>
        <v>164833.23521579118</v>
      </c>
      <c r="S103" s="71">
        <f>Risicomarge!CV22</f>
        <v>83.819181704985596</v>
      </c>
      <c r="T103" s="71">
        <f>Risicomarge!CV23</f>
        <v>0</v>
      </c>
      <c r="U103" s="71">
        <f>Risicomarge!CV24</f>
        <v>22.95985441846576</v>
      </c>
      <c r="V103" s="71">
        <f>Risicomarge!CV25</f>
        <v>63935.708317893419</v>
      </c>
      <c r="W103" s="71">
        <f>Risicomarge!CV26</f>
        <v>0</v>
      </c>
      <c r="X103" s="71">
        <f>Risicomarge!CV27</f>
        <v>12668.932141243995</v>
      </c>
      <c r="Z103" s="71">
        <f t="shared" si="8"/>
        <v>183963.44053514928</v>
      </c>
      <c r="AA103" s="71">
        <f t="shared" si="9"/>
        <v>-25134.822579164836</v>
      </c>
      <c r="AB103" s="71">
        <f t="shared" si="10"/>
        <v>76343.395998205509</v>
      </c>
      <c r="AC103" s="71">
        <f t="shared" si="11"/>
        <v>35179.001844102422</v>
      </c>
      <c r="AD103" s="71">
        <f t="shared" si="12"/>
        <v>108343.68487978769</v>
      </c>
      <c r="AE103" s="71">
        <f t="shared" si="13"/>
        <v>31988.808954372955</v>
      </c>
      <c r="AF103" s="71">
        <f t="shared" si="14"/>
        <v>69866.907988269755</v>
      </c>
      <c r="AH103" s="71">
        <f t="shared" si="15"/>
        <v>195279.69515573888</v>
      </c>
    </row>
    <row r="104" spans="17:34" x14ac:dyDescent="0.2">
      <c r="Q104" s="19" t="str">
        <f>Risicomarge!CW20</f>
        <v>Y90</v>
      </c>
      <c r="R104" s="71">
        <f>Risicomarge!CW21</f>
        <v>109839.03453513241</v>
      </c>
      <c r="S104" s="71">
        <f>Risicomarge!CW22</f>
        <v>65.602129287540123</v>
      </c>
      <c r="T104" s="71">
        <f>Risicomarge!CW23</f>
        <v>0</v>
      </c>
      <c r="U104" s="71">
        <f>Risicomarge!CW24</f>
        <v>15.077709727807489</v>
      </c>
      <c r="V104" s="71">
        <f>Risicomarge!CW25</f>
        <v>48101.339840935383</v>
      </c>
      <c r="W104" s="71">
        <f>Risicomarge!CW26</f>
        <v>0</v>
      </c>
      <c r="X104" s="71">
        <f>Risicomarge!CW27</f>
        <v>8703.5590739381187</v>
      </c>
      <c r="Z104" s="71">
        <f t="shared" si="8"/>
        <v>124023.85873152889</v>
      </c>
      <c r="AA104" s="71">
        <f t="shared" si="9"/>
        <v>-15365.052116829764</v>
      </c>
      <c r="AB104" s="71">
        <f t="shared" si="10"/>
        <v>53686.318322735322</v>
      </c>
      <c r="AC104" s="71">
        <f t="shared" si="11"/>
        <v>26258.037931001913</v>
      </c>
      <c r="AD104" s="71">
        <f t="shared" si="12"/>
        <v>77760.927630388804</v>
      </c>
      <c r="AE104" s="71">
        <f t="shared" si="13"/>
        <v>24067.070452789576</v>
      </c>
      <c r="AF104" s="71">
        <f t="shared" si="14"/>
        <v>48192.42209538701</v>
      </c>
      <c r="AH104" s="71">
        <f t="shared" si="15"/>
        <v>133348.78789194269</v>
      </c>
    </row>
    <row r="105" spans="17:34" x14ac:dyDescent="0.2">
      <c r="Q105" s="19" t="str">
        <f>Risicomarge!CX20</f>
        <v>Y91</v>
      </c>
      <c r="R105" s="71">
        <f>Risicomarge!CX21</f>
        <v>71978.659551710356</v>
      </c>
      <c r="S105" s="71">
        <f>Risicomarge!CX22</f>
        <v>50.736172791411875</v>
      </c>
      <c r="T105" s="71">
        <f>Risicomarge!CX23</f>
        <v>0</v>
      </c>
      <c r="U105" s="71">
        <f>Risicomarge!CX24</f>
        <v>9.6890328046438192</v>
      </c>
      <c r="V105" s="71">
        <f>Risicomarge!CX25</f>
        <v>35553.799726075049</v>
      </c>
      <c r="W105" s="71">
        <f>Risicomarge!CX26</f>
        <v>0</v>
      </c>
      <c r="X105" s="71">
        <f>Risicomarge!CX27</f>
        <v>5889.5607753080249</v>
      </c>
      <c r="Z105" s="71">
        <f t="shared" si="8"/>
        <v>82326.815633858263</v>
      </c>
      <c r="AA105" s="71">
        <f t="shared" si="9"/>
        <v>-9053.0565254162557</v>
      </c>
      <c r="AB105" s="71">
        <f t="shared" si="10"/>
        <v>37243.954944792124</v>
      </c>
      <c r="AC105" s="71">
        <f t="shared" si="11"/>
        <v>19271.663132867026</v>
      </c>
      <c r="AD105" s="71">
        <f t="shared" si="12"/>
        <v>55038.383367429815</v>
      </c>
      <c r="AE105" s="71">
        <f t="shared" si="13"/>
        <v>17789.583906235377</v>
      </c>
      <c r="AF105" s="71">
        <f t="shared" si="14"/>
        <v>32775.097852955536</v>
      </c>
      <c r="AH105" s="71">
        <f t="shared" si="15"/>
        <v>89862.983653093936</v>
      </c>
    </row>
    <row r="106" spans="17:34" x14ac:dyDescent="0.2">
      <c r="Q106" s="19" t="str">
        <f>Risicomarge!CY20</f>
        <v>Y92</v>
      </c>
      <c r="R106" s="71">
        <f>Risicomarge!CY21</f>
        <v>46506.860518345675</v>
      </c>
      <c r="S106" s="71">
        <f>Risicomarge!CY22</f>
        <v>38.515130795862696</v>
      </c>
      <c r="T106" s="71">
        <f>Risicomarge!CY23</f>
        <v>0</v>
      </c>
      <c r="U106" s="71">
        <f>Risicomarge!CY24</f>
        <v>6.0885284302016691</v>
      </c>
      <c r="V106" s="71">
        <f>Risicomarge!CY25</f>
        <v>25702.73241713646</v>
      </c>
      <c r="W106" s="71">
        <f>Risicomarge!CY26</f>
        <v>0</v>
      </c>
      <c r="X106" s="71">
        <f>Risicomarge!CY27</f>
        <v>3923.1447839699549</v>
      </c>
      <c r="Z106" s="71">
        <f t="shared" si="8"/>
        <v>53903.701035923317</v>
      </c>
      <c r="AA106" s="71">
        <f t="shared" si="9"/>
        <v>-5160.9947623988919</v>
      </c>
      <c r="AB106" s="71">
        <f t="shared" si="10"/>
        <v>25458.867534147135</v>
      </c>
      <c r="AC106" s="71">
        <f t="shared" si="11"/>
        <v>13847.869715689885</v>
      </c>
      <c r="AD106" s="71">
        <f t="shared" si="12"/>
        <v>38322.906789629436</v>
      </c>
      <c r="AE106" s="71">
        <f t="shared" si="13"/>
        <v>12860.994991267196</v>
      </c>
      <c r="AF106" s="71">
        <f t="shared" si="14"/>
        <v>21977.065149948037</v>
      </c>
      <c r="AH106" s="71">
        <f t="shared" si="15"/>
        <v>59816.386295321587</v>
      </c>
    </row>
    <row r="107" spans="17:34" x14ac:dyDescent="0.2">
      <c r="Q107" s="19" t="str">
        <f>Risicomarge!CZ20</f>
        <v>Y93</v>
      </c>
      <c r="R107" s="71">
        <f>Risicomarge!CZ21</f>
        <v>30172.682672490915</v>
      </c>
      <c r="S107" s="71">
        <f>Risicomarge!CZ22</f>
        <v>28.490399987679737</v>
      </c>
      <c r="T107" s="71">
        <f>Risicomarge!CZ23</f>
        <v>0</v>
      </c>
      <c r="U107" s="71">
        <f>Risicomarge!CZ24</f>
        <v>3.7350074123961741</v>
      </c>
      <c r="V107" s="71">
        <f>Risicomarge!CZ25</f>
        <v>18071.832916892323</v>
      </c>
      <c r="W107" s="71">
        <f>Risicomarge!CZ26</f>
        <v>0</v>
      </c>
      <c r="X107" s="71">
        <f>Risicomarge!CZ27</f>
        <v>2595.8718392608466</v>
      </c>
      <c r="Z107" s="71">
        <f t="shared" si="8"/>
        <v>35332.486261532293</v>
      </c>
      <c r="AA107" s="71">
        <f t="shared" si="9"/>
        <v>-2995.7882870588692</v>
      </c>
      <c r="AB107" s="71">
        <f t="shared" si="10"/>
        <v>17228.055086384102</v>
      </c>
      <c r="AC107" s="71">
        <f t="shared" si="11"/>
        <v>9695.7420256706901</v>
      </c>
      <c r="AD107" s="71">
        <f t="shared" si="12"/>
        <v>26272.961648533379</v>
      </c>
      <c r="AE107" s="71">
        <f t="shared" si="13"/>
        <v>9043.0390584430806</v>
      </c>
      <c r="AF107" s="71">
        <f t="shared" si="14"/>
        <v>14657.934488459756</v>
      </c>
      <c r="AH107" s="71">
        <f t="shared" si="15"/>
        <v>39735.090926857774</v>
      </c>
    </row>
    <row r="108" spans="17:34" x14ac:dyDescent="0.2">
      <c r="Q108" s="19" t="str">
        <f>Risicomarge!DA20</f>
        <v>Y94</v>
      </c>
      <c r="R108" s="71">
        <f>Risicomarge!DA21</f>
        <v>19021.118649936023</v>
      </c>
      <c r="S108" s="71">
        <f>Risicomarge!DA22</f>
        <v>20.384278656359083</v>
      </c>
      <c r="T108" s="71">
        <f>Risicomarge!DA23</f>
        <v>0</v>
      </c>
      <c r="U108" s="71">
        <f>Risicomarge!DA24</f>
        <v>2.2276356791122081</v>
      </c>
      <c r="V108" s="71">
        <f>Risicomarge!DA25</f>
        <v>12263.566502898278</v>
      </c>
      <c r="W108" s="71">
        <f>Risicomarge!DA26</f>
        <v>0</v>
      </c>
      <c r="X108" s="71">
        <f>Risicomarge!DA27</f>
        <v>1661.6198536333447</v>
      </c>
      <c r="Z108" s="71">
        <f t="shared" si="8"/>
        <v>22497.319169404836</v>
      </c>
      <c r="AA108" s="71">
        <f t="shared" si="9"/>
        <v>-1668.446849183299</v>
      </c>
      <c r="AB108" s="71">
        <f t="shared" si="10"/>
        <v>11302.467877341482</v>
      </c>
      <c r="AC108" s="71">
        <f t="shared" si="11"/>
        <v>6554.5119202006772</v>
      </c>
      <c r="AD108" s="71">
        <f t="shared" si="12"/>
        <v>17440.461016294263</v>
      </c>
      <c r="AE108" s="71">
        <f t="shared" si="13"/>
        <v>6136.8793211132288</v>
      </c>
      <c r="AF108" s="71">
        <f t="shared" si="14"/>
        <v>9483.3480507616987</v>
      </c>
      <c r="AH108" s="71">
        <f t="shared" si="15"/>
        <v>25642.635221841676</v>
      </c>
    </row>
    <row r="109" spans="17:34" x14ac:dyDescent="0.2">
      <c r="Q109" s="19" t="str">
        <f>Risicomarge!DB20</f>
        <v>Y95</v>
      </c>
      <c r="R109" s="71">
        <f>Risicomarge!DB21</f>
        <v>12206.28490892658</v>
      </c>
      <c r="S109" s="71">
        <f>Risicomarge!DB22</f>
        <v>14.009195475281425</v>
      </c>
      <c r="T109" s="71">
        <f>Risicomarge!DB23</f>
        <v>0</v>
      </c>
      <c r="U109" s="71">
        <f>Risicomarge!DB24</f>
        <v>1.2808131247895089</v>
      </c>
      <c r="V109" s="71">
        <f>Risicomarge!DB25</f>
        <v>7931.0240191235935</v>
      </c>
      <c r="W109" s="71">
        <f>Risicomarge!DB26</f>
        <v>0</v>
      </c>
      <c r="X109" s="71">
        <f>Risicomarge!DB27</f>
        <v>1070.2657865470571</v>
      </c>
      <c r="Z109" s="71">
        <f t="shared" si="8"/>
        <v>14453.105061475422</v>
      </c>
      <c r="AA109" s="71">
        <f t="shared" si="9"/>
        <v>-1054.4858236942678</v>
      </c>
      <c r="AB109" s="71">
        <f t="shared" si="10"/>
        <v>7284.6496834302061</v>
      </c>
      <c r="AC109" s="71">
        <f t="shared" si="11"/>
        <v>4237.861568192171</v>
      </c>
      <c r="AD109" s="71">
        <f t="shared" si="12"/>
        <v>11254.304398423217</v>
      </c>
      <c r="AE109" s="71">
        <f t="shared" si="13"/>
        <v>3969.0143084306169</v>
      </c>
      <c r="AF109" s="71">
        <f t="shared" si="14"/>
        <v>6104.9132218407976</v>
      </c>
      <c r="AH109" s="71">
        <f t="shared" si="15"/>
        <v>16498.527566522509</v>
      </c>
    </row>
    <row r="110" spans="17:34" x14ac:dyDescent="0.2">
      <c r="Q110" s="19" t="str">
        <f>Risicomarge!DC20</f>
        <v>Y96</v>
      </c>
      <c r="R110" s="71">
        <f>Risicomarge!DC21</f>
        <v>7812.0060609829206</v>
      </c>
      <c r="S110" s="71">
        <f>Risicomarge!DC22</f>
        <v>9.2265427316066582</v>
      </c>
      <c r="T110" s="71">
        <f>Risicomarge!DC23</f>
        <v>0</v>
      </c>
      <c r="U110" s="71">
        <f>Risicomarge!DC24</f>
        <v>0.69622450896725596</v>
      </c>
      <c r="V110" s="71">
        <f>Risicomarge!DC25</f>
        <v>4771.3438615298674</v>
      </c>
      <c r="W110" s="71">
        <f>Risicomarge!DC26</f>
        <v>0</v>
      </c>
      <c r="X110" s="71">
        <f>Risicomarge!DC27</f>
        <v>677.1562558730709</v>
      </c>
      <c r="Z110" s="71">
        <f t="shared" si="8"/>
        <v>9171.824454650754</v>
      </c>
      <c r="AA110" s="71">
        <f t="shared" si="9"/>
        <v>-750.7649510044148</v>
      </c>
      <c r="AB110" s="71">
        <f t="shared" si="10"/>
        <v>4507.9625099789309</v>
      </c>
      <c r="AC110" s="71">
        <f t="shared" si="11"/>
        <v>2557.9638549250703</v>
      </c>
      <c r="AD110" s="71">
        <f t="shared" si="12"/>
        <v>6896.2891886812504</v>
      </c>
      <c r="AE110" s="71">
        <f t="shared" si="13"/>
        <v>2387.9785664478354</v>
      </c>
      <c r="AF110" s="71">
        <f t="shared" si="14"/>
        <v>3823.1677926285101</v>
      </c>
      <c r="AH110" s="71">
        <f t="shared" si="15"/>
        <v>10350.780224601911</v>
      </c>
    </row>
    <row r="111" spans="17:34" x14ac:dyDescent="0.2">
      <c r="Q111" s="19" t="str">
        <f>Risicomarge!DD20</f>
        <v>Y97</v>
      </c>
      <c r="R111" s="71">
        <f>Risicomarge!DD21</f>
        <v>4665.1831753250963</v>
      </c>
      <c r="S111" s="71">
        <f>Risicomarge!DD22</f>
        <v>5.8020193786088461</v>
      </c>
      <c r="T111" s="71">
        <f>Risicomarge!DD23</f>
        <v>0</v>
      </c>
      <c r="U111" s="71">
        <f>Risicomarge!DD24</f>
        <v>0.34005275757254899</v>
      </c>
      <c r="V111" s="71">
        <f>Risicomarge!DD25</f>
        <v>2530.5329170284444</v>
      </c>
      <c r="W111" s="71">
        <f>Risicomarge!DD26</f>
        <v>0</v>
      </c>
      <c r="X111" s="71">
        <f>Risicomarge!DD27</f>
        <v>397.74415128245539</v>
      </c>
      <c r="Z111" s="71">
        <f t="shared" si="8"/>
        <v>5395.8019375581689</v>
      </c>
      <c r="AA111" s="71">
        <f t="shared" si="9"/>
        <v>-527.77553200616114</v>
      </c>
      <c r="AB111" s="71">
        <f t="shared" si="10"/>
        <v>2530.9982901661101</v>
      </c>
      <c r="AC111" s="71">
        <f t="shared" si="11"/>
        <v>1366.4930539370607</v>
      </c>
      <c r="AD111" s="71">
        <f t="shared" si="12"/>
        <v>3797.8852799037709</v>
      </c>
      <c r="AE111" s="71">
        <f t="shared" si="13"/>
        <v>1266.7169633588744</v>
      </c>
      <c r="AF111" s="71">
        <f t="shared" si="14"/>
        <v>2196.7581875602336</v>
      </c>
      <c r="AH111" s="71">
        <f t="shared" si="15"/>
        <v>5971.1161744792798</v>
      </c>
    </row>
    <row r="112" spans="17:34" x14ac:dyDescent="0.2">
      <c r="Q112" s="19" t="str">
        <f>Risicomarge!DE20</f>
        <v>Y98</v>
      </c>
      <c r="R112" s="71">
        <f>Risicomarge!DE21</f>
        <v>2134.5781424778334</v>
      </c>
      <c r="S112" s="71">
        <f>Risicomarge!DE22</f>
        <v>3.479005865545393</v>
      </c>
      <c r="T112" s="71">
        <f>Risicomarge!DE23</f>
        <v>0</v>
      </c>
      <c r="U112" s="71">
        <f>Risicomarge!DE24</f>
        <v>0.126268472766462</v>
      </c>
      <c r="V112" s="71">
        <f>Risicomarge!DE25</f>
        <v>1003.4725791438642</v>
      </c>
      <c r="W112" s="71">
        <f>Risicomarge!DE26</f>
        <v>0</v>
      </c>
      <c r="X112" s="71">
        <f>Risicomarge!DE27</f>
        <v>185.83600551146804</v>
      </c>
      <c r="Z112" s="71">
        <f t="shared" si="8"/>
        <v>2431.0355371752803</v>
      </c>
      <c r="AA112" s="71">
        <f t="shared" si="9"/>
        <v>-279.26581784975531</v>
      </c>
      <c r="AB112" s="71">
        <f t="shared" si="10"/>
        <v>1081.8398265692574</v>
      </c>
      <c r="AC112" s="71">
        <f t="shared" si="11"/>
        <v>549.19131088895188</v>
      </c>
      <c r="AD112" s="71">
        <f t="shared" si="12"/>
        <v>1584.5090018439591</v>
      </c>
      <c r="AE112" s="71">
        <f t="shared" si="13"/>
        <v>502.60604103831844</v>
      </c>
      <c r="AF112" s="71">
        <f t="shared" si="14"/>
        <v>970.38025303508402</v>
      </c>
      <c r="AH112" s="71">
        <f t="shared" si="15"/>
        <v>2637.9302538503975</v>
      </c>
    </row>
    <row r="113" spans="17:34" x14ac:dyDescent="0.2">
      <c r="Q113" s="19" t="str">
        <f>Risicomarge!DF20</f>
        <v>Y99</v>
      </c>
      <c r="R113" s="71">
        <f>Risicomarge!DF21</f>
        <v>0</v>
      </c>
      <c r="S113" s="71">
        <f>Risicomarge!DF22</f>
        <v>0</v>
      </c>
      <c r="T113" s="71">
        <f>Risicomarge!DF23</f>
        <v>0</v>
      </c>
      <c r="U113" s="71">
        <f>Risicomarge!DF24</f>
        <v>0</v>
      </c>
      <c r="V113" s="71">
        <f>Risicomarge!DF25</f>
        <v>0</v>
      </c>
      <c r="W113" s="71">
        <f>Risicomarge!DF26</f>
        <v>0</v>
      </c>
      <c r="X113" s="71">
        <f>Risicomarge!DF27</f>
        <v>0</v>
      </c>
      <c r="Z113" s="71">
        <f t="shared" si="8"/>
        <v>0</v>
      </c>
      <c r="AA113" s="71">
        <f t="shared" si="9"/>
        <v>0</v>
      </c>
      <c r="AB113" s="71">
        <f t="shared" si="10"/>
        <v>0</v>
      </c>
      <c r="AC113" s="71">
        <f t="shared" si="11"/>
        <v>0</v>
      </c>
      <c r="AD113" s="71">
        <f t="shared" si="12"/>
        <v>0</v>
      </c>
      <c r="AE113" s="71">
        <f t="shared" si="13"/>
        <v>0</v>
      </c>
      <c r="AF113" s="71">
        <f t="shared" si="14"/>
        <v>0</v>
      </c>
      <c r="AH113" s="71">
        <f t="shared" si="15"/>
        <v>0</v>
      </c>
    </row>
    <row r="114" spans="17:34" x14ac:dyDescent="0.2">
      <c r="Q114" s="19" t="str">
        <f>Risicomarge!DG20</f>
        <v>Y100</v>
      </c>
      <c r="R114" s="71">
        <f>Risicomarge!DG21</f>
        <v>0</v>
      </c>
      <c r="S114" s="71">
        <f>Risicomarge!DG22</f>
        <v>0</v>
      </c>
      <c r="T114" s="71">
        <f>Risicomarge!DG23</f>
        <v>0</v>
      </c>
      <c r="U114" s="71">
        <f>Risicomarge!DG24</f>
        <v>0</v>
      </c>
      <c r="V114" s="71">
        <f>Risicomarge!DG25</f>
        <v>0</v>
      </c>
      <c r="W114" s="71">
        <f>Risicomarge!DG26</f>
        <v>0</v>
      </c>
      <c r="X114" s="71">
        <f>Risicomarge!DG27</f>
        <v>0</v>
      </c>
      <c r="Z114" s="71">
        <f t="shared" si="8"/>
        <v>0</v>
      </c>
      <c r="AA114" s="71">
        <f t="shared" si="9"/>
        <v>0</v>
      </c>
      <c r="AB114" s="71">
        <f t="shared" si="10"/>
        <v>0</v>
      </c>
      <c r="AC114" s="71">
        <f t="shared" si="11"/>
        <v>0</v>
      </c>
      <c r="AD114" s="71">
        <f t="shared" si="12"/>
        <v>0</v>
      </c>
      <c r="AE114" s="71">
        <f t="shared" si="13"/>
        <v>0</v>
      </c>
      <c r="AF114" s="71">
        <f t="shared" si="14"/>
        <v>0</v>
      </c>
      <c r="AH114" s="71">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2C963-B7F2-4F34-8094-2438436A32DB}">
  <sheetPr codeName="Blad2"/>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venaSSP xmlns="http://venasolutions.com/VenaSSP/SSPBlobV1" version="1">{"pageOptions":[{"embeddedId":null,"clonedId":null,"section":"Selectie","memberIds":{"5":"720393359983116293"},"key":"Selectie-5-720393359983116293-"}],"userId":"717752211414712320","customerId":"694692163993731073","secure":true,"ip":"eu1.vena.io:443","requestedDate":1626360835302,"fileId":"1015702225837228033","featureVersions":{"ExcelTransformationService":1,"SSPBlob":1},"mode":"READ_ONLY"}</venaSSP>
</file>

<file path=customXml/item2.xml><?xml version="1.0" encoding="utf-8"?>
<venadatastore xmlns="http://venasolutions.com/VenaSPMAddin/ServerSideBlobV1">{"Version":1,"Mappings":{"_vena_CorCo1_P_PVSelectie_1":{"RangeName":null,"SectionName":"CorCo1","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CorCo1_P_PVSelectie_2":{"RangeName":null,"SectionName":"CorCo1","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DYNP_SSelectie_e2378de1":{"RangeName":null,"SectionName":"Selectie","BlockName":"","VenaRangeType":7,"DimensionIdStr":"-1","MemberIdStr":"-1","DimensionId":-1,"MemberId":"-1","Inc":"","SourceGlobalVariableId":"-1","SourceFormVariableId":"00000000-0000-0000-0000-000000000000","IsLineItemDetailEnabled":false,"LineItemDetailOrder":0,"LineItemID":null,"PageVariableSectionReference":"","PageVariableDimensionName":null,"IsDynamicRange":true,"IsDynamicRangeEntry":false,"DynamicRangeID":"e2378de1","DynamicRangeEntryID":null,"IsMultiDynamicRange":false,"MultiDynamicCollectionID":null,"MultiDynamicRangeID":null,"IsPageVariable":false},"_vena_RMTot3_P_FV_6fac4fab3cb84dcf80fab546ba44fcb5":{"RangeName":null,"SectionName":"RMTot3","BlockName":"","VenaRangeType":0,"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PVSelectie_1":{"RangeName":null,"SectionName":"RMTot3","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3_P_PVSelectie_2":{"RangeName":null,"SectionName":"RMTot3","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B1_C_FV_6fac4fab3cb84dcf80fab546ba44fcb5":{"RangeName":null,"SectionName":"RMTot5","BlockName":"B1","VenaRangeType":2,"DimensionIdStr":"FV","MemberIdStr":"6fac4fab3cb84dcf80fab546ba44fcb5","DimensionId":-1,"MemberId":"-1","Inc":"","SourceGlobalVariableId":"-1","SourceFormVariableId":"6fac4fab-3cb8-4dcf-80fa-b546ba44fcb5","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PVSelectie_1":{"RangeName":null,"SectionName":"RMTot5","BlockName":"","VenaRangeType":0,"DimensionIdStr":"1","MemberIdStr":"-1","DimensionId":1,"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RMTot5_P_PVSelectie_2":{"RangeName":null,"SectionName":"RMTot5","BlockName":"","VenaRangeType":0,"DimensionIdStr":"2","MemberIdStr":"-1","DimensionId":2,"MemberId":"-1","Inc":"","SourceGlobalVariableId":"-1","SourceFormVariableId":"00000000-0000-0000-0000-000000000000","IsLineItemDetailEnabled":false,"LineItemDetailOrder":0,"LineItemID":null,"PageVariableSectionReference":"Selectie","PageVariableDimensionName":null,"IsDynamicRange":false,"IsDynamicRangeEntry":false,"DynamicRangeID":null,"DynamicRangeEntryID":null,"IsMultiDynamicRange":false,"MultiDynamicCollectionID":null,"MultiDynamicRangeID":null,"IsPageVariable":true},"_vena_Selectie_P_GV_720667124808679427":{"RangeName":null,"SectionName":"Selectie","BlockName":"","VenaRangeType":0,"DimensionIdStr":"GV","MemberIdStr":"720667124808679427","DimensionId":-1,"MemberId":"-1","Inc":"","SourceGlobalVariableId":"720667124808679427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GV_720667363321839617":{"RangeName":null,"SectionName":"Selectie","BlockName":"","VenaRangeType":0,"DimensionIdStr":"GV","MemberIdStr":"720667363321839617","DimensionId":-1,"MemberId":"-1","Inc":"","SourceGlobalVariableId":"720667363321839617","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718947119197061121":{"RangeName":null,"SectionName":"RMTot3","BlockName":"B1","VenaRangeType":2,"DimensionIdStr":"7","MemberIdStr":"718947119197061121","DimensionId":7,"MemberId":"718947119197061121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718947119197061123":{"RangeName":null,"SectionName":"RMTot3","BlockName":"B1","VenaRangeType":2,"DimensionIdStr":"7","MemberIdStr":"718947119197061123","DimensionId":7,"MemberId":"718947119197061123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RangeName":null,"SectionName":"RMTot3","BlockName":"B1","VenaRangeType":1,"DimensionIdStr":"3","MemberIdStr":"718955783412252672","DimensionId":3,"MemberId":"718955783412252672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718947119197061125":{"RangeName":null,"SectionName":"RMTot3","BlockName":"B1","VenaRangeType":2,"DimensionIdStr":"7","MemberIdStr":"718947119197061125","DimensionId":7,"MemberId":"718947119197061125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718947119243198465":{"RangeName":null,"SectionName":"RMTot3","BlockName":"B1","VenaRangeType":2,"DimensionIdStr":"7","MemberIdStr":"718947119243198465","DimensionId":7,"MemberId":"718947119243198465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735962242084372481":{"RangeName":null,"SectionName":"CorCo1","BlockName":"B1","VenaRangeType":1,"DimensionIdStr":"6","MemberIdStr":"735962242084372481","DimensionId":6,"MemberId":"735962242084372481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735962242126315521":{"RangeName":null,"SectionName":"CorCo1","BlockName":"B1","VenaRangeType":1,"DimensionIdStr":"6","MemberIdStr":"735962242126315521","DimensionId":6,"MemberId":"735962242126315521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718947119163506693":{"RangeName":null,"SectionName":"RMTot3","BlockName":"B1","VenaRangeType":2,"DimensionIdStr":"7","MemberIdStr":"718947119163506693","DimensionId":7,"MemberId":"718947119163506693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718947119243198467":{"RangeName":null,"SectionName":"RMTot3","BlockName":"B1","VenaRangeType":2,"DimensionIdStr":"7","MemberIdStr":"718947119243198467","DimensionId":7,"MemberId":"718947119243198467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718947119243198469":{"RangeName":null,"SectionName":"RMTot3","BlockName":"B1","VenaRangeType":2,"DimensionIdStr":"7","MemberIdStr":"718947119243198469","DimensionId":7,"MemberId":"718947119243198469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735962242084372483":{"RangeName":null,"SectionName":"CorCo1","BlockName":"B1","VenaRangeType":1,"DimensionIdStr":"6","MemberIdStr":"735962242084372483","DimensionId":6,"MemberId":"735962242084372483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4_718931129058590721":{"RangeName":null,"SectionName":"CorCo1","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718947119234809861":{"RangeName":null,"SectionName":"RMTot3","BlockName":"B1","VenaRangeType":2,"DimensionIdStr":"7","MemberIdStr":"718947119234809861","DimensionId":7,"MemberId":"718947119234809861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718947119163506691":{"RangeName":null,"SectionName":"RMTot3","BlockName":"B1","VenaRangeType":2,"DimensionIdStr":"7","MemberIdStr":"718947119163506691","DimensionId":7,"MemberId":"718947119163506691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720393359936978946":{"RangeName":null,"SectionName":"RMTot3","BlockName":"B1","VenaRangeType":1,"DimensionIdStr":"6","MemberIdStr":"720393359936978946","DimensionId":6,"MemberId":"720393359936978946","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735962242055012353":{"RangeName":null,"SectionName":"RMTot3","BlockName":"B1","VenaRangeType":1,"DimensionIdStr":"6","MemberIdStr":"735962242055012353","DimensionId":6,"MemberId":"735962242055012353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720393359936978944":{"RangeName":null,"SectionName":"RMTot3","BlockName":"B1","VenaRangeType":1,"DimensionIdStr":"6","MemberIdStr":"720393359936978944","DimensionId":6,"MemberId":"720393359936978944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3_718931117436043267":{"RangeName":null,"SectionName":"CorCo1","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718947119159312387":{"RangeName":null,"SectionName":"RMTot3","BlockName":"B1","VenaRangeType":2,"DimensionIdStr":"7","MemberIdStr":"718947119159312387","DimensionId":7,"MemberId":"718947119159312387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718947119159312389":{"RangeName":null,"SectionName":"RMTot3","BlockName":"B1","VenaRangeType":2,"DimensionIdStr":"7","MemberIdStr":"718947119159312389","DimensionId":7,"MemberId":"718947119159312389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735962242109538305":{"RangeName":null,"SectionName":"CorCo1","BlockName":"B1","VenaRangeType":1,"DimensionIdStr":"6","MemberIdStr":"735962242109538305","DimensionId":6,"MemberId":"735962242109538305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735962242109538307":{"RangeName":null,"SectionName":"CorCo1","BlockName":"B1","VenaRangeType":1,"DimensionIdStr":"6","MemberIdStr":"735962242109538307","DimensionId":6,"MemberId":"735962242109538307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720393359991504899":{"RangeName":null,"SectionName":"Selectie","BlockName":"","VenaRangeType":0,"DimensionIdStr":"5","MemberIdStr":"720393359991504899","DimensionId":5,"MemberId":"720393359991504899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718947119163506689":{"RangeName":null,"SectionName":"RMTot3","BlockName":"B1","VenaRangeType":2,"DimensionIdStr":"7","MemberIdStr":"718947119163506689","DimensionId":7,"MemberId":"718947119163506689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735962242113732609":{"RangeName":null,"SectionName":"CorCo1","BlockName":"B1","VenaRangeType":1,"DimensionIdStr":"6","MemberIdStr":"735962242113732609","DimensionId":6,"MemberId":"735962242113732609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718947119251587073":{"RangeName":null,"SectionName":"RMTot3","BlockName":"B1","VenaRangeType":2,"DimensionIdStr":"7","MemberIdStr":"718947119251587073","DimensionId":7,"MemberId":"718947119251587073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718947119251587075":{"RangeName":null,"SectionName":"RMTot3","BlockName":"B1","VenaRangeType":2,"DimensionIdStr":"7","MemberIdStr":"718947119251587075","DimensionId":7,"MemberId":"718947119251587075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718947119251587077":{"RangeName":null,"SectionName":"RMTot3","BlockName":"B1","VenaRangeType":2,"DimensionIdStr":"7","MemberIdStr":"718947119251587077","DimensionId":7,"MemberId":"718947119251587077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718947119234809857":{"RangeName":null,"SectionName":"RMTot3","BlockName":"B1","VenaRangeType":2,"DimensionIdStr":"7","MemberIdStr":"718947119234809857","DimensionId":7,"MemberId":"718947119234809857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718947119285141505":{"RangeName":null,"SectionName":"RMTot3","BlockName":"B1","VenaRangeType":2,"DimensionIdStr":"7","MemberIdStr":"718947119285141505","DimensionId":7,"MemberId":"718947119285141505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735962242130509825":{"RangeName":null,"SectionName":"CorCo1","BlockName":"B1","VenaRangeType":1,"DimensionIdStr":"6","MemberIdStr":"735962242130509825","DimensionId":6,"MemberId":"735962242130509825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718947119234809859":{"RangeName":null,"SectionName":"RMTot3","BlockName":"B1","VenaRangeType":2,"DimensionIdStr":"7","MemberIdStr":"718947119234809859","DimensionId":7,"MemberId":"718947119234809859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718947119285141507":{"RangeName":null,"SectionName":"RMTot3","BlockName":"B1","VenaRangeType":2,"DimensionIdStr":"7","MemberIdStr":"718947119285141507","DimensionId":7,"MemberId":"718947119285141507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718947119285141509":{"RangeName":null,"SectionName":"RMTot3","BlockName":"B1","VenaRangeType":2,"DimensionIdStr":"7","MemberIdStr":"718947119285141509","DimensionId":7,"MemberId":"718947119285141509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RangeName":null,"SectionName":"RMTot3","BlockName":"B1","VenaRangeType":1,"DimensionIdStr":"3","MemberIdStr":"733406386659655682","DimensionId":3,"MemberId":"733406386659655682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720393359966339077":{"RangeName":null,"SectionName":"Selectie","BlockName":"","VenaRangeType":0,"DimensionIdStr":"5","MemberIdStr":"720393359966339077","DimensionId":5,"MemberId":"720393359966339077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735962242067595267":{"RangeName":null,"SectionName":"CorCo1","BlockName":"B1","VenaRangeType":1,"DimensionIdStr":"6","MemberIdStr":"735962242067595267","DimensionId":6,"MemberId":"735962242067595267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MeerwaardeSpaarlos1_B1_R_6_720753909729067008":{"RangeName":null,"SectionName":"MeerwaardeSpaarlos1","BlockName":"B1","VenaRangeType":1,"DimensionIdStr":"6","MemberIdStr":"720753909729067008","DimensionId":6,"MemberId":"720753909729067008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B1_R_6_735994787634741248":{"RangeName":null,"SectionName":"RMTot5","BlockName":"B1","VenaRangeType":1,"DimensionIdStr":"6","MemberIdStr":"735994787634741248","DimensionId":6,"MemberId":"735994787634741248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735962242096955393":{"RangeName":null,"SectionName":"CorCo1","BlockName":"B1","VenaRangeType":1,"DimensionIdStr":"6","MemberIdStr":"735962242096955393","DimensionId":6,"MemberId":"735962242096955393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718947119247392769":{"RangeName":null,"SectionName":"RMTot3","BlockName":"B1","VenaRangeType":2,"DimensionIdStr":"7","MemberIdStr":"718947119247392769","DimensionId":7,"MemberId":"718947119247392769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718947119264169985":{"RangeName":null,"SectionName":"RMTot3","BlockName":"B1","VenaRangeType":2,"DimensionIdStr":"7","MemberIdStr":"718947119264169985","DimensionId":7,"MemberId":"718947119264169985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C_7_720673044374355968":{"RangeName":null,"SectionName":"CorCo1","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P_5_718931142656917509":{"RangeName":null,"SectionName":"CorCo1","BlockName":"","VenaRangeType":0,"DimensionIdStr":"5","MemberIdStr":"718931142656917509","DimensionId":5,"MemberId":"718931142656917509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718947119150923777":{"RangeName":null,"SectionName":"RMTot3","BlockName":"B1","VenaRangeType":2,"DimensionIdStr":"7","MemberIdStr":"718947119150923777","DimensionId":7,"MemberId":"718947119150923777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718947119142535173":{"RangeName":null,"SectionName":"RMTot3","BlockName":"B1","VenaRangeType":2,"DimensionIdStr":"7","MemberIdStr":"718947119142535173","DimensionId":7,"MemberId":"718947119142535173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735962242059206659":{"RangeName":null,"SectionName":"RMTot3","BlockName":"B1","VenaRangeType":1,"DimensionIdStr":"6","MemberIdStr":"735962242059206659","DimensionId":6,"MemberId":"735962242059206659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718947119142535171":{"RangeName":null,"SectionName":"RMTot3","BlockName":"B1","VenaRangeType":2,"DimensionIdStr":"7","MemberIdStr":"718947119142535171","DimensionId":7,"MemberId":"718947119142535171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718947119150923779":{"RangeName":null,"SectionName":"RMTot3","BlockName":"B1","VenaRangeType":2,"DimensionIdStr":"7","MemberIdStr":"718947119150923779","DimensionId":7,"MemberId":"718947119150923779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735962242059206657":{"RangeName":null,"SectionName":"RMTot3","BlockName":"B1","VenaRangeType":1,"DimensionIdStr":"6","MemberIdStr":"735962242059206657","DimensionId":6,"MemberId":"735962242059206657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718947119180283909":{"RangeName":null,"SectionName":"RMTot3","BlockName":"B1","VenaRangeType":2,"DimensionIdStr":"7","MemberIdStr":"718947119180283909","DimensionId":7,"MemberId":"718947119180283909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718947119180283907":{"RangeName":null,"SectionName":"RMTot3","BlockName":"B1","VenaRangeType":2,"DimensionIdStr":"7","MemberIdStr":"718947119180283907","DimensionId":7,"MemberId":"718947119180283907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718947119201255427":{"RangeName":null,"SectionName":"RMTot3","BlockName":"B1","VenaRangeType":2,"DimensionIdStr":"7","MemberIdStr":"718947119201255427","DimensionId":7,"MemberId":"718947119201255427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7_720673044374355968":{"RangeName":null,"SectionName":"RMTot5","BlockName":"","VenaRangeType":0,"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718947119201255425":{"RangeName":null,"SectionName":"RMTot3","BlockName":"B1","VenaRangeType":2,"DimensionIdStr":"7","MemberIdStr":"718947119201255425","DimensionId":7,"MemberId":"718947119201255425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735962242122121219":{"RangeName":null,"SectionName":"CorCo1","BlockName":"B1","VenaRangeType":1,"DimensionIdStr":"6","MemberIdStr":"735962242122121219","DimensionId":6,"MemberId":"735962242122121219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735962242122121217":{"RangeName":null,"SectionName":"CorCo1","BlockName":"B1","VenaRangeType":1,"DimensionIdStr":"6","MemberIdStr":"735962242122121217","DimensionId":6,"MemberId":"735962242122121217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718947119201255429":{"RangeName":null,"SectionName":"RMTot3","BlockName":"B1","VenaRangeType":2,"DimensionIdStr":"7","MemberIdStr":"718947119201255429","DimensionId":7,"MemberId":"718947119201255429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718947119180283905":{"RangeName":null,"SectionName":"RMTot3","BlockName":"B1","VenaRangeType":2,"DimensionIdStr":"7","MemberIdStr":"718947119180283905","DimensionId":7,"MemberId":"718947119180283905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736333447270760448":{"RangeName":null,"SectionName":"RMTot3","BlockName":"B1","VenaRangeType":1,"DimensionIdStr":"6","MemberIdStr":"736333447270760448","DimensionId":6,"MemberId":"736333447270760448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718947119142535169":{"RangeName":null,"SectionName":"RMTot3","BlockName":"B1","VenaRangeType":2,"DimensionIdStr":"7","MemberIdStr":"718947119142535169","DimensionId":7,"MemberId":"718947119142535169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3_718931117436043267":{"RangeName":null,"SectionName":"RMTot5","BlockName":"","VenaRangeType":0,"DimensionIdStr":"3","MemberIdStr":"718931117436043267","DimensionId":3,"MemberId":"718931117436043267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718947119255781377":{"RangeName":null,"SectionName":"RMTot3","BlockName":"B1","VenaRangeType":2,"DimensionIdStr":"7","MemberIdStr":"718947119255781377","DimensionId":7,"MemberId":"718947119255781377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718947119276752901":{"RangeName":null,"SectionName":"RMTot3","BlockName":"B1","VenaRangeType":2,"DimensionIdStr":"7","MemberIdStr":"718947119276752901","DimensionId":7,"MemberId":"718947119276752901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720673044374355968":{"RangeName":null,"SectionName":"RMTot3","BlockName":"B1","VenaRangeType":2,"DimensionIdStr":"7","MemberIdStr":"720673044374355968","DimensionId":7,"MemberId":"720673044374355968","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718947119268364289":{"RangeName":null,"SectionName":"RMTot3","BlockName":"B1","VenaRangeType":2,"DimensionIdStr":"7","MemberIdStr":"718947119268364289","DimensionId":7,"MemberId":"718947119268364289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718947119289335811":{"RangeName":null,"SectionName":"RMTot3","BlockName":"B1","VenaRangeType":2,"DimensionIdStr":"7","MemberIdStr":"718947119289335811","DimensionId":7,"MemberId":"718947119289335811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718947119255781379":{"RangeName":null,"SectionName":"RMTot3","BlockName":"B1","VenaRangeType":2,"DimensionIdStr":"7","MemberIdStr":"718947119255781379","DimensionId":7,"MemberId":"718947119255781379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5_P_4_718931129058590721":{"RangeName":null,"SectionName":"RMTot5","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718947119205449731":{"RangeName":null,"SectionName":"RMTot3","BlockName":"B1","VenaRangeType":2,"DimensionIdStr":"7","MemberIdStr":"718947119205449731","DimensionId":7,"MemberId":"718947119205449731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718947119205449733":{"RangeName":null,"SectionName":"RMTot3","BlockName":"B1","VenaRangeType":2,"DimensionIdStr":"7","MemberIdStr":"718947119205449733","DimensionId":7,"MemberId":"718947119205449733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718947119155118081":{"RangeName":null,"SectionName":"RMTot3","BlockName":"B1","VenaRangeType":2,"DimensionIdStr":"7","MemberIdStr":"718947119155118081","DimensionId":7,"MemberId":"718947119155118081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718947119155118083":{"RangeName":null,"SectionName":"RMTot3","BlockName":"B1","VenaRangeType":2,"DimensionIdStr":"7","MemberIdStr":"718947119155118083","DimensionId":7,"MemberId":"718947119155118083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718947119272558593":{"RangeName":null,"SectionName":"RMTot3","BlockName":"B1","VenaRangeType":2,"DimensionIdStr":"7","MemberIdStr":"718947119272558593","DimensionId":7,"MemberId":"718947119272558593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2":{"RangeName":null,"SectionName":"RMTot3","BlockName":"B1","VenaRangeType":1,"DimensionIdStr":"3","MemberIdStr":"733406386659655682","DimensionId":3,"MemberId":"733406386659655682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718947119226421253":{"RangeName":null,"SectionName":"RMTot3","BlockName":"B1","VenaRangeType":2,"DimensionIdStr":"7","MemberIdStr":"718947119226421253","DimensionId":7,"MemberId":"718947119226421253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733406386659655682_1":{"RangeName":null,"SectionName":"RMTot3","BlockName":"B1","VenaRangeType":1,"DimensionIdStr":"3","MemberIdStr":"733406386659655682","DimensionId":3,"MemberId":"733406386659655682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718947119155118085":{"RangeName":null,"SectionName":"RMTot3","BlockName":"B1","VenaRangeType":2,"DimensionIdStr":"7","MemberIdStr":"718947119155118085","DimensionId":7,"MemberId":"718947119155118085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718947119272558595":{"RangeName":null,"SectionName":"RMTot3","BlockName":"B1","VenaRangeType":2,"DimensionIdStr":"7","MemberIdStr":"718947119272558595","DimensionId":7,"MemberId":"718947119272558595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718947119192866819":{"RangeName":null,"SectionName":"RMTot3","BlockName":"B1","VenaRangeType":2,"DimensionIdStr":"7","MemberIdStr":"718947119192866819","DimensionId":7,"MemberId":"718947119192866819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718947119272558597":{"RangeName":null,"SectionName":"RMTot3","BlockName":"B1","VenaRangeType":2,"DimensionIdStr":"7","MemberIdStr":"718947119272558597","DimensionId":7,"MemberId":"718947119272558597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718947119239004165":{"RangeName":null,"SectionName":"RMTot3","BlockName":"B1","VenaRangeType":2,"DimensionIdStr":"7","MemberIdStr":"718947119239004165","DimensionId":7,"MemberId":"718947119239004165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735962242088566785":{"RangeName":null,"SectionName":"CorCo1","BlockName":"B1","VenaRangeType":1,"DimensionIdStr":"6","MemberIdStr":"735962242088566785","DimensionId":6,"MemberId":"735962242088566785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718947119192866817":{"RangeName":null,"SectionName":"RMTot3","BlockName":"B1","VenaRangeType":2,"DimensionIdStr":"7","MemberIdStr":"718947119192866817","DimensionId":7,"MemberId":"718947119192866817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720393359928590337":{"RangeName":null,"SectionName":"RMTot3","BlockName":"B1","VenaRangeType":1,"DimensionIdStr":"6","MemberIdStr":"720393359928590337","DimensionId":6,"MemberId":"720393359928590337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718947119213838337":{"RangeName":null,"SectionName":"RMTot3","BlockName":"B1","VenaRangeType":2,"DimensionIdStr":"7","MemberIdStr":"718947119213838337","DimensionId":7,"MemberId":"718947119213838337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720393359928590339":{"RangeName":null,"SectionName":"RMTot3","BlockName":"B1","VenaRangeType":1,"DimensionIdStr":"6","MemberIdStr":"720393359928590339","DimensionId":6,"MemberId":"720393359928590339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718947119268364293":{"RangeName":null,"SectionName":"RMTot3","BlockName":"B1","VenaRangeType":2,"DimensionIdStr":"7","MemberIdStr":"718947119268364293","DimensionId":7,"MemberId":"718947119268364293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735962242075983874":{"RangeName":null,"SectionName":"CorCo1","BlockName":"B1","VenaRangeType":1,"DimensionIdStr":"6","MemberIdStr":"735962242075983874","DimensionId":6,"MemberId":"735962242075983874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718947119268364291":{"RangeName":null,"SectionName":"RMTot3","BlockName":"B1","VenaRangeType":2,"DimensionIdStr":"7","MemberIdStr":"718947119268364291","DimensionId":7,"MemberId":"718947119268364291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718947119213838339":{"RangeName":null,"SectionName":"RMTot3","BlockName":"B1","VenaRangeType":2,"DimensionIdStr":"7","MemberIdStr":"718947119213838339","DimensionId":7,"MemberId":"718947119213838339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735962242075983872":{"RangeName":null,"SectionName":"CorCo1","BlockName":"B1","VenaRangeType":1,"DimensionIdStr":"6","MemberIdStr":"735962242075983872","DimensionId":6,"MemberId":"735962242075983872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1":{"RangeName":null,"SectionName":"RMTot3","BlockName":"B1","VenaRangeType":1,"DimensionIdStr":"3","MemberIdStr":"718955783412252672","DimensionId":3,"MemberId":"718955783412252672","Inc":"1","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718947119264169989":{"RangeName":null,"SectionName":"RMTot3","BlockName":"B1","VenaRangeType":2,"DimensionIdStr":"7","MemberIdStr":"718947119264169989","DimensionId":7,"MemberId":"718947119264169989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735962242080178177":{"RangeName":null,"SectionName":"CorCo1","BlockName":"B1","VenaRangeType":1,"DimensionIdStr":"6","MemberIdStr":"735962242080178177","DimensionId":6,"MemberId":"735962242080178177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718947119264169987":{"RangeName":null,"SectionName":"RMTot3","BlockName":"B1","VenaRangeType":2,"DimensionIdStr":"7","MemberIdStr":"718947119264169987","DimensionId":7,"MemberId":"718947119264169987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718947119239004163":{"RangeName":null,"SectionName":"RMTot3","BlockName":"B1","VenaRangeType":2,"DimensionIdStr":"7","MemberIdStr":"718947119239004163","DimensionId":7,"MemberId":"718947119239004163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718947119289335809":{"RangeName":null,"SectionName":"RMTot3","BlockName":"B1","VenaRangeType":2,"DimensionIdStr":"7","MemberIdStr":"718947119289335809","DimensionId":7,"MemberId":"718947119289335809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718947119239004161":{"RangeName":null,"SectionName":"RMTot3","BlockName":"B1","VenaRangeType":2,"DimensionIdStr":"7","MemberIdStr":"718947119239004161","DimensionId":7,"MemberId":"718947119239004161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718947119209644033":{"RangeName":null,"SectionName":"RMTot3","BlockName":"B1","VenaRangeType":2,"DimensionIdStr":"7","MemberIdStr":"718947119209644033","DimensionId":7,"MemberId":"718947119209644033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718947119209644035":{"RangeName":null,"SectionName":"RMTot3","BlockName":"B1","VenaRangeType":2,"DimensionIdStr":"7","MemberIdStr":"718947119209644035","DimensionId":7,"MemberId":"718947119209644035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735962242105344001":{"RangeName":null,"SectionName":"CorCo1","BlockName":"B1","VenaRangeType":1,"DimensionIdStr":"6","MemberIdStr":"735962242105344001","DimensionId":6,"MemberId":"735962242105344001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718947119209644037":{"RangeName":null,"SectionName":"RMTot3","BlockName":"B1","VenaRangeType":2,"DimensionIdStr":"7","MemberIdStr":"718947119209644037","DimensionId":7,"MemberId":"718947119209644037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718947119247392771":{"RangeName":null,"SectionName":"RMTot3","BlockName":"B1","VenaRangeType":2,"DimensionIdStr":"7","MemberIdStr":"718947119247392771","DimensionId":7,"MemberId":"718947119247392771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720393360033447939":{"RangeName":null,"SectionName":"Selectie","BlockName":"","VenaRangeType":0,"DimensionIdStr":"5","MemberIdStr":"720393360033447939","DimensionId":5,"MemberId":"720393360033447939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720393359978921989":{"RangeName":null,"SectionName":"Selectie","BlockName":"","VenaRangeType":0,"DimensionIdStr":"5","MemberIdStr":"720393359978921989","DimensionId":5,"MemberId":"720393359978921989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740650083968745472":{"RangeName":null,"SectionName":"RMTot3","BlockName":"B1","VenaRangeType":1,"DimensionIdStr":"6","MemberIdStr":"740650083968745472","DimensionId":6,"MemberId":"740650083968745472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Selectie_P_5_720393359983116293":{"RangeName":null,"SectionName":"Selectie","BlockName":"","VenaRangeType":0,"DimensionIdStr":"5","MemberIdStr":"720393359983116293","DimensionId":5,"MemberId":"720393359983116293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718947119230615557":{"RangeName":null,"SectionName":"RMTot3","BlockName":"B1","VenaRangeType":2,"DimensionIdStr":"7","MemberIdStr":"718947119230615557","DimensionId":7,"MemberId":"718947119230615557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718947119188672513":{"RangeName":null,"SectionName":"RMTot3","BlockName":"B1","VenaRangeType":2,"DimensionIdStr":"7","MemberIdStr":"718947119188672513","DimensionId":7,"MemberId":"718947119188672513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718947119188672515":{"RangeName":null,"SectionName":"RMTot3","BlockName":"B1","VenaRangeType":2,"DimensionIdStr":"7","MemberIdStr":"718947119188672515","DimensionId":7,"MemberId":"718947119188672515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5":{"RangeName":null,"SectionName":"RMTot3","BlockName":"B1","VenaRangeType":1,"DimensionIdStr":"3","MemberIdStr":"718955783412252672","DimensionId":3,"MemberId":"718955783412252672","Inc":"5","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4":{"RangeName":null,"SectionName":"RMTot3","BlockName":"B1","VenaRangeType":1,"DimensionIdStr":"3","MemberIdStr":"718955783412252672","DimensionId":3,"MemberId":"718955783412252672","Inc":"4","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3":{"RangeName":null,"SectionName":"RMTot3","BlockName":"B1","VenaRangeType":1,"DimensionIdStr":"3","MemberIdStr":"718955783412252672","DimensionId":3,"MemberId":"718955783412252672","Inc":"3","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2":{"RangeName":null,"SectionName":"RMTot3","BlockName":"B1","VenaRangeType":1,"DimensionIdStr":"3","MemberIdStr":"718955783412252672","DimensionId":3,"MemberId":"718955783412252672","Inc":"2","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735962242117926913":{"RangeName":null,"SectionName":"CorCo1","BlockName":"B1","VenaRangeType":1,"DimensionIdStr":"6","MemberIdStr":"735962242117926913","DimensionId":6,"MemberId":"735962242117926913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8":{"RangeName":null,"SectionName":"RMTot3","BlockName":"B1","VenaRangeType":1,"DimensionIdStr":"3","MemberIdStr":"718955783412252672","DimensionId":3,"MemberId":"718955783412252672","Inc":"8","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718947119230615555":{"RangeName":null,"SectionName":"RMTot3","BlockName":"B1","VenaRangeType":2,"DimensionIdStr":"7","MemberIdStr":"718947119230615555","DimensionId":7,"MemberId":"718947119230615555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7":{"RangeName":null,"SectionName":"RMTot3","BlockName":"B1","VenaRangeType":1,"DimensionIdStr":"3","MemberIdStr":"718955783412252672","DimensionId":3,"MemberId":"718955783412252672","Inc":"7","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3_718955783412252672_6":{"RangeName":null,"SectionName":"RMTot3","BlockName":"B1","VenaRangeType":1,"DimensionIdStr":"3","MemberIdStr":"718955783412252672","DimensionId":3,"MemberId":"718955783412252672","Inc":"6","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718947119230615553":{"RangeName":null,"SectionName":"RMTot3","BlockName":"B1","VenaRangeType":2,"DimensionIdStr":"7","MemberIdStr":"718947119230615553","DimensionId":7,"MemberId":"718947119230615553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718947119167700993":{"RangeName":null,"SectionName":"RMTot3","BlockName":"B1","VenaRangeType":2,"DimensionIdStr":"7","MemberIdStr":"718947119167700993","DimensionId":7,"MemberId":"718947119167700993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735962242092761091":{"RangeName":null,"SectionName":"CorCo1","BlockName":"B1","VenaRangeType":1,"DimensionIdStr":"6","MemberIdStr":"735962242092761091","DimensionId":6,"MemberId":"735962242092761091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P_4_718931129058590721":{"RangeName":null,"SectionName":"RMTot3","BlockName":"","VenaRangeType":0,"DimensionIdStr":"4","MemberIdStr":"718931129058590721","DimensionId":4,"MemberId":"718931129058590721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718947119184478211":{"RangeName":null,"SectionName":"RMTot3","BlockName":"B1","VenaRangeType":2,"DimensionIdStr":"7","MemberIdStr":"718947119184478211","DimensionId":7,"MemberId":"718947119184478211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718947119167700995":{"RangeName":null,"SectionName":"RMTot3","BlockName":"B1","VenaRangeType":2,"DimensionIdStr":"7","MemberIdStr":"718947119167700995","DimensionId":7,"MemberId":"718947119167700995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718947119184478209":{"RangeName":null,"SectionName":"RMTot3","BlockName":"B1","VenaRangeType":2,"DimensionIdStr":"7","MemberIdStr":"718947119184478209","DimensionId":7,"MemberId":"718947119184478209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718947119222226945":{"RangeName":null,"SectionName":"RMTot3","BlockName":"B1","VenaRangeType":2,"DimensionIdStr":"7","MemberIdStr":"718947119222226945","DimensionId":7,"MemberId":"718947119222226945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718947119218032641":{"RangeName":null,"SectionName":"RMTot3","BlockName":"B1","VenaRangeType":2,"DimensionIdStr":"7","MemberIdStr":"718947119218032641","DimensionId":7,"MemberId":"718947119218032641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718947119218032643":{"RangeName":null,"SectionName":"RMTot3","BlockName":"B1","VenaRangeType":2,"DimensionIdStr":"7","MemberIdStr":"718947119218032643","DimensionId":7,"MemberId":"718947119218032643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718947119222226947":{"RangeName":null,"SectionName":"RMTot3","BlockName":"B1","VenaRangeType":2,"DimensionIdStr":"7","MemberIdStr":"718947119222226947","DimensionId":7,"MemberId":"718947119222226947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718947119222226949":{"RangeName":null,"SectionName":"RMTot3","BlockName":"B1","VenaRangeType":2,"DimensionIdStr":"7","MemberIdStr":"718947119222226949","DimensionId":7,"MemberId":"718947119222226949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720393359916007427":{"RangeName":null,"SectionName":"RMTot3","BlockName":"B1","VenaRangeType":1,"DimensionIdStr":"6","MemberIdStr":"720393359916007427","DimensionId":6,"MemberId":"720393359916007427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718947119159312385":{"RangeName":null,"SectionName":"RMTot3","BlockName":"B1","VenaRangeType":2,"DimensionIdStr":"7","MemberIdStr":"718947119159312385","DimensionId":7,"MemberId":"718947119159312385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718947119276752897":{"RangeName":null,"SectionName":"RMTot3","BlockName":"B1","VenaRangeType":2,"DimensionIdStr":"7","MemberIdStr":"718947119276752897","DimensionId":7,"MemberId":"718947119276752897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718947119205449729":{"RangeName":null,"SectionName":"RMTot3","BlockName":"B1","VenaRangeType":2,"DimensionIdStr":"7","MemberIdStr":"718947119205449729","DimensionId":7,"MemberId":"718947119205449729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718947119276752899":{"RangeName":null,"SectionName":"RMTot3","BlockName":"B1","VenaRangeType":2,"DimensionIdStr":"7","MemberIdStr":"718947119276752899","DimensionId":7,"MemberId":"718947119276752899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718947119146729473":{"RangeName":null,"SectionName":"RMTot3","BlockName":"B1","VenaRangeType":2,"DimensionIdStr":"7","MemberIdStr":"718947119146729473","DimensionId":7,"MemberId":"718947119146729473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718947119259975681":{"RangeName":null,"SectionName":"RMTot3","BlockName":"B1","VenaRangeType":2,"DimensionIdStr":"7","MemberIdStr":"718947119259975681","DimensionId":7,"MemberId":"718947119259975681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718947119259975683":{"RangeName":null,"SectionName":"RMTot3","BlockName":"B1","VenaRangeType":2,"DimensionIdStr":"7","MemberIdStr":"718947119259975683","DimensionId":7,"MemberId":"718947119259975683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718947119146729475":{"RangeName":null,"SectionName":"RMTot3","BlockName":"B1","VenaRangeType":2,"DimensionIdStr":"7","MemberIdStr":"718947119146729475","DimensionId":7,"MemberId":"718947119146729475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718947119259975685":{"RangeName":null,"SectionName":"RMTot3","BlockName":"B1","VenaRangeType":2,"DimensionIdStr":"7","MemberIdStr":"718947119259975685","DimensionId":7,"MemberId":"718947119259975685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718947119146729477":{"RangeName":null,"SectionName":"RMTot3","BlockName":"B1","VenaRangeType":2,"DimensionIdStr":"7","MemberIdStr":"718947119146729477","DimensionId":7,"MemberId":"718947119146729477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720393359924396032":{"RangeName":null,"SectionName":"RMTot3","BlockName":"B1","VenaRangeType":1,"DimensionIdStr":"6","MemberIdStr":"720393359924396032","DimensionId":6,"MemberId":"720393359924396032","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718947119280947205":{"RangeName":null,"SectionName":"RMTot3","BlockName":"B1","VenaRangeType":2,"DimensionIdStr":"7","MemberIdStr":"718947119280947205","DimensionId":7,"MemberId":"718947119280947205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735962242101149697":{"RangeName":null,"SectionName":"CorCo1","BlockName":"B1","VenaRangeType":1,"DimensionIdStr":"6","MemberIdStr":"735962242101149697","DimensionId":6,"MemberId":"735962242101149697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R_6_720393359924396034":{"RangeName":null,"SectionName":"RMTot3","BlockName":"B1","VenaRangeType":1,"DimensionIdStr":"6","MemberIdStr":"720393359924396034","DimensionId":6,"MemberId":"720393359924396034","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718947119280947203":{"RangeName":null,"SectionName":"RMTot3","BlockName":"B1","VenaRangeType":2,"DimensionIdStr":"7","MemberIdStr":"718947119280947203","DimensionId":7,"MemberId":"718947119280947203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735962242101149699":{"RangeName":null,"SectionName":"CorCo1","BlockName":"B1","VenaRangeType":1,"DimensionIdStr":"6","MemberIdStr":"735962242101149699","DimensionId":6,"MemberId":"735962242101149699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718947119138340867":{"RangeName":null,"SectionName":"RMTot3","BlockName":"B1","VenaRangeType":2,"DimensionIdStr":"7","MemberIdStr":"718947119138340867","DimensionId":7,"MemberId":"718947119138340867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718947119138340869":{"RangeName":null,"SectionName":"RMTot3","BlockName":"B1","VenaRangeType":2,"DimensionIdStr":"7","MemberIdStr":"718947119138340869","DimensionId":7,"MemberId":"718947119138340869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718947119226421251":{"RangeName":null,"SectionName":"RMTot3","BlockName":"B1","VenaRangeType":2,"DimensionIdStr":"7","MemberIdStr":"718947119226421251","DimensionId":7,"MemberId":"718947119226421251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718947119176089605":{"RangeName":null,"SectionName":"RMTot3","BlockName":"B1","VenaRangeType":2,"DimensionIdStr":"7","MemberIdStr":"718947119176089605","DimensionId":7,"MemberId":"718947119176089605","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718947119176089603":{"RangeName":null,"SectionName":"RMTot3","BlockName":"B1","VenaRangeType":2,"DimensionIdStr":"7","MemberIdStr":"718947119176089603","DimensionId":7,"MemberId":"718947119176089603","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CorCo1_B1_R_6_735962242092761089":{"RangeName":null,"SectionName":"CorCo1","BlockName":"B1","VenaRangeType":1,"DimensionIdStr":"6","MemberIdStr":"735962242092761089","DimensionId":6,"MemberId":"735962242092761089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718947119280947201":{"RangeName":null,"SectionName":"RMTot3","BlockName":"B1","VenaRangeType":2,"DimensionIdStr":"7","MemberIdStr":"718947119280947201","DimensionId":7,"MemberId":"718947119280947201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718947119176089601":{"RangeName":null,"SectionName":"RMTot3","BlockName":"B1","VenaRangeType":2,"DimensionIdStr":"7","MemberIdStr":"718947119176089601","DimensionId":7,"MemberId":"718947119176089601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718947119226421249":{"RangeName":null,"SectionName":"RMTot3","BlockName":"B1","VenaRangeType":2,"DimensionIdStr":"7","MemberIdStr":"718947119226421249","DimensionId":7,"MemberId":"718947119226421249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718947119213838341":{"RangeName":null,"SectionName":"RMTot3","BlockName":"B1","VenaRangeType":2,"DimensionIdStr":"7","MemberIdStr":"718947119213838341","DimensionId":7,"MemberId":"718947119213838341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718947119192866821":{"RangeName":null,"SectionName":"RMTot3","BlockName":"B1","VenaRangeType":2,"DimensionIdStr":"7","MemberIdStr":"718947119192866821","DimensionId":7,"MemberId":"718947119192866821","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718947119171895299":{"RangeName":null,"SectionName":"RMTot3","BlockName":"B1","VenaRangeType":2,"DimensionIdStr":"7","MemberIdStr":"718947119171895299","DimensionId":7,"MemberId":"718947119171895299","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_vena_RMTot3_B1_C_7_718947119171895297":{"RangeName":null,"SectionName":"RMTot3","BlockName":"B1","VenaRangeType":2,"DimensionIdStr":"7","MemberIdStr":"718947119171895297","DimensionId":7,"MemberId":"718947119171895297","Inc":"","SourceGlobalVariableId":"-1","SourceFormVariableId":"00000000-0000-0000-0000-000000000000","IsLineItemDetailEnabled":false,"LineItemDetailOrder":0,"LineItemID":null,"PageVariableSectionReference":"","PageVariableDimensionName":null,"IsDynamicRange":false,"IsDynamicRangeEntry":false,"DynamicRangeID":null,"DynamicRangeEntryID":null,"IsMultiDynamicRange":false,"MultiDynamicCollectionID":null,"MultiDynamicRangeID":null,"IsPageVariable":false}},"DynamicRangeStoreData":{"e2378de1":{"guid":"e2378de1","dimension":5,"member":"720741147862761472","filter":5,"referenceGlobalVariable":false,"globalVaribleId":"00000000-0000-0000-0000-000000000000","referenceFormVariable":false,"formVaribleId":"00000000-0000-0000-0000-000000000000","sorted":false,"dynamicExpression":null,"globalVaribleSnowflake":"-1","DynamicExpressionObject":null,"staticPageMembers":[]},"81192481":{"guid":"81192481","dimension":3,"member":"718947653484806146","filter":7,"referenceGlobalVariable":false,"globalVaribleId":"00000000-0000-0000-0000-000000000000","referenceFormVariable":false,"formVaribleId":"00000000-0000-0000-0000-000000000000","sorted":true,"dynamicExpression":"H4sIAAAAAAAAAM2PTYvCMBBA/4rMyUKFTGpbza3sHvRgKyp7EQ+xHXcDbZWYgiL97yZYWQ+exIOH\r\nwHxm3rvAjywbAgHLbLHqp9ntJblRtOtNGlWoX+rNSat9QZ7ngQ+1jY4g1heYUbUlPS1ADNCHbzJS\r\nlSBijEcYhiyMIs6H0Ri57anKjQU+JMZotW0M3deyA2lp9hoEMvafJlqZc1f7orJc0I401TmlsnK4\r\nFuR23uVLkjr/W50PtmPnU0vovu/CubSLZloXdHInW//zyfEJOXsLeMzDeBgwFkQYjDnyEXsUedTq\r\nPFzpVQ3+RAPbTXsF2eHDyHYCAAA=\r\n","globalVaribleSnowflake":"-1","DynamicExpressionObject":{"lastNodeId":-1,"sorted":false,"DrillDownMembersMemberIds":null,"DrillDownLeavesMemberIds":null,"DimensionId":0,"Value":"SORT(NOT(NOT(Actief Huidige Periode)))","nodes":[{"MemberId":-1,"Detail":717815505662246912,"DimId":3,"AttributeId":-1,"Operator":100,"OperatorArity":100,"CellReferenceName":"","MemberNameSearchType":0,"NodeId":0,"NodeParentIndex":-1},{"MemberId":-1,"Detail":717815505662246912,"DimId":3,"AttributeId":-1,"Operator":100,"OperatorArity":100,"CellReferenceName":"","MemberNameSearchType":0,"NodeId":1,"NodeParentIndex":0},{"MemberId":-1,"Detail":717815505662246912,"DimId":3,"AttributeId":725743003613921280,"Operator":-1,"OperatorArity":-1,"CellReferenceName":"","MemberNameSearchType":0,"NodeId":2,"NodeParentIndex":1}]},"staticPageMembers":null}},"MultiDynamicRangeMetaData":{},"FormVariables":{"GroupMembers":{},"Groups":{"8750584e-e8e7-483d-9c64-caa4548c1c2b":{"id":"8750584e-e8e7-483d-9c64-caa4548c1c2b","lookupId":"8750584ee8e7483d9c64caa4548c1c2b","Name":"*fvJaar","DynamicMemberType":6,"DynamicMatchField":3,"DynamicMemberDimensionId":1,"DynamicMemberDimensionMemberId":"718945599621693440","DataModelId":"717815505662246912","Id":"8750584e-e8e7-483d-9c64-caa4548c1c2b"},"9852d7db-5973-4f36-84b8-d1726d6bdec5":{"id":"9852d7db-5973-4f36-84b8-d1726d6bdec5","lookupId":"9852d7db59734f3684b8d1726d6bdec5","Name":"*fvPeriode","DynamicMemberType":6,"DynamicMatchField":3,"DynamicMemberDimensionId":2,"DynamicMemberDimensionMemberId":"718947118358200320","DataModelId":"717815505662246912","Id":"9852d7db-5973-4f36-84b8-d1726d6bdec5"},"90c82169-3c52-4688-8e47-356138724f89":{"id":"90c82169-3c52-4688-8e47-356138724f89","lookupId":"90c821693c5246888e47356138724f89","Name":"*fvNiveau","DynamicMemberType":6,"DynamicMatchField":3,"DynamicMemberDimensionId":3,"DynamicMemberDimensionMemberId":"718947653484806146","DataModelId":"717815505662246912","Id":"90c82169-3c52-4688-8e47-356138724f89"},"dd670afd-a623-4efa-89a9-2e555dfca536":{"id":"dd670afd-a623-4efa-89a9-2e555dfca536","lookupId":"dd670afda6234efa89a92e555dfca536","Name":"*fvRun","DynamicMemberType":6,"DynamicMatchField":3,"DynamicMemberDimensionId":4,"DynamicMemberDimensionMemberId":"718947118500806657","DataModelId":"717815505662246912","Id":"dd670afd-a623-4efa-89a9-2e555dfca536"},"6fac4fab-3cb8-4dcf-80fa-b546ba44fcb5":{"id":"6fac4fab-3cb8-4dcf-80fa-b546ba44fcb5","lookupId":"6fac4fab3cb84dcf80fab546ba44fcb5","Name":"*fvScenario","DynamicMemberType":6,"DynamicMatchField":3,"DynamicMemberDimensionId":5,"DynamicMemberDimensionMemberId":"720741147862761472","DataModelId":"717815505662246912","Id":"6fac4fab-3cb8-4dcf-80fa-b546ba44fcb5"},"5c1d06aa-3c41-4fe9-b1f7-47d816ea1f13":{"id":"5c1d06aa-3c41-4fe9-b1f7-47d816ea1f13","lookupId":"5c1d06aa3c414fe9b1f747d816ea1f13","Name":"*fvVariabele","DynamicMemberType":6,"DynamicMatchField":3,"DynamicMemberDimensionId":6,"DynamicMemberDimensionMemberId":"720393359572074496","DataModelId":"717815505662246912","Id":"5c1d06aa-3c41-4fe9-b1f7-47d816ea1f13"},"28442b0f-3967-451b-aed8-9fc71c9de7e8":{"id":"28442b0f-3967-451b-aed8-9fc71c9de7e8","lookupId":"28442b0f3967451baed89fc71c9de7e8","Name":"*fvProjectie","DynamicMemberType":6,"DynamicMatchField":3,"DynamicMemberDimensionId":7,"DynamicMemberDimensionMemberId":"718947119138340867","DataModelId":"717815505662246912","Id":"28442b0f-3967-451b-aed8-9fc71c9de7e8"}}},"MaxLIDInsertChunksize":null,"LoadedDataModels":["717815505662246912"],"DynamicBindingStoreDataList":{"BindList":[]},"LineItemEnabledSectionBlockPairs":null,"LineItemDetailsRowMap":{},"VenaWorkbookSettings":{"LoadedSuccessfully":true,"FastChooseEnabled":false,"FastFormulaScanEnabled":false,"RibbonButtonMap":{"WorkOffline":{"TagId":"WorkOffline","ManagerHidden":false,"ContributorHidden":false},"Cascade":{"TagId":"Cascade","ManagerHidden":false,"ContributorHidden":false},"InsertLID":{"TagId":"InsertLID","ManagerHidden":false,"ContributorHidden":false},"RemoveLID":{"TagId":"RemoveLID","ManagerHidden":false,"ContributorHidden":false},"MultiInsertLID":{"TagId":"MultiInsertLID","ManagerHidden":false,"ContributorHidden":false},"SelectLID":{"TagId":"SelectLID","ManagerHidden":false,"ContributorHidden":false},"MoveLID":{"TagId":"MoveLID","ManagerHidden":false,"ContributorHidden":false},"DrillMenu":{"TagId":"DrillMenu","ManagerHidden":false,"ContributorHidden":false},"AuditTrail":{"TagId":"AuditTrail","ManagerHidden":false,"ContributorHidden":false},"Comments":{"TagId":"Comments","ManagerHidden":false,"ContributorHidden":false},"IntersectionFiles":{"TagId":"IntersectionFiles","ManagerHidden":false,"ContributorHidden":false},"MyFunctions":{"TagId":"MyFunctions","ManagerHidden":false,"ContributorHidden":false},"KeyInfo":{"TagId":"KeyInfo","ManagerHidden":false,"ContributorHidden":false},"ZoomOut":{"TagId":"ZoomOut","ManagerHidden":false,"ContributorHidden":false},"ZoomIn":{"TagId":"ZoomIn","ManagerHidden":false,"ContributorHidden":false}},"RibbonButtons":[{"TagId":"WorkOffline","ManagerHidden":false,"ContributorHidden":false},{"TagId":"Cascade","ManagerHidden":false,"ContributorHidden":false},{"TagId":"InsertLID","ManagerHidden":false,"ContributorHidden":false},{"TagId":"RemoveLID","ManagerHidden":false,"ContributorHidden":false},{"TagId":"MultiInsertLID","ManagerHidden":false,"ContributorHidden":false},{"TagId":"SelectLID","ManagerHidden":false,"ContributorHidden":false},{"TagId":"MoveLID","ManagerHidden":false,"ContributorHidden":false},{"TagId":"DrillMenu","ManagerHidden":false,"ContributorHidden":false},{"TagId":"AuditTrail","ManagerHidden":false,"ContributorHidden":false},{"TagId":"Comments","ManagerHidden":false,"ContributorHidden":false},{"TagId":"IntersectionFiles","ManagerHidden":false,"ContributorHidden":false},{"TagId":"MyFunctions","ManagerHidden":false,"ContributorHidden":false},{"TagId":"KeyInfo","ManagerHidden":false,"ContributorHidden":false},{"TagId":"ZoomOut","ManagerHidden":false,"ContributorHidden":false},{"TagId":"ZoomIn","ManagerHidden":false,"ContributorHidden":false}],"OneTimeToken":null,"AddinType":null,"ReadOnly":false,"ProcessId":null},"VenaSqlQueries":null}</venadatastore>
</file>

<file path=customXml/item3.xml><?xml version="1.0" encoding="utf-8"?>
<venadatastore xmlns="http://venasolutions.com/VenaSPMAddin/DataModelSectionStore_V1">{"Selectie":{"Id":717815505662246912,"Name":"ECAP"},"RMTot1":{"Id":717815505662246912,"Name":"ECAP"},"RMTot2":{"Id":717815505662246912,"Name":"ECAP"},"RMTot3":{"Id":717815505662246912,"Name":"ECAP"},"RMTot4":{"Id":717815505662246912,"Name":"ECAP"},"CorCo1":{"Id":717815505662246912,"Name":"ECAP"},"Terug1":{"Id":717815505662246912,"Name":"ECAP"},"RMTot5":{"Id":717815505662246912,"Name":"ECAP"}}</venadatastor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venadatastore xmlns="http://venasolutions.com/VenaSPMAddin/ExcelCustomMultiDynamicCollectionStore_V1">[]</venadatastore>
</file>

<file path=customXml/item6.xml><?xml version="1.0" encoding="utf-8"?>
<p:properties xmlns:p="http://schemas.microsoft.com/office/2006/metadata/properties" xmlns:xsi="http://www.w3.org/2001/XMLSchema-instance" xmlns:pc="http://schemas.microsoft.com/office/infopath/2007/PartnerControls">
  <documentManagement/>
</p:properties>
</file>

<file path=customXml/item7.xml><?xml version="1.0" encoding="utf-8"?>
<ct:contentTypeSchema xmlns:ct="http://schemas.microsoft.com/office/2006/metadata/contentType" xmlns:ma="http://schemas.microsoft.com/office/2006/metadata/properties/metaAttributes" ct:_="" ma:_="" ma:contentTypeName="Document" ma:contentTypeID="0x01010039E2C7A683396D4CBDFAB91B33EC65D2" ma:contentTypeVersion="9" ma:contentTypeDescription="Create a new document." ma:contentTypeScope="" ma:versionID="35cb72708c7626efd383ff3f1891bbcf">
  <xsd:schema xmlns:xsd="http://www.w3.org/2001/XMLSchema" xmlns:xs="http://www.w3.org/2001/XMLSchema" xmlns:p="http://schemas.microsoft.com/office/2006/metadata/properties" xmlns:ns2="746818e7-171f-43cb-99a4-4b35303167b0" xmlns:ns3="bf8e6a59-8887-400e-bd32-f41b965d62ae" targetNamespace="http://schemas.microsoft.com/office/2006/metadata/properties" ma:root="true" ma:fieldsID="c1230978bea52b3333a3058cb1274a2a" ns2:_="" ns3:_="">
    <xsd:import namespace="746818e7-171f-43cb-99a4-4b35303167b0"/>
    <xsd:import namespace="bf8e6a59-8887-400e-bd32-f41b965d62a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6818e7-171f-43cb-99a4-4b35303167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8e6a59-8887-400e-bd32-f41b965d62a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8.xml><?xml version="1.0" encoding="utf-8"?>
<venadatastore xmlns="http://venasolutions.com/VenaSPMAddin/ServerSideBlobV2">H4sIAAAAAAAAAO2da3PayLaG/8ouPp05CTXqeytV54Njx7ETO3aMcz17l0uAcEgweLg4caby33c3oJZAwrQITCetlZm9J5aW2i+th7V69fXv2tt4OOoO+rUn6HHtNLq97favR7Unf9eu7uJ+dLU/GO4P0NX51fnbRtyLW+NufIX07Yuofx2/im7i2pP+pNd7XGvom4P+7FJt9lztce1pb9D6Mr+ofnyrCp0+enl/qy4Fj2sH3Zu4rxUctxvjobLST53GN814mFyp60sZu5nWuUly/7jfmv2KxmAybMXPe4Nm1HsbDbtRsxenZrO7h4PhzcK9YP6nXvB/yR/9S0Yn3X58PI5vDuJx1O096+sSVAGdqDeKH9cW754N2/Fw+iGT68cHSXWdR9dxomBedRdxJx7G/ZauqqSya4uWphKyNX88OrjvRzfd1rRijZbFy8/64+G9uZe9k2rK2ae3jkenk964W/iLsnf2B73e7NOkz+aezBab/XS1J+PhJP7x+AH28G7ZwxbsYWDPf/YOPrw6v2oY7GJMhGzHNp4vU3sP8ycK+KvbOL+6995vE/L06ysHXs281V8Bv2mJhr+L08vBmCjfd/j2ineiFu1ETdJqStpudWSgfmCUNyNKO60ms4ByVtxGLvHwbQ7JtYJ2DmyioK4l1LWGuhZRX1LxSwP7G7vKFayWbCP+BJTQRoQ4vZI9mzbiT7AHbURgL2WPXT1FV/vbDNNsicqnKM8lhkANgXqzQM02DNTLWEKgBmdZ3lluFqg3Yw8CNbA3Zc8Ad371/O2VwAHnAmEqA8lFSLHYZq9OEYjP85G5QMRWYnFhub8JqhVDdDE2FzFKOCEYSRJy5I7RBRFbZHSpXGD012d0nmxPEx5xJZAMqUAoRKEIOEJ44z4f2wxH5BHNa1hCVCwQWmjvV8AHQlcTSn4BQklJQgkQ6iehF1dkSihjQhKKMGaYi437LosIRQWEkkJClzQsEUpyhObsgVAPCS30oRsPN27Rh+Y6Ltf4UAaEVoBQTAkKJeUuCU012BGatQdCvSF0PnVtGuX5lSAs5BhTHEhKBKZy4xmUtlGe5wnNa1gilC8SWmQPhPpOKMKcIMascvldEZpqsCM0aw+EekPoqnYoJyzgPHSayxsNlu3QjD0Q6juhSZvOps9+1+3QXJf9mnaoAEIrRGj4CxAaliQ0BEJ9InRNpmQT5XedKeWi/JpMCaK8j4SeX9GpAyUI4TBgkoWB2DxNshuUp4Xuc0nBEpw05z5z9gCnN3CuCvCEyiCU3OWQfKrBMsBn7IFQ3wlNUmKnk0aMhnJpPBDqKaHTJigOSEhUmy4kPBTqzfNdD8kXNEHzGh5ughbZA6G+EmoSDsYChAnbaldo2STJaLBMkjL2QKivhC77I/oL+FBa0odSINQnQk0aT5I0HglKeEAJtuqp/4k0vnjO3ZKCtXPucvYApzdwrkqSmHrrmEiXI0mpBsskKWMPhFaFUJcjSamGcoTCSJJXhK6a0RSEjEgS2MwK3dmMJqPBckZTxh4IrQqhG7dCt0hoLsqvIRSivFeEZlYhs0wWr0JmQGVoE+R/ahEyeyCLNxqWAGUrsviMPQDqDaAPjya5bYYaDaVGk6AZ6hehq4I8IoJgHtgQurMgbzRYBvmMPRDqDaGr5owwxKQIhMuJ9akGyzkjGXsgtCqEOl3gaTSUIxRS+SoR6nTph9FQjlBI5StB6GyWJXNKqNFQamYoA0IrQahkiCJm1WG/M0KNBktCM/ZAqDeErsrlScCUP7LaCmdnubzRYJnLZ+yBUG8IXRPlnS7wNBrKRXnobaoEofOI6bQdajSUi/LQDq0SoU59qNFQjlDwoZ4SOt00lBAacCI5V207xrh0sWloXsPDE5iL7IFQbwhdMXGEc0JCu+7QnU0cMRosJ45k7AFQbwBdtc8IFyxkP7ECZBtL6IwGyyV0GXsg1BtCT+N4+DWKVO01btV/eoMRyqynE0w5pVDgUL39IJAWuBaUtz1284LWLa7L2wO73rCbHoWYeFeVj0jBCRVUH0a0zbMP7b3rkoa13jVnD4R6Q+iq+B/ykCnP5HSfMaPBMv5n7IFQbwhduVejICEWjvdqTDTY7tWY2gOh3hPKKeJhKJ0O2BsNloRm7IFQbwhNo/yUUJ0qk4BSIihhKnratEOto7wloXkNDxNaZA+E+kbotJt0tqkHxZzxEAm7kaaf2IakoJM0r+DhTtIie4DTGzhXbvIQhJgIp7OaUw22mzyk9kCo94RSzAhDTtcupRosCc3YA6EeErq0V2Ooj73e7oy80ns1Jhps92pM7YFQDwkt9KFOd2Q2Gsr5UNiRuRKEztt0bjcbSzSUa4eCD/WU0MIov9VMacMobz2dJGMPhHpI6KIPlQGWeiaGSx9qNFj60Iw9EFoVQp32NhkN5QgFH1oFQnGAMGMUO127ZDRYDnhm7IFQvwhlV+ebjnYWzrqzG06CsU6A86fcp9P5IkZDOfcJ80W8InTVBg9Y/av+cbpZo9FgucFDxh4IrQqhTvcMNxrKEQpNUK8IXRPlnc5bNhrKRXnwoVUgNOm0cdkOTTWU62iCdqinhM6iPCeEUCqwCARX+bF1Jr/N4aSchjVRvsAeCPWQ0KJJI05XJ6UaSk0agdVJHhLKNj/g8ye6QuGAT4Bzw/3CmZCION4vPNFgmSRl7IFQ7wkVXDAcBi5nhaYaLAnN2AOhvhK68XDnFgmFAU8g1GaBvCScYqen06UabBfIp/ZAqPeESr33oUROo7zRYEloxh4I9Z7Qedbh1IcaDeUyJfCh/hGqO5po0tGkcg0mWRgIbO1AN+tooqs6mrIKluCkRR1Ni/YAp19wFo3GM0pDQZwGeKPBdjQ+tQdCq0Ko0+NnjYZyhMIWDlUgFDGGkAyk0wXyRoPt8uPUHgitCqFOt8ExGsoRCj60CoRioZJilXg4jfJGg+1wUmoPhHpIaPGhSle/97FKGCD1CtJFN4q5Xk/BnLpRo8HSjWbswY16SOgKN7rVdOkfd6MIIPUK0sJ8yekKEKOhXL4EK0CqQGiSezhdK280lMuXgNAqEKonYnAurdbK78yHGg2WPjRjD4T6Tmjij5xOsjcayvlQmGRfCUJJGAQUcadR3miwJDRjD4R6Q+iqcxKlZJwLq0xpZ+ckGg12+41k7YFQbwhd0w51um2o0VCuHQpR3lNC54d3Ez1TPVQvm4UBIS42B89reNiHFtkDoR4SutgORUSqf7ZLaNl2qNFg2Q7N2AOhHhJa6ENdHKOU11DOh0Jvk6eEFi32dDvDyWgotdgTZjj5ReiqXF6wUIVMQV3m8kaDZS6fsQdCvSF0jQ91ulrJaCjnQ2GmfSUInWcdTpcjGw3lMiVoh3pF6JoobzOLeddRPjf9bk2Ux0CoT4QuTRFV/khvjEAowphhLtxMEc2pWGY0v0Fjzh6miPoI6VJTlCIeho73bko02DZFU3two94QunJoPkBCIqs9RHc3NJ9osB2aT+2BUG8IXeNDnQ4rGQ3lfCgQWglC55PZnHbaGw3lJuBBp30lCJ3tduj03O5UQ6kdGuHc7moQOvdHTjvtjYZyPhQ67StBaBBySgPHW4wlGmy3GEvtgdCqEOr2aOREQzlCYZq9V4SuOng2YES9bavzQHZ28KzRYNfblLUHQr0hdI0PddrbZDSU86HQ21QJQqkgIRbCaaZkNFgSmrEHQr0htBFPy4qvzq9YMsueB8H0JNfQanZTUsISonlAi/azZ3lA8xqWAGVFs+wX7QFQrwFlYShkiJHdqPxuAM1qsAF00R4A9QbQpYVKNOAsCCQJuRSUUavpd9teqJTX8HCeVGQPhHpD6AoXKglC3G6d0s5cqNFg6UIz9gCoN4CuHFAKOGKMOU3kjQbbAaXUHgj1nVAkJReYIafnLRgNlnuOZOyB0KoQ6nSHW6OhHKEwoOQpoStWgWyV0X98FQgDSKsAqc2i+V8XUgqQVgHSrbZH/3FICUBaBUhdHK+0PUjheCUfIF01yQmJEPPQKq/f2SQno8FyklPGHrImbwhd60blb+1GJUDqFaSFHfhut7VPNJTrwIfOJ08JXeFGd74p807dqABIqwAp/60h5QCpV5AWxnq3K+gTDeViPaRMVSAUcSGCIHS6MXOqwXIoNGMPhHpD6KqdnEIsOAqstr3d2U5ORoPlTk4ZeyDUG0LnPvT8ik4dKEEIh4E+kDAQeONlS3k4i+aL0kL3uaRgCU6ac585e4DTNzjzc50oFRIjl8vqUg22c51SeyDUe0LnzTmns/GMhnJNUOgQrQShM3/kdJuxVEMpHwrbjFWCUKz/8JA6HVQyGiw7mjL2QKj3hCIZEL1/rNOzQRINloRm7IHQqhDqtLPeaChHKHSFVoLQecR0uvbTaCgX5WHtZ5UIdbohs9FQjlDIlDwldPGsZMSDQFDs9Lx5o+Hh4aQieyDUQ0IXe5tYSBAm0ml/qNFg2duUsQdCfScUCy4YlqHTdqjRYBnlM/ZAqPeEBozSUGCn7VCjwZLQjD0Q6j2hc3/klFCjoZwPBUKrQCiiXDkjKpxODTUaLNuhGXsg1HdCsd4/lnHpdEzJaLD0oRl7ILQqhDodUzIayhEKPrQKhCYR02lvk9FQLspDb1MVCE38kdO5TUZDOR8KhFaB0MQfuewPTTWU86HQH+opoYujnpiSkAfExcELeQ2Wo54ZeyDUQ0KXjvIO1F9w4DTKGw2WUT5jD4R6Q+jKQz4RoiG3GvXc3SGfiQbL/e8y9kCoN4SuifI7347ZIsrTklGeAqF+EloY5Z32hxoN5aI89Id6ReiaKG8zLr/rKJ8bl18T5WFc3itCV/U2EUloILnT3iajwbK3KWMPhFaFUKfr5Y2GcoSCD60CoRhzFTYxczpzxGiwXaeU2gOhvhOKBA+kSoydjssbDZY+NGMPhFaFUKfzQ42GcoRCLu8VoQ9vHSpd5vKphlJbh0poh3pF6Jr+UKftUKOhXH8otEOrQGgSMZ3uH2o0lIvyQGgVCJ3nxY73HEk0lMrlYc+RahCqOxf14S9OdxZLNNjuLJbaA6G+E6pbdZzLzXex30aUNxoso3zGHgj1ntDpGVrY6Xr5VINtOzS1B0KrQqjTcXmjoRyhMC7vBaE/FqU0xoNhfBCNI01kjImQ7Xga4a8nXf3OzKXHtXZSP7Un7HHtZopKbTpNU1CEqJBcd0vS6cGFnW5vrO8qw2FS44u0mE94bS6X5MQUnAXNFNuZXyxZ6GgwHGdYa8+q6tm322E8mn32WeUuqG70B187vehLnHwBDpYfO2t+Vm8ueXg0jsbdln47sy/cqPbk//+jXozUjWoqs/VvLi3UP8nW//SLyhmhkspAvQCeqX/xu9b/eDgprv7aER0d7yV/TvH55Ye7/dOnT/f+pMPT+zcvDy+f3za/R2R0dHdx/fL+Vjx7/ejb0fvWQfPjuw/X3ZNQ3H/88O71o/jb8dnRv4f/7n89+nZDhnd7n++/Nveuj06aJ0d/3Yb98Ytm72J8Nn71vPdu8P7R8FUjGoevP4r+9etH6PMHeo0+xR/eNN/0zhto7+DV/lHz+4uGLq/XeNr9/Kz14VP3/vR4xI+Ciy4TUf/l59dvHr04/TgYvwtOSTu+38O92/DT4NnpXdR50fvrYwt1xGD4ohUc0wBd3vRG/ZdUl3c4ucBk8vbky+fhn+9YcD6+Oe+/Ce4Gd5M/9yfNxsnH3uB9++i4/+7PP7/fd569OHs/OolPvx/ET6+/Hn55/eHzQf/+2fvRm7h9+Zcu7/zw++3b1+TRxd558/L96BDHRwf3Rx/2VW3+n75f2xjuv2u9aDR+NWhP33gd5b5NB8Nur3cw+NqfY5+Em5FxkonBSRzdxQX3s/FKufy3UW+idTXOLi7/59XZ7H97ykXGnX8dqS9Q9zr+13k87CpJf/zxh9LeV3/T37a/M6FOC53FEvV9QUIixgLG9UgLD9EsuGoz9Z3bG49VlUzG5vOd3cbDSHnQ2hMUBOmPe8Pu+H5+bT/u9UzQmUdxE5z1z404GrY+mWO9kuqb//U8Ug+Oj/vt+Jv+lT8e//rKUYHyYCvCBWaCkiAgHJEQIyyD7AfJfqz559CXNv0YuOBjoB/aTRe4b42nDq25cHyqPuU8vKrbWU850l+Y58PB5NaUok2mV6b3pFCVImlcj2Us6lSSdj1scVpvRRFlVLZQCze13SxO2Bg/rvUGgy+T2+PsE/oBba/Nl6zntfW/nbsXUTRMv/ozwbMa4+nVaNz6dNiNe7M3t2C78MVFq24uNz8ZC0OOEQ8JpTo46Io8Ve+kNzdZBkc3Hq0rQ9V1KBlui3azzkJB6rRDeF3Spqy3kcC8zZvtuMVMDVsZL9Rw8oR+QNtr8yXrtIbnbmprlYxtK1m18SVhEquvFS5TyVb1oSs5aEn9DuukxXCdcinrMqaiTpj6FkuBaWc2+D6rZBvjxUqeP6Ef0PbafMk6reRX3bs4mmytjlfezNXxUvPMuo5tqkPVcbvNRRB12vWIY/Uu4k5Ul2EU1nHMGGt3WhEj3NSxlfFCHSdP6Ae0vTZfsk7r+GLS31oF0zIQsyBQFcyZKFHBVnWhKph3ohbtRE31IhTitN3q1GWgjJuM8mZEaafVTD2FlfFCBSdP6Ae0vTZfsk4ruNFS+b9yFlurZWZTy0VZnm0tW1WIqmXWQu2AR5Gyo0i5lDisN1WruE5FWyIeR6iDiKllK+OFWk6e0A9oe22+ZJ3W8ixMx73teWRuV82zNY9sWuE0LOMtrGpEVTOWlOJm0KmTkKu7DDXrUdyW9bDTEqgVtmMRS1PNVsYL1Zw8oR/Q9tp8yToT9oYDnTx0t1fNooTPWFykYlnNVjXyY9oajL6dHB8c90fxcLz/adL/Mup+Nz1LJ4OoHbfNL9VZSdEv/Y/5OE+7/Xa3f216bE66o2nSpa/P/j7tREi6webdZvN+r2kn4nnUHZpcarEbbXQx+Hoa3c7aoLqD8d1g+KWpXmojHo/Vb522SGeSG5NWSyV+HVXKfZKoH6rEb//TYDCKl3vr9B3d7J30okYr6i/fvug2m0rdZDxWL2j6+2v6N591Oj2lT/94GV1Pqz17WVdtX7W/h0fddjvum9L2B/1ZujBYvKM+0340ain12RKTSxuUNnunJ7qzLS0vvbhBiRfxzeAuXioxvbhBidNcpFDo0p0Nym7Euidyqdj04iZq85/+dPPPPu1IOI37k2x56cUNStybtLvjy+E0ZU2LzFzdhMnBjfJN49EClMm1jagcqzxy9oU/7M5TzJTO5ZubvKX7w0l/WsRC2dnLG5T6Mr4/7ncG2RKTSxuU9nEwuDmbjLOlJZc2LO24v1zYcb98WT8Wvd2sG2o73m0bPm07fmw7vmuLrmo77mkbTmk7jmhLvmcrDme7zmVb7mQbTmQbruPnPYZq+53140vVgL0cfInN2NNeW7UDZ+3j2YWLOGqf9XvpEKRqVesmmv7l057JWZOu8Vfv9SQeduOkw/K/rFjNC8XiAQA=</venadatastore>
</file>

<file path=customXml/item9.xml><?xml version="1.0" encoding="utf-8"?>
<venadatastore xmlns="http://venasolutions.com/VenaSPMAddin/VenaWorkbookProperties">{"LoadedSuccessfully":false,"ConnectionContext":null,"Replay":false,"OfflineGuid":"00000000-0000-0000-0000-000000000000","ServiceUrl":null,"WorkbookIsOffline":false,"DocPropertiesJson":null,"Filename":null,"WP":null,"Subdomain":null}</venadatastore>
</file>

<file path=customXml/itemProps1.xml><?xml version="1.0" encoding="utf-8"?>
<ds:datastoreItem xmlns:ds="http://schemas.openxmlformats.org/officeDocument/2006/customXml" ds:itemID="{B2D2D1FA-FBB7-48F2-85BB-FD1B96AF6C74}">
  <ds:schemaRefs>
    <ds:schemaRef ds:uri="http://venasolutions.com/VenaSSP/SSPBlobV1"/>
  </ds:schemaRefs>
</ds:datastoreItem>
</file>

<file path=customXml/itemProps2.xml><?xml version="1.0" encoding="utf-8"?>
<ds:datastoreItem xmlns:ds="http://schemas.openxmlformats.org/officeDocument/2006/customXml" ds:itemID="{CE2091FB-E855-4371-BDC6-476BEBFAA986}">
  <ds:schemaRefs>
    <ds:schemaRef ds:uri="http://venasolutions.com/VenaSPMAddin/ServerSideBlobV1"/>
  </ds:schemaRefs>
</ds:datastoreItem>
</file>

<file path=customXml/itemProps3.xml><?xml version="1.0" encoding="utf-8"?>
<ds:datastoreItem xmlns:ds="http://schemas.openxmlformats.org/officeDocument/2006/customXml" ds:itemID="{F4E6D43D-1C9C-4296-B0A8-D4C1B60F9D18}">
  <ds:schemaRefs>
    <ds:schemaRef ds:uri="http://venasolutions.com/VenaSPMAddin/DataModelSectionStore_V1"/>
  </ds:schemaRefs>
</ds:datastoreItem>
</file>

<file path=customXml/itemProps4.xml><?xml version="1.0" encoding="utf-8"?>
<ds:datastoreItem xmlns:ds="http://schemas.openxmlformats.org/officeDocument/2006/customXml" ds:itemID="{AACC6C0C-DC32-40B8-8697-7608E0ABE3A2}">
  <ds:schemaRefs>
    <ds:schemaRef ds:uri="http://schemas.microsoft.com/sharepoint/v3/contenttype/forms"/>
  </ds:schemaRefs>
</ds:datastoreItem>
</file>

<file path=customXml/itemProps5.xml><?xml version="1.0" encoding="utf-8"?>
<ds:datastoreItem xmlns:ds="http://schemas.openxmlformats.org/officeDocument/2006/customXml" ds:itemID="{95A4162D-B8DC-436B-BCCF-7C5560FA6B6F}">
  <ds:schemaRefs>
    <ds:schemaRef ds:uri="http://venasolutions.com/VenaSPMAddin/ExcelCustomMultiDynamicCollectionStore_V1"/>
  </ds:schemaRefs>
</ds:datastoreItem>
</file>

<file path=customXml/itemProps6.xml><?xml version="1.0" encoding="utf-8"?>
<ds:datastoreItem xmlns:ds="http://schemas.openxmlformats.org/officeDocument/2006/customXml" ds:itemID="{1EA33C80-D7EF-4675-BFF7-C23CFC049DC8}">
  <ds:schemaRefs>
    <ds:schemaRef ds:uri="http://schemas.microsoft.com/office/2006/metadata/properties"/>
    <ds:schemaRef ds:uri="http://schemas.microsoft.com/office/infopath/2007/PartnerControls"/>
  </ds:schemaRefs>
</ds:datastoreItem>
</file>

<file path=customXml/itemProps7.xml><?xml version="1.0" encoding="utf-8"?>
<ds:datastoreItem xmlns:ds="http://schemas.openxmlformats.org/officeDocument/2006/customXml" ds:itemID="{8E9F8498-CFBD-4F36-BBDF-3CBDF6AF23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6818e7-171f-43cb-99a4-4b35303167b0"/>
    <ds:schemaRef ds:uri="bf8e6a59-8887-400e-bd32-f41b965d62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8.xml><?xml version="1.0" encoding="utf-8"?>
<ds:datastoreItem xmlns:ds="http://schemas.openxmlformats.org/officeDocument/2006/customXml" ds:itemID="{63693F25-BFF0-4A9D-8035-8D085E18C3D7}">
  <ds:schemaRefs>
    <ds:schemaRef ds:uri="http://venasolutions.com/VenaSPMAddin/ServerSideBlobV2"/>
  </ds:schemaRefs>
</ds:datastoreItem>
</file>

<file path=customXml/itemProps9.xml><?xml version="1.0" encoding="utf-8"?>
<ds:datastoreItem xmlns:ds="http://schemas.openxmlformats.org/officeDocument/2006/customXml" ds:itemID="{70FCC91E-C4F1-406F-9863-97CA2E26065F}">
  <ds:schemaRefs>
    <ds:schemaRef ds:uri="http://venasolutions.com/VenaSPMAddin/VenaWorkbook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6</vt:i4>
      </vt:variant>
      <vt:variant>
        <vt:lpstr>Benoemde bereiken</vt:lpstr>
      </vt:variant>
      <vt:variant>
        <vt:i4>173</vt:i4>
      </vt:variant>
    </vt:vector>
  </HeadingPairs>
  <TitlesOfParts>
    <vt:vector size="179" baseType="lpstr">
      <vt:lpstr>Voorblad</vt:lpstr>
      <vt:lpstr>Toelichting</vt:lpstr>
      <vt:lpstr>Versiebeheer</vt:lpstr>
      <vt:lpstr>Selectie</vt:lpstr>
      <vt:lpstr>Risicomarge</vt:lpstr>
      <vt:lpstr>Correlatiematrix</vt:lpstr>
      <vt:lpstr>_vena_CorCo1_B1_C_7_720673044374355968</vt:lpstr>
      <vt:lpstr>_vena_CorCo1_B1_R_6_735962242067595267</vt:lpstr>
      <vt:lpstr>_vena_CorCo1_B1_R_6_735962242075983872</vt:lpstr>
      <vt:lpstr>_vena_CorCo1_B1_R_6_735962242075983874</vt:lpstr>
      <vt:lpstr>_vena_CorCo1_B1_R_6_735962242080178177</vt:lpstr>
      <vt:lpstr>_vena_CorCo1_B1_R_6_735962242084372481</vt:lpstr>
      <vt:lpstr>_vena_CorCo1_B1_R_6_735962242084372483</vt:lpstr>
      <vt:lpstr>_vena_CorCo1_B1_R_6_735962242088566785</vt:lpstr>
      <vt:lpstr>_vena_CorCo1_B1_R_6_735962242092761089</vt:lpstr>
      <vt:lpstr>_vena_CorCo1_B1_R_6_735962242092761091</vt:lpstr>
      <vt:lpstr>_vena_CorCo1_B1_R_6_735962242096955393</vt:lpstr>
      <vt:lpstr>_vena_CorCo1_B1_R_6_735962242101149697</vt:lpstr>
      <vt:lpstr>_vena_CorCo1_B1_R_6_735962242101149699</vt:lpstr>
      <vt:lpstr>_vena_CorCo1_B1_R_6_735962242105344001</vt:lpstr>
      <vt:lpstr>_vena_CorCo1_B1_R_6_735962242109538305</vt:lpstr>
      <vt:lpstr>_vena_CorCo1_B1_R_6_735962242109538307</vt:lpstr>
      <vt:lpstr>_vena_CorCo1_B1_R_6_735962242113732609</vt:lpstr>
      <vt:lpstr>_vena_CorCo1_B1_R_6_735962242117926913</vt:lpstr>
      <vt:lpstr>_vena_CorCo1_B1_R_6_735962242122121217</vt:lpstr>
      <vt:lpstr>_vena_CorCo1_B1_R_6_735962242122121219</vt:lpstr>
      <vt:lpstr>_vena_CorCo1_B1_R_6_735962242126315521</vt:lpstr>
      <vt:lpstr>_vena_CorCo1_B1_R_6_735962242130509825</vt:lpstr>
      <vt:lpstr>_vena_CorCo1_P_3_718931117436043267</vt:lpstr>
      <vt:lpstr>_vena_CorCo1_P_4_718931129058590721</vt:lpstr>
      <vt:lpstr>_vena_CorCo1_P_5_718931142656917509</vt:lpstr>
      <vt:lpstr>_vena_CorCo1_P_PVSelectie_1</vt:lpstr>
      <vt:lpstr>_vena_CorCo1_P_PVSelectie_2</vt:lpstr>
      <vt:lpstr>_vena_DYNP_SSelectie_e2378de1</vt:lpstr>
      <vt:lpstr>_vena_RMTot3_B1_C_7_718947119138340867</vt:lpstr>
      <vt:lpstr>_vena_RMTot3_B1_C_7_718947119138340869</vt:lpstr>
      <vt:lpstr>_vena_RMTot3_B1_C_7_718947119142535169</vt:lpstr>
      <vt:lpstr>_vena_RMTot3_B1_C_7_718947119142535171</vt:lpstr>
      <vt:lpstr>_vena_RMTot3_B1_C_7_718947119142535173</vt:lpstr>
      <vt:lpstr>_vena_RMTot3_B1_C_7_718947119146729473</vt:lpstr>
      <vt:lpstr>_vena_RMTot3_B1_C_7_718947119146729475</vt:lpstr>
      <vt:lpstr>_vena_RMTot3_B1_C_7_718947119146729477</vt:lpstr>
      <vt:lpstr>_vena_RMTot3_B1_C_7_718947119150923777</vt:lpstr>
      <vt:lpstr>_vena_RMTot3_B1_C_7_718947119150923779</vt:lpstr>
      <vt:lpstr>_vena_RMTot3_B1_C_7_718947119155118081</vt:lpstr>
      <vt:lpstr>_vena_RMTot3_B1_C_7_718947119155118083</vt:lpstr>
      <vt:lpstr>_vena_RMTot3_B1_C_7_718947119155118085</vt:lpstr>
      <vt:lpstr>_vena_RMTot3_B1_C_7_718947119159312385</vt:lpstr>
      <vt:lpstr>_vena_RMTot3_B1_C_7_718947119159312387</vt:lpstr>
      <vt:lpstr>_vena_RMTot3_B1_C_7_718947119159312389</vt:lpstr>
      <vt:lpstr>_vena_RMTot3_B1_C_7_718947119163506689</vt:lpstr>
      <vt:lpstr>_vena_RMTot3_B1_C_7_718947119163506691</vt:lpstr>
      <vt:lpstr>_vena_RMTot3_B1_C_7_718947119163506693</vt:lpstr>
      <vt:lpstr>_vena_RMTot3_B1_C_7_718947119167700993</vt:lpstr>
      <vt:lpstr>_vena_RMTot3_B1_C_7_718947119167700995</vt:lpstr>
      <vt:lpstr>_vena_RMTot3_B1_C_7_718947119171895297</vt:lpstr>
      <vt:lpstr>_vena_RMTot3_B1_C_7_718947119171895299</vt:lpstr>
      <vt:lpstr>_vena_RMTot3_B1_C_7_718947119176089601</vt:lpstr>
      <vt:lpstr>_vena_RMTot3_B1_C_7_718947119176089603</vt:lpstr>
      <vt:lpstr>_vena_RMTot3_B1_C_7_718947119176089605</vt:lpstr>
      <vt:lpstr>_vena_RMTot3_B1_C_7_718947119180283905</vt:lpstr>
      <vt:lpstr>_vena_RMTot3_B1_C_7_718947119180283907</vt:lpstr>
      <vt:lpstr>_vena_RMTot3_B1_C_7_718947119180283909</vt:lpstr>
      <vt:lpstr>_vena_RMTot3_B1_C_7_718947119184478209</vt:lpstr>
      <vt:lpstr>_vena_RMTot3_B1_C_7_718947119184478211</vt:lpstr>
      <vt:lpstr>_vena_RMTot3_B1_C_7_718947119188672513</vt:lpstr>
      <vt:lpstr>_vena_RMTot3_B1_C_7_718947119188672515</vt:lpstr>
      <vt:lpstr>_vena_RMTot3_B1_C_7_718947119192866817</vt:lpstr>
      <vt:lpstr>_vena_RMTot3_B1_C_7_718947119192866819</vt:lpstr>
      <vt:lpstr>_vena_RMTot3_B1_C_7_718947119192866821</vt:lpstr>
      <vt:lpstr>_vena_RMTot3_B1_C_7_718947119197061121</vt:lpstr>
      <vt:lpstr>_vena_RMTot3_B1_C_7_718947119197061123</vt:lpstr>
      <vt:lpstr>_vena_RMTot3_B1_C_7_718947119197061125</vt:lpstr>
      <vt:lpstr>_vena_RMTot3_B1_C_7_718947119201255425</vt:lpstr>
      <vt:lpstr>_vena_RMTot3_B1_C_7_718947119201255427</vt:lpstr>
      <vt:lpstr>_vena_RMTot3_B1_C_7_718947119201255429</vt:lpstr>
      <vt:lpstr>_vena_RMTot3_B1_C_7_718947119205449729</vt:lpstr>
      <vt:lpstr>_vena_RMTot3_B1_C_7_718947119205449731</vt:lpstr>
      <vt:lpstr>_vena_RMTot3_B1_C_7_718947119205449733</vt:lpstr>
      <vt:lpstr>_vena_RMTot3_B1_C_7_718947119209644033</vt:lpstr>
      <vt:lpstr>_vena_RMTot3_B1_C_7_718947119209644035</vt:lpstr>
      <vt:lpstr>_vena_RMTot3_B1_C_7_718947119209644037</vt:lpstr>
      <vt:lpstr>_vena_RMTot3_B1_C_7_718947119213838337</vt:lpstr>
      <vt:lpstr>_vena_RMTot3_B1_C_7_718947119213838339</vt:lpstr>
      <vt:lpstr>_vena_RMTot3_B1_C_7_718947119213838341</vt:lpstr>
      <vt:lpstr>_vena_RMTot3_B1_C_7_718947119218032641</vt:lpstr>
      <vt:lpstr>_vena_RMTot3_B1_C_7_718947119218032643</vt:lpstr>
      <vt:lpstr>_vena_RMTot3_B1_C_7_718947119222226945</vt:lpstr>
      <vt:lpstr>_vena_RMTot3_B1_C_7_718947119222226947</vt:lpstr>
      <vt:lpstr>_vena_RMTot3_B1_C_7_718947119222226949</vt:lpstr>
      <vt:lpstr>_vena_RMTot3_B1_C_7_718947119226421249</vt:lpstr>
      <vt:lpstr>_vena_RMTot3_B1_C_7_718947119226421251</vt:lpstr>
      <vt:lpstr>_vena_RMTot3_B1_C_7_718947119226421253</vt:lpstr>
      <vt:lpstr>_vena_RMTot3_B1_C_7_718947119230615553</vt:lpstr>
      <vt:lpstr>_vena_RMTot3_B1_C_7_718947119230615555</vt:lpstr>
      <vt:lpstr>_vena_RMTot3_B1_C_7_718947119230615557</vt:lpstr>
      <vt:lpstr>_vena_RMTot3_B1_C_7_718947119234809857</vt:lpstr>
      <vt:lpstr>_vena_RMTot3_B1_C_7_718947119234809859</vt:lpstr>
      <vt:lpstr>_vena_RMTot3_B1_C_7_718947119234809861</vt:lpstr>
      <vt:lpstr>_vena_RMTot3_B1_C_7_718947119239004161</vt:lpstr>
      <vt:lpstr>_vena_RMTot3_B1_C_7_718947119239004163</vt:lpstr>
      <vt:lpstr>_vena_RMTot3_B1_C_7_718947119239004165</vt:lpstr>
      <vt:lpstr>_vena_RMTot3_B1_C_7_718947119243198465</vt:lpstr>
      <vt:lpstr>_vena_RMTot3_B1_C_7_718947119243198467</vt:lpstr>
      <vt:lpstr>_vena_RMTot3_B1_C_7_718947119243198469</vt:lpstr>
      <vt:lpstr>_vena_RMTot3_B1_C_7_718947119247392769</vt:lpstr>
      <vt:lpstr>_vena_RMTot3_B1_C_7_718947119247392771</vt:lpstr>
      <vt:lpstr>_vena_RMTot3_B1_C_7_718947119251587073</vt:lpstr>
      <vt:lpstr>_vena_RMTot3_B1_C_7_718947119251587075</vt:lpstr>
      <vt:lpstr>_vena_RMTot3_B1_C_7_718947119251587077</vt:lpstr>
      <vt:lpstr>_vena_RMTot3_B1_C_7_718947119255781377</vt:lpstr>
      <vt:lpstr>_vena_RMTot3_B1_C_7_718947119255781379</vt:lpstr>
      <vt:lpstr>_vena_RMTot3_B1_C_7_718947119259975681</vt:lpstr>
      <vt:lpstr>_vena_RMTot3_B1_C_7_718947119259975683</vt:lpstr>
      <vt:lpstr>_vena_RMTot3_B1_C_7_718947119259975685</vt:lpstr>
      <vt:lpstr>_vena_RMTot3_B1_C_7_718947119264169985</vt:lpstr>
      <vt:lpstr>_vena_RMTot3_B1_C_7_718947119264169987</vt:lpstr>
      <vt:lpstr>_vena_RMTot3_B1_C_7_718947119264169989</vt:lpstr>
      <vt:lpstr>_vena_RMTot3_B1_C_7_718947119268364289</vt:lpstr>
      <vt:lpstr>_vena_RMTot3_B1_C_7_718947119268364291</vt:lpstr>
      <vt:lpstr>_vena_RMTot3_B1_C_7_718947119268364293</vt:lpstr>
      <vt:lpstr>_vena_RMTot3_B1_C_7_718947119272558593</vt:lpstr>
      <vt:lpstr>_vena_RMTot3_B1_C_7_718947119272558595</vt:lpstr>
      <vt:lpstr>_vena_RMTot3_B1_C_7_718947119272558597</vt:lpstr>
      <vt:lpstr>_vena_RMTot3_B1_C_7_718947119276752897</vt:lpstr>
      <vt:lpstr>_vena_RMTot3_B1_C_7_718947119276752899</vt:lpstr>
      <vt:lpstr>_vena_RMTot3_B1_C_7_718947119276752901</vt:lpstr>
      <vt:lpstr>_vena_RMTot3_B1_C_7_718947119280947201</vt:lpstr>
      <vt:lpstr>_vena_RMTot3_B1_C_7_718947119280947203</vt:lpstr>
      <vt:lpstr>_vena_RMTot3_B1_C_7_718947119280947205</vt:lpstr>
      <vt:lpstr>_vena_RMTot3_B1_C_7_718947119285141505</vt:lpstr>
      <vt:lpstr>_vena_RMTot3_B1_C_7_718947119285141507</vt:lpstr>
      <vt:lpstr>_vena_RMTot3_B1_C_7_718947119285141509</vt:lpstr>
      <vt:lpstr>_vena_RMTot3_B1_C_7_718947119289335809</vt:lpstr>
      <vt:lpstr>_vena_RMTot3_B1_C_7_718947119289335811</vt:lpstr>
      <vt:lpstr>_vena_RMTot3_B1_C_7_720673044374355968</vt:lpstr>
      <vt:lpstr>_vena_RMTot3_B1_R_3_718955783412252672</vt:lpstr>
      <vt:lpstr>_vena_RMTot3_B1_R_3_718955783412252672_1</vt:lpstr>
      <vt:lpstr>_vena_RMTot3_B1_R_3_718955783412252672_2</vt:lpstr>
      <vt:lpstr>_vena_RMTot3_B1_R_3_718955783412252672_3</vt:lpstr>
      <vt:lpstr>_vena_RMTot3_B1_R_3_718955783412252672_4</vt:lpstr>
      <vt:lpstr>_vena_RMTot3_B1_R_3_718955783412252672_5</vt:lpstr>
      <vt:lpstr>_vena_RMTot3_B1_R_3_718955783412252672_6</vt:lpstr>
      <vt:lpstr>_vena_RMTot3_B1_R_3_718955783412252672_7</vt:lpstr>
      <vt:lpstr>_vena_RMTot3_B1_R_3_718955783412252672_8</vt:lpstr>
      <vt:lpstr>_vena_RMTot3_B1_R_3_733406386659655682</vt:lpstr>
      <vt:lpstr>_vena_RMTot3_B1_R_3_733406386659655682_1</vt:lpstr>
      <vt:lpstr>_vena_RMTot3_B1_R_3_733406386659655682_2</vt:lpstr>
      <vt:lpstr>_vena_RMTot3_B1_R_6_720393359916007427</vt:lpstr>
      <vt:lpstr>_vena_RMTot3_B1_R_6_720393359924396032</vt:lpstr>
      <vt:lpstr>_vena_RMTot3_B1_R_6_720393359924396034</vt:lpstr>
      <vt:lpstr>_vena_RMTot3_B1_R_6_720393359928590337</vt:lpstr>
      <vt:lpstr>_vena_RMTot3_B1_R_6_720393359928590339</vt:lpstr>
      <vt:lpstr>_vena_RMTot3_B1_R_6_720393359936978944</vt:lpstr>
      <vt:lpstr>_vena_RMTot3_B1_R_6_720393359936978946</vt:lpstr>
      <vt:lpstr>_vena_RMTot3_B1_R_6_735962242055012353</vt:lpstr>
      <vt:lpstr>_vena_RMTot3_B1_R_6_735962242059206657</vt:lpstr>
      <vt:lpstr>_vena_RMTot3_B1_R_6_735962242059206659</vt:lpstr>
      <vt:lpstr>_vena_RMTot3_B1_R_6_736333447270760448</vt:lpstr>
      <vt:lpstr>_vena_RMTot3_B1_R_6_740650083968745472</vt:lpstr>
      <vt:lpstr>_vena_RMTot3_P_4_718931129058590721</vt:lpstr>
      <vt:lpstr>_vena_RMTot3_P_FV_6fac4fab3cb84dcf80fab546ba44fcb5</vt:lpstr>
      <vt:lpstr>_vena_RMTot3_P_PVSelectie_1</vt:lpstr>
      <vt:lpstr>_vena_RMTot3_P_PVSelectie_2</vt:lpstr>
      <vt:lpstr>_vena_RMTot5_B1_C_FV_6fac4fab3cb84dcf80fab546ba44fcb5</vt:lpstr>
      <vt:lpstr>_vena_RMTot5_B1_R_6_735994787634741248</vt:lpstr>
      <vt:lpstr>_vena_RMTot5_P_3_718931117436043267</vt:lpstr>
      <vt:lpstr>_vena_RMTot5_P_4_718931129058590721</vt:lpstr>
      <vt:lpstr>_vena_RMTot5_P_7_720673044374355968</vt:lpstr>
      <vt:lpstr>_vena_RMTot5_P_PVSelectie_1</vt:lpstr>
      <vt:lpstr>_vena_RMTot5_P_PVSelectie_2</vt:lpstr>
      <vt:lpstr>_vena_Selectie_P_5_720393359966339077</vt:lpstr>
      <vt:lpstr>_vena_Selectie_P_5_720393359978921989</vt:lpstr>
      <vt:lpstr>_vena_Selectie_P_5_720393359983116293</vt:lpstr>
      <vt:lpstr>_vena_Selectie_P_5_720393359991504899</vt:lpstr>
      <vt:lpstr>_vena_Selectie_P_5_720393360033447939</vt:lpstr>
      <vt:lpstr>_vena_Selectie_P_GV_720667124808679427</vt:lpstr>
      <vt:lpstr>_vena_Selectie_P_GV_720667363321839617</vt:lpstr>
      <vt:lpstr>CovMat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Selmar van der Veen</dc:creator>
  <cp:lastModifiedBy>Dries O.C.G. (Oscar)</cp:lastModifiedBy>
  <dcterms:created xsi:type="dcterms:W3CDTF">2019-05-02T10:18:10Z</dcterms:created>
  <dcterms:modified xsi:type="dcterms:W3CDTF">2022-05-31T09:23:24Z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0x01010039E2C7A683396D4CBDFAB91B33EC65D2</vt:lpwstr>
  </property>
</Properties>
</file>