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dyfang/Desktop/Data for M. smithii paper_2018/"/>
    </mc:Choice>
  </mc:AlternateContent>
  <bookViews>
    <workbookView xWindow="640" yWindow="460" windowWidth="28460" windowHeight="14680" tabRatio="500"/>
  </bookViews>
  <sheets>
    <sheet name="Sheet1" sheetId="1" r:id="rId1"/>
    <sheet name="1Q+30W" sheetId="2" r:id="rId2"/>
    <sheet name="1Q+60W" sheetId="3" r:id="rId3"/>
    <sheet name="1Q+90W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5" i="1" l="1"/>
  <c r="U24" i="1"/>
  <c r="U23" i="1"/>
  <c r="R6" i="4"/>
  <c r="Q6" i="4"/>
  <c r="R5" i="4"/>
  <c r="Q5" i="4"/>
  <c r="Z4" i="4"/>
  <c r="Y4" i="4"/>
  <c r="Z3" i="4"/>
  <c r="Y3" i="4"/>
  <c r="Q8" i="3"/>
  <c r="P8" i="3"/>
  <c r="R6" i="3"/>
  <c r="Q6" i="3"/>
  <c r="R5" i="3"/>
  <c r="Q5" i="3"/>
  <c r="Z4" i="3"/>
  <c r="Y4" i="3"/>
  <c r="Z3" i="3"/>
  <c r="Y3" i="3"/>
  <c r="Z2" i="3"/>
  <c r="Y2" i="3"/>
  <c r="R7" i="2"/>
  <c r="Q7" i="2"/>
  <c r="R6" i="2"/>
  <c r="Q6" i="2"/>
  <c r="R5" i="2"/>
  <c r="Q5" i="2"/>
  <c r="S19" i="1"/>
  <c r="S18" i="1"/>
  <c r="R17" i="1"/>
  <c r="S15" i="1"/>
  <c r="S14" i="1"/>
  <c r="S13" i="1"/>
  <c r="S12" i="1"/>
  <c r="S11" i="1"/>
  <c r="AA10" i="1"/>
  <c r="AA9" i="1"/>
  <c r="AA7" i="1"/>
  <c r="AA6" i="1"/>
  <c r="AA5" i="1"/>
  <c r="R18" i="1"/>
  <c r="R19" i="1"/>
  <c r="Q17" i="1"/>
  <c r="R15" i="1"/>
  <c r="R14" i="1"/>
  <c r="R13" i="1"/>
  <c r="R12" i="1"/>
  <c r="R11" i="1"/>
  <c r="Z10" i="1"/>
  <c r="Z9" i="1"/>
  <c r="Z7" i="1"/>
  <c r="Z6" i="1"/>
  <c r="Z5" i="1"/>
</calcChain>
</file>

<file path=xl/sharedStrings.xml><?xml version="1.0" encoding="utf-8"?>
<sst xmlns="http://schemas.openxmlformats.org/spreadsheetml/2006/main" count="138" uniqueCount="39">
  <si>
    <t>ColonyID</t>
  </si>
  <si>
    <t>Queen</t>
  </si>
  <si>
    <t>Worker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</si>
  <si>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</si>
  <si>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</si>
  <si>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</si>
  <si>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</si>
  <si>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</si>
  <si>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</si>
  <si>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</si>
  <si>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</si>
  <si>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</si>
  <si>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</si>
  <si>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</si>
  <si>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</si>
  <si>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</si>
  <si>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</si>
  <si>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</si>
  <si>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</si>
  <si>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</si>
  <si>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</si>
  <si>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</si>
  <si>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</si>
  <si>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</si>
  <si>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</si>
  <si>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</si>
  <si>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Colony</t>
  </si>
  <si>
    <t>Number</t>
  </si>
  <si>
    <t>1Q 30W</t>
  </si>
  <si>
    <t>1Q 60W</t>
  </si>
  <si>
    <t>1Q 90W</t>
  </si>
  <si>
    <t>-</t>
  </si>
  <si>
    <t>2018 Data</t>
  </si>
  <si>
    <t xml:space="preserve">2017 Data </t>
  </si>
  <si>
    <t>12nd week</t>
  </si>
  <si>
    <t>1+60w</t>
  </si>
  <si>
    <t>1+90w</t>
  </si>
  <si>
    <t>1+30w</t>
  </si>
  <si>
    <t>Average fungus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</si>
</sst>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2" borderId="0" xfId="0" applyFill="1"/>
    <xf numFmtId="0" fontId="4" fillId="0" borderId="0" xfId="0" applyFont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5" borderId="0" xfId="0" applyFill="1"/>
    <xf numFmtId="0" fontId="0" fillId="3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1+30W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Sheet1!$D$27:$K$27</c:f>
              <c:numCache>
                <c:formatCode>General</c:formatCode>
                <c:ptCount val="8"/>
                <c:pt idx="0">
                  <c:v>0.1</c:v>
                </c:pt>
                <c:pt idx="1">
                  <c:v>0.146</c:v>
                </c:pt>
                <c:pt idx="2">
                  <c:v>0.21</c:v>
                </c:pt>
                <c:pt idx="3">
                  <c:v>0.288</c:v>
                </c:pt>
                <c:pt idx="4">
                  <c:v>0.323</c:v>
                </c:pt>
                <c:pt idx="5">
                  <c:v>0.355</c:v>
                </c:pt>
                <c:pt idx="6">
                  <c:v>0.37</c:v>
                </c:pt>
                <c:pt idx="7">
                  <c:v>0.341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Sheet1!$D$28:$K$28</c:f>
              <c:numCache>
                <c:formatCode>General</c:formatCode>
                <c:ptCount val="8"/>
                <c:pt idx="0">
                  <c:v>0.1</c:v>
                </c:pt>
                <c:pt idx="1">
                  <c:v>0.159</c:v>
                </c:pt>
                <c:pt idx="2">
                  <c:v>0.187</c:v>
                </c:pt>
                <c:pt idx="3">
                  <c:v>0.234</c:v>
                </c:pt>
                <c:pt idx="4">
                  <c:v>0.237</c:v>
                </c:pt>
                <c:pt idx="5">
                  <c:v>0.234</c:v>
                </c:pt>
                <c:pt idx="6">
                  <c:v>0.225</c:v>
                </c:pt>
                <c:pt idx="7">
                  <c:v>0.22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Sheet1!$D$29:$K$29</c:f>
              <c:numCache>
                <c:formatCode>General</c:formatCode>
                <c:ptCount val="8"/>
                <c:pt idx="0">
                  <c:v>0.1</c:v>
                </c:pt>
                <c:pt idx="1">
                  <c:v>0.108</c:v>
                </c:pt>
                <c:pt idx="2">
                  <c:v>0.16</c:v>
                </c:pt>
                <c:pt idx="3">
                  <c:v>0.174</c:v>
                </c:pt>
                <c:pt idx="4">
                  <c:v>0.202</c:v>
                </c:pt>
                <c:pt idx="5">
                  <c:v>0.196</c:v>
                </c:pt>
                <c:pt idx="6">
                  <c:v>0.191</c:v>
                </c:pt>
                <c:pt idx="7">
                  <c:v>0.178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Sheet1!$D$30:$K$30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0.088</c:v>
                </c:pt>
                <c:pt idx="3">
                  <c:v>0.105</c:v>
                </c:pt>
                <c:pt idx="4">
                  <c:v>0.152</c:v>
                </c:pt>
                <c:pt idx="5">
                  <c:v>0.159</c:v>
                </c:pt>
                <c:pt idx="6">
                  <c:v>0.154</c:v>
                </c:pt>
                <c:pt idx="7">
                  <c:v>0.141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Sheet1!$D$31:$K$31</c:f>
              <c:numCache>
                <c:formatCode>General</c:formatCode>
                <c:ptCount val="8"/>
                <c:pt idx="0">
                  <c:v>0.1</c:v>
                </c:pt>
                <c:pt idx="1">
                  <c:v>0.091</c:v>
                </c:pt>
                <c:pt idx="2">
                  <c:v>0.099</c:v>
                </c:pt>
                <c:pt idx="3">
                  <c:v>0.167</c:v>
                </c:pt>
                <c:pt idx="4">
                  <c:v>0.291</c:v>
                </c:pt>
                <c:pt idx="5">
                  <c:v>0.292</c:v>
                </c:pt>
                <c:pt idx="6">
                  <c:v>0.274</c:v>
                </c:pt>
                <c:pt idx="7">
                  <c:v>0.27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Sheet1!$D$32:$K$32</c:f>
              <c:numCache>
                <c:formatCode>General</c:formatCode>
                <c:ptCount val="8"/>
                <c:pt idx="0">
                  <c:v>0.1</c:v>
                </c:pt>
                <c:pt idx="1">
                  <c:v>0.091</c:v>
                </c:pt>
                <c:pt idx="2">
                  <c:v>0.085</c:v>
                </c:pt>
                <c:pt idx="3">
                  <c:v>0.082</c:v>
                </c:pt>
                <c:pt idx="4">
                  <c:v>0.164</c:v>
                </c:pt>
                <c:pt idx="5">
                  <c:v>0.212</c:v>
                </c:pt>
                <c:pt idx="6">
                  <c:v>0.241</c:v>
                </c:pt>
                <c:pt idx="7">
                  <c:v>0.241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Sheet1!$D$33:$K$33</c:f>
              <c:numCache>
                <c:formatCode>General</c:formatCode>
                <c:ptCount val="8"/>
                <c:pt idx="0">
                  <c:v>0.1</c:v>
                </c:pt>
                <c:pt idx="1">
                  <c:v>0.118</c:v>
                </c:pt>
                <c:pt idx="2">
                  <c:v>0.099</c:v>
                </c:pt>
                <c:pt idx="3">
                  <c:v>0.083</c:v>
                </c:pt>
                <c:pt idx="4">
                  <c:v>0.08</c:v>
                </c:pt>
                <c:pt idx="5">
                  <c:v>0.063</c:v>
                </c:pt>
                <c:pt idx="6">
                  <c:v>0.051</c:v>
                </c:pt>
                <c:pt idx="7">
                  <c:v>0.038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3724672"/>
        <c:axId val="-1735465280"/>
      </c:lineChart>
      <c:catAx>
        <c:axId val="-179372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5465280"/>
        <c:crosses val="autoZero"/>
        <c:auto val="1"/>
        <c:lblAlgn val="ctr"/>
        <c:lblOffset val="100"/>
        <c:noMultiLvlLbl val="0"/>
      </c:catAx>
      <c:valAx>
        <c:axId val="-17354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37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1+60W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86482939633"/>
          <c:y val="0.21337962962963"/>
          <c:w val="0.889613517060367"/>
          <c:h val="0.4975069262175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Sheet1!$D$34:$K$34</c:f>
              <c:numCache>
                <c:formatCode>General</c:formatCode>
                <c:ptCount val="8"/>
                <c:pt idx="0">
                  <c:v>0.1</c:v>
                </c:pt>
                <c:pt idx="1">
                  <c:v>0.191</c:v>
                </c:pt>
                <c:pt idx="2">
                  <c:v>0.167</c:v>
                </c:pt>
                <c:pt idx="3">
                  <c:v>0.173</c:v>
                </c:pt>
                <c:pt idx="4">
                  <c:v>0.223</c:v>
                </c:pt>
                <c:pt idx="5">
                  <c:v>0.269</c:v>
                </c:pt>
                <c:pt idx="6">
                  <c:v>0.267</c:v>
                </c:pt>
                <c:pt idx="7">
                  <c:v>0.238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Sheet1!$D$35:$K$35</c:f>
              <c:numCache>
                <c:formatCode>General</c:formatCode>
                <c:ptCount val="8"/>
                <c:pt idx="0">
                  <c:v>0.1</c:v>
                </c:pt>
                <c:pt idx="1">
                  <c:v>0.227</c:v>
                </c:pt>
                <c:pt idx="2">
                  <c:v>0.216</c:v>
                </c:pt>
                <c:pt idx="3">
                  <c:v>0.296</c:v>
                </c:pt>
                <c:pt idx="4">
                  <c:v>0.408</c:v>
                </c:pt>
                <c:pt idx="5">
                  <c:v>0.493</c:v>
                </c:pt>
                <c:pt idx="6">
                  <c:v>0.474</c:v>
                </c:pt>
                <c:pt idx="7">
                  <c:v>0.44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Sheet1!$D$36:$K$36</c:f>
              <c:numCache>
                <c:formatCode>General</c:formatCode>
                <c:ptCount val="8"/>
                <c:pt idx="0">
                  <c:v>0.1</c:v>
                </c:pt>
                <c:pt idx="1">
                  <c:v>0.221</c:v>
                </c:pt>
                <c:pt idx="2">
                  <c:v>0.276</c:v>
                </c:pt>
                <c:pt idx="3">
                  <c:v>0.279</c:v>
                </c:pt>
                <c:pt idx="4">
                  <c:v>0.327</c:v>
                </c:pt>
                <c:pt idx="5">
                  <c:v>0.341</c:v>
                </c:pt>
                <c:pt idx="6">
                  <c:v>0.322</c:v>
                </c:pt>
                <c:pt idx="7">
                  <c:v>0.294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Sheet1!$D$37:$K$37</c:f>
              <c:numCache>
                <c:formatCode>General</c:formatCode>
                <c:ptCount val="8"/>
                <c:pt idx="0">
                  <c:v>0.1</c:v>
                </c:pt>
                <c:pt idx="1">
                  <c:v>0.202</c:v>
                </c:pt>
                <c:pt idx="2">
                  <c:v>0.21</c:v>
                </c:pt>
                <c:pt idx="3">
                  <c:v>0.261</c:v>
                </c:pt>
                <c:pt idx="4">
                  <c:v>0.296</c:v>
                </c:pt>
                <c:pt idx="5">
                  <c:v>0.281</c:v>
                </c:pt>
                <c:pt idx="6">
                  <c:v>0.261</c:v>
                </c:pt>
                <c:pt idx="7">
                  <c:v>0.221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Sheet1!$D$38:$K$38</c:f>
              <c:numCache>
                <c:formatCode>General</c:formatCode>
                <c:ptCount val="8"/>
                <c:pt idx="0">
                  <c:v>0.1</c:v>
                </c:pt>
                <c:pt idx="1">
                  <c:v>0.051</c:v>
                </c:pt>
                <c:pt idx="2">
                  <c:v>0.056</c:v>
                </c:pt>
                <c:pt idx="3">
                  <c:v>0.037</c:v>
                </c:pt>
                <c:pt idx="4">
                  <c:v>0.039</c:v>
                </c:pt>
                <c:pt idx="5">
                  <c:v>0.092</c:v>
                </c:pt>
                <c:pt idx="6">
                  <c:v>0.165</c:v>
                </c:pt>
                <c:pt idx="7">
                  <c:v>0.149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Sheet1!$D$39:$K$39</c:f>
              <c:numCache>
                <c:formatCode>General</c:formatCode>
                <c:ptCount val="8"/>
                <c:pt idx="0">
                  <c:v>0.1</c:v>
                </c:pt>
                <c:pt idx="1">
                  <c:v>0.09</c:v>
                </c:pt>
                <c:pt idx="2">
                  <c:v>0.152</c:v>
                </c:pt>
                <c:pt idx="3">
                  <c:v>0.245</c:v>
                </c:pt>
                <c:pt idx="4">
                  <c:v>0.451</c:v>
                </c:pt>
                <c:pt idx="5">
                  <c:v>0.432</c:v>
                </c:pt>
                <c:pt idx="6">
                  <c:v>0.424</c:v>
                </c:pt>
                <c:pt idx="7">
                  <c:v>0.39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Sheet1!$D$40:$K$40</c:f>
              <c:numCache>
                <c:formatCode>General</c:formatCode>
                <c:ptCount val="8"/>
                <c:pt idx="0">
                  <c:v>0.1</c:v>
                </c:pt>
                <c:pt idx="1">
                  <c:v>0.068</c:v>
                </c:pt>
                <c:pt idx="2">
                  <c:v>0.114</c:v>
                </c:pt>
                <c:pt idx="3">
                  <c:v>0.255</c:v>
                </c:pt>
                <c:pt idx="4">
                  <c:v>0.255</c:v>
                </c:pt>
                <c:pt idx="5">
                  <c:v>0.261</c:v>
                </c:pt>
                <c:pt idx="6">
                  <c:v>0.353</c:v>
                </c:pt>
                <c:pt idx="7">
                  <c:v>0.385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7236272"/>
        <c:axId val="-1749283904"/>
      </c:lineChart>
      <c:catAx>
        <c:axId val="-174723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9283904"/>
        <c:crosses val="autoZero"/>
        <c:auto val="1"/>
        <c:lblAlgn val="ctr"/>
        <c:lblOffset val="100"/>
        <c:noMultiLvlLbl val="0"/>
      </c:catAx>
      <c:valAx>
        <c:axId val="-17492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2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1+90W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Sheet1!$D$41:$K$41</c:f>
              <c:numCache>
                <c:formatCode>General</c:formatCode>
                <c:ptCount val="8"/>
                <c:pt idx="0">
                  <c:v>0.1</c:v>
                </c:pt>
                <c:pt idx="1">
                  <c:v>0.131</c:v>
                </c:pt>
                <c:pt idx="2">
                  <c:v>0.133</c:v>
                </c:pt>
                <c:pt idx="3">
                  <c:v>0.12</c:v>
                </c:pt>
                <c:pt idx="4">
                  <c:v>0.183</c:v>
                </c:pt>
                <c:pt idx="5">
                  <c:v>0.176</c:v>
                </c:pt>
                <c:pt idx="6">
                  <c:v>0.17</c:v>
                </c:pt>
                <c:pt idx="7">
                  <c:v>0.151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Sheet1!$D$42:$K$42</c:f>
              <c:numCache>
                <c:formatCode>General</c:formatCode>
                <c:ptCount val="8"/>
                <c:pt idx="0">
                  <c:v>0.1</c:v>
                </c:pt>
                <c:pt idx="1">
                  <c:v>0.045</c:v>
                </c:pt>
                <c:pt idx="2">
                  <c:v>0.051</c:v>
                </c:pt>
                <c:pt idx="3">
                  <c:v>0.136</c:v>
                </c:pt>
                <c:pt idx="4">
                  <c:v>0.149</c:v>
                </c:pt>
                <c:pt idx="5">
                  <c:v>0.143</c:v>
                </c:pt>
                <c:pt idx="6">
                  <c:v>0.153</c:v>
                </c:pt>
                <c:pt idx="7">
                  <c:v>0.136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Sheet1!$D$43:$K$43</c:f>
              <c:numCache>
                <c:formatCode>General</c:formatCode>
                <c:ptCount val="8"/>
                <c:pt idx="0">
                  <c:v>0.1</c:v>
                </c:pt>
                <c:pt idx="1">
                  <c:v>0.193</c:v>
                </c:pt>
                <c:pt idx="2">
                  <c:v>0.199</c:v>
                </c:pt>
                <c:pt idx="3">
                  <c:v>0.312</c:v>
                </c:pt>
                <c:pt idx="4">
                  <c:v>0.389</c:v>
                </c:pt>
                <c:pt idx="5">
                  <c:v>0.394</c:v>
                </c:pt>
                <c:pt idx="6">
                  <c:v>0.395</c:v>
                </c:pt>
                <c:pt idx="7">
                  <c:v>0.406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Sheet1!$D$44:$K$44</c:f>
              <c:numCache>
                <c:formatCode>General</c:formatCode>
                <c:ptCount val="8"/>
                <c:pt idx="0">
                  <c:v>0.1</c:v>
                </c:pt>
                <c:pt idx="1">
                  <c:v>0.059</c:v>
                </c:pt>
                <c:pt idx="2">
                  <c:v>0.083</c:v>
                </c:pt>
                <c:pt idx="3">
                  <c:v>0.132</c:v>
                </c:pt>
                <c:pt idx="4">
                  <c:v>0.156</c:v>
                </c:pt>
                <c:pt idx="5">
                  <c:v>0.223</c:v>
                </c:pt>
                <c:pt idx="6">
                  <c:v>0.222</c:v>
                </c:pt>
                <c:pt idx="7">
                  <c:v>0.208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Sheet1!$D$45:$K$45</c:f>
              <c:numCache>
                <c:formatCode>General</c:formatCode>
                <c:ptCount val="8"/>
                <c:pt idx="0">
                  <c:v>0.1</c:v>
                </c:pt>
                <c:pt idx="1">
                  <c:v>0.098</c:v>
                </c:pt>
                <c:pt idx="2">
                  <c:v>0.098</c:v>
                </c:pt>
                <c:pt idx="3">
                  <c:v>0.078</c:v>
                </c:pt>
                <c:pt idx="4">
                  <c:v>0.07</c:v>
                </c:pt>
                <c:pt idx="5">
                  <c:v>0.103</c:v>
                </c:pt>
                <c:pt idx="6">
                  <c:v>0.114</c:v>
                </c:pt>
                <c:pt idx="7">
                  <c:v>0.09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Sheet1!$D$46:$K$46</c:f>
              <c:numCache>
                <c:formatCode>General</c:formatCode>
                <c:ptCount val="8"/>
                <c:pt idx="0">
                  <c:v>0.1</c:v>
                </c:pt>
                <c:pt idx="1">
                  <c:v>0.071</c:v>
                </c:pt>
                <c:pt idx="2">
                  <c:v>0.048</c:v>
                </c:pt>
                <c:pt idx="3">
                  <c:v>0.026</c:v>
                </c:pt>
                <c:pt idx="4">
                  <c:v>0.023</c:v>
                </c:pt>
                <c:pt idx="5">
                  <c:v>0.015</c:v>
                </c:pt>
                <c:pt idx="6">
                  <c:v>0.02</c:v>
                </c:pt>
                <c:pt idx="7">
                  <c:v>0.008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Sheet1!$D$47:$K$47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0.238</c:v>
                </c:pt>
                <c:pt idx="3">
                  <c:v>0.216</c:v>
                </c:pt>
                <c:pt idx="4">
                  <c:v>0.224</c:v>
                </c:pt>
                <c:pt idx="5">
                  <c:v>0.209</c:v>
                </c:pt>
                <c:pt idx="6">
                  <c:v>0.262</c:v>
                </c:pt>
                <c:pt idx="7">
                  <c:v>0.231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9980784"/>
        <c:axId val="-1746060208"/>
      </c:lineChart>
      <c:catAx>
        <c:axId val="-172998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6060208"/>
        <c:crosses val="autoZero"/>
        <c:auto val="1"/>
        <c:lblAlgn val="ctr"/>
        <c:lblOffset val="100"/>
        <c:noMultiLvlLbl val="0"/>
      </c:catAx>
      <c:valAx>
        <c:axId val="-17460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299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'1Q+30W'!$D$5:$P$5</c:f>
              <c:numCache>
                <c:formatCode>General</c:formatCode>
                <c:ptCount val="13"/>
                <c:pt idx="0">
                  <c:v>0.1003</c:v>
                </c:pt>
                <c:pt idx="1">
                  <c:v>0.2902</c:v>
                </c:pt>
                <c:pt idx="2">
                  <c:v>0.5716</c:v>
                </c:pt>
                <c:pt idx="3">
                  <c:v>0.5434</c:v>
                </c:pt>
                <c:pt idx="4">
                  <c:v>0.6023</c:v>
                </c:pt>
                <c:pt idx="5">
                  <c:v>0.6467</c:v>
                </c:pt>
                <c:pt idx="6">
                  <c:v>0.509</c:v>
                </c:pt>
                <c:pt idx="7">
                  <c:v>0.4112</c:v>
                </c:pt>
                <c:pt idx="8">
                  <c:v>0.3649</c:v>
                </c:pt>
                <c:pt idx="9">
                  <c:v>0.3377</c:v>
                </c:pt>
                <c:pt idx="10">
                  <c:v>0.3436</c:v>
                </c:pt>
                <c:pt idx="11">
                  <c:v>0.3128</c:v>
                </c:pt>
                <c:pt idx="12">
                  <c:v>0.3182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'1Q+30W'!$D$6:$P$6</c:f>
              <c:numCache>
                <c:formatCode>General</c:formatCode>
                <c:ptCount val="13"/>
                <c:pt idx="0">
                  <c:v>0.0992</c:v>
                </c:pt>
                <c:pt idx="1">
                  <c:v>0.0394</c:v>
                </c:pt>
                <c:pt idx="2">
                  <c:v>0.1486</c:v>
                </c:pt>
                <c:pt idx="3">
                  <c:v>0.2687</c:v>
                </c:pt>
                <c:pt idx="4">
                  <c:v>0.3371</c:v>
                </c:pt>
                <c:pt idx="5">
                  <c:v>0.4463</c:v>
                </c:pt>
                <c:pt idx="6">
                  <c:v>0.3596</c:v>
                </c:pt>
                <c:pt idx="7">
                  <c:v>0.3359</c:v>
                </c:pt>
                <c:pt idx="8">
                  <c:v>0.4038</c:v>
                </c:pt>
                <c:pt idx="9">
                  <c:v>0.4358</c:v>
                </c:pt>
                <c:pt idx="10">
                  <c:v>0.4338</c:v>
                </c:pt>
                <c:pt idx="11">
                  <c:v>0.413</c:v>
                </c:pt>
                <c:pt idx="12">
                  <c:v>0.4036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'1Q+30W'!$D$7:$P$7</c:f>
              <c:numCache>
                <c:formatCode>General</c:formatCode>
                <c:ptCount val="13"/>
                <c:pt idx="0">
                  <c:v>0.1012</c:v>
                </c:pt>
                <c:pt idx="1">
                  <c:v>0.1328</c:v>
                </c:pt>
                <c:pt idx="2">
                  <c:v>0.3296</c:v>
                </c:pt>
                <c:pt idx="3">
                  <c:v>0.4283</c:v>
                </c:pt>
                <c:pt idx="4">
                  <c:v>0.4247</c:v>
                </c:pt>
                <c:pt idx="5">
                  <c:v>0.4612</c:v>
                </c:pt>
                <c:pt idx="6">
                  <c:v>0.3263</c:v>
                </c:pt>
                <c:pt idx="7">
                  <c:v>0.2727</c:v>
                </c:pt>
                <c:pt idx="8">
                  <c:v>0.2626</c:v>
                </c:pt>
                <c:pt idx="9">
                  <c:v>0.3185</c:v>
                </c:pt>
                <c:pt idx="10">
                  <c:v>0.3126</c:v>
                </c:pt>
                <c:pt idx="11">
                  <c:v>0.3051</c:v>
                </c:pt>
                <c:pt idx="12">
                  <c:v>0.2861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1519120"/>
        <c:axId val="-1792358192"/>
      </c:lineChart>
      <c:catAx>
        <c:axId val="-173151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2358192"/>
        <c:crosses val="autoZero"/>
        <c:auto val="1"/>
        <c:lblAlgn val="ctr"/>
        <c:lblOffset val="100"/>
        <c:noMultiLvlLbl val="0"/>
      </c:catAx>
      <c:valAx>
        <c:axId val="-17923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5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'1Q+60W'!$D$5:$P$5</c:f>
              <c:numCache>
                <c:formatCode>General</c:formatCode>
                <c:ptCount val="13"/>
                <c:pt idx="0">
                  <c:v>0.0993</c:v>
                </c:pt>
                <c:pt idx="1">
                  <c:v>0.1073</c:v>
                </c:pt>
                <c:pt idx="2">
                  <c:v>0.273</c:v>
                </c:pt>
                <c:pt idx="3">
                  <c:v>0.2619</c:v>
                </c:pt>
                <c:pt idx="4">
                  <c:v>0.4291</c:v>
                </c:pt>
                <c:pt idx="5">
                  <c:v>0.5929</c:v>
                </c:pt>
                <c:pt idx="6">
                  <c:v>0.5335</c:v>
                </c:pt>
                <c:pt idx="7">
                  <c:v>0.5948</c:v>
                </c:pt>
                <c:pt idx="8">
                  <c:v>0.5586</c:v>
                </c:pt>
                <c:pt idx="9">
                  <c:v>0.6114</c:v>
                </c:pt>
                <c:pt idx="10">
                  <c:v>0.6166</c:v>
                </c:pt>
                <c:pt idx="11">
                  <c:v>0.5634</c:v>
                </c:pt>
                <c:pt idx="12">
                  <c:v>0.4729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'1Q+60W'!$D$6:$P$6</c:f>
              <c:numCache>
                <c:formatCode>General</c:formatCode>
                <c:ptCount val="13"/>
                <c:pt idx="0">
                  <c:v>0.0991</c:v>
                </c:pt>
                <c:pt idx="1">
                  <c:v>0.032</c:v>
                </c:pt>
                <c:pt idx="2">
                  <c:v>0.0796</c:v>
                </c:pt>
                <c:pt idx="3">
                  <c:v>0.0524</c:v>
                </c:pt>
                <c:pt idx="4">
                  <c:v>0.1534</c:v>
                </c:pt>
                <c:pt idx="5">
                  <c:v>0.2641</c:v>
                </c:pt>
                <c:pt idx="6">
                  <c:v>0.1889</c:v>
                </c:pt>
                <c:pt idx="7">
                  <c:v>0.2575</c:v>
                </c:pt>
                <c:pt idx="8">
                  <c:v>0.2817</c:v>
                </c:pt>
                <c:pt idx="9">
                  <c:v>0.2344</c:v>
                </c:pt>
                <c:pt idx="10">
                  <c:v>0.2097</c:v>
                </c:pt>
                <c:pt idx="11">
                  <c:v>0.2014</c:v>
                </c:pt>
                <c:pt idx="12">
                  <c:v>0.1775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'1Q+60W'!$D$7:$P$7</c:f>
              <c:numCache>
                <c:formatCode>General</c:formatCode>
                <c:ptCount val="13"/>
                <c:pt idx="0">
                  <c:v>0.1021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'1Q+60W'!$D$8:$P$8</c:f>
              <c:numCache>
                <c:formatCode>General</c:formatCode>
                <c:ptCount val="13"/>
                <c:pt idx="0">
                  <c:v>0.1</c:v>
                </c:pt>
                <c:pt idx="1">
                  <c:v>0.2772</c:v>
                </c:pt>
                <c:pt idx="2">
                  <c:v>0.4432</c:v>
                </c:pt>
                <c:pt idx="3">
                  <c:v>0.6212</c:v>
                </c:pt>
                <c:pt idx="4">
                  <c:v>0.6593</c:v>
                </c:pt>
                <c:pt idx="5">
                  <c:v>0.6805</c:v>
                </c:pt>
                <c:pt idx="6">
                  <c:v>0.7519</c:v>
                </c:pt>
                <c:pt idx="7">
                  <c:v>0.7213</c:v>
                </c:pt>
                <c:pt idx="8">
                  <c:v>0.7699</c:v>
                </c:pt>
                <c:pt idx="9">
                  <c:v>0.6853</c:v>
                </c:pt>
                <c:pt idx="10">
                  <c:v>0.6021</c:v>
                </c:pt>
                <c:pt idx="11">
                  <c:v>0.5348</c:v>
                </c:pt>
                <c:pt idx="12">
                  <c:v>0.3787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2239408"/>
        <c:axId val="-1746071344"/>
      </c:lineChart>
      <c:catAx>
        <c:axId val="-173223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6071344"/>
        <c:crosses val="autoZero"/>
        <c:auto val="1"/>
        <c:lblAlgn val="ctr"/>
        <c:lblOffset val="100"/>
        <c:noMultiLvlLbl val="0"/>
      </c:catAx>
      <c:valAx>
        <c:axId val="-17460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2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'1Q+90W'!$D$5:$R$5</c:f>
              <c:numCache>
                <c:formatCode>General</c:formatCode>
                <c:ptCount val="15"/>
                <c:pt idx="0">
                  <c:v>0.0999</c:v>
                </c:pt>
                <c:pt idx="1">
                  <c:v>0.0851</c:v>
                </c:pt>
                <c:pt idx="2">
                  <c:v>0.3221</c:v>
                </c:pt>
                <c:pt idx="3">
                  <c:v>0.6935</c:v>
                </c:pt>
                <c:pt idx="4">
                  <c:v>0.9393</c:v>
                </c:pt>
                <c:pt idx="5">
                  <c:v>0.9297</c:v>
                </c:pt>
                <c:pt idx="6">
                  <c:v>0.6638</c:v>
                </c:pt>
                <c:pt idx="7">
                  <c:v>0.5701</c:v>
                </c:pt>
                <c:pt idx="8">
                  <c:v>0.5015</c:v>
                </c:pt>
                <c:pt idx="9">
                  <c:v>0.4815</c:v>
                </c:pt>
                <c:pt idx="10">
                  <c:v>0.4753</c:v>
                </c:pt>
                <c:pt idx="11">
                  <c:v>0.4134</c:v>
                </c:pt>
                <c:pt idx="12">
                  <c:v>0.3437</c:v>
                </c:pt>
                <c:pt idx="13">
                  <c:v>0.2679</c:v>
                </c:pt>
                <c:pt idx="14">
                  <c:v>0.2355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'1Q+90W'!$D$6:$R$6</c:f>
              <c:numCache>
                <c:formatCode>General</c:formatCode>
                <c:ptCount val="15"/>
                <c:pt idx="0">
                  <c:v>0.1037</c:v>
                </c:pt>
                <c:pt idx="1">
                  <c:v>0.2036</c:v>
                </c:pt>
                <c:pt idx="2">
                  <c:v>0.6807</c:v>
                </c:pt>
                <c:pt idx="3">
                  <c:v>1.0575</c:v>
                </c:pt>
                <c:pt idx="4">
                  <c:v>1.2127</c:v>
                </c:pt>
                <c:pt idx="5">
                  <c:v>1.1012</c:v>
                </c:pt>
                <c:pt idx="6">
                  <c:v>0.9743</c:v>
                </c:pt>
                <c:pt idx="7">
                  <c:v>0.8336</c:v>
                </c:pt>
                <c:pt idx="8">
                  <c:v>0.68</c:v>
                </c:pt>
                <c:pt idx="9">
                  <c:v>0.6239</c:v>
                </c:pt>
                <c:pt idx="10">
                  <c:v>0.5502</c:v>
                </c:pt>
                <c:pt idx="11">
                  <c:v>0.489</c:v>
                </c:pt>
                <c:pt idx="12">
                  <c:v>0.3677</c:v>
                </c:pt>
                <c:pt idx="13">
                  <c:v>0.2497</c:v>
                </c:pt>
                <c:pt idx="14">
                  <c:v>0.1597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'1Q+90W'!$D$7:$R$7</c:f>
              <c:numCache>
                <c:formatCode>General</c:formatCode>
                <c:ptCount val="15"/>
                <c:pt idx="0">
                  <c:v>0.1041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'1Q+90W'!$D$8:$R$8</c:f>
              <c:numCache>
                <c:formatCode>General</c:formatCode>
                <c:ptCount val="15"/>
                <c:pt idx="0">
                  <c:v>0.1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1408128"/>
        <c:axId val="-1815898480"/>
      </c:lineChart>
      <c:catAx>
        <c:axId val="-173140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898480"/>
        <c:crosses val="autoZero"/>
        <c:auto val="1"/>
        <c:lblAlgn val="ctr"/>
        <c:lblOffset val="100"/>
        <c:noMultiLvlLbl val="0"/>
      </c:catAx>
      <c:valAx>
        <c:axId val="-18158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4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73</xdr:row>
      <xdr:rowOff>190500</xdr:rowOff>
    </xdr:from>
    <xdr:to>
      <xdr:col>5</xdr:col>
      <xdr:colOff>241300</xdr:colOff>
      <xdr:row>86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73</xdr:row>
      <xdr:rowOff>177800</xdr:rowOff>
    </xdr:from>
    <xdr:to>
      <xdr:col>11</xdr:col>
      <xdr:colOff>50800</xdr:colOff>
      <xdr:row>87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203200</xdr:colOff>
      <xdr:row>73</xdr:row>
      <xdr:rowOff>177800</xdr:rowOff>
    </xdr:from>
    <xdr:to>
      <xdr:col>16</xdr:col>
      <xdr:colOff>647700</xdr:colOff>
      <xdr:row>87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0</xdr:rowOff>
    </xdr:from>
    <xdr:to>
      <xdr:col>12</xdr:col>
      <xdr:colOff>508000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0</xdr:rowOff>
    </xdr:from>
    <xdr:to>
      <xdr:col>12</xdr:col>
      <xdr:colOff>508000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0</xdr:rowOff>
    </xdr:from>
    <xdr:to>
      <xdr:col>12</xdr:col>
      <xdr:colOff>508000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8"/>
  <sheetViews>
    <sheetView tabSelected="1" topLeftCell="A15" workbookViewId="0">
      <selection activeCell="Q37" sqref="Q37"/>
    </sheetView>
  </sheetViews>
  <sheetFormatPr baseColWidth="10" defaultRowHeight="16" x14ac:dyDescent="0.2"/>
  <cols>
    <col min="1" max="1" width="15.5" customWidth="1"/>
  </cols>
  <sheetData>
    <row r="1" spans="1:27" x14ac:dyDescent="0.2">
      <c r="B1" t="s">
        <v>0</v>
      </c>
      <c r="C1" t="s">
        <v>1</v>
      </c>
      <c r="D1" s="1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">
      <c r="A2" s="3" t="s">
        <v>33</v>
      </c>
      <c r="B2" s="1">
        <v>1</v>
      </c>
      <c r="C2" s="1">
        <v>0</v>
      </c>
      <c r="D2" s="1">
        <v>30</v>
      </c>
      <c r="E2" s="1">
        <v>0.1003</v>
      </c>
      <c r="F2" s="1">
        <v>0.11310000000000001</v>
      </c>
      <c r="G2" s="1">
        <v>0.1653</v>
      </c>
      <c r="H2" s="1">
        <v>0.15459999999999999</v>
      </c>
      <c r="I2" s="1">
        <v>0.13220000000000001</v>
      </c>
      <c r="J2" s="1">
        <v>0.10929999999999999</v>
      </c>
      <c r="K2" s="1">
        <v>4.3999999999999997E-2</v>
      </c>
      <c r="L2" s="1">
        <v>2.7699999999999999E-2</v>
      </c>
      <c r="M2" s="1">
        <v>1.84E-2</v>
      </c>
      <c r="N2" s="1">
        <v>1.29E-2</v>
      </c>
      <c r="O2" s="1">
        <v>6.7000000000000002E-3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2">
      <c r="A3" s="3"/>
      <c r="B3" s="1">
        <v>2</v>
      </c>
      <c r="C3" s="1">
        <v>0</v>
      </c>
      <c r="D3" s="1">
        <v>30</v>
      </c>
      <c r="E3" s="1">
        <v>0.1046</v>
      </c>
      <c r="F3" s="1">
        <v>3.7000000000000002E-3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s="11" customFormat="1" x14ac:dyDescent="0.2">
      <c r="A4" s="9"/>
      <c r="B4" s="10">
        <v>3</v>
      </c>
      <c r="C4" s="10">
        <v>0</v>
      </c>
      <c r="D4" s="10">
        <v>30</v>
      </c>
      <c r="E4" s="10">
        <v>0.1</v>
      </c>
      <c r="F4" s="10">
        <v>0.16</v>
      </c>
      <c r="G4" s="10">
        <v>0.2039</v>
      </c>
      <c r="H4" s="10">
        <v>0.20080000000000001</v>
      </c>
      <c r="I4" s="10">
        <v>0.17230000000000001</v>
      </c>
      <c r="J4" s="10">
        <v>0.14799999999999999</v>
      </c>
      <c r="K4" s="10">
        <v>8.8200000000000001E-2</v>
      </c>
      <c r="L4" s="10">
        <v>9.5399999999999999E-2</v>
      </c>
      <c r="M4" s="10">
        <v>5.0599999999999999E-2</v>
      </c>
      <c r="N4" s="10">
        <v>5.2499999999999998E-2</v>
      </c>
      <c r="O4" s="10">
        <v>4.5100000000000001E-2</v>
      </c>
      <c r="P4" s="10">
        <v>4.07E-2</v>
      </c>
      <c r="Q4" s="10">
        <v>4.0599999999999997E-2</v>
      </c>
      <c r="R4" s="10">
        <v>3.5000000000000003E-2</v>
      </c>
      <c r="S4" s="10">
        <v>2.3900000000000001E-2</v>
      </c>
      <c r="T4" s="10">
        <v>1.5299999999999999E-2</v>
      </c>
      <c r="U4" s="10">
        <v>1.17E-2</v>
      </c>
      <c r="V4" s="10">
        <v>9.1999999999999998E-3</v>
      </c>
      <c r="W4" s="10">
        <v>8.5000000000000006E-3</v>
      </c>
      <c r="X4" s="10">
        <v>5.5999999999999999E-3</v>
      </c>
      <c r="Y4" s="10">
        <v>0</v>
      </c>
      <c r="Z4" s="10">
        <v>0</v>
      </c>
      <c r="AA4" s="10">
        <v>0</v>
      </c>
    </row>
    <row r="5" spans="1:27" x14ac:dyDescent="0.2">
      <c r="A5" s="3"/>
      <c r="B5" s="1">
        <v>4</v>
      </c>
      <c r="C5" s="1">
        <v>0</v>
      </c>
      <c r="D5" s="1">
        <v>60</v>
      </c>
      <c r="E5" s="1">
        <v>0.1002</v>
      </c>
      <c r="F5" s="1">
        <v>0.27439999999999998</v>
      </c>
      <c r="G5" s="1">
        <v>0.49909999999999999</v>
      </c>
      <c r="H5" s="1">
        <v>0.63470000000000004</v>
      </c>
      <c r="I5" s="1">
        <v>0.60470000000000002</v>
      </c>
      <c r="J5" s="1">
        <v>0.60809999999999997</v>
      </c>
      <c r="K5" s="1">
        <v>0.58330000000000004</v>
      </c>
      <c r="L5" s="1">
        <v>0.60950000000000004</v>
      </c>
      <c r="M5" s="1">
        <v>0.66479999999999995</v>
      </c>
      <c r="N5" s="1">
        <v>0.71409999999999996</v>
      </c>
      <c r="O5" s="1">
        <v>0.74529999999999996</v>
      </c>
      <c r="P5" s="1">
        <v>0.74039999999999995</v>
      </c>
      <c r="Q5" s="1">
        <v>0.71120000000000005</v>
      </c>
      <c r="R5" s="1">
        <v>0.62770000000000004</v>
      </c>
      <c r="S5" s="1">
        <v>0.59850000000000003</v>
      </c>
      <c r="T5" s="2">
        <v>0.54900000000000004</v>
      </c>
      <c r="U5" s="1">
        <v>0.5393</v>
      </c>
      <c r="V5" s="1">
        <v>0.46460000000000001</v>
      </c>
      <c r="W5" s="1">
        <v>0.44529999999999997</v>
      </c>
      <c r="X5" s="1">
        <v>0.40610000000000002</v>
      </c>
      <c r="Y5" s="1">
        <v>0.3629</v>
      </c>
      <c r="Z5">
        <f>0.7583-0.4795</f>
        <v>0.27879999999999999</v>
      </c>
      <c r="AA5">
        <f>0.7293-0.4795</f>
        <v>0.24979999999999997</v>
      </c>
    </row>
    <row r="6" spans="1:27" x14ac:dyDescent="0.2">
      <c r="A6" s="3"/>
      <c r="B6" s="1">
        <v>5</v>
      </c>
      <c r="C6" s="1">
        <v>0</v>
      </c>
      <c r="D6" s="1">
        <v>60</v>
      </c>
      <c r="E6" s="1">
        <v>9.9599999999999994E-2</v>
      </c>
      <c r="F6" s="1">
        <v>0.1203</v>
      </c>
      <c r="G6" s="1">
        <v>0.2253</v>
      </c>
      <c r="H6" s="1">
        <v>0.27079999999999999</v>
      </c>
      <c r="I6" s="1">
        <v>0.2641</v>
      </c>
      <c r="J6" s="1">
        <v>0.2467</v>
      </c>
      <c r="K6" s="1">
        <v>0.26950000000000002</v>
      </c>
      <c r="L6" s="1">
        <v>0.2732</v>
      </c>
      <c r="M6" s="1">
        <v>0.2571</v>
      </c>
      <c r="N6" s="1">
        <v>0.2482</v>
      </c>
      <c r="O6" s="1">
        <v>0.29980000000000001</v>
      </c>
      <c r="P6" s="1">
        <v>0.3014</v>
      </c>
      <c r="Q6" s="1">
        <v>0.36799999999999999</v>
      </c>
      <c r="R6" s="1">
        <v>0.32290000000000002</v>
      </c>
      <c r="S6" s="1">
        <v>0.34300000000000003</v>
      </c>
      <c r="T6" s="2">
        <v>0.29370000000000002</v>
      </c>
      <c r="U6" s="1">
        <v>0.2853</v>
      </c>
      <c r="V6" s="1">
        <v>0.24610000000000001</v>
      </c>
      <c r="W6" s="1">
        <v>0.20519999999999999</v>
      </c>
      <c r="X6" s="1">
        <v>0.1638</v>
      </c>
      <c r="Y6" s="1">
        <v>0.14169999999999999</v>
      </c>
      <c r="Z6">
        <f>0.5789-0.4987</f>
        <v>8.0199999999999994E-2</v>
      </c>
      <c r="AA6">
        <f>0.5187-0.4987</f>
        <v>2.0000000000000073E-2</v>
      </c>
    </row>
    <row r="7" spans="1:27" s="11" customFormat="1" x14ac:dyDescent="0.2">
      <c r="A7" s="9"/>
      <c r="B7" s="10">
        <v>6</v>
      </c>
      <c r="C7" s="10">
        <v>0</v>
      </c>
      <c r="D7" s="10">
        <v>60</v>
      </c>
      <c r="E7" s="10">
        <v>0.1018</v>
      </c>
      <c r="F7" s="10">
        <v>0.1013</v>
      </c>
      <c r="G7" s="10">
        <v>0.1341</v>
      </c>
      <c r="H7" s="10">
        <v>0.13619999999999999</v>
      </c>
      <c r="I7" s="10">
        <v>0.12640000000000001</v>
      </c>
      <c r="J7" s="10">
        <v>0.21859999999999999</v>
      </c>
      <c r="K7" s="10">
        <v>0.2165</v>
      </c>
      <c r="L7" s="10">
        <v>0.29659999999999997</v>
      </c>
      <c r="M7" s="10">
        <v>0.29620000000000002</v>
      </c>
      <c r="N7" s="10">
        <v>0.30559999999999998</v>
      </c>
      <c r="O7" s="10">
        <v>0.36969999999999997</v>
      </c>
      <c r="P7" s="10">
        <v>0.4214</v>
      </c>
      <c r="Q7" s="10">
        <v>0.43869999999999998</v>
      </c>
      <c r="R7" s="10">
        <v>0.37469999999999998</v>
      </c>
      <c r="S7" s="10">
        <v>0.31119999999999998</v>
      </c>
      <c r="T7" s="12">
        <v>0.28899999999999998</v>
      </c>
      <c r="U7" s="10">
        <v>0.25819999999999999</v>
      </c>
      <c r="V7" s="10">
        <v>0.2175</v>
      </c>
      <c r="W7" s="10">
        <v>0.19969999999999999</v>
      </c>
      <c r="X7" s="10">
        <v>0.1749</v>
      </c>
      <c r="Y7" s="10">
        <v>0.1512</v>
      </c>
      <c r="Z7" s="11">
        <f>0.588-0.4913</f>
        <v>9.6699999999999953E-2</v>
      </c>
      <c r="AA7" s="11">
        <f>0.5644-0.4913</f>
        <v>7.3099999999999998E-2</v>
      </c>
    </row>
    <row r="8" spans="1:27" x14ac:dyDescent="0.2">
      <c r="A8" s="3"/>
      <c r="B8" s="1">
        <v>7</v>
      </c>
      <c r="C8" s="1">
        <v>0</v>
      </c>
      <c r="D8" s="1">
        <v>90</v>
      </c>
      <c r="E8" s="1">
        <v>0.105</v>
      </c>
      <c r="F8" s="1">
        <v>9.5399999999999999E-2</v>
      </c>
      <c r="G8" s="1">
        <v>8.7400000000000005E-2</v>
      </c>
      <c r="H8" s="1">
        <v>7.4399999999999994E-2</v>
      </c>
      <c r="I8" s="1">
        <v>3.8100000000000002E-2</v>
      </c>
      <c r="J8" s="1">
        <v>2.3099999999999999E-2</v>
      </c>
      <c r="K8" s="1">
        <v>1.66E-2</v>
      </c>
      <c r="L8" s="1">
        <v>1.47E-2</v>
      </c>
      <c r="M8" s="1">
        <v>5.7999999999999996E-3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">
      <c r="A9" s="3"/>
      <c r="B9" s="1">
        <v>8</v>
      </c>
      <c r="C9" s="1">
        <v>0</v>
      </c>
      <c r="D9" s="1">
        <v>90</v>
      </c>
      <c r="E9" s="1">
        <v>9.8299999999999998E-2</v>
      </c>
      <c r="F9" s="1">
        <v>0.1741</v>
      </c>
      <c r="G9" s="1">
        <v>0.22819999999999999</v>
      </c>
      <c r="H9" s="1">
        <v>0.42209999999999998</v>
      </c>
      <c r="I9" s="1">
        <v>0.47149999999999997</v>
      </c>
      <c r="J9" s="1">
        <v>0.51919999999999999</v>
      </c>
      <c r="K9" s="1">
        <v>0.52070000000000005</v>
      </c>
      <c r="L9" s="1">
        <v>0.61360000000000003</v>
      </c>
      <c r="M9" s="1">
        <v>0.57889999999999997</v>
      </c>
      <c r="N9" s="1">
        <v>0.5464</v>
      </c>
      <c r="O9" s="1">
        <v>0.53739999999999999</v>
      </c>
      <c r="P9" s="1">
        <v>0.5101</v>
      </c>
      <c r="Q9" s="1">
        <v>0.49059999999999998</v>
      </c>
      <c r="R9" s="1">
        <v>0.47770000000000001</v>
      </c>
      <c r="S9" s="1">
        <v>0.43569999999999998</v>
      </c>
      <c r="T9" s="1">
        <v>0.37180000000000002</v>
      </c>
      <c r="U9" s="1">
        <v>0.31929999999999997</v>
      </c>
      <c r="V9" s="1">
        <v>0.27750000000000002</v>
      </c>
      <c r="W9" s="1">
        <v>0.2545</v>
      </c>
      <c r="X9" s="1">
        <v>0.2014</v>
      </c>
      <c r="Y9" s="1">
        <v>0.1361</v>
      </c>
      <c r="Z9">
        <f>0.5655-0.4688</f>
        <v>9.6700000000000008E-2</v>
      </c>
      <c r="AA9">
        <f>0.5413-0.4688</f>
        <v>7.2500000000000009E-2</v>
      </c>
    </row>
    <row r="10" spans="1:27" s="11" customFormat="1" x14ac:dyDescent="0.2">
      <c r="A10" s="9"/>
      <c r="B10" s="10">
        <v>9</v>
      </c>
      <c r="C10" s="10">
        <v>0</v>
      </c>
      <c r="D10" s="10">
        <v>90</v>
      </c>
      <c r="E10" s="10">
        <v>0.1023</v>
      </c>
      <c r="F10" s="10">
        <v>0.24490000000000001</v>
      </c>
      <c r="G10" s="10">
        <v>0.46129999999999999</v>
      </c>
      <c r="H10" s="10">
        <v>0.52910000000000001</v>
      </c>
      <c r="I10" s="10">
        <v>0.58309999999999995</v>
      </c>
      <c r="J10" s="10">
        <v>0.59789999999999999</v>
      </c>
      <c r="K10" s="10">
        <v>0.58720000000000006</v>
      </c>
      <c r="L10" s="10">
        <v>0.56840000000000002</v>
      </c>
      <c r="M10" s="10">
        <v>0.49299999999999999</v>
      </c>
      <c r="N10" s="10">
        <v>0.4677</v>
      </c>
      <c r="O10" s="10">
        <v>0.45429999999999998</v>
      </c>
      <c r="P10" s="10">
        <v>0.43209999999999998</v>
      </c>
      <c r="Q10" s="10">
        <v>0.3871</v>
      </c>
      <c r="R10" s="10">
        <v>0.34</v>
      </c>
      <c r="S10" s="10">
        <v>0.29799999999999999</v>
      </c>
      <c r="T10" s="10">
        <v>0.24410000000000001</v>
      </c>
      <c r="U10" s="10">
        <v>0.2185</v>
      </c>
      <c r="V10" s="10">
        <v>0.1716</v>
      </c>
      <c r="W10" s="10">
        <v>0.154</v>
      </c>
      <c r="X10" s="10">
        <v>0.12939999999999999</v>
      </c>
      <c r="Y10" s="10">
        <v>0.10979999999999999</v>
      </c>
      <c r="Z10" s="11">
        <f>0.5463-0.4772</f>
        <v>6.9099999999999995E-2</v>
      </c>
      <c r="AA10" s="11">
        <f>0.5168-0.4772</f>
        <v>3.9600000000000024E-2</v>
      </c>
    </row>
    <row r="11" spans="1:27" x14ac:dyDescent="0.2">
      <c r="A11" s="3"/>
      <c r="B11" s="1">
        <v>10</v>
      </c>
      <c r="C11" s="1">
        <v>1</v>
      </c>
      <c r="D11" s="1">
        <v>30</v>
      </c>
      <c r="E11" s="1">
        <v>0.1003</v>
      </c>
      <c r="F11" s="1">
        <v>0.29020000000000001</v>
      </c>
      <c r="G11" s="1">
        <v>0.5716</v>
      </c>
      <c r="H11" s="1">
        <v>0.54339999999999999</v>
      </c>
      <c r="I11" s="1">
        <v>0.60229999999999995</v>
      </c>
      <c r="J11" s="1">
        <v>0.64670000000000005</v>
      </c>
      <c r="K11" s="1">
        <v>0.50900000000000001</v>
      </c>
      <c r="L11" s="1">
        <v>0.41120000000000001</v>
      </c>
      <c r="M11" s="1">
        <v>0.3649</v>
      </c>
      <c r="N11" s="1">
        <v>0.3377</v>
      </c>
      <c r="O11" s="1">
        <v>0.34360000000000002</v>
      </c>
      <c r="P11" s="1">
        <v>0.31280000000000002</v>
      </c>
      <c r="Q11" s="1">
        <v>0.31819999999999998</v>
      </c>
      <c r="R11">
        <f>0.742-0.4855</f>
        <v>0.25650000000000001</v>
      </c>
      <c r="S11">
        <f>0.7174-0.4855</f>
        <v>0.23190000000000005</v>
      </c>
    </row>
    <row r="12" spans="1:27" x14ac:dyDescent="0.2">
      <c r="A12" s="3"/>
      <c r="B12" s="1">
        <v>11</v>
      </c>
      <c r="C12" s="1">
        <v>1</v>
      </c>
      <c r="D12" s="1">
        <v>30</v>
      </c>
      <c r="E12" s="1">
        <v>9.9199999999999997E-2</v>
      </c>
      <c r="F12" s="1">
        <v>3.9399999999999998E-2</v>
      </c>
      <c r="G12" s="1">
        <v>0.14860000000000001</v>
      </c>
      <c r="H12" s="1">
        <v>0.26869999999999999</v>
      </c>
      <c r="I12" s="1">
        <v>0.33710000000000001</v>
      </c>
      <c r="J12" s="1">
        <v>0.44629999999999997</v>
      </c>
      <c r="K12" s="1">
        <v>0.35959999999999998</v>
      </c>
      <c r="L12" s="1">
        <v>0.33589999999999998</v>
      </c>
      <c r="M12" s="1">
        <v>0.40379999999999999</v>
      </c>
      <c r="N12" s="1">
        <v>0.43580000000000002</v>
      </c>
      <c r="O12" s="1">
        <v>0.43380000000000002</v>
      </c>
      <c r="P12" s="1">
        <v>0.41299999999999998</v>
      </c>
      <c r="Q12" s="1">
        <v>0.40360000000000001</v>
      </c>
      <c r="R12">
        <f>0.8444-0.4704</f>
        <v>0.37400000000000005</v>
      </c>
      <c r="S12">
        <f>0.8121-0.4704</f>
        <v>0.34170000000000006</v>
      </c>
    </row>
    <row r="13" spans="1:27" s="11" customFormat="1" x14ac:dyDescent="0.2">
      <c r="A13" s="9"/>
      <c r="B13" s="10">
        <v>12</v>
      </c>
      <c r="C13" s="10">
        <v>1</v>
      </c>
      <c r="D13" s="10">
        <v>30</v>
      </c>
      <c r="E13" s="10">
        <v>0.1012</v>
      </c>
      <c r="F13" s="10">
        <v>0.1328</v>
      </c>
      <c r="G13" s="10">
        <v>0.3296</v>
      </c>
      <c r="H13" s="10">
        <v>0.42830000000000001</v>
      </c>
      <c r="I13" s="10">
        <v>0.42470000000000002</v>
      </c>
      <c r="J13" s="10">
        <v>0.4612</v>
      </c>
      <c r="K13" s="10">
        <v>0.32629999999999998</v>
      </c>
      <c r="L13" s="10">
        <v>0.2727</v>
      </c>
      <c r="M13" s="10">
        <v>0.2626</v>
      </c>
      <c r="N13" s="10">
        <v>0.31850000000000001</v>
      </c>
      <c r="O13" s="10">
        <v>0.31259999999999999</v>
      </c>
      <c r="P13" s="10">
        <v>0.30509999999999998</v>
      </c>
      <c r="Q13" s="10">
        <v>0.28610000000000002</v>
      </c>
      <c r="R13" s="11">
        <f>0.7294-0.479</f>
        <v>0.25040000000000007</v>
      </c>
      <c r="S13" s="11">
        <f>0.7056-0.479</f>
        <v>0.22660000000000002</v>
      </c>
    </row>
    <row r="14" spans="1:27" x14ac:dyDescent="0.2">
      <c r="A14" s="3"/>
      <c r="B14" s="1">
        <v>13</v>
      </c>
      <c r="C14" s="1">
        <v>1</v>
      </c>
      <c r="D14" s="1">
        <v>60</v>
      </c>
      <c r="E14" s="1">
        <v>9.9299999999999999E-2</v>
      </c>
      <c r="F14" s="1">
        <v>0.10730000000000001</v>
      </c>
      <c r="G14" s="1">
        <v>0.27300000000000002</v>
      </c>
      <c r="H14" s="1">
        <v>0.26190000000000002</v>
      </c>
      <c r="I14" s="1">
        <v>0.42909999999999998</v>
      </c>
      <c r="J14" s="1">
        <v>0.59289999999999998</v>
      </c>
      <c r="K14" s="1">
        <v>0.53349999999999997</v>
      </c>
      <c r="L14" s="1">
        <v>0.5948</v>
      </c>
      <c r="M14" s="1">
        <v>0.55859999999999999</v>
      </c>
      <c r="N14" s="1">
        <v>0.61140000000000005</v>
      </c>
      <c r="O14" s="1">
        <v>0.61660000000000004</v>
      </c>
      <c r="P14" s="1">
        <v>0.56340000000000001</v>
      </c>
      <c r="Q14" s="1">
        <v>0.47289999999999999</v>
      </c>
      <c r="R14">
        <f>0.848-0.4795</f>
        <v>0.36849999999999999</v>
      </c>
      <c r="S14">
        <f>0.7827-0.4795</f>
        <v>0.30319999999999997</v>
      </c>
    </row>
    <row r="15" spans="1:27" x14ac:dyDescent="0.2">
      <c r="A15" s="3"/>
      <c r="B15" s="1">
        <v>14</v>
      </c>
      <c r="C15" s="1">
        <v>1</v>
      </c>
      <c r="D15" s="1">
        <v>60</v>
      </c>
      <c r="E15" s="1">
        <v>9.9099999999999994E-2</v>
      </c>
      <c r="F15" s="1">
        <v>3.2000000000000001E-2</v>
      </c>
      <c r="G15" s="1">
        <v>7.9600000000000004E-2</v>
      </c>
      <c r="H15" s="1">
        <v>5.2400000000000002E-2</v>
      </c>
      <c r="I15" s="1">
        <v>0.15340000000000001</v>
      </c>
      <c r="J15" s="1">
        <v>0.2641</v>
      </c>
      <c r="K15" s="1">
        <v>0.18890000000000001</v>
      </c>
      <c r="L15" s="1">
        <v>0.25750000000000001</v>
      </c>
      <c r="M15" s="1">
        <v>0.28170000000000001</v>
      </c>
      <c r="N15" s="1">
        <v>0.2344</v>
      </c>
      <c r="O15" s="1">
        <v>0.2097</v>
      </c>
      <c r="P15" s="1">
        <v>0.2014</v>
      </c>
      <c r="Q15" s="1">
        <v>0.17749999999999999</v>
      </c>
      <c r="R15">
        <f>0.6384-0.4987</f>
        <v>0.13969999999999999</v>
      </c>
      <c r="S15">
        <f>0.6181-0.4987</f>
        <v>0.11940000000000001</v>
      </c>
    </row>
    <row r="16" spans="1:27" x14ac:dyDescent="0.2">
      <c r="A16" s="3"/>
      <c r="B16" s="1">
        <v>15</v>
      </c>
      <c r="C16" s="1">
        <v>1</v>
      </c>
      <c r="D16" s="1">
        <v>60</v>
      </c>
      <c r="E16" s="1">
        <v>0.1021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27" s="11" customFormat="1" x14ac:dyDescent="0.2">
      <c r="A17" s="9"/>
      <c r="B17" s="10">
        <v>16</v>
      </c>
      <c r="C17" s="10">
        <v>1</v>
      </c>
      <c r="D17" s="10">
        <v>60</v>
      </c>
      <c r="E17" s="10">
        <v>0.1</v>
      </c>
      <c r="F17" s="10">
        <v>0.2772</v>
      </c>
      <c r="G17" s="10">
        <v>0.44319999999999998</v>
      </c>
      <c r="H17" s="10">
        <v>0.62119999999999997</v>
      </c>
      <c r="I17" s="10">
        <v>0.6593</v>
      </c>
      <c r="J17" s="10">
        <v>0.68049999999999999</v>
      </c>
      <c r="K17" s="10">
        <v>0.75190000000000001</v>
      </c>
      <c r="L17" s="10">
        <v>0.72130000000000005</v>
      </c>
      <c r="M17" s="10">
        <v>0.76990000000000003</v>
      </c>
      <c r="N17" s="10">
        <v>0.68530000000000002</v>
      </c>
      <c r="O17" s="10">
        <v>0.60209999999999997</v>
      </c>
      <c r="P17" s="10">
        <v>0.53480000000000005</v>
      </c>
      <c r="Q17" s="11">
        <f>0.87-0.4913</f>
        <v>0.37869999999999998</v>
      </c>
      <c r="R17" s="11">
        <f>0.7339-0.4913</f>
        <v>0.24259999999999998</v>
      </c>
    </row>
    <row r="18" spans="1:27" x14ac:dyDescent="0.2">
      <c r="A18" s="3"/>
      <c r="B18" s="1">
        <v>17</v>
      </c>
      <c r="C18" s="1">
        <v>1</v>
      </c>
      <c r="D18" s="1">
        <v>90</v>
      </c>
      <c r="E18" s="1">
        <v>9.9900000000000003E-2</v>
      </c>
      <c r="F18" s="1">
        <v>8.5099999999999995E-2</v>
      </c>
      <c r="G18" s="1">
        <v>0.3221</v>
      </c>
      <c r="H18" s="1">
        <v>0.69350000000000001</v>
      </c>
      <c r="I18" s="1">
        <v>0.93930000000000002</v>
      </c>
      <c r="J18" s="1">
        <v>0.92969999999999997</v>
      </c>
      <c r="K18" s="1">
        <v>0.66379999999999995</v>
      </c>
      <c r="L18" s="1">
        <v>0.57010000000000005</v>
      </c>
      <c r="M18" s="1">
        <v>0.50149999999999995</v>
      </c>
      <c r="N18" s="1">
        <v>0.48149999999999998</v>
      </c>
      <c r="O18" s="1">
        <v>0.4753</v>
      </c>
      <c r="P18" s="1">
        <v>0.41339999999999999</v>
      </c>
      <c r="Q18" s="1">
        <v>0.34370000000000001</v>
      </c>
      <c r="R18">
        <f>0.8036-0.5357</f>
        <v>0.26790000000000003</v>
      </c>
      <c r="S18">
        <f>0.7712-0.5357</f>
        <v>0.23550000000000004</v>
      </c>
    </row>
    <row r="19" spans="1:27" x14ac:dyDescent="0.2">
      <c r="A19" s="3"/>
      <c r="B19" s="1">
        <v>18</v>
      </c>
      <c r="C19" s="1">
        <v>1</v>
      </c>
      <c r="D19" s="1">
        <v>90</v>
      </c>
      <c r="E19" s="1">
        <v>0.1037</v>
      </c>
      <c r="F19" s="1">
        <v>0.2036</v>
      </c>
      <c r="G19" s="1">
        <v>0.68069999999999997</v>
      </c>
      <c r="H19" s="1">
        <v>1.0575000000000001</v>
      </c>
      <c r="I19" s="1">
        <v>1.2126999999999999</v>
      </c>
      <c r="J19" s="1">
        <v>1.1012</v>
      </c>
      <c r="K19" s="1">
        <v>0.97430000000000005</v>
      </c>
      <c r="L19" s="1">
        <v>0.83360000000000001</v>
      </c>
      <c r="M19" s="1">
        <v>0.68</v>
      </c>
      <c r="N19" s="1">
        <v>0.62390000000000001</v>
      </c>
      <c r="O19" s="1">
        <v>0.55020000000000002</v>
      </c>
      <c r="P19" s="1">
        <v>0.48899999999999999</v>
      </c>
      <c r="Q19" s="1">
        <v>0.36770000000000003</v>
      </c>
      <c r="R19">
        <f>0.7185-0.4688</f>
        <v>0.24970000000000003</v>
      </c>
      <c r="S19">
        <f>0.6285-0.4688</f>
        <v>0.15969999999999995</v>
      </c>
    </row>
    <row r="20" spans="1:27" x14ac:dyDescent="0.2">
      <c r="A20" s="3"/>
      <c r="B20" s="1">
        <v>19</v>
      </c>
      <c r="C20" s="1">
        <v>1</v>
      </c>
      <c r="D20" s="1">
        <v>90</v>
      </c>
      <c r="E20" s="1">
        <v>0.1041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27" s="11" customFormat="1" x14ac:dyDescent="0.2">
      <c r="A21" s="9"/>
      <c r="B21" s="10">
        <v>20</v>
      </c>
      <c r="C21" s="10">
        <v>1</v>
      </c>
      <c r="D21" s="10">
        <v>90</v>
      </c>
      <c r="E21" s="10">
        <v>0.1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27" x14ac:dyDescent="0.2">
      <c r="T22" s="13" t="s">
        <v>38</v>
      </c>
      <c r="U22" s="13" t="s">
        <v>34</v>
      </c>
    </row>
    <row r="23" spans="1:27" x14ac:dyDescent="0.2">
      <c r="T23" s="13" t="s">
        <v>37</v>
      </c>
      <c r="U23" s="13">
        <f>AVERAGE(P11:P13)</f>
        <v>0.34363333333333329</v>
      </c>
    </row>
    <row r="24" spans="1:27" x14ac:dyDescent="0.2">
      <c r="T24" s="13" t="s">
        <v>35</v>
      </c>
      <c r="U24" s="13">
        <f>AVERAGE(P14:P15,P17)</f>
        <v>0.43320000000000003</v>
      </c>
    </row>
    <row r="25" spans="1:27" x14ac:dyDescent="0.2">
      <c r="T25" s="13" t="s">
        <v>36</v>
      </c>
      <c r="U25" s="13">
        <f>AVERAGE(P18:P19)</f>
        <v>0.45119999999999999</v>
      </c>
    </row>
    <row r="26" spans="1:27" x14ac:dyDescent="0.2">
      <c r="B26" s="1" t="s">
        <v>26</v>
      </c>
      <c r="C26" s="1" t="s">
        <v>27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/>
      <c r="R26" s="4"/>
      <c r="T26" s="1"/>
      <c r="U26" s="1"/>
      <c r="X26" s="1"/>
      <c r="Y26" s="1"/>
      <c r="Z26" s="1"/>
      <c r="AA26" s="1"/>
    </row>
    <row r="27" spans="1:27" x14ac:dyDescent="0.2">
      <c r="A27" s="5" t="s">
        <v>32</v>
      </c>
      <c r="B27" s="1" t="s">
        <v>28</v>
      </c>
      <c r="C27" s="1">
        <v>1</v>
      </c>
      <c r="D27" s="1">
        <v>0.1</v>
      </c>
      <c r="E27" s="1">
        <v>0.14599999999999999</v>
      </c>
      <c r="F27" s="1">
        <v>0.21</v>
      </c>
      <c r="G27" s="1">
        <v>0.28799999999999998</v>
      </c>
      <c r="H27" s="1">
        <v>0.32300000000000001</v>
      </c>
      <c r="I27" s="1">
        <v>0.35499999999999998</v>
      </c>
      <c r="J27" s="1">
        <v>0.37</v>
      </c>
      <c r="K27" s="1">
        <v>0.34100000000000003</v>
      </c>
      <c r="L27" s="1">
        <v>0.33</v>
      </c>
      <c r="M27" s="1">
        <v>0.30599999999999999</v>
      </c>
      <c r="N27" s="1">
        <v>0.28299999999999997</v>
      </c>
      <c r="O27" s="1">
        <v>0.26200000000000001</v>
      </c>
      <c r="P27" s="1"/>
      <c r="R27" s="1"/>
      <c r="T27" s="1"/>
      <c r="U27" s="1"/>
      <c r="X27" s="1"/>
      <c r="Y27" s="1"/>
      <c r="Z27" s="1"/>
      <c r="AA27" s="1"/>
    </row>
    <row r="28" spans="1:27" x14ac:dyDescent="0.2">
      <c r="A28" s="5"/>
      <c r="B28" s="1"/>
      <c r="C28" s="1">
        <v>2</v>
      </c>
      <c r="D28" s="1">
        <v>0.1</v>
      </c>
      <c r="E28" s="1">
        <v>0.159</v>
      </c>
      <c r="F28" s="1">
        <v>0.187</v>
      </c>
      <c r="G28" s="1">
        <v>0.23400000000000001</v>
      </c>
      <c r="H28" s="1">
        <v>0.23699999999999999</v>
      </c>
      <c r="I28" s="1">
        <v>0.23400000000000001</v>
      </c>
      <c r="J28" s="1">
        <v>0.22500000000000001</v>
      </c>
      <c r="K28" s="1">
        <v>0.22</v>
      </c>
      <c r="L28" s="1">
        <v>0.21</v>
      </c>
      <c r="M28" s="1">
        <v>0.19700000000000001</v>
      </c>
      <c r="N28" s="1">
        <v>0.18</v>
      </c>
      <c r="O28" s="1">
        <v>0.158</v>
      </c>
      <c r="P28" s="1"/>
      <c r="R28" s="1"/>
      <c r="T28" s="1"/>
      <c r="U28" s="1"/>
      <c r="X28" s="1"/>
      <c r="Y28" s="1"/>
      <c r="Z28" s="1"/>
      <c r="AA28" s="1"/>
    </row>
    <row r="29" spans="1:27" x14ac:dyDescent="0.2">
      <c r="A29" s="5"/>
      <c r="B29" s="1"/>
      <c r="C29" s="1">
        <v>3</v>
      </c>
      <c r="D29" s="1">
        <v>0.1</v>
      </c>
      <c r="E29" s="1">
        <v>0.108</v>
      </c>
      <c r="F29" s="1">
        <v>0.16</v>
      </c>
      <c r="G29" s="1">
        <v>0.17399999999999999</v>
      </c>
      <c r="H29" s="1">
        <v>0.20200000000000001</v>
      </c>
      <c r="I29" s="1">
        <v>0.19600000000000001</v>
      </c>
      <c r="J29" s="1">
        <v>0.191</v>
      </c>
      <c r="K29" s="1">
        <v>0.17799999999999999</v>
      </c>
      <c r="L29" s="1">
        <v>0.17100000000000001</v>
      </c>
      <c r="M29" s="1">
        <v>0.158</v>
      </c>
      <c r="N29" s="1">
        <v>0.14399999999999999</v>
      </c>
      <c r="O29" s="1">
        <v>0.122</v>
      </c>
      <c r="P29" s="1"/>
      <c r="R29" s="1"/>
      <c r="T29" s="1"/>
      <c r="U29" s="1"/>
      <c r="X29" s="1"/>
      <c r="Y29" s="1"/>
      <c r="Z29" s="1"/>
      <c r="AA29" s="1"/>
    </row>
    <row r="30" spans="1:27" x14ac:dyDescent="0.2">
      <c r="A30" s="5"/>
      <c r="B30" s="1"/>
      <c r="C30" s="1">
        <v>4</v>
      </c>
      <c r="D30" s="1">
        <v>0.1</v>
      </c>
      <c r="E30" s="1">
        <v>0.1</v>
      </c>
      <c r="F30" s="1">
        <v>8.7999999999999995E-2</v>
      </c>
      <c r="G30" s="1">
        <v>0.105</v>
      </c>
      <c r="H30" s="1">
        <v>0.152</v>
      </c>
      <c r="I30" s="1">
        <v>0.159</v>
      </c>
      <c r="J30" s="1">
        <v>0.154</v>
      </c>
      <c r="K30" s="1">
        <v>0.14099999999999999</v>
      </c>
      <c r="L30" s="1">
        <v>0.126</v>
      </c>
      <c r="M30" s="1">
        <v>0.11700000000000001</v>
      </c>
      <c r="N30" s="1">
        <v>0.10100000000000001</v>
      </c>
      <c r="O30" s="1">
        <v>7.9000000000000001E-2</v>
      </c>
      <c r="P30" s="1"/>
      <c r="R30" s="1"/>
      <c r="T30" s="1"/>
      <c r="U30" s="1"/>
      <c r="X30" s="1"/>
      <c r="Y30" s="1"/>
      <c r="Z30" s="1"/>
      <c r="AA30" s="1"/>
    </row>
    <row r="31" spans="1:27" x14ac:dyDescent="0.2">
      <c r="A31" s="5"/>
      <c r="B31" s="1"/>
      <c r="C31" s="1">
        <v>5</v>
      </c>
      <c r="D31" s="1">
        <v>0.1</v>
      </c>
      <c r="E31" s="1">
        <v>9.0999999999999998E-2</v>
      </c>
      <c r="F31" s="1">
        <v>9.9000000000000005E-2</v>
      </c>
      <c r="G31" s="1">
        <v>0.16700000000000001</v>
      </c>
      <c r="H31" s="1">
        <v>0.29099999999999998</v>
      </c>
      <c r="I31" s="1">
        <v>0.29199999999999998</v>
      </c>
      <c r="J31" s="1">
        <v>0.27400000000000002</v>
      </c>
      <c r="K31" s="1">
        <v>0.27</v>
      </c>
      <c r="L31" s="1">
        <v>0.26600000000000001</v>
      </c>
      <c r="M31" s="1">
        <v>0.25600000000000001</v>
      </c>
      <c r="N31" s="1">
        <v>0.23499999999999999</v>
      </c>
      <c r="O31" s="1">
        <v>0.20200000000000001</v>
      </c>
      <c r="P31" s="1"/>
      <c r="R31" s="1"/>
      <c r="T31" s="1"/>
      <c r="U31" s="1"/>
      <c r="X31" s="1"/>
      <c r="Y31" s="1"/>
      <c r="Z31" s="1"/>
      <c r="AA31" s="1"/>
    </row>
    <row r="32" spans="1:27" x14ac:dyDescent="0.2">
      <c r="A32" s="5"/>
      <c r="B32" s="1"/>
      <c r="C32" s="1">
        <v>6</v>
      </c>
      <c r="D32" s="1">
        <v>0.1</v>
      </c>
      <c r="E32" s="1">
        <v>9.0999999999999998E-2</v>
      </c>
      <c r="F32" s="1">
        <v>8.5000000000000006E-2</v>
      </c>
      <c r="G32" s="1">
        <v>8.2000000000000003E-2</v>
      </c>
      <c r="H32" s="1">
        <v>0.16400000000000001</v>
      </c>
      <c r="I32" s="1">
        <v>0.21199999999999999</v>
      </c>
      <c r="J32" s="1">
        <v>0.24099999999999999</v>
      </c>
      <c r="K32" s="1">
        <v>0.24099999999999999</v>
      </c>
      <c r="L32" s="1">
        <v>0.23899999999999999</v>
      </c>
      <c r="M32" s="1">
        <v>0.23699999999999999</v>
      </c>
      <c r="N32" s="1">
        <v>0.23100000000000001</v>
      </c>
      <c r="O32" s="1">
        <v>0.22</v>
      </c>
      <c r="P32" s="1"/>
      <c r="R32" s="1"/>
      <c r="T32" s="1"/>
      <c r="U32" s="1"/>
      <c r="X32" s="1"/>
      <c r="Y32" s="1"/>
      <c r="Z32" s="1"/>
      <c r="AA32" s="1"/>
    </row>
    <row r="33" spans="1:32" s="11" customFormat="1" x14ac:dyDescent="0.2">
      <c r="A33" s="14"/>
      <c r="B33" s="10"/>
      <c r="C33" s="10">
        <v>7</v>
      </c>
      <c r="D33" s="10">
        <v>0.1</v>
      </c>
      <c r="E33" s="10">
        <v>0.11799999999999999</v>
      </c>
      <c r="F33" s="10">
        <v>9.9000000000000005E-2</v>
      </c>
      <c r="G33" s="10">
        <v>8.3000000000000004E-2</v>
      </c>
      <c r="H33" s="10">
        <v>0.08</v>
      </c>
      <c r="I33" s="10">
        <v>6.3E-2</v>
      </c>
      <c r="J33" s="10">
        <v>5.0999999999999997E-2</v>
      </c>
      <c r="K33" s="10">
        <v>3.7999999999999999E-2</v>
      </c>
      <c r="L33" s="10" t="s">
        <v>31</v>
      </c>
      <c r="M33" s="10">
        <v>2.1000000000000001E-2</v>
      </c>
      <c r="N33" s="1">
        <v>1.2E-2</v>
      </c>
      <c r="O33" s="1">
        <v>4.0000000000000001E-3</v>
      </c>
      <c r="Q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2">
      <c r="A34" s="5"/>
      <c r="B34" s="1" t="s">
        <v>29</v>
      </c>
      <c r="C34" s="1">
        <v>1</v>
      </c>
      <c r="D34" s="1">
        <v>0.1</v>
      </c>
      <c r="E34" s="1">
        <v>0.191</v>
      </c>
      <c r="F34" s="1">
        <v>0.16700000000000001</v>
      </c>
      <c r="G34" s="1">
        <v>0.17299999999999999</v>
      </c>
      <c r="H34" s="1">
        <v>0.223</v>
      </c>
      <c r="I34" s="1">
        <v>0.26900000000000002</v>
      </c>
      <c r="J34" s="1">
        <v>0.26700000000000002</v>
      </c>
      <c r="K34" s="1">
        <v>0.23799999999999999</v>
      </c>
      <c r="L34" s="1">
        <v>0.21099999999999999</v>
      </c>
      <c r="M34" s="1">
        <v>0.186</v>
      </c>
      <c r="N34" s="1">
        <v>0.156</v>
      </c>
      <c r="O34" s="1">
        <v>0.115</v>
      </c>
      <c r="P34" s="1"/>
      <c r="R34" s="1"/>
      <c r="S34" s="1"/>
      <c r="T34" s="1"/>
      <c r="U34" s="1"/>
      <c r="X34" s="1"/>
      <c r="Y34" s="1"/>
      <c r="Z34" s="1"/>
      <c r="AA34" s="1"/>
    </row>
    <row r="35" spans="1:32" x14ac:dyDescent="0.2">
      <c r="A35" s="5"/>
      <c r="B35" s="1"/>
      <c r="C35" s="1">
        <v>2</v>
      </c>
      <c r="D35" s="1">
        <v>0.1</v>
      </c>
      <c r="E35" s="1">
        <v>0.22700000000000001</v>
      </c>
      <c r="F35" s="1">
        <v>0.216</v>
      </c>
      <c r="G35" s="1">
        <v>0.29599999999999999</v>
      </c>
      <c r="H35" s="1">
        <v>0.40799999999999997</v>
      </c>
      <c r="I35" s="1">
        <v>0.49299999999999999</v>
      </c>
      <c r="J35" s="1">
        <v>0.47399999999999998</v>
      </c>
      <c r="K35" s="1">
        <v>0.44</v>
      </c>
      <c r="L35" s="1">
        <v>0.432</v>
      </c>
      <c r="M35" s="1">
        <v>0.41199999999999998</v>
      </c>
      <c r="N35" s="1">
        <v>0.38700000000000001</v>
      </c>
      <c r="O35" s="1">
        <v>0.33400000000000002</v>
      </c>
      <c r="P35" s="1"/>
      <c r="R35" s="1"/>
      <c r="S35" s="1"/>
      <c r="T35" s="1"/>
      <c r="U35" s="1"/>
      <c r="X35" s="1"/>
      <c r="Y35" s="1"/>
      <c r="Z35" s="1"/>
      <c r="AA35" s="1"/>
    </row>
    <row r="36" spans="1:32" x14ac:dyDescent="0.2">
      <c r="A36" s="5"/>
      <c r="B36" s="1"/>
      <c r="C36" s="1">
        <v>3</v>
      </c>
      <c r="D36" s="1">
        <v>0.1</v>
      </c>
      <c r="E36" s="1">
        <v>0.221</v>
      </c>
      <c r="F36" s="1">
        <v>0.27600000000000002</v>
      </c>
      <c r="G36" s="1">
        <v>0.27900000000000003</v>
      </c>
      <c r="H36" s="1">
        <v>0.32700000000000001</v>
      </c>
      <c r="I36" s="1">
        <v>0.34100000000000003</v>
      </c>
      <c r="J36" s="1">
        <v>0.32200000000000001</v>
      </c>
      <c r="K36" s="1">
        <v>0.29399999999999998</v>
      </c>
      <c r="L36" s="1">
        <v>0.25800000000000001</v>
      </c>
      <c r="M36" s="1">
        <v>0.23</v>
      </c>
      <c r="N36" s="1">
        <v>0.191</v>
      </c>
      <c r="O36" s="1">
        <v>0.14399999999999999</v>
      </c>
      <c r="P36" s="1"/>
      <c r="R36" s="1"/>
      <c r="S36" s="1"/>
      <c r="T36" s="1"/>
      <c r="U36" s="1"/>
      <c r="X36" s="1"/>
      <c r="Y36" s="1"/>
      <c r="Z36" s="1"/>
      <c r="AA36" s="1"/>
    </row>
    <row r="37" spans="1:32" x14ac:dyDescent="0.2">
      <c r="A37" s="5"/>
      <c r="B37" s="1"/>
      <c r="C37" s="1">
        <v>4</v>
      </c>
      <c r="D37" s="1">
        <v>0.1</v>
      </c>
      <c r="E37" s="1">
        <v>0.20200000000000001</v>
      </c>
      <c r="F37" s="1">
        <v>0.21</v>
      </c>
      <c r="G37" s="1">
        <v>0.26100000000000001</v>
      </c>
      <c r="H37" s="1">
        <v>0.29599999999999999</v>
      </c>
      <c r="I37" s="1">
        <v>0.28100000000000003</v>
      </c>
      <c r="J37" s="1">
        <v>0.26100000000000001</v>
      </c>
      <c r="K37" s="1">
        <v>0.221</v>
      </c>
      <c r="L37" s="1">
        <v>0.19800000000000001</v>
      </c>
      <c r="M37" s="1">
        <v>0.16800000000000001</v>
      </c>
      <c r="N37" s="1">
        <v>0.13700000000000001</v>
      </c>
      <c r="O37" s="1">
        <v>0.1</v>
      </c>
      <c r="P37" s="1"/>
      <c r="R37" s="1"/>
      <c r="S37" s="1"/>
      <c r="T37" s="1"/>
      <c r="U37" s="1"/>
      <c r="X37" s="1"/>
      <c r="Y37" s="1"/>
      <c r="Z37" s="1"/>
      <c r="AA37" s="1"/>
    </row>
    <row r="38" spans="1:32" x14ac:dyDescent="0.2">
      <c r="A38" s="5"/>
      <c r="B38" s="1"/>
      <c r="C38" s="1">
        <v>5</v>
      </c>
      <c r="D38" s="1">
        <v>0.1</v>
      </c>
      <c r="E38" s="1">
        <v>5.0999999999999997E-2</v>
      </c>
      <c r="F38" s="1">
        <v>5.6000000000000001E-2</v>
      </c>
      <c r="G38" s="1">
        <v>3.6999999999999998E-2</v>
      </c>
      <c r="H38" s="1">
        <v>3.9E-2</v>
      </c>
      <c r="I38" s="1">
        <v>9.1999999999999998E-2</v>
      </c>
      <c r="J38" s="1">
        <v>0.16500000000000001</v>
      </c>
      <c r="K38" s="1">
        <v>0.14899999999999999</v>
      </c>
      <c r="L38" s="1" t="s">
        <v>31</v>
      </c>
      <c r="M38" s="1">
        <v>0.25</v>
      </c>
      <c r="N38" s="1">
        <v>0.26700000000000002</v>
      </c>
      <c r="O38" s="1">
        <v>0.248</v>
      </c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5"/>
      <c r="B39" s="1"/>
      <c r="C39" s="1">
        <v>6</v>
      </c>
      <c r="D39" s="1">
        <v>0.1</v>
      </c>
      <c r="E39" s="1">
        <v>0.09</v>
      </c>
      <c r="F39" s="1">
        <v>0.152</v>
      </c>
      <c r="G39" s="1">
        <v>0.245</v>
      </c>
      <c r="H39" s="1">
        <v>0.45100000000000001</v>
      </c>
      <c r="I39" s="1">
        <v>0.432</v>
      </c>
      <c r="J39" s="1">
        <v>0.42399999999999999</v>
      </c>
      <c r="K39" s="1">
        <v>0.39</v>
      </c>
      <c r="L39" s="1" t="s">
        <v>31</v>
      </c>
      <c r="M39" s="1">
        <v>0.377</v>
      </c>
      <c r="N39" s="1">
        <v>0.36299999999999999</v>
      </c>
      <c r="O39" s="1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1" customFormat="1" x14ac:dyDescent="0.2">
      <c r="A40" s="14"/>
      <c r="B40" s="10"/>
      <c r="C40" s="10">
        <v>7</v>
      </c>
      <c r="D40" s="10">
        <v>0.1</v>
      </c>
      <c r="E40" s="10">
        <v>6.8000000000000005E-2</v>
      </c>
      <c r="F40" s="10">
        <v>0.114</v>
      </c>
      <c r="G40" s="10">
        <v>0.255</v>
      </c>
      <c r="H40" s="10">
        <v>0.255</v>
      </c>
      <c r="I40" s="10">
        <v>0.26100000000000001</v>
      </c>
      <c r="J40" s="10">
        <v>0.35299999999999998</v>
      </c>
      <c r="K40" s="10">
        <v>0.38500000000000001</v>
      </c>
      <c r="L40" s="10" t="s">
        <v>31</v>
      </c>
      <c r="M40" s="10">
        <v>0.39800000000000002</v>
      </c>
      <c r="N40" s="1">
        <v>0.39500000000000002</v>
      </c>
      <c r="O40" s="10"/>
      <c r="Q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2">
      <c r="A41" s="5"/>
      <c r="B41" s="1" t="s">
        <v>30</v>
      </c>
      <c r="C41" s="1">
        <v>1</v>
      </c>
      <c r="D41" s="1">
        <v>0.1</v>
      </c>
      <c r="E41" s="1">
        <v>0.13100000000000001</v>
      </c>
      <c r="F41" s="1">
        <v>0.13300000000000001</v>
      </c>
      <c r="G41" s="1">
        <v>0.12</v>
      </c>
      <c r="H41" s="1">
        <v>0.183</v>
      </c>
      <c r="I41" s="1">
        <v>0.17599999999999999</v>
      </c>
      <c r="J41" s="1">
        <v>0.17</v>
      </c>
      <c r="K41" s="1">
        <v>0.151</v>
      </c>
      <c r="L41" s="1">
        <v>0.13300000000000001</v>
      </c>
      <c r="M41" s="1">
        <v>0.11799999999999999</v>
      </c>
      <c r="N41" s="1">
        <v>9.9000000000000005E-2</v>
      </c>
      <c r="O41" s="1">
        <v>7.0000000000000007E-2</v>
      </c>
      <c r="P41" s="1"/>
      <c r="R41" s="1">
        <v>4</v>
      </c>
      <c r="S41" s="1"/>
      <c r="T41" s="1"/>
      <c r="U41" s="1"/>
      <c r="X41" s="1"/>
      <c r="Y41" s="1"/>
      <c r="Z41" s="1"/>
      <c r="AA41" s="1"/>
    </row>
    <row r="42" spans="1:32" x14ac:dyDescent="0.2">
      <c r="A42" s="5"/>
      <c r="B42" s="1"/>
      <c r="C42" s="1">
        <v>2</v>
      </c>
      <c r="D42" s="1">
        <v>0.1</v>
      </c>
      <c r="E42" s="1">
        <v>4.4999999999999998E-2</v>
      </c>
      <c r="F42" s="1">
        <v>5.0999999999999997E-2</v>
      </c>
      <c r="G42" s="1">
        <v>0.13600000000000001</v>
      </c>
      <c r="H42" s="1">
        <v>0.14899999999999999</v>
      </c>
      <c r="I42" s="1">
        <v>0.14299999999999999</v>
      </c>
      <c r="J42" s="1">
        <v>0.153</v>
      </c>
      <c r="K42" s="1">
        <v>0.13600000000000001</v>
      </c>
      <c r="L42" s="1" t="s">
        <v>31</v>
      </c>
      <c r="M42" s="1">
        <v>0.17199999999999999</v>
      </c>
      <c r="N42" s="1">
        <v>0.19700000000000001</v>
      </c>
      <c r="O42" s="1">
        <v>0.188</v>
      </c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5"/>
      <c r="B43" s="1"/>
      <c r="C43" s="1">
        <v>3</v>
      </c>
      <c r="D43" s="1">
        <v>0.1</v>
      </c>
      <c r="E43" s="1">
        <v>0.193</v>
      </c>
      <c r="F43" s="1">
        <v>0.19900000000000001</v>
      </c>
      <c r="G43" s="1">
        <v>0.312</v>
      </c>
      <c r="H43" s="1">
        <v>0.38900000000000001</v>
      </c>
      <c r="I43" s="1">
        <v>0.39400000000000002</v>
      </c>
      <c r="J43" s="1">
        <v>0.39500000000000002</v>
      </c>
      <c r="K43" s="1">
        <v>0.40600000000000003</v>
      </c>
      <c r="L43" s="1" t="s">
        <v>31</v>
      </c>
      <c r="M43" s="1">
        <v>0.36499999999999999</v>
      </c>
      <c r="N43" s="1">
        <v>0.35799999999999998</v>
      </c>
      <c r="O43" s="1">
        <v>0.32500000000000001</v>
      </c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5"/>
      <c r="B44" s="1"/>
      <c r="C44" s="1">
        <v>4</v>
      </c>
      <c r="D44" s="1">
        <v>0.1</v>
      </c>
      <c r="E44" s="1">
        <v>5.8999999999999997E-2</v>
      </c>
      <c r="F44" s="1">
        <v>8.3000000000000004E-2</v>
      </c>
      <c r="G44" s="1">
        <v>0.13200000000000001</v>
      </c>
      <c r="H44" s="1">
        <v>0.156</v>
      </c>
      <c r="I44" s="1">
        <v>0.223</v>
      </c>
      <c r="J44" s="1">
        <v>0.222</v>
      </c>
      <c r="K44" s="1">
        <v>0.20799999999999999</v>
      </c>
      <c r="L44" s="1" t="s">
        <v>31</v>
      </c>
      <c r="M44" s="1">
        <v>0.20599999999999999</v>
      </c>
      <c r="N44" s="1">
        <v>0.2</v>
      </c>
      <c r="O44" s="1">
        <v>0.19500000000000001</v>
      </c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5"/>
      <c r="B45" s="1"/>
      <c r="C45" s="1">
        <v>5</v>
      </c>
      <c r="D45" s="1">
        <v>0.1</v>
      </c>
      <c r="E45" s="1">
        <v>9.8000000000000004E-2</v>
      </c>
      <c r="F45" s="1">
        <v>9.8000000000000004E-2</v>
      </c>
      <c r="G45" s="1">
        <v>7.8E-2</v>
      </c>
      <c r="H45" s="1">
        <v>7.0000000000000007E-2</v>
      </c>
      <c r="I45" s="1">
        <v>0.10299999999999999</v>
      </c>
      <c r="J45" s="1">
        <v>0.114</v>
      </c>
      <c r="K45" s="1">
        <v>0.09</v>
      </c>
      <c r="L45" s="1" t="s">
        <v>31</v>
      </c>
      <c r="M45" s="1">
        <v>0.08</v>
      </c>
      <c r="N45" s="1">
        <v>9.5000000000000001E-2</v>
      </c>
      <c r="O45" s="1">
        <v>8.5000000000000006E-2</v>
      </c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5"/>
      <c r="B46" s="1"/>
      <c r="C46" s="1">
        <v>6</v>
      </c>
      <c r="D46" s="1">
        <v>0.1</v>
      </c>
      <c r="E46" s="1">
        <v>7.0999999999999994E-2</v>
      </c>
      <c r="F46" s="1">
        <v>4.8000000000000001E-2</v>
      </c>
      <c r="G46" s="1">
        <v>2.5999999999999999E-2</v>
      </c>
      <c r="H46" s="1">
        <v>2.3E-2</v>
      </c>
      <c r="I46" s="1">
        <v>1.4999999999999999E-2</v>
      </c>
      <c r="J46" s="1">
        <v>0.02</v>
      </c>
      <c r="K46" s="1">
        <v>8.0000000000000002E-3</v>
      </c>
      <c r="L46" s="1" t="s">
        <v>31</v>
      </c>
      <c r="M46" s="1">
        <v>0</v>
      </c>
      <c r="N46" s="1">
        <v>0</v>
      </c>
      <c r="O46" s="1">
        <v>0</v>
      </c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1" customFormat="1" x14ac:dyDescent="0.2">
      <c r="A47" s="14"/>
      <c r="B47" s="10"/>
      <c r="C47" s="10">
        <v>7</v>
      </c>
      <c r="D47" s="10">
        <v>0.1</v>
      </c>
      <c r="E47" s="10">
        <v>0.2</v>
      </c>
      <c r="F47" s="10">
        <v>0.23799999999999999</v>
      </c>
      <c r="G47" s="10">
        <v>0.216</v>
      </c>
      <c r="H47" s="10">
        <v>0.224</v>
      </c>
      <c r="I47" s="10">
        <v>0.20899999999999999</v>
      </c>
      <c r="J47" s="10">
        <v>0.26200000000000001</v>
      </c>
      <c r="K47" s="10">
        <v>0.23100000000000001</v>
      </c>
      <c r="L47" s="10" t="s">
        <v>31</v>
      </c>
      <c r="M47" s="10">
        <v>0.33100000000000002</v>
      </c>
      <c r="N47" s="1">
        <v>0.33400000000000002</v>
      </c>
      <c r="O47" s="1">
        <v>0.30599999999999999</v>
      </c>
      <c r="Q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9" spans="2:32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6" spans="2:32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32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32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32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32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32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32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32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32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2:27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2:27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2:27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2:27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2:27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2:27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2:27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2:27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2:27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2:27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2:27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2:27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2:27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2:27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2:27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2:27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2:27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2:27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2:27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2:27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2:27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2:27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2:27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2:27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2:27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2:27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2:27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2:27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D5" sqref="D5:P7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>
        <v>1</v>
      </c>
      <c r="B2" s="1">
        <v>0</v>
      </c>
      <c r="C2" s="1">
        <v>30</v>
      </c>
      <c r="D2" s="1">
        <v>0.1003</v>
      </c>
      <c r="E2" s="1">
        <v>0.11310000000000001</v>
      </c>
      <c r="F2" s="1">
        <v>0.1653</v>
      </c>
      <c r="G2" s="1">
        <v>0.15459999999999999</v>
      </c>
      <c r="H2" s="1">
        <v>0.13220000000000001</v>
      </c>
      <c r="I2" s="1">
        <v>0.10929999999999999</v>
      </c>
      <c r="J2" s="1">
        <v>4.3999999999999997E-2</v>
      </c>
      <c r="K2" s="1">
        <v>2.7699999999999999E-2</v>
      </c>
      <c r="L2" s="1">
        <v>1.84E-2</v>
      </c>
      <c r="M2" s="1">
        <v>1.29E-2</v>
      </c>
      <c r="N2" s="1">
        <v>6.7000000000000002E-3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2">
      <c r="A3" s="1">
        <v>2</v>
      </c>
      <c r="B3" s="1">
        <v>0</v>
      </c>
      <c r="C3" s="1">
        <v>30</v>
      </c>
      <c r="D3" s="1">
        <v>0.1046</v>
      </c>
      <c r="E3" s="1">
        <v>3.7000000000000002E-3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2">
      <c r="A4" s="1">
        <v>3</v>
      </c>
      <c r="B4" s="1">
        <v>0</v>
      </c>
      <c r="C4" s="1">
        <v>30</v>
      </c>
      <c r="D4" s="1">
        <v>0.1</v>
      </c>
      <c r="E4" s="1">
        <v>0.16</v>
      </c>
      <c r="F4" s="1">
        <v>0.2039</v>
      </c>
      <c r="G4" s="1">
        <v>0.20080000000000001</v>
      </c>
      <c r="H4" s="1">
        <v>0.17230000000000001</v>
      </c>
      <c r="I4" s="1">
        <v>0.14799999999999999</v>
      </c>
      <c r="J4" s="1">
        <v>8.8200000000000001E-2</v>
      </c>
      <c r="K4" s="1">
        <v>9.5399999999999999E-2</v>
      </c>
      <c r="L4" s="1">
        <v>5.0599999999999999E-2</v>
      </c>
      <c r="M4" s="1">
        <v>5.2499999999999998E-2</v>
      </c>
      <c r="N4" s="1">
        <v>4.5100000000000001E-2</v>
      </c>
      <c r="O4" s="1">
        <v>4.07E-2</v>
      </c>
      <c r="P4" s="1">
        <v>4.0599999999999997E-2</v>
      </c>
      <c r="Q4" s="1">
        <v>3.5000000000000003E-2</v>
      </c>
      <c r="R4" s="1">
        <v>2.3900000000000001E-2</v>
      </c>
      <c r="S4" s="1">
        <v>1.5299999999999999E-2</v>
      </c>
      <c r="T4" s="1">
        <v>1.17E-2</v>
      </c>
      <c r="U4" s="1">
        <v>9.1999999999999998E-3</v>
      </c>
      <c r="V4" s="1">
        <v>8.5000000000000006E-3</v>
      </c>
      <c r="W4" s="1">
        <v>5.5999999999999999E-3</v>
      </c>
      <c r="X4" s="1">
        <v>0</v>
      </c>
      <c r="Y4" s="1">
        <v>0</v>
      </c>
      <c r="Z4" s="1">
        <v>0</v>
      </c>
    </row>
    <row r="5" spans="1:26" x14ac:dyDescent="0.2">
      <c r="A5" s="1">
        <v>10</v>
      </c>
      <c r="B5" s="1">
        <v>1</v>
      </c>
      <c r="C5" s="1">
        <v>30</v>
      </c>
      <c r="D5" s="1">
        <v>0.1003</v>
      </c>
      <c r="E5" s="1">
        <v>0.29020000000000001</v>
      </c>
      <c r="F5" s="1">
        <v>0.5716</v>
      </c>
      <c r="G5" s="1">
        <v>0.54339999999999999</v>
      </c>
      <c r="H5" s="1">
        <v>0.60229999999999995</v>
      </c>
      <c r="I5" s="1">
        <v>0.64670000000000005</v>
      </c>
      <c r="J5" s="1">
        <v>0.50900000000000001</v>
      </c>
      <c r="K5" s="1">
        <v>0.41120000000000001</v>
      </c>
      <c r="L5" s="1">
        <v>0.3649</v>
      </c>
      <c r="M5" s="1">
        <v>0.3377</v>
      </c>
      <c r="N5" s="1">
        <v>0.34360000000000002</v>
      </c>
      <c r="O5" s="1">
        <v>0.31280000000000002</v>
      </c>
      <c r="P5" s="1">
        <v>0.31819999999999998</v>
      </c>
      <c r="Q5">
        <f>0.742-0.4855</f>
        <v>0.25650000000000001</v>
      </c>
      <c r="R5">
        <f>0.7174-0.4855</f>
        <v>0.23190000000000005</v>
      </c>
    </row>
    <row r="6" spans="1:26" x14ac:dyDescent="0.2">
      <c r="A6" s="1">
        <v>11</v>
      </c>
      <c r="B6" s="1">
        <v>1</v>
      </c>
      <c r="C6" s="1">
        <v>30</v>
      </c>
      <c r="D6" s="1">
        <v>9.9199999999999997E-2</v>
      </c>
      <c r="E6" s="1">
        <v>3.9399999999999998E-2</v>
      </c>
      <c r="F6" s="1">
        <v>0.14860000000000001</v>
      </c>
      <c r="G6" s="1">
        <v>0.26869999999999999</v>
      </c>
      <c r="H6" s="1">
        <v>0.33710000000000001</v>
      </c>
      <c r="I6" s="1">
        <v>0.44629999999999997</v>
      </c>
      <c r="J6" s="1">
        <v>0.35959999999999998</v>
      </c>
      <c r="K6" s="1">
        <v>0.33589999999999998</v>
      </c>
      <c r="L6" s="1">
        <v>0.40379999999999999</v>
      </c>
      <c r="M6" s="1">
        <v>0.43580000000000002</v>
      </c>
      <c r="N6" s="1">
        <v>0.43380000000000002</v>
      </c>
      <c r="O6" s="1">
        <v>0.41299999999999998</v>
      </c>
      <c r="P6" s="1">
        <v>0.40360000000000001</v>
      </c>
      <c r="Q6">
        <f>0.8444-0.4704</f>
        <v>0.37400000000000005</v>
      </c>
      <c r="R6">
        <f>0.8121-0.4704</f>
        <v>0.34170000000000006</v>
      </c>
    </row>
    <row r="7" spans="1:26" x14ac:dyDescent="0.2">
      <c r="A7" s="1">
        <v>12</v>
      </c>
      <c r="B7" s="1">
        <v>1</v>
      </c>
      <c r="C7" s="1">
        <v>30</v>
      </c>
      <c r="D7" s="1">
        <v>0.1012</v>
      </c>
      <c r="E7" s="1">
        <v>0.1328</v>
      </c>
      <c r="F7" s="1">
        <v>0.3296</v>
      </c>
      <c r="G7" s="1">
        <v>0.42830000000000001</v>
      </c>
      <c r="H7" s="1">
        <v>0.42470000000000002</v>
      </c>
      <c r="I7" s="1">
        <v>0.4612</v>
      </c>
      <c r="J7" s="1">
        <v>0.32629999999999998</v>
      </c>
      <c r="K7" s="1">
        <v>0.2727</v>
      </c>
      <c r="L7" s="1">
        <v>0.2626</v>
      </c>
      <c r="M7" s="1">
        <v>0.31850000000000001</v>
      </c>
      <c r="N7" s="1">
        <v>0.31259999999999999</v>
      </c>
      <c r="O7" s="1">
        <v>0.30509999999999998</v>
      </c>
      <c r="P7" s="1">
        <v>0.28610000000000002</v>
      </c>
      <c r="Q7">
        <f>0.7294-0.479</f>
        <v>0.25040000000000007</v>
      </c>
      <c r="R7">
        <f>0.7056-0.479</f>
        <v>0.22660000000000002</v>
      </c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D5" sqref="D5:P8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>
        <v>4</v>
      </c>
      <c r="B2" s="1">
        <v>0</v>
      </c>
      <c r="C2" s="1">
        <v>60</v>
      </c>
      <c r="D2" s="1">
        <v>0.1002</v>
      </c>
      <c r="E2" s="1">
        <v>0.27439999999999998</v>
      </c>
      <c r="F2" s="1">
        <v>0.49909999999999999</v>
      </c>
      <c r="G2" s="1">
        <v>0.63470000000000004</v>
      </c>
      <c r="H2" s="1">
        <v>0.60470000000000002</v>
      </c>
      <c r="I2" s="1">
        <v>0.60809999999999997</v>
      </c>
      <c r="J2" s="1">
        <v>0.58330000000000004</v>
      </c>
      <c r="K2" s="1">
        <v>0.60950000000000004</v>
      </c>
      <c r="L2" s="1">
        <v>0.66479999999999995</v>
      </c>
      <c r="M2" s="1">
        <v>0.71409999999999996</v>
      </c>
      <c r="N2" s="1">
        <v>0.74529999999999996</v>
      </c>
      <c r="O2" s="1">
        <v>0.74039999999999995</v>
      </c>
      <c r="P2" s="1">
        <v>0.71120000000000005</v>
      </c>
      <c r="Q2" s="1">
        <v>0.62770000000000004</v>
      </c>
      <c r="R2" s="1">
        <v>0.59850000000000003</v>
      </c>
      <c r="S2" s="2">
        <v>0.54900000000000004</v>
      </c>
      <c r="T2" s="1">
        <v>0.5393</v>
      </c>
      <c r="U2" s="1">
        <v>0.46460000000000001</v>
      </c>
      <c r="V2" s="1">
        <v>0.44529999999999997</v>
      </c>
      <c r="W2" s="1">
        <v>0.40610000000000002</v>
      </c>
      <c r="X2" s="1">
        <v>0.3629</v>
      </c>
      <c r="Y2">
        <f>0.7583-0.4795</f>
        <v>0.27879999999999999</v>
      </c>
      <c r="Z2">
        <f>0.7293-0.4795</f>
        <v>0.24979999999999997</v>
      </c>
    </row>
    <row r="3" spans="1:26" x14ac:dyDescent="0.2">
      <c r="A3" s="1">
        <v>5</v>
      </c>
      <c r="B3" s="1">
        <v>0</v>
      </c>
      <c r="C3" s="1">
        <v>60</v>
      </c>
      <c r="D3" s="1">
        <v>9.9599999999999994E-2</v>
      </c>
      <c r="E3" s="1">
        <v>0.1203</v>
      </c>
      <c r="F3" s="1">
        <v>0.2253</v>
      </c>
      <c r="G3" s="1">
        <v>0.27079999999999999</v>
      </c>
      <c r="H3" s="1">
        <v>0.2641</v>
      </c>
      <c r="I3" s="1">
        <v>0.2467</v>
      </c>
      <c r="J3" s="1">
        <v>0.26950000000000002</v>
      </c>
      <c r="K3" s="1">
        <v>0.2732</v>
      </c>
      <c r="L3" s="1">
        <v>0.2571</v>
      </c>
      <c r="M3" s="1">
        <v>0.2482</v>
      </c>
      <c r="N3" s="1">
        <v>0.29980000000000001</v>
      </c>
      <c r="O3" s="1">
        <v>0.3014</v>
      </c>
      <c r="P3" s="1">
        <v>0.36799999999999999</v>
      </c>
      <c r="Q3" s="1">
        <v>0.32290000000000002</v>
      </c>
      <c r="R3" s="1">
        <v>0.34300000000000003</v>
      </c>
      <c r="S3" s="2">
        <v>0.29370000000000002</v>
      </c>
      <c r="T3" s="1">
        <v>0.2853</v>
      </c>
      <c r="U3" s="1">
        <v>0.24610000000000001</v>
      </c>
      <c r="V3" s="1">
        <v>0.20519999999999999</v>
      </c>
      <c r="W3" s="1">
        <v>0.1638</v>
      </c>
      <c r="X3" s="1">
        <v>0.14169999999999999</v>
      </c>
      <c r="Y3">
        <f>0.5789-0.4987</f>
        <v>8.0199999999999994E-2</v>
      </c>
      <c r="Z3">
        <f>0.5187-0.4987</f>
        <v>2.0000000000000073E-2</v>
      </c>
    </row>
    <row r="4" spans="1:26" x14ac:dyDescent="0.2">
      <c r="A4" s="1">
        <v>6</v>
      </c>
      <c r="B4" s="1">
        <v>0</v>
      </c>
      <c r="C4" s="1">
        <v>60</v>
      </c>
      <c r="D4" s="1">
        <v>0.1018</v>
      </c>
      <c r="E4" s="1">
        <v>0.1013</v>
      </c>
      <c r="F4" s="1">
        <v>0.1341</v>
      </c>
      <c r="G4" s="1">
        <v>0.13619999999999999</v>
      </c>
      <c r="H4" s="1">
        <v>0.12640000000000001</v>
      </c>
      <c r="I4" s="1">
        <v>0.21859999999999999</v>
      </c>
      <c r="J4" s="1">
        <v>0.2165</v>
      </c>
      <c r="K4" s="1">
        <v>0.29659999999999997</v>
      </c>
      <c r="L4" s="1">
        <v>0.29620000000000002</v>
      </c>
      <c r="M4" s="1">
        <v>0.30559999999999998</v>
      </c>
      <c r="N4" s="1">
        <v>0.36969999999999997</v>
      </c>
      <c r="O4" s="1">
        <v>0.4214</v>
      </c>
      <c r="P4" s="1">
        <v>0.43869999999999998</v>
      </c>
      <c r="Q4" s="1">
        <v>0.37469999999999998</v>
      </c>
      <c r="R4" s="1">
        <v>0.31119999999999998</v>
      </c>
      <c r="S4" s="2">
        <v>0.28899999999999998</v>
      </c>
      <c r="T4" s="1">
        <v>0.25819999999999999</v>
      </c>
      <c r="U4" s="1">
        <v>0.2175</v>
      </c>
      <c r="V4" s="1">
        <v>0.19969999999999999</v>
      </c>
      <c r="W4" s="1">
        <v>0.1749</v>
      </c>
      <c r="X4" s="1">
        <v>0.1512</v>
      </c>
      <c r="Y4">
        <f>0.588-0.4913</f>
        <v>9.6699999999999953E-2</v>
      </c>
      <c r="Z4">
        <f>0.5644-0.4913</f>
        <v>7.3099999999999998E-2</v>
      </c>
    </row>
    <row r="5" spans="1:26" x14ac:dyDescent="0.2">
      <c r="A5" s="1">
        <v>13</v>
      </c>
      <c r="B5" s="1">
        <v>1</v>
      </c>
      <c r="C5" s="1">
        <v>60</v>
      </c>
      <c r="D5" s="1">
        <v>9.9299999999999999E-2</v>
      </c>
      <c r="E5" s="1">
        <v>0.10730000000000001</v>
      </c>
      <c r="F5" s="1">
        <v>0.27300000000000002</v>
      </c>
      <c r="G5" s="1">
        <v>0.26190000000000002</v>
      </c>
      <c r="H5" s="1">
        <v>0.42909999999999998</v>
      </c>
      <c r="I5" s="1">
        <v>0.59289999999999998</v>
      </c>
      <c r="J5" s="1">
        <v>0.53349999999999997</v>
      </c>
      <c r="K5" s="1">
        <v>0.5948</v>
      </c>
      <c r="L5" s="1">
        <v>0.55859999999999999</v>
      </c>
      <c r="M5" s="1">
        <v>0.61140000000000005</v>
      </c>
      <c r="N5" s="1">
        <v>0.61660000000000004</v>
      </c>
      <c r="O5" s="1">
        <v>0.56340000000000001</v>
      </c>
      <c r="P5" s="1">
        <v>0.47289999999999999</v>
      </c>
      <c r="Q5">
        <f>0.848-0.4795</f>
        <v>0.36849999999999999</v>
      </c>
      <c r="R5">
        <f>0.7827-0.4795</f>
        <v>0.30319999999999997</v>
      </c>
    </row>
    <row r="6" spans="1:26" x14ac:dyDescent="0.2">
      <c r="A6" s="1">
        <v>14</v>
      </c>
      <c r="B6" s="1">
        <v>1</v>
      </c>
      <c r="C6" s="1">
        <v>60</v>
      </c>
      <c r="D6" s="1">
        <v>9.9099999999999994E-2</v>
      </c>
      <c r="E6" s="1">
        <v>3.2000000000000001E-2</v>
      </c>
      <c r="F6" s="1">
        <v>7.9600000000000004E-2</v>
      </c>
      <c r="G6" s="1">
        <v>5.2400000000000002E-2</v>
      </c>
      <c r="H6" s="1">
        <v>0.15340000000000001</v>
      </c>
      <c r="I6" s="1">
        <v>0.2641</v>
      </c>
      <c r="J6" s="1">
        <v>0.18890000000000001</v>
      </c>
      <c r="K6" s="1">
        <v>0.25750000000000001</v>
      </c>
      <c r="L6" s="1">
        <v>0.28170000000000001</v>
      </c>
      <c r="M6" s="1">
        <v>0.2344</v>
      </c>
      <c r="N6" s="1">
        <v>0.2097</v>
      </c>
      <c r="O6" s="1">
        <v>0.2014</v>
      </c>
      <c r="P6" s="1">
        <v>0.17749999999999999</v>
      </c>
      <c r="Q6">
        <f>0.6384-0.4987</f>
        <v>0.13969999999999999</v>
      </c>
      <c r="R6">
        <f>0.6181-0.4987</f>
        <v>0.11940000000000001</v>
      </c>
    </row>
    <row r="7" spans="1:26" x14ac:dyDescent="0.2">
      <c r="A7" s="1">
        <v>15</v>
      </c>
      <c r="B7" s="1">
        <v>1</v>
      </c>
      <c r="C7" s="1">
        <v>60</v>
      </c>
      <c r="D7" s="1">
        <v>0.1021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26" x14ac:dyDescent="0.2">
      <c r="A8" s="1">
        <v>16</v>
      </c>
      <c r="B8" s="1">
        <v>1</v>
      </c>
      <c r="C8" s="1">
        <v>60</v>
      </c>
      <c r="D8" s="1">
        <v>0.1</v>
      </c>
      <c r="E8" s="1">
        <v>0.2772</v>
      </c>
      <c r="F8" s="1">
        <v>0.44319999999999998</v>
      </c>
      <c r="G8" s="1">
        <v>0.62119999999999997</v>
      </c>
      <c r="H8" s="1">
        <v>0.6593</v>
      </c>
      <c r="I8" s="1">
        <v>0.68049999999999999</v>
      </c>
      <c r="J8" s="1">
        <v>0.75190000000000001</v>
      </c>
      <c r="K8" s="1">
        <v>0.72130000000000005</v>
      </c>
      <c r="L8" s="1">
        <v>0.76990000000000003</v>
      </c>
      <c r="M8" s="1">
        <v>0.68530000000000002</v>
      </c>
      <c r="N8" s="1">
        <v>0.60209999999999997</v>
      </c>
      <c r="O8" s="1">
        <v>0.53480000000000005</v>
      </c>
      <c r="P8">
        <f>0.87-0.4913</f>
        <v>0.37869999999999998</v>
      </c>
      <c r="Q8">
        <f>0.7339-0.4913</f>
        <v>0.24259999999999998</v>
      </c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D5" sqref="D5:R8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>
        <v>7</v>
      </c>
      <c r="B2" s="1">
        <v>0</v>
      </c>
      <c r="C2" s="1">
        <v>90</v>
      </c>
      <c r="D2" s="1">
        <v>0.105</v>
      </c>
      <c r="E2" s="1">
        <v>9.5399999999999999E-2</v>
      </c>
      <c r="F2" s="1">
        <v>8.7400000000000005E-2</v>
      </c>
      <c r="G2" s="1">
        <v>7.4399999999999994E-2</v>
      </c>
      <c r="H2" s="1">
        <v>3.8100000000000002E-2</v>
      </c>
      <c r="I2" s="1">
        <v>2.3099999999999999E-2</v>
      </c>
      <c r="J2" s="1">
        <v>1.66E-2</v>
      </c>
      <c r="K2" s="1">
        <v>1.47E-2</v>
      </c>
      <c r="L2" s="1">
        <v>5.7999999999999996E-3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2">
      <c r="A3" s="1">
        <v>8</v>
      </c>
      <c r="B3" s="1">
        <v>0</v>
      </c>
      <c r="C3" s="1">
        <v>90</v>
      </c>
      <c r="D3" s="1">
        <v>9.8299999999999998E-2</v>
      </c>
      <c r="E3" s="1">
        <v>0.1741</v>
      </c>
      <c r="F3" s="1">
        <v>0.22819999999999999</v>
      </c>
      <c r="G3" s="1">
        <v>0.42209999999999998</v>
      </c>
      <c r="H3" s="1">
        <v>0.47149999999999997</v>
      </c>
      <c r="I3" s="1">
        <v>0.51919999999999999</v>
      </c>
      <c r="J3" s="1">
        <v>0.52070000000000005</v>
      </c>
      <c r="K3" s="1">
        <v>0.61360000000000003</v>
      </c>
      <c r="L3" s="1">
        <v>0.57889999999999997</v>
      </c>
      <c r="M3" s="1">
        <v>0.5464</v>
      </c>
      <c r="N3" s="1">
        <v>0.53739999999999999</v>
      </c>
      <c r="O3" s="1">
        <v>0.5101</v>
      </c>
      <c r="P3" s="1">
        <v>0.49059999999999998</v>
      </c>
      <c r="Q3" s="1">
        <v>0.47770000000000001</v>
      </c>
      <c r="R3" s="1">
        <v>0.43569999999999998</v>
      </c>
      <c r="S3" s="1">
        <v>0.37180000000000002</v>
      </c>
      <c r="T3" s="1">
        <v>0.31929999999999997</v>
      </c>
      <c r="U3" s="1">
        <v>0.27750000000000002</v>
      </c>
      <c r="V3" s="1">
        <v>0.2545</v>
      </c>
      <c r="W3" s="1">
        <v>0.2014</v>
      </c>
      <c r="X3" s="1">
        <v>0.1361</v>
      </c>
      <c r="Y3">
        <f>0.5655-0.4688</f>
        <v>9.6700000000000008E-2</v>
      </c>
      <c r="Z3">
        <f>0.5413-0.4688</f>
        <v>7.2500000000000009E-2</v>
      </c>
    </row>
    <row r="4" spans="1:26" x14ac:dyDescent="0.2">
      <c r="A4" s="1">
        <v>9</v>
      </c>
      <c r="B4" s="1">
        <v>0</v>
      </c>
      <c r="C4" s="1">
        <v>90</v>
      </c>
      <c r="D4" s="1">
        <v>0.1023</v>
      </c>
      <c r="E4" s="1">
        <v>0.24490000000000001</v>
      </c>
      <c r="F4" s="1">
        <v>0.46129999999999999</v>
      </c>
      <c r="G4" s="1">
        <v>0.52910000000000001</v>
      </c>
      <c r="H4" s="1">
        <v>0.58309999999999995</v>
      </c>
      <c r="I4" s="1">
        <v>0.59789999999999999</v>
      </c>
      <c r="J4" s="1">
        <v>0.58720000000000006</v>
      </c>
      <c r="K4" s="1">
        <v>0.56840000000000002</v>
      </c>
      <c r="L4" s="1">
        <v>0.49299999999999999</v>
      </c>
      <c r="M4" s="1">
        <v>0.4677</v>
      </c>
      <c r="N4" s="1">
        <v>0.45429999999999998</v>
      </c>
      <c r="O4" s="1">
        <v>0.43209999999999998</v>
      </c>
      <c r="P4" s="1">
        <v>0.3871</v>
      </c>
      <c r="Q4" s="1">
        <v>0.34</v>
      </c>
      <c r="R4" s="1">
        <v>0.29799999999999999</v>
      </c>
      <c r="S4" s="1">
        <v>0.24410000000000001</v>
      </c>
      <c r="T4" s="1">
        <v>0.2185</v>
      </c>
      <c r="U4" s="1">
        <v>0.1716</v>
      </c>
      <c r="V4" s="1">
        <v>0.154</v>
      </c>
      <c r="W4" s="1">
        <v>0.12939999999999999</v>
      </c>
      <c r="X4" s="1">
        <v>0.10979999999999999</v>
      </c>
      <c r="Y4">
        <f>0.5463-0.4772</f>
        <v>6.9099999999999995E-2</v>
      </c>
      <c r="Z4">
        <f>0.5168-0.4772</f>
        <v>3.9600000000000024E-2</v>
      </c>
    </row>
    <row r="5" spans="1:26" x14ac:dyDescent="0.2">
      <c r="A5" s="1">
        <v>17</v>
      </c>
      <c r="B5" s="1">
        <v>1</v>
      </c>
      <c r="C5" s="1">
        <v>90</v>
      </c>
      <c r="D5" s="1">
        <v>9.9900000000000003E-2</v>
      </c>
      <c r="E5" s="1">
        <v>8.5099999999999995E-2</v>
      </c>
      <c r="F5" s="1">
        <v>0.3221</v>
      </c>
      <c r="G5" s="1">
        <v>0.69350000000000001</v>
      </c>
      <c r="H5" s="1">
        <v>0.93930000000000002</v>
      </c>
      <c r="I5" s="1">
        <v>0.92969999999999997</v>
      </c>
      <c r="J5" s="1">
        <v>0.66379999999999995</v>
      </c>
      <c r="K5" s="1">
        <v>0.57010000000000005</v>
      </c>
      <c r="L5" s="1">
        <v>0.50149999999999995</v>
      </c>
      <c r="M5" s="1">
        <v>0.48149999999999998</v>
      </c>
      <c r="N5" s="1">
        <v>0.4753</v>
      </c>
      <c r="O5" s="1">
        <v>0.41339999999999999</v>
      </c>
      <c r="P5" s="1">
        <v>0.34370000000000001</v>
      </c>
      <c r="Q5">
        <f>0.8036-0.5357</f>
        <v>0.26790000000000003</v>
      </c>
      <c r="R5">
        <f>0.7712-0.5357</f>
        <v>0.23550000000000004</v>
      </c>
    </row>
    <row r="6" spans="1:26" x14ac:dyDescent="0.2">
      <c r="A6" s="1">
        <v>18</v>
      </c>
      <c r="B6" s="1">
        <v>1</v>
      </c>
      <c r="C6" s="1">
        <v>90</v>
      </c>
      <c r="D6" s="1">
        <v>0.1037</v>
      </c>
      <c r="E6" s="1">
        <v>0.2036</v>
      </c>
      <c r="F6" s="1">
        <v>0.68069999999999997</v>
      </c>
      <c r="G6" s="1">
        <v>1.0575000000000001</v>
      </c>
      <c r="H6" s="1">
        <v>1.2126999999999999</v>
      </c>
      <c r="I6" s="1">
        <v>1.1012</v>
      </c>
      <c r="J6" s="1">
        <v>0.97430000000000005</v>
      </c>
      <c r="K6" s="1">
        <v>0.83360000000000001</v>
      </c>
      <c r="L6" s="1">
        <v>0.68</v>
      </c>
      <c r="M6" s="1">
        <v>0.62390000000000001</v>
      </c>
      <c r="N6" s="1">
        <v>0.55020000000000002</v>
      </c>
      <c r="O6" s="1">
        <v>0.48899999999999999</v>
      </c>
      <c r="P6" s="1">
        <v>0.36770000000000003</v>
      </c>
      <c r="Q6">
        <f>0.7185-0.4688</f>
        <v>0.24970000000000003</v>
      </c>
      <c r="R6">
        <f>0.6285-0.4688</f>
        <v>0.15969999999999995</v>
      </c>
    </row>
    <row r="7" spans="1:26" x14ac:dyDescent="0.2">
      <c r="A7" s="1">
        <v>19</v>
      </c>
      <c r="B7" s="1">
        <v>1</v>
      </c>
      <c r="C7" s="1">
        <v>90</v>
      </c>
      <c r="D7" s="1">
        <v>0.1041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26" x14ac:dyDescent="0.2">
      <c r="A8" s="1">
        <v>20</v>
      </c>
      <c r="B8" s="1">
        <v>1</v>
      </c>
      <c r="C8" s="1">
        <v>90</v>
      </c>
      <c r="D8" s="1">
        <v>0.1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1Q+30W</vt:lpstr>
      <vt:lpstr>1Q+60W</vt:lpstr>
      <vt:lpstr>1Q+90W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2017-12-06T19:42:28Z</dcterms:created>
  <dcterms:modified xsi:type="dcterms:W3CDTF">2018-04-09T02:36:45Z</dcterms:modified>
</cp:coreProperties>
</file>