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00" windowHeight="7650"/>
  </bookViews>
  <sheets>
    <sheet name="Launchpad MonteCarlo BFR" sheetId="3" r:id="rId1"/>
    <sheet name="Launchpad MonteCarlo SOR" sheetId="2" r:id="rId2"/>
  </sheets>
  <definedNames>
    <definedName name="solver_adj" localSheetId="0" hidden="1">'Launchpad MonteCarlo BFR'!$I$12:$I$13</definedName>
    <definedName name="solver_adj" localSheetId="1" hidden="1">'Launchpad MonteCarlo SOR'!$I$12:$I$13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'Launchpad MonteCarlo BFR'!$I$12</definedName>
    <definedName name="solver_lhs1" localSheetId="1" hidden="1">'Launchpad MonteCarlo SOR'!$I$12</definedName>
    <definedName name="solver_lhs2" localSheetId="0" hidden="1">'Launchpad MonteCarlo BFR'!$I$12:$I$13</definedName>
    <definedName name="solver_lhs2" localSheetId="1" hidden="1">'Launchpad MonteCarlo SOR'!$I$12:$I$13</definedName>
    <definedName name="solver_lhs3" localSheetId="0" hidden="1">'Launchpad MonteCarlo BFR'!$I$12:$I$13</definedName>
    <definedName name="solver_lhs3" localSheetId="1" hidden="1">'Launchpad MonteCarlo SOR'!$I$12:$I$13</definedName>
    <definedName name="solver_lhs4" localSheetId="0" hidden="1">'Launchpad MonteCarlo BFR'!$I$13</definedName>
    <definedName name="solver_lhs4" localSheetId="1" hidden="1">'Launchpad MonteCarlo SOR'!$I$13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'Launchpad MonteCarlo BFR'!$I$19</definedName>
    <definedName name="solver_opt" localSheetId="1" hidden="1">'Launchpad MonteCarlo SOR'!$I$18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el4" localSheetId="0" hidden="1">1</definedName>
    <definedName name="solver_rel4" localSheetId="1" hidden="1">1</definedName>
    <definedName name="solver_rhs1" localSheetId="0" hidden="1">10</definedName>
    <definedName name="solver_rhs1" localSheetId="1" hidden="1">10</definedName>
    <definedName name="solver_rhs2" localSheetId="0" hidden="1">entero</definedName>
    <definedName name="solver_rhs2" localSheetId="1" hidden="1">entero</definedName>
    <definedName name="solver_rhs3" localSheetId="0" hidden="1">0</definedName>
    <definedName name="solver_rhs3" localSheetId="1" hidden="1">0</definedName>
    <definedName name="solver_rhs4" localSheetId="0" hidden="1">7</definedName>
    <definedName name="solver_rhs4" localSheetId="1" hidden="1">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I18" i="2" s="1"/>
  <c r="I16" i="2"/>
  <c r="I17" i="3"/>
  <c r="I16" i="3"/>
  <c r="L12" i="3"/>
  <c r="L12" i="2"/>
  <c r="K12" i="2"/>
  <c r="J12" i="2"/>
  <c r="L13" i="3"/>
  <c r="J13" i="3"/>
  <c r="K12" i="3"/>
  <c r="J12" i="3"/>
  <c r="I9" i="3"/>
  <c r="D25" i="2"/>
  <c r="D24" i="2"/>
  <c r="D23" i="2"/>
  <c r="D22" i="2"/>
  <c r="D21" i="2"/>
  <c r="D20" i="2"/>
  <c r="D19" i="2"/>
  <c r="L13" i="2"/>
  <c r="I15" i="2" s="1"/>
  <c r="I9" i="2"/>
  <c r="D25" i="3"/>
  <c r="D24" i="3"/>
  <c r="D23" i="3"/>
  <c r="D22" i="3"/>
  <c r="D21" i="3"/>
  <c r="D20" i="3"/>
  <c r="D19" i="3"/>
  <c r="I17" i="2" l="1"/>
  <c r="I19" i="2" s="1"/>
  <c r="I15" i="3"/>
  <c r="I18" i="3"/>
  <c r="I19" i="3" l="1"/>
  <c r="E19" i="3" l="1"/>
  <c r="E20" i="3" s="1"/>
  <c r="E21" i="3" s="1"/>
  <c r="E22" i="3" s="1"/>
  <c r="E23" i="3" s="1"/>
  <c r="E24" i="3" s="1"/>
  <c r="E25" i="3" s="1"/>
  <c r="E14" i="3"/>
  <c r="E13" i="3"/>
  <c r="E12" i="3"/>
  <c r="E11" i="3"/>
  <c r="E10" i="3"/>
  <c r="E9" i="3"/>
  <c r="E8" i="3"/>
  <c r="E7" i="3"/>
  <c r="D7" i="3"/>
  <c r="D8" i="3" s="1"/>
  <c r="F6" i="3"/>
  <c r="F7" i="3" s="1"/>
  <c r="F8" i="3" s="1"/>
  <c r="F9" i="3" s="1"/>
  <c r="F10" i="3" s="1"/>
  <c r="F11" i="3" s="1"/>
  <c r="F12" i="3" s="1"/>
  <c r="F13" i="3" s="1"/>
  <c r="F14" i="3" s="1"/>
  <c r="E6" i="3"/>
  <c r="D6" i="3"/>
  <c r="E19" i="2"/>
  <c r="E20" i="2" s="1"/>
  <c r="E21" i="2" s="1"/>
  <c r="E22" i="2" s="1"/>
  <c r="E23" i="2" s="1"/>
  <c r="E24" i="2" s="1"/>
  <c r="E25" i="2" s="1"/>
  <c r="E14" i="2"/>
  <c r="E13" i="2"/>
  <c r="E12" i="2"/>
  <c r="E11" i="2"/>
  <c r="E10" i="2"/>
  <c r="E9" i="2"/>
  <c r="E8" i="2"/>
  <c r="F7" i="2"/>
  <c r="F8" i="2" s="1"/>
  <c r="F9" i="2" s="1"/>
  <c r="F10" i="2" s="1"/>
  <c r="F11" i="2" s="1"/>
  <c r="F12" i="2" s="1"/>
  <c r="F13" i="2" s="1"/>
  <c r="F14" i="2" s="1"/>
  <c r="E7" i="2"/>
  <c r="F6" i="2"/>
  <c r="E6" i="2"/>
  <c r="D6" i="2"/>
  <c r="D7" i="2" s="1"/>
  <c r="D8" i="2" s="1"/>
  <c r="D9" i="3" l="1"/>
  <c r="D10" i="3" s="1"/>
  <c r="D11" i="3" s="1"/>
  <c r="D12" i="3" s="1"/>
  <c r="D13" i="3" s="1"/>
  <c r="D14" i="3" s="1"/>
  <c r="D9" i="2"/>
  <c r="D10" i="2" s="1"/>
  <c r="D11" i="2" s="1"/>
  <c r="D12" i="2" s="1"/>
  <c r="D13" i="2" s="1"/>
  <c r="D14" i="2" s="1"/>
</calcChain>
</file>

<file path=xl/sharedStrings.xml><?xml version="1.0" encoding="utf-8"?>
<sst xmlns="http://schemas.openxmlformats.org/spreadsheetml/2006/main" count="46" uniqueCount="25">
  <si>
    <t>launchpad lvl</t>
  </si>
  <si>
    <t xml:space="preserve">buillding cost </t>
  </si>
  <si>
    <t>time to launch</t>
  </si>
  <si>
    <t>BFR Quality</t>
  </si>
  <si>
    <t xml:space="preserve">probability of incidence </t>
  </si>
  <si>
    <t>research value:</t>
  </si>
  <si>
    <t>Launchpad lvl</t>
  </si>
  <si>
    <t xml:space="preserve">BFR quality </t>
  </si>
  <si>
    <t xml:space="preserve">investment </t>
  </si>
  <si>
    <t xml:space="preserve">daily expected return </t>
  </si>
  <si>
    <t>research price</t>
  </si>
  <si>
    <t>research amount if possitive</t>
  </si>
  <si>
    <t xml:space="preserve">exchange comission </t>
  </si>
  <si>
    <t>time in h /probability</t>
  </si>
  <si>
    <t>wages costs/ hour</t>
  </si>
  <si>
    <t>building costs</t>
  </si>
  <si>
    <t xml:space="preserve">launch costs (wages/ BFR) </t>
  </si>
  <si>
    <t>SOR Quality</t>
  </si>
  <si>
    <t>SOR price</t>
  </si>
  <si>
    <t>expected IRR</t>
  </si>
  <si>
    <t xml:space="preserve">The research business is only profitable for those who build their own BFR's or SOR's </t>
  </si>
  <si>
    <t>BFR research price</t>
  </si>
  <si>
    <t>expected return per launch</t>
  </si>
  <si>
    <t>admin_overhead</t>
  </si>
  <si>
    <t>launches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</si>
</sst>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0" fontId="0" fillId="2" borderId="8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4" xfId="0" applyFill="1" applyBorder="1"/>
    <xf numFmtId="9" fontId="0" fillId="2" borderId="10" xfId="0" applyNumberFormat="1" applyFill="1" applyBorder="1"/>
    <xf numFmtId="0" fontId="0" fillId="0" borderId="3" xfId="0" applyFill="1" applyBorder="1"/>
    <xf numFmtId="44" fontId="0" fillId="0" borderId="4" xfId="1" applyFont="1" applyBorder="1"/>
    <xf numFmtId="164" fontId="0" fillId="0" borderId="6" xfId="2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T614"/>
  <sheetViews>
    <sheetView tabSelected="1" zoomScale="60" zoomScaleNormal="60" workbookViewId="0">
      <selection activeCell="N14" sqref="N14"/>
    </sheetView>
  </sheetViews>
  <sheetFormatPr baseColWidth="10" defaultRowHeight="15" x14ac:dyDescent="0.25"/>
  <cols>
    <col min="2" max="2" width="23" bestFit="1" customWidth="1"/>
    <col min="4" max="4" width="20.85546875" bestFit="1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17.7109375" bestFit="1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23</v>
      </c>
      <c r="I4" s="17">
        <v>0.28000000000000003</v>
      </c>
    </row>
    <row r="5" spans="3:46" x14ac:dyDescent="0.25">
      <c r="C5" s="4">
        <v>1</v>
      </c>
      <c r="D5" s="9">
        <v>124200</v>
      </c>
      <c r="E5" s="9">
        <v>518</v>
      </c>
      <c r="F5" s="5">
        <v>128</v>
      </c>
      <c r="L5" t="s">
        <v>20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10</v>
      </c>
      <c r="I6" s="15">
        <v>300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11</v>
      </c>
      <c r="I7" s="16">
        <v>2800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5</v>
      </c>
      <c r="I9" s="7">
        <f>I6*I7*(1-I8)</f>
        <v>814800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6630.4000000000005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7</v>
      </c>
      <c r="I13" s="13">
        <v>4</v>
      </c>
      <c r="J13" s="10">
        <f>LOOKUP(I13,C18:C25,D18:D25)</f>
        <v>4800000</v>
      </c>
      <c r="K13" s="13">
        <v>760000</v>
      </c>
      <c r="L13" s="7">
        <f>LOOKUP(I13,C18:C25,E18:E25)</f>
        <v>3.125E-2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22</v>
      </c>
      <c r="I15" s="3">
        <f>I9*(1-L13)-K13-K12*L12</f>
        <v>27679.9</v>
      </c>
      <c r="AT15" s="1"/>
    </row>
    <row r="16" spans="3:46" x14ac:dyDescent="0.25">
      <c r="H16" s="18" t="s">
        <v>24</v>
      </c>
      <c r="I16" s="5">
        <f>24/L12</f>
        <v>96</v>
      </c>
      <c r="AT16" s="1"/>
    </row>
    <row r="17" spans="1:44" x14ac:dyDescent="0.25">
      <c r="C17" s="2" t="s">
        <v>3</v>
      </c>
      <c r="D17" s="8" t="s">
        <v>21</v>
      </c>
      <c r="E17" s="3" t="s">
        <v>4</v>
      </c>
      <c r="H17" s="4" t="s">
        <v>9</v>
      </c>
      <c r="I17" s="19">
        <f>I16*I15</f>
        <v>2657270.4000000004</v>
      </c>
    </row>
    <row r="18" spans="1:44" x14ac:dyDescent="0.25">
      <c r="C18" s="4">
        <v>0</v>
      </c>
      <c r="D18" s="9">
        <v>0</v>
      </c>
      <c r="E18" s="5">
        <v>0.5</v>
      </c>
      <c r="H18" s="4" t="s">
        <v>8</v>
      </c>
      <c r="I18" s="19">
        <f>J13+J12</f>
        <v>10504200</v>
      </c>
    </row>
    <row r="19" spans="1:44" x14ac:dyDescent="0.25">
      <c r="C19" s="4">
        <v>1</v>
      </c>
      <c r="D19" s="9">
        <f>12*8*300</f>
        <v>28800</v>
      </c>
      <c r="E19" s="5">
        <f>E18/2</f>
        <v>0.25</v>
      </c>
      <c r="H19" s="6" t="s">
        <v>19</v>
      </c>
      <c r="I19" s="20">
        <f>I17/I18</f>
        <v>0.25297218255554926</v>
      </c>
    </row>
    <row r="20" spans="1:44" x14ac:dyDescent="0.25">
      <c r="C20" s="4">
        <v>2</v>
      </c>
      <c r="D20" s="9">
        <f>50*8*300</f>
        <v>120000</v>
      </c>
      <c r="E20" s="5">
        <f t="shared" ref="E20:E25" si="3">E19/2</f>
        <v>0.125</v>
      </c>
    </row>
    <row r="21" spans="1:44" x14ac:dyDescent="0.25">
      <c r="C21" s="4">
        <v>3</v>
      </c>
      <c r="D21" s="9">
        <f>500*8*300</f>
        <v>1200000</v>
      </c>
      <c r="E21" s="5">
        <f t="shared" si="3"/>
        <v>6.25E-2</v>
      </c>
    </row>
    <row r="22" spans="1:44" x14ac:dyDescent="0.25">
      <c r="C22" s="4">
        <v>4</v>
      </c>
      <c r="D22" s="9">
        <f>2000*8*300</f>
        <v>4800000</v>
      </c>
      <c r="E22" s="5">
        <f t="shared" si="3"/>
        <v>3.125E-2</v>
      </c>
    </row>
    <row r="23" spans="1:44" x14ac:dyDescent="0.25">
      <c r="C23" s="4">
        <v>5</v>
      </c>
      <c r="D23" s="9">
        <f>5000*8*300</f>
        <v>12000000</v>
      </c>
      <c r="E23" s="5">
        <f t="shared" si="3"/>
        <v>1.5625E-2</v>
      </c>
    </row>
    <row r="24" spans="1:44" x14ac:dyDescent="0.25">
      <c r="C24" s="4">
        <v>6</v>
      </c>
      <c r="D24" s="9">
        <f>10000*8*300</f>
        <v>24000000</v>
      </c>
      <c r="E24" s="5">
        <f t="shared" si="3"/>
        <v>7.8125E-3</v>
      </c>
    </row>
    <row r="25" spans="1:44" x14ac:dyDescent="0.25">
      <c r="C25" s="6">
        <v>7</v>
      </c>
      <c r="D25" s="9">
        <f>10000*8*300</f>
        <v>24000000</v>
      </c>
      <c r="E25" s="7">
        <f t="shared" si="3"/>
        <v>3.90625E-3</v>
      </c>
    </row>
    <row r="26" spans="1:44" x14ac:dyDescent="0.25">
      <c r="A26" s="9"/>
      <c r="B26" s="9"/>
      <c r="C26" s="9"/>
      <c r="D26" s="9"/>
      <c r="E26" s="9"/>
      <c r="F26" s="9"/>
    </row>
    <row r="28" spans="1:44" x14ac:dyDescent="0.25">
      <c r="AR28" s="12"/>
    </row>
    <row r="30" spans="1:44" x14ac:dyDescent="0.25">
      <c r="AR30" s="12"/>
    </row>
    <row r="32" spans="1:44" x14ac:dyDescent="0.25">
      <c r="AR32" s="12"/>
    </row>
    <row r="34" spans="44:44" x14ac:dyDescent="0.25">
      <c r="AR34" s="12"/>
    </row>
    <row r="36" spans="44:44" x14ac:dyDescent="0.25">
      <c r="AR36" s="12"/>
    </row>
    <row r="38" spans="44:44" x14ac:dyDescent="0.25">
      <c r="AR38" s="12"/>
    </row>
    <row r="40" spans="44:44" x14ac:dyDescent="0.25">
      <c r="AR40" s="12"/>
    </row>
    <row r="42" spans="44:44" x14ac:dyDescent="0.25">
      <c r="AR42" s="12"/>
    </row>
    <row r="44" spans="44:44" x14ac:dyDescent="0.25">
      <c r="AR44" s="12"/>
    </row>
    <row r="46" spans="44:44" x14ac:dyDescent="0.25">
      <c r="AR46" s="12"/>
    </row>
    <row r="48" spans="44:44" x14ac:dyDescent="0.25">
      <c r="AR48" s="12"/>
    </row>
    <row r="50" spans="44:44" x14ac:dyDescent="0.25">
      <c r="AR50" s="12"/>
    </row>
    <row r="52" spans="44:44" x14ac:dyDescent="0.25">
      <c r="AR52" s="12"/>
    </row>
    <row r="54" spans="44:44" x14ac:dyDescent="0.25">
      <c r="AR54" s="12"/>
    </row>
    <row r="56" spans="44:44" x14ac:dyDescent="0.25">
      <c r="AR56" s="12"/>
    </row>
    <row r="58" spans="44:44" x14ac:dyDescent="0.25">
      <c r="AR58" s="12"/>
    </row>
    <row r="60" spans="44:44" x14ac:dyDescent="0.25">
      <c r="AR60" s="12"/>
    </row>
    <row r="62" spans="44:44" x14ac:dyDescent="0.25">
      <c r="AR62" s="12"/>
    </row>
    <row r="64" spans="44:44" x14ac:dyDescent="0.25">
      <c r="AR64" s="12"/>
    </row>
    <row r="66" spans="44:44" x14ac:dyDescent="0.25">
      <c r="AR66" s="12"/>
    </row>
    <row r="68" spans="44:44" x14ac:dyDescent="0.25">
      <c r="AR68" s="12"/>
    </row>
    <row r="70" spans="44:44" x14ac:dyDescent="0.25">
      <c r="AR70" s="12"/>
    </row>
    <row r="72" spans="44:44" x14ac:dyDescent="0.25">
      <c r="AR72" s="12"/>
    </row>
    <row r="74" spans="44:44" x14ac:dyDescent="0.25">
      <c r="AR74" s="12"/>
    </row>
    <row r="76" spans="44:44" x14ac:dyDescent="0.25">
      <c r="AR76" s="12"/>
    </row>
    <row r="78" spans="44:44" x14ac:dyDescent="0.25">
      <c r="AR78" s="12"/>
    </row>
    <row r="80" spans="44:44" x14ac:dyDescent="0.25">
      <c r="AR80" s="12"/>
    </row>
    <row r="82" spans="44:44" x14ac:dyDescent="0.25">
      <c r="AR82" s="12"/>
    </row>
    <row r="84" spans="44:44" x14ac:dyDescent="0.25">
      <c r="AR84" s="12"/>
    </row>
    <row r="86" spans="44:44" x14ac:dyDescent="0.25">
      <c r="AR86" s="12"/>
    </row>
    <row r="88" spans="44:44" x14ac:dyDescent="0.25">
      <c r="AR88" s="12"/>
    </row>
    <row r="90" spans="44:44" x14ac:dyDescent="0.25">
      <c r="AR90" s="12"/>
    </row>
    <row r="92" spans="44:44" x14ac:dyDescent="0.25">
      <c r="AR92" s="12"/>
    </row>
    <row r="94" spans="44:44" x14ac:dyDescent="0.25">
      <c r="AR94" s="12"/>
    </row>
    <row r="96" spans="44:44" x14ac:dyDescent="0.25">
      <c r="AR96" s="12"/>
    </row>
    <row r="98" spans="44:44" x14ac:dyDescent="0.25">
      <c r="AR98" s="12"/>
    </row>
    <row r="100" spans="44:44" x14ac:dyDescent="0.25">
      <c r="AR100" s="12"/>
    </row>
    <row r="102" spans="44:44" x14ac:dyDescent="0.25">
      <c r="AR102" s="12"/>
    </row>
    <row r="104" spans="44:44" x14ac:dyDescent="0.25">
      <c r="AR104" s="12"/>
    </row>
    <row r="106" spans="44:44" x14ac:dyDescent="0.25">
      <c r="AR106" s="12"/>
    </row>
    <row r="108" spans="44:44" x14ac:dyDescent="0.25">
      <c r="AR108" s="12"/>
    </row>
    <row r="110" spans="44:44" x14ac:dyDescent="0.25">
      <c r="AR110" s="12"/>
    </row>
    <row r="112" spans="44:44" x14ac:dyDescent="0.25">
      <c r="AR112" s="12"/>
    </row>
    <row r="114" spans="44:44" x14ac:dyDescent="0.25">
      <c r="AR114" s="12"/>
    </row>
    <row r="116" spans="44:44" x14ac:dyDescent="0.25">
      <c r="AR116" s="12"/>
    </row>
    <row r="118" spans="44:44" x14ac:dyDescent="0.25">
      <c r="AR118" s="12"/>
    </row>
    <row r="120" spans="44:44" x14ac:dyDescent="0.25">
      <c r="AR120" s="12"/>
    </row>
    <row r="122" spans="44:44" x14ac:dyDescent="0.25">
      <c r="AR122" s="12"/>
    </row>
    <row r="124" spans="44:44" x14ac:dyDescent="0.25">
      <c r="AR124" s="12"/>
    </row>
    <row r="126" spans="44:44" x14ac:dyDescent="0.25">
      <c r="AR126" s="12"/>
    </row>
    <row r="128" spans="44:44" x14ac:dyDescent="0.25">
      <c r="AR128" s="12"/>
    </row>
    <row r="130" spans="44:44" x14ac:dyDescent="0.25">
      <c r="AR130" s="12"/>
    </row>
    <row r="132" spans="44:44" x14ac:dyDescent="0.25">
      <c r="AR132" s="12"/>
    </row>
    <row r="134" spans="44:44" x14ac:dyDescent="0.25">
      <c r="AR134" s="12"/>
    </row>
    <row r="136" spans="44:44" x14ac:dyDescent="0.25">
      <c r="AR136" s="12"/>
    </row>
    <row r="138" spans="44:44" x14ac:dyDescent="0.25">
      <c r="AR138" s="12"/>
    </row>
    <row r="140" spans="44:44" x14ac:dyDescent="0.25">
      <c r="AR140" s="12"/>
    </row>
    <row r="142" spans="44:44" x14ac:dyDescent="0.25">
      <c r="AR142" s="12"/>
    </row>
    <row r="144" spans="44:44" x14ac:dyDescent="0.25">
      <c r="AR144" s="12"/>
    </row>
    <row r="146" spans="44:44" x14ac:dyDescent="0.25">
      <c r="AR146" s="12"/>
    </row>
    <row r="148" spans="44:44" x14ac:dyDescent="0.25">
      <c r="AR148" s="12"/>
    </row>
    <row r="150" spans="44:44" x14ac:dyDescent="0.25">
      <c r="AR150" s="12"/>
    </row>
    <row r="152" spans="44:44" x14ac:dyDescent="0.25">
      <c r="AR152" s="12"/>
    </row>
    <row r="154" spans="44:44" x14ac:dyDescent="0.25">
      <c r="AR154" s="12"/>
    </row>
    <row r="156" spans="44:44" x14ac:dyDescent="0.25">
      <c r="AR156" s="12"/>
    </row>
    <row r="158" spans="44:44" x14ac:dyDescent="0.25">
      <c r="AR158" s="12"/>
    </row>
    <row r="160" spans="44:44" x14ac:dyDescent="0.25">
      <c r="AR160" s="12"/>
    </row>
    <row r="162" spans="44:44" x14ac:dyDescent="0.25">
      <c r="AR162" s="12"/>
    </row>
    <row r="164" spans="44:44" x14ac:dyDescent="0.25">
      <c r="AR164" s="12"/>
    </row>
    <row r="166" spans="44:44" x14ac:dyDescent="0.25">
      <c r="AR166" s="12"/>
    </row>
    <row r="168" spans="44:44" x14ac:dyDescent="0.25">
      <c r="AR168" s="12"/>
    </row>
    <row r="170" spans="44:44" x14ac:dyDescent="0.25">
      <c r="AR170" s="12"/>
    </row>
    <row r="172" spans="44:44" x14ac:dyDescent="0.25">
      <c r="AR172" s="12"/>
    </row>
    <row r="174" spans="44:44" x14ac:dyDescent="0.25">
      <c r="AR174" s="12"/>
    </row>
    <row r="176" spans="44:44" x14ac:dyDescent="0.25">
      <c r="AR176" s="12"/>
    </row>
    <row r="178" spans="44:44" x14ac:dyDescent="0.25">
      <c r="AR178" s="12"/>
    </row>
    <row r="180" spans="44:44" x14ac:dyDescent="0.25">
      <c r="AR180" s="12"/>
    </row>
    <row r="182" spans="44:44" x14ac:dyDescent="0.25">
      <c r="AR182" s="12"/>
    </row>
    <row r="184" spans="44:44" x14ac:dyDescent="0.25">
      <c r="AR184" s="12"/>
    </row>
    <row r="186" spans="44:44" x14ac:dyDescent="0.25">
      <c r="AR186" s="12"/>
    </row>
    <row r="188" spans="44:44" x14ac:dyDescent="0.25">
      <c r="AR188" s="12"/>
    </row>
    <row r="190" spans="44:44" x14ac:dyDescent="0.25">
      <c r="AR190" s="12"/>
    </row>
    <row r="192" spans="44:44" x14ac:dyDescent="0.25">
      <c r="AR192" s="12"/>
    </row>
    <row r="194" spans="44:44" x14ac:dyDescent="0.25">
      <c r="AR194" s="12"/>
    </row>
    <row r="196" spans="44:44" x14ac:dyDescent="0.25">
      <c r="AR196" s="12"/>
    </row>
    <row r="198" spans="44:44" x14ac:dyDescent="0.25">
      <c r="AR198" s="12"/>
    </row>
    <row r="200" spans="44:44" x14ac:dyDescent="0.25">
      <c r="AR200" s="12"/>
    </row>
    <row r="202" spans="44:44" x14ac:dyDescent="0.25">
      <c r="AR202" s="12"/>
    </row>
    <row r="204" spans="44:44" x14ac:dyDescent="0.25">
      <c r="AR204" s="12"/>
    </row>
    <row r="206" spans="44:44" x14ac:dyDescent="0.25">
      <c r="AR206" s="12"/>
    </row>
    <row r="208" spans="44:44" x14ac:dyDescent="0.25">
      <c r="AR208" s="12"/>
    </row>
    <row r="210" spans="44:44" x14ac:dyDescent="0.25">
      <c r="AR210" s="12"/>
    </row>
    <row r="212" spans="44:44" x14ac:dyDescent="0.25">
      <c r="AR212" s="12"/>
    </row>
    <row r="214" spans="44:44" x14ac:dyDescent="0.25">
      <c r="AR214" s="12"/>
    </row>
    <row r="216" spans="44:44" x14ac:dyDescent="0.25">
      <c r="AR216" s="12"/>
    </row>
    <row r="218" spans="44:44" x14ac:dyDescent="0.25">
      <c r="AR218" s="12"/>
    </row>
    <row r="220" spans="44:44" x14ac:dyDescent="0.25">
      <c r="AR220" s="12"/>
    </row>
    <row r="222" spans="44:44" x14ac:dyDescent="0.25">
      <c r="AR222" s="12"/>
    </row>
    <row r="224" spans="44:44" x14ac:dyDescent="0.25">
      <c r="AR224" s="12"/>
    </row>
    <row r="226" spans="44:44" x14ac:dyDescent="0.25">
      <c r="AR226" s="12"/>
    </row>
    <row r="228" spans="44:44" x14ac:dyDescent="0.25">
      <c r="AR228" s="12"/>
    </row>
    <row r="230" spans="44:44" x14ac:dyDescent="0.25">
      <c r="AR230" s="12"/>
    </row>
    <row r="232" spans="44:44" x14ac:dyDescent="0.25">
      <c r="AR232" s="12"/>
    </row>
    <row r="234" spans="44:44" x14ac:dyDescent="0.25">
      <c r="AR234" s="12"/>
    </row>
    <row r="236" spans="44:44" x14ac:dyDescent="0.25">
      <c r="AR236" s="12"/>
    </row>
    <row r="238" spans="44:44" x14ac:dyDescent="0.25">
      <c r="AR238" s="12"/>
    </row>
    <row r="240" spans="44:44" x14ac:dyDescent="0.25">
      <c r="AR240" s="12"/>
    </row>
    <row r="242" spans="44:44" x14ac:dyDescent="0.25">
      <c r="AR242" s="12"/>
    </row>
    <row r="244" spans="44:44" x14ac:dyDescent="0.25">
      <c r="AR244" s="12"/>
    </row>
    <row r="246" spans="44:44" x14ac:dyDescent="0.25">
      <c r="AR246" s="12"/>
    </row>
    <row r="248" spans="44:44" x14ac:dyDescent="0.25">
      <c r="AR248" s="12"/>
    </row>
    <row r="250" spans="44:44" x14ac:dyDescent="0.25">
      <c r="AR250" s="12"/>
    </row>
    <row r="252" spans="44:44" x14ac:dyDescent="0.25">
      <c r="AR252" s="12"/>
    </row>
    <row r="254" spans="44:44" x14ac:dyDescent="0.25">
      <c r="AR254" s="12"/>
    </row>
    <row r="256" spans="44:44" x14ac:dyDescent="0.25">
      <c r="AR256" s="12"/>
    </row>
    <row r="258" spans="44:44" x14ac:dyDescent="0.25">
      <c r="AR258" s="12"/>
    </row>
    <row r="260" spans="44:44" x14ac:dyDescent="0.25">
      <c r="AR260" s="12"/>
    </row>
    <row r="262" spans="44:44" x14ac:dyDescent="0.25">
      <c r="AR262" s="12"/>
    </row>
    <row r="264" spans="44:44" x14ac:dyDescent="0.25">
      <c r="AR264" s="12"/>
    </row>
    <row r="266" spans="44:44" x14ac:dyDescent="0.25">
      <c r="AR266" s="12"/>
    </row>
    <row r="268" spans="44:44" x14ac:dyDescent="0.25">
      <c r="AR268" s="12"/>
    </row>
    <row r="270" spans="44:44" x14ac:dyDescent="0.25">
      <c r="AR270" s="12"/>
    </row>
    <row r="272" spans="44:44" x14ac:dyDescent="0.25">
      <c r="AR272" s="12"/>
    </row>
    <row r="274" spans="44:44" x14ac:dyDescent="0.25">
      <c r="AR274" s="12"/>
    </row>
    <row r="276" spans="44:44" x14ac:dyDescent="0.25">
      <c r="AR276" s="12"/>
    </row>
    <row r="278" spans="44:44" x14ac:dyDescent="0.25">
      <c r="AR278" s="12"/>
    </row>
    <row r="280" spans="44:44" x14ac:dyDescent="0.25">
      <c r="AR280" s="12"/>
    </row>
    <row r="282" spans="44:44" x14ac:dyDescent="0.25">
      <c r="AR282" s="12"/>
    </row>
    <row r="284" spans="44:44" x14ac:dyDescent="0.25">
      <c r="AR284" s="12"/>
    </row>
    <row r="286" spans="44:44" x14ac:dyDescent="0.25">
      <c r="AR286" s="12"/>
    </row>
    <row r="288" spans="44:44" x14ac:dyDescent="0.25">
      <c r="AR288" s="12"/>
    </row>
    <row r="290" spans="44:44" x14ac:dyDescent="0.25">
      <c r="AR290" s="12"/>
    </row>
    <row r="292" spans="44:44" x14ac:dyDescent="0.25">
      <c r="AR292" s="12"/>
    </row>
    <row r="294" spans="44:44" x14ac:dyDescent="0.25">
      <c r="AR294" s="12"/>
    </row>
    <row r="296" spans="44:44" x14ac:dyDescent="0.25">
      <c r="AR296" s="12"/>
    </row>
    <row r="298" spans="44:44" x14ac:dyDescent="0.25">
      <c r="AR298" s="12"/>
    </row>
    <row r="300" spans="44:44" x14ac:dyDescent="0.25">
      <c r="AR300" s="12"/>
    </row>
    <row r="302" spans="44:44" x14ac:dyDescent="0.25">
      <c r="AR302" s="12"/>
    </row>
    <row r="304" spans="44:44" x14ac:dyDescent="0.25">
      <c r="AR304" s="12"/>
    </row>
    <row r="306" spans="44:44" x14ac:dyDescent="0.25">
      <c r="AR306" s="12"/>
    </row>
    <row r="308" spans="44:44" x14ac:dyDescent="0.25">
      <c r="AR308" s="12"/>
    </row>
    <row r="310" spans="44:44" x14ac:dyDescent="0.25">
      <c r="AR310" s="12"/>
    </row>
    <row r="312" spans="44:44" x14ac:dyDescent="0.25">
      <c r="AR312" s="12"/>
    </row>
    <row r="314" spans="44:44" x14ac:dyDescent="0.25">
      <c r="AR314" s="12"/>
    </row>
    <row r="316" spans="44:44" x14ac:dyDescent="0.25">
      <c r="AR316" s="12"/>
    </row>
    <row r="318" spans="44:44" x14ac:dyDescent="0.25">
      <c r="AR318" s="12"/>
    </row>
    <row r="320" spans="44:44" x14ac:dyDescent="0.25">
      <c r="AR320" s="12"/>
    </row>
    <row r="322" spans="44:44" x14ac:dyDescent="0.25">
      <c r="AR322" s="12"/>
    </row>
    <row r="324" spans="44:44" x14ac:dyDescent="0.25">
      <c r="AR324" s="12"/>
    </row>
    <row r="326" spans="44:44" x14ac:dyDescent="0.25">
      <c r="AR326" s="12"/>
    </row>
    <row r="328" spans="44:44" x14ac:dyDescent="0.25">
      <c r="AR328" s="12"/>
    </row>
    <row r="330" spans="44:44" x14ac:dyDescent="0.25">
      <c r="AR330" s="12"/>
    </row>
    <row r="332" spans="44:44" x14ac:dyDescent="0.25">
      <c r="AR332" s="12"/>
    </row>
    <row r="334" spans="44:44" x14ac:dyDescent="0.25">
      <c r="AR334" s="12"/>
    </row>
    <row r="336" spans="44:44" x14ac:dyDescent="0.25">
      <c r="AR336" s="12"/>
    </row>
    <row r="338" spans="44:44" x14ac:dyDescent="0.25">
      <c r="AR338" s="12"/>
    </row>
    <row r="340" spans="44:44" x14ac:dyDescent="0.25">
      <c r="AR340" s="12"/>
    </row>
    <row r="342" spans="44:44" x14ac:dyDescent="0.25">
      <c r="AR342" s="12"/>
    </row>
    <row r="344" spans="44:44" x14ac:dyDescent="0.25">
      <c r="AR344" s="12"/>
    </row>
    <row r="346" spans="44:44" x14ac:dyDescent="0.25">
      <c r="AR346" s="12"/>
    </row>
    <row r="348" spans="44:44" x14ac:dyDescent="0.25">
      <c r="AR348" s="12"/>
    </row>
    <row r="350" spans="44:44" x14ac:dyDescent="0.25">
      <c r="AR350" s="12"/>
    </row>
    <row r="352" spans="44:44" x14ac:dyDescent="0.25">
      <c r="AR352" s="12"/>
    </row>
    <row r="354" spans="44:44" x14ac:dyDescent="0.25">
      <c r="AR354" s="12"/>
    </row>
    <row r="356" spans="44:44" x14ac:dyDescent="0.25">
      <c r="AR356" s="12"/>
    </row>
    <row r="358" spans="44:44" x14ac:dyDescent="0.25">
      <c r="AR358" s="12"/>
    </row>
    <row r="360" spans="44:44" x14ac:dyDescent="0.25">
      <c r="AR360" s="12"/>
    </row>
    <row r="362" spans="44:44" x14ac:dyDescent="0.25">
      <c r="AR362" s="12"/>
    </row>
    <row r="364" spans="44:44" x14ac:dyDescent="0.25">
      <c r="AR364" s="12"/>
    </row>
    <row r="366" spans="44:44" x14ac:dyDescent="0.25">
      <c r="AR366" s="12"/>
    </row>
    <row r="368" spans="44:44" x14ac:dyDescent="0.25">
      <c r="AR368" s="12"/>
    </row>
    <row r="370" spans="44:44" x14ac:dyDescent="0.25">
      <c r="AR370" s="12"/>
    </row>
    <row r="372" spans="44:44" x14ac:dyDescent="0.25">
      <c r="AR372" s="12"/>
    </row>
    <row r="374" spans="44:44" x14ac:dyDescent="0.25">
      <c r="AR374" s="12"/>
    </row>
    <row r="376" spans="44:44" x14ac:dyDescent="0.25">
      <c r="AR376" s="12"/>
    </row>
    <row r="378" spans="44:44" x14ac:dyDescent="0.25">
      <c r="AR378" s="12"/>
    </row>
    <row r="380" spans="44:44" x14ac:dyDescent="0.25">
      <c r="AR380" s="12"/>
    </row>
    <row r="382" spans="44:44" x14ac:dyDescent="0.25">
      <c r="AR382" s="12"/>
    </row>
    <row r="384" spans="44:44" x14ac:dyDescent="0.25">
      <c r="AR384" s="12"/>
    </row>
    <row r="386" spans="44:44" x14ac:dyDescent="0.25">
      <c r="AR386" s="12"/>
    </row>
    <row r="388" spans="44:44" x14ac:dyDescent="0.25">
      <c r="AR388" s="12"/>
    </row>
    <row r="390" spans="44:44" x14ac:dyDescent="0.25">
      <c r="AR390" s="12"/>
    </row>
    <row r="392" spans="44:44" x14ac:dyDescent="0.25">
      <c r="AR392" s="12"/>
    </row>
    <row r="394" spans="44:44" x14ac:dyDescent="0.25">
      <c r="AR394" s="12"/>
    </row>
    <row r="396" spans="44:44" x14ac:dyDescent="0.25">
      <c r="AR396" s="12"/>
    </row>
    <row r="398" spans="44:44" x14ac:dyDescent="0.25">
      <c r="AR398" s="12"/>
    </row>
    <row r="400" spans="44:44" x14ac:dyDescent="0.25">
      <c r="AR400" s="12"/>
    </row>
    <row r="402" spans="44:44" x14ac:dyDescent="0.25">
      <c r="AR402" s="12"/>
    </row>
    <row r="404" spans="44:44" x14ac:dyDescent="0.25">
      <c r="AR404" s="12"/>
    </row>
    <row r="406" spans="44:44" x14ac:dyDescent="0.25">
      <c r="AR406" s="12"/>
    </row>
    <row r="408" spans="44:44" x14ac:dyDescent="0.25">
      <c r="AR408" s="12"/>
    </row>
    <row r="410" spans="44:44" x14ac:dyDescent="0.25">
      <c r="AR410" s="12"/>
    </row>
    <row r="412" spans="44:44" x14ac:dyDescent="0.25">
      <c r="AR412" s="12"/>
    </row>
    <row r="414" spans="44:44" x14ac:dyDescent="0.25">
      <c r="AR414" s="12"/>
    </row>
    <row r="416" spans="44:44" x14ac:dyDescent="0.25">
      <c r="AR416" s="12"/>
    </row>
    <row r="418" spans="44:44" x14ac:dyDescent="0.25">
      <c r="AR418" s="12"/>
    </row>
    <row r="420" spans="44:44" x14ac:dyDescent="0.25">
      <c r="AR420" s="12"/>
    </row>
    <row r="422" spans="44:44" x14ac:dyDescent="0.25">
      <c r="AR422" s="12"/>
    </row>
    <row r="424" spans="44:44" x14ac:dyDescent="0.25">
      <c r="AR424" s="12"/>
    </row>
    <row r="426" spans="44:44" x14ac:dyDescent="0.25">
      <c r="AR426" s="12"/>
    </row>
    <row r="428" spans="44:44" x14ac:dyDescent="0.25">
      <c r="AR428" s="12"/>
    </row>
    <row r="430" spans="44:44" x14ac:dyDescent="0.25">
      <c r="AR430" s="12"/>
    </row>
    <row r="432" spans="44:44" x14ac:dyDescent="0.25">
      <c r="AR432" s="12"/>
    </row>
    <row r="434" spans="44:44" x14ac:dyDescent="0.25">
      <c r="AR434" s="12"/>
    </row>
    <row r="436" spans="44:44" x14ac:dyDescent="0.25">
      <c r="AR436" s="12"/>
    </row>
    <row r="438" spans="44:44" x14ac:dyDescent="0.25">
      <c r="AR438" s="12"/>
    </row>
    <row r="440" spans="44:44" x14ac:dyDescent="0.25">
      <c r="AR440" s="12"/>
    </row>
    <row r="442" spans="44:44" x14ac:dyDescent="0.25">
      <c r="AR442" s="12"/>
    </row>
    <row r="444" spans="44:44" x14ac:dyDescent="0.25">
      <c r="AR444" s="12"/>
    </row>
    <row r="446" spans="44:44" x14ac:dyDescent="0.25">
      <c r="AR446" s="12"/>
    </row>
    <row r="448" spans="44:44" x14ac:dyDescent="0.25">
      <c r="AR448" s="12"/>
    </row>
    <row r="450" spans="44:44" x14ac:dyDescent="0.25">
      <c r="AR450" s="12"/>
    </row>
    <row r="452" spans="44:44" x14ac:dyDescent="0.25">
      <c r="AR452" s="12"/>
    </row>
    <row r="454" spans="44:44" x14ac:dyDescent="0.25">
      <c r="AR454" s="12"/>
    </row>
    <row r="456" spans="44:44" x14ac:dyDescent="0.25">
      <c r="AR456" s="12"/>
    </row>
    <row r="458" spans="44:44" x14ac:dyDescent="0.25">
      <c r="AR458" s="12"/>
    </row>
    <row r="460" spans="44:44" x14ac:dyDescent="0.25">
      <c r="AR460" s="12"/>
    </row>
    <row r="462" spans="44:44" x14ac:dyDescent="0.25">
      <c r="AR462" s="12"/>
    </row>
    <row r="464" spans="44:44" x14ac:dyDescent="0.25">
      <c r="AR464" s="12"/>
    </row>
    <row r="466" spans="44:44" x14ac:dyDescent="0.25">
      <c r="AR466" s="12"/>
    </row>
    <row r="468" spans="44:44" x14ac:dyDescent="0.25">
      <c r="AR468" s="12"/>
    </row>
    <row r="470" spans="44:44" x14ac:dyDescent="0.25">
      <c r="AR470" s="12"/>
    </row>
    <row r="472" spans="44:44" x14ac:dyDescent="0.25">
      <c r="AR472" s="12"/>
    </row>
    <row r="474" spans="44:44" x14ac:dyDescent="0.25">
      <c r="AR474" s="12"/>
    </row>
    <row r="476" spans="44:44" x14ac:dyDescent="0.25">
      <c r="AR476" s="12"/>
    </row>
    <row r="478" spans="44:44" x14ac:dyDescent="0.25">
      <c r="AR478" s="12"/>
    </row>
    <row r="480" spans="44:44" x14ac:dyDescent="0.25">
      <c r="AR480" s="12"/>
    </row>
    <row r="482" spans="44:44" x14ac:dyDescent="0.25">
      <c r="AR482" s="12"/>
    </row>
    <row r="484" spans="44:44" x14ac:dyDescent="0.25">
      <c r="AR484" s="12"/>
    </row>
    <row r="486" spans="44:44" x14ac:dyDescent="0.25">
      <c r="AR486" s="12"/>
    </row>
    <row r="488" spans="44:44" x14ac:dyDescent="0.25">
      <c r="AR488" s="12"/>
    </row>
    <row r="490" spans="44:44" x14ac:dyDescent="0.25">
      <c r="AR490" s="12"/>
    </row>
    <row r="492" spans="44:44" x14ac:dyDescent="0.25">
      <c r="AR492" s="12"/>
    </row>
    <row r="494" spans="44:44" x14ac:dyDescent="0.25">
      <c r="AR494" s="12"/>
    </row>
    <row r="496" spans="44:44" x14ac:dyDescent="0.25">
      <c r="AR496" s="12"/>
    </row>
    <row r="498" spans="44:44" x14ac:dyDescent="0.25">
      <c r="AR498" s="12"/>
    </row>
    <row r="500" spans="44:44" x14ac:dyDescent="0.25">
      <c r="AR500" s="12"/>
    </row>
    <row r="502" spans="44:44" x14ac:dyDescent="0.25">
      <c r="AR502" s="12"/>
    </row>
    <row r="504" spans="44:44" x14ac:dyDescent="0.25">
      <c r="AR504" s="12"/>
    </row>
    <row r="506" spans="44:44" x14ac:dyDescent="0.25">
      <c r="AR506" s="12"/>
    </row>
    <row r="508" spans="44:44" x14ac:dyDescent="0.25">
      <c r="AR508" s="12"/>
    </row>
    <row r="510" spans="44:44" x14ac:dyDescent="0.25">
      <c r="AR510" s="12"/>
    </row>
    <row r="512" spans="44:44" x14ac:dyDescent="0.25">
      <c r="AR512" s="12"/>
    </row>
    <row r="514" spans="44:44" x14ac:dyDescent="0.25">
      <c r="AR514" s="12"/>
    </row>
    <row r="516" spans="44:44" x14ac:dyDescent="0.25">
      <c r="AR516" s="12"/>
    </row>
    <row r="518" spans="44:44" x14ac:dyDescent="0.25">
      <c r="AR518" s="12"/>
    </row>
    <row r="520" spans="44:44" x14ac:dyDescent="0.25">
      <c r="AR520" s="12"/>
    </row>
    <row r="522" spans="44:44" x14ac:dyDescent="0.25">
      <c r="AR522" s="12"/>
    </row>
    <row r="524" spans="44:44" x14ac:dyDescent="0.25">
      <c r="AR524" s="12"/>
    </row>
    <row r="526" spans="44:44" x14ac:dyDescent="0.25">
      <c r="AR526" s="12"/>
    </row>
    <row r="528" spans="44:44" x14ac:dyDescent="0.25">
      <c r="AR528" s="12"/>
    </row>
    <row r="530" spans="44:44" x14ac:dyDescent="0.25">
      <c r="AR530" s="12"/>
    </row>
    <row r="532" spans="44:44" x14ac:dyDescent="0.25">
      <c r="AR532" s="12"/>
    </row>
    <row r="534" spans="44:44" x14ac:dyDescent="0.25">
      <c r="AR534" s="12"/>
    </row>
    <row r="536" spans="44:44" x14ac:dyDescent="0.25">
      <c r="AR536" s="12"/>
    </row>
    <row r="538" spans="44:44" x14ac:dyDescent="0.25">
      <c r="AR538" s="12"/>
    </row>
    <row r="540" spans="44:44" x14ac:dyDescent="0.25">
      <c r="AR540" s="12"/>
    </row>
    <row r="542" spans="44:44" x14ac:dyDescent="0.25">
      <c r="AR542" s="12"/>
    </row>
    <row r="544" spans="44:44" x14ac:dyDescent="0.25">
      <c r="AR544" s="12"/>
    </row>
    <row r="546" spans="44:44" x14ac:dyDescent="0.25">
      <c r="AR546" s="12"/>
    </row>
    <row r="548" spans="44:44" x14ac:dyDescent="0.25">
      <c r="AR548" s="12"/>
    </row>
    <row r="550" spans="44:44" x14ac:dyDescent="0.25">
      <c r="AR550" s="12"/>
    </row>
    <row r="552" spans="44:44" x14ac:dyDescent="0.25">
      <c r="AR552" s="12"/>
    </row>
    <row r="554" spans="44:44" x14ac:dyDescent="0.25">
      <c r="AR554" s="12"/>
    </row>
    <row r="556" spans="44:44" x14ac:dyDescent="0.25">
      <c r="AR556" s="12"/>
    </row>
    <row r="558" spans="44:44" x14ac:dyDescent="0.25">
      <c r="AR558" s="12"/>
    </row>
    <row r="560" spans="44:44" x14ac:dyDescent="0.25">
      <c r="AR560" s="12"/>
    </row>
    <row r="562" spans="44:44" x14ac:dyDescent="0.25">
      <c r="AR562" s="12"/>
    </row>
    <row r="564" spans="44:44" x14ac:dyDescent="0.25">
      <c r="AR564" s="12"/>
    </row>
    <row r="566" spans="44:44" x14ac:dyDescent="0.25">
      <c r="AR566" s="12"/>
    </row>
    <row r="568" spans="44:44" x14ac:dyDescent="0.25">
      <c r="AR568" s="12"/>
    </row>
    <row r="570" spans="44:44" x14ac:dyDescent="0.25">
      <c r="AR570" s="12"/>
    </row>
    <row r="572" spans="44:44" x14ac:dyDescent="0.25">
      <c r="AR572" s="12"/>
    </row>
    <row r="574" spans="44:44" x14ac:dyDescent="0.25">
      <c r="AR574" s="12"/>
    </row>
    <row r="576" spans="44:44" x14ac:dyDescent="0.25">
      <c r="AR576" s="12"/>
    </row>
    <row r="578" spans="44:44" x14ac:dyDescent="0.25">
      <c r="AR578" s="12"/>
    </row>
    <row r="580" spans="44:44" x14ac:dyDescent="0.25">
      <c r="AR580" s="12"/>
    </row>
    <row r="582" spans="44:44" x14ac:dyDescent="0.25">
      <c r="AR582" s="12"/>
    </row>
    <row r="584" spans="44:44" x14ac:dyDescent="0.25">
      <c r="AR584" s="12"/>
    </row>
    <row r="586" spans="44:44" x14ac:dyDescent="0.25">
      <c r="AR586" s="12"/>
    </row>
    <row r="588" spans="44:44" x14ac:dyDescent="0.25">
      <c r="AR588" s="12"/>
    </row>
    <row r="590" spans="44:44" x14ac:dyDescent="0.25">
      <c r="AR590" s="12"/>
    </row>
    <row r="592" spans="44:44" x14ac:dyDescent="0.25">
      <c r="AR592" s="12"/>
    </row>
    <row r="594" spans="44:44" x14ac:dyDescent="0.25">
      <c r="AR594" s="12"/>
    </row>
    <row r="596" spans="44:44" x14ac:dyDescent="0.25">
      <c r="AR596" s="12"/>
    </row>
    <row r="598" spans="44:44" x14ac:dyDescent="0.25">
      <c r="AR598" s="12"/>
    </row>
    <row r="600" spans="44:44" x14ac:dyDescent="0.25">
      <c r="AR600" s="12"/>
    </row>
    <row r="602" spans="44:44" x14ac:dyDescent="0.25">
      <c r="AR602" s="12"/>
    </row>
    <row r="604" spans="44:44" x14ac:dyDescent="0.25">
      <c r="AR604" s="12"/>
    </row>
    <row r="606" spans="44:44" x14ac:dyDescent="0.25">
      <c r="AR606" s="12"/>
    </row>
    <row r="608" spans="44:44" x14ac:dyDescent="0.25">
      <c r="AR608" s="12"/>
    </row>
    <row r="610" spans="44:44" x14ac:dyDescent="0.25">
      <c r="AR610" s="12"/>
    </row>
    <row r="612" spans="44:44" x14ac:dyDescent="0.25">
      <c r="AR612" s="12"/>
    </row>
    <row r="614" spans="44:44" x14ac:dyDescent="0.25">
      <c r="AR614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T25"/>
  <sheetViews>
    <sheetView zoomScale="60" zoomScaleNormal="60" workbookViewId="0">
      <selection activeCell="I14" sqref="I14"/>
    </sheetView>
  </sheetViews>
  <sheetFormatPr baseColWidth="10" defaultRowHeight="15" x14ac:dyDescent="0.25"/>
  <cols>
    <col min="2" max="2" width="23" bestFit="1" customWidth="1"/>
    <col min="5" max="5" width="24.7109375" bestFit="1" customWidth="1"/>
    <col min="6" max="6" width="15.42578125" bestFit="1" customWidth="1"/>
    <col min="7" max="7" width="14.7109375" bestFit="1" customWidth="1"/>
    <col min="8" max="8" width="29.85546875" bestFit="1" customWidth="1"/>
    <col min="9" max="9" width="17.7109375" bestFit="1" customWidth="1"/>
    <col min="10" max="10" width="15.7109375" bestFit="1" customWidth="1"/>
    <col min="11" max="11" width="29.140625" bestFit="1" customWidth="1"/>
    <col min="12" max="12" width="21.140625" bestFit="1" customWidth="1"/>
    <col min="13" max="43" width="15.7109375" customWidth="1"/>
    <col min="44" max="44" width="31.7109375" bestFit="1" customWidth="1"/>
  </cols>
  <sheetData>
    <row r="4" spans="3:46" x14ac:dyDescent="0.25">
      <c r="C4" s="2" t="s">
        <v>0</v>
      </c>
      <c r="D4" s="8" t="s">
        <v>1</v>
      </c>
      <c r="E4" s="8" t="s">
        <v>14</v>
      </c>
      <c r="F4" s="3" t="s">
        <v>2</v>
      </c>
      <c r="H4" s="11" t="s">
        <v>23</v>
      </c>
      <c r="I4" s="17">
        <v>0.28000000000000003</v>
      </c>
    </row>
    <row r="5" spans="3:46" x14ac:dyDescent="0.25">
      <c r="C5" s="4">
        <v>1</v>
      </c>
      <c r="D5" s="9">
        <v>124200</v>
      </c>
      <c r="E5" s="9">
        <v>518</v>
      </c>
      <c r="F5" s="5">
        <v>128</v>
      </c>
      <c r="L5" t="s">
        <v>20</v>
      </c>
    </row>
    <row r="6" spans="3:46" x14ac:dyDescent="0.25">
      <c r="C6" s="4">
        <v>2</v>
      </c>
      <c r="D6" s="9">
        <f>124000*(C6-1)+D5</f>
        <v>248200</v>
      </c>
      <c r="E6" s="9">
        <f>$E$5*C6</f>
        <v>1036</v>
      </c>
      <c r="F6" s="5">
        <f>F5/2</f>
        <v>64</v>
      </c>
      <c r="H6" s="2" t="s">
        <v>10</v>
      </c>
      <c r="I6" s="15">
        <v>300</v>
      </c>
    </row>
    <row r="7" spans="3:46" x14ac:dyDescent="0.25">
      <c r="C7" s="4">
        <v>3</v>
      </c>
      <c r="D7" s="9">
        <f>124000*(C7-1)+D6</f>
        <v>496200</v>
      </c>
      <c r="E7" s="9">
        <f t="shared" ref="E7:E14" si="0">$E$5*C7</f>
        <v>1554</v>
      </c>
      <c r="F7" s="5">
        <f t="shared" ref="F7:F14" si="1">F6/2</f>
        <v>32</v>
      </c>
      <c r="H7" s="4" t="s">
        <v>11</v>
      </c>
      <c r="I7" s="16">
        <v>400</v>
      </c>
    </row>
    <row r="8" spans="3:46" x14ac:dyDescent="0.25">
      <c r="C8" s="4">
        <v>4</v>
      </c>
      <c r="D8" s="9">
        <f>124000*(C8-1)+D7</f>
        <v>868200</v>
      </c>
      <c r="E8" s="9">
        <f t="shared" si="0"/>
        <v>2072</v>
      </c>
      <c r="F8" s="5">
        <f t="shared" si="1"/>
        <v>16</v>
      </c>
      <c r="H8" s="4" t="s">
        <v>12</v>
      </c>
      <c r="I8" s="16">
        <v>0.03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 spans="3:46" x14ac:dyDescent="0.25">
      <c r="C9" s="4">
        <v>5</v>
      </c>
      <c r="D9" s="9">
        <f>124000*(C9-1)+D8</f>
        <v>1364200</v>
      </c>
      <c r="E9" s="9">
        <f t="shared" si="0"/>
        <v>2590</v>
      </c>
      <c r="F9" s="5">
        <f t="shared" si="1"/>
        <v>8</v>
      </c>
      <c r="H9" s="6" t="s">
        <v>5</v>
      </c>
      <c r="I9" s="7">
        <f>I6*I7*(1-I8)</f>
        <v>116400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 spans="3:46" x14ac:dyDescent="0.25">
      <c r="C10" s="4">
        <v>6</v>
      </c>
      <c r="D10" s="9">
        <f t="shared" ref="D10:D14" si="2">124000*(C10-1)+D9</f>
        <v>1984200</v>
      </c>
      <c r="E10" s="9">
        <f t="shared" si="0"/>
        <v>3108</v>
      </c>
      <c r="F10" s="5">
        <f t="shared" si="1"/>
        <v>4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 spans="3:46" x14ac:dyDescent="0.25">
      <c r="C11" s="4">
        <v>7</v>
      </c>
      <c r="D11" s="9">
        <f t="shared" si="2"/>
        <v>2728200</v>
      </c>
      <c r="E11" s="9">
        <f t="shared" si="0"/>
        <v>3626</v>
      </c>
      <c r="F11" s="5">
        <f t="shared" si="1"/>
        <v>2</v>
      </c>
      <c r="H11" s="2"/>
      <c r="I11" s="8"/>
      <c r="J11" s="8" t="s">
        <v>15</v>
      </c>
      <c r="K11" s="8" t="s">
        <v>16</v>
      </c>
      <c r="L11" s="3" t="s">
        <v>13</v>
      </c>
      <c r="M11" s="9"/>
    </row>
    <row r="12" spans="3:46" x14ac:dyDescent="0.25">
      <c r="C12" s="4">
        <v>8</v>
      </c>
      <c r="D12" s="9">
        <f t="shared" si="2"/>
        <v>3596200</v>
      </c>
      <c r="E12" s="9">
        <f t="shared" si="0"/>
        <v>4144</v>
      </c>
      <c r="F12" s="5">
        <f t="shared" si="1"/>
        <v>1</v>
      </c>
      <c r="H12" s="4" t="s">
        <v>6</v>
      </c>
      <c r="I12" s="14">
        <v>10</v>
      </c>
      <c r="J12" s="9">
        <f>LOOKUP(I12,C5:C14,D5:D14)</f>
        <v>5704200</v>
      </c>
      <c r="K12" s="9">
        <f>LOOKUP(I12,C5:C14,E5:E14)*(1+I4)</f>
        <v>6630.4000000000005</v>
      </c>
      <c r="L12" s="5">
        <f>LOOKUP(I12,C5:C14,F5:F14)</f>
        <v>0.25</v>
      </c>
    </row>
    <row r="13" spans="3:46" x14ac:dyDescent="0.25">
      <c r="C13" s="4">
        <v>9</v>
      </c>
      <c r="D13" s="9">
        <f t="shared" si="2"/>
        <v>4588200</v>
      </c>
      <c r="E13" s="9">
        <f t="shared" si="0"/>
        <v>4662</v>
      </c>
      <c r="F13" s="5">
        <f t="shared" si="1"/>
        <v>0.5</v>
      </c>
      <c r="H13" s="6" t="s">
        <v>7</v>
      </c>
      <c r="I13" s="13">
        <v>4</v>
      </c>
      <c r="J13" s="10">
        <f>LOOKUP(I13,C18:C25,D18:D25)</f>
        <v>4800000</v>
      </c>
      <c r="K13" s="13">
        <v>104000</v>
      </c>
      <c r="L13" s="7">
        <f>LOOKUP(I13,C18:C25,E18:E25)</f>
        <v>3.125E-2</v>
      </c>
    </row>
    <row r="14" spans="3:46" x14ac:dyDescent="0.25">
      <c r="C14" s="6">
        <v>10</v>
      </c>
      <c r="D14" s="10">
        <f t="shared" si="2"/>
        <v>5704200</v>
      </c>
      <c r="E14" s="10">
        <f t="shared" si="0"/>
        <v>5180</v>
      </c>
      <c r="F14" s="7">
        <f t="shared" si="1"/>
        <v>0.25</v>
      </c>
    </row>
    <row r="15" spans="3:46" x14ac:dyDescent="0.25">
      <c r="H15" s="2" t="s">
        <v>22</v>
      </c>
      <c r="I15" s="3">
        <f>I9*(1-L13)-K13-K12*L12</f>
        <v>7104.9</v>
      </c>
      <c r="AT15" s="1"/>
    </row>
    <row r="16" spans="3:46" x14ac:dyDescent="0.25">
      <c r="H16" s="18" t="s">
        <v>24</v>
      </c>
      <c r="I16" s="5">
        <f>24/L12</f>
        <v>96</v>
      </c>
      <c r="AT16" s="1"/>
    </row>
    <row r="17" spans="3:9" x14ac:dyDescent="0.25">
      <c r="C17" s="2" t="s">
        <v>17</v>
      </c>
      <c r="D17" s="8" t="s">
        <v>18</v>
      </c>
      <c r="E17" s="3" t="s">
        <v>4</v>
      </c>
      <c r="H17" s="4" t="s">
        <v>9</v>
      </c>
      <c r="I17" s="19">
        <f>I16*I15</f>
        <v>682070.39999999991</v>
      </c>
    </row>
    <row r="18" spans="3:9" x14ac:dyDescent="0.25">
      <c r="C18" s="4">
        <v>0</v>
      </c>
      <c r="D18" s="9">
        <v>0</v>
      </c>
      <c r="E18" s="5">
        <v>0.5</v>
      </c>
      <c r="H18" s="4" t="s">
        <v>8</v>
      </c>
      <c r="I18" s="19">
        <f>J13+J12</f>
        <v>10504200</v>
      </c>
    </row>
    <row r="19" spans="3:9" x14ac:dyDescent="0.25">
      <c r="C19" s="4">
        <v>1</v>
      </c>
      <c r="D19" s="9">
        <f>12*8*300</f>
        <v>28800</v>
      </c>
      <c r="E19" s="5">
        <f>E18/2</f>
        <v>0.25</v>
      </c>
      <c r="H19" s="6" t="s">
        <v>19</v>
      </c>
      <c r="I19" s="20">
        <f>I17/I18</f>
        <v>6.4933112469297991E-2</v>
      </c>
    </row>
    <row r="20" spans="3:9" x14ac:dyDescent="0.25">
      <c r="C20" s="4">
        <v>2</v>
      </c>
      <c r="D20" s="9">
        <f>50*8*300</f>
        <v>120000</v>
      </c>
      <c r="E20" s="5">
        <f t="shared" ref="E20:E25" si="3">E19/2</f>
        <v>0.125</v>
      </c>
    </row>
    <row r="21" spans="3:9" x14ac:dyDescent="0.25">
      <c r="C21" s="4">
        <v>3</v>
      </c>
      <c r="D21" s="9">
        <f>500*8*300</f>
        <v>1200000</v>
      </c>
      <c r="E21" s="5">
        <f t="shared" si="3"/>
        <v>6.25E-2</v>
      </c>
    </row>
    <row r="22" spans="3:9" x14ac:dyDescent="0.25">
      <c r="C22" s="4">
        <v>4</v>
      </c>
      <c r="D22" s="9">
        <f>2000*8*300</f>
        <v>4800000</v>
      </c>
      <c r="E22" s="5">
        <f t="shared" si="3"/>
        <v>3.125E-2</v>
      </c>
    </row>
    <row r="23" spans="3:9" x14ac:dyDescent="0.25">
      <c r="C23" s="4">
        <v>5</v>
      </c>
      <c r="D23" s="9">
        <f>5000*8*300</f>
        <v>12000000</v>
      </c>
      <c r="E23" s="5">
        <f t="shared" si="3"/>
        <v>1.5625E-2</v>
      </c>
    </row>
    <row r="24" spans="3:9" x14ac:dyDescent="0.25">
      <c r="C24" s="4">
        <v>6</v>
      </c>
      <c r="D24" s="9">
        <f>10000*8*300</f>
        <v>24000000</v>
      </c>
      <c r="E24" s="5">
        <f t="shared" si="3"/>
        <v>7.8125E-3</v>
      </c>
    </row>
    <row r="25" spans="3:9" x14ac:dyDescent="0.25">
      <c r="C25" s="6">
        <v>7</v>
      </c>
      <c r="D25" s="9">
        <f>10000*8*300</f>
        <v>24000000</v>
      </c>
      <c r="E25" s="7">
        <f t="shared" si="3"/>
        <v>3.90625E-3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Launchpad MonteCarlo BFR</vt:lpstr>
      <vt:lpstr>Launchpad MonteCarlo 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OF</cp:lastModifiedBy>
  <dcterms:created xsi:type="dcterms:W3CDTF">2021-03-12T16:10:16Z</dcterms:created>
  <dcterms:modified xsi:type="dcterms:W3CDTF">2021-03-19T23:26:35Z</dcterms:modified>
</cp:coreProperties>
</file>