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GitHub\SimCompanies\"/>
    </mc:Choice>
  </mc:AlternateContent>
  <bookViews>
    <workbookView xWindow="0" yWindow="0" windowWidth="28800" windowHeight="12330"/>
  </bookViews>
  <sheets>
    <sheet name="Archive " sheetId="1" r:id="rId1"/>
    <sheet name="BonusPric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3" i="2" l="1"/>
  <c r="Y33" i="2"/>
  <c r="L41" i="2"/>
  <c r="R34" i="2"/>
  <c r="U8" i="2"/>
  <c r="V8" i="2"/>
  <c r="W8" i="2"/>
  <c r="X8" i="2"/>
  <c r="Y8" i="2"/>
  <c r="Z8" i="2"/>
  <c r="AA8" i="2"/>
  <c r="AB8" i="2"/>
  <c r="AC8" i="2"/>
  <c r="AD8" i="2"/>
  <c r="U9" i="2"/>
  <c r="V9" i="2"/>
  <c r="W9" i="2"/>
  <c r="X9" i="2"/>
  <c r="Y9" i="2"/>
  <c r="Z9" i="2"/>
  <c r="AA9" i="2"/>
  <c r="AB9" i="2"/>
  <c r="AC9" i="2"/>
  <c r="AD9" i="2"/>
  <c r="U10" i="2"/>
  <c r="V10" i="2"/>
  <c r="W10" i="2"/>
  <c r="X10" i="2"/>
  <c r="Y10" i="2"/>
  <c r="Z10" i="2"/>
  <c r="AA10" i="2"/>
  <c r="AB10" i="2"/>
  <c r="AC10" i="2"/>
  <c r="AD10" i="2"/>
  <c r="U11" i="2"/>
  <c r="V11" i="2"/>
  <c r="W11" i="2"/>
  <c r="X11" i="2"/>
  <c r="Y11" i="2"/>
  <c r="Z11" i="2"/>
  <c r="AA11" i="2"/>
  <c r="AB11" i="2"/>
  <c r="AC11" i="2"/>
  <c r="AD11" i="2"/>
  <c r="U12" i="2"/>
  <c r="V12" i="2"/>
  <c r="W12" i="2"/>
  <c r="X12" i="2"/>
  <c r="Y12" i="2"/>
  <c r="Z12" i="2"/>
  <c r="AA12" i="2"/>
  <c r="AB12" i="2"/>
  <c r="AC12" i="2"/>
  <c r="AD12" i="2"/>
  <c r="U13" i="2"/>
  <c r="V13" i="2"/>
  <c r="W13" i="2"/>
  <c r="X13" i="2"/>
  <c r="Y13" i="2"/>
  <c r="Z13" i="2"/>
  <c r="AA13" i="2"/>
  <c r="AB13" i="2"/>
  <c r="AC13" i="2"/>
  <c r="AD13" i="2"/>
  <c r="U14" i="2"/>
  <c r="V14" i="2"/>
  <c r="W14" i="2"/>
  <c r="X14" i="2"/>
  <c r="Y14" i="2"/>
  <c r="Z14" i="2"/>
  <c r="AA14" i="2"/>
  <c r="AB14" i="2"/>
  <c r="AC14" i="2"/>
  <c r="AD14" i="2"/>
  <c r="U15" i="2"/>
  <c r="V15" i="2"/>
  <c r="W15" i="2"/>
  <c r="X15" i="2"/>
  <c r="Y15" i="2"/>
  <c r="Z15" i="2"/>
  <c r="AA15" i="2"/>
  <c r="AB15" i="2"/>
  <c r="AC15" i="2"/>
  <c r="AD15" i="2"/>
  <c r="U16" i="2"/>
  <c r="V16" i="2"/>
  <c r="W16" i="2"/>
  <c r="X16" i="2"/>
  <c r="Y16" i="2"/>
  <c r="Z16" i="2"/>
  <c r="AA16" i="2"/>
  <c r="AB16" i="2"/>
  <c r="AC16" i="2"/>
  <c r="AD16" i="2"/>
  <c r="U17" i="2"/>
  <c r="V17" i="2"/>
  <c r="W17" i="2"/>
  <c r="X17" i="2"/>
  <c r="Y17" i="2"/>
  <c r="Z17" i="2"/>
  <c r="AA17" i="2"/>
  <c r="AB17" i="2"/>
  <c r="AC17" i="2"/>
  <c r="AD17" i="2"/>
  <c r="U18" i="2"/>
  <c r="V18" i="2"/>
  <c r="W18" i="2"/>
  <c r="X18" i="2"/>
  <c r="Y18" i="2"/>
  <c r="Z18" i="2"/>
  <c r="AA18" i="2"/>
  <c r="AB18" i="2"/>
  <c r="AC18" i="2"/>
  <c r="AD18" i="2"/>
  <c r="U19" i="2"/>
  <c r="V19" i="2"/>
  <c r="W19" i="2"/>
  <c r="X19" i="2"/>
  <c r="Y19" i="2"/>
  <c r="Z19" i="2"/>
  <c r="AA19" i="2"/>
  <c r="AB19" i="2"/>
  <c r="AC19" i="2"/>
  <c r="AD19" i="2"/>
  <c r="U20" i="2"/>
  <c r="V20" i="2"/>
  <c r="W20" i="2"/>
  <c r="X20" i="2"/>
  <c r="Y20" i="2"/>
  <c r="Z20" i="2"/>
  <c r="AA20" i="2"/>
  <c r="AB20" i="2"/>
  <c r="AC20" i="2"/>
  <c r="AD20" i="2"/>
  <c r="U21" i="2"/>
  <c r="V21" i="2"/>
  <c r="W21" i="2"/>
  <c r="X21" i="2"/>
  <c r="Y21" i="2"/>
  <c r="Z21" i="2"/>
  <c r="AA21" i="2"/>
  <c r="AB21" i="2"/>
  <c r="AC21" i="2"/>
  <c r="AD21" i="2"/>
  <c r="U22" i="2"/>
  <c r="V22" i="2"/>
  <c r="W22" i="2"/>
  <c r="X22" i="2"/>
  <c r="Y22" i="2"/>
  <c r="Z22" i="2"/>
  <c r="AA22" i="2"/>
  <c r="AB22" i="2"/>
  <c r="AC22" i="2"/>
  <c r="AD22" i="2"/>
  <c r="U23" i="2"/>
  <c r="V23" i="2"/>
  <c r="W23" i="2"/>
  <c r="X23" i="2"/>
  <c r="Y23" i="2"/>
  <c r="Z23" i="2"/>
  <c r="AA23" i="2"/>
  <c r="AB23" i="2"/>
  <c r="AC23" i="2"/>
  <c r="AD23" i="2"/>
  <c r="U24" i="2"/>
  <c r="V24" i="2"/>
  <c r="W24" i="2"/>
  <c r="X24" i="2"/>
  <c r="Y24" i="2"/>
  <c r="Z24" i="2"/>
  <c r="AA24" i="2"/>
  <c r="AB24" i="2"/>
  <c r="AC24" i="2"/>
  <c r="AD24" i="2"/>
  <c r="U25" i="2"/>
  <c r="V25" i="2"/>
  <c r="W25" i="2"/>
  <c r="X25" i="2"/>
  <c r="Y25" i="2"/>
  <c r="Z25" i="2"/>
  <c r="AA25" i="2"/>
  <c r="AB25" i="2"/>
  <c r="AC25" i="2"/>
  <c r="AD25" i="2"/>
  <c r="U26" i="2"/>
  <c r="V26" i="2"/>
  <c r="W26" i="2"/>
  <c r="X26" i="2"/>
  <c r="Y26" i="2"/>
  <c r="Z26" i="2"/>
  <c r="AA26" i="2"/>
  <c r="AB26" i="2"/>
  <c r="AC26" i="2"/>
  <c r="AD26" i="2"/>
  <c r="U27" i="2"/>
  <c r="V27" i="2"/>
  <c r="W27" i="2"/>
  <c r="X27" i="2"/>
  <c r="Y27" i="2"/>
  <c r="Z27" i="2"/>
  <c r="AA27" i="2"/>
  <c r="AB27" i="2"/>
  <c r="AC27" i="2"/>
  <c r="AD27" i="2"/>
  <c r="V7" i="2"/>
  <c r="W7" i="2"/>
  <c r="X7" i="2"/>
  <c r="Y7" i="2"/>
  <c r="Z7" i="2"/>
  <c r="AA7" i="2"/>
  <c r="AB7" i="2"/>
  <c r="AC7" i="2"/>
  <c r="AD7" i="2"/>
  <c r="U7" i="2"/>
  <c r="I8" i="2"/>
  <c r="J33" i="2" s="1"/>
  <c r="J8" i="2"/>
  <c r="V34" i="2" s="1"/>
  <c r="K8" i="2"/>
  <c r="L8" i="2"/>
  <c r="L33" i="2" s="1"/>
  <c r="M8" i="2"/>
  <c r="N8" i="2"/>
  <c r="O8" i="2"/>
  <c r="AA33" i="2" s="1"/>
  <c r="P8" i="2"/>
  <c r="Q8" i="2"/>
  <c r="R33" i="2" s="1"/>
  <c r="R8" i="2"/>
  <c r="AD34" i="2" s="1"/>
  <c r="I9" i="2"/>
  <c r="J9" i="2"/>
  <c r="J34" i="2" s="1"/>
  <c r="K9" i="2"/>
  <c r="L9" i="2"/>
  <c r="M9" i="2"/>
  <c r="Y34" i="2" s="1"/>
  <c r="N9" i="2"/>
  <c r="N34" i="2" s="1"/>
  <c r="O9" i="2"/>
  <c r="O34" i="2" s="1"/>
  <c r="P9" i="2"/>
  <c r="Q34" i="2" s="1"/>
  <c r="Q9" i="2"/>
  <c r="R9" i="2"/>
  <c r="I10" i="2"/>
  <c r="U35" i="2" s="1"/>
  <c r="J10" i="2"/>
  <c r="K10" i="2"/>
  <c r="K35" i="2" s="1"/>
  <c r="L10" i="2"/>
  <c r="L35" i="2" s="1"/>
  <c r="M10" i="2"/>
  <c r="Y35" i="2" s="1"/>
  <c r="N10" i="2"/>
  <c r="O10" i="2"/>
  <c r="P10" i="2"/>
  <c r="P35" i="2" s="1"/>
  <c r="Q10" i="2"/>
  <c r="R10" i="2"/>
  <c r="I11" i="2"/>
  <c r="U36" i="2" s="1"/>
  <c r="J11" i="2"/>
  <c r="J36" i="2" s="1"/>
  <c r="K11" i="2"/>
  <c r="W36" i="2" s="1"/>
  <c r="L11" i="2"/>
  <c r="X37" i="2" s="1"/>
  <c r="M11" i="2"/>
  <c r="N11" i="2"/>
  <c r="N36" i="2" s="1"/>
  <c r="O11" i="2"/>
  <c r="P11" i="2"/>
  <c r="Q11" i="2"/>
  <c r="AC36" i="2" s="1"/>
  <c r="R11" i="2"/>
  <c r="R36" i="2" s="1"/>
  <c r="I12" i="2"/>
  <c r="U37" i="2" s="1"/>
  <c r="J12" i="2"/>
  <c r="V38" i="2" s="1"/>
  <c r="K12" i="2"/>
  <c r="L12" i="2"/>
  <c r="L37" i="2" s="1"/>
  <c r="M12" i="2"/>
  <c r="N12" i="2"/>
  <c r="O12" i="2"/>
  <c r="AA37" i="2" s="1"/>
  <c r="P12" i="2"/>
  <c r="P37" i="2" s="1"/>
  <c r="Q12" i="2"/>
  <c r="Q37" i="2" s="1"/>
  <c r="R12" i="2"/>
  <c r="AD38" i="2" s="1"/>
  <c r="I13" i="2"/>
  <c r="J13" i="2"/>
  <c r="J38" i="2" s="1"/>
  <c r="K13" i="2"/>
  <c r="W38" i="2" s="1"/>
  <c r="L13" i="2"/>
  <c r="M13" i="2"/>
  <c r="Y38" i="2" s="1"/>
  <c r="N13" i="2"/>
  <c r="Z38" i="2" s="1"/>
  <c r="O13" i="2"/>
  <c r="P38" i="2" s="1"/>
  <c r="P13" i="2"/>
  <c r="Q13" i="2"/>
  <c r="R13" i="2"/>
  <c r="R38" i="2" s="1"/>
  <c r="I14" i="2"/>
  <c r="U39" i="2" s="1"/>
  <c r="J14" i="2"/>
  <c r="K14" i="2"/>
  <c r="W39" i="2" s="1"/>
  <c r="L14" i="2"/>
  <c r="L39" i="2" s="1"/>
  <c r="M14" i="2"/>
  <c r="Y39" i="2" s="1"/>
  <c r="N14" i="2"/>
  <c r="Z40" i="2" s="1"/>
  <c r="O14" i="2"/>
  <c r="P14" i="2"/>
  <c r="P39" i="2" s="1"/>
  <c r="Q14" i="2"/>
  <c r="R14" i="2"/>
  <c r="I15" i="2"/>
  <c r="U40" i="2" s="1"/>
  <c r="J15" i="2"/>
  <c r="J40" i="2" s="1"/>
  <c r="K15" i="2"/>
  <c r="W40" i="2" s="1"/>
  <c r="L15" i="2"/>
  <c r="X41" i="2" s="1"/>
  <c r="M15" i="2"/>
  <c r="N15" i="2"/>
  <c r="N40" i="2" s="1"/>
  <c r="O15" i="2"/>
  <c r="P15" i="2"/>
  <c r="Q15" i="2"/>
  <c r="AC40" i="2" s="1"/>
  <c r="R15" i="2"/>
  <c r="R40" i="2" s="1"/>
  <c r="I16" i="2"/>
  <c r="U41" i="2" s="1"/>
  <c r="J16" i="2"/>
  <c r="V42" i="2" s="1"/>
  <c r="K16" i="2"/>
  <c r="L16" i="2"/>
  <c r="M16" i="2"/>
  <c r="N16" i="2"/>
  <c r="O16" i="2"/>
  <c r="AA41" i="2" s="1"/>
  <c r="P16" i="2"/>
  <c r="P41" i="2" s="1"/>
  <c r="Q16" i="2"/>
  <c r="R16" i="2"/>
  <c r="I17" i="2"/>
  <c r="J17" i="2"/>
  <c r="J42" i="2" s="1"/>
  <c r="K17" i="2"/>
  <c r="L17" i="2"/>
  <c r="M17" i="2"/>
  <c r="Y42" i="2" s="1"/>
  <c r="N17" i="2"/>
  <c r="N42" i="2" s="1"/>
  <c r="O17" i="2"/>
  <c r="AA42" i="2" s="1"/>
  <c r="P17" i="2"/>
  <c r="AB43" i="2" s="1"/>
  <c r="Q17" i="2"/>
  <c r="R17" i="2"/>
  <c r="R42" i="2" s="1"/>
  <c r="I18" i="2"/>
  <c r="U43" i="2" s="1"/>
  <c r="J18" i="2"/>
  <c r="K18" i="2"/>
  <c r="W43" i="2" s="1"/>
  <c r="L18" i="2"/>
  <c r="L43" i="2" s="1"/>
  <c r="M18" i="2"/>
  <c r="N18" i="2"/>
  <c r="O18" i="2"/>
  <c r="P18" i="2"/>
  <c r="P43" i="2" s="1"/>
  <c r="Q18" i="2"/>
  <c r="R18" i="2"/>
  <c r="I19" i="2"/>
  <c r="U44" i="2" s="1"/>
  <c r="J19" i="2"/>
  <c r="K19" i="2"/>
  <c r="L44" i="2" s="1"/>
  <c r="L19" i="2"/>
  <c r="X45" i="2" s="1"/>
  <c r="M19" i="2"/>
  <c r="N19" i="2"/>
  <c r="N44" i="2" s="1"/>
  <c r="O19" i="2"/>
  <c r="P19" i="2"/>
  <c r="Q19" i="2"/>
  <c r="AC44" i="2" s="1"/>
  <c r="R19" i="2"/>
  <c r="R44" i="2" s="1"/>
  <c r="I20" i="2"/>
  <c r="U45" i="2" s="1"/>
  <c r="J20" i="2"/>
  <c r="K20" i="2"/>
  <c r="L20" i="2"/>
  <c r="L45" i="2" s="1"/>
  <c r="M20" i="2"/>
  <c r="N20" i="2"/>
  <c r="O20" i="2"/>
  <c r="AA45" i="2" s="1"/>
  <c r="P20" i="2"/>
  <c r="P45" i="2" s="1"/>
  <c r="Q20" i="2"/>
  <c r="Q45" i="2" s="1"/>
  <c r="R20" i="2"/>
  <c r="I21" i="2"/>
  <c r="U46" i="2" s="1"/>
  <c r="J21" i="2"/>
  <c r="J46" i="2" s="1"/>
  <c r="K21" i="2"/>
  <c r="L21" i="2"/>
  <c r="M21" i="2"/>
  <c r="Y46" i="2" s="1"/>
  <c r="N21" i="2"/>
  <c r="N46" i="2" s="1"/>
  <c r="O21" i="2"/>
  <c r="O46" i="2" s="1"/>
  <c r="P21" i="2"/>
  <c r="AB47" i="2" s="1"/>
  <c r="Q21" i="2"/>
  <c r="R21" i="2"/>
  <c r="R46" i="2" s="1"/>
  <c r="I22" i="2"/>
  <c r="U47" i="2" s="1"/>
  <c r="J22" i="2"/>
  <c r="K22" i="2"/>
  <c r="K47" i="2" s="1"/>
  <c r="L22" i="2"/>
  <c r="X48" i="2" s="1"/>
  <c r="M22" i="2"/>
  <c r="Y47" i="2" s="1"/>
  <c r="N22" i="2"/>
  <c r="Z48" i="2" s="1"/>
  <c r="O22" i="2"/>
  <c r="P22" i="2"/>
  <c r="P47" i="2" s="1"/>
  <c r="Q22" i="2"/>
  <c r="R22" i="2"/>
  <c r="I23" i="2"/>
  <c r="U48" i="2" s="1"/>
  <c r="J23" i="2"/>
  <c r="J48" i="2" s="1"/>
  <c r="K23" i="2"/>
  <c r="W48" i="2" s="1"/>
  <c r="L23" i="2"/>
  <c r="M23" i="2"/>
  <c r="M48" i="2" s="1"/>
  <c r="N23" i="2"/>
  <c r="N48" i="2" s="1"/>
  <c r="O23" i="2"/>
  <c r="P23" i="2"/>
  <c r="Q23" i="2"/>
  <c r="AC48" i="2" s="1"/>
  <c r="R23" i="2"/>
  <c r="AD48" i="2" s="1"/>
  <c r="I24" i="2"/>
  <c r="U49" i="2" s="1"/>
  <c r="J24" i="2"/>
  <c r="V50" i="2" s="1"/>
  <c r="K24" i="2"/>
  <c r="W49" i="2" s="1"/>
  <c r="L24" i="2"/>
  <c r="L49" i="2" s="1"/>
  <c r="M24" i="2"/>
  <c r="N24" i="2"/>
  <c r="O24" i="2"/>
  <c r="O49" i="2" s="1"/>
  <c r="P24" i="2"/>
  <c r="P49" i="2" s="1"/>
  <c r="Q24" i="2"/>
  <c r="AC49" i="2" s="1"/>
  <c r="R24" i="2"/>
  <c r="AD50" i="2" s="1"/>
  <c r="I25" i="2"/>
  <c r="J25" i="2"/>
  <c r="J50" i="2" s="1"/>
  <c r="K25" i="2"/>
  <c r="L25" i="2"/>
  <c r="M25" i="2"/>
  <c r="Y50" i="2" s="1"/>
  <c r="N25" i="2"/>
  <c r="O25" i="2"/>
  <c r="AA50" i="2" s="1"/>
  <c r="P25" i="2"/>
  <c r="AB51" i="2" s="1"/>
  <c r="Q25" i="2"/>
  <c r="R25" i="2"/>
  <c r="R50" i="2" s="1"/>
  <c r="I26" i="2"/>
  <c r="U51" i="2" s="1"/>
  <c r="J26" i="2"/>
  <c r="K26" i="2"/>
  <c r="W51" i="2" s="1"/>
  <c r="L26" i="2"/>
  <c r="L51" i="2" s="1"/>
  <c r="M26" i="2"/>
  <c r="M51" i="2" s="1"/>
  <c r="N26" i="2"/>
  <c r="O51" i="2" s="1"/>
  <c r="O26" i="2"/>
  <c r="P26" i="2"/>
  <c r="P51" i="2" s="1"/>
  <c r="Q26" i="2"/>
  <c r="R26" i="2"/>
  <c r="I27" i="2"/>
  <c r="U52" i="2" s="1"/>
  <c r="J27" i="2"/>
  <c r="J52" i="2" s="1"/>
  <c r="K27" i="2"/>
  <c r="W52" i="2" s="1"/>
  <c r="L27" i="2"/>
  <c r="M27" i="2"/>
  <c r="N27" i="2"/>
  <c r="N52" i="2" s="1"/>
  <c r="O27" i="2"/>
  <c r="P27" i="2"/>
  <c r="Q27" i="2"/>
  <c r="AC52" i="2" s="1"/>
  <c r="R27" i="2"/>
  <c r="AD52" i="2" s="1"/>
  <c r="J7" i="2"/>
  <c r="V33" i="2" s="1"/>
  <c r="K7" i="2"/>
  <c r="L7" i="2"/>
  <c r="M7" i="2"/>
  <c r="M32" i="2" s="1"/>
  <c r="N7" i="2"/>
  <c r="O7" i="2"/>
  <c r="P7" i="2"/>
  <c r="Q7" i="2"/>
  <c r="Q32" i="2" s="1"/>
  <c r="R7" i="2"/>
  <c r="R32" i="2" s="1"/>
  <c r="I7" i="2"/>
  <c r="Z52" i="2" l="1"/>
  <c r="X49" i="2"/>
  <c r="V46" i="2"/>
  <c r="AD42" i="2"/>
  <c r="AB39" i="2"/>
  <c r="Z36" i="2"/>
  <c r="L32" i="2"/>
  <c r="M52" i="2"/>
  <c r="O47" i="2"/>
  <c r="K45" i="2"/>
  <c r="M44" i="2"/>
  <c r="O43" i="2"/>
  <c r="Q42" i="2"/>
  <c r="K41" i="2"/>
  <c r="M40" i="2"/>
  <c r="O39" i="2"/>
  <c r="Q38" i="2"/>
  <c r="K37" i="2"/>
  <c r="M36" i="2"/>
  <c r="O35" i="2"/>
  <c r="K33" i="2"/>
  <c r="Y52" i="2"/>
  <c r="AC42" i="2"/>
  <c r="AA39" i="2"/>
  <c r="Y36" i="2"/>
  <c r="O50" i="2"/>
  <c r="K32" i="2"/>
  <c r="N51" i="2"/>
  <c r="R45" i="2"/>
  <c r="N43" i="2"/>
  <c r="Q46" i="2"/>
  <c r="AB35" i="2"/>
  <c r="M43" i="2"/>
  <c r="Q41" i="2"/>
  <c r="P46" i="2"/>
  <c r="AA51" i="2"/>
  <c r="Y48" i="2"/>
  <c r="W45" i="2"/>
  <c r="U42" i="2"/>
  <c r="AC38" i="2"/>
  <c r="AA35" i="2"/>
  <c r="K44" i="2"/>
  <c r="AB33" i="2"/>
  <c r="Z44" i="2"/>
  <c r="AC50" i="2"/>
  <c r="AA47" i="2"/>
  <c r="Y44" i="2"/>
  <c r="W41" i="2"/>
  <c r="U38" i="2"/>
  <c r="AC34" i="2"/>
  <c r="AD46" i="2"/>
  <c r="W33" i="2"/>
  <c r="U50" i="2"/>
  <c r="AC46" i="2"/>
  <c r="AA43" i="2"/>
  <c r="Y40" i="2"/>
  <c r="W37" i="2"/>
  <c r="U34" i="2"/>
  <c r="O38" i="2"/>
  <c r="N38" i="2"/>
  <c r="P33" i="2"/>
  <c r="N50" i="2"/>
  <c r="J44" i="2"/>
  <c r="U33" i="2"/>
  <c r="X52" i="2"/>
  <c r="AB50" i="2"/>
  <c r="AD49" i="2"/>
  <c r="V49" i="2"/>
  <c r="Z47" i="2"/>
  <c r="AB46" i="2"/>
  <c r="V45" i="2"/>
  <c r="X44" i="2"/>
  <c r="Z43" i="2"/>
  <c r="AB42" i="2"/>
  <c r="AD41" i="2"/>
  <c r="V41" i="2"/>
  <c r="X40" i="2"/>
  <c r="Z39" i="2"/>
  <c r="AB38" i="2"/>
  <c r="AD37" i="2"/>
  <c r="V37" i="2"/>
  <c r="X36" i="2"/>
  <c r="AB34" i="2"/>
  <c r="O32" i="2"/>
  <c r="P52" i="2"/>
  <c r="R51" i="2"/>
  <c r="J51" i="2"/>
  <c r="M50" i="2"/>
  <c r="N49" i="2"/>
  <c r="P48" i="2"/>
  <c r="R47" i="2"/>
  <c r="J47" i="2"/>
  <c r="L46" i="2"/>
  <c r="N45" i="2"/>
  <c r="P44" i="2"/>
  <c r="R43" i="2"/>
  <c r="K43" i="2"/>
  <c r="M42" i="2"/>
  <c r="N41" i="2"/>
  <c r="P40" i="2"/>
  <c r="R39" i="2"/>
  <c r="J39" i="2"/>
  <c r="L38" i="2"/>
  <c r="N37" i="2"/>
  <c r="P36" i="2"/>
  <c r="R35" i="2"/>
  <c r="J35" i="2"/>
  <c r="L34" i="2"/>
  <c r="N33" i="2"/>
  <c r="J32" i="2"/>
  <c r="K38" i="2"/>
  <c r="Q49" i="2"/>
  <c r="AD33" i="2"/>
  <c r="Y51" i="2"/>
  <c r="AA46" i="2"/>
  <c r="AC45" i="2"/>
  <c r="W44" i="2"/>
  <c r="Y43" i="2"/>
  <c r="AC41" i="2"/>
  <c r="AA38" i="2"/>
  <c r="AC37" i="2"/>
  <c r="AA34" i="2"/>
  <c r="Z51" i="2"/>
  <c r="Z35" i="2"/>
  <c r="N32" i="2"/>
  <c r="O52" i="2"/>
  <c r="Q51" i="2"/>
  <c r="K50" i="2"/>
  <c r="M49" i="2"/>
  <c r="O48" i="2"/>
  <c r="Q47" i="2"/>
  <c r="K46" i="2"/>
  <c r="M45" i="2"/>
  <c r="O44" i="2"/>
  <c r="Q43" i="2"/>
  <c r="K42" i="2"/>
  <c r="M41" i="2"/>
  <c r="O40" i="2"/>
  <c r="Q39" i="2"/>
  <c r="M37" i="2"/>
  <c r="O36" i="2"/>
  <c r="Q35" i="2"/>
  <c r="K34" i="2"/>
  <c r="M33" i="2"/>
  <c r="P34" i="2"/>
  <c r="R52" i="2"/>
  <c r="R48" i="2"/>
  <c r="AC33" i="2"/>
  <c r="V52" i="2"/>
  <c r="X51" i="2"/>
  <c r="Z50" i="2"/>
  <c r="AB49" i="2"/>
  <c r="V48" i="2"/>
  <c r="X47" i="2"/>
  <c r="Z46" i="2"/>
  <c r="AB45" i="2"/>
  <c r="AD44" i="2"/>
  <c r="V44" i="2"/>
  <c r="X43" i="2"/>
  <c r="Z42" i="2"/>
  <c r="AB41" i="2"/>
  <c r="AD40" i="2"/>
  <c r="V40" i="2"/>
  <c r="X39" i="2"/>
  <c r="AB37" i="2"/>
  <c r="AD36" i="2"/>
  <c r="V36" i="2"/>
  <c r="X35" i="2"/>
  <c r="Z34" i="2"/>
  <c r="W47" i="2"/>
  <c r="W35" i="2"/>
  <c r="Q50" i="2"/>
  <c r="K49" i="2"/>
  <c r="AB52" i="2"/>
  <c r="AD51" i="2"/>
  <c r="V51" i="2"/>
  <c r="X50" i="2"/>
  <c r="Z49" i="2"/>
  <c r="AB48" i="2"/>
  <c r="AD47" i="2"/>
  <c r="V47" i="2"/>
  <c r="X46" i="2"/>
  <c r="Z45" i="2"/>
  <c r="AB44" i="2"/>
  <c r="AD43" i="2"/>
  <c r="V43" i="2"/>
  <c r="X42" i="2"/>
  <c r="Z41" i="2"/>
  <c r="AB40" i="2"/>
  <c r="AD39" i="2"/>
  <c r="V39" i="2"/>
  <c r="X38" i="2"/>
  <c r="Z37" i="2"/>
  <c r="AB36" i="2"/>
  <c r="AD35" i="2"/>
  <c r="V35" i="2"/>
  <c r="X34" i="2"/>
  <c r="Q33" i="2"/>
  <c r="AD45" i="2"/>
  <c r="AA49" i="2"/>
  <c r="L52" i="2"/>
  <c r="P50" i="2"/>
  <c r="R49" i="2"/>
  <c r="J49" i="2"/>
  <c r="L48" i="2"/>
  <c r="N47" i="2"/>
  <c r="J45" i="2"/>
  <c r="P42" i="2"/>
  <c r="R41" i="2"/>
  <c r="J41" i="2"/>
  <c r="L40" i="2"/>
  <c r="N39" i="2"/>
  <c r="R37" i="2"/>
  <c r="J37" i="2"/>
  <c r="L36" i="2"/>
  <c r="N35" i="2"/>
  <c r="Z33" i="2"/>
  <c r="AA52" i="2"/>
  <c r="AC51" i="2"/>
  <c r="W50" i="2"/>
  <c r="Y49" i="2"/>
  <c r="AA48" i="2"/>
  <c r="AC47" i="2"/>
  <c r="W46" i="2"/>
  <c r="Y45" i="2"/>
  <c r="AA44" i="2"/>
  <c r="AC43" i="2"/>
  <c r="W42" i="2"/>
  <c r="Y41" i="2"/>
  <c r="AA40" i="2"/>
  <c r="AC39" i="2"/>
  <c r="Y37" i="2"/>
  <c r="AA36" i="2"/>
  <c r="AC35" i="2"/>
  <c r="W34" i="2"/>
  <c r="K48" i="2"/>
  <c r="K40" i="2"/>
  <c r="K36" i="2"/>
  <c r="K39" i="2"/>
  <c r="L42" i="2"/>
  <c r="Q52" i="2"/>
  <c r="Q40" i="2"/>
  <c r="L50" i="2"/>
  <c r="O37" i="2"/>
  <c r="Q48" i="2"/>
  <c r="J43" i="2"/>
  <c r="K51" i="2"/>
  <c r="O41" i="2"/>
  <c r="L47" i="2"/>
  <c r="M47" i="2"/>
  <c r="M39" i="2"/>
  <c r="M38" i="2"/>
  <c r="M35" i="2"/>
  <c r="K52" i="2"/>
  <c r="O42" i="2"/>
  <c r="P32" i="2"/>
  <c r="M46" i="2"/>
  <c r="O45" i="2"/>
  <c r="M34" i="2"/>
  <c r="Q44" i="2"/>
  <c r="Q36" i="2"/>
  <c r="O33" i="2"/>
  <c r="C10" i="2"/>
  <c r="D10" i="2" s="1"/>
  <c r="E10" i="2" s="1"/>
  <c r="C11" i="2"/>
  <c r="D11" i="2" s="1"/>
  <c r="E11" i="2" s="1"/>
  <c r="C12" i="2"/>
  <c r="D12" i="2" s="1"/>
  <c r="E12" i="2" s="1"/>
  <c r="C13" i="2"/>
  <c r="D13" i="2" s="1"/>
  <c r="E13" i="2" s="1"/>
  <c r="C14" i="2"/>
  <c r="D14" i="2" s="1"/>
  <c r="E14" i="2" s="1"/>
  <c r="C15" i="2"/>
  <c r="D15" i="2" s="1"/>
  <c r="E15" i="2" s="1"/>
  <c r="C16" i="2"/>
  <c r="D16" i="2"/>
  <c r="E16" i="2" s="1"/>
  <c r="C17" i="2"/>
  <c r="D17" i="2" s="1"/>
  <c r="E17" i="2" s="1"/>
  <c r="C18" i="2"/>
  <c r="D18" i="2" s="1"/>
  <c r="E18" i="2" s="1"/>
  <c r="C19" i="2"/>
  <c r="D19" i="2" s="1"/>
  <c r="E19" i="2" s="1"/>
  <c r="C9" i="2"/>
  <c r="D9" i="2" s="1"/>
  <c r="E9" i="2" s="1"/>
  <c r="AB10" i="1"/>
  <c r="AG10" i="1"/>
  <c r="AG11" i="1"/>
  <c r="AG8" i="1"/>
  <c r="AG9" i="1"/>
  <c r="AG6" i="1"/>
  <c r="AG7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F10" i="1"/>
  <c r="AF11" i="1"/>
  <c r="AF8" i="1"/>
  <c r="AF9" i="1"/>
  <c r="AF6" i="1"/>
  <c r="AF7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E10" i="1"/>
  <c r="AE11" i="1"/>
  <c r="AE8" i="1"/>
  <c r="AE9" i="1"/>
  <c r="AE6" i="1"/>
  <c r="AE7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D10" i="1"/>
  <c r="AD11" i="1"/>
  <c r="AD8" i="1"/>
  <c r="AD9" i="1"/>
  <c r="AD6" i="1"/>
  <c r="AD7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C10" i="1"/>
  <c r="AC11" i="1"/>
  <c r="AC8" i="1"/>
  <c r="AC9" i="1"/>
  <c r="AC6" i="1"/>
  <c r="AC7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B11" i="1"/>
  <c r="AB8" i="1"/>
  <c r="AB9" i="1"/>
  <c r="AB6" i="1"/>
  <c r="AB7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H37" i="1" l="1"/>
  <c r="AI37" i="1" s="1"/>
  <c r="AH29" i="1"/>
  <c r="AI29" i="1" s="1"/>
  <c r="AH21" i="1"/>
  <c r="AI21" i="1" s="1"/>
  <c r="AH13" i="1"/>
  <c r="AI13" i="1" s="1"/>
  <c r="AH18" i="1"/>
  <c r="AI18" i="1" s="1"/>
  <c r="AH36" i="1"/>
  <c r="AI36" i="1" s="1"/>
  <c r="AH28" i="1"/>
  <c r="AI28" i="1" s="1"/>
  <c r="AH12" i="1"/>
  <c r="AI12" i="1" s="1"/>
  <c r="AH20" i="1"/>
  <c r="AI20" i="1" s="1"/>
  <c r="AH34" i="1"/>
  <c r="AI34" i="1" s="1"/>
  <c r="AH6" i="1"/>
  <c r="AI6" i="1" s="1"/>
  <c r="AH9" i="1"/>
  <c r="AI9" i="1" s="1"/>
  <c r="AH26" i="1"/>
  <c r="AI26" i="1" s="1"/>
  <c r="AH35" i="1"/>
  <c r="AI35" i="1" s="1"/>
  <c r="AH19" i="1"/>
  <c r="AI19" i="1" s="1"/>
  <c r="AH38" i="1"/>
  <c r="AI38" i="1" s="1"/>
  <c r="AH30" i="1"/>
  <c r="AI30" i="1" s="1"/>
  <c r="AH22" i="1"/>
  <c r="AI22" i="1" s="1"/>
  <c r="AH14" i="1"/>
  <c r="AI14" i="1" s="1"/>
  <c r="AH31" i="1"/>
  <c r="AI31" i="1" s="1"/>
  <c r="AH23" i="1"/>
  <c r="AI23" i="1" s="1"/>
  <c r="AH15" i="1"/>
  <c r="AI15" i="1" s="1"/>
  <c r="AH32" i="1"/>
  <c r="AI32" i="1" s="1"/>
  <c r="AH24" i="1"/>
  <c r="AI24" i="1" s="1"/>
  <c r="AH16" i="1"/>
  <c r="AI16" i="1" s="1"/>
  <c r="AH8" i="1"/>
  <c r="AI8" i="1" s="1"/>
  <c r="AH33" i="1"/>
  <c r="AI33" i="1" s="1"/>
  <c r="AH25" i="1"/>
  <c r="AI25" i="1" s="1"/>
  <c r="AH17" i="1"/>
  <c r="AI17" i="1" s="1"/>
  <c r="AH27" i="1"/>
  <c r="AI27" i="1" s="1"/>
  <c r="AH7" i="1"/>
  <c r="AI7" i="1" s="1"/>
  <c r="AH11" i="1"/>
  <c r="AI11" i="1" s="1"/>
  <c r="AH10" i="1"/>
  <c r="AI10" i="1" s="1"/>
</calcChain>
</file>

<file path=xl/sharedStrings.xml><?xml version="1.0" encoding="utf-8"?>
<sst xmlns="http://schemas.openxmlformats.org/spreadsheetml/2006/main" count="63" uniqueCount="56">
  <si>
    <t>Order Number</t>
  </si>
  <si>
    <t>QualityBonus</t>
  </si>
  <si>
    <t>Base price</t>
  </si>
  <si>
    <t>COGS</t>
  </si>
  <si>
    <t>QOGS</t>
  </si>
  <si>
    <t>Sub-orbital Rockets</t>
  </si>
  <si>
    <t>BFRs</t>
  </si>
  <si>
    <t>Jumbo jets</t>
  </si>
  <si>
    <t>Luxury jets</t>
  </si>
  <si>
    <t>Single engine planes</t>
  </si>
  <si>
    <t>Satellites</t>
  </si>
  <si>
    <t>Base price2</t>
  </si>
  <si>
    <t>COGS3</t>
  </si>
  <si>
    <t>QOGS4</t>
  </si>
  <si>
    <t>Base price5</t>
  </si>
  <si>
    <t>COGS6</t>
  </si>
  <si>
    <t>COGS2</t>
  </si>
  <si>
    <t>QOGS2</t>
  </si>
  <si>
    <t>Base price3</t>
  </si>
  <si>
    <t>QOGS3</t>
  </si>
  <si>
    <t>Base price4</t>
  </si>
  <si>
    <t>COGS4</t>
  </si>
  <si>
    <t>COGS5</t>
  </si>
  <si>
    <t>QOGS5</t>
  </si>
  <si>
    <t>Base price6</t>
  </si>
  <si>
    <t>QOGS6</t>
  </si>
  <si>
    <t>Req.</t>
  </si>
  <si>
    <t>SOR profit</t>
  </si>
  <si>
    <t>BFR profit</t>
  </si>
  <si>
    <t>Jumbo profit</t>
  </si>
  <si>
    <t>Lux profit</t>
  </si>
  <si>
    <t>SEP profit</t>
  </si>
  <si>
    <t xml:space="preserve">SAT profit </t>
  </si>
  <si>
    <t>Req.2</t>
  </si>
  <si>
    <t>Req.3</t>
  </si>
  <si>
    <t>Req.4</t>
  </si>
  <si>
    <t>Req.5</t>
  </si>
  <si>
    <t>Req.6</t>
  </si>
  <si>
    <t xml:space="preserve">TOTAL PROFIT (no wages, no admin costs) </t>
  </si>
  <si>
    <t xml:space="preserve">PROFIT (no wages, no admin costs) </t>
  </si>
  <si>
    <t>Quality</t>
  </si>
  <si>
    <t xml:space="preserve">Bonus </t>
  </si>
  <si>
    <t>Unit price</t>
  </si>
  <si>
    <t>Unit profit</t>
  </si>
  <si>
    <t>Total profit</t>
  </si>
  <si>
    <t xml:space="preserve">req. </t>
  </si>
  <si>
    <t xml:space="preserve">Economy </t>
  </si>
  <si>
    <t>Normal</t>
  </si>
  <si>
    <t>Bonus/quality</t>
  </si>
  <si>
    <t>dif per bonus</t>
  </si>
  <si>
    <t>Bonus/quality - COGS</t>
  </si>
  <si>
    <t>dif per lvl</t>
  </si>
  <si>
    <t>when having a good rate, it's best to ask for good Q products</t>
  </si>
  <si>
    <t xml:space="preserve">else, low Q is preferred </t>
  </si>
  <si>
    <t>profit -wages</t>
  </si>
  <si>
    <t>wages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</si>
</sst>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10" fontId="0" fillId="0" borderId="0" xfId="3" applyNumberFormat="1" applyFont="1"/>
    <xf numFmtId="0" fontId="0" fillId="0" borderId="1" xfId="0" applyBorder="1"/>
    <xf numFmtId="44" fontId="0" fillId="0" borderId="1" xfId="2" applyFont="1" applyBorder="1"/>
    <xf numFmtId="44" fontId="0" fillId="0" borderId="0" xfId="2" applyFont="1"/>
    <xf numFmtId="44" fontId="0" fillId="0" borderId="0" xfId="2" applyFont="1" applyBorder="1"/>
    <xf numFmtId="164" fontId="0" fillId="0" borderId="0" xfId="1" applyNumberFormat="1" applyFont="1" applyBorder="1"/>
    <xf numFmtId="164" fontId="0" fillId="0" borderId="0" xfId="1" applyNumberFormat="1" applyFont="1"/>
    <xf numFmtId="44" fontId="0" fillId="0" borderId="0" xfId="2" applyNumberFormat="1" applyFont="1"/>
    <xf numFmtId="0" fontId="0" fillId="3" borderId="0" xfId="0" applyFill="1"/>
    <xf numFmtId="0" fontId="0" fillId="4" borderId="0" xfId="0" applyFill="1"/>
    <xf numFmtId="10" fontId="0" fillId="3" borderId="0" xfId="0" applyNumberFormat="1" applyFill="1"/>
    <xf numFmtId="0" fontId="2" fillId="2" borderId="2" xfId="0" applyFont="1" applyFill="1" applyBorder="1" applyAlignment="1">
      <alignment horizontal="center"/>
    </xf>
    <xf numFmtId="43" fontId="0" fillId="0" borderId="0" xfId="1" applyFont="1"/>
    <xf numFmtId="43" fontId="0" fillId="0" borderId="0" xfId="0" applyNumberFormat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6" xfId="0" applyBorder="1"/>
    <xf numFmtId="10" fontId="0" fillId="0" borderId="1" xfId="0" applyNumberFormat="1" applyBorder="1"/>
    <xf numFmtId="43" fontId="0" fillId="0" borderId="0" xfId="1" applyFont="1" applyBorder="1"/>
    <xf numFmtId="43" fontId="0" fillId="0" borderId="6" xfId="1" applyFont="1" applyBorder="1"/>
    <xf numFmtId="10" fontId="0" fillId="0" borderId="7" xfId="0" applyNumberFormat="1" applyBorder="1"/>
    <xf numFmtId="43" fontId="0" fillId="0" borderId="8" xfId="1" applyFont="1" applyBorder="1"/>
    <xf numFmtId="43" fontId="0" fillId="0" borderId="9" xfId="1" applyFont="1" applyBorder="1"/>
    <xf numFmtId="0" fontId="0" fillId="0" borderId="4" xfId="0" applyBorder="1"/>
    <xf numFmtId="10" fontId="0" fillId="0" borderId="4" xfId="3" applyNumberFormat="1" applyFont="1" applyBorder="1"/>
    <xf numFmtId="44" fontId="0" fillId="0" borderId="3" xfId="2" applyFont="1" applyBorder="1"/>
    <xf numFmtId="164" fontId="0" fillId="0" borderId="4" xfId="1" applyNumberFormat="1" applyFont="1" applyBorder="1"/>
    <xf numFmtId="44" fontId="0" fillId="0" borderId="4" xfId="2" applyFont="1" applyBorder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19">
    <dxf>
      <numFmt numFmtId="34" formatCode="_-&quot;$&quot;* #,##0.00_-;\-&quot;$&quot;* #,##0.00_-;_-&quot;$&quot;* &quot;-&quot;??_-;_-@_-"/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a2" displayName="Tabla2" ref="A5:AI38" totalsRowShown="0">
  <autoFilter ref="A5:AI38"/>
  <sortState ref="A6:AI38">
    <sortCondition descending="1" ref="AI5:AI38"/>
  </sortState>
  <tableColumns count="35">
    <tableColumn id="1" name="Order Number"/>
    <tableColumn id="23" name="Economy "/>
    <tableColumn id="2" name="QualityBonus" dataDxfId="14" dataCellStyle="Porcentaje"/>
    <tableColumn id="3" name="Base price" dataDxfId="13" dataCellStyle="Moneda"/>
    <tableColumn id="24" name="Req." dataDxfId="12" dataCellStyle="Millares"/>
    <tableColumn id="4" name="COGS" dataCellStyle="Moneda"/>
    <tableColumn id="5" name="QOGS"/>
    <tableColumn id="6" name="Base price2" dataDxfId="11" dataCellStyle="Moneda"/>
    <tableColumn id="31" name="Req.2" dataDxfId="10" dataCellStyle="Moneda"/>
    <tableColumn id="7" name="COGS2" dataCellStyle="Moneda"/>
    <tableColumn id="8" name="QOGS2"/>
    <tableColumn id="9" name="Base price3" dataDxfId="9" dataCellStyle="Moneda"/>
    <tableColumn id="32" name="Req.3" dataDxfId="8" dataCellStyle="Moneda"/>
    <tableColumn id="10" name="COGS3" dataCellStyle="Moneda"/>
    <tableColumn id="11" name="QOGS3"/>
    <tableColumn id="12" name="Base price4" dataDxfId="7" dataCellStyle="Moneda"/>
    <tableColumn id="33" name="Req.4" dataDxfId="6" dataCellStyle="Moneda"/>
    <tableColumn id="13" name="COGS4" dataCellStyle="Moneda"/>
    <tableColumn id="14" name="QOGS4"/>
    <tableColumn id="15" name="Base price5" dataDxfId="5" dataCellStyle="Moneda"/>
    <tableColumn id="34" name="Req.5" dataDxfId="4" dataCellStyle="Moneda"/>
    <tableColumn id="16" name="COGS5" dataCellStyle="Moneda"/>
    <tableColumn id="17" name="QOGS5"/>
    <tableColumn id="18" name="Base price6" dataDxfId="3" dataCellStyle="Moneda"/>
    <tableColumn id="35" name="Req.6" dataDxfId="2" dataCellStyle="Moneda"/>
    <tableColumn id="19" name="COGS6" dataCellStyle="Moneda"/>
    <tableColumn id="20" name="QOGS6"/>
    <tableColumn id="21" name="SOR profit" dataDxfId="1" dataCellStyle="Moneda">
      <calculatedColumnFormula>(Tabla2[[#This Row],[Base price]]*(1+Tabla2[[#This Row],[QualityBonus]]*Tabla2[[#This Row],[QOGS]])-Tabla2[[#This Row],[COGS]])*Tabla2[[#This Row],[Req.]]</calculatedColumnFormula>
    </tableColumn>
    <tableColumn id="25" name="BFR profit" dataCellStyle="Moneda">
      <calculatedColumnFormula>(Tabla2[[#This Row],[Base price2]]*(1+Tabla2[[#This Row],[QualityBonus]]*Tabla2[[#This Row],[QOGS2]])-Tabla2[[#This Row],[COGS2]])*Tabla2[[#This Row],[Req.2]]</calculatedColumnFormula>
    </tableColumn>
    <tableColumn id="26" name="Jumbo profit" dataCellStyle="Moneda">
      <calculatedColumnFormula>(Tabla2[[#This Row],[Base price3]]*(1+Tabla2[[#This Row],[QualityBonus]]*Tabla2[[#This Row],[QOGS3]])-Tabla2[[#This Row],[COGS3]])*Tabla2[[#This Row],[Req.3]]</calculatedColumnFormula>
    </tableColumn>
    <tableColumn id="27" name="Lux profit" dataCellStyle="Moneda">
      <calculatedColumnFormula>(Tabla2[[#This Row],[Base price4]]*(1+Tabla2[[#This Row],[QualityBonus]]*Tabla2[[#This Row],[QOGS4]])-Tabla2[[#This Row],[COGS4]])*Tabla2[[#This Row],[Req.4]]</calculatedColumnFormula>
    </tableColumn>
    <tableColumn id="28" name="SEP profit" dataCellStyle="Moneda">
      <calculatedColumnFormula>(Tabla2[[#This Row],[Base price5]]*(1+Tabla2[[#This Row],[QualityBonus]]*Tabla2[[#This Row],[QOGS5]])-Tabla2[[#This Row],[COGS5]])*Tabla2[[#This Row],[Req.5]]</calculatedColumnFormula>
    </tableColumn>
    <tableColumn id="29" name="SAT profit " dataCellStyle="Moneda">
      <calculatedColumnFormula>(Tabla2[[#This Row],[Base price6]]*(1+Tabla2[[#This Row],[QualityBonus]]*Tabla2[[#This Row],[QOGS6]])-Tabla2[[#This Row],[COGS6]])*Tabla2[[#This Row],[Req.6]]</calculatedColumnFormula>
    </tableColumn>
    <tableColumn id="30" name="TOTAL PROFIT (no wages, no admin costs) " dataCellStyle="Moneda">
      <calculatedColumnFormula>SUM(Tabla2[[#This Row],[SOR profit]:[SAT profit ]])</calculatedColumnFormula>
    </tableColumn>
    <tableColumn id="36" name="profit -wages" dataDxfId="0" dataCellStyle="Moneda">
      <calculatedColumnFormula>Tabla2[[#This Row],[TOTAL PROFIT (no wages, no admin costs) ]]-$AJ$2</calculatedColumnFormula>
    </tableColumn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B8:E19" totalsRowShown="0" dataDxfId="18" dataCellStyle="Moneda">
  <autoFilter ref="B8:E19"/>
  <sortState ref="B9:E19">
    <sortCondition ref="B8:B19"/>
  </sortState>
  <tableColumns count="4">
    <tableColumn id="1" name="Quality"/>
    <tableColumn id="2" name="Unit price" dataDxfId="17" dataCellStyle="Moneda">
      <calculatedColumnFormula>$C$3*(1+$C$4*B9)</calculatedColumnFormula>
    </tableColumn>
    <tableColumn id="3" name="Unit profit" dataDxfId="16" dataCellStyle="Moneda">
      <calculatedColumnFormula>C9-$C$5</calculatedColumnFormula>
    </tableColumn>
    <tableColumn id="4" name="Total profit" dataDxfId="15" dataCellStyle="Moneda">
      <calculatedColumnFormula>D9*$C$6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38"/>
  <sheetViews>
    <sheetView tabSelected="1" topLeftCell="M1" zoomScale="80" zoomScaleNormal="80" workbookViewId="0">
      <selection activeCell="S43" sqref="S43"/>
    </sheetView>
  </sheetViews>
  <sheetFormatPr baseColWidth="10" defaultRowHeight="15" x14ac:dyDescent="0.25"/>
  <cols>
    <col min="1" max="1" width="16.140625" bestFit="1" customWidth="1"/>
    <col min="2" max="2" width="16.140625" customWidth="1"/>
    <col min="3" max="3" width="15.140625" bestFit="1" customWidth="1"/>
    <col min="4" max="4" width="13.42578125" bestFit="1" customWidth="1"/>
    <col min="5" max="5" width="9.42578125" style="7" bestFit="1" customWidth="1"/>
    <col min="6" max="6" width="13.42578125" bestFit="1" customWidth="1"/>
    <col min="7" max="7" width="9.42578125" bestFit="1" customWidth="1"/>
    <col min="8" max="8" width="14.28515625" bestFit="1" customWidth="1"/>
    <col min="9" max="9" width="10.5703125" bestFit="1" customWidth="1"/>
    <col min="10" max="10" width="13.42578125" bestFit="1" customWidth="1"/>
    <col min="11" max="11" width="10.5703125" bestFit="1" customWidth="1"/>
    <col min="12" max="12" width="14.28515625" bestFit="1" customWidth="1"/>
    <col min="13" max="13" width="10.5703125" bestFit="1" customWidth="1"/>
    <col min="14" max="14" width="13.42578125" bestFit="1" customWidth="1"/>
    <col min="15" max="15" width="10.5703125" bestFit="1" customWidth="1"/>
    <col min="16" max="16" width="14.28515625" bestFit="1" customWidth="1"/>
    <col min="17" max="17" width="10.5703125" bestFit="1" customWidth="1"/>
    <col min="18" max="18" width="12.28515625" bestFit="1" customWidth="1"/>
    <col min="19" max="19" width="10.5703125" bestFit="1" customWidth="1"/>
    <col min="20" max="20" width="14.28515625" bestFit="1" customWidth="1"/>
    <col min="21" max="21" width="10.5703125" bestFit="1" customWidth="1"/>
    <col min="22" max="22" width="12.28515625" bestFit="1" customWidth="1"/>
    <col min="23" max="23" width="10.5703125" bestFit="1" customWidth="1"/>
    <col min="24" max="24" width="14.28515625" bestFit="1" customWidth="1"/>
    <col min="25" max="25" width="10.5703125" bestFit="1" customWidth="1"/>
    <col min="26" max="26" width="12.28515625" bestFit="1" customWidth="1"/>
    <col min="27" max="27" width="10.5703125" bestFit="1" customWidth="1"/>
    <col min="28" max="28" width="13.140625" bestFit="1" customWidth="1"/>
    <col min="29" max="29" width="13" bestFit="1" customWidth="1"/>
    <col min="30" max="30" width="15.140625" bestFit="1" customWidth="1"/>
    <col min="31" max="31" width="12.42578125" bestFit="1" customWidth="1"/>
    <col min="32" max="32" width="12.7109375" bestFit="1" customWidth="1"/>
    <col min="33" max="33" width="13.42578125" bestFit="1" customWidth="1"/>
    <col min="34" max="34" width="42.85546875" bestFit="1" customWidth="1"/>
    <col min="35" max="35" width="15.85546875" bestFit="1" customWidth="1"/>
  </cols>
  <sheetData>
    <row r="2" spans="1:36" x14ac:dyDescent="0.25">
      <c r="AI2" t="s">
        <v>55</v>
      </c>
      <c r="AJ2">
        <v>34701</v>
      </c>
    </row>
    <row r="4" spans="1:36" x14ac:dyDescent="0.25">
      <c r="D4" s="12" t="s">
        <v>5</v>
      </c>
      <c r="E4" s="12"/>
      <c r="F4" s="12"/>
      <c r="G4" s="12"/>
      <c r="H4" s="12" t="s">
        <v>6</v>
      </c>
      <c r="I4" s="12"/>
      <c r="J4" s="12"/>
      <c r="K4" s="12"/>
      <c r="L4" s="12" t="s">
        <v>7</v>
      </c>
      <c r="M4" s="12"/>
      <c r="N4" s="12"/>
      <c r="O4" s="12"/>
      <c r="P4" s="12" t="s">
        <v>8</v>
      </c>
      <c r="Q4" s="12"/>
      <c r="R4" s="12"/>
      <c r="S4" s="12"/>
      <c r="T4" s="12" t="s">
        <v>9</v>
      </c>
      <c r="U4" s="12"/>
      <c r="V4" s="12"/>
      <c r="W4" s="12"/>
      <c r="X4" s="12" t="s">
        <v>10</v>
      </c>
      <c r="Y4" s="12"/>
      <c r="Z4" s="12"/>
      <c r="AA4" s="12"/>
      <c r="AB4" s="12" t="s">
        <v>39</v>
      </c>
      <c r="AC4" s="12"/>
      <c r="AD4" s="12"/>
      <c r="AE4" s="12"/>
      <c r="AF4" s="12"/>
      <c r="AG4" s="12"/>
      <c r="AH4" s="12"/>
    </row>
    <row r="5" spans="1:36" x14ac:dyDescent="0.25">
      <c r="A5" t="s">
        <v>0</v>
      </c>
      <c r="B5" t="s">
        <v>46</v>
      </c>
      <c r="C5" t="s">
        <v>1</v>
      </c>
      <c r="D5" s="2" t="s">
        <v>2</v>
      </c>
      <c r="E5" s="6" t="s">
        <v>26</v>
      </c>
      <c r="F5" t="s">
        <v>3</v>
      </c>
      <c r="G5" t="s">
        <v>4</v>
      </c>
      <c r="H5" s="2" t="s">
        <v>11</v>
      </c>
      <c r="I5" s="6" t="s">
        <v>33</v>
      </c>
      <c r="J5" t="s">
        <v>16</v>
      </c>
      <c r="K5" t="s">
        <v>17</v>
      </c>
      <c r="L5" s="2" t="s">
        <v>18</v>
      </c>
      <c r="M5" s="6" t="s">
        <v>34</v>
      </c>
      <c r="N5" t="s">
        <v>12</v>
      </c>
      <c r="O5" t="s">
        <v>19</v>
      </c>
      <c r="P5" s="2" t="s">
        <v>20</v>
      </c>
      <c r="Q5" s="6" t="s">
        <v>35</v>
      </c>
      <c r="R5" t="s">
        <v>21</v>
      </c>
      <c r="S5" t="s">
        <v>13</v>
      </c>
      <c r="T5" s="2" t="s">
        <v>14</v>
      </c>
      <c r="U5" s="6" t="s">
        <v>36</v>
      </c>
      <c r="V5" t="s">
        <v>22</v>
      </c>
      <c r="W5" t="s">
        <v>23</v>
      </c>
      <c r="X5" s="2" t="s">
        <v>24</v>
      </c>
      <c r="Y5" s="6" t="s">
        <v>37</v>
      </c>
      <c r="Z5" t="s">
        <v>15</v>
      </c>
      <c r="AA5" t="s">
        <v>25</v>
      </c>
      <c r="AB5" s="2" t="s">
        <v>27</v>
      </c>
      <c r="AC5" t="s">
        <v>28</v>
      </c>
      <c r="AD5" t="s">
        <v>29</v>
      </c>
      <c r="AE5" t="s">
        <v>30</v>
      </c>
      <c r="AF5" t="s">
        <v>31</v>
      </c>
      <c r="AG5" t="s">
        <v>32</v>
      </c>
      <c r="AH5" t="s">
        <v>38</v>
      </c>
      <c r="AI5" t="s">
        <v>54</v>
      </c>
    </row>
    <row r="6" spans="1:36" x14ac:dyDescent="0.25">
      <c r="A6">
        <v>5</v>
      </c>
      <c r="B6" t="s">
        <v>47</v>
      </c>
      <c r="C6" s="1">
        <v>2.9100000000000001E-2</v>
      </c>
      <c r="D6" s="3">
        <v>124454</v>
      </c>
      <c r="E6" s="6">
        <v>1</v>
      </c>
      <c r="F6" s="4">
        <v>118000</v>
      </c>
      <c r="G6">
        <v>4</v>
      </c>
      <c r="H6" s="3"/>
      <c r="I6" s="6"/>
      <c r="J6" s="4"/>
      <c r="L6" s="3"/>
      <c r="M6" s="6"/>
      <c r="N6" s="4"/>
      <c r="P6" s="3"/>
      <c r="Q6" s="6"/>
      <c r="R6" s="4"/>
      <c r="T6" s="3"/>
      <c r="U6" s="6"/>
      <c r="V6" s="4"/>
      <c r="X6" s="3">
        <v>63090</v>
      </c>
      <c r="Y6" s="6">
        <v>3</v>
      </c>
      <c r="Z6" s="4">
        <v>55000</v>
      </c>
      <c r="AA6">
        <v>5</v>
      </c>
      <c r="AB6" s="3">
        <f>(Tabla2[[#This Row],[Base price]]*(1+Tabla2[[#This Row],[QualityBonus]]*Tabla2[[#This Row],[QOGS]])-Tabla2[[#This Row],[COGS]])*Tabla2[[#This Row],[Req.]]</f>
        <v>20940.445600000006</v>
      </c>
      <c r="AC6" s="4">
        <f>(Tabla2[[#This Row],[Base price2]]*(1+Tabla2[[#This Row],[QualityBonus]]*Tabla2[[#This Row],[QOGS2]])-Tabla2[[#This Row],[COGS2]])*Tabla2[[#This Row],[Req.2]]</f>
        <v>0</v>
      </c>
      <c r="AD6" s="4">
        <f>(Tabla2[[#This Row],[Base price3]]*(1+Tabla2[[#This Row],[QualityBonus]]*Tabla2[[#This Row],[QOGS3]])-Tabla2[[#This Row],[COGS3]])*Tabla2[[#This Row],[Req.3]]</f>
        <v>0</v>
      </c>
      <c r="AE6" s="4">
        <f>(Tabla2[[#This Row],[Base price4]]*(1+Tabla2[[#This Row],[QualityBonus]]*Tabla2[[#This Row],[QOGS4]])-Tabla2[[#This Row],[COGS4]])*Tabla2[[#This Row],[Req.4]]</f>
        <v>0</v>
      </c>
      <c r="AF6" s="4">
        <f>(Tabla2[[#This Row],[Base price5]]*(1+Tabla2[[#This Row],[QualityBonus]]*Tabla2[[#This Row],[QOGS5]])-Tabla2[[#This Row],[COGS5]])*Tabla2[[#This Row],[Req.5]]</f>
        <v>0</v>
      </c>
      <c r="AG6" s="4">
        <f>(Tabla2[[#This Row],[Base price6]]*(1+Tabla2[[#This Row],[QualityBonus]]*Tabla2[[#This Row],[QOGS6]])-Tabla2[[#This Row],[COGS6]])*Tabla2[[#This Row],[Req.6]]</f>
        <v>51808.785000000003</v>
      </c>
      <c r="AH6" s="4">
        <f>SUM(Tabla2[[#This Row],[SOR profit]:[SAT profit ]])</f>
        <v>72749.23060000001</v>
      </c>
      <c r="AI6" s="3">
        <f>Tabla2[[#This Row],[TOTAL PROFIT (no wages, no admin costs) ]]-$AJ$2</f>
        <v>38048.23060000001</v>
      </c>
    </row>
    <row r="7" spans="1:36" x14ac:dyDescent="0.25">
      <c r="A7">
        <v>6</v>
      </c>
      <c r="B7" t="s">
        <v>47</v>
      </c>
      <c r="C7" s="1">
        <v>2.0899999999999998E-2</v>
      </c>
      <c r="D7" s="3"/>
      <c r="E7" s="6"/>
      <c r="F7" s="4"/>
      <c r="H7" s="3"/>
      <c r="I7" s="6"/>
      <c r="J7" s="4"/>
      <c r="L7" s="3"/>
      <c r="M7" s="6"/>
      <c r="N7" s="4"/>
      <c r="P7" s="3">
        <v>84382</v>
      </c>
      <c r="Q7" s="6">
        <v>2</v>
      </c>
      <c r="R7" s="4">
        <v>80750</v>
      </c>
      <c r="S7">
        <v>3</v>
      </c>
      <c r="T7" s="3"/>
      <c r="U7" s="6"/>
      <c r="V7" s="4"/>
      <c r="X7" s="3">
        <v>62008</v>
      </c>
      <c r="Y7" s="6">
        <v>4</v>
      </c>
      <c r="Z7" s="4">
        <v>55000</v>
      </c>
      <c r="AA7">
        <v>4</v>
      </c>
      <c r="AB7" s="3">
        <f>(Tabla2[[#This Row],[Base price]]*(1+Tabla2[[#This Row],[QualityBonus]]*Tabla2[[#This Row],[QOGS]])-Tabla2[[#This Row],[COGS]])*Tabla2[[#This Row],[Req.]]</f>
        <v>0</v>
      </c>
      <c r="AC7" s="4">
        <f>(Tabla2[[#This Row],[Base price2]]*(1+Tabla2[[#This Row],[QualityBonus]]*Tabla2[[#This Row],[QOGS2]])-Tabla2[[#This Row],[COGS2]])*Tabla2[[#This Row],[Req.2]]</f>
        <v>0</v>
      </c>
      <c r="AD7" s="4">
        <f>(Tabla2[[#This Row],[Base price3]]*(1+Tabla2[[#This Row],[QualityBonus]]*Tabla2[[#This Row],[QOGS3]])-Tabla2[[#This Row],[COGS3]])*Tabla2[[#This Row],[Req.3]]</f>
        <v>0</v>
      </c>
      <c r="AE7" s="4">
        <f>(Tabla2[[#This Row],[Base price4]]*(1+Tabla2[[#This Row],[QualityBonus]]*Tabla2[[#This Row],[QOGS4]])-Tabla2[[#This Row],[COGS4]])*Tabla2[[#This Row],[Req.4]]</f>
        <v>17845.502799999987</v>
      </c>
      <c r="AF7" s="4">
        <f>(Tabla2[[#This Row],[Base price5]]*(1+Tabla2[[#This Row],[QualityBonus]]*Tabla2[[#This Row],[QOGS5]])-Tabla2[[#This Row],[COGS5]])*Tabla2[[#This Row],[Req.5]]</f>
        <v>0</v>
      </c>
      <c r="AG7" s="4">
        <f>(Tabla2[[#This Row],[Base price6]]*(1+Tabla2[[#This Row],[QualityBonus]]*Tabla2[[#This Row],[QOGS6]])-Tabla2[[#This Row],[COGS6]])*Tabla2[[#This Row],[Req.6]]</f>
        <v>48767.475199999986</v>
      </c>
      <c r="AH7" s="4">
        <f>SUM(Tabla2[[#This Row],[SOR profit]:[SAT profit ]])</f>
        <v>66612.977999999974</v>
      </c>
      <c r="AI7" s="3">
        <f>Tabla2[[#This Row],[TOTAL PROFIT (no wages, no admin costs) ]]-$AJ$2</f>
        <v>31911.977999999974</v>
      </c>
    </row>
    <row r="8" spans="1:36" x14ac:dyDescent="0.25">
      <c r="A8">
        <v>3</v>
      </c>
      <c r="B8" t="s">
        <v>47</v>
      </c>
      <c r="C8" s="1">
        <v>2.7300000000000001E-2</v>
      </c>
      <c r="D8" s="3"/>
      <c r="E8" s="6"/>
      <c r="F8" s="4"/>
      <c r="H8" s="3"/>
      <c r="I8" s="6"/>
      <c r="J8" s="4"/>
      <c r="L8" s="3"/>
      <c r="M8" s="6"/>
      <c r="N8" s="4"/>
      <c r="P8" s="3">
        <v>85355</v>
      </c>
      <c r="Q8" s="6">
        <v>1</v>
      </c>
      <c r="R8" s="4">
        <v>81500</v>
      </c>
      <c r="S8">
        <v>3</v>
      </c>
      <c r="T8" s="3"/>
      <c r="U8" s="6"/>
      <c r="V8" s="4"/>
      <c r="X8" s="3">
        <v>61900</v>
      </c>
      <c r="Y8" s="6">
        <v>4</v>
      </c>
      <c r="Z8" s="4">
        <v>55000</v>
      </c>
      <c r="AA8">
        <v>4</v>
      </c>
      <c r="AB8" s="3">
        <f>(Tabla2[[#This Row],[Base price]]*(1+Tabla2[[#This Row],[QualityBonus]]*Tabla2[[#This Row],[QOGS]])-Tabla2[[#This Row],[COGS]])*Tabla2[[#This Row],[Req.]]</f>
        <v>0</v>
      </c>
      <c r="AC8" s="4">
        <f>(Tabla2[[#This Row],[Base price2]]*(1+Tabla2[[#This Row],[QualityBonus]]*Tabla2[[#This Row],[QOGS2]])-Tabla2[[#This Row],[COGS2]])*Tabla2[[#This Row],[Req.2]]</f>
        <v>0</v>
      </c>
      <c r="AD8" s="4">
        <f>(Tabla2[[#This Row],[Base price3]]*(1+Tabla2[[#This Row],[QualityBonus]]*Tabla2[[#This Row],[QOGS3]])-Tabla2[[#This Row],[COGS3]])*Tabla2[[#This Row],[Req.3]]</f>
        <v>0</v>
      </c>
      <c r="AE8" s="4">
        <f>(Tabla2[[#This Row],[Base price4]]*(1+Tabla2[[#This Row],[QualityBonus]]*Tabla2[[#This Row],[QOGS4]])-Tabla2[[#This Row],[COGS4]])*Tabla2[[#This Row],[Req.4]]</f>
        <v>10845.574500000002</v>
      </c>
      <c r="AF8" s="4">
        <f>(Tabla2[[#This Row],[Base price5]]*(1+Tabla2[[#This Row],[QualityBonus]]*Tabla2[[#This Row],[QOGS5]])-Tabla2[[#This Row],[COGS5]])*Tabla2[[#This Row],[Req.5]]</f>
        <v>0</v>
      </c>
      <c r="AG8" s="4">
        <f>(Tabla2[[#This Row],[Base price6]]*(1+Tabla2[[#This Row],[QualityBonus]]*Tabla2[[#This Row],[QOGS6]])-Tabla2[[#This Row],[COGS6]])*Tabla2[[#This Row],[Req.6]]</f>
        <v>54637.919999999984</v>
      </c>
      <c r="AH8" s="4">
        <f>SUM(Tabla2[[#This Row],[SOR profit]:[SAT profit ]])</f>
        <v>65483.494499999986</v>
      </c>
      <c r="AI8" s="3">
        <f>Tabla2[[#This Row],[TOTAL PROFIT (no wages, no admin costs) ]]-$AJ$2</f>
        <v>30782.494499999986</v>
      </c>
    </row>
    <row r="9" spans="1:36" x14ac:dyDescent="0.25">
      <c r="A9">
        <v>4</v>
      </c>
      <c r="B9" t="s">
        <v>47</v>
      </c>
      <c r="C9" s="1">
        <v>2.92E-2</v>
      </c>
      <c r="D9" s="3"/>
      <c r="E9" s="6"/>
      <c r="F9" s="4"/>
      <c r="H9" s="3"/>
      <c r="I9" s="6"/>
      <c r="J9" s="4"/>
      <c r="L9" s="3"/>
      <c r="M9" s="6"/>
      <c r="N9" s="4"/>
      <c r="P9" s="3"/>
      <c r="Q9" s="6"/>
      <c r="R9" s="4"/>
      <c r="T9" s="3"/>
      <c r="U9" s="6"/>
      <c r="V9" s="4"/>
      <c r="X9" s="3">
        <v>59763</v>
      </c>
      <c r="Y9" s="6">
        <v>3</v>
      </c>
      <c r="Z9" s="4">
        <v>55000</v>
      </c>
      <c r="AA9">
        <v>5</v>
      </c>
      <c r="AB9" s="3">
        <f>(Tabla2[[#This Row],[Base price]]*(1+Tabla2[[#This Row],[QualityBonus]]*Tabla2[[#This Row],[QOGS]])-Tabla2[[#This Row],[COGS]])*Tabla2[[#This Row],[Req.]]</f>
        <v>0</v>
      </c>
      <c r="AC9" s="4">
        <f>(Tabla2[[#This Row],[Base price2]]*(1+Tabla2[[#This Row],[QualityBonus]]*Tabla2[[#This Row],[QOGS2]])-Tabla2[[#This Row],[COGS2]])*Tabla2[[#This Row],[Req.2]]</f>
        <v>0</v>
      </c>
      <c r="AD9" s="4">
        <f>(Tabla2[[#This Row],[Base price3]]*(1+Tabla2[[#This Row],[QualityBonus]]*Tabla2[[#This Row],[QOGS3]])-Tabla2[[#This Row],[COGS3]])*Tabla2[[#This Row],[Req.3]]</f>
        <v>0</v>
      </c>
      <c r="AE9" s="4">
        <f>(Tabla2[[#This Row],[Base price4]]*(1+Tabla2[[#This Row],[QualityBonus]]*Tabla2[[#This Row],[QOGS4]])-Tabla2[[#This Row],[COGS4]])*Tabla2[[#This Row],[Req.4]]</f>
        <v>0</v>
      </c>
      <c r="AF9" s="4">
        <f>(Tabla2[[#This Row],[Base price5]]*(1+Tabla2[[#This Row],[QualityBonus]]*Tabla2[[#This Row],[QOGS5]])-Tabla2[[#This Row],[COGS5]])*Tabla2[[#This Row],[Req.5]]</f>
        <v>0</v>
      </c>
      <c r="AG9" s="4">
        <f>(Tabla2[[#This Row],[Base price6]]*(1+Tabla2[[#This Row],[QualityBonus]]*Tabla2[[#This Row],[QOGS6]])-Tabla2[[#This Row],[COGS6]])*Tabla2[[#This Row],[Req.6]]</f>
        <v>40465.194000000003</v>
      </c>
      <c r="AH9" s="4">
        <f>SUM(Tabla2[[#This Row],[SOR profit]:[SAT profit ]])</f>
        <v>40465.194000000003</v>
      </c>
      <c r="AI9" s="3">
        <f>Tabla2[[#This Row],[TOTAL PROFIT (no wages, no admin costs) ]]-$AJ$2</f>
        <v>5764.1940000000031</v>
      </c>
    </row>
    <row r="10" spans="1:36" x14ac:dyDescent="0.25">
      <c r="A10">
        <v>1</v>
      </c>
      <c r="B10" t="s">
        <v>47</v>
      </c>
      <c r="C10" s="1">
        <v>2.23E-2</v>
      </c>
      <c r="D10" s="3">
        <v>121295</v>
      </c>
      <c r="E10" s="6">
        <v>1</v>
      </c>
      <c r="F10" s="4">
        <v>118000</v>
      </c>
      <c r="G10">
        <v>4</v>
      </c>
      <c r="H10" s="3"/>
      <c r="I10" s="6"/>
      <c r="J10" s="4"/>
      <c r="L10" s="3"/>
      <c r="M10" s="6"/>
      <c r="N10" s="4"/>
      <c r="P10" s="3"/>
      <c r="Q10" s="6"/>
      <c r="R10" s="4"/>
      <c r="T10" s="3"/>
      <c r="U10" s="6"/>
      <c r="V10" s="4"/>
      <c r="X10" s="3">
        <v>61528</v>
      </c>
      <c r="Y10" s="6">
        <v>2</v>
      </c>
      <c r="Z10" s="4">
        <v>56000</v>
      </c>
      <c r="AA10">
        <v>4</v>
      </c>
      <c r="AB10" s="3">
        <f>(Tabla2[[#This Row],[Base price]]*(1+Tabla2[[#This Row],[QualityBonus]]*Tabla2[[#This Row],[QOGS]])-Tabla2[[#This Row],[COGS]])*Tabla2[[#This Row],[Req.]]</f>
        <v>14114.513999999996</v>
      </c>
      <c r="AC10" s="4">
        <f>(Tabla2[[#This Row],[Base price2]]*(1+Tabla2[[#This Row],[QualityBonus]]*Tabla2[[#This Row],[QOGS2]])-Tabla2[[#This Row],[COGS2]])*Tabla2[[#This Row],[Req.2]]</f>
        <v>0</v>
      </c>
      <c r="AD10" s="4">
        <f>(Tabla2[[#This Row],[Base price3]]*(1+Tabla2[[#This Row],[QualityBonus]]*Tabla2[[#This Row],[QOGS3]])-Tabla2[[#This Row],[COGS3]])*Tabla2[[#This Row],[Req.3]]</f>
        <v>0</v>
      </c>
      <c r="AE10" s="4">
        <f>(Tabla2[[#This Row],[Base price4]]*(1+Tabla2[[#This Row],[QualityBonus]]*Tabla2[[#This Row],[QOGS4]])-Tabla2[[#This Row],[COGS4]])*Tabla2[[#This Row],[Req.4]]</f>
        <v>0</v>
      </c>
      <c r="AF10" s="4">
        <f>(Tabla2[[#This Row],[Base price5]]*(1+Tabla2[[#This Row],[QualityBonus]]*Tabla2[[#This Row],[QOGS5]])-Tabla2[[#This Row],[COGS5]])*Tabla2[[#This Row],[Req.5]]</f>
        <v>0</v>
      </c>
      <c r="AG10" s="4">
        <f>(Tabla2[[#This Row],[Base price6]]*(1+Tabla2[[#This Row],[QualityBonus]]*Tabla2[[#This Row],[QOGS6]])-Tabla2[[#This Row],[COGS6]])*Tabla2[[#This Row],[Req.6]]</f>
        <v>22032.595199999982</v>
      </c>
      <c r="AH10" s="4">
        <f>SUM(Tabla2[[#This Row],[SOR profit]:[SAT profit ]])</f>
        <v>36147.109199999977</v>
      </c>
      <c r="AI10" s="3">
        <f>Tabla2[[#This Row],[TOTAL PROFIT (no wages, no admin costs) ]]-$AJ$2</f>
        <v>1446.1091999999771</v>
      </c>
    </row>
    <row r="11" spans="1:36" x14ac:dyDescent="0.25">
      <c r="A11">
        <v>2</v>
      </c>
      <c r="B11" t="s">
        <v>47</v>
      </c>
      <c r="C11" s="1">
        <v>1.6500000000000001E-2</v>
      </c>
      <c r="D11" s="3">
        <v>120391</v>
      </c>
      <c r="E11" s="6">
        <v>1</v>
      </c>
      <c r="F11" s="4">
        <v>118000</v>
      </c>
      <c r="G11">
        <v>4</v>
      </c>
      <c r="H11" s="3"/>
      <c r="I11" s="6"/>
      <c r="J11" s="4"/>
      <c r="L11" s="3"/>
      <c r="M11" s="6"/>
      <c r="N11" s="4"/>
      <c r="P11" s="3"/>
      <c r="Q11" s="6"/>
      <c r="R11" s="4"/>
      <c r="T11" s="3">
        <v>41297</v>
      </c>
      <c r="U11" s="6">
        <v>2</v>
      </c>
      <c r="V11" s="4">
        <v>36500</v>
      </c>
      <c r="W11">
        <v>6</v>
      </c>
      <c r="X11" s="3"/>
      <c r="Y11" s="6"/>
      <c r="Z11" s="4"/>
      <c r="AB11" s="3">
        <f>(Tabla2[[#This Row],[Base price]]*(1+Tabla2[[#This Row],[QualityBonus]]*Tabla2[[#This Row],[QOGS]])-Tabla2[[#This Row],[COGS]])*Tabla2[[#This Row],[Req.]]</f>
        <v>10336.806000000011</v>
      </c>
      <c r="AC11" s="4">
        <f>(Tabla2[[#This Row],[Base price2]]*(1+Tabla2[[#This Row],[QualityBonus]]*Tabla2[[#This Row],[QOGS2]])-Tabla2[[#This Row],[COGS2]])*Tabla2[[#This Row],[Req.2]]</f>
        <v>0</v>
      </c>
      <c r="AD11" s="4">
        <f>(Tabla2[[#This Row],[Base price3]]*(1+Tabla2[[#This Row],[QualityBonus]]*Tabla2[[#This Row],[QOGS3]])-Tabla2[[#This Row],[COGS3]])*Tabla2[[#This Row],[Req.3]]</f>
        <v>0</v>
      </c>
      <c r="AE11" s="4">
        <f>(Tabla2[[#This Row],[Base price4]]*(1+Tabla2[[#This Row],[QualityBonus]]*Tabla2[[#This Row],[QOGS4]])-Tabla2[[#This Row],[COGS4]])*Tabla2[[#This Row],[Req.4]]</f>
        <v>0</v>
      </c>
      <c r="AF11" s="4">
        <f>(Tabla2[[#This Row],[Base price5]]*(1+Tabla2[[#This Row],[QualityBonus]]*Tabla2[[#This Row],[QOGS5]])-Tabla2[[#This Row],[COGS5]])*Tabla2[[#This Row],[Req.5]]</f>
        <v>17770.805999999997</v>
      </c>
      <c r="AG11" s="4">
        <f>(Tabla2[[#This Row],[Base price6]]*(1+Tabla2[[#This Row],[QualityBonus]]*Tabla2[[#This Row],[QOGS6]])-Tabla2[[#This Row],[COGS6]])*Tabla2[[#This Row],[Req.6]]</f>
        <v>0</v>
      </c>
      <c r="AH11" s="4">
        <f>SUM(Tabla2[[#This Row],[SOR profit]:[SAT profit ]])</f>
        <v>28107.612000000008</v>
      </c>
      <c r="AI11" s="3">
        <f>Tabla2[[#This Row],[TOTAL PROFIT (no wages, no admin costs) ]]-$AJ$2</f>
        <v>-6593.3879999999917</v>
      </c>
    </row>
    <row r="12" spans="1:36" x14ac:dyDescent="0.25">
      <c r="A12" s="26">
        <v>7</v>
      </c>
      <c r="B12" s="26"/>
      <c r="C12" s="27"/>
      <c r="D12" s="28"/>
      <c r="E12" s="29"/>
      <c r="F12" s="30"/>
      <c r="G12" s="26"/>
      <c r="H12" s="28"/>
      <c r="I12" s="29"/>
      <c r="J12" s="30"/>
      <c r="K12" s="26"/>
      <c r="L12" s="28"/>
      <c r="M12" s="29"/>
      <c r="N12" s="30"/>
      <c r="O12" s="26"/>
      <c r="P12" s="28"/>
      <c r="Q12" s="29"/>
      <c r="R12" s="30"/>
      <c r="S12" s="26"/>
      <c r="T12" s="28"/>
      <c r="U12" s="29"/>
      <c r="V12" s="30"/>
      <c r="W12" s="26"/>
      <c r="X12" s="28"/>
      <c r="Y12" s="29"/>
      <c r="Z12" s="30"/>
      <c r="AA12" s="26"/>
      <c r="AB12" s="28">
        <f>(Tabla2[[#This Row],[Base price]]*(1+Tabla2[[#This Row],[QualityBonus]]*Tabla2[[#This Row],[QOGS]])-Tabla2[[#This Row],[COGS]])*Tabla2[[#This Row],[Req.]]</f>
        <v>0</v>
      </c>
      <c r="AC12" s="30">
        <f>(Tabla2[[#This Row],[Base price2]]*(1+Tabla2[[#This Row],[QualityBonus]]*Tabla2[[#This Row],[QOGS2]])-Tabla2[[#This Row],[COGS2]])*Tabla2[[#This Row],[Req.2]]</f>
        <v>0</v>
      </c>
      <c r="AD12" s="30">
        <f>(Tabla2[[#This Row],[Base price3]]*(1+Tabla2[[#This Row],[QualityBonus]]*Tabla2[[#This Row],[QOGS3]])-Tabla2[[#This Row],[COGS3]])*Tabla2[[#This Row],[Req.3]]</f>
        <v>0</v>
      </c>
      <c r="AE12" s="30">
        <f>(Tabla2[[#This Row],[Base price4]]*(1+Tabla2[[#This Row],[QualityBonus]]*Tabla2[[#This Row],[QOGS4]])-Tabla2[[#This Row],[COGS4]])*Tabla2[[#This Row],[Req.4]]</f>
        <v>0</v>
      </c>
      <c r="AF12" s="30">
        <f>(Tabla2[[#This Row],[Base price5]]*(1+Tabla2[[#This Row],[QualityBonus]]*Tabla2[[#This Row],[QOGS5]])-Tabla2[[#This Row],[COGS5]])*Tabla2[[#This Row],[Req.5]]</f>
        <v>0</v>
      </c>
      <c r="AG12" s="30">
        <f>(Tabla2[[#This Row],[Base price6]]*(1+Tabla2[[#This Row],[QualityBonus]]*Tabla2[[#This Row],[QOGS6]])-Tabla2[[#This Row],[COGS6]])*Tabla2[[#This Row],[Req.6]]</f>
        <v>0</v>
      </c>
      <c r="AH12" s="30">
        <f>SUM(Tabla2[[#This Row],[SOR profit]:[SAT profit ]])</f>
        <v>0</v>
      </c>
      <c r="AI12" s="28">
        <f>Tabla2[[#This Row],[TOTAL PROFIT (no wages, no admin costs) ]]-$AJ$2</f>
        <v>-34701</v>
      </c>
    </row>
    <row r="13" spans="1:36" x14ac:dyDescent="0.25">
      <c r="A13">
        <v>8</v>
      </c>
      <c r="C13" s="1"/>
      <c r="D13" s="3"/>
      <c r="E13" s="6"/>
      <c r="F13" s="4"/>
      <c r="H13" s="3"/>
      <c r="I13" s="6"/>
      <c r="J13" s="4"/>
      <c r="L13" s="3"/>
      <c r="M13" s="6"/>
      <c r="N13" s="4"/>
      <c r="P13" s="3"/>
      <c r="Q13" s="6"/>
      <c r="R13" s="4"/>
      <c r="T13" s="3"/>
      <c r="U13" s="6"/>
      <c r="V13" s="4"/>
      <c r="X13" s="3"/>
      <c r="Y13" s="6"/>
      <c r="Z13" s="4"/>
      <c r="AB13" s="3">
        <f>(Tabla2[[#This Row],[Base price]]*(1+Tabla2[[#This Row],[QualityBonus]]*Tabla2[[#This Row],[QOGS]])-Tabla2[[#This Row],[COGS]])*Tabla2[[#This Row],[Req.]]</f>
        <v>0</v>
      </c>
      <c r="AC13" s="4">
        <f>(Tabla2[[#This Row],[Base price2]]*(1+Tabla2[[#This Row],[QualityBonus]]*Tabla2[[#This Row],[QOGS2]])-Tabla2[[#This Row],[COGS2]])*Tabla2[[#This Row],[Req.2]]</f>
        <v>0</v>
      </c>
      <c r="AD13" s="4">
        <f>(Tabla2[[#This Row],[Base price3]]*(1+Tabla2[[#This Row],[QualityBonus]]*Tabla2[[#This Row],[QOGS3]])-Tabla2[[#This Row],[COGS3]])*Tabla2[[#This Row],[Req.3]]</f>
        <v>0</v>
      </c>
      <c r="AE13" s="4">
        <f>(Tabla2[[#This Row],[Base price4]]*(1+Tabla2[[#This Row],[QualityBonus]]*Tabla2[[#This Row],[QOGS4]])-Tabla2[[#This Row],[COGS4]])*Tabla2[[#This Row],[Req.4]]</f>
        <v>0</v>
      </c>
      <c r="AF13" s="4">
        <f>(Tabla2[[#This Row],[Base price5]]*(1+Tabla2[[#This Row],[QualityBonus]]*Tabla2[[#This Row],[QOGS5]])-Tabla2[[#This Row],[COGS5]])*Tabla2[[#This Row],[Req.5]]</f>
        <v>0</v>
      </c>
      <c r="AG13" s="4">
        <f>(Tabla2[[#This Row],[Base price6]]*(1+Tabla2[[#This Row],[QualityBonus]]*Tabla2[[#This Row],[QOGS6]])-Tabla2[[#This Row],[COGS6]])*Tabla2[[#This Row],[Req.6]]</f>
        <v>0</v>
      </c>
      <c r="AH13" s="4">
        <f>SUM(Tabla2[[#This Row],[SOR profit]:[SAT profit ]])</f>
        <v>0</v>
      </c>
      <c r="AI13" s="3">
        <f>Tabla2[[#This Row],[TOTAL PROFIT (no wages, no admin costs) ]]-$AJ$2</f>
        <v>-34701</v>
      </c>
    </row>
    <row r="14" spans="1:36" x14ac:dyDescent="0.25">
      <c r="A14">
        <v>9</v>
      </c>
      <c r="C14" s="1"/>
      <c r="D14" s="3"/>
      <c r="E14" s="6"/>
      <c r="F14" s="4"/>
      <c r="H14" s="3"/>
      <c r="I14" s="6"/>
      <c r="J14" s="4"/>
      <c r="L14" s="3"/>
      <c r="M14" s="6"/>
      <c r="N14" s="4"/>
      <c r="P14" s="3"/>
      <c r="Q14" s="6"/>
      <c r="R14" s="4"/>
      <c r="T14" s="3"/>
      <c r="U14" s="6"/>
      <c r="V14" s="4"/>
      <c r="X14" s="3"/>
      <c r="Y14" s="6"/>
      <c r="Z14" s="4"/>
      <c r="AB14" s="3">
        <f>(Tabla2[[#This Row],[Base price]]*(1+Tabla2[[#This Row],[QualityBonus]]*Tabla2[[#This Row],[QOGS]])-Tabla2[[#This Row],[COGS]])*Tabla2[[#This Row],[Req.]]</f>
        <v>0</v>
      </c>
      <c r="AC14" s="4">
        <f>(Tabla2[[#This Row],[Base price2]]*(1+Tabla2[[#This Row],[QualityBonus]]*Tabla2[[#This Row],[QOGS2]])-Tabla2[[#This Row],[COGS2]])*Tabla2[[#This Row],[Req.2]]</f>
        <v>0</v>
      </c>
      <c r="AD14" s="4">
        <f>(Tabla2[[#This Row],[Base price3]]*(1+Tabla2[[#This Row],[QualityBonus]]*Tabla2[[#This Row],[QOGS3]])-Tabla2[[#This Row],[COGS3]])*Tabla2[[#This Row],[Req.3]]</f>
        <v>0</v>
      </c>
      <c r="AE14" s="4">
        <f>(Tabla2[[#This Row],[Base price4]]*(1+Tabla2[[#This Row],[QualityBonus]]*Tabla2[[#This Row],[QOGS4]])-Tabla2[[#This Row],[COGS4]])*Tabla2[[#This Row],[Req.4]]</f>
        <v>0</v>
      </c>
      <c r="AF14" s="4">
        <f>(Tabla2[[#This Row],[Base price5]]*(1+Tabla2[[#This Row],[QualityBonus]]*Tabla2[[#This Row],[QOGS5]])-Tabla2[[#This Row],[COGS5]])*Tabla2[[#This Row],[Req.5]]</f>
        <v>0</v>
      </c>
      <c r="AG14" s="4">
        <f>(Tabla2[[#This Row],[Base price6]]*(1+Tabla2[[#This Row],[QualityBonus]]*Tabla2[[#This Row],[QOGS6]])-Tabla2[[#This Row],[COGS6]])*Tabla2[[#This Row],[Req.6]]</f>
        <v>0</v>
      </c>
      <c r="AH14" s="4">
        <f>SUM(Tabla2[[#This Row],[SOR profit]:[SAT profit ]])</f>
        <v>0</v>
      </c>
      <c r="AI14" s="3">
        <f>Tabla2[[#This Row],[TOTAL PROFIT (no wages, no admin costs) ]]-$AJ$2</f>
        <v>-34701</v>
      </c>
    </row>
    <row r="15" spans="1:36" x14ac:dyDescent="0.25">
      <c r="A15">
        <v>10</v>
      </c>
      <c r="C15" s="1"/>
      <c r="D15" s="3"/>
      <c r="E15" s="6"/>
      <c r="F15" s="4"/>
      <c r="H15" s="3"/>
      <c r="I15" s="6"/>
      <c r="J15" s="4"/>
      <c r="L15" s="3"/>
      <c r="M15" s="6"/>
      <c r="N15" s="4"/>
      <c r="P15" s="3"/>
      <c r="Q15" s="6"/>
      <c r="R15" s="4"/>
      <c r="T15" s="3"/>
      <c r="U15" s="6"/>
      <c r="V15" s="4"/>
      <c r="X15" s="3"/>
      <c r="Y15" s="6"/>
      <c r="Z15" s="4"/>
      <c r="AB15" s="3">
        <f>(Tabla2[[#This Row],[Base price]]*(1+Tabla2[[#This Row],[QualityBonus]]*Tabla2[[#This Row],[QOGS]])-Tabla2[[#This Row],[COGS]])*Tabla2[[#This Row],[Req.]]</f>
        <v>0</v>
      </c>
      <c r="AC15" s="4">
        <f>(Tabla2[[#This Row],[Base price2]]*(1+Tabla2[[#This Row],[QualityBonus]]*Tabla2[[#This Row],[QOGS2]])-Tabla2[[#This Row],[COGS2]])*Tabla2[[#This Row],[Req.2]]</f>
        <v>0</v>
      </c>
      <c r="AD15" s="4">
        <f>(Tabla2[[#This Row],[Base price3]]*(1+Tabla2[[#This Row],[QualityBonus]]*Tabla2[[#This Row],[QOGS3]])-Tabla2[[#This Row],[COGS3]])*Tabla2[[#This Row],[Req.3]]</f>
        <v>0</v>
      </c>
      <c r="AE15" s="4">
        <f>(Tabla2[[#This Row],[Base price4]]*(1+Tabla2[[#This Row],[QualityBonus]]*Tabla2[[#This Row],[QOGS4]])-Tabla2[[#This Row],[COGS4]])*Tabla2[[#This Row],[Req.4]]</f>
        <v>0</v>
      </c>
      <c r="AF15" s="4">
        <f>(Tabla2[[#This Row],[Base price5]]*(1+Tabla2[[#This Row],[QualityBonus]]*Tabla2[[#This Row],[QOGS5]])-Tabla2[[#This Row],[COGS5]])*Tabla2[[#This Row],[Req.5]]</f>
        <v>0</v>
      </c>
      <c r="AG15" s="4">
        <f>(Tabla2[[#This Row],[Base price6]]*(1+Tabla2[[#This Row],[QualityBonus]]*Tabla2[[#This Row],[QOGS6]])-Tabla2[[#This Row],[COGS6]])*Tabla2[[#This Row],[Req.6]]</f>
        <v>0</v>
      </c>
      <c r="AH15" s="4">
        <f>SUM(Tabla2[[#This Row],[SOR profit]:[SAT profit ]])</f>
        <v>0</v>
      </c>
      <c r="AI15" s="3">
        <f>Tabla2[[#This Row],[TOTAL PROFIT (no wages, no admin costs) ]]-$AJ$2</f>
        <v>-34701</v>
      </c>
    </row>
    <row r="16" spans="1:36" x14ac:dyDescent="0.25">
      <c r="A16">
        <v>11</v>
      </c>
      <c r="C16" s="1"/>
      <c r="D16" s="3"/>
      <c r="E16" s="6"/>
      <c r="F16" s="4"/>
      <c r="H16" s="3"/>
      <c r="I16" s="6"/>
      <c r="J16" s="4"/>
      <c r="L16" s="3"/>
      <c r="M16" s="6"/>
      <c r="N16" s="4"/>
      <c r="P16" s="3"/>
      <c r="Q16" s="6"/>
      <c r="R16" s="4"/>
      <c r="T16" s="3"/>
      <c r="U16" s="6"/>
      <c r="V16" s="4"/>
      <c r="X16" s="3"/>
      <c r="Y16" s="6"/>
      <c r="Z16" s="4"/>
      <c r="AB16" s="3">
        <f>(Tabla2[[#This Row],[Base price]]*(1+Tabla2[[#This Row],[QualityBonus]]*Tabla2[[#This Row],[QOGS]])-Tabla2[[#This Row],[COGS]])*Tabla2[[#This Row],[Req.]]</f>
        <v>0</v>
      </c>
      <c r="AC16" s="4">
        <f>(Tabla2[[#This Row],[Base price2]]*(1+Tabla2[[#This Row],[QualityBonus]]*Tabla2[[#This Row],[QOGS2]])-Tabla2[[#This Row],[COGS2]])*Tabla2[[#This Row],[Req.2]]</f>
        <v>0</v>
      </c>
      <c r="AD16" s="4">
        <f>(Tabla2[[#This Row],[Base price3]]*(1+Tabla2[[#This Row],[QualityBonus]]*Tabla2[[#This Row],[QOGS3]])-Tabla2[[#This Row],[COGS3]])*Tabla2[[#This Row],[Req.3]]</f>
        <v>0</v>
      </c>
      <c r="AE16" s="4">
        <f>(Tabla2[[#This Row],[Base price4]]*(1+Tabla2[[#This Row],[QualityBonus]]*Tabla2[[#This Row],[QOGS4]])-Tabla2[[#This Row],[COGS4]])*Tabla2[[#This Row],[Req.4]]</f>
        <v>0</v>
      </c>
      <c r="AF16" s="4">
        <f>(Tabla2[[#This Row],[Base price5]]*(1+Tabla2[[#This Row],[QualityBonus]]*Tabla2[[#This Row],[QOGS5]])-Tabla2[[#This Row],[COGS5]])*Tabla2[[#This Row],[Req.5]]</f>
        <v>0</v>
      </c>
      <c r="AG16" s="4">
        <f>(Tabla2[[#This Row],[Base price6]]*(1+Tabla2[[#This Row],[QualityBonus]]*Tabla2[[#This Row],[QOGS6]])-Tabla2[[#This Row],[COGS6]])*Tabla2[[#This Row],[Req.6]]</f>
        <v>0</v>
      </c>
      <c r="AH16" s="4">
        <f>SUM(Tabla2[[#This Row],[SOR profit]:[SAT profit ]])</f>
        <v>0</v>
      </c>
      <c r="AI16" s="3">
        <f>Tabla2[[#This Row],[TOTAL PROFIT (no wages, no admin costs) ]]-$AJ$2</f>
        <v>-34701</v>
      </c>
    </row>
    <row r="17" spans="1:35" x14ac:dyDescent="0.25">
      <c r="A17">
        <v>12</v>
      </c>
      <c r="C17" s="1"/>
      <c r="D17" s="3"/>
      <c r="E17" s="6"/>
      <c r="F17" s="4"/>
      <c r="H17" s="3"/>
      <c r="I17" s="6"/>
      <c r="J17" s="4"/>
      <c r="L17" s="3"/>
      <c r="M17" s="6"/>
      <c r="N17" s="4"/>
      <c r="P17" s="3"/>
      <c r="Q17" s="6"/>
      <c r="R17" s="4"/>
      <c r="T17" s="3"/>
      <c r="U17" s="6"/>
      <c r="V17" s="4"/>
      <c r="X17" s="3"/>
      <c r="Y17" s="6"/>
      <c r="Z17" s="4"/>
      <c r="AB17" s="3">
        <f>(Tabla2[[#This Row],[Base price]]*(1+Tabla2[[#This Row],[QualityBonus]]*Tabla2[[#This Row],[QOGS]])-Tabla2[[#This Row],[COGS]])*Tabla2[[#This Row],[Req.]]</f>
        <v>0</v>
      </c>
      <c r="AC17" s="4">
        <f>(Tabla2[[#This Row],[Base price2]]*(1+Tabla2[[#This Row],[QualityBonus]]*Tabla2[[#This Row],[QOGS2]])-Tabla2[[#This Row],[COGS2]])*Tabla2[[#This Row],[Req.2]]</f>
        <v>0</v>
      </c>
      <c r="AD17" s="4">
        <f>(Tabla2[[#This Row],[Base price3]]*(1+Tabla2[[#This Row],[QualityBonus]]*Tabla2[[#This Row],[QOGS3]])-Tabla2[[#This Row],[COGS3]])*Tabla2[[#This Row],[Req.3]]</f>
        <v>0</v>
      </c>
      <c r="AE17" s="4">
        <f>(Tabla2[[#This Row],[Base price4]]*(1+Tabla2[[#This Row],[QualityBonus]]*Tabla2[[#This Row],[QOGS4]])-Tabla2[[#This Row],[COGS4]])*Tabla2[[#This Row],[Req.4]]</f>
        <v>0</v>
      </c>
      <c r="AF17" s="4">
        <f>(Tabla2[[#This Row],[Base price5]]*(1+Tabla2[[#This Row],[QualityBonus]]*Tabla2[[#This Row],[QOGS5]])-Tabla2[[#This Row],[COGS5]])*Tabla2[[#This Row],[Req.5]]</f>
        <v>0</v>
      </c>
      <c r="AG17" s="4">
        <f>(Tabla2[[#This Row],[Base price6]]*(1+Tabla2[[#This Row],[QualityBonus]]*Tabla2[[#This Row],[QOGS6]])-Tabla2[[#This Row],[COGS6]])*Tabla2[[#This Row],[Req.6]]</f>
        <v>0</v>
      </c>
      <c r="AH17" s="4">
        <f>SUM(Tabla2[[#This Row],[SOR profit]:[SAT profit ]])</f>
        <v>0</v>
      </c>
      <c r="AI17" s="3">
        <f>Tabla2[[#This Row],[TOTAL PROFIT (no wages, no admin costs) ]]-$AJ$2</f>
        <v>-34701</v>
      </c>
    </row>
    <row r="18" spans="1:35" x14ac:dyDescent="0.25">
      <c r="A18">
        <v>13</v>
      </c>
      <c r="C18" s="1"/>
      <c r="D18" s="3"/>
      <c r="E18" s="6"/>
      <c r="F18" s="4"/>
      <c r="H18" s="3"/>
      <c r="I18" s="6"/>
      <c r="J18" s="4"/>
      <c r="L18" s="3"/>
      <c r="M18" s="6"/>
      <c r="N18" s="4"/>
      <c r="P18" s="3"/>
      <c r="Q18" s="6"/>
      <c r="R18" s="4"/>
      <c r="T18" s="3"/>
      <c r="U18" s="6"/>
      <c r="V18" s="4"/>
      <c r="X18" s="3"/>
      <c r="Y18" s="6"/>
      <c r="Z18" s="4"/>
      <c r="AB18" s="3">
        <f>(Tabla2[[#This Row],[Base price]]*(1+Tabla2[[#This Row],[QualityBonus]]*Tabla2[[#This Row],[QOGS]])-Tabla2[[#This Row],[COGS]])*Tabla2[[#This Row],[Req.]]</f>
        <v>0</v>
      </c>
      <c r="AC18" s="4">
        <f>(Tabla2[[#This Row],[Base price2]]*(1+Tabla2[[#This Row],[QualityBonus]]*Tabla2[[#This Row],[QOGS2]])-Tabla2[[#This Row],[COGS2]])*Tabla2[[#This Row],[Req.2]]</f>
        <v>0</v>
      </c>
      <c r="AD18" s="4">
        <f>(Tabla2[[#This Row],[Base price3]]*(1+Tabla2[[#This Row],[QualityBonus]]*Tabla2[[#This Row],[QOGS3]])-Tabla2[[#This Row],[COGS3]])*Tabla2[[#This Row],[Req.3]]</f>
        <v>0</v>
      </c>
      <c r="AE18" s="4">
        <f>(Tabla2[[#This Row],[Base price4]]*(1+Tabla2[[#This Row],[QualityBonus]]*Tabla2[[#This Row],[QOGS4]])-Tabla2[[#This Row],[COGS4]])*Tabla2[[#This Row],[Req.4]]</f>
        <v>0</v>
      </c>
      <c r="AF18" s="4">
        <f>(Tabla2[[#This Row],[Base price5]]*(1+Tabla2[[#This Row],[QualityBonus]]*Tabla2[[#This Row],[QOGS5]])-Tabla2[[#This Row],[COGS5]])*Tabla2[[#This Row],[Req.5]]</f>
        <v>0</v>
      </c>
      <c r="AG18" s="4">
        <f>(Tabla2[[#This Row],[Base price6]]*(1+Tabla2[[#This Row],[QualityBonus]]*Tabla2[[#This Row],[QOGS6]])-Tabla2[[#This Row],[COGS6]])*Tabla2[[#This Row],[Req.6]]</f>
        <v>0</v>
      </c>
      <c r="AH18" s="4">
        <f>SUM(Tabla2[[#This Row],[SOR profit]:[SAT profit ]])</f>
        <v>0</v>
      </c>
      <c r="AI18" s="3">
        <f>Tabla2[[#This Row],[TOTAL PROFIT (no wages, no admin costs) ]]-$AJ$2</f>
        <v>-34701</v>
      </c>
    </row>
    <row r="19" spans="1:35" x14ac:dyDescent="0.25">
      <c r="A19">
        <v>14</v>
      </c>
      <c r="C19" s="1"/>
      <c r="D19" s="3"/>
      <c r="E19" s="6"/>
      <c r="F19" s="4"/>
      <c r="H19" s="3"/>
      <c r="I19" s="6"/>
      <c r="J19" s="4"/>
      <c r="L19" s="3"/>
      <c r="M19" s="6"/>
      <c r="N19" s="4"/>
      <c r="P19" s="3"/>
      <c r="Q19" s="6"/>
      <c r="R19" s="4"/>
      <c r="T19" s="3"/>
      <c r="U19" s="6"/>
      <c r="V19" s="4"/>
      <c r="X19" s="3"/>
      <c r="Y19" s="6"/>
      <c r="Z19" s="4"/>
      <c r="AB19" s="3">
        <f>(Tabla2[[#This Row],[Base price]]*(1+Tabla2[[#This Row],[QualityBonus]]*Tabla2[[#This Row],[QOGS]])-Tabla2[[#This Row],[COGS]])*Tabla2[[#This Row],[Req.]]</f>
        <v>0</v>
      </c>
      <c r="AC19" s="4">
        <f>(Tabla2[[#This Row],[Base price2]]*(1+Tabla2[[#This Row],[QualityBonus]]*Tabla2[[#This Row],[QOGS2]])-Tabla2[[#This Row],[COGS2]])*Tabla2[[#This Row],[Req.2]]</f>
        <v>0</v>
      </c>
      <c r="AD19" s="4">
        <f>(Tabla2[[#This Row],[Base price3]]*(1+Tabla2[[#This Row],[QualityBonus]]*Tabla2[[#This Row],[QOGS3]])-Tabla2[[#This Row],[COGS3]])*Tabla2[[#This Row],[Req.3]]</f>
        <v>0</v>
      </c>
      <c r="AE19" s="4">
        <f>(Tabla2[[#This Row],[Base price4]]*(1+Tabla2[[#This Row],[QualityBonus]]*Tabla2[[#This Row],[QOGS4]])-Tabla2[[#This Row],[COGS4]])*Tabla2[[#This Row],[Req.4]]</f>
        <v>0</v>
      </c>
      <c r="AF19" s="4">
        <f>(Tabla2[[#This Row],[Base price5]]*(1+Tabla2[[#This Row],[QualityBonus]]*Tabla2[[#This Row],[QOGS5]])-Tabla2[[#This Row],[COGS5]])*Tabla2[[#This Row],[Req.5]]</f>
        <v>0</v>
      </c>
      <c r="AG19" s="4">
        <f>(Tabla2[[#This Row],[Base price6]]*(1+Tabla2[[#This Row],[QualityBonus]]*Tabla2[[#This Row],[QOGS6]])-Tabla2[[#This Row],[COGS6]])*Tabla2[[#This Row],[Req.6]]</f>
        <v>0</v>
      </c>
      <c r="AH19" s="4">
        <f>SUM(Tabla2[[#This Row],[SOR profit]:[SAT profit ]])</f>
        <v>0</v>
      </c>
      <c r="AI19" s="3">
        <f>Tabla2[[#This Row],[TOTAL PROFIT (no wages, no admin costs) ]]-$AJ$2</f>
        <v>-34701</v>
      </c>
    </row>
    <row r="20" spans="1:35" x14ac:dyDescent="0.25">
      <c r="A20">
        <v>15</v>
      </c>
      <c r="C20" s="1"/>
      <c r="D20" s="3"/>
      <c r="E20" s="6"/>
      <c r="F20" s="4"/>
      <c r="H20" s="3"/>
      <c r="I20" s="6"/>
      <c r="J20" s="4"/>
      <c r="L20" s="3"/>
      <c r="M20" s="6"/>
      <c r="N20" s="4"/>
      <c r="P20" s="3"/>
      <c r="Q20" s="6"/>
      <c r="R20" s="4"/>
      <c r="T20" s="3"/>
      <c r="U20" s="6"/>
      <c r="V20" s="4"/>
      <c r="X20" s="3"/>
      <c r="Y20" s="6"/>
      <c r="Z20" s="4"/>
      <c r="AB20" s="3">
        <f>(Tabla2[[#This Row],[Base price]]*(1+Tabla2[[#This Row],[QualityBonus]]*Tabla2[[#This Row],[QOGS]])-Tabla2[[#This Row],[COGS]])*Tabla2[[#This Row],[Req.]]</f>
        <v>0</v>
      </c>
      <c r="AC20" s="4">
        <f>(Tabla2[[#This Row],[Base price2]]*(1+Tabla2[[#This Row],[QualityBonus]]*Tabla2[[#This Row],[QOGS2]])-Tabla2[[#This Row],[COGS2]])*Tabla2[[#This Row],[Req.2]]</f>
        <v>0</v>
      </c>
      <c r="AD20" s="4">
        <f>(Tabla2[[#This Row],[Base price3]]*(1+Tabla2[[#This Row],[QualityBonus]]*Tabla2[[#This Row],[QOGS3]])-Tabla2[[#This Row],[COGS3]])*Tabla2[[#This Row],[Req.3]]</f>
        <v>0</v>
      </c>
      <c r="AE20" s="4">
        <f>(Tabla2[[#This Row],[Base price4]]*(1+Tabla2[[#This Row],[QualityBonus]]*Tabla2[[#This Row],[QOGS4]])-Tabla2[[#This Row],[COGS4]])*Tabla2[[#This Row],[Req.4]]</f>
        <v>0</v>
      </c>
      <c r="AF20" s="4">
        <f>(Tabla2[[#This Row],[Base price5]]*(1+Tabla2[[#This Row],[QualityBonus]]*Tabla2[[#This Row],[QOGS5]])-Tabla2[[#This Row],[COGS5]])*Tabla2[[#This Row],[Req.5]]</f>
        <v>0</v>
      </c>
      <c r="AG20" s="4">
        <f>(Tabla2[[#This Row],[Base price6]]*(1+Tabla2[[#This Row],[QualityBonus]]*Tabla2[[#This Row],[QOGS6]])-Tabla2[[#This Row],[COGS6]])*Tabla2[[#This Row],[Req.6]]</f>
        <v>0</v>
      </c>
      <c r="AH20" s="4">
        <f>SUM(Tabla2[[#This Row],[SOR profit]:[SAT profit ]])</f>
        <v>0</v>
      </c>
      <c r="AI20" s="3">
        <f>Tabla2[[#This Row],[TOTAL PROFIT (no wages, no admin costs) ]]-$AJ$2</f>
        <v>-34701</v>
      </c>
    </row>
    <row r="21" spans="1:35" x14ac:dyDescent="0.25">
      <c r="A21">
        <v>16</v>
      </c>
      <c r="C21" s="1"/>
      <c r="D21" s="3"/>
      <c r="E21" s="6"/>
      <c r="F21" s="4"/>
      <c r="H21" s="3"/>
      <c r="I21" s="6"/>
      <c r="J21" s="4"/>
      <c r="L21" s="3"/>
      <c r="M21" s="6"/>
      <c r="N21" s="4"/>
      <c r="P21" s="3"/>
      <c r="Q21" s="6"/>
      <c r="R21" s="4"/>
      <c r="T21" s="3"/>
      <c r="U21" s="6"/>
      <c r="V21" s="4"/>
      <c r="X21" s="3"/>
      <c r="Y21" s="6"/>
      <c r="Z21" s="4"/>
      <c r="AB21" s="3">
        <f>(Tabla2[[#This Row],[Base price]]*(1+Tabla2[[#This Row],[QualityBonus]]*Tabla2[[#This Row],[QOGS]])-Tabla2[[#This Row],[COGS]])*Tabla2[[#This Row],[Req.]]</f>
        <v>0</v>
      </c>
      <c r="AC21" s="4">
        <f>(Tabla2[[#This Row],[Base price2]]*(1+Tabla2[[#This Row],[QualityBonus]]*Tabla2[[#This Row],[QOGS2]])-Tabla2[[#This Row],[COGS2]])*Tabla2[[#This Row],[Req.2]]</f>
        <v>0</v>
      </c>
      <c r="AD21" s="4">
        <f>(Tabla2[[#This Row],[Base price3]]*(1+Tabla2[[#This Row],[QualityBonus]]*Tabla2[[#This Row],[QOGS3]])-Tabla2[[#This Row],[COGS3]])*Tabla2[[#This Row],[Req.3]]</f>
        <v>0</v>
      </c>
      <c r="AE21" s="4">
        <f>(Tabla2[[#This Row],[Base price4]]*(1+Tabla2[[#This Row],[QualityBonus]]*Tabla2[[#This Row],[QOGS4]])-Tabla2[[#This Row],[COGS4]])*Tabla2[[#This Row],[Req.4]]</f>
        <v>0</v>
      </c>
      <c r="AF21" s="4">
        <f>(Tabla2[[#This Row],[Base price5]]*(1+Tabla2[[#This Row],[QualityBonus]]*Tabla2[[#This Row],[QOGS5]])-Tabla2[[#This Row],[COGS5]])*Tabla2[[#This Row],[Req.5]]</f>
        <v>0</v>
      </c>
      <c r="AG21" s="4">
        <f>(Tabla2[[#This Row],[Base price6]]*(1+Tabla2[[#This Row],[QualityBonus]]*Tabla2[[#This Row],[QOGS6]])-Tabla2[[#This Row],[COGS6]])*Tabla2[[#This Row],[Req.6]]</f>
        <v>0</v>
      </c>
      <c r="AH21" s="4">
        <f>SUM(Tabla2[[#This Row],[SOR profit]:[SAT profit ]])</f>
        <v>0</v>
      </c>
      <c r="AI21" s="3">
        <f>Tabla2[[#This Row],[TOTAL PROFIT (no wages, no admin costs) ]]-$AJ$2</f>
        <v>-34701</v>
      </c>
    </row>
    <row r="22" spans="1:35" x14ac:dyDescent="0.25">
      <c r="A22">
        <v>17</v>
      </c>
      <c r="C22" s="1"/>
      <c r="D22" s="3"/>
      <c r="E22" s="6"/>
      <c r="F22" s="4"/>
      <c r="H22" s="3"/>
      <c r="I22" s="6"/>
      <c r="J22" s="4"/>
      <c r="L22" s="3"/>
      <c r="M22" s="6"/>
      <c r="N22" s="4"/>
      <c r="P22" s="3"/>
      <c r="Q22" s="6"/>
      <c r="R22" s="4"/>
      <c r="T22" s="3"/>
      <c r="U22" s="6"/>
      <c r="V22" s="4"/>
      <c r="X22" s="3"/>
      <c r="Y22" s="6"/>
      <c r="Z22" s="4"/>
      <c r="AB22" s="3">
        <f>(Tabla2[[#This Row],[Base price]]*(1+Tabla2[[#This Row],[QualityBonus]]*Tabla2[[#This Row],[QOGS]])-Tabla2[[#This Row],[COGS]])*Tabla2[[#This Row],[Req.]]</f>
        <v>0</v>
      </c>
      <c r="AC22" s="4">
        <f>(Tabla2[[#This Row],[Base price2]]*(1+Tabla2[[#This Row],[QualityBonus]]*Tabla2[[#This Row],[QOGS2]])-Tabla2[[#This Row],[COGS2]])*Tabla2[[#This Row],[Req.2]]</f>
        <v>0</v>
      </c>
      <c r="AD22" s="4">
        <f>(Tabla2[[#This Row],[Base price3]]*(1+Tabla2[[#This Row],[QualityBonus]]*Tabla2[[#This Row],[QOGS3]])-Tabla2[[#This Row],[COGS3]])*Tabla2[[#This Row],[Req.3]]</f>
        <v>0</v>
      </c>
      <c r="AE22" s="4">
        <f>(Tabla2[[#This Row],[Base price4]]*(1+Tabla2[[#This Row],[QualityBonus]]*Tabla2[[#This Row],[QOGS4]])-Tabla2[[#This Row],[COGS4]])*Tabla2[[#This Row],[Req.4]]</f>
        <v>0</v>
      </c>
      <c r="AF22" s="4">
        <f>(Tabla2[[#This Row],[Base price5]]*(1+Tabla2[[#This Row],[QualityBonus]]*Tabla2[[#This Row],[QOGS5]])-Tabla2[[#This Row],[COGS5]])*Tabla2[[#This Row],[Req.5]]</f>
        <v>0</v>
      </c>
      <c r="AG22" s="4">
        <f>(Tabla2[[#This Row],[Base price6]]*(1+Tabla2[[#This Row],[QualityBonus]]*Tabla2[[#This Row],[QOGS6]])-Tabla2[[#This Row],[COGS6]])*Tabla2[[#This Row],[Req.6]]</f>
        <v>0</v>
      </c>
      <c r="AH22" s="4">
        <f>SUM(Tabla2[[#This Row],[SOR profit]:[SAT profit ]])</f>
        <v>0</v>
      </c>
      <c r="AI22" s="3">
        <f>Tabla2[[#This Row],[TOTAL PROFIT (no wages, no admin costs) ]]-$AJ$2</f>
        <v>-34701</v>
      </c>
    </row>
    <row r="23" spans="1:35" x14ac:dyDescent="0.25">
      <c r="A23">
        <v>18</v>
      </c>
      <c r="C23" s="1"/>
      <c r="D23" s="3"/>
      <c r="E23" s="6"/>
      <c r="F23" s="4"/>
      <c r="H23" s="3"/>
      <c r="I23" s="6"/>
      <c r="J23" s="4"/>
      <c r="L23" s="3"/>
      <c r="M23" s="6"/>
      <c r="N23" s="4"/>
      <c r="P23" s="3"/>
      <c r="Q23" s="6"/>
      <c r="R23" s="4"/>
      <c r="T23" s="3"/>
      <c r="U23" s="6"/>
      <c r="V23" s="4"/>
      <c r="X23" s="3"/>
      <c r="Y23" s="6"/>
      <c r="Z23" s="4"/>
      <c r="AB23" s="3">
        <f>(Tabla2[[#This Row],[Base price]]*(1+Tabla2[[#This Row],[QualityBonus]]*Tabla2[[#This Row],[QOGS]])-Tabla2[[#This Row],[COGS]])*Tabla2[[#This Row],[Req.]]</f>
        <v>0</v>
      </c>
      <c r="AC23" s="4">
        <f>(Tabla2[[#This Row],[Base price2]]*(1+Tabla2[[#This Row],[QualityBonus]]*Tabla2[[#This Row],[QOGS2]])-Tabla2[[#This Row],[COGS2]])*Tabla2[[#This Row],[Req.2]]</f>
        <v>0</v>
      </c>
      <c r="AD23" s="4">
        <f>(Tabla2[[#This Row],[Base price3]]*(1+Tabla2[[#This Row],[QualityBonus]]*Tabla2[[#This Row],[QOGS3]])-Tabla2[[#This Row],[COGS3]])*Tabla2[[#This Row],[Req.3]]</f>
        <v>0</v>
      </c>
      <c r="AE23" s="4">
        <f>(Tabla2[[#This Row],[Base price4]]*(1+Tabla2[[#This Row],[QualityBonus]]*Tabla2[[#This Row],[QOGS4]])-Tabla2[[#This Row],[COGS4]])*Tabla2[[#This Row],[Req.4]]</f>
        <v>0</v>
      </c>
      <c r="AF23" s="4">
        <f>(Tabla2[[#This Row],[Base price5]]*(1+Tabla2[[#This Row],[QualityBonus]]*Tabla2[[#This Row],[QOGS5]])-Tabla2[[#This Row],[COGS5]])*Tabla2[[#This Row],[Req.5]]</f>
        <v>0</v>
      </c>
      <c r="AG23" s="4">
        <f>(Tabla2[[#This Row],[Base price6]]*(1+Tabla2[[#This Row],[QualityBonus]]*Tabla2[[#This Row],[QOGS6]])-Tabla2[[#This Row],[COGS6]])*Tabla2[[#This Row],[Req.6]]</f>
        <v>0</v>
      </c>
      <c r="AH23" s="4">
        <f>SUM(Tabla2[[#This Row],[SOR profit]:[SAT profit ]])</f>
        <v>0</v>
      </c>
      <c r="AI23" s="3">
        <f>Tabla2[[#This Row],[TOTAL PROFIT (no wages, no admin costs) ]]-$AJ$2</f>
        <v>-34701</v>
      </c>
    </row>
    <row r="24" spans="1:35" x14ac:dyDescent="0.25">
      <c r="A24">
        <v>19</v>
      </c>
      <c r="C24" s="1"/>
      <c r="D24" s="3"/>
      <c r="E24" s="6"/>
      <c r="F24" s="4"/>
      <c r="H24" s="3"/>
      <c r="I24" s="6"/>
      <c r="J24" s="4"/>
      <c r="L24" s="3"/>
      <c r="M24" s="6"/>
      <c r="N24" s="4"/>
      <c r="P24" s="3"/>
      <c r="Q24" s="6"/>
      <c r="R24" s="4"/>
      <c r="T24" s="3"/>
      <c r="U24" s="6"/>
      <c r="V24" s="4"/>
      <c r="X24" s="3"/>
      <c r="Y24" s="6"/>
      <c r="Z24" s="4"/>
      <c r="AB24" s="3">
        <f>(Tabla2[[#This Row],[Base price]]*(1+Tabla2[[#This Row],[QualityBonus]]*Tabla2[[#This Row],[QOGS]])-Tabla2[[#This Row],[COGS]])*Tabla2[[#This Row],[Req.]]</f>
        <v>0</v>
      </c>
      <c r="AC24" s="4">
        <f>(Tabla2[[#This Row],[Base price2]]*(1+Tabla2[[#This Row],[QualityBonus]]*Tabla2[[#This Row],[QOGS2]])-Tabla2[[#This Row],[COGS2]])*Tabla2[[#This Row],[Req.2]]</f>
        <v>0</v>
      </c>
      <c r="AD24" s="4">
        <f>(Tabla2[[#This Row],[Base price3]]*(1+Tabla2[[#This Row],[QualityBonus]]*Tabla2[[#This Row],[QOGS3]])-Tabla2[[#This Row],[COGS3]])*Tabla2[[#This Row],[Req.3]]</f>
        <v>0</v>
      </c>
      <c r="AE24" s="4">
        <f>(Tabla2[[#This Row],[Base price4]]*(1+Tabla2[[#This Row],[QualityBonus]]*Tabla2[[#This Row],[QOGS4]])-Tabla2[[#This Row],[COGS4]])*Tabla2[[#This Row],[Req.4]]</f>
        <v>0</v>
      </c>
      <c r="AF24" s="4">
        <f>(Tabla2[[#This Row],[Base price5]]*(1+Tabla2[[#This Row],[QualityBonus]]*Tabla2[[#This Row],[QOGS5]])-Tabla2[[#This Row],[COGS5]])*Tabla2[[#This Row],[Req.5]]</f>
        <v>0</v>
      </c>
      <c r="AG24" s="4">
        <f>(Tabla2[[#This Row],[Base price6]]*(1+Tabla2[[#This Row],[QualityBonus]]*Tabla2[[#This Row],[QOGS6]])-Tabla2[[#This Row],[COGS6]])*Tabla2[[#This Row],[Req.6]]</f>
        <v>0</v>
      </c>
      <c r="AH24" s="4">
        <f>SUM(Tabla2[[#This Row],[SOR profit]:[SAT profit ]])</f>
        <v>0</v>
      </c>
      <c r="AI24" s="3">
        <f>Tabla2[[#This Row],[TOTAL PROFIT (no wages, no admin costs) ]]-$AJ$2</f>
        <v>-34701</v>
      </c>
    </row>
    <row r="25" spans="1:35" x14ac:dyDescent="0.25">
      <c r="A25">
        <v>20</v>
      </c>
      <c r="C25" s="1"/>
      <c r="D25" s="3"/>
      <c r="E25" s="6"/>
      <c r="F25" s="4"/>
      <c r="H25" s="3"/>
      <c r="I25" s="6"/>
      <c r="J25" s="4"/>
      <c r="L25" s="3"/>
      <c r="M25" s="6"/>
      <c r="N25" s="4"/>
      <c r="P25" s="3"/>
      <c r="Q25" s="6"/>
      <c r="R25" s="4"/>
      <c r="T25" s="3"/>
      <c r="U25" s="6"/>
      <c r="V25" s="4"/>
      <c r="X25" s="3"/>
      <c r="Y25" s="6"/>
      <c r="Z25" s="4"/>
      <c r="AB25" s="3">
        <f>(Tabla2[[#This Row],[Base price]]*(1+Tabla2[[#This Row],[QualityBonus]]*Tabla2[[#This Row],[QOGS]])-Tabla2[[#This Row],[COGS]])*Tabla2[[#This Row],[Req.]]</f>
        <v>0</v>
      </c>
      <c r="AC25" s="4">
        <f>(Tabla2[[#This Row],[Base price2]]*(1+Tabla2[[#This Row],[QualityBonus]]*Tabla2[[#This Row],[QOGS2]])-Tabla2[[#This Row],[COGS2]])*Tabla2[[#This Row],[Req.2]]</f>
        <v>0</v>
      </c>
      <c r="AD25" s="4">
        <f>(Tabla2[[#This Row],[Base price3]]*(1+Tabla2[[#This Row],[QualityBonus]]*Tabla2[[#This Row],[QOGS3]])-Tabla2[[#This Row],[COGS3]])*Tabla2[[#This Row],[Req.3]]</f>
        <v>0</v>
      </c>
      <c r="AE25" s="4">
        <f>(Tabla2[[#This Row],[Base price4]]*(1+Tabla2[[#This Row],[QualityBonus]]*Tabla2[[#This Row],[QOGS4]])-Tabla2[[#This Row],[COGS4]])*Tabla2[[#This Row],[Req.4]]</f>
        <v>0</v>
      </c>
      <c r="AF25" s="4">
        <f>(Tabla2[[#This Row],[Base price5]]*(1+Tabla2[[#This Row],[QualityBonus]]*Tabla2[[#This Row],[QOGS5]])-Tabla2[[#This Row],[COGS5]])*Tabla2[[#This Row],[Req.5]]</f>
        <v>0</v>
      </c>
      <c r="AG25" s="4">
        <f>(Tabla2[[#This Row],[Base price6]]*(1+Tabla2[[#This Row],[QualityBonus]]*Tabla2[[#This Row],[QOGS6]])-Tabla2[[#This Row],[COGS6]])*Tabla2[[#This Row],[Req.6]]</f>
        <v>0</v>
      </c>
      <c r="AH25" s="4">
        <f>SUM(Tabla2[[#This Row],[SOR profit]:[SAT profit ]])</f>
        <v>0</v>
      </c>
      <c r="AI25" s="3">
        <f>Tabla2[[#This Row],[TOTAL PROFIT (no wages, no admin costs) ]]-$AJ$2</f>
        <v>-34701</v>
      </c>
    </row>
    <row r="26" spans="1:35" x14ac:dyDescent="0.25">
      <c r="A26">
        <v>21</v>
      </c>
      <c r="C26" s="1"/>
      <c r="D26" s="3"/>
      <c r="E26" s="6"/>
      <c r="F26" s="4"/>
      <c r="H26" s="3"/>
      <c r="I26" s="6"/>
      <c r="J26" s="4"/>
      <c r="L26" s="3"/>
      <c r="M26" s="6"/>
      <c r="N26" s="4"/>
      <c r="P26" s="3"/>
      <c r="Q26" s="6"/>
      <c r="R26" s="4"/>
      <c r="T26" s="3"/>
      <c r="U26" s="6"/>
      <c r="V26" s="4"/>
      <c r="X26" s="3"/>
      <c r="Y26" s="6"/>
      <c r="Z26" s="4"/>
      <c r="AB26" s="3">
        <f>(Tabla2[[#This Row],[Base price]]*(1+Tabla2[[#This Row],[QualityBonus]]*Tabla2[[#This Row],[QOGS]])-Tabla2[[#This Row],[COGS]])*Tabla2[[#This Row],[Req.]]</f>
        <v>0</v>
      </c>
      <c r="AC26" s="4">
        <f>(Tabla2[[#This Row],[Base price2]]*(1+Tabla2[[#This Row],[QualityBonus]]*Tabla2[[#This Row],[QOGS2]])-Tabla2[[#This Row],[COGS2]])*Tabla2[[#This Row],[Req.2]]</f>
        <v>0</v>
      </c>
      <c r="AD26" s="4">
        <f>(Tabla2[[#This Row],[Base price3]]*(1+Tabla2[[#This Row],[QualityBonus]]*Tabla2[[#This Row],[QOGS3]])-Tabla2[[#This Row],[COGS3]])*Tabla2[[#This Row],[Req.3]]</f>
        <v>0</v>
      </c>
      <c r="AE26" s="4">
        <f>(Tabla2[[#This Row],[Base price4]]*(1+Tabla2[[#This Row],[QualityBonus]]*Tabla2[[#This Row],[QOGS4]])-Tabla2[[#This Row],[COGS4]])*Tabla2[[#This Row],[Req.4]]</f>
        <v>0</v>
      </c>
      <c r="AF26" s="4">
        <f>(Tabla2[[#This Row],[Base price5]]*(1+Tabla2[[#This Row],[QualityBonus]]*Tabla2[[#This Row],[QOGS5]])-Tabla2[[#This Row],[COGS5]])*Tabla2[[#This Row],[Req.5]]</f>
        <v>0</v>
      </c>
      <c r="AG26" s="4">
        <f>(Tabla2[[#This Row],[Base price6]]*(1+Tabla2[[#This Row],[QualityBonus]]*Tabla2[[#This Row],[QOGS6]])-Tabla2[[#This Row],[COGS6]])*Tabla2[[#This Row],[Req.6]]</f>
        <v>0</v>
      </c>
      <c r="AH26" s="4">
        <f>SUM(Tabla2[[#This Row],[SOR profit]:[SAT profit ]])</f>
        <v>0</v>
      </c>
      <c r="AI26" s="3">
        <f>Tabla2[[#This Row],[TOTAL PROFIT (no wages, no admin costs) ]]-$AJ$2</f>
        <v>-34701</v>
      </c>
    </row>
    <row r="27" spans="1:35" x14ac:dyDescent="0.25">
      <c r="A27">
        <v>22</v>
      </c>
      <c r="C27" s="1"/>
      <c r="D27" s="3"/>
      <c r="E27" s="6"/>
      <c r="F27" s="4"/>
      <c r="H27" s="3"/>
      <c r="I27" s="6"/>
      <c r="J27" s="4"/>
      <c r="L27" s="3"/>
      <c r="M27" s="6"/>
      <c r="N27" s="4"/>
      <c r="P27" s="3"/>
      <c r="Q27" s="6"/>
      <c r="R27" s="4"/>
      <c r="T27" s="3"/>
      <c r="U27" s="6"/>
      <c r="V27" s="4"/>
      <c r="X27" s="3"/>
      <c r="Y27" s="6"/>
      <c r="Z27" s="4"/>
      <c r="AB27" s="3">
        <f>(Tabla2[[#This Row],[Base price]]*(1+Tabla2[[#This Row],[QualityBonus]]*Tabla2[[#This Row],[QOGS]])-Tabla2[[#This Row],[COGS]])*Tabla2[[#This Row],[Req.]]</f>
        <v>0</v>
      </c>
      <c r="AC27" s="4">
        <f>(Tabla2[[#This Row],[Base price2]]*(1+Tabla2[[#This Row],[QualityBonus]]*Tabla2[[#This Row],[QOGS2]])-Tabla2[[#This Row],[COGS2]])*Tabla2[[#This Row],[Req.2]]</f>
        <v>0</v>
      </c>
      <c r="AD27" s="4">
        <f>(Tabla2[[#This Row],[Base price3]]*(1+Tabla2[[#This Row],[QualityBonus]]*Tabla2[[#This Row],[QOGS3]])-Tabla2[[#This Row],[COGS3]])*Tabla2[[#This Row],[Req.3]]</f>
        <v>0</v>
      </c>
      <c r="AE27" s="4">
        <f>(Tabla2[[#This Row],[Base price4]]*(1+Tabla2[[#This Row],[QualityBonus]]*Tabla2[[#This Row],[QOGS4]])-Tabla2[[#This Row],[COGS4]])*Tabla2[[#This Row],[Req.4]]</f>
        <v>0</v>
      </c>
      <c r="AF27" s="4">
        <f>(Tabla2[[#This Row],[Base price5]]*(1+Tabla2[[#This Row],[QualityBonus]]*Tabla2[[#This Row],[QOGS5]])-Tabla2[[#This Row],[COGS5]])*Tabla2[[#This Row],[Req.5]]</f>
        <v>0</v>
      </c>
      <c r="AG27" s="4">
        <f>(Tabla2[[#This Row],[Base price6]]*(1+Tabla2[[#This Row],[QualityBonus]]*Tabla2[[#This Row],[QOGS6]])-Tabla2[[#This Row],[COGS6]])*Tabla2[[#This Row],[Req.6]]</f>
        <v>0</v>
      </c>
      <c r="AH27" s="4">
        <f>SUM(Tabla2[[#This Row],[SOR profit]:[SAT profit ]])</f>
        <v>0</v>
      </c>
      <c r="AI27" s="3">
        <f>Tabla2[[#This Row],[TOTAL PROFIT (no wages, no admin costs) ]]-$AJ$2</f>
        <v>-34701</v>
      </c>
    </row>
    <row r="28" spans="1:35" x14ac:dyDescent="0.25">
      <c r="A28">
        <v>23</v>
      </c>
      <c r="C28" s="1"/>
      <c r="D28" s="3"/>
      <c r="E28" s="6"/>
      <c r="F28" s="4"/>
      <c r="H28" s="3"/>
      <c r="I28" s="6"/>
      <c r="J28" s="4"/>
      <c r="L28" s="3"/>
      <c r="M28" s="6"/>
      <c r="N28" s="4"/>
      <c r="P28" s="3"/>
      <c r="Q28" s="6"/>
      <c r="R28" s="4"/>
      <c r="T28" s="3"/>
      <c r="U28" s="6"/>
      <c r="V28" s="4"/>
      <c r="X28" s="3"/>
      <c r="Y28" s="6"/>
      <c r="Z28" s="4"/>
      <c r="AB28" s="3">
        <f>(Tabla2[[#This Row],[Base price]]*(1+Tabla2[[#This Row],[QualityBonus]]*Tabla2[[#This Row],[QOGS]])-Tabla2[[#This Row],[COGS]])*Tabla2[[#This Row],[Req.]]</f>
        <v>0</v>
      </c>
      <c r="AC28" s="4">
        <f>(Tabla2[[#This Row],[Base price2]]*(1+Tabla2[[#This Row],[QualityBonus]]*Tabla2[[#This Row],[QOGS2]])-Tabla2[[#This Row],[COGS2]])*Tabla2[[#This Row],[Req.2]]</f>
        <v>0</v>
      </c>
      <c r="AD28" s="4">
        <f>(Tabla2[[#This Row],[Base price3]]*(1+Tabla2[[#This Row],[QualityBonus]]*Tabla2[[#This Row],[QOGS3]])-Tabla2[[#This Row],[COGS3]])*Tabla2[[#This Row],[Req.3]]</f>
        <v>0</v>
      </c>
      <c r="AE28" s="4">
        <f>(Tabla2[[#This Row],[Base price4]]*(1+Tabla2[[#This Row],[QualityBonus]]*Tabla2[[#This Row],[QOGS4]])-Tabla2[[#This Row],[COGS4]])*Tabla2[[#This Row],[Req.4]]</f>
        <v>0</v>
      </c>
      <c r="AF28" s="4">
        <f>(Tabla2[[#This Row],[Base price5]]*(1+Tabla2[[#This Row],[QualityBonus]]*Tabla2[[#This Row],[QOGS5]])-Tabla2[[#This Row],[COGS5]])*Tabla2[[#This Row],[Req.5]]</f>
        <v>0</v>
      </c>
      <c r="AG28" s="4">
        <f>(Tabla2[[#This Row],[Base price6]]*(1+Tabla2[[#This Row],[QualityBonus]]*Tabla2[[#This Row],[QOGS6]])-Tabla2[[#This Row],[COGS6]])*Tabla2[[#This Row],[Req.6]]</f>
        <v>0</v>
      </c>
      <c r="AH28" s="4">
        <f>SUM(Tabla2[[#This Row],[SOR profit]:[SAT profit ]])</f>
        <v>0</v>
      </c>
      <c r="AI28" s="3">
        <f>Tabla2[[#This Row],[TOTAL PROFIT (no wages, no admin costs) ]]-$AJ$2</f>
        <v>-34701</v>
      </c>
    </row>
    <row r="29" spans="1:35" x14ac:dyDescent="0.25">
      <c r="A29">
        <v>24</v>
      </c>
      <c r="C29" s="1"/>
      <c r="D29" s="3"/>
      <c r="E29" s="6"/>
      <c r="F29" s="4"/>
      <c r="H29" s="3"/>
      <c r="I29" s="6"/>
      <c r="J29" s="4"/>
      <c r="L29" s="3"/>
      <c r="M29" s="6"/>
      <c r="N29" s="4"/>
      <c r="P29" s="3"/>
      <c r="Q29" s="6"/>
      <c r="R29" s="4"/>
      <c r="T29" s="3"/>
      <c r="U29" s="6"/>
      <c r="V29" s="4"/>
      <c r="X29" s="3"/>
      <c r="Y29" s="6"/>
      <c r="Z29" s="4"/>
      <c r="AB29" s="3">
        <f>(Tabla2[[#This Row],[Base price]]*(1+Tabla2[[#This Row],[QualityBonus]]*Tabla2[[#This Row],[QOGS]])-Tabla2[[#This Row],[COGS]])*Tabla2[[#This Row],[Req.]]</f>
        <v>0</v>
      </c>
      <c r="AC29" s="4">
        <f>(Tabla2[[#This Row],[Base price2]]*(1+Tabla2[[#This Row],[QualityBonus]]*Tabla2[[#This Row],[QOGS2]])-Tabla2[[#This Row],[COGS2]])*Tabla2[[#This Row],[Req.2]]</f>
        <v>0</v>
      </c>
      <c r="AD29" s="4">
        <f>(Tabla2[[#This Row],[Base price3]]*(1+Tabla2[[#This Row],[QualityBonus]]*Tabla2[[#This Row],[QOGS3]])-Tabla2[[#This Row],[COGS3]])*Tabla2[[#This Row],[Req.3]]</f>
        <v>0</v>
      </c>
      <c r="AE29" s="4">
        <f>(Tabla2[[#This Row],[Base price4]]*(1+Tabla2[[#This Row],[QualityBonus]]*Tabla2[[#This Row],[QOGS4]])-Tabla2[[#This Row],[COGS4]])*Tabla2[[#This Row],[Req.4]]</f>
        <v>0</v>
      </c>
      <c r="AF29" s="4">
        <f>(Tabla2[[#This Row],[Base price5]]*(1+Tabla2[[#This Row],[QualityBonus]]*Tabla2[[#This Row],[QOGS5]])-Tabla2[[#This Row],[COGS5]])*Tabla2[[#This Row],[Req.5]]</f>
        <v>0</v>
      </c>
      <c r="AG29" s="4">
        <f>(Tabla2[[#This Row],[Base price6]]*(1+Tabla2[[#This Row],[QualityBonus]]*Tabla2[[#This Row],[QOGS6]])-Tabla2[[#This Row],[COGS6]])*Tabla2[[#This Row],[Req.6]]</f>
        <v>0</v>
      </c>
      <c r="AH29" s="4">
        <f>SUM(Tabla2[[#This Row],[SOR profit]:[SAT profit ]])</f>
        <v>0</v>
      </c>
      <c r="AI29" s="3">
        <f>Tabla2[[#This Row],[TOTAL PROFIT (no wages, no admin costs) ]]-$AJ$2</f>
        <v>-34701</v>
      </c>
    </row>
    <row r="30" spans="1:35" x14ac:dyDescent="0.25">
      <c r="A30">
        <v>25</v>
      </c>
      <c r="C30" s="1"/>
      <c r="D30" s="3"/>
      <c r="E30" s="6"/>
      <c r="F30" s="4"/>
      <c r="H30" s="3"/>
      <c r="I30" s="6"/>
      <c r="J30" s="4"/>
      <c r="L30" s="3"/>
      <c r="M30" s="6"/>
      <c r="N30" s="4"/>
      <c r="P30" s="3"/>
      <c r="Q30" s="6"/>
      <c r="R30" s="4"/>
      <c r="T30" s="3"/>
      <c r="U30" s="6"/>
      <c r="V30" s="4"/>
      <c r="X30" s="3"/>
      <c r="Y30" s="6"/>
      <c r="Z30" s="4"/>
      <c r="AB30" s="3">
        <f>(Tabla2[[#This Row],[Base price]]*(1+Tabla2[[#This Row],[QualityBonus]]*Tabla2[[#This Row],[QOGS]])-Tabla2[[#This Row],[COGS]])*Tabla2[[#This Row],[Req.]]</f>
        <v>0</v>
      </c>
      <c r="AC30" s="4">
        <f>(Tabla2[[#This Row],[Base price2]]*(1+Tabla2[[#This Row],[QualityBonus]]*Tabla2[[#This Row],[QOGS2]])-Tabla2[[#This Row],[COGS2]])*Tabla2[[#This Row],[Req.2]]</f>
        <v>0</v>
      </c>
      <c r="AD30" s="4">
        <f>(Tabla2[[#This Row],[Base price3]]*(1+Tabla2[[#This Row],[QualityBonus]]*Tabla2[[#This Row],[QOGS3]])-Tabla2[[#This Row],[COGS3]])*Tabla2[[#This Row],[Req.3]]</f>
        <v>0</v>
      </c>
      <c r="AE30" s="4">
        <f>(Tabla2[[#This Row],[Base price4]]*(1+Tabla2[[#This Row],[QualityBonus]]*Tabla2[[#This Row],[QOGS4]])-Tabla2[[#This Row],[COGS4]])*Tabla2[[#This Row],[Req.4]]</f>
        <v>0</v>
      </c>
      <c r="AF30" s="4">
        <f>(Tabla2[[#This Row],[Base price5]]*(1+Tabla2[[#This Row],[QualityBonus]]*Tabla2[[#This Row],[QOGS5]])-Tabla2[[#This Row],[COGS5]])*Tabla2[[#This Row],[Req.5]]</f>
        <v>0</v>
      </c>
      <c r="AG30" s="4">
        <f>(Tabla2[[#This Row],[Base price6]]*(1+Tabla2[[#This Row],[QualityBonus]]*Tabla2[[#This Row],[QOGS6]])-Tabla2[[#This Row],[COGS6]])*Tabla2[[#This Row],[Req.6]]</f>
        <v>0</v>
      </c>
      <c r="AH30" s="4">
        <f>SUM(Tabla2[[#This Row],[SOR profit]:[SAT profit ]])</f>
        <v>0</v>
      </c>
      <c r="AI30" s="3">
        <f>Tabla2[[#This Row],[TOTAL PROFIT (no wages, no admin costs) ]]-$AJ$2</f>
        <v>-34701</v>
      </c>
    </row>
    <row r="31" spans="1:35" x14ac:dyDescent="0.25">
      <c r="A31">
        <v>26</v>
      </c>
      <c r="C31" s="1"/>
      <c r="D31" s="3"/>
      <c r="E31" s="6"/>
      <c r="F31" s="4"/>
      <c r="H31" s="3"/>
      <c r="I31" s="6"/>
      <c r="J31" s="4"/>
      <c r="L31" s="3"/>
      <c r="M31" s="6"/>
      <c r="N31" s="4"/>
      <c r="P31" s="3"/>
      <c r="Q31" s="6"/>
      <c r="R31" s="4"/>
      <c r="T31" s="3"/>
      <c r="U31" s="6"/>
      <c r="V31" s="4"/>
      <c r="X31" s="3"/>
      <c r="Y31" s="6"/>
      <c r="Z31" s="4"/>
      <c r="AB31" s="3">
        <f>(Tabla2[[#This Row],[Base price]]*(1+Tabla2[[#This Row],[QualityBonus]]*Tabla2[[#This Row],[QOGS]])-Tabla2[[#This Row],[COGS]])*Tabla2[[#This Row],[Req.]]</f>
        <v>0</v>
      </c>
      <c r="AC31" s="4">
        <f>(Tabla2[[#This Row],[Base price2]]*(1+Tabla2[[#This Row],[QualityBonus]]*Tabla2[[#This Row],[QOGS2]])-Tabla2[[#This Row],[COGS2]])*Tabla2[[#This Row],[Req.2]]</f>
        <v>0</v>
      </c>
      <c r="AD31" s="4">
        <f>(Tabla2[[#This Row],[Base price3]]*(1+Tabla2[[#This Row],[QualityBonus]]*Tabla2[[#This Row],[QOGS3]])-Tabla2[[#This Row],[COGS3]])*Tabla2[[#This Row],[Req.3]]</f>
        <v>0</v>
      </c>
      <c r="AE31" s="4">
        <f>(Tabla2[[#This Row],[Base price4]]*(1+Tabla2[[#This Row],[QualityBonus]]*Tabla2[[#This Row],[QOGS4]])-Tabla2[[#This Row],[COGS4]])*Tabla2[[#This Row],[Req.4]]</f>
        <v>0</v>
      </c>
      <c r="AF31" s="4">
        <f>(Tabla2[[#This Row],[Base price5]]*(1+Tabla2[[#This Row],[QualityBonus]]*Tabla2[[#This Row],[QOGS5]])-Tabla2[[#This Row],[COGS5]])*Tabla2[[#This Row],[Req.5]]</f>
        <v>0</v>
      </c>
      <c r="AG31" s="4">
        <f>(Tabla2[[#This Row],[Base price6]]*(1+Tabla2[[#This Row],[QualityBonus]]*Tabla2[[#This Row],[QOGS6]])-Tabla2[[#This Row],[COGS6]])*Tabla2[[#This Row],[Req.6]]</f>
        <v>0</v>
      </c>
      <c r="AH31" s="4">
        <f>SUM(Tabla2[[#This Row],[SOR profit]:[SAT profit ]])</f>
        <v>0</v>
      </c>
      <c r="AI31" s="3">
        <f>Tabla2[[#This Row],[TOTAL PROFIT (no wages, no admin costs) ]]-$AJ$2</f>
        <v>-34701</v>
      </c>
    </row>
    <row r="32" spans="1:35" x14ac:dyDescent="0.25">
      <c r="A32">
        <v>27</v>
      </c>
      <c r="C32" s="1"/>
      <c r="D32" s="3"/>
      <c r="E32" s="6"/>
      <c r="F32" s="4"/>
      <c r="H32" s="3"/>
      <c r="I32" s="6"/>
      <c r="J32" s="4"/>
      <c r="L32" s="3"/>
      <c r="M32" s="6"/>
      <c r="N32" s="4"/>
      <c r="P32" s="3"/>
      <c r="Q32" s="6"/>
      <c r="R32" s="4"/>
      <c r="T32" s="3"/>
      <c r="U32" s="6"/>
      <c r="V32" s="4"/>
      <c r="X32" s="3"/>
      <c r="Y32" s="6"/>
      <c r="Z32" s="4"/>
      <c r="AB32" s="3">
        <f>(Tabla2[[#This Row],[Base price]]*(1+Tabla2[[#This Row],[QualityBonus]]*Tabla2[[#This Row],[QOGS]])-Tabla2[[#This Row],[COGS]])*Tabla2[[#This Row],[Req.]]</f>
        <v>0</v>
      </c>
      <c r="AC32" s="4">
        <f>(Tabla2[[#This Row],[Base price2]]*(1+Tabla2[[#This Row],[QualityBonus]]*Tabla2[[#This Row],[QOGS2]])-Tabla2[[#This Row],[COGS2]])*Tabla2[[#This Row],[Req.2]]</f>
        <v>0</v>
      </c>
      <c r="AD32" s="4">
        <f>(Tabla2[[#This Row],[Base price3]]*(1+Tabla2[[#This Row],[QualityBonus]]*Tabla2[[#This Row],[QOGS3]])-Tabla2[[#This Row],[COGS3]])*Tabla2[[#This Row],[Req.3]]</f>
        <v>0</v>
      </c>
      <c r="AE32" s="4">
        <f>(Tabla2[[#This Row],[Base price4]]*(1+Tabla2[[#This Row],[QualityBonus]]*Tabla2[[#This Row],[QOGS4]])-Tabla2[[#This Row],[COGS4]])*Tabla2[[#This Row],[Req.4]]</f>
        <v>0</v>
      </c>
      <c r="AF32" s="4">
        <f>(Tabla2[[#This Row],[Base price5]]*(1+Tabla2[[#This Row],[QualityBonus]]*Tabla2[[#This Row],[QOGS5]])-Tabla2[[#This Row],[COGS5]])*Tabla2[[#This Row],[Req.5]]</f>
        <v>0</v>
      </c>
      <c r="AG32" s="4">
        <f>(Tabla2[[#This Row],[Base price6]]*(1+Tabla2[[#This Row],[QualityBonus]]*Tabla2[[#This Row],[QOGS6]])-Tabla2[[#This Row],[COGS6]])*Tabla2[[#This Row],[Req.6]]</f>
        <v>0</v>
      </c>
      <c r="AH32" s="4">
        <f>SUM(Tabla2[[#This Row],[SOR profit]:[SAT profit ]])</f>
        <v>0</v>
      </c>
      <c r="AI32" s="3">
        <f>Tabla2[[#This Row],[TOTAL PROFIT (no wages, no admin costs) ]]-$AJ$2</f>
        <v>-34701</v>
      </c>
    </row>
    <row r="33" spans="1:35" x14ac:dyDescent="0.25">
      <c r="A33">
        <v>28</v>
      </c>
      <c r="C33" s="1"/>
      <c r="D33" s="3"/>
      <c r="E33" s="6"/>
      <c r="F33" s="4"/>
      <c r="H33" s="3"/>
      <c r="I33" s="6"/>
      <c r="J33" s="4"/>
      <c r="L33" s="3"/>
      <c r="M33" s="6"/>
      <c r="N33" s="4"/>
      <c r="P33" s="3"/>
      <c r="Q33" s="6"/>
      <c r="R33" s="4"/>
      <c r="T33" s="3"/>
      <c r="U33" s="6"/>
      <c r="V33" s="4"/>
      <c r="X33" s="3"/>
      <c r="Y33" s="6"/>
      <c r="Z33" s="4"/>
      <c r="AB33" s="3">
        <f>(Tabla2[[#This Row],[Base price]]*(1+Tabla2[[#This Row],[QualityBonus]]*Tabla2[[#This Row],[QOGS]])-Tabla2[[#This Row],[COGS]])*Tabla2[[#This Row],[Req.]]</f>
        <v>0</v>
      </c>
      <c r="AC33" s="4">
        <f>(Tabla2[[#This Row],[Base price2]]*(1+Tabla2[[#This Row],[QualityBonus]]*Tabla2[[#This Row],[QOGS2]])-Tabla2[[#This Row],[COGS2]])*Tabla2[[#This Row],[Req.2]]</f>
        <v>0</v>
      </c>
      <c r="AD33" s="4">
        <f>(Tabla2[[#This Row],[Base price3]]*(1+Tabla2[[#This Row],[QualityBonus]]*Tabla2[[#This Row],[QOGS3]])-Tabla2[[#This Row],[COGS3]])*Tabla2[[#This Row],[Req.3]]</f>
        <v>0</v>
      </c>
      <c r="AE33" s="4">
        <f>(Tabla2[[#This Row],[Base price4]]*(1+Tabla2[[#This Row],[QualityBonus]]*Tabla2[[#This Row],[QOGS4]])-Tabla2[[#This Row],[COGS4]])*Tabla2[[#This Row],[Req.4]]</f>
        <v>0</v>
      </c>
      <c r="AF33" s="4">
        <f>(Tabla2[[#This Row],[Base price5]]*(1+Tabla2[[#This Row],[QualityBonus]]*Tabla2[[#This Row],[QOGS5]])-Tabla2[[#This Row],[COGS5]])*Tabla2[[#This Row],[Req.5]]</f>
        <v>0</v>
      </c>
      <c r="AG33" s="4">
        <f>(Tabla2[[#This Row],[Base price6]]*(1+Tabla2[[#This Row],[QualityBonus]]*Tabla2[[#This Row],[QOGS6]])-Tabla2[[#This Row],[COGS6]])*Tabla2[[#This Row],[Req.6]]</f>
        <v>0</v>
      </c>
      <c r="AH33" s="4">
        <f>SUM(Tabla2[[#This Row],[SOR profit]:[SAT profit ]])</f>
        <v>0</v>
      </c>
      <c r="AI33" s="3">
        <f>Tabla2[[#This Row],[TOTAL PROFIT (no wages, no admin costs) ]]-$AJ$2</f>
        <v>-34701</v>
      </c>
    </row>
    <row r="34" spans="1:35" x14ac:dyDescent="0.25">
      <c r="A34">
        <v>29</v>
      </c>
      <c r="C34" s="1"/>
      <c r="D34" s="3"/>
      <c r="E34" s="6"/>
      <c r="F34" s="4"/>
      <c r="H34" s="3"/>
      <c r="I34" s="6"/>
      <c r="J34" s="4"/>
      <c r="L34" s="3"/>
      <c r="M34" s="6"/>
      <c r="N34" s="4"/>
      <c r="P34" s="3"/>
      <c r="Q34" s="6"/>
      <c r="R34" s="4"/>
      <c r="T34" s="3"/>
      <c r="U34" s="6"/>
      <c r="V34" s="4"/>
      <c r="X34" s="3"/>
      <c r="Y34" s="6"/>
      <c r="Z34" s="4"/>
      <c r="AB34" s="3">
        <f>(Tabla2[[#This Row],[Base price]]*(1+Tabla2[[#This Row],[QualityBonus]]*Tabla2[[#This Row],[QOGS]])-Tabla2[[#This Row],[COGS]])*Tabla2[[#This Row],[Req.]]</f>
        <v>0</v>
      </c>
      <c r="AC34" s="4">
        <f>(Tabla2[[#This Row],[Base price2]]*(1+Tabla2[[#This Row],[QualityBonus]]*Tabla2[[#This Row],[QOGS2]])-Tabla2[[#This Row],[COGS2]])*Tabla2[[#This Row],[Req.2]]</f>
        <v>0</v>
      </c>
      <c r="AD34" s="4">
        <f>(Tabla2[[#This Row],[Base price3]]*(1+Tabla2[[#This Row],[QualityBonus]]*Tabla2[[#This Row],[QOGS3]])-Tabla2[[#This Row],[COGS3]])*Tabla2[[#This Row],[Req.3]]</f>
        <v>0</v>
      </c>
      <c r="AE34" s="4">
        <f>(Tabla2[[#This Row],[Base price4]]*(1+Tabla2[[#This Row],[QualityBonus]]*Tabla2[[#This Row],[QOGS4]])-Tabla2[[#This Row],[COGS4]])*Tabla2[[#This Row],[Req.4]]</f>
        <v>0</v>
      </c>
      <c r="AF34" s="4">
        <f>(Tabla2[[#This Row],[Base price5]]*(1+Tabla2[[#This Row],[QualityBonus]]*Tabla2[[#This Row],[QOGS5]])-Tabla2[[#This Row],[COGS5]])*Tabla2[[#This Row],[Req.5]]</f>
        <v>0</v>
      </c>
      <c r="AG34" s="4">
        <f>(Tabla2[[#This Row],[Base price6]]*(1+Tabla2[[#This Row],[QualityBonus]]*Tabla2[[#This Row],[QOGS6]])-Tabla2[[#This Row],[COGS6]])*Tabla2[[#This Row],[Req.6]]</f>
        <v>0</v>
      </c>
      <c r="AH34" s="4">
        <f>SUM(Tabla2[[#This Row],[SOR profit]:[SAT profit ]])</f>
        <v>0</v>
      </c>
      <c r="AI34" s="3">
        <f>Tabla2[[#This Row],[TOTAL PROFIT (no wages, no admin costs) ]]-$AJ$2</f>
        <v>-34701</v>
      </c>
    </row>
    <row r="35" spans="1:35" x14ac:dyDescent="0.25">
      <c r="A35">
        <v>30</v>
      </c>
      <c r="C35" s="1"/>
      <c r="D35" s="3"/>
      <c r="E35" s="6"/>
      <c r="F35" s="4"/>
      <c r="H35" s="3"/>
      <c r="I35" s="6"/>
      <c r="J35" s="4"/>
      <c r="L35" s="3"/>
      <c r="M35" s="6"/>
      <c r="N35" s="4"/>
      <c r="P35" s="3"/>
      <c r="Q35" s="6"/>
      <c r="R35" s="4"/>
      <c r="T35" s="3"/>
      <c r="U35" s="6"/>
      <c r="V35" s="4"/>
      <c r="X35" s="3"/>
      <c r="Y35" s="6"/>
      <c r="Z35" s="4"/>
      <c r="AB35" s="3">
        <f>(Tabla2[[#This Row],[Base price]]*(1+Tabla2[[#This Row],[QualityBonus]]*Tabla2[[#This Row],[QOGS]])-Tabla2[[#This Row],[COGS]])*Tabla2[[#This Row],[Req.]]</f>
        <v>0</v>
      </c>
      <c r="AC35" s="4">
        <f>(Tabla2[[#This Row],[Base price2]]*(1+Tabla2[[#This Row],[QualityBonus]]*Tabla2[[#This Row],[QOGS2]])-Tabla2[[#This Row],[COGS2]])*Tabla2[[#This Row],[Req.2]]</f>
        <v>0</v>
      </c>
      <c r="AD35" s="4">
        <f>(Tabla2[[#This Row],[Base price3]]*(1+Tabla2[[#This Row],[QualityBonus]]*Tabla2[[#This Row],[QOGS3]])-Tabla2[[#This Row],[COGS3]])*Tabla2[[#This Row],[Req.3]]</f>
        <v>0</v>
      </c>
      <c r="AE35" s="4">
        <f>(Tabla2[[#This Row],[Base price4]]*(1+Tabla2[[#This Row],[QualityBonus]]*Tabla2[[#This Row],[QOGS4]])-Tabla2[[#This Row],[COGS4]])*Tabla2[[#This Row],[Req.4]]</f>
        <v>0</v>
      </c>
      <c r="AF35" s="4">
        <f>(Tabla2[[#This Row],[Base price5]]*(1+Tabla2[[#This Row],[QualityBonus]]*Tabla2[[#This Row],[QOGS5]])-Tabla2[[#This Row],[COGS5]])*Tabla2[[#This Row],[Req.5]]</f>
        <v>0</v>
      </c>
      <c r="AG35" s="4">
        <f>(Tabla2[[#This Row],[Base price6]]*(1+Tabla2[[#This Row],[QualityBonus]]*Tabla2[[#This Row],[QOGS6]])-Tabla2[[#This Row],[COGS6]])*Tabla2[[#This Row],[Req.6]]</f>
        <v>0</v>
      </c>
      <c r="AH35" s="4">
        <f>SUM(Tabla2[[#This Row],[SOR profit]:[SAT profit ]])</f>
        <v>0</v>
      </c>
      <c r="AI35" s="3">
        <f>Tabla2[[#This Row],[TOTAL PROFIT (no wages, no admin costs) ]]-$AJ$2</f>
        <v>-34701</v>
      </c>
    </row>
    <row r="36" spans="1:35" x14ac:dyDescent="0.25">
      <c r="A36">
        <v>31</v>
      </c>
      <c r="C36" s="1"/>
      <c r="D36" s="3"/>
      <c r="E36" s="6"/>
      <c r="F36" s="4"/>
      <c r="H36" s="3"/>
      <c r="I36" s="6"/>
      <c r="J36" s="4"/>
      <c r="L36" s="3"/>
      <c r="M36" s="6"/>
      <c r="N36" s="4"/>
      <c r="P36" s="3"/>
      <c r="Q36" s="6"/>
      <c r="R36" s="4"/>
      <c r="T36" s="3"/>
      <c r="U36" s="6"/>
      <c r="V36" s="4"/>
      <c r="X36" s="3"/>
      <c r="Y36" s="6"/>
      <c r="Z36" s="4"/>
      <c r="AB36" s="3">
        <f>(Tabla2[[#This Row],[Base price]]*(1+Tabla2[[#This Row],[QualityBonus]]*Tabla2[[#This Row],[QOGS]])-Tabla2[[#This Row],[COGS]])*Tabla2[[#This Row],[Req.]]</f>
        <v>0</v>
      </c>
      <c r="AC36" s="4">
        <f>(Tabla2[[#This Row],[Base price2]]*(1+Tabla2[[#This Row],[QualityBonus]]*Tabla2[[#This Row],[QOGS2]])-Tabla2[[#This Row],[COGS2]])*Tabla2[[#This Row],[Req.2]]</f>
        <v>0</v>
      </c>
      <c r="AD36" s="4">
        <f>(Tabla2[[#This Row],[Base price3]]*(1+Tabla2[[#This Row],[QualityBonus]]*Tabla2[[#This Row],[QOGS3]])-Tabla2[[#This Row],[COGS3]])*Tabla2[[#This Row],[Req.3]]</f>
        <v>0</v>
      </c>
      <c r="AE36" s="4">
        <f>(Tabla2[[#This Row],[Base price4]]*(1+Tabla2[[#This Row],[QualityBonus]]*Tabla2[[#This Row],[QOGS4]])-Tabla2[[#This Row],[COGS4]])*Tabla2[[#This Row],[Req.4]]</f>
        <v>0</v>
      </c>
      <c r="AF36" s="4">
        <f>(Tabla2[[#This Row],[Base price5]]*(1+Tabla2[[#This Row],[QualityBonus]]*Tabla2[[#This Row],[QOGS5]])-Tabla2[[#This Row],[COGS5]])*Tabla2[[#This Row],[Req.5]]</f>
        <v>0</v>
      </c>
      <c r="AG36" s="4">
        <f>(Tabla2[[#This Row],[Base price6]]*(1+Tabla2[[#This Row],[QualityBonus]]*Tabla2[[#This Row],[QOGS6]])-Tabla2[[#This Row],[COGS6]])*Tabla2[[#This Row],[Req.6]]</f>
        <v>0</v>
      </c>
      <c r="AH36" s="4">
        <f>SUM(Tabla2[[#This Row],[SOR profit]:[SAT profit ]])</f>
        <v>0</v>
      </c>
      <c r="AI36" s="3">
        <f>Tabla2[[#This Row],[TOTAL PROFIT (no wages, no admin costs) ]]-$AJ$2</f>
        <v>-34701</v>
      </c>
    </row>
    <row r="37" spans="1:35" x14ac:dyDescent="0.25">
      <c r="A37">
        <v>32</v>
      </c>
      <c r="C37" s="1"/>
      <c r="D37" s="3"/>
      <c r="E37" s="6"/>
      <c r="F37" s="4"/>
      <c r="H37" s="3"/>
      <c r="I37" s="6"/>
      <c r="J37" s="4"/>
      <c r="L37" s="3"/>
      <c r="M37" s="6"/>
      <c r="N37" s="4"/>
      <c r="P37" s="3"/>
      <c r="Q37" s="6"/>
      <c r="R37" s="4"/>
      <c r="T37" s="3"/>
      <c r="U37" s="6"/>
      <c r="V37" s="4"/>
      <c r="X37" s="3"/>
      <c r="Y37" s="6"/>
      <c r="Z37" s="4"/>
      <c r="AB37" s="3">
        <f>(Tabla2[[#This Row],[Base price]]*(1+Tabla2[[#This Row],[QualityBonus]]*Tabla2[[#This Row],[QOGS]])-Tabla2[[#This Row],[COGS]])*Tabla2[[#This Row],[Req.]]</f>
        <v>0</v>
      </c>
      <c r="AC37" s="4">
        <f>(Tabla2[[#This Row],[Base price2]]*(1+Tabla2[[#This Row],[QualityBonus]]*Tabla2[[#This Row],[QOGS2]])-Tabla2[[#This Row],[COGS2]])*Tabla2[[#This Row],[Req.2]]</f>
        <v>0</v>
      </c>
      <c r="AD37" s="4">
        <f>(Tabla2[[#This Row],[Base price3]]*(1+Tabla2[[#This Row],[QualityBonus]]*Tabla2[[#This Row],[QOGS3]])-Tabla2[[#This Row],[COGS3]])*Tabla2[[#This Row],[Req.3]]</f>
        <v>0</v>
      </c>
      <c r="AE37" s="4">
        <f>(Tabla2[[#This Row],[Base price4]]*(1+Tabla2[[#This Row],[QualityBonus]]*Tabla2[[#This Row],[QOGS4]])-Tabla2[[#This Row],[COGS4]])*Tabla2[[#This Row],[Req.4]]</f>
        <v>0</v>
      </c>
      <c r="AF37" s="4">
        <f>(Tabla2[[#This Row],[Base price5]]*(1+Tabla2[[#This Row],[QualityBonus]]*Tabla2[[#This Row],[QOGS5]])-Tabla2[[#This Row],[COGS5]])*Tabla2[[#This Row],[Req.5]]</f>
        <v>0</v>
      </c>
      <c r="AG37" s="4">
        <f>(Tabla2[[#This Row],[Base price6]]*(1+Tabla2[[#This Row],[QualityBonus]]*Tabla2[[#This Row],[QOGS6]])-Tabla2[[#This Row],[COGS6]])*Tabla2[[#This Row],[Req.6]]</f>
        <v>0</v>
      </c>
      <c r="AH37" s="4">
        <f>SUM(Tabla2[[#This Row],[SOR profit]:[SAT profit ]])</f>
        <v>0</v>
      </c>
      <c r="AI37" s="3">
        <f>Tabla2[[#This Row],[TOTAL PROFIT (no wages, no admin costs) ]]-$AJ$2</f>
        <v>-34701</v>
      </c>
    </row>
    <row r="38" spans="1:35" x14ac:dyDescent="0.25">
      <c r="A38">
        <v>33</v>
      </c>
      <c r="C38" s="1"/>
      <c r="D38" s="3"/>
      <c r="E38" s="6"/>
      <c r="F38" s="4"/>
      <c r="H38" s="3"/>
      <c r="I38" s="5"/>
      <c r="J38" s="4"/>
      <c r="L38" s="3"/>
      <c r="M38" s="5"/>
      <c r="N38" s="4"/>
      <c r="P38" s="3"/>
      <c r="Q38" s="5"/>
      <c r="R38" s="4"/>
      <c r="T38" s="3"/>
      <c r="U38" s="5"/>
      <c r="V38" s="4"/>
      <c r="X38" s="3"/>
      <c r="Y38" s="5"/>
      <c r="Z38" s="4"/>
      <c r="AB38" s="3">
        <f>(Tabla2[[#This Row],[Base price]]*(1+Tabla2[[#This Row],[QualityBonus]]*Tabla2[[#This Row],[QOGS]])-Tabla2[[#This Row],[COGS]])*Tabla2[[#This Row],[Req.]]</f>
        <v>0</v>
      </c>
      <c r="AC38" s="4">
        <f>(Tabla2[[#This Row],[Base price2]]*(1+Tabla2[[#This Row],[QualityBonus]]*Tabla2[[#This Row],[QOGS2]])-Tabla2[[#This Row],[COGS2]])*Tabla2[[#This Row],[Req.2]]</f>
        <v>0</v>
      </c>
      <c r="AD38" s="4">
        <f>(Tabla2[[#This Row],[Base price3]]*(1+Tabla2[[#This Row],[QualityBonus]]*Tabla2[[#This Row],[QOGS3]])-Tabla2[[#This Row],[COGS3]])*Tabla2[[#This Row],[Req.3]]</f>
        <v>0</v>
      </c>
      <c r="AE38" s="4">
        <f>(Tabla2[[#This Row],[Base price4]]*(1+Tabla2[[#This Row],[QualityBonus]]*Tabla2[[#This Row],[QOGS4]])-Tabla2[[#This Row],[COGS4]])*Tabla2[[#This Row],[Req.4]]</f>
        <v>0</v>
      </c>
      <c r="AF38" s="4">
        <f>(Tabla2[[#This Row],[Base price5]]*(1+Tabla2[[#This Row],[QualityBonus]]*Tabla2[[#This Row],[QOGS5]])-Tabla2[[#This Row],[COGS5]])*Tabla2[[#This Row],[Req.5]]</f>
        <v>0</v>
      </c>
      <c r="AG38" s="4">
        <f>(Tabla2[[#This Row],[Base price6]]*(1+Tabla2[[#This Row],[QualityBonus]]*Tabla2[[#This Row],[QOGS6]])-Tabla2[[#This Row],[COGS6]])*Tabla2[[#This Row],[Req.6]]</f>
        <v>0</v>
      </c>
      <c r="AH38" s="4">
        <f>SUM(Tabla2[[#This Row],[SOR profit]:[SAT profit ]])</f>
        <v>0</v>
      </c>
      <c r="AI38" s="3">
        <f>Tabla2[[#This Row],[TOTAL PROFIT (no wages, no admin costs) ]]-$AJ$2</f>
        <v>-34701</v>
      </c>
    </row>
  </sheetData>
  <mergeCells count="7">
    <mergeCell ref="AB4:AH4"/>
    <mergeCell ref="D4:G4"/>
    <mergeCell ref="H4:K4"/>
    <mergeCell ref="L4:O4"/>
    <mergeCell ref="P4:S4"/>
    <mergeCell ref="T4:W4"/>
    <mergeCell ref="X4:AA4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D54"/>
  <sheetViews>
    <sheetView zoomScale="85" zoomScaleNormal="85" workbookViewId="0">
      <selection activeCell="P61" sqref="P61"/>
    </sheetView>
  </sheetViews>
  <sheetFormatPr baseColWidth="10" defaultRowHeight="15" x14ac:dyDescent="0.25"/>
  <cols>
    <col min="3" max="4" width="13.5703125" bestFit="1" customWidth="1"/>
    <col min="5" max="5" width="14.5703125" bestFit="1" customWidth="1"/>
    <col min="8" max="8" width="6.42578125" bestFit="1" customWidth="1"/>
    <col min="9" max="18" width="7" bestFit="1" customWidth="1"/>
    <col min="20" max="20" width="6.140625" bestFit="1" customWidth="1"/>
    <col min="21" max="30" width="7" bestFit="1" customWidth="1"/>
  </cols>
  <sheetData>
    <row r="3" spans="2:30" x14ac:dyDescent="0.25">
      <c r="B3" s="10" t="s">
        <v>2</v>
      </c>
      <c r="C3" s="9">
        <v>54</v>
      </c>
      <c r="R3" s="14"/>
    </row>
    <row r="4" spans="2:30" x14ac:dyDescent="0.25">
      <c r="B4" s="10" t="s">
        <v>41</v>
      </c>
      <c r="C4" s="11">
        <v>1.7000000000000001E-2</v>
      </c>
      <c r="R4" s="14"/>
    </row>
    <row r="5" spans="2:30" x14ac:dyDescent="0.25">
      <c r="B5" s="10" t="s">
        <v>3</v>
      </c>
      <c r="C5" s="9">
        <v>57</v>
      </c>
      <c r="H5" s="15"/>
      <c r="I5" s="16" t="s">
        <v>48</v>
      </c>
      <c r="J5" s="16"/>
      <c r="K5" s="16"/>
      <c r="L5" s="16"/>
      <c r="M5" s="16"/>
      <c r="N5" s="16"/>
      <c r="O5" s="16"/>
      <c r="P5" s="16"/>
      <c r="Q5" s="16"/>
      <c r="R5" s="17"/>
      <c r="T5" s="15"/>
      <c r="U5" s="16" t="s">
        <v>50</v>
      </c>
      <c r="V5" s="16"/>
      <c r="W5" s="16"/>
      <c r="X5" s="16"/>
      <c r="Y5" s="16"/>
      <c r="Z5" s="16"/>
      <c r="AA5" s="16"/>
      <c r="AB5" s="16"/>
      <c r="AC5" s="16"/>
      <c r="AD5" s="17"/>
    </row>
    <row r="6" spans="2:30" x14ac:dyDescent="0.25">
      <c r="B6" s="10" t="s">
        <v>45</v>
      </c>
      <c r="C6" s="9">
        <v>4</v>
      </c>
      <c r="H6" s="2"/>
      <c r="I6" s="18">
        <v>1</v>
      </c>
      <c r="J6" s="18">
        <v>2</v>
      </c>
      <c r="K6" s="18">
        <v>3</v>
      </c>
      <c r="L6" s="18">
        <v>4</v>
      </c>
      <c r="M6" s="18">
        <v>5</v>
      </c>
      <c r="N6" s="18">
        <v>6</v>
      </c>
      <c r="O6" s="18">
        <v>7</v>
      </c>
      <c r="P6" s="18">
        <v>8</v>
      </c>
      <c r="Q6" s="18">
        <v>9</v>
      </c>
      <c r="R6" s="19">
        <v>10</v>
      </c>
      <c r="T6" s="2"/>
      <c r="U6" s="18">
        <v>1</v>
      </c>
      <c r="V6" s="18">
        <v>2</v>
      </c>
      <c r="W6" s="18">
        <v>3</v>
      </c>
      <c r="X6" s="18">
        <v>4</v>
      </c>
      <c r="Y6" s="18">
        <v>5</v>
      </c>
      <c r="Z6" s="18">
        <v>6</v>
      </c>
      <c r="AA6" s="18">
        <v>7</v>
      </c>
      <c r="AB6" s="18">
        <v>8</v>
      </c>
      <c r="AC6" s="18">
        <v>9</v>
      </c>
      <c r="AD6" s="19">
        <v>10</v>
      </c>
    </row>
    <row r="7" spans="2:30" x14ac:dyDescent="0.25">
      <c r="H7" s="20">
        <v>1.4999999999999999E-2</v>
      </c>
      <c r="I7" s="21">
        <f>$C$3*(1+$H7*I$6)</f>
        <v>54.809999999999995</v>
      </c>
      <c r="J7" s="21">
        <f t="shared" ref="J7:R22" si="0">$C$3*(1+$H7*J$6)</f>
        <v>55.620000000000005</v>
      </c>
      <c r="K7" s="21">
        <f t="shared" si="0"/>
        <v>56.429999999999993</v>
      </c>
      <c r="L7" s="21">
        <f t="shared" si="0"/>
        <v>57.24</v>
      </c>
      <c r="M7" s="21">
        <f t="shared" si="0"/>
        <v>58.05</v>
      </c>
      <c r="N7" s="21">
        <f t="shared" si="0"/>
        <v>58.860000000000007</v>
      </c>
      <c r="O7" s="21">
        <f t="shared" si="0"/>
        <v>59.67</v>
      </c>
      <c r="P7" s="21">
        <f t="shared" si="0"/>
        <v>60.480000000000004</v>
      </c>
      <c r="Q7" s="21">
        <f t="shared" si="0"/>
        <v>61.29</v>
      </c>
      <c r="R7" s="22">
        <f t="shared" si="0"/>
        <v>62.099999999999994</v>
      </c>
      <c r="T7" s="20">
        <v>1.4999999999999999E-2</v>
      </c>
      <c r="U7" s="21">
        <f>$C$3*(1+$H7*U$6)-$C$5</f>
        <v>-2.1900000000000048</v>
      </c>
      <c r="V7" s="21">
        <f t="shared" ref="V7:AD22" si="1">$C$3*(1+$H7*V$6)-$C$5</f>
        <v>-1.3799999999999955</v>
      </c>
      <c r="W7" s="21">
        <f t="shared" si="1"/>
        <v>-0.57000000000000739</v>
      </c>
      <c r="X7" s="21">
        <f t="shared" si="1"/>
        <v>0.24000000000000199</v>
      </c>
      <c r="Y7" s="21">
        <f t="shared" si="1"/>
        <v>1.0499999999999972</v>
      </c>
      <c r="Z7" s="21">
        <f t="shared" si="1"/>
        <v>1.8600000000000065</v>
      </c>
      <c r="AA7" s="21">
        <f t="shared" si="1"/>
        <v>2.6700000000000017</v>
      </c>
      <c r="AB7" s="21">
        <f t="shared" si="1"/>
        <v>3.480000000000004</v>
      </c>
      <c r="AC7" s="21">
        <f t="shared" si="1"/>
        <v>4.2899999999999991</v>
      </c>
      <c r="AD7" s="22">
        <f t="shared" si="1"/>
        <v>5.0999999999999943</v>
      </c>
    </row>
    <row r="8" spans="2:30" x14ac:dyDescent="0.25">
      <c r="B8" t="s">
        <v>40</v>
      </c>
      <c r="C8" t="s">
        <v>42</v>
      </c>
      <c r="D8" t="s">
        <v>43</v>
      </c>
      <c r="E8" t="s">
        <v>44</v>
      </c>
      <c r="H8" s="20">
        <v>1.6E-2</v>
      </c>
      <c r="I8" s="21">
        <f t="shared" ref="I8:R27" si="2">$C$3*(1+$H8*I$6)</f>
        <v>54.864000000000004</v>
      </c>
      <c r="J8" s="21">
        <f t="shared" si="0"/>
        <v>55.728000000000002</v>
      </c>
      <c r="K8" s="21">
        <f t="shared" si="0"/>
        <v>56.591999999999999</v>
      </c>
      <c r="L8" s="21">
        <f t="shared" si="0"/>
        <v>57.456000000000003</v>
      </c>
      <c r="M8" s="21">
        <f t="shared" si="0"/>
        <v>58.320000000000007</v>
      </c>
      <c r="N8" s="21">
        <f t="shared" si="0"/>
        <v>59.184000000000005</v>
      </c>
      <c r="O8" s="21">
        <f t="shared" si="0"/>
        <v>60.048000000000002</v>
      </c>
      <c r="P8" s="21">
        <f t="shared" si="0"/>
        <v>60.912000000000006</v>
      </c>
      <c r="Q8" s="21">
        <f t="shared" si="0"/>
        <v>61.77600000000001</v>
      </c>
      <c r="R8" s="22">
        <f t="shared" si="0"/>
        <v>62.639999999999993</v>
      </c>
      <c r="T8" s="20">
        <v>1.6E-2</v>
      </c>
      <c r="U8" s="21">
        <f t="shared" ref="U8:AD27" si="3">$C$3*(1+$H8*U$6)-$C$5</f>
        <v>-2.1359999999999957</v>
      </c>
      <c r="V8" s="21">
        <f t="shared" si="1"/>
        <v>-1.2719999999999985</v>
      </c>
      <c r="W8" s="21">
        <f t="shared" si="1"/>
        <v>-0.40800000000000125</v>
      </c>
      <c r="X8" s="21">
        <f t="shared" si="1"/>
        <v>0.45600000000000307</v>
      </c>
      <c r="Y8" s="21">
        <f t="shared" si="1"/>
        <v>1.3200000000000074</v>
      </c>
      <c r="Z8" s="21">
        <f t="shared" si="1"/>
        <v>2.1840000000000046</v>
      </c>
      <c r="AA8" s="21">
        <f t="shared" si="1"/>
        <v>3.0480000000000018</v>
      </c>
      <c r="AB8" s="21">
        <f t="shared" si="1"/>
        <v>3.9120000000000061</v>
      </c>
      <c r="AC8" s="21">
        <f t="shared" si="1"/>
        <v>4.7760000000000105</v>
      </c>
      <c r="AD8" s="22">
        <f t="shared" si="1"/>
        <v>5.6399999999999935</v>
      </c>
    </row>
    <row r="9" spans="2:30" x14ac:dyDescent="0.25">
      <c r="B9">
        <v>0</v>
      </c>
      <c r="C9" s="8">
        <f t="shared" ref="C9:C19" si="4">$C$3*(1+$C$4*B9)</f>
        <v>54</v>
      </c>
      <c r="D9" s="8">
        <f t="shared" ref="D9:D19" si="5">C9-$C$5</f>
        <v>-3</v>
      </c>
      <c r="E9" s="8">
        <f t="shared" ref="E9:E19" si="6">D9*$C$6</f>
        <v>-12</v>
      </c>
      <c r="H9" s="20">
        <v>1.7000000000000001E-2</v>
      </c>
      <c r="I9" s="21">
        <f t="shared" si="2"/>
        <v>54.917999999999992</v>
      </c>
      <c r="J9" s="21">
        <f t="shared" si="0"/>
        <v>55.835999999999999</v>
      </c>
      <c r="K9" s="21">
        <f t="shared" si="0"/>
        <v>56.753999999999998</v>
      </c>
      <c r="L9" s="21">
        <f t="shared" si="0"/>
        <v>57.672000000000004</v>
      </c>
      <c r="M9" s="21">
        <f t="shared" si="0"/>
        <v>58.589999999999996</v>
      </c>
      <c r="N9" s="21">
        <f t="shared" si="0"/>
        <v>59.508000000000003</v>
      </c>
      <c r="O9" s="21">
        <f t="shared" si="0"/>
        <v>60.426000000000002</v>
      </c>
      <c r="P9" s="21">
        <f t="shared" si="0"/>
        <v>61.344000000000008</v>
      </c>
      <c r="Q9" s="21">
        <f t="shared" si="0"/>
        <v>62.262</v>
      </c>
      <c r="R9" s="22">
        <f t="shared" si="0"/>
        <v>63.179999999999993</v>
      </c>
      <c r="T9" s="20">
        <v>1.7000000000000001E-2</v>
      </c>
      <c r="U9" s="21">
        <f t="shared" si="3"/>
        <v>-2.0820000000000078</v>
      </c>
      <c r="V9" s="21">
        <f t="shared" si="1"/>
        <v>-1.1640000000000015</v>
      </c>
      <c r="W9" s="21">
        <f t="shared" si="1"/>
        <v>-0.24600000000000222</v>
      </c>
      <c r="X9" s="21">
        <f t="shared" si="1"/>
        <v>0.67200000000000415</v>
      </c>
      <c r="Y9" s="21">
        <f t="shared" si="1"/>
        <v>1.5899999999999963</v>
      </c>
      <c r="Z9" s="21">
        <f t="shared" si="1"/>
        <v>2.5080000000000027</v>
      </c>
      <c r="AA9" s="21">
        <f t="shared" si="1"/>
        <v>3.4260000000000019</v>
      </c>
      <c r="AB9" s="21">
        <f t="shared" si="1"/>
        <v>4.3440000000000083</v>
      </c>
      <c r="AC9" s="21">
        <f t="shared" si="1"/>
        <v>5.2620000000000005</v>
      </c>
      <c r="AD9" s="22">
        <f t="shared" si="1"/>
        <v>6.1799999999999926</v>
      </c>
    </row>
    <row r="10" spans="2:30" x14ac:dyDescent="0.25">
      <c r="B10">
        <v>1</v>
      </c>
      <c r="C10" s="8">
        <f t="shared" si="4"/>
        <v>54.917999999999992</v>
      </c>
      <c r="D10" s="8">
        <f t="shared" si="5"/>
        <v>-2.0820000000000078</v>
      </c>
      <c r="E10" s="8">
        <f t="shared" si="6"/>
        <v>-8.3280000000000314</v>
      </c>
      <c r="H10" s="20">
        <v>1.7999999999999999E-2</v>
      </c>
      <c r="I10" s="21">
        <f t="shared" si="2"/>
        <v>54.972000000000001</v>
      </c>
      <c r="J10" s="21">
        <f t="shared" si="0"/>
        <v>55.944000000000003</v>
      </c>
      <c r="K10" s="21">
        <f t="shared" si="0"/>
        <v>56.916000000000004</v>
      </c>
      <c r="L10" s="21">
        <f t="shared" si="0"/>
        <v>57.888000000000005</v>
      </c>
      <c r="M10" s="21">
        <f t="shared" si="0"/>
        <v>58.860000000000007</v>
      </c>
      <c r="N10" s="21">
        <f t="shared" si="0"/>
        <v>59.832000000000008</v>
      </c>
      <c r="O10" s="21">
        <f t="shared" si="0"/>
        <v>60.803999999999995</v>
      </c>
      <c r="P10" s="21">
        <f t="shared" si="0"/>
        <v>61.775999999999996</v>
      </c>
      <c r="Q10" s="21">
        <f t="shared" si="0"/>
        <v>62.747999999999998</v>
      </c>
      <c r="R10" s="22">
        <f t="shared" si="0"/>
        <v>63.72</v>
      </c>
      <c r="T10" s="20">
        <v>1.7999999999999999E-2</v>
      </c>
      <c r="U10" s="21">
        <f t="shared" si="3"/>
        <v>-2.0279999999999987</v>
      </c>
      <c r="V10" s="21">
        <f t="shared" si="1"/>
        <v>-1.0559999999999974</v>
      </c>
      <c r="W10" s="21">
        <f t="shared" si="1"/>
        <v>-8.3999999999996078E-2</v>
      </c>
      <c r="X10" s="21">
        <f t="shared" si="1"/>
        <v>0.88800000000000523</v>
      </c>
      <c r="Y10" s="21">
        <f t="shared" si="1"/>
        <v>1.8600000000000065</v>
      </c>
      <c r="Z10" s="21">
        <f t="shared" si="1"/>
        <v>2.8320000000000078</v>
      </c>
      <c r="AA10" s="21">
        <f t="shared" si="1"/>
        <v>3.8039999999999949</v>
      </c>
      <c r="AB10" s="21">
        <f t="shared" si="1"/>
        <v>4.7759999999999962</v>
      </c>
      <c r="AC10" s="21">
        <f t="shared" si="1"/>
        <v>5.7479999999999976</v>
      </c>
      <c r="AD10" s="22">
        <f t="shared" si="1"/>
        <v>6.7199999999999989</v>
      </c>
    </row>
    <row r="11" spans="2:30" x14ac:dyDescent="0.25">
      <c r="B11">
        <v>2</v>
      </c>
      <c r="C11" s="8">
        <f t="shared" si="4"/>
        <v>55.835999999999999</v>
      </c>
      <c r="D11" s="8">
        <f t="shared" si="5"/>
        <v>-1.1640000000000015</v>
      </c>
      <c r="E11" s="8">
        <f t="shared" si="6"/>
        <v>-4.6560000000000059</v>
      </c>
      <c r="H11" s="20">
        <v>1.9E-2</v>
      </c>
      <c r="I11" s="21">
        <f t="shared" si="2"/>
        <v>55.025999999999996</v>
      </c>
      <c r="J11" s="21">
        <f t="shared" si="0"/>
        <v>56.052</v>
      </c>
      <c r="K11" s="21">
        <f t="shared" si="0"/>
        <v>57.077999999999996</v>
      </c>
      <c r="L11" s="21">
        <f t="shared" si="0"/>
        <v>58.104000000000006</v>
      </c>
      <c r="M11" s="21">
        <f t="shared" si="0"/>
        <v>59.129999999999995</v>
      </c>
      <c r="N11" s="21">
        <f t="shared" si="0"/>
        <v>60.155999999999992</v>
      </c>
      <c r="O11" s="21">
        <f t="shared" si="0"/>
        <v>61.182000000000002</v>
      </c>
      <c r="P11" s="21">
        <f t="shared" si="0"/>
        <v>62.207999999999998</v>
      </c>
      <c r="Q11" s="21">
        <f t="shared" si="0"/>
        <v>63.234000000000002</v>
      </c>
      <c r="R11" s="22">
        <f t="shared" si="0"/>
        <v>64.259999999999991</v>
      </c>
      <c r="T11" s="20">
        <v>1.9E-2</v>
      </c>
      <c r="U11" s="21">
        <f t="shared" si="3"/>
        <v>-1.9740000000000038</v>
      </c>
      <c r="V11" s="21">
        <f t="shared" si="1"/>
        <v>-0.9480000000000004</v>
      </c>
      <c r="W11" s="21">
        <f t="shared" si="1"/>
        <v>7.799999999999585E-2</v>
      </c>
      <c r="X11" s="21">
        <f t="shared" si="1"/>
        <v>1.1040000000000063</v>
      </c>
      <c r="Y11" s="21">
        <f t="shared" si="1"/>
        <v>2.1299999999999955</v>
      </c>
      <c r="Z11" s="21">
        <f t="shared" si="1"/>
        <v>3.1559999999999917</v>
      </c>
      <c r="AA11" s="21">
        <f t="shared" si="1"/>
        <v>4.1820000000000022</v>
      </c>
      <c r="AB11" s="21">
        <f t="shared" si="1"/>
        <v>5.2079999999999984</v>
      </c>
      <c r="AC11" s="21">
        <f t="shared" si="1"/>
        <v>6.2340000000000018</v>
      </c>
      <c r="AD11" s="22">
        <f t="shared" si="1"/>
        <v>7.2599999999999909</v>
      </c>
    </row>
    <row r="12" spans="2:30" x14ac:dyDescent="0.25">
      <c r="B12">
        <v>3</v>
      </c>
      <c r="C12" s="8">
        <f t="shared" si="4"/>
        <v>56.753999999999998</v>
      </c>
      <c r="D12" s="8">
        <f t="shared" si="5"/>
        <v>-0.24600000000000222</v>
      </c>
      <c r="E12" s="8">
        <f t="shared" si="6"/>
        <v>-0.98400000000000887</v>
      </c>
      <c r="H12" s="20">
        <v>0.02</v>
      </c>
      <c r="I12" s="21">
        <f t="shared" si="2"/>
        <v>55.08</v>
      </c>
      <c r="J12" s="21">
        <f t="shared" si="0"/>
        <v>56.160000000000004</v>
      </c>
      <c r="K12" s="21">
        <f t="shared" si="0"/>
        <v>57.24</v>
      </c>
      <c r="L12" s="21">
        <f t="shared" si="0"/>
        <v>58.320000000000007</v>
      </c>
      <c r="M12" s="21">
        <f t="shared" si="0"/>
        <v>59.400000000000006</v>
      </c>
      <c r="N12" s="21">
        <f t="shared" si="0"/>
        <v>60.480000000000004</v>
      </c>
      <c r="O12" s="21">
        <f t="shared" si="0"/>
        <v>61.560000000000009</v>
      </c>
      <c r="P12" s="21">
        <f t="shared" si="0"/>
        <v>62.639999999999993</v>
      </c>
      <c r="Q12" s="21">
        <f t="shared" si="0"/>
        <v>63.72</v>
      </c>
      <c r="R12" s="22">
        <f t="shared" si="0"/>
        <v>64.8</v>
      </c>
      <c r="T12" s="20">
        <v>0.02</v>
      </c>
      <c r="U12" s="21">
        <f t="shared" si="3"/>
        <v>-1.9200000000000017</v>
      </c>
      <c r="V12" s="21">
        <f t="shared" si="1"/>
        <v>-0.83999999999999631</v>
      </c>
      <c r="W12" s="21">
        <f t="shared" si="1"/>
        <v>0.24000000000000199</v>
      </c>
      <c r="X12" s="21">
        <f t="shared" si="1"/>
        <v>1.3200000000000074</v>
      </c>
      <c r="Y12" s="21">
        <f t="shared" si="1"/>
        <v>2.4000000000000057</v>
      </c>
      <c r="Z12" s="21">
        <f t="shared" si="1"/>
        <v>3.480000000000004</v>
      </c>
      <c r="AA12" s="21">
        <f t="shared" si="1"/>
        <v>4.5600000000000094</v>
      </c>
      <c r="AB12" s="21">
        <f t="shared" si="1"/>
        <v>5.6399999999999935</v>
      </c>
      <c r="AC12" s="21">
        <f t="shared" si="1"/>
        <v>6.7199999999999989</v>
      </c>
      <c r="AD12" s="22">
        <f t="shared" si="1"/>
        <v>7.7999999999999972</v>
      </c>
    </row>
    <row r="13" spans="2:30" x14ac:dyDescent="0.25">
      <c r="B13">
        <v>4</v>
      </c>
      <c r="C13" s="8">
        <f t="shared" si="4"/>
        <v>57.672000000000004</v>
      </c>
      <c r="D13" s="8">
        <f t="shared" si="5"/>
        <v>0.67200000000000415</v>
      </c>
      <c r="E13" s="8">
        <f t="shared" si="6"/>
        <v>2.6880000000000166</v>
      </c>
      <c r="H13" s="20">
        <v>2.1000000000000001E-2</v>
      </c>
      <c r="I13" s="21">
        <f t="shared" si="2"/>
        <v>55.133999999999993</v>
      </c>
      <c r="J13" s="21">
        <f t="shared" si="0"/>
        <v>56.268000000000001</v>
      </c>
      <c r="K13" s="21">
        <f t="shared" si="0"/>
        <v>57.401999999999994</v>
      </c>
      <c r="L13" s="21">
        <f t="shared" si="0"/>
        <v>58.536000000000001</v>
      </c>
      <c r="M13" s="21">
        <f t="shared" si="0"/>
        <v>59.67</v>
      </c>
      <c r="N13" s="21">
        <f t="shared" si="0"/>
        <v>60.803999999999995</v>
      </c>
      <c r="O13" s="21">
        <f t="shared" si="0"/>
        <v>61.938000000000002</v>
      </c>
      <c r="P13" s="21">
        <f t="shared" si="0"/>
        <v>63.071999999999996</v>
      </c>
      <c r="Q13" s="21">
        <f t="shared" si="0"/>
        <v>64.206000000000003</v>
      </c>
      <c r="R13" s="22">
        <f t="shared" si="0"/>
        <v>65.34</v>
      </c>
      <c r="T13" s="20">
        <v>2.1000000000000001E-2</v>
      </c>
      <c r="U13" s="21">
        <f t="shared" si="3"/>
        <v>-1.8660000000000068</v>
      </c>
      <c r="V13" s="21">
        <f t="shared" si="1"/>
        <v>-0.73199999999999932</v>
      </c>
      <c r="W13" s="21">
        <f t="shared" si="1"/>
        <v>0.40199999999999392</v>
      </c>
      <c r="X13" s="21">
        <f t="shared" si="1"/>
        <v>1.5360000000000014</v>
      </c>
      <c r="Y13" s="21">
        <f t="shared" si="1"/>
        <v>2.6700000000000017</v>
      </c>
      <c r="Z13" s="21">
        <f t="shared" si="1"/>
        <v>3.8039999999999949</v>
      </c>
      <c r="AA13" s="21">
        <f t="shared" si="1"/>
        <v>4.9380000000000024</v>
      </c>
      <c r="AB13" s="21">
        <f t="shared" si="1"/>
        <v>6.0719999999999956</v>
      </c>
      <c r="AC13" s="21">
        <f t="shared" si="1"/>
        <v>7.2060000000000031</v>
      </c>
      <c r="AD13" s="22">
        <f t="shared" si="1"/>
        <v>8.3400000000000034</v>
      </c>
    </row>
    <row r="14" spans="2:30" x14ac:dyDescent="0.25">
      <c r="B14">
        <v>5</v>
      </c>
      <c r="C14" s="8">
        <f t="shared" si="4"/>
        <v>58.589999999999996</v>
      </c>
      <c r="D14" s="8">
        <f t="shared" si="5"/>
        <v>1.5899999999999963</v>
      </c>
      <c r="E14" s="8">
        <f t="shared" si="6"/>
        <v>6.3599999999999852</v>
      </c>
      <c r="H14" s="20">
        <v>2.1999999999999999E-2</v>
      </c>
      <c r="I14" s="21">
        <f t="shared" si="2"/>
        <v>55.188000000000002</v>
      </c>
      <c r="J14" s="21">
        <f t="shared" si="0"/>
        <v>56.376000000000005</v>
      </c>
      <c r="K14" s="21">
        <f t="shared" si="0"/>
        <v>57.564</v>
      </c>
      <c r="L14" s="21">
        <f t="shared" si="0"/>
        <v>58.752000000000002</v>
      </c>
      <c r="M14" s="21">
        <f t="shared" si="0"/>
        <v>59.939999999999991</v>
      </c>
      <c r="N14" s="21">
        <f t="shared" si="0"/>
        <v>61.128000000000007</v>
      </c>
      <c r="O14" s="21">
        <f t="shared" si="0"/>
        <v>62.315999999999995</v>
      </c>
      <c r="P14" s="21">
        <f t="shared" si="0"/>
        <v>63.503999999999998</v>
      </c>
      <c r="Q14" s="21">
        <f t="shared" si="0"/>
        <v>64.691999999999993</v>
      </c>
      <c r="R14" s="22">
        <f t="shared" si="0"/>
        <v>65.88</v>
      </c>
      <c r="T14" s="20">
        <v>2.1999999999999999E-2</v>
      </c>
      <c r="U14" s="21">
        <f t="shared" si="3"/>
        <v>-1.8119999999999976</v>
      </c>
      <c r="V14" s="21">
        <f t="shared" si="1"/>
        <v>-0.62399999999999523</v>
      </c>
      <c r="W14" s="21">
        <f t="shared" si="1"/>
        <v>0.56400000000000006</v>
      </c>
      <c r="X14" s="21">
        <f t="shared" si="1"/>
        <v>1.7520000000000024</v>
      </c>
      <c r="Y14" s="21">
        <f t="shared" si="1"/>
        <v>2.9399999999999906</v>
      </c>
      <c r="Z14" s="21">
        <f t="shared" si="1"/>
        <v>4.1280000000000072</v>
      </c>
      <c r="AA14" s="21">
        <f t="shared" si="1"/>
        <v>5.3159999999999954</v>
      </c>
      <c r="AB14" s="21">
        <f t="shared" si="1"/>
        <v>6.5039999999999978</v>
      </c>
      <c r="AC14" s="21">
        <f t="shared" si="1"/>
        <v>7.6919999999999931</v>
      </c>
      <c r="AD14" s="22">
        <f t="shared" si="1"/>
        <v>8.8799999999999955</v>
      </c>
    </row>
    <row r="15" spans="2:30" x14ac:dyDescent="0.25">
      <c r="B15">
        <v>6</v>
      </c>
      <c r="C15" s="8">
        <f t="shared" si="4"/>
        <v>59.508000000000003</v>
      </c>
      <c r="D15" s="8">
        <f t="shared" si="5"/>
        <v>2.5080000000000027</v>
      </c>
      <c r="E15" s="8">
        <f t="shared" si="6"/>
        <v>10.032000000000011</v>
      </c>
      <c r="H15" s="20">
        <v>2.3E-2</v>
      </c>
      <c r="I15" s="21">
        <f t="shared" si="2"/>
        <v>55.241999999999997</v>
      </c>
      <c r="J15" s="21">
        <f t="shared" si="0"/>
        <v>56.484000000000002</v>
      </c>
      <c r="K15" s="21">
        <f t="shared" si="0"/>
        <v>57.725999999999999</v>
      </c>
      <c r="L15" s="21">
        <f t="shared" si="0"/>
        <v>58.968000000000004</v>
      </c>
      <c r="M15" s="21">
        <f t="shared" si="0"/>
        <v>60.21</v>
      </c>
      <c r="N15" s="21">
        <f t="shared" si="0"/>
        <v>61.451999999999998</v>
      </c>
      <c r="O15" s="21">
        <f t="shared" si="0"/>
        <v>62.694000000000003</v>
      </c>
      <c r="P15" s="21">
        <f t="shared" si="0"/>
        <v>63.936</v>
      </c>
      <c r="Q15" s="21">
        <f t="shared" si="0"/>
        <v>65.177999999999997</v>
      </c>
      <c r="R15" s="22">
        <f t="shared" si="0"/>
        <v>66.42</v>
      </c>
      <c r="T15" s="20">
        <v>2.3E-2</v>
      </c>
      <c r="U15" s="21">
        <f t="shared" si="3"/>
        <v>-1.7580000000000027</v>
      </c>
      <c r="V15" s="21">
        <f t="shared" si="1"/>
        <v>-0.51599999999999824</v>
      </c>
      <c r="W15" s="21">
        <f t="shared" si="1"/>
        <v>0.72599999999999909</v>
      </c>
      <c r="X15" s="21">
        <f t="shared" si="1"/>
        <v>1.9680000000000035</v>
      </c>
      <c r="Y15" s="21">
        <f t="shared" si="1"/>
        <v>3.2100000000000009</v>
      </c>
      <c r="Z15" s="21">
        <f t="shared" si="1"/>
        <v>4.4519999999999982</v>
      </c>
      <c r="AA15" s="21">
        <f t="shared" si="1"/>
        <v>5.6940000000000026</v>
      </c>
      <c r="AB15" s="21">
        <f t="shared" si="1"/>
        <v>6.9359999999999999</v>
      </c>
      <c r="AC15" s="21">
        <f t="shared" si="1"/>
        <v>8.1779999999999973</v>
      </c>
      <c r="AD15" s="22">
        <f t="shared" si="1"/>
        <v>9.4200000000000017</v>
      </c>
    </row>
    <row r="16" spans="2:30" x14ac:dyDescent="0.25">
      <c r="B16">
        <v>7</v>
      </c>
      <c r="C16" s="8">
        <f t="shared" si="4"/>
        <v>60.426000000000002</v>
      </c>
      <c r="D16" s="8">
        <f t="shared" si="5"/>
        <v>3.4260000000000019</v>
      </c>
      <c r="E16" s="8">
        <f t="shared" si="6"/>
        <v>13.704000000000008</v>
      </c>
      <c r="H16" s="20">
        <v>2.4E-2</v>
      </c>
      <c r="I16" s="21">
        <f t="shared" si="2"/>
        <v>55.295999999999999</v>
      </c>
      <c r="J16" s="21">
        <f t="shared" si="0"/>
        <v>56.591999999999999</v>
      </c>
      <c r="K16" s="21">
        <f t="shared" si="0"/>
        <v>57.888000000000005</v>
      </c>
      <c r="L16" s="21">
        <f t="shared" si="0"/>
        <v>59.184000000000005</v>
      </c>
      <c r="M16" s="21">
        <f t="shared" si="0"/>
        <v>60.480000000000004</v>
      </c>
      <c r="N16" s="21">
        <f t="shared" si="0"/>
        <v>61.77600000000001</v>
      </c>
      <c r="O16" s="21">
        <f t="shared" si="0"/>
        <v>63.071999999999996</v>
      </c>
      <c r="P16" s="21">
        <f t="shared" si="0"/>
        <v>64.367999999999995</v>
      </c>
      <c r="Q16" s="21">
        <f t="shared" si="0"/>
        <v>65.664000000000001</v>
      </c>
      <c r="R16" s="22">
        <f t="shared" si="0"/>
        <v>66.959999999999994</v>
      </c>
      <c r="T16" s="20">
        <v>2.4E-2</v>
      </c>
      <c r="U16" s="21">
        <f t="shared" si="3"/>
        <v>-1.7040000000000006</v>
      </c>
      <c r="V16" s="21">
        <f t="shared" si="1"/>
        <v>-0.40800000000000125</v>
      </c>
      <c r="W16" s="21">
        <f t="shared" si="1"/>
        <v>0.88800000000000523</v>
      </c>
      <c r="X16" s="21">
        <f t="shared" si="1"/>
        <v>2.1840000000000046</v>
      </c>
      <c r="Y16" s="21">
        <f t="shared" si="1"/>
        <v>3.480000000000004</v>
      </c>
      <c r="Z16" s="21">
        <f t="shared" si="1"/>
        <v>4.7760000000000105</v>
      </c>
      <c r="AA16" s="21">
        <f t="shared" si="1"/>
        <v>6.0719999999999956</v>
      </c>
      <c r="AB16" s="21">
        <f t="shared" si="1"/>
        <v>7.367999999999995</v>
      </c>
      <c r="AC16" s="21">
        <f t="shared" si="1"/>
        <v>8.6640000000000015</v>
      </c>
      <c r="AD16" s="22">
        <f t="shared" si="1"/>
        <v>9.9599999999999937</v>
      </c>
    </row>
    <row r="17" spans="2:30" x14ac:dyDescent="0.25">
      <c r="B17">
        <v>8</v>
      </c>
      <c r="C17" s="8">
        <f t="shared" si="4"/>
        <v>61.344000000000008</v>
      </c>
      <c r="D17" s="8">
        <f t="shared" si="5"/>
        <v>4.3440000000000083</v>
      </c>
      <c r="E17" s="8">
        <f t="shared" si="6"/>
        <v>17.376000000000033</v>
      </c>
      <c r="H17" s="20">
        <v>2.5000000000000001E-2</v>
      </c>
      <c r="I17" s="21">
        <f t="shared" si="2"/>
        <v>55.349999999999994</v>
      </c>
      <c r="J17" s="21">
        <f t="shared" si="0"/>
        <v>56.7</v>
      </c>
      <c r="K17" s="21">
        <f t="shared" si="0"/>
        <v>58.05</v>
      </c>
      <c r="L17" s="21">
        <f t="shared" si="0"/>
        <v>59.400000000000006</v>
      </c>
      <c r="M17" s="21">
        <f t="shared" si="0"/>
        <v>60.75</v>
      </c>
      <c r="N17" s="21">
        <f t="shared" si="0"/>
        <v>62.099999999999994</v>
      </c>
      <c r="O17" s="21">
        <f t="shared" si="0"/>
        <v>63.45</v>
      </c>
      <c r="P17" s="21">
        <f t="shared" si="0"/>
        <v>64.8</v>
      </c>
      <c r="Q17" s="21">
        <f t="shared" si="0"/>
        <v>66.150000000000006</v>
      </c>
      <c r="R17" s="22">
        <f t="shared" si="0"/>
        <v>67.5</v>
      </c>
      <c r="T17" s="20">
        <v>2.5000000000000001E-2</v>
      </c>
      <c r="U17" s="21">
        <f t="shared" si="3"/>
        <v>-1.6500000000000057</v>
      </c>
      <c r="V17" s="21">
        <f t="shared" si="1"/>
        <v>-0.29999999999999716</v>
      </c>
      <c r="W17" s="21">
        <f t="shared" si="1"/>
        <v>1.0499999999999972</v>
      </c>
      <c r="X17" s="21">
        <f t="shared" si="1"/>
        <v>2.4000000000000057</v>
      </c>
      <c r="Y17" s="21">
        <f t="shared" si="1"/>
        <v>3.75</v>
      </c>
      <c r="Z17" s="21">
        <f t="shared" si="1"/>
        <v>5.0999999999999943</v>
      </c>
      <c r="AA17" s="21">
        <f t="shared" si="1"/>
        <v>6.4500000000000028</v>
      </c>
      <c r="AB17" s="21">
        <f t="shared" si="1"/>
        <v>7.7999999999999972</v>
      </c>
      <c r="AC17" s="21">
        <f t="shared" si="1"/>
        <v>9.1500000000000057</v>
      </c>
      <c r="AD17" s="22">
        <f t="shared" si="1"/>
        <v>10.5</v>
      </c>
    </row>
    <row r="18" spans="2:30" x14ac:dyDescent="0.25">
      <c r="B18">
        <v>9</v>
      </c>
      <c r="C18" s="8">
        <f t="shared" si="4"/>
        <v>62.262</v>
      </c>
      <c r="D18" s="8">
        <f t="shared" si="5"/>
        <v>5.2620000000000005</v>
      </c>
      <c r="E18" s="8">
        <f t="shared" si="6"/>
        <v>21.048000000000002</v>
      </c>
      <c r="H18" s="20">
        <v>2.5999999999999999E-2</v>
      </c>
      <c r="I18" s="21">
        <f t="shared" si="2"/>
        <v>55.404000000000003</v>
      </c>
      <c r="J18" s="21">
        <f t="shared" si="0"/>
        <v>56.808</v>
      </c>
      <c r="K18" s="21">
        <f t="shared" si="0"/>
        <v>58.212000000000003</v>
      </c>
      <c r="L18" s="21">
        <f t="shared" si="0"/>
        <v>59.616000000000007</v>
      </c>
      <c r="M18" s="21">
        <f t="shared" si="0"/>
        <v>61.019999999999996</v>
      </c>
      <c r="N18" s="21">
        <f t="shared" si="0"/>
        <v>62.423999999999992</v>
      </c>
      <c r="O18" s="21">
        <f t="shared" si="0"/>
        <v>63.827999999999996</v>
      </c>
      <c r="P18" s="21">
        <f t="shared" si="0"/>
        <v>65.231999999999999</v>
      </c>
      <c r="Q18" s="21">
        <f t="shared" si="0"/>
        <v>66.635999999999996</v>
      </c>
      <c r="R18" s="22">
        <f t="shared" si="0"/>
        <v>68.040000000000006</v>
      </c>
      <c r="T18" s="20">
        <v>2.5999999999999999E-2</v>
      </c>
      <c r="U18" s="21">
        <f t="shared" si="3"/>
        <v>-1.5959999999999965</v>
      </c>
      <c r="V18" s="21">
        <f t="shared" si="1"/>
        <v>-0.19200000000000017</v>
      </c>
      <c r="W18" s="21">
        <f t="shared" si="1"/>
        <v>1.2120000000000033</v>
      </c>
      <c r="X18" s="21">
        <f t="shared" si="1"/>
        <v>2.6160000000000068</v>
      </c>
      <c r="Y18" s="21">
        <f t="shared" si="1"/>
        <v>4.019999999999996</v>
      </c>
      <c r="Z18" s="21">
        <f t="shared" si="1"/>
        <v>5.4239999999999924</v>
      </c>
      <c r="AA18" s="21">
        <f t="shared" si="1"/>
        <v>6.8279999999999959</v>
      </c>
      <c r="AB18" s="21">
        <f t="shared" si="1"/>
        <v>8.2319999999999993</v>
      </c>
      <c r="AC18" s="21">
        <f t="shared" si="1"/>
        <v>9.6359999999999957</v>
      </c>
      <c r="AD18" s="22">
        <f t="shared" si="1"/>
        <v>11.040000000000006</v>
      </c>
    </row>
    <row r="19" spans="2:30" x14ac:dyDescent="0.25">
      <c r="B19">
        <v>10</v>
      </c>
      <c r="C19" s="8">
        <f t="shared" si="4"/>
        <v>63.179999999999993</v>
      </c>
      <c r="D19" s="8">
        <f t="shared" si="5"/>
        <v>6.1799999999999926</v>
      </c>
      <c r="E19" s="8">
        <f t="shared" si="6"/>
        <v>24.71999999999997</v>
      </c>
      <c r="H19" s="20">
        <v>2.7E-2</v>
      </c>
      <c r="I19" s="21">
        <f t="shared" si="2"/>
        <v>55.457999999999998</v>
      </c>
      <c r="J19" s="21">
        <f t="shared" si="0"/>
        <v>56.916000000000004</v>
      </c>
      <c r="K19" s="21">
        <f t="shared" si="0"/>
        <v>58.373999999999995</v>
      </c>
      <c r="L19" s="21">
        <f t="shared" si="0"/>
        <v>59.832000000000008</v>
      </c>
      <c r="M19" s="21">
        <f t="shared" si="0"/>
        <v>61.29</v>
      </c>
      <c r="N19" s="21">
        <f t="shared" si="0"/>
        <v>62.747999999999998</v>
      </c>
      <c r="O19" s="21">
        <f t="shared" si="0"/>
        <v>64.206000000000003</v>
      </c>
      <c r="P19" s="21">
        <f t="shared" si="0"/>
        <v>65.664000000000001</v>
      </c>
      <c r="Q19" s="21">
        <f t="shared" si="0"/>
        <v>67.122</v>
      </c>
      <c r="R19" s="22">
        <f t="shared" si="0"/>
        <v>68.58</v>
      </c>
      <c r="T19" s="20">
        <v>2.7E-2</v>
      </c>
      <c r="U19" s="21">
        <f t="shared" si="3"/>
        <v>-1.5420000000000016</v>
      </c>
      <c r="V19" s="21">
        <f t="shared" si="1"/>
        <v>-8.3999999999996078E-2</v>
      </c>
      <c r="W19" s="21">
        <f t="shared" si="1"/>
        <v>1.3739999999999952</v>
      </c>
      <c r="X19" s="21">
        <f t="shared" si="1"/>
        <v>2.8320000000000078</v>
      </c>
      <c r="Y19" s="21">
        <f t="shared" si="1"/>
        <v>4.2899999999999991</v>
      </c>
      <c r="Z19" s="21">
        <f t="shared" si="1"/>
        <v>5.7479999999999976</v>
      </c>
      <c r="AA19" s="21">
        <f t="shared" si="1"/>
        <v>7.2060000000000031</v>
      </c>
      <c r="AB19" s="21">
        <f t="shared" si="1"/>
        <v>8.6640000000000015</v>
      </c>
      <c r="AC19" s="21">
        <f t="shared" si="1"/>
        <v>10.122</v>
      </c>
      <c r="AD19" s="22">
        <f t="shared" si="1"/>
        <v>11.579999999999998</v>
      </c>
    </row>
    <row r="20" spans="2:30" x14ac:dyDescent="0.25">
      <c r="H20" s="20">
        <v>2.8000000000000001E-2</v>
      </c>
      <c r="I20" s="21">
        <f t="shared" si="2"/>
        <v>55.512</v>
      </c>
      <c r="J20" s="21">
        <f t="shared" si="0"/>
        <v>57.024000000000001</v>
      </c>
      <c r="K20" s="21">
        <f t="shared" si="0"/>
        <v>58.536000000000001</v>
      </c>
      <c r="L20" s="21">
        <f t="shared" si="0"/>
        <v>60.048000000000002</v>
      </c>
      <c r="M20" s="21">
        <f t="shared" si="0"/>
        <v>61.560000000000009</v>
      </c>
      <c r="N20" s="21">
        <f t="shared" si="0"/>
        <v>63.071999999999996</v>
      </c>
      <c r="O20" s="21">
        <f t="shared" si="0"/>
        <v>64.584000000000003</v>
      </c>
      <c r="P20" s="21">
        <f t="shared" si="0"/>
        <v>66.096000000000004</v>
      </c>
      <c r="Q20" s="21">
        <f t="shared" si="0"/>
        <v>67.608000000000004</v>
      </c>
      <c r="R20" s="22">
        <f t="shared" si="0"/>
        <v>69.12</v>
      </c>
      <c r="T20" s="20">
        <v>2.8000000000000001E-2</v>
      </c>
      <c r="U20" s="21">
        <f t="shared" si="3"/>
        <v>-1.4879999999999995</v>
      </c>
      <c r="V20" s="21">
        <f t="shared" si="1"/>
        <v>2.4000000000000909E-2</v>
      </c>
      <c r="W20" s="21">
        <f t="shared" si="1"/>
        <v>1.5360000000000014</v>
      </c>
      <c r="X20" s="21">
        <f t="shared" si="1"/>
        <v>3.0480000000000018</v>
      </c>
      <c r="Y20" s="21">
        <f t="shared" si="1"/>
        <v>4.5600000000000094</v>
      </c>
      <c r="Z20" s="21">
        <f t="shared" si="1"/>
        <v>6.0719999999999956</v>
      </c>
      <c r="AA20" s="21">
        <f t="shared" si="1"/>
        <v>7.5840000000000032</v>
      </c>
      <c r="AB20" s="21">
        <f t="shared" si="1"/>
        <v>9.0960000000000036</v>
      </c>
      <c r="AC20" s="21">
        <f t="shared" si="1"/>
        <v>10.608000000000004</v>
      </c>
      <c r="AD20" s="22">
        <f t="shared" si="1"/>
        <v>12.120000000000005</v>
      </c>
    </row>
    <row r="21" spans="2:30" x14ac:dyDescent="0.25">
      <c r="H21" s="20">
        <v>2.9000000000000001E-2</v>
      </c>
      <c r="I21" s="21">
        <f t="shared" si="2"/>
        <v>55.565999999999995</v>
      </c>
      <c r="J21" s="21">
        <f t="shared" si="0"/>
        <v>57.132000000000005</v>
      </c>
      <c r="K21" s="21">
        <f t="shared" si="0"/>
        <v>58.698</v>
      </c>
      <c r="L21" s="21">
        <f t="shared" si="0"/>
        <v>60.264000000000003</v>
      </c>
      <c r="M21" s="21">
        <f t="shared" si="0"/>
        <v>61.83</v>
      </c>
      <c r="N21" s="21">
        <f t="shared" si="0"/>
        <v>63.395999999999994</v>
      </c>
      <c r="O21" s="21">
        <f t="shared" si="0"/>
        <v>64.962000000000003</v>
      </c>
      <c r="P21" s="21">
        <f t="shared" si="0"/>
        <v>66.528000000000006</v>
      </c>
      <c r="Q21" s="21">
        <f t="shared" si="0"/>
        <v>68.094000000000008</v>
      </c>
      <c r="R21" s="22">
        <f t="shared" si="0"/>
        <v>69.66</v>
      </c>
      <c r="T21" s="20">
        <v>2.9000000000000001E-2</v>
      </c>
      <c r="U21" s="21">
        <f t="shared" si="3"/>
        <v>-1.4340000000000046</v>
      </c>
      <c r="V21" s="21">
        <f t="shared" si="1"/>
        <v>0.132000000000005</v>
      </c>
      <c r="W21" s="21">
        <f t="shared" si="1"/>
        <v>1.6980000000000004</v>
      </c>
      <c r="X21" s="21">
        <f t="shared" si="1"/>
        <v>3.2640000000000029</v>
      </c>
      <c r="Y21" s="21">
        <f t="shared" si="1"/>
        <v>4.8299999999999983</v>
      </c>
      <c r="Z21" s="21">
        <f t="shared" si="1"/>
        <v>6.3959999999999937</v>
      </c>
      <c r="AA21" s="21">
        <f t="shared" si="1"/>
        <v>7.9620000000000033</v>
      </c>
      <c r="AB21" s="21">
        <f t="shared" si="1"/>
        <v>9.5280000000000058</v>
      </c>
      <c r="AC21" s="21">
        <f t="shared" si="1"/>
        <v>11.094000000000008</v>
      </c>
      <c r="AD21" s="22">
        <f t="shared" si="1"/>
        <v>12.659999999999997</v>
      </c>
    </row>
    <row r="22" spans="2:30" x14ac:dyDescent="0.25">
      <c r="H22" s="20">
        <v>0.03</v>
      </c>
      <c r="I22" s="21">
        <f t="shared" si="2"/>
        <v>55.620000000000005</v>
      </c>
      <c r="J22" s="21">
        <f t="shared" si="0"/>
        <v>57.24</v>
      </c>
      <c r="K22" s="21">
        <f t="shared" si="0"/>
        <v>58.860000000000007</v>
      </c>
      <c r="L22" s="21">
        <f t="shared" si="0"/>
        <v>60.480000000000004</v>
      </c>
      <c r="M22" s="21">
        <f t="shared" si="0"/>
        <v>62.099999999999994</v>
      </c>
      <c r="N22" s="21">
        <f t="shared" si="0"/>
        <v>63.72</v>
      </c>
      <c r="O22" s="21">
        <f t="shared" si="0"/>
        <v>65.34</v>
      </c>
      <c r="P22" s="21">
        <f t="shared" si="0"/>
        <v>66.959999999999994</v>
      </c>
      <c r="Q22" s="21">
        <f t="shared" si="0"/>
        <v>68.58</v>
      </c>
      <c r="R22" s="22">
        <f t="shared" si="0"/>
        <v>70.2</v>
      </c>
      <c r="T22" s="20">
        <v>0.03</v>
      </c>
      <c r="U22" s="21">
        <f t="shared" si="3"/>
        <v>-1.3799999999999955</v>
      </c>
      <c r="V22" s="21">
        <f t="shared" si="1"/>
        <v>0.24000000000000199</v>
      </c>
      <c r="W22" s="21">
        <f t="shared" si="1"/>
        <v>1.8600000000000065</v>
      </c>
      <c r="X22" s="21">
        <f t="shared" si="1"/>
        <v>3.480000000000004</v>
      </c>
      <c r="Y22" s="21">
        <f t="shared" si="1"/>
        <v>5.0999999999999943</v>
      </c>
      <c r="Z22" s="21">
        <f t="shared" si="1"/>
        <v>6.7199999999999989</v>
      </c>
      <c r="AA22" s="21">
        <f t="shared" si="1"/>
        <v>8.3400000000000034</v>
      </c>
      <c r="AB22" s="21">
        <f t="shared" si="1"/>
        <v>9.9599999999999937</v>
      </c>
      <c r="AC22" s="21">
        <f t="shared" si="1"/>
        <v>11.579999999999998</v>
      </c>
      <c r="AD22" s="22">
        <f t="shared" si="1"/>
        <v>13.200000000000003</v>
      </c>
    </row>
    <row r="23" spans="2:30" x14ac:dyDescent="0.25">
      <c r="H23" s="20">
        <v>3.1E-2</v>
      </c>
      <c r="I23" s="21">
        <f t="shared" si="2"/>
        <v>55.673999999999992</v>
      </c>
      <c r="J23" s="21">
        <f t="shared" si="2"/>
        <v>57.348000000000006</v>
      </c>
      <c r="K23" s="21">
        <f t="shared" si="2"/>
        <v>59.021999999999998</v>
      </c>
      <c r="L23" s="21">
        <f t="shared" si="2"/>
        <v>60.696000000000005</v>
      </c>
      <c r="M23" s="21">
        <f t="shared" si="2"/>
        <v>62.370000000000005</v>
      </c>
      <c r="N23" s="21">
        <f t="shared" si="2"/>
        <v>64.043999999999997</v>
      </c>
      <c r="O23" s="21">
        <f t="shared" si="2"/>
        <v>65.718000000000004</v>
      </c>
      <c r="P23" s="21">
        <f t="shared" si="2"/>
        <v>67.391999999999996</v>
      </c>
      <c r="Q23" s="21">
        <f t="shared" si="2"/>
        <v>69.066000000000003</v>
      </c>
      <c r="R23" s="22">
        <f t="shared" si="2"/>
        <v>70.740000000000009</v>
      </c>
      <c r="T23" s="20">
        <v>3.1E-2</v>
      </c>
      <c r="U23" s="21">
        <f t="shared" si="3"/>
        <v>-1.3260000000000076</v>
      </c>
      <c r="V23" s="21">
        <f t="shared" si="3"/>
        <v>0.34800000000000608</v>
      </c>
      <c r="W23" s="21">
        <f t="shared" si="3"/>
        <v>2.0219999999999985</v>
      </c>
      <c r="X23" s="21">
        <f t="shared" si="3"/>
        <v>3.6960000000000051</v>
      </c>
      <c r="Y23" s="21">
        <f t="shared" si="3"/>
        <v>5.3700000000000045</v>
      </c>
      <c r="Z23" s="21">
        <f t="shared" si="3"/>
        <v>7.0439999999999969</v>
      </c>
      <c r="AA23" s="21">
        <f t="shared" si="3"/>
        <v>8.7180000000000035</v>
      </c>
      <c r="AB23" s="21">
        <f t="shared" si="3"/>
        <v>10.391999999999996</v>
      </c>
      <c r="AC23" s="21">
        <f t="shared" si="3"/>
        <v>12.066000000000003</v>
      </c>
      <c r="AD23" s="22">
        <f t="shared" si="3"/>
        <v>13.740000000000009</v>
      </c>
    </row>
    <row r="24" spans="2:30" x14ac:dyDescent="0.25">
      <c r="H24" s="20">
        <v>3.2000000000000001E-2</v>
      </c>
      <c r="I24" s="21">
        <f t="shared" si="2"/>
        <v>55.728000000000002</v>
      </c>
      <c r="J24" s="21">
        <f t="shared" si="2"/>
        <v>57.456000000000003</v>
      </c>
      <c r="K24" s="21">
        <f t="shared" si="2"/>
        <v>59.184000000000005</v>
      </c>
      <c r="L24" s="21">
        <f t="shared" si="2"/>
        <v>60.912000000000006</v>
      </c>
      <c r="M24" s="21">
        <f t="shared" si="2"/>
        <v>62.639999999999993</v>
      </c>
      <c r="N24" s="21">
        <f t="shared" si="2"/>
        <v>64.367999999999995</v>
      </c>
      <c r="O24" s="21">
        <f t="shared" si="2"/>
        <v>66.096000000000004</v>
      </c>
      <c r="P24" s="21">
        <f t="shared" si="2"/>
        <v>67.823999999999998</v>
      </c>
      <c r="Q24" s="21">
        <f t="shared" si="2"/>
        <v>69.552000000000007</v>
      </c>
      <c r="R24" s="22">
        <f t="shared" si="2"/>
        <v>71.28</v>
      </c>
      <c r="T24" s="20">
        <v>3.2000000000000001E-2</v>
      </c>
      <c r="U24" s="21">
        <f t="shared" si="3"/>
        <v>-1.2719999999999985</v>
      </c>
      <c r="V24" s="21">
        <f t="shared" si="3"/>
        <v>0.45600000000000307</v>
      </c>
      <c r="W24" s="21">
        <f t="shared" si="3"/>
        <v>2.1840000000000046</v>
      </c>
      <c r="X24" s="21">
        <f t="shared" si="3"/>
        <v>3.9120000000000061</v>
      </c>
      <c r="Y24" s="21">
        <f t="shared" si="3"/>
        <v>5.6399999999999935</v>
      </c>
      <c r="Z24" s="21">
        <f t="shared" si="3"/>
        <v>7.367999999999995</v>
      </c>
      <c r="AA24" s="21">
        <f t="shared" si="3"/>
        <v>9.0960000000000036</v>
      </c>
      <c r="AB24" s="21">
        <f t="shared" si="3"/>
        <v>10.823999999999998</v>
      </c>
      <c r="AC24" s="21">
        <f t="shared" si="3"/>
        <v>12.552000000000007</v>
      </c>
      <c r="AD24" s="22">
        <f t="shared" si="3"/>
        <v>14.280000000000001</v>
      </c>
    </row>
    <row r="25" spans="2:30" x14ac:dyDescent="0.25">
      <c r="H25" s="20">
        <v>3.3000000000000002E-2</v>
      </c>
      <c r="I25" s="21">
        <f t="shared" si="2"/>
        <v>55.781999999999996</v>
      </c>
      <c r="J25" s="21">
        <f t="shared" si="2"/>
        <v>57.564</v>
      </c>
      <c r="K25" s="21">
        <f t="shared" si="2"/>
        <v>59.345999999999997</v>
      </c>
      <c r="L25" s="21">
        <f t="shared" si="2"/>
        <v>61.128000000000007</v>
      </c>
      <c r="M25" s="21">
        <f t="shared" si="2"/>
        <v>62.910000000000004</v>
      </c>
      <c r="N25" s="21">
        <f t="shared" si="2"/>
        <v>64.691999999999993</v>
      </c>
      <c r="O25" s="21">
        <f t="shared" si="2"/>
        <v>66.474000000000004</v>
      </c>
      <c r="P25" s="21">
        <f t="shared" si="2"/>
        <v>68.256</v>
      </c>
      <c r="Q25" s="21">
        <f t="shared" si="2"/>
        <v>70.038000000000011</v>
      </c>
      <c r="R25" s="22">
        <f t="shared" si="2"/>
        <v>71.820000000000007</v>
      </c>
      <c r="T25" s="20">
        <v>3.3000000000000002E-2</v>
      </c>
      <c r="U25" s="21">
        <f t="shared" si="3"/>
        <v>-1.2180000000000035</v>
      </c>
      <c r="V25" s="21">
        <f t="shared" si="3"/>
        <v>0.56400000000000006</v>
      </c>
      <c r="W25" s="21">
        <f t="shared" si="3"/>
        <v>2.3459999999999965</v>
      </c>
      <c r="X25" s="21">
        <f t="shared" si="3"/>
        <v>4.1280000000000072</v>
      </c>
      <c r="Y25" s="21">
        <f t="shared" si="3"/>
        <v>5.9100000000000037</v>
      </c>
      <c r="Z25" s="21">
        <f t="shared" si="3"/>
        <v>7.6919999999999931</v>
      </c>
      <c r="AA25" s="21">
        <f t="shared" si="3"/>
        <v>9.4740000000000038</v>
      </c>
      <c r="AB25" s="21">
        <f t="shared" si="3"/>
        <v>11.256</v>
      </c>
      <c r="AC25" s="21">
        <f t="shared" si="3"/>
        <v>13.038000000000011</v>
      </c>
      <c r="AD25" s="22">
        <f t="shared" si="3"/>
        <v>14.820000000000007</v>
      </c>
    </row>
    <row r="26" spans="2:30" x14ac:dyDescent="0.25">
      <c r="H26" s="20">
        <v>3.4000000000000002E-2</v>
      </c>
      <c r="I26" s="21">
        <f t="shared" si="2"/>
        <v>55.835999999999999</v>
      </c>
      <c r="J26" s="21">
        <f t="shared" si="2"/>
        <v>57.672000000000004</v>
      </c>
      <c r="K26" s="21">
        <f t="shared" si="2"/>
        <v>59.508000000000003</v>
      </c>
      <c r="L26" s="21">
        <f t="shared" si="2"/>
        <v>61.344000000000008</v>
      </c>
      <c r="M26" s="21">
        <f t="shared" si="2"/>
        <v>63.179999999999993</v>
      </c>
      <c r="N26" s="21">
        <f t="shared" si="2"/>
        <v>65.015999999999991</v>
      </c>
      <c r="O26" s="21">
        <f t="shared" si="2"/>
        <v>66.852000000000004</v>
      </c>
      <c r="P26" s="21">
        <f t="shared" si="2"/>
        <v>68.688000000000002</v>
      </c>
      <c r="Q26" s="21">
        <f t="shared" si="2"/>
        <v>70.524000000000001</v>
      </c>
      <c r="R26" s="22">
        <f t="shared" si="2"/>
        <v>72.36</v>
      </c>
      <c r="T26" s="20">
        <v>3.4000000000000002E-2</v>
      </c>
      <c r="U26" s="21">
        <f t="shared" si="3"/>
        <v>-1.1640000000000015</v>
      </c>
      <c r="V26" s="21">
        <f t="shared" si="3"/>
        <v>0.67200000000000415</v>
      </c>
      <c r="W26" s="21">
        <f t="shared" si="3"/>
        <v>2.5080000000000027</v>
      </c>
      <c r="X26" s="21">
        <f t="shared" si="3"/>
        <v>4.3440000000000083</v>
      </c>
      <c r="Y26" s="21">
        <f t="shared" si="3"/>
        <v>6.1799999999999926</v>
      </c>
      <c r="Z26" s="21">
        <f t="shared" si="3"/>
        <v>8.0159999999999911</v>
      </c>
      <c r="AA26" s="21">
        <f t="shared" si="3"/>
        <v>9.8520000000000039</v>
      </c>
      <c r="AB26" s="21">
        <f t="shared" si="3"/>
        <v>11.688000000000002</v>
      </c>
      <c r="AC26" s="21">
        <f t="shared" si="3"/>
        <v>13.524000000000001</v>
      </c>
      <c r="AD26" s="22">
        <f t="shared" si="3"/>
        <v>15.36</v>
      </c>
    </row>
    <row r="27" spans="2:30" x14ac:dyDescent="0.25">
      <c r="H27" s="23">
        <v>3.5000000000000003E-2</v>
      </c>
      <c r="I27" s="24">
        <f t="shared" si="2"/>
        <v>55.889999999999993</v>
      </c>
      <c r="J27" s="24">
        <f t="shared" si="2"/>
        <v>57.78</v>
      </c>
      <c r="K27" s="24">
        <f t="shared" si="2"/>
        <v>59.67</v>
      </c>
      <c r="L27" s="24">
        <f t="shared" si="2"/>
        <v>61.560000000000009</v>
      </c>
      <c r="M27" s="24">
        <f t="shared" si="2"/>
        <v>63.45</v>
      </c>
      <c r="N27" s="24">
        <f t="shared" si="2"/>
        <v>65.34</v>
      </c>
      <c r="O27" s="24">
        <f t="shared" si="2"/>
        <v>67.23</v>
      </c>
      <c r="P27" s="24">
        <f t="shared" si="2"/>
        <v>69.12</v>
      </c>
      <c r="Q27" s="24">
        <f t="shared" si="2"/>
        <v>71.009999999999991</v>
      </c>
      <c r="R27" s="25">
        <f t="shared" si="2"/>
        <v>72.900000000000006</v>
      </c>
      <c r="T27" s="23">
        <v>3.5000000000000003E-2</v>
      </c>
      <c r="U27" s="24">
        <f t="shared" si="3"/>
        <v>-1.1100000000000065</v>
      </c>
      <c r="V27" s="24">
        <f t="shared" si="3"/>
        <v>0.78000000000000114</v>
      </c>
      <c r="W27" s="24">
        <f t="shared" si="3"/>
        <v>2.6700000000000017</v>
      </c>
      <c r="X27" s="24">
        <f t="shared" si="3"/>
        <v>4.5600000000000094</v>
      </c>
      <c r="Y27" s="24">
        <f t="shared" si="3"/>
        <v>6.4500000000000028</v>
      </c>
      <c r="Z27" s="24">
        <f t="shared" si="3"/>
        <v>8.3400000000000034</v>
      </c>
      <c r="AA27" s="24">
        <f t="shared" si="3"/>
        <v>10.230000000000004</v>
      </c>
      <c r="AB27" s="24">
        <f t="shared" si="3"/>
        <v>12.120000000000005</v>
      </c>
      <c r="AC27" s="24">
        <f t="shared" si="3"/>
        <v>14.009999999999991</v>
      </c>
      <c r="AD27" s="25">
        <f t="shared" si="3"/>
        <v>15.900000000000006</v>
      </c>
    </row>
    <row r="30" spans="2:30" x14ac:dyDescent="0.25">
      <c r="H30" s="15"/>
      <c r="I30" s="16" t="s">
        <v>51</v>
      </c>
      <c r="J30" s="16"/>
      <c r="K30" s="16"/>
      <c r="L30" s="16"/>
      <c r="M30" s="16"/>
      <c r="N30" s="16"/>
      <c r="O30" s="16"/>
      <c r="P30" s="16"/>
      <c r="Q30" s="16"/>
      <c r="R30" s="17"/>
      <c r="T30" s="15"/>
      <c r="U30" s="16" t="s">
        <v>49</v>
      </c>
      <c r="V30" s="16"/>
      <c r="W30" s="16"/>
      <c r="X30" s="16"/>
      <c r="Y30" s="16"/>
      <c r="Z30" s="16"/>
      <c r="AA30" s="16"/>
      <c r="AB30" s="16"/>
      <c r="AC30" s="16"/>
      <c r="AD30" s="17"/>
    </row>
    <row r="31" spans="2:30" x14ac:dyDescent="0.25">
      <c r="H31" s="2"/>
      <c r="I31" s="18">
        <v>1</v>
      </c>
      <c r="J31" s="18">
        <v>2</v>
      </c>
      <c r="K31" s="18">
        <v>3</v>
      </c>
      <c r="L31" s="18">
        <v>4</v>
      </c>
      <c r="M31" s="18">
        <v>5</v>
      </c>
      <c r="N31" s="18">
        <v>6</v>
      </c>
      <c r="O31" s="18">
        <v>7</v>
      </c>
      <c r="P31" s="18">
        <v>8</v>
      </c>
      <c r="Q31" s="18">
        <v>9</v>
      </c>
      <c r="R31" s="19">
        <v>10</v>
      </c>
      <c r="T31" s="2"/>
      <c r="U31" s="18">
        <v>1</v>
      </c>
      <c r="V31" s="18">
        <v>2</v>
      </c>
      <c r="W31" s="18">
        <v>3</v>
      </c>
      <c r="X31" s="18">
        <v>4</v>
      </c>
      <c r="Y31" s="18">
        <v>5</v>
      </c>
      <c r="Z31" s="18">
        <v>6</v>
      </c>
      <c r="AA31" s="18">
        <v>7</v>
      </c>
      <c r="AB31" s="18">
        <v>8</v>
      </c>
      <c r="AC31" s="18">
        <v>9</v>
      </c>
      <c r="AD31" s="19">
        <v>10</v>
      </c>
    </row>
    <row r="32" spans="2:30" x14ac:dyDescent="0.25">
      <c r="H32" s="20">
        <v>1.4999999999999999E-2</v>
      </c>
      <c r="I32" s="21"/>
      <c r="J32" s="21">
        <f>J7-I7</f>
        <v>0.81000000000000938</v>
      </c>
      <c r="K32" s="21">
        <f t="shared" ref="K32:R32" si="7">K7-J7</f>
        <v>0.80999999999998806</v>
      </c>
      <c r="L32" s="21">
        <f t="shared" si="7"/>
        <v>0.81000000000000938</v>
      </c>
      <c r="M32" s="21">
        <f t="shared" si="7"/>
        <v>0.80999999999999517</v>
      </c>
      <c r="N32" s="21">
        <f t="shared" si="7"/>
        <v>0.81000000000000938</v>
      </c>
      <c r="O32" s="21">
        <f t="shared" si="7"/>
        <v>0.80999999999999517</v>
      </c>
      <c r="P32" s="21">
        <f t="shared" si="7"/>
        <v>0.81000000000000227</v>
      </c>
      <c r="Q32" s="21">
        <f t="shared" si="7"/>
        <v>0.80999999999999517</v>
      </c>
      <c r="R32" s="22">
        <f t="shared" si="7"/>
        <v>0.80999999999999517</v>
      </c>
      <c r="T32" s="20">
        <v>1.4999999999999999E-2</v>
      </c>
      <c r="U32" s="21"/>
      <c r="V32" s="21"/>
      <c r="W32" s="21"/>
      <c r="X32" s="21"/>
      <c r="Y32" s="21"/>
      <c r="Z32" s="21"/>
      <c r="AA32" s="21"/>
      <c r="AB32" s="21"/>
      <c r="AC32" s="21"/>
      <c r="AD32" s="22"/>
    </row>
    <row r="33" spans="8:30" x14ac:dyDescent="0.25">
      <c r="H33" s="20">
        <v>1.6E-2</v>
      </c>
      <c r="I33" s="21"/>
      <c r="J33" s="21">
        <f t="shared" ref="J33:R33" si="8">J8-I8</f>
        <v>0.86399999999999721</v>
      </c>
      <c r="K33" s="21">
        <f t="shared" si="8"/>
        <v>0.86399999999999721</v>
      </c>
      <c r="L33" s="21">
        <f t="shared" si="8"/>
        <v>0.86400000000000432</v>
      </c>
      <c r="M33" s="21">
        <f t="shared" si="8"/>
        <v>0.86400000000000432</v>
      </c>
      <c r="N33" s="21">
        <f t="shared" si="8"/>
        <v>0.86399999999999721</v>
      </c>
      <c r="O33" s="21">
        <f t="shared" si="8"/>
        <v>0.86399999999999721</v>
      </c>
      <c r="P33" s="21">
        <f t="shared" si="8"/>
        <v>0.86400000000000432</v>
      </c>
      <c r="Q33" s="21">
        <f t="shared" si="8"/>
        <v>0.86400000000000432</v>
      </c>
      <c r="R33" s="22">
        <f t="shared" si="8"/>
        <v>0.863999999999983</v>
      </c>
      <c r="T33" s="20">
        <v>1.6E-2</v>
      </c>
      <c r="U33" s="21">
        <f>I8-I7</f>
        <v>5.4000000000009152E-2</v>
      </c>
      <c r="V33" s="21">
        <f t="shared" ref="V33:AD33" si="9">J8-J7</f>
        <v>0.10799999999999699</v>
      </c>
      <c r="W33" s="21">
        <f t="shared" si="9"/>
        <v>0.16200000000000614</v>
      </c>
      <c r="X33" s="21">
        <f t="shared" si="9"/>
        <v>0.21600000000000108</v>
      </c>
      <c r="Y33" s="21">
        <f t="shared" si="9"/>
        <v>0.27000000000001023</v>
      </c>
      <c r="Z33" s="21">
        <f t="shared" si="9"/>
        <v>0.32399999999999807</v>
      </c>
      <c r="AA33" s="21">
        <f t="shared" si="9"/>
        <v>0.37800000000000011</v>
      </c>
      <c r="AB33" s="21">
        <f t="shared" si="9"/>
        <v>0.43200000000000216</v>
      </c>
      <c r="AC33" s="21">
        <f t="shared" si="9"/>
        <v>0.48600000000001131</v>
      </c>
      <c r="AD33" s="21">
        <f t="shared" si="9"/>
        <v>0.53999999999999915</v>
      </c>
    </row>
    <row r="34" spans="8:30" x14ac:dyDescent="0.25">
      <c r="H34" s="20">
        <v>1.7000000000000001E-2</v>
      </c>
      <c r="I34" s="21"/>
      <c r="J34" s="21">
        <f t="shared" ref="J34:R34" si="10">J9-I9</f>
        <v>0.91800000000000637</v>
      </c>
      <c r="K34" s="21">
        <f t="shared" si="10"/>
        <v>0.91799999999999926</v>
      </c>
      <c r="L34" s="21">
        <f t="shared" si="10"/>
        <v>0.91800000000000637</v>
      </c>
      <c r="M34" s="21">
        <f t="shared" si="10"/>
        <v>0.91799999999999216</v>
      </c>
      <c r="N34" s="21">
        <f t="shared" si="10"/>
        <v>0.91800000000000637</v>
      </c>
      <c r="O34" s="21">
        <f t="shared" si="10"/>
        <v>0.91799999999999926</v>
      </c>
      <c r="P34" s="21">
        <f t="shared" si="10"/>
        <v>0.91800000000000637</v>
      </c>
      <c r="Q34" s="21">
        <f t="shared" si="10"/>
        <v>0.91799999999999216</v>
      </c>
      <c r="R34" s="22">
        <f t="shared" si="10"/>
        <v>0.91799999999999216</v>
      </c>
      <c r="T34" s="20">
        <v>1.7000000000000001E-2</v>
      </c>
      <c r="U34" s="21">
        <f t="shared" ref="U34:U52" si="11">I9-I8</f>
        <v>5.3999999999987836E-2</v>
      </c>
      <c r="V34" s="21">
        <f t="shared" ref="V34:V52" si="12">J9-J8</f>
        <v>0.10799999999999699</v>
      </c>
      <c r="W34" s="21">
        <f t="shared" ref="W34:W52" si="13">K9-K8</f>
        <v>0.16199999999999903</v>
      </c>
      <c r="X34" s="21">
        <f t="shared" ref="X34:X52" si="14">L9-L8</f>
        <v>0.21600000000000108</v>
      </c>
      <c r="Y34" s="21">
        <f t="shared" ref="Y34:Y52" si="15">M9-M8</f>
        <v>0.26999999999998892</v>
      </c>
      <c r="Z34" s="21">
        <f t="shared" ref="Z34:Z52" si="16">N9-N8</f>
        <v>0.32399999999999807</v>
      </c>
      <c r="AA34" s="21">
        <f t="shared" ref="AA34:AA52" si="17">O9-O8</f>
        <v>0.37800000000000011</v>
      </c>
      <c r="AB34" s="21">
        <f t="shared" ref="AB34:AB52" si="18">P9-P8</f>
        <v>0.43200000000000216</v>
      </c>
      <c r="AC34" s="21">
        <f t="shared" ref="AC34:AC52" si="19">Q9-Q8</f>
        <v>0.48599999999999</v>
      </c>
      <c r="AD34" s="21">
        <f t="shared" ref="AD34:AD52" si="20">R9-R8</f>
        <v>0.53999999999999915</v>
      </c>
    </row>
    <row r="35" spans="8:30" x14ac:dyDescent="0.25">
      <c r="H35" s="20">
        <v>1.7999999999999999E-2</v>
      </c>
      <c r="I35" s="21"/>
      <c r="J35" s="21">
        <f t="shared" ref="J35:R35" si="21">J10-I10</f>
        <v>0.97200000000000131</v>
      </c>
      <c r="K35" s="21">
        <f t="shared" si="21"/>
        <v>0.97200000000000131</v>
      </c>
      <c r="L35" s="21">
        <f t="shared" si="21"/>
        <v>0.97200000000000131</v>
      </c>
      <c r="M35" s="21">
        <f t="shared" si="21"/>
        <v>0.97200000000000131</v>
      </c>
      <c r="N35" s="21">
        <f t="shared" si="21"/>
        <v>0.97200000000000131</v>
      </c>
      <c r="O35" s="21">
        <f t="shared" si="21"/>
        <v>0.9719999999999871</v>
      </c>
      <c r="P35" s="21">
        <f t="shared" si="21"/>
        <v>0.97200000000000131</v>
      </c>
      <c r="Q35" s="21">
        <f t="shared" si="21"/>
        <v>0.97200000000000131</v>
      </c>
      <c r="R35" s="22">
        <f t="shared" si="21"/>
        <v>0.97200000000000131</v>
      </c>
      <c r="T35" s="20">
        <v>1.7999999999999999E-2</v>
      </c>
      <c r="U35" s="21">
        <f t="shared" si="11"/>
        <v>5.4000000000009152E-2</v>
      </c>
      <c r="V35" s="21">
        <f t="shared" si="12"/>
        <v>0.10800000000000409</v>
      </c>
      <c r="W35" s="21">
        <f t="shared" si="13"/>
        <v>0.16200000000000614</v>
      </c>
      <c r="X35" s="21">
        <f t="shared" si="14"/>
        <v>0.21600000000000108</v>
      </c>
      <c r="Y35" s="21">
        <f t="shared" si="15"/>
        <v>0.27000000000001023</v>
      </c>
      <c r="Z35" s="21">
        <f t="shared" si="16"/>
        <v>0.32400000000000517</v>
      </c>
      <c r="AA35" s="21">
        <f t="shared" si="17"/>
        <v>0.37799999999999301</v>
      </c>
      <c r="AB35" s="21">
        <f t="shared" si="18"/>
        <v>0.43199999999998795</v>
      </c>
      <c r="AC35" s="21">
        <f t="shared" si="19"/>
        <v>0.4859999999999971</v>
      </c>
      <c r="AD35" s="21">
        <f t="shared" si="20"/>
        <v>0.54000000000000625</v>
      </c>
    </row>
    <row r="36" spans="8:30" x14ac:dyDescent="0.25">
      <c r="H36" s="20">
        <v>1.9E-2</v>
      </c>
      <c r="I36" s="21"/>
      <c r="J36" s="21">
        <f t="shared" ref="J36:R36" si="22">J11-I11</f>
        <v>1.0260000000000034</v>
      </c>
      <c r="K36" s="21">
        <f t="shared" si="22"/>
        <v>1.0259999999999962</v>
      </c>
      <c r="L36" s="21">
        <f t="shared" si="22"/>
        <v>1.0260000000000105</v>
      </c>
      <c r="M36" s="21">
        <f t="shared" si="22"/>
        <v>1.0259999999999891</v>
      </c>
      <c r="N36" s="21">
        <f t="shared" si="22"/>
        <v>1.0259999999999962</v>
      </c>
      <c r="O36" s="21">
        <f t="shared" si="22"/>
        <v>1.0260000000000105</v>
      </c>
      <c r="P36" s="21">
        <f t="shared" si="22"/>
        <v>1.0259999999999962</v>
      </c>
      <c r="Q36" s="21">
        <f t="shared" si="22"/>
        <v>1.0260000000000034</v>
      </c>
      <c r="R36" s="22">
        <f t="shared" si="22"/>
        <v>1.0259999999999891</v>
      </c>
      <c r="T36" s="20">
        <v>1.9E-2</v>
      </c>
      <c r="U36" s="21">
        <f t="shared" si="11"/>
        <v>5.3999999999994941E-2</v>
      </c>
      <c r="V36" s="21">
        <f t="shared" si="12"/>
        <v>0.10799999999999699</v>
      </c>
      <c r="W36" s="21">
        <f t="shared" si="13"/>
        <v>0.16199999999999193</v>
      </c>
      <c r="X36" s="21">
        <f t="shared" si="14"/>
        <v>0.21600000000000108</v>
      </c>
      <c r="Y36" s="21">
        <f t="shared" si="15"/>
        <v>0.26999999999998892</v>
      </c>
      <c r="Z36" s="21">
        <f t="shared" si="16"/>
        <v>0.32399999999998386</v>
      </c>
      <c r="AA36" s="21">
        <f t="shared" si="17"/>
        <v>0.37800000000000722</v>
      </c>
      <c r="AB36" s="21">
        <f t="shared" si="18"/>
        <v>0.43200000000000216</v>
      </c>
      <c r="AC36" s="21">
        <f t="shared" si="19"/>
        <v>0.48600000000000421</v>
      </c>
      <c r="AD36" s="21">
        <f t="shared" si="20"/>
        <v>0.53999999999999204</v>
      </c>
    </row>
    <row r="37" spans="8:30" x14ac:dyDescent="0.25">
      <c r="H37" s="20">
        <v>0.02</v>
      </c>
      <c r="I37" s="21"/>
      <c r="J37" s="21">
        <f t="shared" ref="J37:R37" si="23">J12-I12</f>
        <v>1.0800000000000054</v>
      </c>
      <c r="K37" s="21">
        <f t="shared" si="23"/>
        <v>1.0799999999999983</v>
      </c>
      <c r="L37" s="21">
        <f t="shared" si="23"/>
        <v>1.0800000000000054</v>
      </c>
      <c r="M37" s="21">
        <f t="shared" si="23"/>
        <v>1.0799999999999983</v>
      </c>
      <c r="N37" s="21">
        <f t="shared" si="23"/>
        <v>1.0799999999999983</v>
      </c>
      <c r="O37" s="21">
        <f t="shared" si="23"/>
        <v>1.0800000000000054</v>
      </c>
      <c r="P37" s="21">
        <f t="shared" si="23"/>
        <v>1.0799999999999841</v>
      </c>
      <c r="Q37" s="21">
        <f t="shared" si="23"/>
        <v>1.0800000000000054</v>
      </c>
      <c r="R37" s="22">
        <f t="shared" si="23"/>
        <v>1.0799999999999983</v>
      </c>
      <c r="T37" s="20">
        <v>0.02</v>
      </c>
      <c r="U37" s="21">
        <f t="shared" si="11"/>
        <v>5.4000000000002046E-2</v>
      </c>
      <c r="V37" s="21">
        <f t="shared" si="12"/>
        <v>0.10800000000000409</v>
      </c>
      <c r="W37" s="21">
        <f t="shared" si="13"/>
        <v>0.16200000000000614</v>
      </c>
      <c r="X37" s="21">
        <f t="shared" si="14"/>
        <v>0.21600000000000108</v>
      </c>
      <c r="Y37" s="21">
        <f t="shared" si="15"/>
        <v>0.27000000000001023</v>
      </c>
      <c r="Z37" s="21">
        <f t="shared" si="16"/>
        <v>0.32400000000001228</v>
      </c>
      <c r="AA37" s="21">
        <f t="shared" si="17"/>
        <v>0.37800000000000722</v>
      </c>
      <c r="AB37" s="21">
        <f t="shared" si="18"/>
        <v>0.43199999999999505</v>
      </c>
      <c r="AC37" s="21">
        <f t="shared" si="19"/>
        <v>0.4859999999999971</v>
      </c>
      <c r="AD37" s="21">
        <f t="shared" si="20"/>
        <v>0.54000000000000625</v>
      </c>
    </row>
    <row r="38" spans="8:30" x14ac:dyDescent="0.25">
      <c r="H38" s="20">
        <v>2.1000000000000001E-2</v>
      </c>
      <c r="I38" s="21"/>
      <c r="J38" s="21">
        <f t="shared" ref="J38:R38" si="24">J13-I13</f>
        <v>1.1340000000000074</v>
      </c>
      <c r="K38" s="21">
        <f t="shared" si="24"/>
        <v>1.1339999999999932</v>
      </c>
      <c r="L38" s="21">
        <f t="shared" si="24"/>
        <v>1.1340000000000074</v>
      </c>
      <c r="M38" s="21">
        <f t="shared" si="24"/>
        <v>1.1340000000000003</v>
      </c>
      <c r="N38" s="21">
        <f t="shared" si="24"/>
        <v>1.1339999999999932</v>
      </c>
      <c r="O38" s="21">
        <f t="shared" si="24"/>
        <v>1.1340000000000074</v>
      </c>
      <c r="P38" s="21">
        <f t="shared" si="24"/>
        <v>1.1339999999999932</v>
      </c>
      <c r="Q38" s="21">
        <f t="shared" si="24"/>
        <v>1.1340000000000074</v>
      </c>
      <c r="R38" s="22">
        <f t="shared" si="24"/>
        <v>1.1340000000000003</v>
      </c>
      <c r="T38" s="20">
        <v>2.1000000000000001E-2</v>
      </c>
      <c r="U38" s="21">
        <f t="shared" si="11"/>
        <v>5.3999999999994941E-2</v>
      </c>
      <c r="V38" s="21">
        <f t="shared" si="12"/>
        <v>0.10799999999999699</v>
      </c>
      <c r="W38" s="21">
        <f t="shared" si="13"/>
        <v>0.16199999999999193</v>
      </c>
      <c r="X38" s="21">
        <f t="shared" si="14"/>
        <v>0.21599999999999397</v>
      </c>
      <c r="Y38" s="21">
        <f t="shared" si="15"/>
        <v>0.26999999999999602</v>
      </c>
      <c r="Z38" s="21">
        <f t="shared" si="16"/>
        <v>0.32399999999999096</v>
      </c>
      <c r="AA38" s="21">
        <f t="shared" si="17"/>
        <v>0.37799999999999301</v>
      </c>
      <c r="AB38" s="21">
        <f t="shared" si="18"/>
        <v>0.43200000000000216</v>
      </c>
      <c r="AC38" s="21">
        <f t="shared" si="19"/>
        <v>0.48600000000000421</v>
      </c>
      <c r="AD38" s="21">
        <f t="shared" si="20"/>
        <v>0.54000000000000625</v>
      </c>
    </row>
    <row r="39" spans="8:30" x14ac:dyDescent="0.25">
      <c r="H39" s="20">
        <v>2.1999999999999999E-2</v>
      </c>
      <c r="I39" s="21"/>
      <c r="J39" s="21">
        <f t="shared" ref="J39:R39" si="25">J14-I14</f>
        <v>1.1880000000000024</v>
      </c>
      <c r="K39" s="21">
        <f t="shared" si="25"/>
        <v>1.1879999999999953</v>
      </c>
      <c r="L39" s="21">
        <f t="shared" si="25"/>
        <v>1.1880000000000024</v>
      </c>
      <c r="M39" s="21">
        <f t="shared" si="25"/>
        <v>1.1879999999999882</v>
      </c>
      <c r="N39" s="21">
        <f t="shared" si="25"/>
        <v>1.1880000000000166</v>
      </c>
      <c r="O39" s="21">
        <f t="shared" si="25"/>
        <v>1.1879999999999882</v>
      </c>
      <c r="P39" s="21">
        <f t="shared" si="25"/>
        <v>1.1880000000000024</v>
      </c>
      <c r="Q39" s="21">
        <f t="shared" si="25"/>
        <v>1.1879999999999953</v>
      </c>
      <c r="R39" s="22">
        <f t="shared" si="25"/>
        <v>1.1880000000000024</v>
      </c>
      <c r="T39" s="20">
        <v>2.1999999999999999E-2</v>
      </c>
      <c r="U39" s="21">
        <f t="shared" si="11"/>
        <v>5.4000000000009152E-2</v>
      </c>
      <c r="V39" s="21">
        <f t="shared" si="12"/>
        <v>0.10800000000000409</v>
      </c>
      <c r="W39" s="21">
        <f t="shared" si="13"/>
        <v>0.16200000000000614</v>
      </c>
      <c r="X39" s="21">
        <f t="shared" si="14"/>
        <v>0.21600000000000108</v>
      </c>
      <c r="Y39" s="21">
        <f t="shared" si="15"/>
        <v>0.26999999999998892</v>
      </c>
      <c r="Z39" s="21">
        <f t="shared" si="16"/>
        <v>0.32400000000001228</v>
      </c>
      <c r="AA39" s="21">
        <f t="shared" si="17"/>
        <v>0.37799999999999301</v>
      </c>
      <c r="AB39" s="21">
        <f t="shared" si="18"/>
        <v>0.43200000000000216</v>
      </c>
      <c r="AC39" s="21">
        <f t="shared" si="19"/>
        <v>0.48599999999999</v>
      </c>
      <c r="AD39" s="21">
        <f t="shared" si="20"/>
        <v>0.53999999999999204</v>
      </c>
    </row>
    <row r="40" spans="8:30" x14ac:dyDescent="0.25">
      <c r="H40" s="20">
        <v>2.3E-2</v>
      </c>
      <c r="I40" s="21"/>
      <c r="J40" s="21">
        <f t="shared" ref="J40:R40" si="26">J15-I15</f>
        <v>1.2420000000000044</v>
      </c>
      <c r="K40" s="21">
        <f t="shared" si="26"/>
        <v>1.2419999999999973</v>
      </c>
      <c r="L40" s="21">
        <f t="shared" si="26"/>
        <v>1.2420000000000044</v>
      </c>
      <c r="M40" s="21">
        <f t="shared" si="26"/>
        <v>1.2419999999999973</v>
      </c>
      <c r="N40" s="21">
        <f t="shared" si="26"/>
        <v>1.2419999999999973</v>
      </c>
      <c r="O40" s="21">
        <f t="shared" si="26"/>
        <v>1.2420000000000044</v>
      </c>
      <c r="P40" s="21">
        <f t="shared" si="26"/>
        <v>1.2419999999999973</v>
      </c>
      <c r="Q40" s="21">
        <f t="shared" si="26"/>
        <v>1.2419999999999973</v>
      </c>
      <c r="R40" s="22">
        <f t="shared" si="26"/>
        <v>1.2420000000000044</v>
      </c>
      <c r="T40" s="20">
        <v>2.3E-2</v>
      </c>
      <c r="U40" s="21">
        <f t="shared" si="11"/>
        <v>5.3999999999994941E-2</v>
      </c>
      <c r="V40" s="21">
        <f t="shared" si="12"/>
        <v>0.10799999999999699</v>
      </c>
      <c r="W40" s="21">
        <f t="shared" si="13"/>
        <v>0.16199999999999903</v>
      </c>
      <c r="X40" s="21">
        <f t="shared" si="14"/>
        <v>0.21600000000000108</v>
      </c>
      <c r="Y40" s="21">
        <f t="shared" si="15"/>
        <v>0.27000000000001023</v>
      </c>
      <c r="Z40" s="21">
        <f t="shared" si="16"/>
        <v>0.32399999999999096</v>
      </c>
      <c r="AA40" s="21">
        <f t="shared" si="17"/>
        <v>0.37800000000000722</v>
      </c>
      <c r="AB40" s="21">
        <f t="shared" si="18"/>
        <v>0.43200000000000216</v>
      </c>
      <c r="AC40" s="21">
        <f t="shared" si="19"/>
        <v>0.48600000000000421</v>
      </c>
      <c r="AD40" s="21">
        <f t="shared" si="20"/>
        <v>0.54000000000000625</v>
      </c>
    </row>
    <row r="41" spans="8:30" x14ac:dyDescent="0.25">
      <c r="H41" s="20">
        <v>2.4E-2</v>
      </c>
      <c r="I41" s="21"/>
      <c r="J41" s="21">
        <f t="shared" ref="J41:R41" si="27">J16-I16</f>
        <v>1.2959999999999994</v>
      </c>
      <c r="K41" s="21">
        <f t="shared" si="27"/>
        <v>1.2960000000000065</v>
      </c>
      <c r="L41" s="21">
        <f t="shared" si="27"/>
        <v>1.2959999999999994</v>
      </c>
      <c r="M41" s="21">
        <f t="shared" si="27"/>
        <v>1.2959999999999994</v>
      </c>
      <c r="N41" s="21">
        <f t="shared" si="27"/>
        <v>1.2960000000000065</v>
      </c>
      <c r="O41" s="21">
        <f t="shared" si="27"/>
        <v>1.2959999999999852</v>
      </c>
      <c r="P41" s="21">
        <f t="shared" si="27"/>
        <v>1.2959999999999994</v>
      </c>
      <c r="Q41" s="21">
        <f t="shared" si="27"/>
        <v>1.2960000000000065</v>
      </c>
      <c r="R41" s="22">
        <f t="shared" si="27"/>
        <v>1.2959999999999923</v>
      </c>
      <c r="T41" s="20">
        <v>2.4E-2</v>
      </c>
      <c r="U41" s="21">
        <f t="shared" si="11"/>
        <v>5.4000000000002046E-2</v>
      </c>
      <c r="V41" s="21">
        <f t="shared" si="12"/>
        <v>0.10799999999999699</v>
      </c>
      <c r="W41" s="21">
        <f t="shared" si="13"/>
        <v>0.16200000000000614</v>
      </c>
      <c r="X41" s="21">
        <f t="shared" si="14"/>
        <v>0.21600000000000108</v>
      </c>
      <c r="Y41" s="21">
        <f t="shared" si="15"/>
        <v>0.27000000000000313</v>
      </c>
      <c r="Z41" s="21">
        <f t="shared" si="16"/>
        <v>0.32400000000001228</v>
      </c>
      <c r="AA41" s="21">
        <f t="shared" si="17"/>
        <v>0.37799999999999301</v>
      </c>
      <c r="AB41" s="21">
        <f t="shared" si="18"/>
        <v>0.43199999999999505</v>
      </c>
      <c r="AC41" s="21">
        <f t="shared" si="19"/>
        <v>0.48600000000000421</v>
      </c>
      <c r="AD41" s="21">
        <f t="shared" si="20"/>
        <v>0.53999999999999204</v>
      </c>
    </row>
    <row r="42" spans="8:30" x14ac:dyDescent="0.25">
      <c r="H42" s="20">
        <v>2.5000000000000001E-2</v>
      </c>
      <c r="I42" s="21"/>
      <c r="J42" s="21">
        <f t="shared" ref="J42:R42" si="28">J17-I17</f>
        <v>1.3500000000000085</v>
      </c>
      <c r="K42" s="21">
        <f t="shared" si="28"/>
        <v>1.3499999999999943</v>
      </c>
      <c r="L42" s="21">
        <f t="shared" si="28"/>
        <v>1.3500000000000085</v>
      </c>
      <c r="M42" s="21">
        <f t="shared" si="28"/>
        <v>1.3499999999999943</v>
      </c>
      <c r="N42" s="21">
        <f t="shared" si="28"/>
        <v>1.3499999999999943</v>
      </c>
      <c r="O42" s="21">
        <f t="shared" si="28"/>
        <v>1.3500000000000085</v>
      </c>
      <c r="P42" s="21">
        <f t="shared" si="28"/>
        <v>1.3499999999999943</v>
      </c>
      <c r="Q42" s="21">
        <f t="shared" si="28"/>
        <v>1.3500000000000085</v>
      </c>
      <c r="R42" s="22">
        <f t="shared" si="28"/>
        <v>1.3499999999999943</v>
      </c>
      <c r="T42" s="20">
        <v>2.5000000000000001E-2</v>
      </c>
      <c r="U42" s="21">
        <f t="shared" si="11"/>
        <v>5.3999999999994941E-2</v>
      </c>
      <c r="V42" s="21">
        <f t="shared" si="12"/>
        <v>0.10800000000000409</v>
      </c>
      <c r="W42" s="21">
        <f t="shared" si="13"/>
        <v>0.16199999999999193</v>
      </c>
      <c r="X42" s="21">
        <f t="shared" si="14"/>
        <v>0.21600000000000108</v>
      </c>
      <c r="Y42" s="21">
        <f t="shared" si="15"/>
        <v>0.26999999999999602</v>
      </c>
      <c r="Z42" s="21">
        <f t="shared" si="16"/>
        <v>0.32399999999998386</v>
      </c>
      <c r="AA42" s="21">
        <f t="shared" si="17"/>
        <v>0.37800000000000722</v>
      </c>
      <c r="AB42" s="21">
        <f t="shared" si="18"/>
        <v>0.43200000000000216</v>
      </c>
      <c r="AC42" s="21">
        <f t="shared" si="19"/>
        <v>0.48600000000000421</v>
      </c>
      <c r="AD42" s="21">
        <f t="shared" si="20"/>
        <v>0.54000000000000625</v>
      </c>
    </row>
    <row r="43" spans="8:30" x14ac:dyDescent="0.25">
      <c r="H43" s="20">
        <v>2.5999999999999999E-2</v>
      </c>
      <c r="I43" s="21"/>
      <c r="J43" s="21">
        <f t="shared" ref="J43:R43" si="29">J18-I18</f>
        <v>1.4039999999999964</v>
      </c>
      <c r="K43" s="21">
        <f t="shared" si="29"/>
        <v>1.4040000000000035</v>
      </c>
      <c r="L43" s="21">
        <f t="shared" si="29"/>
        <v>1.4040000000000035</v>
      </c>
      <c r="M43" s="21">
        <f t="shared" si="29"/>
        <v>1.4039999999999893</v>
      </c>
      <c r="N43" s="21">
        <f t="shared" si="29"/>
        <v>1.4039999999999964</v>
      </c>
      <c r="O43" s="21">
        <f t="shared" si="29"/>
        <v>1.4040000000000035</v>
      </c>
      <c r="P43" s="21">
        <f t="shared" si="29"/>
        <v>1.4040000000000035</v>
      </c>
      <c r="Q43" s="21">
        <f t="shared" si="29"/>
        <v>1.4039999999999964</v>
      </c>
      <c r="R43" s="22">
        <f t="shared" si="29"/>
        <v>1.4040000000000106</v>
      </c>
      <c r="T43" s="20">
        <v>2.5999999999999999E-2</v>
      </c>
      <c r="U43" s="21">
        <f t="shared" si="11"/>
        <v>5.4000000000009152E-2</v>
      </c>
      <c r="V43" s="21">
        <f t="shared" si="12"/>
        <v>0.10799999999999699</v>
      </c>
      <c r="W43" s="21">
        <f t="shared" si="13"/>
        <v>0.16200000000000614</v>
      </c>
      <c r="X43" s="21">
        <f t="shared" si="14"/>
        <v>0.21600000000000108</v>
      </c>
      <c r="Y43" s="21">
        <f t="shared" si="15"/>
        <v>0.26999999999999602</v>
      </c>
      <c r="Z43" s="21">
        <f t="shared" si="16"/>
        <v>0.32399999999999807</v>
      </c>
      <c r="AA43" s="21">
        <f t="shared" si="17"/>
        <v>0.37799999999999301</v>
      </c>
      <c r="AB43" s="21">
        <f t="shared" si="18"/>
        <v>0.43200000000000216</v>
      </c>
      <c r="AC43" s="21">
        <f t="shared" si="19"/>
        <v>0.48599999999999</v>
      </c>
      <c r="AD43" s="21">
        <f t="shared" si="20"/>
        <v>0.54000000000000625</v>
      </c>
    </row>
    <row r="44" spans="8:30" x14ac:dyDescent="0.25">
      <c r="H44" s="20">
        <v>2.7E-2</v>
      </c>
      <c r="I44" s="21"/>
      <c r="J44" s="21">
        <f t="shared" ref="J44:R44" si="30">J19-I19</f>
        <v>1.4580000000000055</v>
      </c>
      <c r="K44" s="21">
        <f t="shared" si="30"/>
        <v>1.4579999999999913</v>
      </c>
      <c r="L44" s="21">
        <f t="shared" si="30"/>
        <v>1.4580000000000126</v>
      </c>
      <c r="M44" s="21">
        <f t="shared" si="30"/>
        <v>1.4579999999999913</v>
      </c>
      <c r="N44" s="21">
        <f t="shared" si="30"/>
        <v>1.4579999999999984</v>
      </c>
      <c r="O44" s="21">
        <f t="shared" si="30"/>
        <v>1.4580000000000055</v>
      </c>
      <c r="P44" s="21">
        <f t="shared" si="30"/>
        <v>1.4579999999999984</v>
      </c>
      <c r="Q44" s="21">
        <f t="shared" si="30"/>
        <v>1.4579999999999984</v>
      </c>
      <c r="R44" s="22">
        <f t="shared" si="30"/>
        <v>1.4579999999999984</v>
      </c>
      <c r="T44" s="20">
        <v>2.7E-2</v>
      </c>
      <c r="U44" s="21">
        <f t="shared" si="11"/>
        <v>5.3999999999994941E-2</v>
      </c>
      <c r="V44" s="21">
        <f t="shared" si="12"/>
        <v>0.10800000000000409</v>
      </c>
      <c r="W44" s="21">
        <f t="shared" si="13"/>
        <v>0.16199999999999193</v>
      </c>
      <c r="X44" s="21">
        <f t="shared" si="14"/>
        <v>0.21600000000000108</v>
      </c>
      <c r="Y44" s="21">
        <f t="shared" si="15"/>
        <v>0.27000000000000313</v>
      </c>
      <c r="Z44" s="21">
        <f t="shared" si="16"/>
        <v>0.32400000000000517</v>
      </c>
      <c r="AA44" s="21">
        <f t="shared" si="17"/>
        <v>0.37800000000000722</v>
      </c>
      <c r="AB44" s="21">
        <f t="shared" si="18"/>
        <v>0.43200000000000216</v>
      </c>
      <c r="AC44" s="21">
        <f t="shared" si="19"/>
        <v>0.48600000000000421</v>
      </c>
      <c r="AD44" s="21">
        <f t="shared" si="20"/>
        <v>0.53999999999999204</v>
      </c>
    </row>
    <row r="45" spans="8:30" x14ac:dyDescent="0.25">
      <c r="H45" s="20">
        <v>2.8000000000000001E-2</v>
      </c>
      <c r="I45" s="21"/>
      <c r="J45" s="21">
        <f t="shared" ref="J45:R45" si="31">J20-I20</f>
        <v>1.5120000000000005</v>
      </c>
      <c r="K45" s="21">
        <f t="shared" si="31"/>
        <v>1.5120000000000005</v>
      </c>
      <c r="L45" s="21">
        <f t="shared" si="31"/>
        <v>1.5120000000000005</v>
      </c>
      <c r="M45" s="21">
        <f t="shared" si="31"/>
        <v>1.5120000000000076</v>
      </c>
      <c r="N45" s="21">
        <f t="shared" si="31"/>
        <v>1.5119999999999862</v>
      </c>
      <c r="O45" s="21">
        <f t="shared" si="31"/>
        <v>1.5120000000000076</v>
      </c>
      <c r="P45" s="21">
        <f t="shared" si="31"/>
        <v>1.5120000000000005</v>
      </c>
      <c r="Q45" s="21">
        <f t="shared" si="31"/>
        <v>1.5120000000000005</v>
      </c>
      <c r="R45" s="22">
        <f t="shared" si="31"/>
        <v>1.5120000000000005</v>
      </c>
      <c r="T45" s="20">
        <v>2.8000000000000001E-2</v>
      </c>
      <c r="U45" s="21">
        <f t="shared" si="11"/>
        <v>5.4000000000002046E-2</v>
      </c>
      <c r="V45" s="21">
        <f t="shared" si="12"/>
        <v>0.10799999999999699</v>
      </c>
      <c r="W45" s="21">
        <f t="shared" si="13"/>
        <v>0.16200000000000614</v>
      </c>
      <c r="X45" s="21">
        <f t="shared" si="14"/>
        <v>0.21599999999999397</v>
      </c>
      <c r="Y45" s="21">
        <f t="shared" si="15"/>
        <v>0.27000000000001023</v>
      </c>
      <c r="Z45" s="21">
        <f t="shared" si="16"/>
        <v>0.32399999999999807</v>
      </c>
      <c r="AA45" s="21">
        <f t="shared" si="17"/>
        <v>0.37800000000000011</v>
      </c>
      <c r="AB45" s="21">
        <f t="shared" si="18"/>
        <v>0.43200000000000216</v>
      </c>
      <c r="AC45" s="21">
        <f t="shared" si="19"/>
        <v>0.48600000000000421</v>
      </c>
      <c r="AD45" s="21">
        <f t="shared" si="20"/>
        <v>0.54000000000000625</v>
      </c>
    </row>
    <row r="46" spans="8:30" x14ac:dyDescent="0.25">
      <c r="H46" s="20">
        <v>2.9000000000000001E-2</v>
      </c>
      <c r="I46" s="21"/>
      <c r="J46" s="21">
        <f t="shared" ref="J46:R46" si="32">J21-I21</f>
        <v>1.5660000000000096</v>
      </c>
      <c r="K46" s="21">
        <f t="shared" si="32"/>
        <v>1.5659999999999954</v>
      </c>
      <c r="L46" s="21">
        <f t="shared" si="32"/>
        <v>1.5660000000000025</v>
      </c>
      <c r="M46" s="21">
        <f t="shared" si="32"/>
        <v>1.5659999999999954</v>
      </c>
      <c r="N46" s="21">
        <f t="shared" si="32"/>
        <v>1.5659999999999954</v>
      </c>
      <c r="O46" s="21">
        <f t="shared" si="32"/>
        <v>1.5660000000000096</v>
      </c>
      <c r="P46" s="21">
        <f t="shared" si="32"/>
        <v>1.5660000000000025</v>
      </c>
      <c r="Q46" s="21">
        <f t="shared" si="32"/>
        <v>1.5660000000000025</v>
      </c>
      <c r="R46" s="22">
        <f t="shared" si="32"/>
        <v>1.5659999999999883</v>
      </c>
      <c r="T46" s="20">
        <v>2.9000000000000001E-2</v>
      </c>
      <c r="U46" s="21">
        <f t="shared" si="11"/>
        <v>5.3999999999994941E-2</v>
      </c>
      <c r="V46" s="21">
        <f t="shared" si="12"/>
        <v>0.10800000000000409</v>
      </c>
      <c r="W46" s="21">
        <f t="shared" si="13"/>
        <v>0.16199999999999903</v>
      </c>
      <c r="X46" s="21">
        <f t="shared" si="14"/>
        <v>0.21600000000000108</v>
      </c>
      <c r="Y46" s="21">
        <f t="shared" si="15"/>
        <v>0.26999999999998892</v>
      </c>
      <c r="Z46" s="21">
        <f t="shared" si="16"/>
        <v>0.32399999999999807</v>
      </c>
      <c r="AA46" s="21">
        <f t="shared" si="17"/>
        <v>0.37800000000000011</v>
      </c>
      <c r="AB46" s="21">
        <f t="shared" si="18"/>
        <v>0.43200000000000216</v>
      </c>
      <c r="AC46" s="21">
        <f t="shared" si="19"/>
        <v>0.48600000000000421</v>
      </c>
      <c r="AD46" s="21">
        <f t="shared" si="20"/>
        <v>0.53999999999999204</v>
      </c>
    </row>
    <row r="47" spans="8:30" x14ac:dyDescent="0.25">
      <c r="H47" s="20">
        <v>0.03</v>
      </c>
      <c r="I47" s="21"/>
      <c r="J47" s="21">
        <f t="shared" ref="J47:R47" si="33">J22-I22</f>
        <v>1.6199999999999974</v>
      </c>
      <c r="K47" s="21">
        <f t="shared" si="33"/>
        <v>1.6200000000000045</v>
      </c>
      <c r="L47" s="21">
        <f t="shared" si="33"/>
        <v>1.6199999999999974</v>
      </c>
      <c r="M47" s="21">
        <f t="shared" si="33"/>
        <v>1.6199999999999903</v>
      </c>
      <c r="N47" s="21">
        <f t="shared" si="33"/>
        <v>1.6200000000000045</v>
      </c>
      <c r="O47" s="21">
        <f t="shared" si="33"/>
        <v>1.6200000000000045</v>
      </c>
      <c r="P47" s="21">
        <f t="shared" si="33"/>
        <v>1.6199999999999903</v>
      </c>
      <c r="Q47" s="21">
        <f t="shared" si="33"/>
        <v>1.6200000000000045</v>
      </c>
      <c r="R47" s="22">
        <f t="shared" si="33"/>
        <v>1.6200000000000045</v>
      </c>
      <c r="T47" s="20">
        <v>0.03</v>
      </c>
      <c r="U47" s="21">
        <f t="shared" si="11"/>
        <v>5.4000000000009152E-2</v>
      </c>
      <c r="V47" s="21">
        <f t="shared" si="12"/>
        <v>0.10799999999999699</v>
      </c>
      <c r="W47" s="21">
        <f t="shared" si="13"/>
        <v>0.16200000000000614</v>
      </c>
      <c r="X47" s="21">
        <f t="shared" si="14"/>
        <v>0.21600000000000108</v>
      </c>
      <c r="Y47" s="21">
        <f t="shared" si="15"/>
        <v>0.26999999999999602</v>
      </c>
      <c r="Z47" s="21">
        <f t="shared" si="16"/>
        <v>0.32400000000000517</v>
      </c>
      <c r="AA47" s="21">
        <f t="shared" si="17"/>
        <v>0.37800000000000011</v>
      </c>
      <c r="AB47" s="21">
        <f t="shared" si="18"/>
        <v>0.43199999999998795</v>
      </c>
      <c r="AC47" s="21">
        <f t="shared" si="19"/>
        <v>0.48599999999999</v>
      </c>
      <c r="AD47" s="21">
        <f t="shared" si="20"/>
        <v>0.54000000000000625</v>
      </c>
    </row>
    <row r="48" spans="8:30" x14ac:dyDescent="0.25">
      <c r="H48" s="20">
        <v>3.1E-2</v>
      </c>
      <c r="I48" s="21"/>
      <c r="J48" s="21">
        <f t="shared" ref="J48:R48" si="34">J23-I23</f>
        <v>1.6740000000000137</v>
      </c>
      <c r="K48" s="21">
        <f t="shared" si="34"/>
        <v>1.6739999999999924</v>
      </c>
      <c r="L48" s="21">
        <f t="shared" si="34"/>
        <v>1.6740000000000066</v>
      </c>
      <c r="M48" s="21">
        <f t="shared" si="34"/>
        <v>1.6739999999999995</v>
      </c>
      <c r="N48" s="21">
        <f t="shared" si="34"/>
        <v>1.6739999999999924</v>
      </c>
      <c r="O48" s="21">
        <f t="shared" si="34"/>
        <v>1.6740000000000066</v>
      </c>
      <c r="P48" s="21">
        <f t="shared" si="34"/>
        <v>1.6739999999999924</v>
      </c>
      <c r="Q48" s="21">
        <f t="shared" si="34"/>
        <v>1.6740000000000066</v>
      </c>
      <c r="R48" s="22">
        <f t="shared" si="34"/>
        <v>1.6740000000000066</v>
      </c>
      <c r="T48" s="20">
        <v>3.1E-2</v>
      </c>
      <c r="U48" s="21">
        <f t="shared" si="11"/>
        <v>5.3999999999987836E-2</v>
      </c>
      <c r="V48" s="21">
        <f t="shared" si="12"/>
        <v>0.10800000000000409</v>
      </c>
      <c r="W48" s="21">
        <f t="shared" si="13"/>
        <v>0.16199999999999193</v>
      </c>
      <c r="X48" s="21">
        <f t="shared" si="14"/>
        <v>0.21600000000000108</v>
      </c>
      <c r="Y48" s="21">
        <f t="shared" si="15"/>
        <v>0.27000000000001023</v>
      </c>
      <c r="Z48" s="21">
        <f t="shared" si="16"/>
        <v>0.32399999999999807</v>
      </c>
      <c r="AA48" s="21">
        <f t="shared" si="17"/>
        <v>0.37800000000000011</v>
      </c>
      <c r="AB48" s="21">
        <f t="shared" si="18"/>
        <v>0.43200000000000216</v>
      </c>
      <c r="AC48" s="21">
        <f t="shared" si="19"/>
        <v>0.48600000000000421</v>
      </c>
      <c r="AD48" s="21">
        <f t="shared" si="20"/>
        <v>0.54000000000000625</v>
      </c>
    </row>
    <row r="49" spans="8:30" x14ac:dyDescent="0.25">
      <c r="H49" s="20">
        <v>3.2000000000000001E-2</v>
      </c>
      <c r="I49" s="21"/>
      <c r="J49" s="21">
        <f t="shared" ref="J49:R49" si="35">J24-I24</f>
        <v>1.7280000000000015</v>
      </c>
      <c r="K49" s="21">
        <f t="shared" si="35"/>
        <v>1.7280000000000015</v>
      </c>
      <c r="L49" s="21">
        <f t="shared" si="35"/>
        <v>1.7280000000000015</v>
      </c>
      <c r="M49" s="21">
        <f t="shared" si="35"/>
        <v>1.7279999999999873</v>
      </c>
      <c r="N49" s="21">
        <f t="shared" si="35"/>
        <v>1.7280000000000015</v>
      </c>
      <c r="O49" s="21">
        <f t="shared" si="35"/>
        <v>1.7280000000000086</v>
      </c>
      <c r="P49" s="21">
        <f t="shared" si="35"/>
        <v>1.7279999999999944</v>
      </c>
      <c r="Q49" s="21">
        <f t="shared" si="35"/>
        <v>1.7280000000000086</v>
      </c>
      <c r="R49" s="22">
        <f t="shared" si="35"/>
        <v>1.7279999999999944</v>
      </c>
      <c r="T49" s="20">
        <v>3.2000000000000001E-2</v>
      </c>
      <c r="U49" s="21">
        <f t="shared" si="11"/>
        <v>5.4000000000009152E-2</v>
      </c>
      <c r="V49" s="21">
        <f t="shared" si="12"/>
        <v>0.10799999999999699</v>
      </c>
      <c r="W49" s="21">
        <f t="shared" si="13"/>
        <v>0.16200000000000614</v>
      </c>
      <c r="X49" s="21">
        <f t="shared" si="14"/>
        <v>0.21600000000000108</v>
      </c>
      <c r="Y49" s="21">
        <f t="shared" si="15"/>
        <v>0.26999999999998892</v>
      </c>
      <c r="Z49" s="21">
        <f t="shared" si="16"/>
        <v>0.32399999999999807</v>
      </c>
      <c r="AA49" s="21">
        <f t="shared" si="17"/>
        <v>0.37800000000000011</v>
      </c>
      <c r="AB49" s="21">
        <f t="shared" si="18"/>
        <v>0.43200000000000216</v>
      </c>
      <c r="AC49" s="21">
        <f t="shared" si="19"/>
        <v>0.48600000000000421</v>
      </c>
      <c r="AD49" s="21">
        <f t="shared" si="20"/>
        <v>0.53999999999999204</v>
      </c>
    </row>
    <row r="50" spans="8:30" x14ac:dyDescent="0.25">
      <c r="H50" s="20">
        <v>3.3000000000000002E-2</v>
      </c>
      <c r="I50" s="21"/>
      <c r="J50" s="21">
        <f t="shared" ref="J50:R50" si="36">J25-I25</f>
        <v>1.7820000000000036</v>
      </c>
      <c r="K50" s="21">
        <f t="shared" si="36"/>
        <v>1.7819999999999965</v>
      </c>
      <c r="L50" s="21">
        <f t="shared" si="36"/>
        <v>1.7820000000000107</v>
      </c>
      <c r="M50" s="21">
        <f t="shared" si="36"/>
        <v>1.7819999999999965</v>
      </c>
      <c r="N50" s="21">
        <f t="shared" si="36"/>
        <v>1.7819999999999894</v>
      </c>
      <c r="O50" s="21">
        <f t="shared" si="36"/>
        <v>1.7820000000000107</v>
      </c>
      <c r="P50" s="21">
        <f t="shared" si="36"/>
        <v>1.7819999999999965</v>
      </c>
      <c r="Q50" s="21">
        <f t="shared" si="36"/>
        <v>1.7820000000000107</v>
      </c>
      <c r="R50" s="22">
        <f t="shared" si="36"/>
        <v>1.7819999999999965</v>
      </c>
      <c r="T50" s="20">
        <v>3.3000000000000002E-2</v>
      </c>
      <c r="U50" s="21">
        <f t="shared" si="11"/>
        <v>5.3999999999994941E-2</v>
      </c>
      <c r="V50" s="21">
        <f t="shared" si="12"/>
        <v>0.10799999999999699</v>
      </c>
      <c r="W50" s="21">
        <f t="shared" si="13"/>
        <v>0.16199999999999193</v>
      </c>
      <c r="X50" s="21">
        <f t="shared" si="14"/>
        <v>0.21600000000000108</v>
      </c>
      <c r="Y50" s="21">
        <f t="shared" si="15"/>
        <v>0.27000000000001023</v>
      </c>
      <c r="Z50" s="21">
        <f t="shared" si="16"/>
        <v>0.32399999999999807</v>
      </c>
      <c r="AA50" s="21">
        <f t="shared" si="17"/>
        <v>0.37800000000000011</v>
      </c>
      <c r="AB50" s="21">
        <f t="shared" si="18"/>
        <v>0.43200000000000216</v>
      </c>
      <c r="AC50" s="21">
        <f t="shared" si="19"/>
        <v>0.48600000000000421</v>
      </c>
      <c r="AD50" s="21">
        <f t="shared" si="20"/>
        <v>0.54000000000000625</v>
      </c>
    </row>
    <row r="51" spans="8:30" x14ac:dyDescent="0.25">
      <c r="H51" s="20">
        <v>3.4000000000000002E-2</v>
      </c>
      <c r="I51" s="21"/>
      <c r="J51" s="21">
        <f t="shared" ref="J51:R51" si="37">J26-I26</f>
        <v>1.8360000000000056</v>
      </c>
      <c r="K51" s="21">
        <f t="shared" si="37"/>
        <v>1.8359999999999985</v>
      </c>
      <c r="L51" s="21">
        <f t="shared" si="37"/>
        <v>1.8360000000000056</v>
      </c>
      <c r="M51" s="21">
        <f t="shared" si="37"/>
        <v>1.8359999999999843</v>
      </c>
      <c r="N51" s="21">
        <f t="shared" si="37"/>
        <v>1.8359999999999985</v>
      </c>
      <c r="O51" s="21">
        <f t="shared" si="37"/>
        <v>1.8360000000000127</v>
      </c>
      <c r="P51" s="21">
        <f t="shared" si="37"/>
        <v>1.8359999999999985</v>
      </c>
      <c r="Q51" s="21">
        <f t="shared" si="37"/>
        <v>1.8359999999999985</v>
      </c>
      <c r="R51" s="22">
        <f t="shared" si="37"/>
        <v>1.8359999999999985</v>
      </c>
      <c r="T51" s="20">
        <v>3.4000000000000002E-2</v>
      </c>
      <c r="U51" s="21">
        <f t="shared" si="11"/>
        <v>5.4000000000002046E-2</v>
      </c>
      <c r="V51" s="21">
        <f t="shared" si="12"/>
        <v>0.10800000000000409</v>
      </c>
      <c r="W51" s="21">
        <f t="shared" si="13"/>
        <v>0.16200000000000614</v>
      </c>
      <c r="X51" s="21">
        <f t="shared" si="14"/>
        <v>0.21600000000000108</v>
      </c>
      <c r="Y51" s="21">
        <f t="shared" si="15"/>
        <v>0.26999999999998892</v>
      </c>
      <c r="Z51" s="21">
        <f t="shared" si="16"/>
        <v>0.32399999999999807</v>
      </c>
      <c r="AA51" s="21">
        <f t="shared" si="17"/>
        <v>0.37800000000000011</v>
      </c>
      <c r="AB51" s="21">
        <f t="shared" si="18"/>
        <v>0.43200000000000216</v>
      </c>
      <c r="AC51" s="21">
        <f t="shared" si="19"/>
        <v>0.48599999999999</v>
      </c>
      <c r="AD51" s="21">
        <f t="shared" si="20"/>
        <v>0.53999999999999204</v>
      </c>
    </row>
    <row r="52" spans="8:30" x14ac:dyDescent="0.25">
      <c r="H52" s="23">
        <v>3.5000000000000003E-2</v>
      </c>
      <c r="I52" s="24"/>
      <c r="J52" s="24">
        <f t="shared" ref="J52:R52" si="38">J27-I27</f>
        <v>1.8900000000000077</v>
      </c>
      <c r="K52" s="24">
        <f t="shared" si="38"/>
        <v>1.8900000000000006</v>
      </c>
      <c r="L52" s="24">
        <f t="shared" si="38"/>
        <v>1.8900000000000077</v>
      </c>
      <c r="M52" s="24">
        <f t="shared" si="38"/>
        <v>1.8899999999999935</v>
      </c>
      <c r="N52" s="24">
        <f t="shared" si="38"/>
        <v>1.8900000000000006</v>
      </c>
      <c r="O52" s="24">
        <f t="shared" si="38"/>
        <v>1.8900000000000006</v>
      </c>
      <c r="P52" s="24">
        <f t="shared" si="38"/>
        <v>1.8900000000000006</v>
      </c>
      <c r="Q52" s="24">
        <f t="shared" si="38"/>
        <v>1.8899999999999864</v>
      </c>
      <c r="R52" s="25">
        <f t="shared" si="38"/>
        <v>1.8900000000000148</v>
      </c>
      <c r="T52" s="23">
        <v>3.5000000000000003E-2</v>
      </c>
      <c r="U52" s="21">
        <f t="shared" si="11"/>
        <v>5.3999999999994941E-2</v>
      </c>
      <c r="V52" s="21">
        <f t="shared" si="12"/>
        <v>0.10799999999999699</v>
      </c>
      <c r="W52" s="21">
        <f t="shared" si="13"/>
        <v>0.16199999999999903</v>
      </c>
      <c r="X52" s="21">
        <f t="shared" si="14"/>
        <v>0.21600000000000108</v>
      </c>
      <c r="Y52" s="21">
        <f t="shared" si="15"/>
        <v>0.27000000000001023</v>
      </c>
      <c r="Z52" s="21">
        <f t="shared" si="16"/>
        <v>0.32400000000001228</v>
      </c>
      <c r="AA52" s="21">
        <f t="shared" si="17"/>
        <v>0.37800000000000011</v>
      </c>
      <c r="AB52" s="21">
        <f t="shared" si="18"/>
        <v>0.43200000000000216</v>
      </c>
      <c r="AC52" s="21">
        <f t="shared" si="19"/>
        <v>0.48599999999999</v>
      </c>
      <c r="AD52" s="21">
        <f t="shared" si="20"/>
        <v>0.54000000000000625</v>
      </c>
    </row>
    <row r="53" spans="8:30" x14ac:dyDescent="0.25">
      <c r="J53" s="13" t="s">
        <v>52</v>
      </c>
      <c r="K53" s="13"/>
      <c r="L53" s="13"/>
      <c r="M53" s="13"/>
      <c r="N53" s="13"/>
      <c r="O53" s="13"/>
      <c r="P53" s="13"/>
      <c r="Q53" s="13"/>
      <c r="R53" s="13"/>
    </row>
    <row r="54" spans="8:30" x14ac:dyDescent="0.25">
      <c r="J54" t="s">
        <v>53</v>
      </c>
    </row>
  </sheetData>
  <mergeCells count="4">
    <mergeCell ref="I5:R5"/>
    <mergeCell ref="U5:AD5"/>
    <mergeCell ref="I30:R30"/>
    <mergeCell ref="U30:AD30"/>
  </mergeCells>
  <conditionalFormatting sqref="I7:R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:AD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:R39 I40:I52 J40:R5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2:AD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Archive </vt:lpstr>
      <vt:lpstr>BonusPrice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2021-08-07T02:49:31Z</dcterms:created>
  <dcterms:modified xsi:type="dcterms:W3CDTF">2021-08-10T01:39:08Z</dcterms:modified>
</cp:coreProperties>
</file>