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SimCompanies\"/>
    </mc:Choice>
  </mc:AlternateContent>
  <bookViews>
    <workbookView xWindow="0" yWindow="0" windowWidth="20490" windowHeight="7650"/>
  </bookViews>
  <sheets>
    <sheet name="No VPN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F12" i="2" s="1"/>
  <c r="C5" i="1"/>
  <c r="I13" i="1"/>
  <c r="J14" i="1" s="1"/>
  <c r="K14" i="1" s="1"/>
  <c r="B14" i="1"/>
  <c r="I14" i="1" s="1"/>
  <c r="G13" i="1"/>
  <c r="C8" i="1"/>
  <c r="C42" i="1" s="1"/>
  <c r="C9" i="1" l="1"/>
  <c r="O13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I18" i="1"/>
  <c r="J19" i="1" s="1"/>
  <c r="I28" i="1"/>
  <c r="J29" i="1" s="1"/>
  <c r="I58" i="1"/>
  <c r="J59" i="1" s="1"/>
  <c r="J15" i="1"/>
  <c r="K15" i="1" s="1"/>
  <c r="C187" i="1"/>
  <c r="C80" i="1"/>
  <c r="C32" i="1"/>
  <c r="C166" i="1"/>
  <c r="C251" i="1"/>
  <c r="C123" i="1"/>
  <c r="C208" i="1"/>
  <c r="C102" i="1"/>
  <c r="C230" i="1"/>
  <c r="C144" i="1"/>
  <c r="C59" i="1"/>
  <c r="C27" i="1"/>
  <c r="C246" i="1"/>
  <c r="C224" i="1"/>
  <c r="C203" i="1"/>
  <c r="C182" i="1"/>
  <c r="C160" i="1"/>
  <c r="C139" i="1"/>
  <c r="C118" i="1"/>
  <c r="C96" i="1"/>
  <c r="C75" i="1"/>
  <c r="C54" i="1"/>
  <c r="C22" i="1"/>
  <c r="C240" i="1"/>
  <c r="C219" i="1"/>
  <c r="C198" i="1"/>
  <c r="C176" i="1"/>
  <c r="C155" i="1"/>
  <c r="C134" i="1"/>
  <c r="C112" i="1"/>
  <c r="C91" i="1"/>
  <c r="C70" i="1"/>
  <c r="C48" i="1"/>
  <c r="C38" i="1"/>
  <c r="C16" i="1"/>
  <c r="C235" i="1"/>
  <c r="C214" i="1"/>
  <c r="C192" i="1"/>
  <c r="C171" i="1"/>
  <c r="C150" i="1"/>
  <c r="C128" i="1"/>
  <c r="C107" i="1"/>
  <c r="C86" i="1"/>
  <c r="C64" i="1"/>
  <c r="C43" i="1"/>
  <c r="C14" i="1"/>
  <c r="C36" i="1"/>
  <c r="C31" i="1"/>
  <c r="C26" i="1"/>
  <c r="C20" i="1"/>
  <c r="C15" i="1"/>
  <c r="C250" i="1"/>
  <c r="C244" i="1"/>
  <c r="C239" i="1"/>
  <c r="C234" i="1"/>
  <c r="C228" i="1"/>
  <c r="C223" i="1"/>
  <c r="C218" i="1"/>
  <c r="C212" i="1"/>
  <c r="C207" i="1"/>
  <c r="C202" i="1"/>
  <c r="C196" i="1"/>
  <c r="C191" i="1"/>
  <c r="C186" i="1"/>
  <c r="C180" i="1"/>
  <c r="C175" i="1"/>
  <c r="C170" i="1"/>
  <c r="C164" i="1"/>
  <c r="C159" i="1"/>
  <c r="C154" i="1"/>
  <c r="C148" i="1"/>
  <c r="C143" i="1"/>
  <c r="C138" i="1"/>
  <c r="C132" i="1"/>
  <c r="C127" i="1"/>
  <c r="C122" i="1"/>
  <c r="C116" i="1"/>
  <c r="C111" i="1"/>
  <c r="C106" i="1"/>
  <c r="C100" i="1"/>
  <c r="C95" i="1"/>
  <c r="C90" i="1"/>
  <c r="C84" i="1"/>
  <c r="C79" i="1"/>
  <c r="C74" i="1"/>
  <c r="C68" i="1"/>
  <c r="C63" i="1"/>
  <c r="C58" i="1"/>
  <c r="C52" i="1"/>
  <c r="C47" i="1"/>
  <c r="C40" i="1"/>
  <c r="C35" i="1"/>
  <c r="C30" i="1"/>
  <c r="C24" i="1"/>
  <c r="C19" i="1"/>
  <c r="E14" i="1"/>
  <c r="C248" i="1"/>
  <c r="C243" i="1"/>
  <c r="C238" i="1"/>
  <c r="C232" i="1"/>
  <c r="C227" i="1"/>
  <c r="C222" i="1"/>
  <c r="C216" i="1"/>
  <c r="C211" i="1"/>
  <c r="C206" i="1"/>
  <c r="C200" i="1"/>
  <c r="C195" i="1"/>
  <c r="C190" i="1"/>
  <c r="C184" i="1"/>
  <c r="C179" i="1"/>
  <c r="C174" i="1"/>
  <c r="C168" i="1"/>
  <c r="C163" i="1"/>
  <c r="C158" i="1"/>
  <c r="C152" i="1"/>
  <c r="C147" i="1"/>
  <c r="C142" i="1"/>
  <c r="C136" i="1"/>
  <c r="C131" i="1"/>
  <c r="C126" i="1"/>
  <c r="C120" i="1"/>
  <c r="C115" i="1"/>
  <c r="C110" i="1"/>
  <c r="C104" i="1"/>
  <c r="C99" i="1"/>
  <c r="C94" i="1"/>
  <c r="C88" i="1"/>
  <c r="C83" i="1"/>
  <c r="C78" i="1"/>
  <c r="C72" i="1"/>
  <c r="C67" i="1"/>
  <c r="C62" i="1"/>
  <c r="C56" i="1"/>
  <c r="C51" i="1"/>
  <c r="C46" i="1"/>
  <c r="C39" i="1"/>
  <c r="C34" i="1"/>
  <c r="C28" i="1"/>
  <c r="C23" i="1"/>
  <c r="C18" i="1"/>
  <c r="C252" i="1"/>
  <c r="C247" i="1"/>
  <c r="C242" i="1"/>
  <c r="C236" i="1"/>
  <c r="C231" i="1"/>
  <c r="C226" i="1"/>
  <c r="C220" i="1"/>
  <c r="C215" i="1"/>
  <c r="C210" i="1"/>
  <c r="C204" i="1"/>
  <c r="C199" i="1"/>
  <c r="C194" i="1"/>
  <c r="C188" i="1"/>
  <c r="C183" i="1"/>
  <c r="C178" i="1"/>
  <c r="C172" i="1"/>
  <c r="C167" i="1"/>
  <c r="C162" i="1"/>
  <c r="C156" i="1"/>
  <c r="C151" i="1"/>
  <c r="C146" i="1"/>
  <c r="C140" i="1"/>
  <c r="C135" i="1"/>
  <c r="C130" i="1"/>
  <c r="C124" i="1"/>
  <c r="C119" i="1"/>
  <c r="C114" i="1"/>
  <c r="C108" i="1"/>
  <c r="C103" i="1"/>
  <c r="C98" i="1"/>
  <c r="C92" i="1"/>
  <c r="C87" i="1"/>
  <c r="C82" i="1"/>
  <c r="C76" i="1"/>
  <c r="C71" i="1"/>
  <c r="C66" i="1"/>
  <c r="C60" i="1"/>
  <c r="C55" i="1"/>
  <c r="C50" i="1"/>
  <c r="C44" i="1"/>
  <c r="C41" i="1"/>
  <c r="C37" i="1"/>
  <c r="C33" i="1"/>
  <c r="C29" i="1"/>
  <c r="C25" i="1"/>
  <c r="C21" i="1"/>
  <c r="C17" i="1"/>
  <c r="C253" i="1"/>
  <c r="C249" i="1"/>
  <c r="C245" i="1"/>
  <c r="C241" i="1"/>
  <c r="C237" i="1"/>
  <c r="C233" i="1"/>
  <c r="C229" i="1"/>
  <c r="C225" i="1"/>
  <c r="C221" i="1"/>
  <c r="C217" i="1"/>
  <c r="C213" i="1"/>
  <c r="C209" i="1"/>
  <c r="C205" i="1"/>
  <c r="C201" i="1"/>
  <c r="C197" i="1"/>
  <c r="C193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I49" i="1" l="1"/>
  <c r="J50" i="1" s="1"/>
  <c r="M50" i="1" s="1"/>
  <c r="I20" i="1"/>
  <c r="J21" i="1" s="1"/>
  <c r="M21" i="1" s="1"/>
  <c r="I40" i="1"/>
  <c r="J41" i="1" s="1"/>
  <c r="M41" i="1" s="1"/>
  <c r="I39" i="1"/>
  <c r="J40" i="1" s="1"/>
  <c r="M40" i="1" s="1"/>
  <c r="I56" i="1"/>
  <c r="J57" i="1" s="1"/>
  <c r="I37" i="1"/>
  <c r="J38" i="1" s="1"/>
  <c r="M38" i="1" s="1"/>
  <c r="I26" i="1"/>
  <c r="J27" i="1" s="1"/>
  <c r="M27" i="1" s="1"/>
  <c r="B67" i="1"/>
  <c r="B68" i="1" s="1"/>
  <c r="I66" i="1"/>
  <c r="J67" i="1" s="1"/>
  <c r="I61" i="1"/>
  <c r="J62" i="1" s="1"/>
  <c r="M62" i="1" s="1"/>
  <c r="I55" i="1"/>
  <c r="J56" i="1" s="1"/>
  <c r="M56" i="1" s="1"/>
  <c r="I48" i="1"/>
  <c r="J49" i="1" s="1"/>
  <c r="M49" i="1" s="1"/>
  <c r="I29" i="1"/>
  <c r="J30" i="1" s="1"/>
  <c r="I34" i="1"/>
  <c r="J35" i="1" s="1"/>
  <c r="M35" i="1" s="1"/>
  <c r="I27" i="1"/>
  <c r="J28" i="1" s="1"/>
  <c r="M28" i="1" s="1"/>
  <c r="I25" i="1"/>
  <c r="J26" i="1" s="1"/>
  <c r="M26" i="1" s="1"/>
  <c r="I15" i="1"/>
  <c r="J16" i="1" s="1"/>
  <c r="M16" i="1" s="1"/>
  <c r="I21" i="1"/>
  <c r="J22" i="1" s="1"/>
  <c r="M22" i="1" s="1"/>
  <c r="I64" i="1"/>
  <c r="J65" i="1" s="1"/>
  <c r="M65" i="1" s="1"/>
  <c r="I53" i="1"/>
  <c r="J54" i="1" s="1"/>
  <c r="M54" i="1" s="1"/>
  <c r="I51" i="1"/>
  <c r="J52" i="1" s="1"/>
  <c r="M52" i="1" s="1"/>
  <c r="I44" i="1"/>
  <c r="J45" i="1" s="1"/>
  <c r="M45" i="1" s="1"/>
  <c r="I46" i="1"/>
  <c r="J47" i="1" s="1"/>
  <c r="M47" i="1" s="1"/>
  <c r="I30" i="1"/>
  <c r="J31" i="1" s="1"/>
  <c r="M31" i="1" s="1"/>
  <c r="I36" i="1"/>
  <c r="J37" i="1" s="1"/>
  <c r="M37" i="1" s="1"/>
  <c r="I32" i="1"/>
  <c r="J33" i="1" s="1"/>
  <c r="I24" i="1"/>
  <c r="J25" i="1" s="1"/>
  <c r="M25" i="1" s="1"/>
  <c r="I17" i="1"/>
  <c r="J18" i="1" s="1"/>
  <c r="M18" i="1" s="1"/>
  <c r="I63" i="1"/>
  <c r="J64" i="1" s="1"/>
  <c r="I52" i="1"/>
  <c r="J53" i="1" s="1"/>
  <c r="M53" i="1" s="1"/>
  <c r="I54" i="1"/>
  <c r="J55" i="1" s="1"/>
  <c r="M55" i="1" s="1"/>
  <c r="I59" i="1"/>
  <c r="J60" i="1" s="1"/>
  <c r="M60" i="1" s="1"/>
  <c r="I45" i="1"/>
  <c r="J46" i="1" s="1"/>
  <c r="M46" i="1" s="1"/>
  <c r="I33" i="1"/>
  <c r="J34" i="1" s="1"/>
  <c r="M34" i="1" s="1"/>
  <c r="I38" i="1"/>
  <c r="J39" i="1" s="1"/>
  <c r="M39" i="1" s="1"/>
  <c r="I35" i="1"/>
  <c r="J36" i="1" s="1"/>
  <c r="M36" i="1" s="1"/>
  <c r="I16" i="1"/>
  <c r="J17" i="1" s="1"/>
  <c r="I19" i="1"/>
  <c r="J20" i="1" s="1"/>
  <c r="M20" i="1" s="1"/>
  <c r="I22" i="1"/>
  <c r="J23" i="1" s="1"/>
  <c r="M23" i="1" s="1"/>
  <c r="M59" i="1"/>
  <c r="M19" i="1"/>
  <c r="K16" i="1"/>
  <c r="K17" i="1" s="1"/>
  <c r="I65" i="1"/>
  <c r="J66" i="1" s="1"/>
  <c r="M66" i="1" s="1"/>
  <c r="I57" i="1"/>
  <c r="J58" i="1" s="1"/>
  <c r="M58" i="1" s="1"/>
  <c r="I62" i="1"/>
  <c r="J63" i="1" s="1"/>
  <c r="M63" i="1" s="1"/>
  <c r="I60" i="1"/>
  <c r="J61" i="1" s="1"/>
  <c r="M61" i="1" s="1"/>
  <c r="I41" i="1"/>
  <c r="J42" i="1" s="1"/>
  <c r="M42" i="1" s="1"/>
  <c r="I50" i="1"/>
  <c r="J51" i="1" s="1"/>
  <c r="M51" i="1" s="1"/>
  <c r="I43" i="1"/>
  <c r="J44" i="1" s="1"/>
  <c r="M44" i="1" s="1"/>
  <c r="I47" i="1"/>
  <c r="J48" i="1" s="1"/>
  <c r="M48" i="1" s="1"/>
  <c r="I31" i="1"/>
  <c r="J32" i="1" s="1"/>
  <c r="M32" i="1" s="1"/>
  <c r="I42" i="1"/>
  <c r="J43" i="1" s="1"/>
  <c r="M43" i="1" s="1"/>
  <c r="I23" i="1"/>
  <c r="J24" i="1" s="1"/>
  <c r="M24" i="1" s="1"/>
  <c r="M17" i="1"/>
  <c r="M33" i="1"/>
  <c r="M29" i="1"/>
  <c r="M30" i="1"/>
  <c r="M67" i="1"/>
  <c r="M64" i="1"/>
  <c r="M57" i="1"/>
  <c r="M14" i="1"/>
  <c r="N14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C254" i="1"/>
  <c r="M15" i="1"/>
  <c r="F14" i="1"/>
  <c r="G14" i="1" s="1"/>
  <c r="I67" i="1" l="1"/>
  <c r="J68" i="1" s="1"/>
  <c r="M68" i="1" s="1"/>
  <c r="K18" i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B69" i="1"/>
  <c r="I68" i="1"/>
  <c r="J69" i="1" s="1"/>
  <c r="M69" i="1" s="1"/>
  <c r="O14" i="1"/>
  <c r="E15" i="1"/>
  <c r="F15" i="1" s="1"/>
  <c r="G15" i="1" s="1"/>
  <c r="O15" i="1" s="1"/>
  <c r="N15" i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K69" i="1" l="1"/>
  <c r="N68" i="1"/>
  <c r="N69" i="1" s="1"/>
  <c r="B70" i="1"/>
  <c r="I69" i="1"/>
  <c r="J70" i="1" s="1"/>
  <c r="M70" i="1" s="1"/>
  <c r="E16" i="1"/>
  <c r="N70" i="1" l="1"/>
  <c r="B71" i="1"/>
  <c r="I70" i="1"/>
  <c r="J71" i="1" s="1"/>
  <c r="M71" i="1" s="1"/>
  <c r="K70" i="1"/>
  <c r="F16" i="1"/>
  <c r="G16" i="1" s="1"/>
  <c r="O16" i="1" s="1"/>
  <c r="N71" i="1" l="1"/>
  <c r="B72" i="1"/>
  <c r="I71" i="1"/>
  <c r="J72" i="1" s="1"/>
  <c r="M72" i="1" s="1"/>
  <c r="K71" i="1"/>
  <c r="E17" i="1"/>
  <c r="N72" i="1" l="1"/>
  <c r="B73" i="1"/>
  <c r="I72" i="1"/>
  <c r="J73" i="1" s="1"/>
  <c r="M73" i="1" s="1"/>
  <c r="N73" i="1" s="1"/>
  <c r="K72" i="1"/>
  <c r="F17" i="1"/>
  <c r="G17" i="1" s="1"/>
  <c r="O17" i="1" s="1"/>
  <c r="K73" i="1" l="1"/>
  <c r="B74" i="1"/>
  <c r="I73" i="1"/>
  <c r="J74" i="1" s="1"/>
  <c r="M74" i="1" s="1"/>
  <c r="N74" i="1" s="1"/>
  <c r="E18" i="1"/>
  <c r="F18" i="1" s="1"/>
  <c r="G18" i="1" s="1"/>
  <c r="O18" i="1" s="1"/>
  <c r="K74" i="1" l="1"/>
  <c r="B75" i="1"/>
  <c r="I74" i="1"/>
  <c r="J75" i="1" s="1"/>
  <c r="M75" i="1" s="1"/>
  <c r="N75" i="1" s="1"/>
  <c r="E19" i="1"/>
  <c r="F19" i="1" s="1"/>
  <c r="G19" i="1" s="1"/>
  <c r="O19" i="1" s="1"/>
  <c r="B76" i="1" l="1"/>
  <c r="I75" i="1"/>
  <c r="J76" i="1" s="1"/>
  <c r="M76" i="1" s="1"/>
  <c r="N76" i="1" s="1"/>
  <c r="K75" i="1"/>
  <c r="E20" i="1"/>
  <c r="F20" i="1" s="1"/>
  <c r="G20" i="1" s="1"/>
  <c r="O20" i="1" s="1"/>
  <c r="K76" i="1" l="1"/>
  <c r="B77" i="1"/>
  <c r="I76" i="1"/>
  <c r="J77" i="1" s="1"/>
  <c r="M77" i="1" s="1"/>
  <c r="N77" i="1" s="1"/>
  <c r="E21" i="1"/>
  <c r="B78" i="1" l="1"/>
  <c r="I77" i="1"/>
  <c r="J78" i="1" s="1"/>
  <c r="M78" i="1" s="1"/>
  <c r="N78" i="1" s="1"/>
  <c r="K77" i="1"/>
  <c r="F21" i="1"/>
  <c r="G21" i="1" s="1"/>
  <c r="O21" i="1" s="1"/>
  <c r="K78" i="1" l="1"/>
  <c r="B79" i="1"/>
  <c r="I78" i="1"/>
  <c r="J79" i="1" s="1"/>
  <c r="M79" i="1" s="1"/>
  <c r="N79" i="1" s="1"/>
  <c r="E22" i="1"/>
  <c r="F22" i="1" s="1"/>
  <c r="G22" i="1" s="1"/>
  <c r="O22" i="1" s="1"/>
  <c r="K79" i="1" l="1"/>
  <c r="B80" i="1"/>
  <c r="I79" i="1"/>
  <c r="J80" i="1" s="1"/>
  <c r="M80" i="1" s="1"/>
  <c r="N80" i="1" s="1"/>
  <c r="E23" i="1"/>
  <c r="F23" i="1" s="1"/>
  <c r="G23" i="1" s="1"/>
  <c r="O23" i="1" s="1"/>
  <c r="K80" i="1" l="1"/>
  <c r="B81" i="1"/>
  <c r="I80" i="1"/>
  <c r="J81" i="1" s="1"/>
  <c r="M81" i="1" s="1"/>
  <c r="N81" i="1" s="1"/>
  <c r="E24" i="1"/>
  <c r="F24" i="1" s="1"/>
  <c r="G24" i="1" s="1"/>
  <c r="O24" i="1" s="1"/>
  <c r="B82" i="1" l="1"/>
  <c r="I81" i="1"/>
  <c r="J82" i="1" s="1"/>
  <c r="M82" i="1" s="1"/>
  <c r="N82" i="1" s="1"/>
  <c r="K81" i="1"/>
  <c r="E25" i="1"/>
  <c r="F25" i="1" s="1"/>
  <c r="G25" i="1" s="1"/>
  <c r="O25" i="1" s="1"/>
  <c r="B83" i="1" l="1"/>
  <c r="I82" i="1"/>
  <c r="J83" i="1" s="1"/>
  <c r="M83" i="1" s="1"/>
  <c r="N83" i="1" s="1"/>
  <c r="K82" i="1"/>
  <c r="E26" i="1"/>
  <c r="B84" i="1" l="1"/>
  <c r="I83" i="1"/>
  <c r="J84" i="1" s="1"/>
  <c r="M84" i="1" s="1"/>
  <c r="N84" i="1" s="1"/>
  <c r="K83" i="1"/>
  <c r="F26" i="1"/>
  <c r="G26" i="1" s="1"/>
  <c r="O26" i="1" s="1"/>
  <c r="K84" i="1" l="1"/>
  <c r="B85" i="1"/>
  <c r="I84" i="1"/>
  <c r="J85" i="1" s="1"/>
  <c r="M85" i="1" s="1"/>
  <c r="N85" i="1" s="1"/>
  <c r="E27" i="1"/>
  <c r="F27" i="1" s="1"/>
  <c r="G27" i="1" s="1"/>
  <c r="O27" i="1" s="1"/>
  <c r="K85" i="1" l="1"/>
  <c r="B86" i="1"/>
  <c r="I85" i="1"/>
  <c r="J86" i="1" s="1"/>
  <c r="M86" i="1" s="1"/>
  <c r="N86" i="1" s="1"/>
  <c r="E28" i="1"/>
  <c r="F28" i="1" s="1"/>
  <c r="G28" i="1" s="1"/>
  <c r="O28" i="1" s="1"/>
  <c r="B87" i="1" l="1"/>
  <c r="I86" i="1"/>
  <c r="J87" i="1" s="1"/>
  <c r="M87" i="1" s="1"/>
  <c r="N87" i="1" s="1"/>
  <c r="K86" i="1"/>
  <c r="E29" i="1"/>
  <c r="B88" i="1" l="1"/>
  <c r="I87" i="1"/>
  <c r="J88" i="1" s="1"/>
  <c r="M88" i="1" s="1"/>
  <c r="N88" i="1" s="1"/>
  <c r="K87" i="1"/>
  <c r="F29" i="1"/>
  <c r="G29" i="1" s="1"/>
  <c r="O29" i="1" s="1"/>
  <c r="B89" i="1" l="1"/>
  <c r="I88" i="1"/>
  <c r="J89" i="1" s="1"/>
  <c r="M89" i="1" s="1"/>
  <c r="N89" i="1" s="1"/>
  <c r="K88" i="1"/>
  <c r="E30" i="1"/>
  <c r="F30" i="1" s="1"/>
  <c r="G30" i="1" s="1"/>
  <c r="O30" i="1" s="1"/>
  <c r="B90" i="1" l="1"/>
  <c r="I89" i="1"/>
  <c r="J90" i="1" s="1"/>
  <c r="M90" i="1" s="1"/>
  <c r="N90" i="1" s="1"/>
  <c r="K89" i="1"/>
  <c r="E31" i="1"/>
  <c r="F31" i="1" s="1"/>
  <c r="G31" i="1" s="1"/>
  <c r="O31" i="1" s="1"/>
  <c r="K90" i="1" l="1"/>
  <c r="B91" i="1"/>
  <c r="I90" i="1"/>
  <c r="J91" i="1" s="1"/>
  <c r="M91" i="1" s="1"/>
  <c r="N91" i="1" s="1"/>
  <c r="E32" i="1"/>
  <c r="F32" i="1" s="1"/>
  <c r="G32" i="1" s="1"/>
  <c r="O32" i="1" s="1"/>
  <c r="B92" i="1" l="1"/>
  <c r="I91" i="1"/>
  <c r="J92" i="1" s="1"/>
  <c r="M92" i="1" s="1"/>
  <c r="N92" i="1" s="1"/>
  <c r="K91" i="1"/>
  <c r="E33" i="1"/>
  <c r="K92" i="1" l="1"/>
  <c r="B93" i="1"/>
  <c r="I92" i="1"/>
  <c r="J93" i="1" s="1"/>
  <c r="M93" i="1" s="1"/>
  <c r="N93" i="1" s="1"/>
  <c r="F33" i="1"/>
  <c r="G33" i="1" s="1"/>
  <c r="O33" i="1" s="1"/>
  <c r="K93" i="1" l="1"/>
  <c r="B94" i="1"/>
  <c r="I93" i="1"/>
  <c r="J94" i="1" s="1"/>
  <c r="M94" i="1" s="1"/>
  <c r="N94" i="1" s="1"/>
  <c r="E34" i="1"/>
  <c r="B95" i="1" l="1"/>
  <c r="I94" i="1"/>
  <c r="J95" i="1" s="1"/>
  <c r="M95" i="1" s="1"/>
  <c r="N95" i="1" s="1"/>
  <c r="K94" i="1"/>
  <c r="F34" i="1"/>
  <c r="G34" i="1" s="1"/>
  <c r="O34" i="1" s="1"/>
  <c r="K95" i="1" l="1"/>
  <c r="B96" i="1"/>
  <c r="I95" i="1"/>
  <c r="J96" i="1" s="1"/>
  <c r="M96" i="1" s="1"/>
  <c r="N96" i="1" s="1"/>
  <c r="E35" i="1"/>
  <c r="F35" i="1" s="1"/>
  <c r="G35" i="1" s="1"/>
  <c r="O35" i="1" s="1"/>
  <c r="K96" i="1" l="1"/>
  <c r="B97" i="1"/>
  <c r="I96" i="1"/>
  <c r="J97" i="1" s="1"/>
  <c r="M97" i="1" s="1"/>
  <c r="N97" i="1" s="1"/>
  <c r="E36" i="1"/>
  <c r="F36" i="1" s="1"/>
  <c r="G36" i="1" s="1"/>
  <c r="O36" i="1" s="1"/>
  <c r="K97" i="1" l="1"/>
  <c r="B98" i="1"/>
  <c r="I97" i="1"/>
  <c r="J98" i="1" s="1"/>
  <c r="M98" i="1" s="1"/>
  <c r="N98" i="1" s="1"/>
  <c r="E37" i="1"/>
  <c r="B99" i="1" l="1"/>
  <c r="I98" i="1"/>
  <c r="J99" i="1" s="1"/>
  <c r="M99" i="1" s="1"/>
  <c r="N99" i="1" s="1"/>
  <c r="K98" i="1"/>
  <c r="F37" i="1"/>
  <c r="G37" i="1" s="1"/>
  <c r="O37" i="1" s="1"/>
  <c r="K99" i="1" l="1"/>
  <c r="B100" i="1"/>
  <c r="I99" i="1"/>
  <c r="J100" i="1" s="1"/>
  <c r="M100" i="1" s="1"/>
  <c r="N100" i="1" s="1"/>
  <c r="E38" i="1"/>
  <c r="F38" i="1" s="1"/>
  <c r="G38" i="1" s="1"/>
  <c r="O38" i="1" s="1"/>
  <c r="B101" i="1" l="1"/>
  <c r="I100" i="1"/>
  <c r="J101" i="1" s="1"/>
  <c r="M101" i="1" s="1"/>
  <c r="N101" i="1" s="1"/>
  <c r="K100" i="1"/>
  <c r="E39" i="1"/>
  <c r="F39" i="1" s="1"/>
  <c r="G39" i="1" s="1"/>
  <c r="O39" i="1" s="1"/>
  <c r="K101" i="1" l="1"/>
  <c r="B102" i="1"/>
  <c r="I101" i="1"/>
  <c r="J102" i="1" s="1"/>
  <c r="M102" i="1" s="1"/>
  <c r="N102" i="1" s="1"/>
  <c r="E40" i="1"/>
  <c r="B103" i="1" l="1"/>
  <c r="I102" i="1"/>
  <c r="J103" i="1" s="1"/>
  <c r="M103" i="1" s="1"/>
  <c r="N103" i="1" s="1"/>
  <c r="K102" i="1"/>
  <c r="F40" i="1"/>
  <c r="G40" i="1" s="1"/>
  <c r="O40" i="1" s="1"/>
  <c r="K103" i="1" l="1"/>
  <c r="B104" i="1"/>
  <c r="I103" i="1"/>
  <c r="J104" i="1" s="1"/>
  <c r="M104" i="1" s="1"/>
  <c r="N104" i="1" s="1"/>
  <c r="E41" i="1"/>
  <c r="B105" i="1" l="1"/>
  <c r="I104" i="1"/>
  <c r="J105" i="1" s="1"/>
  <c r="M105" i="1" s="1"/>
  <c r="N105" i="1" s="1"/>
  <c r="K104" i="1"/>
  <c r="F41" i="1"/>
  <c r="G41" i="1" s="1"/>
  <c r="O41" i="1" s="1"/>
  <c r="K105" i="1" l="1"/>
  <c r="B106" i="1"/>
  <c r="I105" i="1"/>
  <c r="J106" i="1" s="1"/>
  <c r="M106" i="1" s="1"/>
  <c r="N106" i="1" s="1"/>
  <c r="E42" i="1"/>
  <c r="F42" i="1" s="1"/>
  <c r="G42" i="1" s="1"/>
  <c r="O42" i="1" s="1"/>
  <c r="B107" i="1" l="1"/>
  <c r="I106" i="1"/>
  <c r="J107" i="1" s="1"/>
  <c r="M107" i="1" s="1"/>
  <c r="N107" i="1" s="1"/>
  <c r="K106" i="1"/>
  <c r="E43" i="1"/>
  <c r="F43" i="1" s="1"/>
  <c r="G43" i="1" s="1"/>
  <c r="O43" i="1" s="1"/>
  <c r="K107" i="1" l="1"/>
  <c r="B108" i="1"/>
  <c r="I107" i="1"/>
  <c r="J108" i="1" s="1"/>
  <c r="M108" i="1" s="1"/>
  <c r="N108" i="1" s="1"/>
  <c r="E44" i="1"/>
  <c r="F44" i="1" s="1"/>
  <c r="G44" i="1" s="1"/>
  <c r="O44" i="1" s="1"/>
  <c r="K108" i="1" l="1"/>
  <c r="B109" i="1"/>
  <c r="I108" i="1"/>
  <c r="J109" i="1" s="1"/>
  <c r="M109" i="1" s="1"/>
  <c r="N109" i="1" s="1"/>
  <c r="E45" i="1"/>
  <c r="F45" i="1" s="1"/>
  <c r="G45" i="1" s="1"/>
  <c r="O45" i="1" s="1"/>
  <c r="K109" i="1" l="1"/>
  <c r="B110" i="1"/>
  <c r="I109" i="1"/>
  <c r="J110" i="1" s="1"/>
  <c r="M110" i="1" s="1"/>
  <c r="N110" i="1" s="1"/>
  <c r="E46" i="1"/>
  <c r="F46" i="1" s="1"/>
  <c r="G46" i="1" s="1"/>
  <c r="O46" i="1" s="1"/>
  <c r="B111" i="1" l="1"/>
  <c r="I110" i="1"/>
  <c r="J111" i="1" s="1"/>
  <c r="M111" i="1" s="1"/>
  <c r="N111" i="1" s="1"/>
  <c r="K110" i="1"/>
  <c r="E47" i="1"/>
  <c r="F47" i="1" s="1"/>
  <c r="G47" i="1" s="1"/>
  <c r="O47" i="1" s="1"/>
  <c r="B112" i="1" l="1"/>
  <c r="I111" i="1"/>
  <c r="J112" i="1" s="1"/>
  <c r="M112" i="1" s="1"/>
  <c r="N112" i="1" s="1"/>
  <c r="K111" i="1"/>
  <c r="E48" i="1"/>
  <c r="F48" i="1" s="1"/>
  <c r="G48" i="1" s="1"/>
  <c r="O48" i="1" s="1"/>
  <c r="K112" i="1" l="1"/>
  <c r="B113" i="1"/>
  <c r="I112" i="1"/>
  <c r="J113" i="1" s="1"/>
  <c r="M113" i="1" s="1"/>
  <c r="N113" i="1" s="1"/>
  <c r="E49" i="1"/>
  <c r="F49" i="1" s="1"/>
  <c r="G49" i="1" s="1"/>
  <c r="O49" i="1" s="1"/>
  <c r="B114" i="1" l="1"/>
  <c r="I113" i="1"/>
  <c r="J114" i="1" s="1"/>
  <c r="M114" i="1" s="1"/>
  <c r="N114" i="1" s="1"/>
  <c r="K113" i="1"/>
  <c r="E50" i="1"/>
  <c r="F50" i="1" s="1"/>
  <c r="G50" i="1" s="1"/>
  <c r="O50" i="1" s="1"/>
  <c r="K114" i="1" l="1"/>
  <c r="B115" i="1"/>
  <c r="I114" i="1"/>
  <c r="J115" i="1" s="1"/>
  <c r="M115" i="1" s="1"/>
  <c r="N115" i="1" s="1"/>
  <c r="E51" i="1"/>
  <c r="F51" i="1" s="1"/>
  <c r="G51" i="1" s="1"/>
  <c r="O51" i="1" s="1"/>
  <c r="K115" i="1" l="1"/>
  <c r="B116" i="1"/>
  <c r="I115" i="1"/>
  <c r="J116" i="1" s="1"/>
  <c r="M116" i="1" s="1"/>
  <c r="N116" i="1" s="1"/>
  <c r="E52" i="1"/>
  <c r="F52" i="1" s="1"/>
  <c r="G52" i="1" s="1"/>
  <c r="O52" i="1" s="1"/>
  <c r="B117" i="1" l="1"/>
  <c r="I116" i="1"/>
  <c r="J117" i="1" s="1"/>
  <c r="M117" i="1" s="1"/>
  <c r="N117" i="1" s="1"/>
  <c r="K116" i="1"/>
  <c r="E53" i="1"/>
  <c r="F53" i="1" s="1"/>
  <c r="G53" i="1" s="1"/>
  <c r="O53" i="1" s="1"/>
  <c r="B118" i="1" l="1"/>
  <c r="I117" i="1"/>
  <c r="J118" i="1" s="1"/>
  <c r="M118" i="1" s="1"/>
  <c r="N118" i="1" s="1"/>
  <c r="K117" i="1"/>
  <c r="E54" i="1"/>
  <c r="F54" i="1" s="1"/>
  <c r="G54" i="1" s="1"/>
  <c r="O54" i="1" s="1"/>
  <c r="K118" i="1" l="1"/>
  <c r="B119" i="1"/>
  <c r="I118" i="1"/>
  <c r="J119" i="1" s="1"/>
  <c r="M119" i="1" s="1"/>
  <c r="N119" i="1" s="1"/>
  <c r="E55" i="1"/>
  <c r="F55" i="1" s="1"/>
  <c r="G55" i="1" s="1"/>
  <c r="O55" i="1" s="1"/>
  <c r="K119" i="1" l="1"/>
  <c r="B120" i="1"/>
  <c r="I119" i="1"/>
  <c r="J120" i="1" s="1"/>
  <c r="M120" i="1" s="1"/>
  <c r="N120" i="1" s="1"/>
  <c r="E56" i="1"/>
  <c r="F56" i="1" s="1"/>
  <c r="G56" i="1" s="1"/>
  <c r="O56" i="1" s="1"/>
  <c r="B121" i="1" l="1"/>
  <c r="I120" i="1"/>
  <c r="J121" i="1" s="1"/>
  <c r="M121" i="1" s="1"/>
  <c r="N121" i="1" s="1"/>
  <c r="K120" i="1"/>
  <c r="E57" i="1"/>
  <c r="F57" i="1" s="1"/>
  <c r="G57" i="1" s="1"/>
  <c r="O57" i="1" s="1"/>
  <c r="B122" i="1" l="1"/>
  <c r="I121" i="1"/>
  <c r="J122" i="1" s="1"/>
  <c r="M122" i="1" s="1"/>
  <c r="N122" i="1" s="1"/>
  <c r="K121" i="1"/>
  <c r="E58" i="1"/>
  <c r="F58" i="1" s="1"/>
  <c r="G58" i="1" s="1"/>
  <c r="O58" i="1" s="1"/>
  <c r="K122" i="1" l="1"/>
  <c r="B123" i="1"/>
  <c r="I122" i="1"/>
  <c r="J123" i="1" s="1"/>
  <c r="M123" i="1" s="1"/>
  <c r="N123" i="1" s="1"/>
  <c r="E59" i="1"/>
  <c r="F59" i="1" s="1"/>
  <c r="G59" i="1" s="1"/>
  <c r="O59" i="1" s="1"/>
  <c r="B124" i="1" l="1"/>
  <c r="I123" i="1"/>
  <c r="J124" i="1" s="1"/>
  <c r="M124" i="1" s="1"/>
  <c r="N124" i="1" s="1"/>
  <c r="K123" i="1"/>
  <c r="E60" i="1"/>
  <c r="F60" i="1" s="1"/>
  <c r="G60" i="1" s="1"/>
  <c r="O60" i="1" s="1"/>
  <c r="K124" i="1" l="1"/>
  <c r="B125" i="1"/>
  <c r="I124" i="1"/>
  <c r="J125" i="1" s="1"/>
  <c r="M125" i="1" s="1"/>
  <c r="N125" i="1" s="1"/>
  <c r="E61" i="1"/>
  <c r="F61" i="1" s="1"/>
  <c r="G61" i="1" s="1"/>
  <c r="O61" i="1" s="1"/>
  <c r="B126" i="1" l="1"/>
  <c r="I125" i="1"/>
  <c r="J126" i="1" s="1"/>
  <c r="M126" i="1" s="1"/>
  <c r="N126" i="1" s="1"/>
  <c r="K125" i="1"/>
  <c r="E62" i="1"/>
  <c r="F62" i="1" s="1"/>
  <c r="G62" i="1" s="1"/>
  <c r="O62" i="1" s="1"/>
  <c r="K126" i="1" l="1"/>
  <c r="B127" i="1"/>
  <c r="I126" i="1"/>
  <c r="J127" i="1" s="1"/>
  <c r="M127" i="1" s="1"/>
  <c r="N127" i="1" s="1"/>
  <c r="E63" i="1"/>
  <c r="F63" i="1" s="1"/>
  <c r="G63" i="1" s="1"/>
  <c r="O63" i="1" s="1"/>
  <c r="B128" i="1" l="1"/>
  <c r="I127" i="1"/>
  <c r="J128" i="1" s="1"/>
  <c r="M128" i="1" s="1"/>
  <c r="N128" i="1" s="1"/>
  <c r="K127" i="1"/>
  <c r="E64" i="1"/>
  <c r="F64" i="1" s="1"/>
  <c r="G64" i="1" s="1"/>
  <c r="O64" i="1" s="1"/>
  <c r="K128" i="1" l="1"/>
  <c r="B129" i="1"/>
  <c r="I128" i="1"/>
  <c r="J129" i="1" s="1"/>
  <c r="M129" i="1" s="1"/>
  <c r="N129" i="1" s="1"/>
  <c r="E65" i="1"/>
  <c r="B130" i="1" l="1"/>
  <c r="I129" i="1"/>
  <c r="J130" i="1" s="1"/>
  <c r="M130" i="1" s="1"/>
  <c r="N130" i="1" s="1"/>
  <c r="K129" i="1"/>
  <c r="F65" i="1"/>
  <c r="G65" i="1" s="1"/>
  <c r="O65" i="1" s="1"/>
  <c r="B131" i="1" l="1"/>
  <c r="I130" i="1"/>
  <c r="J131" i="1" s="1"/>
  <c r="M131" i="1" s="1"/>
  <c r="N131" i="1" s="1"/>
  <c r="K130" i="1"/>
  <c r="E66" i="1"/>
  <c r="F66" i="1" s="1"/>
  <c r="G66" i="1" s="1"/>
  <c r="O66" i="1" s="1"/>
  <c r="B132" i="1" l="1"/>
  <c r="I131" i="1"/>
  <c r="J132" i="1" s="1"/>
  <c r="M132" i="1" s="1"/>
  <c r="N132" i="1" s="1"/>
  <c r="K131" i="1"/>
  <c r="E67" i="1"/>
  <c r="F67" i="1" s="1"/>
  <c r="G67" i="1" s="1"/>
  <c r="O67" i="1" s="1"/>
  <c r="B133" i="1" l="1"/>
  <c r="I132" i="1"/>
  <c r="J133" i="1" s="1"/>
  <c r="M133" i="1" s="1"/>
  <c r="N133" i="1" s="1"/>
  <c r="K132" i="1"/>
  <c r="E68" i="1"/>
  <c r="F68" i="1" s="1"/>
  <c r="G68" i="1" s="1"/>
  <c r="O68" i="1" s="1"/>
  <c r="B134" i="1" l="1"/>
  <c r="I133" i="1"/>
  <c r="J134" i="1" s="1"/>
  <c r="M134" i="1" s="1"/>
  <c r="N134" i="1" s="1"/>
  <c r="K133" i="1"/>
  <c r="E69" i="1"/>
  <c r="F69" i="1" s="1"/>
  <c r="G69" i="1" s="1"/>
  <c r="O69" i="1" s="1"/>
  <c r="B135" i="1" l="1"/>
  <c r="I134" i="1"/>
  <c r="J135" i="1" s="1"/>
  <c r="M135" i="1" s="1"/>
  <c r="N135" i="1" s="1"/>
  <c r="K134" i="1"/>
  <c r="E70" i="1"/>
  <c r="F70" i="1" s="1"/>
  <c r="G70" i="1" s="1"/>
  <c r="O70" i="1" s="1"/>
  <c r="B136" i="1" l="1"/>
  <c r="I135" i="1"/>
  <c r="J136" i="1" s="1"/>
  <c r="M136" i="1" s="1"/>
  <c r="N136" i="1" s="1"/>
  <c r="K135" i="1"/>
  <c r="E71" i="1"/>
  <c r="F71" i="1" s="1"/>
  <c r="G71" i="1" s="1"/>
  <c r="O71" i="1" s="1"/>
  <c r="B137" i="1" l="1"/>
  <c r="I136" i="1"/>
  <c r="J137" i="1" s="1"/>
  <c r="M137" i="1" s="1"/>
  <c r="N137" i="1" s="1"/>
  <c r="K136" i="1"/>
  <c r="E72" i="1"/>
  <c r="F72" i="1" s="1"/>
  <c r="G72" i="1" s="1"/>
  <c r="O72" i="1" s="1"/>
  <c r="B138" i="1" l="1"/>
  <c r="I137" i="1"/>
  <c r="J138" i="1" s="1"/>
  <c r="M138" i="1" s="1"/>
  <c r="N138" i="1" s="1"/>
  <c r="K137" i="1"/>
  <c r="E73" i="1"/>
  <c r="F73" i="1" s="1"/>
  <c r="G73" i="1" s="1"/>
  <c r="O73" i="1" s="1"/>
  <c r="B139" i="1" l="1"/>
  <c r="I138" i="1"/>
  <c r="J139" i="1" s="1"/>
  <c r="M139" i="1" s="1"/>
  <c r="N139" i="1" s="1"/>
  <c r="K138" i="1"/>
  <c r="E74" i="1"/>
  <c r="F74" i="1" s="1"/>
  <c r="G74" i="1" s="1"/>
  <c r="O74" i="1" s="1"/>
  <c r="B140" i="1" l="1"/>
  <c r="I139" i="1"/>
  <c r="J140" i="1" s="1"/>
  <c r="M140" i="1" s="1"/>
  <c r="N140" i="1" s="1"/>
  <c r="K139" i="1"/>
  <c r="E75" i="1"/>
  <c r="F75" i="1" s="1"/>
  <c r="G75" i="1" s="1"/>
  <c r="O75" i="1" s="1"/>
  <c r="B141" i="1" l="1"/>
  <c r="I140" i="1"/>
  <c r="J141" i="1" s="1"/>
  <c r="M141" i="1" s="1"/>
  <c r="N141" i="1" s="1"/>
  <c r="K140" i="1"/>
  <c r="E76" i="1"/>
  <c r="F76" i="1" s="1"/>
  <c r="G76" i="1" s="1"/>
  <c r="O76" i="1" s="1"/>
  <c r="B142" i="1" l="1"/>
  <c r="I141" i="1"/>
  <c r="J142" i="1" s="1"/>
  <c r="M142" i="1" s="1"/>
  <c r="N142" i="1" s="1"/>
  <c r="K141" i="1"/>
  <c r="E77" i="1"/>
  <c r="B143" i="1" l="1"/>
  <c r="I142" i="1"/>
  <c r="J143" i="1" s="1"/>
  <c r="M143" i="1" s="1"/>
  <c r="N143" i="1" s="1"/>
  <c r="K142" i="1"/>
  <c r="F77" i="1"/>
  <c r="G77" i="1" s="1"/>
  <c r="O77" i="1" s="1"/>
  <c r="B144" i="1" l="1"/>
  <c r="I143" i="1"/>
  <c r="J144" i="1" s="1"/>
  <c r="M144" i="1" s="1"/>
  <c r="N144" i="1" s="1"/>
  <c r="K143" i="1"/>
  <c r="E78" i="1"/>
  <c r="F78" i="1" s="1"/>
  <c r="G78" i="1" s="1"/>
  <c r="O78" i="1" s="1"/>
  <c r="B145" i="1" l="1"/>
  <c r="I144" i="1"/>
  <c r="J145" i="1" s="1"/>
  <c r="M145" i="1" s="1"/>
  <c r="N145" i="1" s="1"/>
  <c r="K144" i="1"/>
  <c r="E79" i="1"/>
  <c r="F79" i="1" s="1"/>
  <c r="G79" i="1" s="1"/>
  <c r="O79" i="1" s="1"/>
  <c r="B146" i="1" l="1"/>
  <c r="I145" i="1"/>
  <c r="J146" i="1" s="1"/>
  <c r="M146" i="1" s="1"/>
  <c r="N146" i="1" s="1"/>
  <c r="K145" i="1"/>
  <c r="E80" i="1"/>
  <c r="F80" i="1" s="1"/>
  <c r="G80" i="1" s="1"/>
  <c r="O80" i="1" s="1"/>
  <c r="K146" i="1" l="1"/>
  <c r="B147" i="1"/>
  <c r="I146" i="1"/>
  <c r="J147" i="1" s="1"/>
  <c r="M147" i="1" s="1"/>
  <c r="N147" i="1" s="1"/>
  <c r="E81" i="1"/>
  <c r="F81" i="1" s="1"/>
  <c r="G81" i="1" s="1"/>
  <c r="O81" i="1" s="1"/>
  <c r="K147" i="1" l="1"/>
  <c r="B148" i="1"/>
  <c r="I147" i="1"/>
  <c r="J148" i="1" s="1"/>
  <c r="M148" i="1" s="1"/>
  <c r="N148" i="1" s="1"/>
  <c r="E82" i="1"/>
  <c r="F82" i="1" s="1"/>
  <c r="G82" i="1" s="1"/>
  <c r="O82" i="1" s="1"/>
  <c r="K148" i="1" l="1"/>
  <c r="B149" i="1"/>
  <c r="I148" i="1"/>
  <c r="J149" i="1" s="1"/>
  <c r="M149" i="1" s="1"/>
  <c r="N149" i="1" s="1"/>
  <c r="E83" i="1"/>
  <c r="F83" i="1" s="1"/>
  <c r="G83" i="1" s="1"/>
  <c r="O83" i="1" s="1"/>
  <c r="B150" i="1" l="1"/>
  <c r="I149" i="1"/>
  <c r="J150" i="1" s="1"/>
  <c r="M150" i="1" s="1"/>
  <c r="N150" i="1" s="1"/>
  <c r="K149" i="1"/>
  <c r="E84" i="1"/>
  <c r="F84" i="1" s="1"/>
  <c r="G84" i="1" s="1"/>
  <c r="O84" i="1" s="1"/>
  <c r="K150" i="1" l="1"/>
  <c r="B151" i="1"/>
  <c r="I150" i="1"/>
  <c r="J151" i="1" s="1"/>
  <c r="M151" i="1" s="1"/>
  <c r="N151" i="1" s="1"/>
  <c r="E85" i="1"/>
  <c r="F85" i="1" s="1"/>
  <c r="G85" i="1" s="1"/>
  <c r="O85" i="1" s="1"/>
  <c r="B152" i="1" l="1"/>
  <c r="I151" i="1"/>
  <c r="J152" i="1" s="1"/>
  <c r="M152" i="1" s="1"/>
  <c r="N152" i="1" s="1"/>
  <c r="K151" i="1"/>
  <c r="E86" i="1"/>
  <c r="F86" i="1" s="1"/>
  <c r="G86" i="1" s="1"/>
  <c r="O86" i="1" s="1"/>
  <c r="K152" i="1" l="1"/>
  <c r="B153" i="1"/>
  <c r="I152" i="1"/>
  <c r="J153" i="1" s="1"/>
  <c r="M153" i="1" s="1"/>
  <c r="N153" i="1" s="1"/>
  <c r="E87" i="1"/>
  <c r="F87" i="1" s="1"/>
  <c r="G87" i="1" s="1"/>
  <c r="O87" i="1" s="1"/>
  <c r="K153" i="1" l="1"/>
  <c r="B154" i="1"/>
  <c r="I153" i="1"/>
  <c r="J154" i="1" s="1"/>
  <c r="M154" i="1" s="1"/>
  <c r="N154" i="1" s="1"/>
  <c r="E88" i="1"/>
  <c r="F88" i="1" s="1"/>
  <c r="G88" i="1" s="1"/>
  <c r="O88" i="1" s="1"/>
  <c r="B155" i="1" l="1"/>
  <c r="I154" i="1"/>
  <c r="J155" i="1" s="1"/>
  <c r="M155" i="1" s="1"/>
  <c r="N155" i="1" s="1"/>
  <c r="K154" i="1"/>
  <c r="E89" i="1"/>
  <c r="F89" i="1" s="1"/>
  <c r="G89" i="1" s="1"/>
  <c r="O89" i="1" s="1"/>
  <c r="K155" i="1" l="1"/>
  <c r="B156" i="1"/>
  <c r="I155" i="1"/>
  <c r="J156" i="1" s="1"/>
  <c r="M156" i="1" s="1"/>
  <c r="N156" i="1" s="1"/>
  <c r="E90" i="1"/>
  <c r="F90" i="1" s="1"/>
  <c r="G90" i="1" s="1"/>
  <c r="O90" i="1" s="1"/>
  <c r="B157" i="1" l="1"/>
  <c r="I156" i="1"/>
  <c r="J157" i="1" s="1"/>
  <c r="M157" i="1" s="1"/>
  <c r="N157" i="1" s="1"/>
  <c r="K156" i="1"/>
  <c r="E91" i="1"/>
  <c r="F91" i="1" s="1"/>
  <c r="G91" i="1" s="1"/>
  <c r="O91" i="1" s="1"/>
  <c r="K157" i="1" l="1"/>
  <c r="B158" i="1"/>
  <c r="I157" i="1"/>
  <c r="J158" i="1" s="1"/>
  <c r="M158" i="1" s="1"/>
  <c r="N158" i="1" s="1"/>
  <c r="E92" i="1"/>
  <c r="F92" i="1" s="1"/>
  <c r="G92" i="1" s="1"/>
  <c r="O92" i="1" s="1"/>
  <c r="B159" i="1" l="1"/>
  <c r="I158" i="1"/>
  <c r="J159" i="1" s="1"/>
  <c r="M159" i="1" s="1"/>
  <c r="N159" i="1" s="1"/>
  <c r="K158" i="1"/>
  <c r="E93" i="1"/>
  <c r="F93" i="1" s="1"/>
  <c r="G93" i="1" s="1"/>
  <c r="O93" i="1" s="1"/>
  <c r="K159" i="1" l="1"/>
  <c r="B160" i="1"/>
  <c r="I159" i="1"/>
  <c r="J160" i="1" s="1"/>
  <c r="M160" i="1" s="1"/>
  <c r="N160" i="1" s="1"/>
  <c r="E94" i="1"/>
  <c r="F94" i="1" s="1"/>
  <c r="G94" i="1" s="1"/>
  <c r="O94" i="1" s="1"/>
  <c r="B161" i="1" l="1"/>
  <c r="I160" i="1"/>
  <c r="J161" i="1" s="1"/>
  <c r="M161" i="1" s="1"/>
  <c r="N161" i="1" s="1"/>
  <c r="K160" i="1"/>
  <c r="E95" i="1"/>
  <c r="F95" i="1" s="1"/>
  <c r="G95" i="1" s="1"/>
  <c r="O95" i="1" s="1"/>
  <c r="K161" i="1" l="1"/>
  <c r="B162" i="1"/>
  <c r="I161" i="1"/>
  <c r="J162" i="1" s="1"/>
  <c r="M162" i="1" s="1"/>
  <c r="N162" i="1" s="1"/>
  <c r="E96" i="1"/>
  <c r="F96" i="1" s="1"/>
  <c r="G96" i="1" s="1"/>
  <c r="O96" i="1" s="1"/>
  <c r="B163" i="1" l="1"/>
  <c r="I162" i="1"/>
  <c r="J163" i="1" s="1"/>
  <c r="M163" i="1" s="1"/>
  <c r="N163" i="1" s="1"/>
  <c r="K162" i="1"/>
  <c r="E97" i="1"/>
  <c r="F97" i="1" s="1"/>
  <c r="G97" i="1" s="1"/>
  <c r="O97" i="1" s="1"/>
  <c r="K163" i="1" l="1"/>
  <c r="B164" i="1"/>
  <c r="I163" i="1"/>
  <c r="J164" i="1" s="1"/>
  <c r="M164" i="1" s="1"/>
  <c r="N164" i="1" s="1"/>
  <c r="E98" i="1"/>
  <c r="F98" i="1" s="1"/>
  <c r="G98" i="1" s="1"/>
  <c r="O98" i="1" s="1"/>
  <c r="B165" i="1" l="1"/>
  <c r="I164" i="1"/>
  <c r="J165" i="1" s="1"/>
  <c r="M165" i="1" s="1"/>
  <c r="N165" i="1" s="1"/>
  <c r="K164" i="1"/>
  <c r="E99" i="1"/>
  <c r="F99" i="1" s="1"/>
  <c r="G99" i="1" s="1"/>
  <c r="O99" i="1" s="1"/>
  <c r="K165" i="1" l="1"/>
  <c r="B166" i="1"/>
  <c r="I165" i="1"/>
  <c r="J166" i="1" s="1"/>
  <c r="M166" i="1" s="1"/>
  <c r="N166" i="1" s="1"/>
  <c r="E100" i="1"/>
  <c r="F100" i="1" s="1"/>
  <c r="G100" i="1" s="1"/>
  <c r="O100" i="1" s="1"/>
  <c r="B167" i="1" l="1"/>
  <c r="I166" i="1"/>
  <c r="J167" i="1" s="1"/>
  <c r="M167" i="1" s="1"/>
  <c r="N167" i="1" s="1"/>
  <c r="K166" i="1"/>
  <c r="E101" i="1"/>
  <c r="F101" i="1" s="1"/>
  <c r="G101" i="1" s="1"/>
  <c r="O101" i="1" s="1"/>
  <c r="K167" i="1" l="1"/>
  <c r="B168" i="1"/>
  <c r="I167" i="1"/>
  <c r="J168" i="1" s="1"/>
  <c r="M168" i="1" s="1"/>
  <c r="N168" i="1" s="1"/>
  <c r="E102" i="1"/>
  <c r="F102" i="1" s="1"/>
  <c r="G102" i="1" s="1"/>
  <c r="O102" i="1" s="1"/>
  <c r="B169" i="1" l="1"/>
  <c r="I168" i="1"/>
  <c r="J169" i="1" s="1"/>
  <c r="M169" i="1" s="1"/>
  <c r="N169" i="1" s="1"/>
  <c r="K168" i="1"/>
  <c r="E103" i="1"/>
  <c r="F103" i="1" s="1"/>
  <c r="G103" i="1" s="1"/>
  <c r="O103" i="1" s="1"/>
  <c r="K169" i="1" l="1"/>
  <c r="B170" i="1"/>
  <c r="I169" i="1"/>
  <c r="J170" i="1" s="1"/>
  <c r="M170" i="1" s="1"/>
  <c r="N170" i="1" s="1"/>
  <c r="E104" i="1"/>
  <c r="F104" i="1" s="1"/>
  <c r="G104" i="1" s="1"/>
  <c r="O104" i="1" s="1"/>
  <c r="B171" i="1" l="1"/>
  <c r="I170" i="1"/>
  <c r="J171" i="1" s="1"/>
  <c r="M171" i="1" s="1"/>
  <c r="N171" i="1" s="1"/>
  <c r="K170" i="1"/>
  <c r="E105" i="1"/>
  <c r="F105" i="1" s="1"/>
  <c r="G105" i="1" s="1"/>
  <c r="O105" i="1" s="1"/>
  <c r="K171" i="1" l="1"/>
  <c r="B172" i="1"/>
  <c r="I171" i="1"/>
  <c r="J172" i="1" s="1"/>
  <c r="M172" i="1" s="1"/>
  <c r="N172" i="1" s="1"/>
  <c r="E106" i="1"/>
  <c r="F106" i="1" s="1"/>
  <c r="G106" i="1" s="1"/>
  <c r="O106" i="1" s="1"/>
  <c r="B173" i="1" l="1"/>
  <c r="I172" i="1"/>
  <c r="J173" i="1" s="1"/>
  <c r="M173" i="1" s="1"/>
  <c r="N173" i="1" s="1"/>
  <c r="K172" i="1"/>
  <c r="E107" i="1"/>
  <c r="F107" i="1" s="1"/>
  <c r="G107" i="1" s="1"/>
  <c r="O107" i="1" s="1"/>
  <c r="K173" i="1" l="1"/>
  <c r="B174" i="1"/>
  <c r="I173" i="1"/>
  <c r="J174" i="1" s="1"/>
  <c r="M174" i="1" s="1"/>
  <c r="N174" i="1" s="1"/>
  <c r="E108" i="1"/>
  <c r="F108" i="1" s="1"/>
  <c r="G108" i="1" s="1"/>
  <c r="O108" i="1" s="1"/>
  <c r="B175" i="1" l="1"/>
  <c r="I174" i="1"/>
  <c r="J175" i="1" s="1"/>
  <c r="M175" i="1" s="1"/>
  <c r="N175" i="1" s="1"/>
  <c r="K174" i="1"/>
  <c r="E109" i="1"/>
  <c r="F109" i="1" s="1"/>
  <c r="G109" i="1" s="1"/>
  <c r="O109" i="1" s="1"/>
  <c r="K175" i="1" l="1"/>
  <c r="B176" i="1"/>
  <c r="I175" i="1"/>
  <c r="J176" i="1" s="1"/>
  <c r="M176" i="1" s="1"/>
  <c r="N176" i="1" s="1"/>
  <c r="E110" i="1"/>
  <c r="F110" i="1" s="1"/>
  <c r="G110" i="1" s="1"/>
  <c r="O110" i="1" s="1"/>
  <c r="B177" i="1" l="1"/>
  <c r="I176" i="1"/>
  <c r="J177" i="1" s="1"/>
  <c r="M177" i="1" s="1"/>
  <c r="N177" i="1" s="1"/>
  <c r="K176" i="1"/>
  <c r="E111" i="1"/>
  <c r="F111" i="1" s="1"/>
  <c r="G111" i="1" s="1"/>
  <c r="O111" i="1" s="1"/>
  <c r="K177" i="1" l="1"/>
  <c r="B178" i="1"/>
  <c r="I177" i="1"/>
  <c r="J178" i="1" s="1"/>
  <c r="M178" i="1" s="1"/>
  <c r="N178" i="1" s="1"/>
  <c r="E112" i="1"/>
  <c r="F112" i="1" s="1"/>
  <c r="G112" i="1" s="1"/>
  <c r="O112" i="1" s="1"/>
  <c r="B179" i="1" l="1"/>
  <c r="I178" i="1"/>
  <c r="J179" i="1" s="1"/>
  <c r="M179" i="1" s="1"/>
  <c r="N179" i="1" s="1"/>
  <c r="K178" i="1"/>
  <c r="E113" i="1"/>
  <c r="F113" i="1" s="1"/>
  <c r="G113" i="1" s="1"/>
  <c r="O113" i="1" s="1"/>
  <c r="K179" i="1" l="1"/>
  <c r="B180" i="1"/>
  <c r="I179" i="1"/>
  <c r="J180" i="1" s="1"/>
  <c r="M180" i="1" s="1"/>
  <c r="N180" i="1" s="1"/>
  <c r="E114" i="1"/>
  <c r="F114" i="1" s="1"/>
  <c r="G114" i="1" s="1"/>
  <c r="O114" i="1" s="1"/>
  <c r="B181" i="1" l="1"/>
  <c r="I180" i="1"/>
  <c r="J181" i="1" s="1"/>
  <c r="M181" i="1" s="1"/>
  <c r="N181" i="1" s="1"/>
  <c r="K180" i="1"/>
  <c r="E115" i="1"/>
  <c r="F115" i="1" s="1"/>
  <c r="G115" i="1" s="1"/>
  <c r="O115" i="1" s="1"/>
  <c r="K181" i="1" l="1"/>
  <c r="B182" i="1"/>
  <c r="I181" i="1"/>
  <c r="J182" i="1" s="1"/>
  <c r="M182" i="1" s="1"/>
  <c r="N182" i="1" s="1"/>
  <c r="E116" i="1"/>
  <c r="F116" i="1" s="1"/>
  <c r="G116" i="1" s="1"/>
  <c r="O116" i="1" s="1"/>
  <c r="B183" i="1" l="1"/>
  <c r="I182" i="1"/>
  <c r="J183" i="1" s="1"/>
  <c r="M183" i="1" s="1"/>
  <c r="N183" i="1" s="1"/>
  <c r="K182" i="1"/>
  <c r="E117" i="1"/>
  <c r="F117" i="1" s="1"/>
  <c r="G117" i="1" s="1"/>
  <c r="O117" i="1" s="1"/>
  <c r="K183" i="1" l="1"/>
  <c r="B184" i="1"/>
  <c r="I183" i="1"/>
  <c r="J184" i="1" s="1"/>
  <c r="M184" i="1" s="1"/>
  <c r="N184" i="1" s="1"/>
  <c r="E118" i="1"/>
  <c r="F118" i="1" s="1"/>
  <c r="G118" i="1" s="1"/>
  <c r="O118" i="1" s="1"/>
  <c r="B185" i="1" l="1"/>
  <c r="I184" i="1"/>
  <c r="J185" i="1" s="1"/>
  <c r="M185" i="1" s="1"/>
  <c r="N185" i="1" s="1"/>
  <c r="K184" i="1"/>
  <c r="E119" i="1"/>
  <c r="K185" i="1" l="1"/>
  <c r="B186" i="1"/>
  <c r="I185" i="1"/>
  <c r="J186" i="1" s="1"/>
  <c r="M186" i="1" s="1"/>
  <c r="N186" i="1" s="1"/>
  <c r="F119" i="1"/>
  <c r="G119" i="1" s="1"/>
  <c r="O119" i="1" s="1"/>
  <c r="B187" i="1" l="1"/>
  <c r="I186" i="1"/>
  <c r="J187" i="1" s="1"/>
  <c r="M187" i="1" s="1"/>
  <c r="N187" i="1" s="1"/>
  <c r="K186" i="1"/>
  <c r="E120" i="1"/>
  <c r="F120" i="1" s="1"/>
  <c r="G120" i="1" s="1"/>
  <c r="O120" i="1" s="1"/>
  <c r="K187" i="1" l="1"/>
  <c r="B188" i="1"/>
  <c r="I187" i="1"/>
  <c r="J188" i="1" s="1"/>
  <c r="M188" i="1" s="1"/>
  <c r="N188" i="1" s="1"/>
  <c r="E121" i="1"/>
  <c r="F121" i="1" s="1"/>
  <c r="G121" i="1" s="1"/>
  <c r="O121" i="1" s="1"/>
  <c r="B189" i="1" l="1"/>
  <c r="I188" i="1"/>
  <c r="J189" i="1" s="1"/>
  <c r="M189" i="1" s="1"/>
  <c r="N189" i="1" s="1"/>
  <c r="K188" i="1"/>
  <c r="E122" i="1"/>
  <c r="K189" i="1" l="1"/>
  <c r="B190" i="1"/>
  <c r="I189" i="1"/>
  <c r="J190" i="1" s="1"/>
  <c r="M190" i="1" s="1"/>
  <c r="N190" i="1" s="1"/>
  <c r="F122" i="1"/>
  <c r="G122" i="1" s="1"/>
  <c r="O122" i="1" s="1"/>
  <c r="B191" i="1" l="1"/>
  <c r="I190" i="1"/>
  <c r="J191" i="1" s="1"/>
  <c r="M191" i="1" s="1"/>
  <c r="N191" i="1" s="1"/>
  <c r="K190" i="1"/>
  <c r="E123" i="1"/>
  <c r="F123" i="1" s="1"/>
  <c r="G123" i="1" s="1"/>
  <c r="O123" i="1" s="1"/>
  <c r="K191" i="1" l="1"/>
  <c r="B192" i="1"/>
  <c r="I191" i="1"/>
  <c r="J192" i="1" s="1"/>
  <c r="M192" i="1" s="1"/>
  <c r="N192" i="1" s="1"/>
  <c r="E124" i="1"/>
  <c r="F124" i="1" s="1"/>
  <c r="G124" i="1" s="1"/>
  <c r="O124" i="1" s="1"/>
  <c r="B193" i="1" l="1"/>
  <c r="I192" i="1"/>
  <c r="J193" i="1" s="1"/>
  <c r="M193" i="1" s="1"/>
  <c r="N193" i="1" s="1"/>
  <c r="K192" i="1"/>
  <c r="E125" i="1"/>
  <c r="F125" i="1" s="1"/>
  <c r="G125" i="1" s="1"/>
  <c r="O125" i="1" s="1"/>
  <c r="K193" i="1" l="1"/>
  <c r="B194" i="1"/>
  <c r="I193" i="1"/>
  <c r="J194" i="1" s="1"/>
  <c r="M194" i="1" s="1"/>
  <c r="N194" i="1" s="1"/>
  <c r="E126" i="1"/>
  <c r="F126" i="1" s="1"/>
  <c r="G126" i="1" s="1"/>
  <c r="O126" i="1" s="1"/>
  <c r="B195" i="1" l="1"/>
  <c r="I194" i="1"/>
  <c r="J195" i="1" s="1"/>
  <c r="M195" i="1" s="1"/>
  <c r="N195" i="1" s="1"/>
  <c r="K194" i="1"/>
  <c r="E127" i="1"/>
  <c r="F127" i="1" s="1"/>
  <c r="G127" i="1" s="1"/>
  <c r="O127" i="1" s="1"/>
  <c r="K195" i="1" l="1"/>
  <c r="B196" i="1"/>
  <c r="I195" i="1"/>
  <c r="J196" i="1" s="1"/>
  <c r="M196" i="1" s="1"/>
  <c r="N196" i="1" s="1"/>
  <c r="E128" i="1"/>
  <c r="F128" i="1" s="1"/>
  <c r="G128" i="1" s="1"/>
  <c r="O128" i="1" s="1"/>
  <c r="B197" i="1" l="1"/>
  <c r="I196" i="1"/>
  <c r="J197" i="1" s="1"/>
  <c r="M197" i="1" s="1"/>
  <c r="N197" i="1" s="1"/>
  <c r="K196" i="1"/>
  <c r="E129" i="1"/>
  <c r="F129" i="1" s="1"/>
  <c r="G129" i="1" s="1"/>
  <c r="O129" i="1" s="1"/>
  <c r="K197" i="1" l="1"/>
  <c r="B198" i="1"/>
  <c r="I197" i="1"/>
  <c r="J198" i="1" s="1"/>
  <c r="M198" i="1" s="1"/>
  <c r="N198" i="1" s="1"/>
  <c r="E130" i="1"/>
  <c r="F130" i="1" s="1"/>
  <c r="G130" i="1" s="1"/>
  <c r="O130" i="1" s="1"/>
  <c r="B199" i="1" l="1"/>
  <c r="I198" i="1"/>
  <c r="J199" i="1" s="1"/>
  <c r="M199" i="1" s="1"/>
  <c r="N199" i="1" s="1"/>
  <c r="K198" i="1"/>
  <c r="E131" i="1"/>
  <c r="F131" i="1" s="1"/>
  <c r="G131" i="1" s="1"/>
  <c r="O131" i="1" s="1"/>
  <c r="K199" i="1" l="1"/>
  <c r="B200" i="1"/>
  <c r="I199" i="1"/>
  <c r="J200" i="1" s="1"/>
  <c r="M200" i="1" s="1"/>
  <c r="N200" i="1" s="1"/>
  <c r="E132" i="1"/>
  <c r="B201" i="1" l="1"/>
  <c r="I200" i="1"/>
  <c r="J201" i="1" s="1"/>
  <c r="M201" i="1" s="1"/>
  <c r="N201" i="1" s="1"/>
  <c r="K200" i="1"/>
  <c r="F132" i="1"/>
  <c r="G132" i="1" s="1"/>
  <c r="O132" i="1" s="1"/>
  <c r="K201" i="1" l="1"/>
  <c r="B202" i="1"/>
  <c r="I201" i="1"/>
  <c r="J202" i="1" s="1"/>
  <c r="M202" i="1" s="1"/>
  <c r="N202" i="1" s="1"/>
  <c r="E133" i="1"/>
  <c r="F133" i="1" s="1"/>
  <c r="G133" i="1" s="1"/>
  <c r="O133" i="1" s="1"/>
  <c r="B203" i="1" l="1"/>
  <c r="I202" i="1"/>
  <c r="J203" i="1" s="1"/>
  <c r="M203" i="1" s="1"/>
  <c r="N203" i="1" s="1"/>
  <c r="K202" i="1"/>
  <c r="E134" i="1"/>
  <c r="K203" i="1" l="1"/>
  <c r="B204" i="1"/>
  <c r="I203" i="1"/>
  <c r="J204" i="1" s="1"/>
  <c r="M204" i="1" s="1"/>
  <c r="N204" i="1" s="1"/>
  <c r="F134" i="1"/>
  <c r="G134" i="1" s="1"/>
  <c r="O134" i="1" s="1"/>
  <c r="B205" i="1" l="1"/>
  <c r="I204" i="1"/>
  <c r="J205" i="1" s="1"/>
  <c r="M205" i="1" s="1"/>
  <c r="N205" i="1" s="1"/>
  <c r="K204" i="1"/>
  <c r="E135" i="1"/>
  <c r="F135" i="1" s="1"/>
  <c r="G135" i="1" s="1"/>
  <c r="O135" i="1" s="1"/>
  <c r="K205" i="1" l="1"/>
  <c r="B206" i="1"/>
  <c r="I205" i="1"/>
  <c r="J206" i="1" s="1"/>
  <c r="M206" i="1" s="1"/>
  <c r="N206" i="1" s="1"/>
  <c r="E136" i="1"/>
  <c r="B207" i="1" l="1"/>
  <c r="I206" i="1"/>
  <c r="J207" i="1" s="1"/>
  <c r="M207" i="1" s="1"/>
  <c r="N207" i="1" s="1"/>
  <c r="K206" i="1"/>
  <c r="F136" i="1"/>
  <c r="G136" i="1" s="1"/>
  <c r="O136" i="1" s="1"/>
  <c r="K207" i="1" l="1"/>
  <c r="B208" i="1"/>
  <c r="I207" i="1"/>
  <c r="J208" i="1" s="1"/>
  <c r="M208" i="1" s="1"/>
  <c r="N208" i="1" s="1"/>
  <c r="E137" i="1"/>
  <c r="K208" i="1" l="1"/>
  <c r="B209" i="1"/>
  <c r="I208" i="1"/>
  <c r="J209" i="1" s="1"/>
  <c r="M209" i="1" s="1"/>
  <c r="N209" i="1" s="1"/>
  <c r="F137" i="1"/>
  <c r="G137" i="1" s="1"/>
  <c r="O137" i="1" s="1"/>
  <c r="B210" i="1" l="1"/>
  <c r="I209" i="1"/>
  <c r="J210" i="1" s="1"/>
  <c r="M210" i="1" s="1"/>
  <c r="N210" i="1" s="1"/>
  <c r="K209" i="1"/>
  <c r="E138" i="1"/>
  <c r="F138" i="1" s="1"/>
  <c r="G138" i="1" s="1"/>
  <c r="O138" i="1" s="1"/>
  <c r="K210" i="1" l="1"/>
  <c r="B211" i="1"/>
  <c r="I210" i="1"/>
  <c r="J211" i="1" s="1"/>
  <c r="M211" i="1" s="1"/>
  <c r="N211" i="1" s="1"/>
  <c r="E139" i="1"/>
  <c r="F139" i="1" s="1"/>
  <c r="G139" i="1" s="1"/>
  <c r="O139" i="1" s="1"/>
  <c r="B212" i="1" l="1"/>
  <c r="I211" i="1"/>
  <c r="J212" i="1" s="1"/>
  <c r="M212" i="1" s="1"/>
  <c r="N212" i="1" s="1"/>
  <c r="K211" i="1"/>
  <c r="E140" i="1"/>
  <c r="K212" i="1" l="1"/>
  <c r="B213" i="1"/>
  <c r="I212" i="1"/>
  <c r="J213" i="1" s="1"/>
  <c r="M213" i="1" s="1"/>
  <c r="N213" i="1" s="1"/>
  <c r="F140" i="1"/>
  <c r="G140" i="1" s="1"/>
  <c r="O140" i="1" s="1"/>
  <c r="B214" i="1" l="1"/>
  <c r="I213" i="1"/>
  <c r="J214" i="1" s="1"/>
  <c r="M214" i="1" s="1"/>
  <c r="N214" i="1" s="1"/>
  <c r="K213" i="1"/>
  <c r="E141" i="1"/>
  <c r="F141" i="1" s="1"/>
  <c r="G141" i="1" s="1"/>
  <c r="O141" i="1" s="1"/>
  <c r="K214" i="1" l="1"/>
  <c r="B215" i="1"/>
  <c r="I214" i="1"/>
  <c r="J215" i="1" s="1"/>
  <c r="M215" i="1" s="1"/>
  <c r="N215" i="1" s="1"/>
  <c r="E142" i="1"/>
  <c r="F142" i="1" s="1"/>
  <c r="G142" i="1" s="1"/>
  <c r="O142" i="1" s="1"/>
  <c r="B216" i="1" l="1"/>
  <c r="I215" i="1"/>
  <c r="J216" i="1" s="1"/>
  <c r="M216" i="1" s="1"/>
  <c r="N216" i="1" s="1"/>
  <c r="K215" i="1"/>
  <c r="E143" i="1"/>
  <c r="K216" i="1" l="1"/>
  <c r="B217" i="1"/>
  <c r="I216" i="1"/>
  <c r="J217" i="1" s="1"/>
  <c r="M217" i="1" s="1"/>
  <c r="N217" i="1" s="1"/>
  <c r="F143" i="1"/>
  <c r="G143" i="1" s="1"/>
  <c r="O143" i="1" s="1"/>
  <c r="B218" i="1" l="1"/>
  <c r="I217" i="1"/>
  <c r="J218" i="1" s="1"/>
  <c r="M218" i="1" s="1"/>
  <c r="N218" i="1" s="1"/>
  <c r="K217" i="1"/>
  <c r="E144" i="1"/>
  <c r="K218" i="1" l="1"/>
  <c r="B219" i="1"/>
  <c r="I218" i="1"/>
  <c r="J219" i="1" s="1"/>
  <c r="M219" i="1" s="1"/>
  <c r="N219" i="1" s="1"/>
  <c r="F144" i="1"/>
  <c r="G144" i="1" s="1"/>
  <c r="O144" i="1" s="1"/>
  <c r="B220" i="1" l="1"/>
  <c r="I219" i="1"/>
  <c r="J220" i="1" s="1"/>
  <c r="M220" i="1" s="1"/>
  <c r="N220" i="1" s="1"/>
  <c r="K219" i="1"/>
  <c r="E145" i="1"/>
  <c r="F145" i="1" s="1"/>
  <c r="G145" i="1" s="1"/>
  <c r="O145" i="1" s="1"/>
  <c r="K220" i="1" l="1"/>
  <c r="B221" i="1"/>
  <c r="I220" i="1"/>
  <c r="J221" i="1" s="1"/>
  <c r="M221" i="1" s="1"/>
  <c r="N221" i="1" s="1"/>
  <c r="E146" i="1"/>
  <c r="F146" i="1" s="1"/>
  <c r="G146" i="1" s="1"/>
  <c r="O146" i="1" s="1"/>
  <c r="B222" i="1" l="1"/>
  <c r="I221" i="1"/>
  <c r="J222" i="1" s="1"/>
  <c r="M222" i="1" s="1"/>
  <c r="N222" i="1" s="1"/>
  <c r="K221" i="1"/>
  <c r="E147" i="1"/>
  <c r="K222" i="1" l="1"/>
  <c r="B223" i="1"/>
  <c r="I222" i="1"/>
  <c r="J223" i="1" s="1"/>
  <c r="M223" i="1" s="1"/>
  <c r="N223" i="1" s="1"/>
  <c r="F147" i="1"/>
  <c r="G147" i="1" s="1"/>
  <c r="O147" i="1" s="1"/>
  <c r="B224" i="1" l="1"/>
  <c r="I223" i="1"/>
  <c r="J224" i="1" s="1"/>
  <c r="M224" i="1" s="1"/>
  <c r="N224" i="1" s="1"/>
  <c r="K223" i="1"/>
  <c r="E148" i="1"/>
  <c r="F148" i="1" s="1"/>
  <c r="G148" i="1" s="1"/>
  <c r="O148" i="1" s="1"/>
  <c r="K224" i="1" l="1"/>
  <c r="B225" i="1"/>
  <c r="I224" i="1"/>
  <c r="J225" i="1" s="1"/>
  <c r="M225" i="1" s="1"/>
  <c r="N225" i="1" s="1"/>
  <c r="E149" i="1"/>
  <c r="F149" i="1" s="1"/>
  <c r="G149" i="1" s="1"/>
  <c r="O149" i="1" s="1"/>
  <c r="B226" i="1" l="1"/>
  <c r="I225" i="1"/>
  <c r="J226" i="1" s="1"/>
  <c r="M226" i="1" s="1"/>
  <c r="N226" i="1" s="1"/>
  <c r="K225" i="1"/>
  <c r="E150" i="1"/>
  <c r="F150" i="1" s="1"/>
  <c r="G150" i="1" s="1"/>
  <c r="O150" i="1" s="1"/>
  <c r="K226" i="1" l="1"/>
  <c r="B227" i="1"/>
  <c r="I226" i="1"/>
  <c r="J227" i="1" s="1"/>
  <c r="M227" i="1" s="1"/>
  <c r="N227" i="1" s="1"/>
  <c r="E151" i="1"/>
  <c r="F151" i="1" s="1"/>
  <c r="G151" i="1" s="1"/>
  <c r="O151" i="1" s="1"/>
  <c r="B228" i="1" l="1"/>
  <c r="I227" i="1"/>
  <c r="J228" i="1" s="1"/>
  <c r="M228" i="1" s="1"/>
  <c r="N228" i="1" s="1"/>
  <c r="K227" i="1"/>
  <c r="E152" i="1"/>
  <c r="K228" i="1" l="1"/>
  <c r="B229" i="1"/>
  <c r="I228" i="1"/>
  <c r="J229" i="1" s="1"/>
  <c r="M229" i="1" s="1"/>
  <c r="N229" i="1" s="1"/>
  <c r="F152" i="1"/>
  <c r="G152" i="1" s="1"/>
  <c r="O152" i="1" s="1"/>
  <c r="B230" i="1" l="1"/>
  <c r="I229" i="1"/>
  <c r="J230" i="1" s="1"/>
  <c r="M230" i="1" s="1"/>
  <c r="N230" i="1" s="1"/>
  <c r="K229" i="1"/>
  <c r="E153" i="1"/>
  <c r="F153" i="1" s="1"/>
  <c r="G153" i="1" s="1"/>
  <c r="O153" i="1" s="1"/>
  <c r="B231" i="1" l="1"/>
  <c r="I230" i="1"/>
  <c r="J231" i="1" s="1"/>
  <c r="M231" i="1" s="1"/>
  <c r="N231" i="1" s="1"/>
  <c r="K230" i="1"/>
  <c r="E154" i="1"/>
  <c r="F154" i="1" s="1"/>
  <c r="G154" i="1" s="1"/>
  <c r="O154" i="1" s="1"/>
  <c r="B232" i="1" l="1"/>
  <c r="I231" i="1"/>
  <c r="J232" i="1" s="1"/>
  <c r="M232" i="1" s="1"/>
  <c r="N232" i="1" s="1"/>
  <c r="K231" i="1"/>
  <c r="E155" i="1"/>
  <c r="K232" i="1" l="1"/>
  <c r="B233" i="1"/>
  <c r="I232" i="1"/>
  <c r="J233" i="1" s="1"/>
  <c r="M233" i="1" s="1"/>
  <c r="N233" i="1" s="1"/>
  <c r="F155" i="1"/>
  <c r="G155" i="1" s="1"/>
  <c r="O155" i="1" s="1"/>
  <c r="B234" i="1" l="1"/>
  <c r="I233" i="1"/>
  <c r="J234" i="1" s="1"/>
  <c r="M234" i="1" s="1"/>
  <c r="N234" i="1" s="1"/>
  <c r="K233" i="1"/>
  <c r="E156" i="1"/>
  <c r="K234" i="1" l="1"/>
  <c r="B235" i="1"/>
  <c r="I234" i="1"/>
  <c r="J235" i="1" s="1"/>
  <c r="M235" i="1" s="1"/>
  <c r="N235" i="1" s="1"/>
  <c r="F156" i="1"/>
  <c r="G156" i="1" s="1"/>
  <c r="O156" i="1" s="1"/>
  <c r="B236" i="1" l="1"/>
  <c r="I235" i="1"/>
  <c r="J236" i="1" s="1"/>
  <c r="M236" i="1" s="1"/>
  <c r="N236" i="1" s="1"/>
  <c r="K235" i="1"/>
  <c r="E157" i="1"/>
  <c r="F157" i="1" s="1"/>
  <c r="G157" i="1" s="1"/>
  <c r="O157" i="1" s="1"/>
  <c r="B237" i="1" l="1"/>
  <c r="I236" i="1"/>
  <c r="J237" i="1" s="1"/>
  <c r="M237" i="1" s="1"/>
  <c r="N237" i="1" s="1"/>
  <c r="K236" i="1"/>
  <c r="E158" i="1"/>
  <c r="F158" i="1" s="1"/>
  <c r="G158" i="1" s="1"/>
  <c r="O158" i="1" s="1"/>
  <c r="K237" i="1" l="1"/>
  <c r="B238" i="1"/>
  <c r="I237" i="1"/>
  <c r="J238" i="1" s="1"/>
  <c r="M238" i="1" s="1"/>
  <c r="N238" i="1" s="1"/>
  <c r="E159" i="1"/>
  <c r="F159" i="1" s="1"/>
  <c r="G159" i="1" s="1"/>
  <c r="O159" i="1" s="1"/>
  <c r="B239" i="1" l="1"/>
  <c r="I238" i="1"/>
  <c r="J239" i="1" s="1"/>
  <c r="M239" i="1" s="1"/>
  <c r="N239" i="1" s="1"/>
  <c r="K238" i="1"/>
  <c r="E160" i="1"/>
  <c r="B240" i="1" l="1"/>
  <c r="I239" i="1"/>
  <c r="J240" i="1" s="1"/>
  <c r="M240" i="1" s="1"/>
  <c r="N240" i="1" s="1"/>
  <c r="K239" i="1"/>
  <c r="F160" i="1"/>
  <c r="G160" i="1" s="1"/>
  <c r="O160" i="1" s="1"/>
  <c r="B241" i="1" l="1"/>
  <c r="I240" i="1"/>
  <c r="J241" i="1" s="1"/>
  <c r="M241" i="1" s="1"/>
  <c r="N241" i="1" s="1"/>
  <c r="K240" i="1"/>
  <c r="E161" i="1"/>
  <c r="F161" i="1" s="1"/>
  <c r="G161" i="1" s="1"/>
  <c r="O161" i="1" s="1"/>
  <c r="B242" i="1" l="1"/>
  <c r="I241" i="1"/>
  <c r="J242" i="1" s="1"/>
  <c r="M242" i="1" s="1"/>
  <c r="N242" i="1" s="1"/>
  <c r="K241" i="1"/>
  <c r="E162" i="1"/>
  <c r="F162" i="1" s="1"/>
  <c r="G162" i="1" s="1"/>
  <c r="O162" i="1" s="1"/>
  <c r="K242" i="1" l="1"/>
  <c r="B243" i="1"/>
  <c r="I242" i="1"/>
  <c r="J243" i="1" s="1"/>
  <c r="M243" i="1" s="1"/>
  <c r="N243" i="1" s="1"/>
  <c r="E163" i="1"/>
  <c r="F163" i="1" s="1"/>
  <c r="G163" i="1" s="1"/>
  <c r="O163" i="1" s="1"/>
  <c r="K243" i="1" l="1"/>
  <c r="B244" i="1"/>
  <c r="I243" i="1"/>
  <c r="J244" i="1" s="1"/>
  <c r="M244" i="1" s="1"/>
  <c r="N244" i="1" s="1"/>
  <c r="E164" i="1"/>
  <c r="F164" i="1" s="1"/>
  <c r="G164" i="1" s="1"/>
  <c r="O164" i="1" s="1"/>
  <c r="B245" i="1" l="1"/>
  <c r="I244" i="1"/>
  <c r="J245" i="1" s="1"/>
  <c r="M245" i="1" s="1"/>
  <c r="N245" i="1" s="1"/>
  <c r="K244" i="1"/>
  <c r="K245" i="1" s="1"/>
  <c r="E165" i="1"/>
  <c r="F165" i="1" s="1"/>
  <c r="G165" i="1" s="1"/>
  <c r="O165" i="1" s="1"/>
  <c r="B246" i="1" l="1"/>
  <c r="I245" i="1"/>
  <c r="J246" i="1" s="1"/>
  <c r="M246" i="1" s="1"/>
  <c r="N246" i="1" s="1"/>
  <c r="E166" i="1"/>
  <c r="F166" i="1" s="1"/>
  <c r="G166" i="1" s="1"/>
  <c r="O166" i="1" s="1"/>
  <c r="K246" i="1" l="1"/>
  <c r="B247" i="1"/>
  <c r="I246" i="1"/>
  <c r="J247" i="1" s="1"/>
  <c r="M247" i="1" s="1"/>
  <c r="N247" i="1" s="1"/>
  <c r="E167" i="1"/>
  <c r="F167" i="1" s="1"/>
  <c r="G167" i="1" s="1"/>
  <c r="O167" i="1" s="1"/>
  <c r="K247" i="1" l="1"/>
  <c r="B248" i="1"/>
  <c r="I247" i="1"/>
  <c r="J248" i="1" s="1"/>
  <c r="M248" i="1" s="1"/>
  <c r="N248" i="1" s="1"/>
  <c r="E168" i="1"/>
  <c r="F168" i="1" s="1"/>
  <c r="G168" i="1" s="1"/>
  <c r="O168" i="1" s="1"/>
  <c r="K248" i="1" l="1"/>
  <c r="B249" i="1"/>
  <c r="I248" i="1"/>
  <c r="J249" i="1" s="1"/>
  <c r="M249" i="1" s="1"/>
  <c r="N249" i="1" s="1"/>
  <c r="E169" i="1"/>
  <c r="F169" i="1" s="1"/>
  <c r="G169" i="1" s="1"/>
  <c r="O169" i="1" s="1"/>
  <c r="B250" i="1" l="1"/>
  <c r="I249" i="1"/>
  <c r="J250" i="1" s="1"/>
  <c r="M250" i="1" s="1"/>
  <c r="N250" i="1" s="1"/>
  <c r="K249" i="1"/>
  <c r="E170" i="1"/>
  <c r="F170" i="1" s="1"/>
  <c r="G170" i="1" s="1"/>
  <c r="O170" i="1" s="1"/>
  <c r="K250" i="1" l="1"/>
  <c r="B251" i="1"/>
  <c r="I250" i="1"/>
  <c r="J251" i="1" s="1"/>
  <c r="M251" i="1" s="1"/>
  <c r="N251" i="1" s="1"/>
  <c r="E171" i="1"/>
  <c r="F171" i="1" s="1"/>
  <c r="G171" i="1" s="1"/>
  <c r="O171" i="1" s="1"/>
  <c r="B252" i="1" l="1"/>
  <c r="I251" i="1"/>
  <c r="J252" i="1" s="1"/>
  <c r="M252" i="1" s="1"/>
  <c r="N252" i="1" s="1"/>
  <c r="K251" i="1"/>
  <c r="E172" i="1"/>
  <c r="F172" i="1" s="1"/>
  <c r="G172" i="1" s="1"/>
  <c r="O172" i="1" s="1"/>
  <c r="K252" i="1" l="1"/>
  <c r="B253" i="1"/>
  <c r="I253" i="1" s="1"/>
  <c r="I252" i="1"/>
  <c r="J253" i="1" s="1"/>
  <c r="M253" i="1" s="1"/>
  <c r="N253" i="1" s="1"/>
  <c r="E173" i="1"/>
  <c r="F173" i="1" s="1"/>
  <c r="G173" i="1" s="1"/>
  <c r="O173" i="1" s="1"/>
  <c r="K253" i="1" l="1"/>
  <c r="E174" i="1"/>
  <c r="F174" i="1" s="1"/>
  <c r="G174" i="1" s="1"/>
  <c r="O174" i="1" s="1"/>
  <c r="E175" i="1" l="1"/>
  <c r="F175" i="1" s="1"/>
  <c r="G175" i="1" s="1"/>
  <c r="O175" i="1" s="1"/>
  <c r="E176" i="1" l="1"/>
  <c r="F176" i="1" s="1"/>
  <c r="G176" i="1" s="1"/>
  <c r="O176" i="1" s="1"/>
  <c r="E177" i="1" l="1"/>
  <c r="F177" i="1" s="1"/>
  <c r="G177" i="1" s="1"/>
  <c r="O177" i="1" s="1"/>
  <c r="E178" i="1" l="1"/>
  <c r="F178" i="1" s="1"/>
  <c r="G178" i="1" s="1"/>
  <c r="O178" i="1" s="1"/>
  <c r="E179" i="1" l="1"/>
  <c r="F179" i="1" l="1"/>
  <c r="G179" i="1" s="1"/>
  <c r="O179" i="1" s="1"/>
  <c r="E180" i="1" l="1"/>
  <c r="F180" i="1" s="1"/>
  <c r="G180" i="1" s="1"/>
  <c r="O180" i="1" s="1"/>
  <c r="E181" i="1" l="1"/>
  <c r="F181" i="1" s="1"/>
  <c r="G181" i="1" s="1"/>
  <c r="O181" i="1" s="1"/>
  <c r="E182" i="1" l="1"/>
  <c r="F182" i="1" s="1"/>
  <c r="G182" i="1" s="1"/>
  <c r="O182" i="1" s="1"/>
  <c r="E183" i="1" l="1"/>
  <c r="F183" i="1" s="1"/>
  <c r="G183" i="1" s="1"/>
  <c r="O183" i="1" s="1"/>
  <c r="E184" i="1" l="1"/>
  <c r="F184" i="1" s="1"/>
  <c r="G184" i="1" s="1"/>
  <c r="O184" i="1" s="1"/>
  <c r="E185" i="1" l="1"/>
  <c r="F185" i="1" s="1"/>
  <c r="G185" i="1" s="1"/>
  <c r="O185" i="1" s="1"/>
  <c r="E186" i="1" l="1"/>
  <c r="F186" i="1" s="1"/>
  <c r="G186" i="1" s="1"/>
  <c r="O186" i="1" s="1"/>
  <c r="E187" i="1" l="1"/>
  <c r="F187" i="1" l="1"/>
  <c r="G187" i="1" s="1"/>
  <c r="O187" i="1" s="1"/>
  <c r="E188" i="1" l="1"/>
  <c r="F188" i="1" s="1"/>
  <c r="G188" i="1" s="1"/>
  <c r="O188" i="1" s="1"/>
  <c r="E189" i="1" l="1"/>
  <c r="F189" i="1" s="1"/>
  <c r="G189" i="1" s="1"/>
  <c r="O189" i="1" s="1"/>
  <c r="E190" i="1" l="1"/>
  <c r="F190" i="1" l="1"/>
  <c r="G190" i="1" s="1"/>
  <c r="O190" i="1" s="1"/>
  <c r="E191" i="1" l="1"/>
  <c r="F191" i="1" l="1"/>
  <c r="G191" i="1" s="1"/>
  <c r="O191" i="1" s="1"/>
  <c r="E192" i="1" l="1"/>
  <c r="F192" i="1" s="1"/>
  <c r="G192" i="1" s="1"/>
  <c r="O192" i="1" s="1"/>
  <c r="E193" i="1" l="1"/>
  <c r="F193" i="1" s="1"/>
  <c r="G193" i="1" s="1"/>
  <c r="O193" i="1" s="1"/>
  <c r="E194" i="1" l="1"/>
  <c r="F194" i="1" s="1"/>
  <c r="G194" i="1" s="1"/>
  <c r="O194" i="1" s="1"/>
  <c r="E195" i="1" l="1"/>
  <c r="F195" i="1" l="1"/>
  <c r="G195" i="1" s="1"/>
  <c r="O195" i="1" s="1"/>
  <c r="E196" i="1" l="1"/>
  <c r="F196" i="1" s="1"/>
  <c r="G196" i="1" s="1"/>
  <c r="O196" i="1" s="1"/>
  <c r="E197" i="1" l="1"/>
  <c r="F197" i="1" s="1"/>
  <c r="G197" i="1" s="1"/>
  <c r="O197" i="1" s="1"/>
  <c r="E198" i="1" l="1"/>
  <c r="F198" i="1" s="1"/>
  <c r="G198" i="1" s="1"/>
  <c r="O198" i="1" s="1"/>
  <c r="E199" i="1" l="1"/>
  <c r="F199" i="1" s="1"/>
  <c r="G199" i="1" s="1"/>
  <c r="O199" i="1" s="1"/>
  <c r="E200" i="1" l="1"/>
  <c r="F200" i="1" s="1"/>
  <c r="G200" i="1" s="1"/>
  <c r="O200" i="1" s="1"/>
  <c r="E201" i="1" l="1"/>
  <c r="F201" i="1" s="1"/>
  <c r="G201" i="1" s="1"/>
  <c r="O201" i="1" s="1"/>
  <c r="E202" i="1" l="1"/>
  <c r="F202" i="1" l="1"/>
  <c r="G202" i="1" s="1"/>
  <c r="O202" i="1" s="1"/>
  <c r="E203" i="1" l="1"/>
  <c r="F203" i="1" l="1"/>
  <c r="G203" i="1" s="1"/>
  <c r="O203" i="1" s="1"/>
  <c r="E204" i="1" l="1"/>
  <c r="F204" i="1" s="1"/>
  <c r="G204" i="1" s="1"/>
  <c r="O204" i="1" s="1"/>
  <c r="E205" i="1" l="1"/>
  <c r="F205" i="1" s="1"/>
  <c r="G205" i="1" s="1"/>
  <c r="O205" i="1" s="1"/>
  <c r="E206" i="1" l="1"/>
  <c r="F206" i="1" s="1"/>
  <c r="G206" i="1" s="1"/>
  <c r="O206" i="1" s="1"/>
  <c r="E207" i="1" l="1"/>
  <c r="F207" i="1" s="1"/>
  <c r="G207" i="1" s="1"/>
  <c r="O207" i="1" s="1"/>
  <c r="E208" i="1" l="1"/>
  <c r="F208" i="1" s="1"/>
  <c r="G208" i="1" s="1"/>
  <c r="O208" i="1" s="1"/>
  <c r="E209" i="1" l="1"/>
  <c r="F209" i="1" s="1"/>
  <c r="G209" i="1" s="1"/>
  <c r="O209" i="1" s="1"/>
  <c r="E210" i="1" l="1"/>
  <c r="F210" i="1" s="1"/>
  <c r="G210" i="1" s="1"/>
  <c r="O210" i="1" s="1"/>
  <c r="E211" i="1" l="1"/>
  <c r="F211" i="1" s="1"/>
  <c r="G211" i="1" s="1"/>
  <c r="O211" i="1" s="1"/>
  <c r="E212" i="1" l="1"/>
  <c r="F212" i="1" s="1"/>
  <c r="G212" i="1" s="1"/>
  <c r="O212" i="1" s="1"/>
  <c r="E213" i="1" l="1"/>
  <c r="F213" i="1" s="1"/>
  <c r="G213" i="1" s="1"/>
  <c r="O213" i="1" s="1"/>
  <c r="E214" i="1" l="1"/>
  <c r="F214" i="1" s="1"/>
  <c r="G214" i="1" s="1"/>
  <c r="O214" i="1" s="1"/>
  <c r="E215" i="1" l="1"/>
  <c r="F215" i="1" s="1"/>
  <c r="G215" i="1" s="1"/>
  <c r="O215" i="1" s="1"/>
  <c r="E216" i="1" l="1"/>
  <c r="F216" i="1" s="1"/>
  <c r="G216" i="1" s="1"/>
  <c r="O216" i="1" s="1"/>
  <c r="E217" i="1" l="1"/>
  <c r="F217" i="1" s="1"/>
  <c r="G217" i="1" s="1"/>
  <c r="O217" i="1" s="1"/>
  <c r="E218" i="1" l="1"/>
  <c r="F218" i="1" s="1"/>
  <c r="G218" i="1" s="1"/>
  <c r="O218" i="1" s="1"/>
  <c r="E219" i="1" l="1"/>
  <c r="F219" i="1" s="1"/>
  <c r="G219" i="1" s="1"/>
  <c r="O219" i="1" s="1"/>
  <c r="E220" i="1" l="1"/>
  <c r="F220" i="1" s="1"/>
  <c r="G220" i="1" s="1"/>
  <c r="O220" i="1" s="1"/>
  <c r="E221" i="1" l="1"/>
  <c r="F221" i="1" s="1"/>
  <c r="G221" i="1" s="1"/>
  <c r="O221" i="1" s="1"/>
  <c r="E222" i="1" l="1"/>
  <c r="F222" i="1" s="1"/>
  <c r="G222" i="1" s="1"/>
  <c r="O222" i="1" s="1"/>
  <c r="E223" i="1" l="1"/>
  <c r="F223" i="1" s="1"/>
  <c r="G223" i="1" s="1"/>
  <c r="O223" i="1" s="1"/>
  <c r="E224" i="1" l="1"/>
  <c r="F224" i="1" s="1"/>
  <c r="G224" i="1" s="1"/>
  <c r="O224" i="1" s="1"/>
  <c r="E225" i="1" l="1"/>
  <c r="F225" i="1" s="1"/>
  <c r="G225" i="1" s="1"/>
  <c r="O225" i="1" s="1"/>
  <c r="E226" i="1" l="1"/>
  <c r="F226" i="1" s="1"/>
  <c r="G226" i="1" s="1"/>
  <c r="O226" i="1" s="1"/>
  <c r="E227" i="1" l="1"/>
  <c r="F227" i="1" s="1"/>
  <c r="G227" i="1" s="1"/>
  <c r="O227" i="1" s="1"/>
  <c r="E228" i="1" l="1"/>
  <c r="F228" i="1" s="1"/>
  <c r="G228" i="1" s="1"/>
  <c r="O228" i="1" s="1"/>
  <c r="E229" i="1" l="1"/>
  <c r="F229" i="1" s="1"/>
  <c r="G229" i="1" s="1"/>
  <c r="O229" i="1" s="1"/>
  <c r="E230" i="1" l="1"/>
  <c r="F230" i="1" s="1"/>
  <c r="G230" i="1" s="1"/>
  <c r="O230" i="1" s="1"/>
  <c r="E231" i="1" l="1"/>
  <c r="F231" i="1" s="1"/>
  <c r="G231" i="1" s="1"/>
  <c r="O231" i="1" s="1"/>
  <c r="E232" i="1" l="1"/>
  <c r="F232" i="1" s="1"/>
  <c r="G232" i="1" s="1"/>
  <c r="O232" i="1" s="1"/>
  <c r="E233" i="1" l="1"/>
  <c r="F233" i="1" s="1"/>
  <c r="G233" i="1" s="1"/>
  <c r="O233" i="1" s="1"/>
  <c r="E234" i="1" l="1"/>
  <c r="F234" i="1" s="1"/>
  <c r="G234" i="1" l="1"/>
  <c r="O234" i="1" s="1"/>
  <c r="E235" i="1" l="1"/>
  <c r="F235" i="1" s="1"/>
  <c r="G235" i="1" l="1"/>
  <c r="O235" i="1" s="1"/>
  <c r="E236" i="1" l="1"/>
  <c r="F236" i="1" l="1"/>
  <c r="G236" i="1" l="1"/>
  <c r="O236" i="1" s="1"/>
  <c r="E237" i="1" l="1"/>
  <c r="F237" i="1" l="1"/>
  <c r="G237" i="1" l="1"/>
  <c r="O237" i="1" s="1"/>
  <c r="E238" i="1" l="1"/>
  <c r="F238" i="1" l="1"/>
  <c r="G238" i="1" l="1"/>
  <c r="O238" i="1" s="1"/>
  <c r="E239" i="1" l="1"/>
  <c r="F239" i="1" s="1"/>
  <c r="G239" i="1" s="1"/>
  <c r="O239" i="1" s="1"/>
  <c r="E240" i="1" l="1"/>
  <c r="F240" i="1" s="1"/>
  <c r="G240" i="1" s="1"/>
  <c r="O240" i="1" s="1"/>
  <c r="E241" i="1" l="1"/>
  <c r="F241" i="1" s="1"/>
  <c r="G241" i="1" s="1"/>
  <c r="O241" i="1" s="1"/>
  <c r="E242" i="1" l="1"/>
  <c r="F242" i="1" s="1"/>
  <c r="G242" i="1" s="1"/>
  <c r="O242" i="1" s="1"/>
  <c r="E243" i="1" l="1"/>
  <c r="F243" i="1" s="1"/>
  <c r="G243" i="1" s="1"/>
  <c r="O243" i="1" s="1"/>
  <c r="E244" i="1" l="1"/>
  <c r="F244" i="1" s="1"/>
  <c r="G244" i="1" s="1"/>
  <c r="O244" i="1" s="1"/>
  <c r="E245" i="1" l="1"/>
  <c r="F245" i="1" s="1"/>
  <c r="G245" i="1" s="1"/>
  <c r="O245" i="1" s="1"/>
  <c r="E246" i="1" l="1"/>
  <c r="F246" i="1" s="1"/>
  <c r="G246" i="1" s="1"/>
  <c r="O246" i="1" s="1"/>
  <c r="E247" i="1" l="1"/>
  <c r="F247" i="1" s="1"/>
  <c r="G247" i="1" s="1"/>
  <c r="O247" i="1" s="1"/>
  <c r="E248" i="1" l="1"/>
  <c r="F248" i="1" s="1"/>
  <c r="G248" i="1" s="1"/>
  <c r="O248" i="1" s="1"/>
  <c r="E249" i="1" l="1"/>
  <c r="F249" i="1" s="1"/>
  <c r="G249" i="1" s="1"/>
  <c r="O249" i="1" s="1"/>
  <c r="E250" i="1" l="1"/>
  <c r="F250" i="1" s="1"/>
  <c r="G250" i="1" s="1"/>
  <c r="O250" i="1" s="1"/>
  <c r="E251" i="1" l="1"/>
  <c r="F251" i="1" s="1"/>
  <c r="G251" i="1" s="1"/>
  <c r="O251" i="1" s="1"/>
  <c r="E252" i="1" l="1"/>
  <c r="F252" i="1" s="1"/>
  <c r="G252" i="1" s="1"/>
  <c r="O252" i="1" s="1"/>
  <c r="E253" i="1" l="1"/>
  <c r="E254" i="1" l="1"/>
  <c r="F253" i="1"/>
  <c r="G253" i="1" l="1"/>
  <c r="O253" i="1" s="1"/>
  <c r="F254" i="1"/>
</calcChain>
</file>

<file path=xl/sharedStrings.xml><?xml version="1.0" encoding="utf-8"?>
<sst xmlns="http://schemas.openxmlformats.org/spreadsheetml/2006/main" count="39" uniqueCount="26">
  <si>
    <t>Monto del inmueble</t>
  </si>
  <si>
    <t>enganche</t>
  </si>
  <si>
    <t>tasa interes hipotecaria</t>
  </si>
  <si>
    <t>inflación inmobiliaria</t>
  </si>
  <si>
    <t>tasa renta/inmueble</t>
  </si>
  <si>
    <t xml:space="preserve">mensual </t>
  </si>
  <si>
    <t xml:space="preserve">anual </t>
  </si>
  <si>
    <t>años</t>
  </si>
  <si>
    <t>Año</t>
  </si>
  <si>
    <t>Principal</t>
  </si>
  <si>
    <t>Mensualidad</t>
  </si>
  <si>
    <t>Intereses</t>
  </si>
  <si>
    <t>Balance</t>
  </si>
  <si>
    <t>Pago</t>
  </si>
  <si>
    <t>Mes</t>
  </si>
  <si>
    <t>Valor del inmueble</t>
  </si>
  <si>
    <t>renta del inmueble</t>
  </si>
  <si>
    <t>Valor neto</t>
  </si>
  <si>
    <t>Renta - mensualidad</t>
  </si>
  <si>
    <t>Pagos acumulados</t>
  </si>
  <si>
    <t>renta acumulada</t>
  </si>
  <si>
    <t>renta-mensualidad acumulada</t>
  </si>
  <si>
    <t>Monto enganche</t>
  </si>
  <si>
    <t>año 0</t>
  </si>
  <si>
    <t>año 16</t>
  </si>
  <si>
    <t>Demostrar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</si>
</sst>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0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Fon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44" fontId="0" fillId="2" borderId="0" xfId="1" applyFont="1" applyFill="1"/>
    <xf numFmtId="9" fontId="0" fillId="2" borderId="0" xfId="0" applyNumberFormat="1" applyFill="1"/>
    <xf numFmtId="10" fontId="0" fillId="0" borderId="0" xfId="2" applyNumberFormat="1" applyFont="1"/>
    <xf numFmtId="10" fontId="0" fillId="3" borderId="0" xfId="0" applyNumberFormat="1" applyFill="1"/>
  </cellXfs>
  <cellStyles count="3">
    <cellStyle name="Moneda" xfId="1" builtinId="4"/>
    <cellStyle name="Normal" xfId="0" builtinId="0"/>
    <cellStyle name="Porcentaje" xfId="2" builtinId="5"/>
  </cellStyles>
  <dxfs count="1">
    <dxf>
      <font>
        <color theme="7" tint="0.39994506668294322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VPN'!$O$12</c:f>
              <c:strCache>
                <c:ptCount val="1"/>
                <c:pt idx="0">
                  <c:v>Valor neto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VPN'!$O$13:$O$253</c:f>
              <c:numCache>
                <c:formatCode>_("$"* #,##0.00_);_("$"* \(#,##0.00\);_("$"* "-"??_);_(@_)</c:formatCode>
                <c:ptCount val="21"/>
                <c:pt idx="0">
                  <c:v>200000</c:v>
                </c:pt>
                <c:pt idx="1">
                  <c:v>227042.20587853872</c:v>
                </c:pt>
                <c:pt idx="2">
                  <c:v>259138.07094043275</c:v>
                </c:pt>
                <c:pt idx="3">
                  <c:v>296551.22454196017</c:v>
                </c:pt>
                <c:pt idx="4">
                  <c:v>339560.7666376725</c:v>
                </c:pt>
                <c:pt idx="5">
                  <c:v>388462.28557214717</c:v>
                </c:pt>
                <c:pt idx="6">
                  <c:v>443568.94908341503</c:v>
                </c:pt>
                <c:pt idx="7">
                  <c:v>505212.6741015173</c:v>
                </c:pt>
                <c:pt idx="8">
                  <c:v>573745.38136619283</c:v>
                </c:pt>
                <c:pt idx="9">
                  <c:v>649540.34136364562</c:v>
                </c:pt>
                <c:pt idx="10">
                  <c:v>732993.6185965382</c:v>
                </c:pt>
                <c:pt idx="11">
                  <c:v>824525.62175698602</c:v>
                </c:pt>
                <c:pt idx="12">
                  <c:v>924582.76797264698</c:v>
                </c:pt>
                <c:pt idx="13">
                  <c:v>1033639.269944726</c:v>
                </c:pt>
                <c:pt idx="14">
                  <c:v>1152199.0554977376</c:v>
                </c:pt>
                <c:pt idx="15">
                  <c:v>1280797.8298184429</c:v>
                </c:pt>
                <c:pt idx="16">
                  <c:v>1420005.2914801282</c:v>
                </c:pt>
                <c:pt idx="17">
                  <c:v>1570427.5142332288</c:v>
                </c:pt>
                <c:pt idx="18">
                  <c:v>1732709.507499693</c:v>
                </c:pt>
                <c:pt idx="19">
                  <c:v>1907537.9695421616</c:v>
                </c:pt>
                <c:pt idx="20">
                  <c:v>2095644.2483963491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7-455E-91DC-9E4AF4977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689648"/>
        <c:axId val="1312368128"/>
      </c:lineChart>
      <c:catAx>
        <c:axId val="130668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368128"/>
        <c:crosses val="autoZero"/>
        <c:auto val="1"/>
        <c:lblAlgn val="ctr"/>
        <c:lblOffset val="100"/>
        <c:noMultiLvlLbl val="0"/>
      </c:catAx>
      <c:valAx>
        <c:axId val="13123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8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Acumulados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VPN'!$D$12</c:f>
              <c:strCache>
                <c:ptCount val="1"/>
                <c:pt idx="0">
                  <c:v>Pagos acumulados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 VPN'!$D$13:$D$253</c:f>
              <c:numCache>
                <c:formatCode>_("$"* #,##0.00_);_("$"* \(#,##0.00\);_("$"* "-"??_);_(@_)</c:formatCode>
                <c:ptCount val="21"/>
                <c:pt idx="1">
                  <c:v>79701.817146488567</c:v>
                </c:pt>
                <c:pt idx="2">
                  <c:v>159403.63429297713</c:v>
                </c:pt>
                <c:pt idx="3">
                  <c:v>239105.45143946572</c:v>
                </c:pt>
                <c:pt idx="4">
                  <c:v>318807.26858595404</c:v>
                </c:pt>
                <c:pt idx="5">
                  <c:v>398509.08573244227</c:v>
                </c:pt>
                <c:pt idx="6">
                  <c:v>478210.9028789305</c:v>
                </c:pt>
                <c:pt idx="7">
                  <c:v>557912.72002541902</c:v>
                </c:pt>
                <c:pt idx="8">
                  <c:v>637614.53717190796</c:v>
                </c:pt>
                <c:pt idx="9">
                  <c:v>717316.35431839689</c:v>
                </c:pt>
                <c:pt idx="10">
                  <c:v>797018.17146488582</c:v>
                </c:pt>
                <c:pt idx="11">
                  <c:v>876719.98861137475</c:v>
                </c:pt>
                <c:pt idx="12">
                  <c:v>956421.80575786368</c:v>
                </c:pt>
                <c:pt idx="13">
                  <c:v>1036123.6229043526</c:v>
                </c:pt>
                <c:pt idx="14">
                  <c:v>1115825.4400508404</c:v>
                </c:pt>
                <c:pt idx="15">
                  <c:v>1195527.2571973279</c:v>
                </c:pt>
                <c:pt idx="16">
                  <c:v>1275229.0743438154</c:v>
                </c:pt>
                <c:pt idx="17">
                  <c:v>1354930.891490303</c:v>
                </c:pt>
                <c:pt idx="18">
                  <c:v>1434632.7086367905</c:v>
                </c:pt>
                <c:pt idx="19">
                  <c:v>1514334.525783278</c:v>
                </c:pt>
                <c:pt idx="20">
                  <c:v>1594036.3429297656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E-4DDA-AA57-FF653A7E0389}"/>
            </c:ext>
          </c:extLst>
        </c:ser>
        <c:ser>
          <c:idx val="1"/>
          <c:order val="1"/>
          <c:tx>
            <c:strRef>
              <c:f>'No VPN'!$K$12</c:f>
              <c:strCache>
                <c:ptCount val="1"/>
                <c:pt idx="0">
                  <c:v>renta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'No VPN'!$K$13:$K$253</c:f>
              <c:numCache>
                <c:formatCode>_("$"* #,##0.00_);_("$"* \(#,##0.00\);_("$"* "-"??_);_(@_)</c:formatCode>
                <c:ptCount val="21"/>
                <c:pt idx="1">
                  <c:v>48889.851503747595</c:v>
                </c:pt>
                <c:pt idx="2">
                  <c:v>99771.550990877309</c:v>
                </c:pt>
                <c:pt idx="3">
                  <c:v>152726.24942149382</c:v>
                </c:pt>
                <c:pt idx="4">
                  <c:v>207838.40397102587</c:v>
                </c:pt>
                <c:pt idx="5">
                  <c:v>265195.9127305398</c:v>
                </c:pt>
                <c:pt idx="6">
                  <c:v>324890.25489495182</c:v>
                </c:pt>
                <c:pt idx="7">
                  <c:v>387016.63666272385</c:v>
                </c:pt>
                <c:pt idx="8">
                  <c:v>451674.14307973889</c:v>
                </c:pt>
                <c:pt idx="9">
                  <c:v>518965.89606952941</c:v>
                </c:pt>
                <c:pt idx="10">
                  <c:v>588999.21890190139</c:v>
                </c:pt>
                <c:pt idx="11">
                  <c:v>661885.80736226402</c:v>
                </c:pt>
                <c:pt idx="12">
                  <c:v>737741.90789466153</c:v>
                </c:pt>
                <c:pt idx="13">
                  <c:v>816688.50300262799</c:v>
                </c:pt>
                <c:pt idx="14">
                  <c:v>898851.5042035568</c:v>
                </c:pt>
                <c:pt idx="15">
                  <c:v>984361.95284433209</c:v>
                </c:pt>
                <c:pt idx="16">
                  <c:v>1073356.229098496</c:v>
                </c:pt>
                <c:pt idx="17">
                  <c:v>1165976.2694782845</c:v>
                </c:pt>
                <c:pt idx="18">
                  <c:v>1262369.7932084394</c:v>
                </c:pt>
                <c:pt idx="19">
                  <c:v>1362690.5378228363</c:v>
                </c:pt>
                <c:pt idx="20">
                  <c:v>1467098.5043596854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E-4DDA-AA57-FF653A7E0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585760"/>
        <c:axId val="1448586592"/>
      </c:lineChart>
      <c:catAx>
        <c:axId val="144858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86592"/>
        <c:crosses val="autoZero"/>
        <c:auto val="1"/>
        <c:lblAlgn val="ctr"/>
        <c:lblOffset val="100"/>
        <c:noMultiLvlLbl val="0"/>
      </c:catAx>
      <c:valAx>
        <c:axId val="14485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8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VPN'!$N$12</c:f>
              <c:strCache>
                <c:ptCount val="1"/>
                <c:pt idx="0">
                  <c:v>renta-mensualidad acumulada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 VPN'!$N$13:$N$253</c:f>
              <c:numCache>
                <c:formatCode>_("$"* #,##0.00_);_("$"* \(#,##0.00\);_("$"* "-"??_);_(@_)</c:formatCode>
                <c:ptCount val="21"/>
                <c:pt idx="1">
                  <c:v>-30811.965642740954</c:v>
                </c:pt>
                <c:pt idx="2">
                  <c:v>-59632.083302099789</c:v>
                </c:pt>
                <c:pt idx="3">
                  <c:v>-86379.202017971824</c:v>
                </c:pt>
                <c:pt idx="4">
                  <c:v>-110968.86461492832</c:v>
                </c:pt>
                <c:pt idx="5">
                  <c:v>-133313.17300190291</c:v>
                </c:pt>
                <c:pt idx="6">
                  <c:v>-153320.64798397952</c:v>
                </c:pt>
                <c:pt idx="7">
                  <c:v>-170896.08336269605</c:v>
                </c:pt>
                <c:pt idx="8">
                  <c:v>-185940.39409216959</c:v>
                </c:pt>
                <c:pt idx="9">
                  <c:v>-198350.45824886762</c:v>
                </c:pt>
                <c:pt idx="10">
                  <c:v>-208018.9525629842</c:v>
                </c:pt>
                <c:pt idx="11">
                  <c:v>-214834.18124911009</c:v>
                </c:pt>
                <c:pt idx="12">
                  <c:v>-218679.89786320098</c:v>
                </c:pt>
                <c:pt idx="13">
                  <c:v>-219435.11990172332</c:v>
                </c:pt>
                <c:pt idx="14">
                  <c:v>-216973.93584728302</c:v>
                </c:pt>
                <c:pt idx="15">
                  <c:v>-211165.30435299626</c:v>
                </c:pt>
                <c:pt idx="16">
                  <c:v>-201872.84524532084</c:v>
                </c:pt>
                <c:pt idx="17">
                  <c:v>-188954.6220120207</c:v>
                </c:pt>
                <c:pt idx="18">
                  <c:v>-172262.91542835458</c:v>
                </c:pt>
                <c:pt idx="19">
                  <c:v>-151643.98796044657</c:v>
                </c:pt>
                <c:pt idx="20">
                  <c:v>-126937.83857008573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D-4BAA-8B54-97CD7454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951056"/>
        <c:axId val="1404952304"/>
      </c:lineChart>
      <c:catAx>
        <c:axId val="140495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52304"/>
        <c:crosses val="autoZero"/>
        <c:auto val="1"/>
        <c:lblAlgn val="ctr"/>
        <c:lblOffset val="100"/>
        <c:noMultiLvlLbl val="0"/>
      </c:catAx>
      <c:valAx>
        <c:axId val="14049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Pago mensual vs</a:t>
            </a:r>
            <a:r>
              <a:rPr lang="en-US" baseline="0"/>
              <a:t> renta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VPN'!$C$12</c:f>
              <c:strCache>
                <c:ptCount val="1"/>
                <c:pt idx="0">
                  <c:v>Pago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 VPN'!$C$13:$C$253</c:f>
              <c:numCache>
                <c:formatCode>_("$"* #,##0.00_);_("$"* \(#,##0.00\);_("$"* "-"??_);_(@_)</c:formatCode>
                <c:ptCount val="21"/>
                <c:pt idx="1">
                  <c:v>6641.8180955407124</c:v>
                </c:pt>
                <c:pt idx="2">
                  <c:v>6641.8180955407124</c:v>
                </c:pt>
                <c:pt idx="3">
                  <c:v>6641.8180955407124</c:v>
                </c:pt>
                <c:pt idx="4">
                  <c:v>6641.8180955407124</c:v>
                </c:pt>
                <c:pt idx="5">
                  <c:v>6641.8180955407124</c:v>
                </c:pt>
                <c:pt idx="6">
                  <c:v>6641.8180955407124</c:v>
                </c:pt>
                <c:pt idx="7">
                  <c:v>6641.8180955407124</c:v>
                </c:pt>
                <c:pt idx="8">
                  <c:v>6641.8180955407124</c:v>
                </c:pt>
                <c:pt idx="9">
                  <c:v>6641.8180955407124</c:v>
                </c:pt>
                <c:pt idx="10">
                  <c:v>6641.8180955407124</c:v>
                </c:pt>
                <c:pt idx="11">
                  <c:v>6641.8180955407124</c:v>
                </c:pt>
                <c:pt idx="12">
                  <c:v>6641.8180955407124</c:v>
                </c:pt>
                <c:pt idx="13">
                  <c:v>6641.8180955407124</c:v>
                </c:pt>
                <c:pt idx="14">
                  <c:v>6641.8180955407124</c:v>
                </c:pt>
                <c:pt idx="15">
                  <c:v>6641.8180955407124</c:v>
                </c:pt>
                <c:pt idx="16">
                  <c:v>6641.8180955407124</c:v>
                </c:pt>
                <c:pt idx="17">
                  <c:v>6641.8180955407124</c:v>
                </c:pt>
                <c:pt idx="18">
                  <c:v>6641.8180955407124</c:v>
                </c:pt>
                <c:pt idx="19">
                  <c:v>6641.8180955407124</c:v>
                </c:pt>
                <c:pt idx="20">
                  <c:v>6641.8180955407124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5-4331-A7A1-8B4A1A0D72E8}"/>
            </c:ext>
          </c:extLst>
        </c:ser>
        <c:ser>
          <c:idx val="1"/>
          <c:order val="1"/>
          <c:tx>
            <c:strRef>
              <c:f>'No VPN'!$J$12</c:f>
              <c:strCache>
                <c:ptCount val="1"/>
                <c:pt idx="0">
                  <c:v>renta del inmueble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'No VPN'!$J$13:$J$253</c:f>
              <c:numCache>
                <c:formatCode>_("$"* #,##0.00_);_("$"* \(#,##0.00\);_("$"* "-"??_);_(@_)</c:formatCode>
                <c:ptCount val="21"/>
                <c:pt idx="1">
                  <c:v>4149.1357192815576</c:v>
                </c:pt>
                <c:pt idx="2">
                  <c:v>4318.1779102687042</c:v>
                </c:pt>
                <c:pt idx="3">
                  <c:v>4494.1071409352098</c:v>
                </c:pt>
                <c:pt idx="4">
                  <c:v>4677.2039999037588</c:v>
                </c:pt>
                <c:pt idx="5">
                  <c:v>4867.7605074104549</c:v>
                </c:pt>
                <c:pt idx="6">
                  <c:v>5066.0805810463808</c:v>
                </c:pt>
                <c:pt idx="7">
                  <c:v>5272.4805204742006</c:v>
                </c:pt>
                <c:pt idx="8">
                  <c:v>5487.2895118928591</c:v>
                </c:pt>
                <c:pt idx="9">
                  <c:v>5710.8501530549611</c:v>
                </c:pt>
                <c:pt idx="10">
                  <c:v>5943.5189996741437</c:v>
                </c:pt>
                <c:pt idx="11">
                  <c:v>6185.6671340939602</c:v>
                </c:pt>
                <c:pt idx="12">
                  <c:v>6437.6807571251875</c:v>
                </c:pt>
                <c:pt idx="13">
                  <c:v>6699.9618039955139</c:v>
                </c:pt>
                <c:pt idx="14">
                  <c:v>6972.9285853939582</c:v>
                </c:pt>
                <c:pt idx="15">
                  <c:v>7257.0164546324213</c:v>
                </c:pt>
                <c:pt idx="16">
                  <c:v>7552.6785019884546</c:v>
                </c:pt>
                <c:pt idx="17">
                  <c:v>7860.3862773365981</c:v>
                </c:pt>
                <c:pt idx="18">
                  <c:v>8180.6305422208416</c:v>
                </c:pt>
                <c:pt idx="19">
                  <c:v>8513.9220525676847</c:v>
                </c:pt>
                <c:pt idx="20">
                  <c:v>8860.7923732881227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5-4331-A7A1-8B4A1A0D7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299856"/>
        <c:axId val="1448297776"/>
      </c:lineChart>
      <c:catAx>
        <c:axId val="1448299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297776"/>
        <c:crosses val="autoZero"/>
        <c:auto val="1"/>
        <c:lblAlgn val="ctr"/>
        <c:lblOffset val="100"/>
        <c:noMultiLvlLbl val="0"/>
      </c:catAx>
      <c:valAx>
        <c:axId val="14482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29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VPN'!$M$12</c:f>
              <c:strCache>
                <c:ptCount val="1"/>
                <c:pt idx="0">
                  <c:v>Renta - mensualidad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 VPN'!$M$13:$M$253</c:f>
              <c:numCache>
                <c:formatCode>_("$"* #,##0.00_);_("$"* \(#,##0.00\);_("$"* "-"??_);_(@_)</c:formatCode>
                <c:ptCount val="21"/>
                <c:pt idx="1">
                  <c:v>-2492.6823762591548</c:v>
                </c:pt>
                <c:pt idx="2">
                  <c:v>-2323.6401852720082</c:v>
                </c:pt>
                <c:pt idx="3">
                  <c:v>-2147.7109546055026</c:v>
                </c:pt>
                <c:pt idx="4">
                  <c:v>-1964.6140956369536</c:v>
                </c:pt>
                <c:pt idx="5">
                  <c:v>-1774.0575881302575</c:v>
                </c:pt>
                <c:pt idx="6">
                  <c:v>-1575.7375144943317</c:v>
                </c:pt>
                <c:pt idx="7">
                  <c:v>-1369.3375750665118</c:v>
                </c:pt>
                <c:pt idx="8">
                  <c:v>-1154.5285836478533</c:v>
                </c:pt>
                <c:pt idx="9">
                  <c:v>-930.96794248575134</c:v>
                </c:pt>
                <c:pt idx="10">
                  <c:v>-698.29909586656868</c:v>
                </c:pt>
                <c:pt idx="11">
                  <c:v>-456.15096144675226</c:v>
                </c:pt>
                <c:pt idx="12">
                  <c:v>-204.13733841552494</c:v>
                </c:pt>
                <c:pt idx="13">
                  <c:v>58.143708454801526</c:v>
                </c:pt>
                <c:pt idx="14">
                  <c:v>331.11048985324578</c:v>
                </c:pt>
                <c:pt idx="15">
                  <c:v>615.19835909170888</c:v>
                </c:pt>
                <c:pt idx="16">
                  <c:v>910.86040644774221</c:v>
                </c:pt>
                <c:pt idx="17">
                  <c:v>1218.5681817958857</c:v>
                </c:pt>
                <c:pt idx="18">
                  <c:v>1538.8124466801291</c:v>
                </c:pt>
                <c:pt idx="19">
                  <c:v>1872.1039570269722</c:v>
                </c:pt>
                <c:pt idx="20">
                  <c:v>2218.9742777474103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4-4273-A50C-79518E219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416464"/>
        <c:axId val="1447419376"/>
      </c:lineChart>
      <c:catAx>
        <c:axId val="1447416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19376"/>
        <c:crosses val="autoZero"/>
        <c:auto val="1"/>
        <c:lblAlgn val="ctr"/>
        <c:lblOffset val="100"/>
        <c:noMultiLvlLbl val="0"/>
      </c:catAx>
      <c:valAx>
        <c:axId val="14474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1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11</xdr:row>
      <xdr:rowOff>47625</xdr:rowOff>
    </xdr:from>
    <xdr:to>
      <xdr:col>20</xdr:col>
      <xdr:colOff>314325</xdr:colOff>
      <xdr:row>168</xdr:row>
      <xdr:rowOff>123825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168</xdr:row>
      <xdr:rowOff>123825</xdr:rowOff>
    </xdr:from>
    <xdr:to>
      <xdr:col>20</xdr:col>
      <xdr:colOff>323850</xdr:colOff>
      <xdr:row>260</xdr:row>
      <xdr:rowOff>9525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338137</xdr:colOff>
      <xdr:row>168</xdr:row>
      <xdr:rowOff>133350</xdr:rowOff>
    </xdr:from>
    <xdr:to>
      <xdr:col>25</xdr:col>
      <xdr:colOff>400050</xdr:colOff>
      <xdr:row>260</xdr:row>
      <xdr:rowOff>19050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52387</xdr:colOff>
      <xdr:row>260</xdr:row>
      <xdr:rowOff>9525</xdr:rowOff>
    </xdr:from>
    <xdr:to>
      <xdr:col>20</xdr:col>
      <xdr:colOff>352425</xdr:colOff>
      <xdr:row>273</xdr:row>
      <xdr:rowOff>95250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338137</xdr:colOff>
      <xdr:row>260</xdr:row>
      <xdr:rowOff>28575</xdr:rowOff>
    </xdr:from>
    <xdr:to>
      <xdr:col>25</xdr:col>
      <xdr:colOff>438150</xdr:colOff>
      <xdr:row>273</xdr:row>
      <xdr:rowOff>161925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8"/>
  <sheetViews>
    <sheetView tabSelected="1" topLeftCell="A9" zoomScale="85" zoomScaleNormal="85" workbookViewId="0">
      <selection activeCell="I8" sqref="I8"/>
    </sheetView>
  </sheetViews>
  <sheetFormatPr baseColWidth="10" defaultRowHeight="15" x14ac:dyDescent="0.25"/>
  <cols>
    <col min="2" max="2" width="19.28515625" bestFit="1" customWidth="1"/>
    <col min="3" max="3" width="14.140625" bestFit="1" customWidth="1"/>
    <col min="4" max="4" width="20.28515625" customWidth="1"/>
    <col min="5" max="6" width="14.140625" bestFit="1" customWidth="1"/>
    <col min="7" max="7" width="20" bestFit="1" customWidth="1"/>
    <col min="9" max="10" width="18.140625" bestFit="1" customWidth="1"/>
    <col min="11" max="11" width="18.140625" customWidth="1"/>
    <col min="13" max="13" width="19.28515625" bestFit="1" customWidth="1"/>
    <col min="14" max="14" width="15" customWidth="1"/>
    <col min="15" max="15" width="15.140625" bestFit="1" customWidth="1"/>
  </cols>
  <sheetData>
    <row r="3" spans="1:15" x14ac:dyDescent="0.25">
      <c r="B3" t="s">
        <v>0</v>
      </c>
      <c r="C3" s="9">
        <v>1000000</v>
      </c>
      <c r="G3" t="s">
        <v>3</v>
      </c>
      <c r="H3" s="12">
        <v>0.04</v>
      </c>
      <c r="I3" t="s">
        <v>6</v>
      </c>
    </row>
    <row r="4" spans="1:15" x14ac:dyDescent="0.25">
      <c r="B4" t="s">
        <v>1</v>
      </c>
      <c r="C4" s="10">
        <v>0.2</v>
      </c>
      <c r="D4" s="1"/>
      <c r="G4" t="s">
        <v>4</v>
      </c>
      <c r="H4" s="12">
        <v>4.0000000000000001E-3</v>
      </c>
      <c r="I4" t="s">
        <v>5</v>
      </c>
    </row>
    <row r="5" spans="1:15" x14ac:dyDescent="0.25">
      <c r="B5" t="s">
        <v>22</v>
      </c>
      <c r="C5" s="3">
        <f>C3*C4</f>
        <v>200000</v>
      </c>
      <c r="D5" s="1"/>
      <c r="H5" s="2"/>
    </row>
    <row r="6" spans="1:15" x14ac:dyDescent="0.25">
      <c r="B6" t="s">
        <v>2</v>
      </c>
      <c r="C6" s="12">
        <v>7.9000000000000001E-2</v>
      </c>
      <c r="D6" s="2" t="s">
        <v>6</v>
      </c>
    </row>
    <row r="7" spans="1:15" x14ac:dyDescent="0.25">
      <c r="B7" t="s">
        <v>7</v>
      </c>
      <c r="C7">
        <v>20</v>
      </c>
    </row>
    <row r="8" spans="1:15" x14ac:dyDescent="0.25">
      <c r="B8" t="s">
        <v>10</v>
      </c>
      <c r="C8" s="3">
        <f>C3*(1-C4)*C6/12*((1+C6/12)^(C7*12))/((1+C6/12)^(C7*12)-1)</f>
        <v>6641.8180955407124</v>
      </c>
    </row>
    <row r="9" spans="1:15" x14ac:dyDescent="0.25">
      <c r="B9" t="s">
        <v>25</v>
      </c>
      <c r="C9" s="3">
        <f>C8/0.4</f>
        <v>16604.545238851781</v>
      </c>
    </row>
    <row r="12" spans="1:15" x14ac:dyDescent="0.25">
      <c r="A12" t="s">
        <v>8</v>
      </c>
      <c r="B12" t="s">
        <v>14</v>
      </c>
      <c r="C12" t="s">
        <v>13</v>
      </c>
      <c r="D12" t="s">
        <v>19</v>
      </c>
      <c r="E12" t="s">
        <v>11</v>
      </c>
      <c r="F12" t="s">
        <v>9</v>
      </c>
      <c r="G12" t="s">
        <v>12</v>
      </c>
      <c r="I12" t="s">
        <v>15</v>
      </c>
      <c r="J12" t="s">
        <v>16</v>
      </c>
      <c r="K12" t="s">
        <v>20</v>
      </c>
      <c r="M12" t="s">
        <v>18</v>
      </c>
      <c r="N12" t="s">
        <v>21</v>
      </c>
      <c r="O12" t="s">
        <v>17</v>
      </c>
    </row>
    <row r="13" spans="1:15" x14ac:dyDescent="0.25">
      <c r="A13" s="5">
        <v>0</v>
      </c>
      <c r="B13">
        <v>0</v>
      </c>
      <c r="C13" s="3"/>
      <c r="D13" s="3"/>
      <c r="E13" s="3"/>
      <c r="F13" s="3"/>
      <c r="G13" s="3">
        <f>C3*(1-C4)</f>
        <v>800000</v>
      </c>
      <c r="I13" s="3">
        <f>$C$3*(1+$H$3/12)^B13</f>
        <v>1000000</v>
      </c>
      <c r="J13" s="3"/>
      <c r="K13" s="3"/>
      <c r="O13" s="4">
        <f>I13-G13</f>
        <v>200000</v>
      </c>
    </row>
    <row r="14" spans="1:15" hidden="1" x14ac:dyDescent="0.25">
      <c r="A14" s="5"/>
      <c r="B14">
        <f>IF(B13&lt;&gt;$C$7*12,B13+1,"")</f>
        <v>1</v>
      </c>
      <c r="C14" s="3">
        <f>$C$8</f>
        <v>6641.8180955407124</v>
      </c>
      <c r="D14" s="3">
        <f>C14+D13</f>
        <v>6641.8180955407124</v>
      </c>
      <c r="E14" s="3">
        <f>G13*$C$6/12</f>
        <v>5266.666666666667</v>
      </c>
      <c r="F14" s="3">
        <f>C14-E14</f>
        <v>1375.1514288740455</v>
      </c>
      <c r="G14" s="3">
        <f>G13-F14</f>
        <v>798624.848571126</v>
      </c>
      <c r="I14" s="3">
        <f>$C$3*(1+$H$3/12)^B14</f>
        <v>1003333.3333333334</v>
      </c>
      <c r="J14" s="3">
        <f>$H$4*I13</f>
        <v>4000</v>
      </c>
      <c r="K14" s="3">
        <f>K13+J14</f>
        <v>4000</v>
      </c>
      <c r="M14" s="4">
        <f>J14-C14</f>
        <v>-2641.8180955407124</v>
      </c>
      <c r="N14" s="4">
        <f>N13+M14</f>
        <v>-2641.8180955407124</v>
      </c>
      <c r="O14" s="4">
        <f>I14-G14+K14-D14</f>
        <v>202066.66666666666</v>
      </c>
    </row>
    <row r="15" spans="1:15" hidden="1" x14ac:dyDescent="0.25">
      <c r="A15" s="5"/>
      <c r="B15">
        <f>IF(B14&lt;&gt;$C$7*12,B14+1,"")</f>
        <v>2</v>
      </c>
      <c r="C15" s="3">
        <f>$C$8</f>
        <v>6641.8180955407124</v>
      </c>
      <c r="D15" s="3">
        <f t="shared" ref="D15:D78" si="0">C15+D14</f>
        <v>13283.636191081425</v>
      </c>
      <c r="E15" s="3">
        <f>G14*$C$6/12</f>
        <v>5257.6135864265798</v>
      </c>
      <c r="F15" s="3">
        <f t="shared" ref="F15:F41" si="1">C15-E15</f>
        <v>1384.2045091141326</v>
      </c>
      <c r="G15" s="3">
        <f t="shared" ref="G15:G41" si="2">G14-F15</f>
        <v>797240.64406201185</v>
      </c>
      <c r="I15" s="3">
        <f>$C$3*(1+$H$3/12)^B15</f>
        <v>1006677.777777778</v>
      </c>
      <c r="J15" s="3">
        <f>$H$4*I14</f>
        <v>4013.3333333333335</v>
      </c>
      <c r="K15" s="3">
        <f t="shared" ref="K15:K78" si="3">K14+J15</f>
        <v>8013.3333333333339</v>
      </c>
      <c r="M15" s="4">
        <f t="shared" ref="M15:M78" si="4">J15-C15</f>
        <v>-2628.4847622073789</v>
      </c>
      <c r="N15" s="4">
        <f t="shared" ref="N15:N78" si="5">N14+M15</f>
        <v>-5270.3028577480909</v>
      </c>
      <c r="O15" s="4">
        <f t="shared" ref="O15:O78" si="6">I15-G15+K15-D15</f>
        <v>204166.83085801805</v>
      </c>
    </row>
    <row r="16" spans="1:15" hidden="1" x14ac:dyDescent="0.25">
      <c r="A16" s="5"/>
      <c r="B16">
        <f>IF(B15&lt;&gt;$C$7*12,B15+1,"")</f>
        <v>3</v>
      </c>
      <c r="C16" s="3">
        <f>$C$8</f>
        <v>6641.8180955407124</v>
      </c>
      <c r="D16" s="3">
        <f t="shared" si="0"/>
        <v>19925.454286622138</v>
      </c>
      <c r="E16" s="3">
        <f>G15*$C$6/12</f>
        <v>5248.5009067415785</v>
      </c>
      <c r="F16" s="3">
        <f t="shared" si="1"/>
        <v>1393.3171887991339</v>
      </c>
      <c r="G16" s="3">
        <f t="shared" si="2"/>
        <v>795847.3268732127</v>
      </c>
      <c r="I16" s="3">
        <f>$C$3*(1+$H$3/12)^B16</f>
        <v>1010033.3703703708</v>
      </c>
      <c r="J16" s="3">
        <f>$H$4*I15</f>
        <v>4026.7111111111121</v>
      </c>
      <c r="K16" s="3">
        <f t="shared" si="3"/>
        <v>12040.044444444446</v>
      </c>
      <c r="M16" s="4">
        <f t="shared" si="4"/>
        <v>-2615.1069844296003</v>
      </c>
      <c r="N16" s="4">
        <f t="shared" si="5"/>
        <v>-7885.4098421776907</v>
      </c>
      <c r="O16" s="4">
        <f t="shared" si="6"/>
        <v>206300.6336549804</v>
      </c>
    </row>
    <row r="17" spans="1:15" hidden="1" x14ac:dyDescent="0.25">
      <c r="A17" s="5"/>
      <c r="B17">
        <f>IF(B16&lt;&gt;$C$7*12,B16+1,"")</f>
        <v>4</v>
      </c>
      <c r="C17" s="3">
        <f>$C$8</f>
        <v>6641.8180955407124</v>
      </c>
      <c r="D17" s="3">
        <f t="shared" si="0"/>
        <v>26567.27238216285</v>
      </c>
      <c r="E17" s="3">
        <f>G16*$C$6/12</f>
        <v>5239.3282352486503</v>
      </c>
      <c r="F17" s="3">
        <f t="shared" si="1"/>
        <v>1402.4898602920621</v>
      </c>
      <c r="G17" s="3">
        <f t="shared" si="2"/>
        <v>794444.83701292065</v>
      </c>
      <c r="I17" s="3">
        <f>$C$3*(1+$H$3/12)^B17</f>
        <v>1013400.1482716053</v>
      </c>
      <c r="J17" s="3">
        <f>$H$4*I16</f>
        <v>4040.1334814814832</v>
      </c>
      <c r="K17" s="3">
        <f t="shared" si="3"/>
        <v>16080.177925925929</v>
      </c>
      <c r="M17" s="4">
        <f t="shared" si="4"/>
        <v>-2601.6846140592293</v>
      </c>
      <c r="N17" s="4">
        <f t="shared" si="5"/>
        <v>-10487.09445623692</v>
      </c>
      <c r="O17" s="4">
        <f t="shared" si="6"/>
        <v>208468.21680244769</v>
      </c>
    </row>
    <row r="18" spans="1:15" hidden="1" x14ac:dyDescent="0.25">
      <c r="A18" s="5"/>
      <c r="B18">
        <f>IF(B17&lt;&gt;$C$7*12,B17+1,"")</f>
        <v>5</v>
      </c>
      <c r="C18" s="3">
        <f>$C$8</f>
        <v>6641.8180955407124</v>
      </c>
      <c r="D18" s="3">
        <f t="shared" si="0"/>
        <v>33209.090477703561</v>
      </c>
      <c r="E18" s="3">
        <f>G17*$C$6/12</f>
        <v>5230.0951770017282</v>
      </c>
      <c r="F18" s="3">
        <f t="shared" si="1"/>
        <v>1411.7229185389842</v>
      </c>
      <c r="G18" s="3">
        <f t="shared" si="2"/>
        <v>793033.11409438169</v>
      </c>
      <c r="I18" s="3">
        <f>$C$3*(1+$H$3/12)^B18</f>
        <v>1016778.1487658441</v>
      </c>
      <c r="J18" s="3">
        <f>$H$4*I17</f>
        <v>4053.6005930864212</v>
      </c>
      <c r="K18" s="3">
        <f t="shared" si="3"/>
        <v>20133.77851901235</v>
      </c>
      <c r="M18" s="4">
        <f t="shared" si="4"/>
        <v>-2588.2175024542912</v>
      </c>
      <c r="N18" s="4">
        <f t="shared" si="5"/>
        <v>-13075.311958691211</v>
      </c>
      <c r="O18" s="4">
        <f t="shared" si="6"/>
        <v>210669.72271277115</v>
      </c>
    </row>
    <row r="19" spans="1:15" hidden="1" x14ac:dyDescent="0.25">
      <c r="A19" s="5"/>
      <c r="B19">
        <f>IF(B18&lt;&gt;$C$7*12,B18+1,"")</f>
        <v>6</v>
      </c>
      <c r="C19" s="3">
        <f>$C$8</f>
        <v>6641.8180955407124</v>
      </c>
      <c r="D19" s="3">
        <f t="shared" si="0"/>
        <v>39850.908573244276</v>
      </c>
      <c r="E19" s="3">
        <f>G18*$C$6/12</f>
        <v>5220.8013344546789</v>
      </c>
      <c r="F19" s="3">
        <f t="shared" si="1"/>
        <v>1421.0167610860335</v>
      </c>
      <c r="G19" s="3">
        <f t="shared" si="2"/>
        <v>791612.09733329562</v>
      </c>
      <c r="I19" s="3">
        <f>$C$3*(1+$H$3/12)^B19</f>
        <v>1020167.4092617304</v>
      </c>
      <c r="J19" s="3">
        <f>$H$4*I18</f>
        <v>4067.1125950633764</v>
      </c>
      <c r="K19" s="3">
        <f t="shared" si="3"/>
        <v>24200.891114075726</v>
      </c>
      <c r="M19" s="4">
        <f t="shared" si="4"/>
        <v>-2574.705500477336</v>
      </c>
      <c r="N19" s="4">
        <f t="shared" si="5"/>
        <v>-15650.017459168546</v>
      </c>
      <c r="O19" s="4">
        <f t="shared" si="6"/>
        <v>212905.2944692662</v>
      </c>
    </row>
    <row r="20" spans="1:15" hidden="1" x14ac:dyDescent="0.25">
      <c r="A20" s="5"/>
      <c r="B20">
        <f>IF(B19&lt;&gt;$C$7*12,B19+1,"")</f>
        <v>7</v>
      </c>
      <c r="C20" s="3">
        <f>$C$8</f>
        <v>6641.8180955407124</v>
      </c>
      <c r="D20" s="3">
        <f t="shared" si="0"/>
        <v>46492.726668784991</v>
      </c>
      <c r="E20" s="3">
        <f>G19*$C$6/12</f>
        <v>5211.4463074441965</v>
      </c>
      <c r="F20" s="3">
        <f t="shared" si="1"/>
        <v>1430.371788096516</v>
      </c>
      <c r="G20" s="3">
        <f t="shared" si="2"/>
        <v>790181.72554519912</v>
      </c>
      <c r="I20" s="3">
        <f>$C$3*(1+$H$3/12)^B20</f>
        <v>1023567.967292603</v>
      </c>
      <c r="J20" s="3">
        <f>$H$4*I19</f>
        <v>4080.6696370469217</v>
      </c>
      <c r="K20" s="3">
        <f t="shared" si="3"/>
        <v>28281.560751122648</v>
      </c>
      <c r="M20" s="4">
        <f t="shared" si="4"/>
        <v>-2561.1484584937907</v>
      </c>
      <c r="N20" s="4">
        <f t="shared" si="5"/>
        <v>-18211.165917662336</v>
      </c>
      <c r="O20" s="4">
        <f t="shared" si="6"/>
        <v>215175.07582974155</v>
      </c>
    </row>
    <row r="21" spans="1:15" hidden="1" x14ac:dyDescent="0.25">
      <c r="A21" s="5"/>
      <c r="B21">
        <f>IF(B20&lt;&gt;$C$7*12,B20+1,"")</f>
        <v>8</v>
      </c>
      <c r="C21" s="3">
        <f>$C$8</f>
        <v>6641.8180955407124</v>
      </c>
      <c r="D21" s="3">
        <f t="shared" si="0"/>
        <v>53134.544764325707</v>
      </c>
      <c r="E21" s="3">
        <f>G20*$C$6/12</f>
        <v>5202.0296931725607</v>
      </c>
      <c r="F21" s="3">
        <f t="shared" si="1"/>
        <v>1439.7884023681518</v>
      </c>
      <c r="G21" s="3">
        <f t="shared" si="2"/>
        <v>788741.93714283092</v>
      </c>
      <c r="I21" s="3">
        <f>$C$3*(1+$H$3/12)^B21</f>
        <v>1026979.8605169116</v>
      </c>
      <c r="J21" s="3">
        <f>$H$4*I20</f>
        <v>4094.2718691704122</v>
      </c>
      <c r="K21" s="3">
        <f t="shared" si="3"/>
        <v>32375.832620293062</v>
      </c>
      <c r="M21" s="4">
        <f t="shared" si="4"/>
        <v>-2547.5462263703002</v>
      </c>
      <c r="N21" s="4">
        <f t="shared" si="5"/>
        <v>-20758.712144032637</v>
      </c>
      <c r="O21" s="4">
        <f t="shared" si="6"/>
        <v>217479.21123004804</v>
      </c>
    </row>
    <row r="22" spans="1:15" hidden="1" x14ac:dyDescent="0.25">
      <c r="A22" s="5"/>
      <c r="B22">
        <f>IF(B21&lt;&gt;$C$7*12,B21+1,"")</f>
        <v>9</v>
      </c>
      <c r="C22" s="3">
        <f>$C$8</f>
        <v>6641.8180955407124</v>
      </c>
      <c r="D22" s="3">
        <f t="shared" si="0"/>
        <v>59776.362859866422</v>
      </c>
      <c r="E22" s="3">
        <f>G21*$C$6/12</f>
        <v>5192.5510861903031</v>
      </c>
      <c r="F22" s="3">
        <f t="shared" si="1"/>
        <v>1449.2670093504094</v>
      </c>
      <c r="G22" s="3">
        <f t="shared" si="2"/>
        <v>787292.67013348057</v>
      </c>
      <c r="I22" s="3">
        <f>$C$3*(1+$H$3/12)^B22</f>
        <v>1030403.1267186346</v>
      </c>
      <c r="J22" s="3">
        <f>$H$4*I21</f>
        <v>4107.9194420676467</v>
      </c>
      <c r="K22" s="3">
        <f t="shared" si="3"/>
        <v>36483.752062360712</v>
      </c>
      <c r="M22" s="4">
        <f t="shared" si="4"/>
        <v>-2533.8986534730657</v>
      </c>
      <c r="N22" s="4">
        <f t="shared" si="5"/>
        <v>-23292.610797505702</v>
      </c>
      <c r="O22" s="4">
        <f t="shared" si="6"/>
        <v>219817.84578764834</v>
      </c>
    </row>
    <row r="23" spans="1:15" hidden="1" x14ac:dyDescent="0.25">
      <c r="A23" s="5"/>
      <c r="B23">
        <f>IF(B22&lt;&gt;$C$7*12,B22+1,"")</f>
        <v>10</v>
      </c>
      <c r="C23" s="3">
        <f>$C$8</f>
        <v>6641.8180955407124</v>
      </c>
      <c r="D23" s="3">
        <f t="shared" si="0"/>
        <v>66418.180955407137</v>
      </c>
      <c r="E23" s="3">
        <f>G22*$C$6/12</f>
        <v>5183.0100783787466</v>
      </c>
      <c r="F23" s="3">
        <f t="shared" si="1"/>
        <v>1458.8080171619658</v>
      </c>
      <c r="G23" s="3">
        <f t="shared" si="2"/>
        <v>785833.86211631866</v>
      </c>
      <c r="I23" s="3">
        <f>$C$3*(1+$H$3/12)^B23</f>
        <v>1033837.8038076969</v>
      </c>
      <c r="J23" s="3">
        <f>$H$4*I22</f>
        <v>4121.6125068745387</v>
      </c>
      <c r="K23" s="3">
        <f t="shared" si="3"/>
        <v>40605.364569235251</v>
      </c>
      <c r="M23" s="4">
        <f t="shared" si="4"/>
        <v>-2520.2055886661738</v>
      </c>
      <c r="N23" s="4">
        <f t="shared" si="5"/>
        <v>-25812.816386171875</v>
      </c>
      <c r="O23" s="4">
        <f t="shared" si="6"/>
        <v>222191.12530520634</v>
      </c>
    </row>
    <row r="24" spans="1:15" hidden="1" x14ac:dyDescent="0.25">
      <c r="A24" s="5"/>
      <c r="B24">
        <f>IF(B23&lt;&gt;$C$7*12,B23+1,"")</f>
        <v>11</v>
      </c>
      <c r="C24" s="3">
        <f>$C$8</f>
        <v>6641.8180955407124</v>
      </c>
      <c r="D24" s="3">
        <f t="shared" si="0"/>
        <v>73059.999050947852</v>
      </c>
      <c r="E24" s="3">
        <f>G23*$C$6/12</f>
        <v>5173.4062589324312</v>
      </c>
      <c r="F24" s="3">
        <f t="shared" si="1"/>
        <v>1468.4118366082812</v>
      </c>
      <c r="G24" s="3">
        <f t="shared" si="2"/>
        <v>784365.45027971035</v>
      </c>
      <c r="I24" s="3">
        <f>$C$3*(1+$H$3/12)^B24</f>
        <v>1037283.9298203895</v>
      </c>
      <c r="J24" s="3">
        <f>$H$4*I23</f>
        <v>4135.3512152307876</v>
      </c>
      <c r="K24" s="3">
        <f t="shared" si="3"/>
        <v>44740.71578446604</v>
      </c>
      <c r="M24" s="4">
        <f t="shared" si="4"/>
        <v>-2506.4668803099248</v>
      </c>
      <c r="N24" s="4">
        <f t="shared" si="5"/>
        <v>-28319.283266481798</v>
      </c>
      <c r="O24" s="4">
        <f t="shared" si="6"/>
        <v>224599.19627419731</v>
      </c>
    </row>
    <row r="25" spans="1:15" x14ac:dyDescent="0.25">
      <c r="A25" s="5">
        <v>1</v>
      </c>
      <c r="B25">
        <f>IF(B24&lt;&gt;$C$7*12,B24+1,"")</f>
        <v>12</v>
      </c>
      <c r="C25" s="3">
        <f>$C$8</f>
        <v>6641.8180955407124</v>
      </c>
      <c r="D25" s="3">
        <f t="shared" si="0"/>
        <v>79701.817146488567</v>
      </c>
      <c r="E25" s="3">
        <f>G24*$C$6/12</f>
        <v>5163.7392143414263</v>
      </c>
      <c r="F25" s="3">
        <f t="shared" si="1"/>
        <v>1478.0788811992861</v>
      </c>
      <c r="G25" s="3">
        <f t="shared" si="2"/>
        <v>782887.37139851111</v>
      </c>
      <c r="I25" s="3">
        <f>$C$3*(1+$H$3/12)^B25</f>
        <v>1040741.5429197908</v>
      </c>
      <c r="J25" s="3">
        <f>$H$4*I24</f>
        <v>4149.1357192815576</v>
      </c>
      <c r="K25" s="3">
        <f t="shared" si="3"/>
        <v>48889.851503747595</v>
      </c>
      <c r="M25" s="4">
        <f t="shared" si="4"/>
        <v>-2492.6823762591548</v>
      </c>
      <c r="N25" s="4">
        <f t="shared" si="5"/>
        <v>-30811.965642740954</v>
      </c>
      <c r="O25" s="4">
        <f t="shared" si="6"/>
        <v>227042.20587853872</v>
      </c>
    </row>
    <row r="26" spans="1:15" hidden="1" x14ac:dyDescent="0.25">
      <c r="A26" s="5"/>
      <c r="B26">
        <f>IF(B25&lt;&gt;$C$7*12,B25+1,"")</f>
        <v>13</v>
      </c>
      <c r="C26" s="3">
        <f>$C$8</f>
        <v>6641.8180955407124</v>
      </c>
      <c r="D26" s="3">
        <f t="shared" si="0"/>
        <v>86343.635242029282</v>
      </c>
      <c r="E26" s="3">
        <f>G25*$C$6/12</f>
        <v>5154.0085283735316</v>
      </c>
      <c r="F26" s="3">
        <f t="shared" si="1"/>
        <v>1487.8095671671808</v>
      </c>
      <c r="G26" s="3">
        <f t="shared" si="2"/>
        <v>781399.56183134392</v>
      </c>
      <c r="I26" s="3">
        <f>$C$3*(1+$H$3/12)^B26</f>
        <v>1044210.68139619</v>
      </c>
      <c r="J26" s="3">
        <f>$H$4*I25</f>
        <v>4162.9661716791634</v>
      </c>
      <c r="K26" s="3">
        <f t="shared" si="3"/>
        <v>53052.817675426762</v>
      </c>
      <c r="M26" s="4">
        <f t="shared" si="4"/>
        <v>-2478.851923861549</v>
      </c>
      <c r="N26" s="4">
        <f t="shared" si="5"/>
        <v>-33290.817566602505</v>
      </c>
      <c r="O26" s="4">
        <f t="shared" si="6"/>
        <v>229520.30199824355</v>
      </c>
    </row>
    <row r="27" spans="1:15" hidden="1" x14ac:dyDescent="0.25">
      <c r="A27" s="5"/>
      <c r="B27">
        <f>IF(B26&lt;&gt;$C$7*12,B26+1,"")</f>
        <v>14</v>
      </c>
      <c r="C27" s="3">
        <f>$C$8</f>
        <v>6641.8180955407124</v>
      </c>
      <c r="D27" s="3">
        <f t="shared" si="0"/>
        <v>92985.453337569998</v>
      </c>
      <c r="E27" s="3">
        <f>G26*$C$6/12</f>
        <v>5144.2137820563476</v>
      </c>
      <c r="F27" s="3">
        <f t="shared" si="1"/>
        <v>1497.6043134843649</v>
      </c>
      <c r="G27" s="3">
        <f t="shared" si="2"/>
        <v>779901.95751785953</v>
      </c>
      <c r="I27" s="3">
        <f>$C$3*(1+$H$3/12)^B27</f>
        <v>1047691.3836675108</v>
      </c>
      <c r="J27" s="3">
        <f>$H$4*I26</f>
        <v>4176.84272558476</v>
      </c>
      <c r="K27" s="3">
        <f t="shared" si="3"/>
        <v>57229.660401011526</v>
      </c>
      <c r="M27" s="4">
        <f t="shared" si="4"/>
        <v>-2464.9753699559524</v>
      </c>
      <c r="N27" s="4">
        <f t="shared" si="5"/>
        <v>-35755.792936558457</v>
      </c>
      <c r="O27" s="4">
        <f t="shared" si="6"/>
        <v>232033.63321309281</v>
      </c>
    </row>
    <row r="28" spans="1:15" hidden="1" x14ac:dyDescent="0.25">
      <c r="A28" s="5"/>
      <c r="B28">
        <f>IF(B27&lt;&gt;$C$7*12,B27+1,"")</f>
        <v>15</v>
      </c>
      <c r="C28" s="3">
        <f>$C$8</f>
        <v>6641.8180955407124</v>
      </c>
      <c r="D28" s="3">
        <f t="shared" si="0"/>
        <v>99627.271433110713</v>
      </c>
      <c r="E28" s="3">
        <f>G27*$C$6/12</f>
        <v>5134.3545536592419</v>
      </c>
      <c r="F28" s="3">
        <f t="shared" si="1"/>
        <v>1507.4635418814705</v>
      </c>
      <c r="G28" s="3">
        <f t="shared" si="2"/>
        <v>778394.49397597811</v>
      </c>
      <c r="I28" s="3">
        <f>$C$3*(1+$H$3/12)^B28</f>
        <v>1051183.6882797361</v>
      </c>
      <c r="J28" s="3">
        <f>$H$4*I27</f>
        <v>4190.7655346700431</v>
      </c>
      <c r="K28" s="3">
        <f t="shared" si="3"/>
        <v>61420.425935681567</v>
      </c>
      <c r="M28" s="4">
        <f t="shared" si="4"/>
        <v>-2451.0525608706694</v>
      </c>
      <c r="N28" s="4">
        <f t="shared" si="5"/>
        <v>-38206.845497429123</v>
      </c>
      <c r="O28" s="4">
        <f t="shared" si="6"/>
        <v>234582.34880632884</v>
      </c>
    </row>
    <row r="29" spans="1:15" hidden="1" x14ac:dyDescent="0.25">
      <c r="A29" s="5"/>
      <c r="B29">
        <f>IF(B28&lt;&gt;$C$7*12,B28+1,"")</f>
        <v>16</v>
      </c>
      <c r="C29" s="3">
        <f>$C$8</f>
        <v>6641.8180955407124</v>
      </c>
      <c r="D29" s="3">
        <f t="shared" si="0"/>
        <v>106269.08952865143</v>
      </c>
      <c r="E29" s="3">
        <f>G28*$C$6/12</f>
        <v>5124.4304186751897</v>
      </c>
      <c r="F29" s="3">
        <f t="shared" si="1"/>
        <v>1517.3876768655227</v>
      </c>
      <c r="G29" s="3">
        <f t="shared" si="2"/>
        <v>776877.10629911255</v>
      </c>
      <c r="I29" s="3">
        <f>$C$3*(1+$H$3/12)^B29</f>
        <v>1054687.6339073351</v>
      </c>
      <c r="J29" s="3">
        <f>$H$4*I28</f>
        <v>4204.7347531189444</v>
      </c>
      <c r="K29" s="3">
        <f t="shared" si="3"/>
        <v>65625.160688800504</v>
      </c>
      <c r="M29" s="4">
        <f t="shared" si="4"/>
        <v>-2437.0833424217681</v>
      </c>
      <c r="N29" s="4">
        <f t="shared" si="5"/>
        <v>-40643.928839850894</v>
      </c>
      <c r="O29" s="4">
        <f t="shared" si="6"/>
        <v>237166.59876837162</v>
      </c>
    </row>
    <row r="30" spans="1:15" hidden="1" x14ac:dyDescent="0.25">
      <c r="A30" s="5"/>
      <c r="B30">
        <f>IF(B29&lt;&gt;$C$7*12,B29+1,"")</f>
        <v>17</v>
      </c>
      <c r="C30" s="3">
        <f>$C$8</f>
        <v>6641.8180955407124</v>
      </c>
      <c r="D30" s="3">
        <f t="shared" si="0"/>
        <v>112910.90762419214</v>
      </c>
      <c r="E30" s="3">
        <f>G29*$C$6/12</f>
        <v>5114.4409498024916</v>
      </c>
      <c r="F30" s="3">
        <f t="shared" si="1"/>
        <v>1527.3771457382209</v>
      </c>
      <c r="G30" s="3">
        <f t="shared" si="2"/>
        <v>775349.72915337433</v>
      </c>
      <c r="I30" s="3">
        <f>$C$3*(1+$H$3/12)^B30</f>
        <v>1058203.2593536931</v>
      </c>
      <c r="J30" s="3">
        <f>$H$4*I29</f>
        <v>4218.7505356293404</v>
      </c>
      <c r="K30" s="3">
        <f t="shared" si="3"/>
        <v>69843.911224429845</v>
      </c>
      <c r="M30" s="4">
        <f t="shared" si="4"/>
        <v>-2423.067559911372</v>
      </c>
      <c r="N30" s="4">
        <f t="shared" si="5"/>
        <v>-43066.996399762269</v>
      </c>
      <c r="O30" s="4">
        <f t="shared" si="6"/>
        <v>239786.5338005565</v>
      </c>
    </row>
    <row r="31" spans="1:15" hidden="1" x14ac:dyDescent="0.25">
      <c r="A31" s="5"/>
      <c r="B31">
        <f>IF(B30&lt;&gt;$C$7*12,B30+1,"")</f>
        <v>18</v>
      </c>
      <c r="C31" s="3">
        <f>$C$8</f>
        <v>6641.8180955407124</v>
      </c>
      <c r="D31" s="3">
        <f t="shared" si="0"/>
        <v>119552.72571973286</v>
      </c>
      <c r="E31" s="3">
        <f>G30*$C$6/12</f>
        <v>5104.3857169263811</v>
      </c>
      <c r="F31" s="3">
        <f t="shared" si="1"/>
        <v>1537.4323786143314</v>
      </c>
      <c r="G31" s="3">
        <f t="shared" si="2"/>
        <v>773812.29677476001</v>
      </c>
      <c r="I31" s="3">
        <f>$C$3*(1+$H$3/12)^B31</f>
        <v>1061730.6035515389</v>
      </c>
      <c r="J31" s="3">
        <f>$H$4*I30</f>
        <v>4232.8130374147722</v>
      </c>
      <c r="K31" s="3">
        <f t="shared" si="3"/>
        <v>74076.724261844618</v>
      </c>
      <c r="M31" s="4">
        <f t="shared" si="4"/>
        <v>-2409.0050581259402</v>
      </c>
      <c r="N31" s="4">
        <f t="shared" si="5"/>
        <v>-45476.001457888211</v>
      </c>
      <c r="O31" s="4">
        <f t="shared" si="6"/>
        <v>242442.30531889066</v>
      </c>
    </row>
    <row r="32" spans="1:15" hidden="1" x14ac:dyDescent="0.25">
      <c r="A32" s="5"/>
      <c r="B32">
        <f>IF(B31&lt;&gt;$C$7*12,B31+1,"")</f>
        <v>19</v>
      </c>
      <c r="C32" s="3">
        <f>$C$8</f>
        <v>6641.8180955407124</v>
      </c>
      <c r="D32" s="3">
        <f t="shared" si="0"/>
        <v>126194.54381527357</v>
      </c>
      <c r="E32" s="3">
        <f>G31*$C$6/12</f>
        <v>5094.2642871005037</v>
      </c>
      <c r="F32" s="3">
        <f t="shared" si="1"/>
        <v>1547.5538084402087</v>
      </c>
      <c r="G32" s="3">
        <f t="shared" si="2"/>
        <v>772264.74296631978</v>
      </c>
      <c r="I32" s="3">
        <f>$C$3*(1+$H$3/12)^B32</f>
        <v>1065269.7055633776</v>
      </c>
      <c r="J32" s="3">
        <f>$H$4*I31</f>
        <v>4246.9224142061557</v>
      </c>
      <c r="K32" s="3">
        <f t="shared" si="3"/>
        <v>78323.646676050776</v>
      </c>
      <c r="M32" s="4">
        <f t="shared" si="4"/>
        <v>-2394.8956813345567</v>
      </c>
      <c r="N32" s="4">
        <f t="shared" si="5"/>
        <v>-47870.897139222769</v>
      </c>
      <c r="O32" s="4">
        <f t="shared" si="6"/>
        <v>245134.06545783504</v>
      </c>
    </row>
    <row r="33" spans="1:15" hidden="1" x14ac:dyDescent="0.25">
      <c r="A33" s="5"/>
      <c r="B33">
        <f>IF(B32&lt;&gt;$C$7*12,B32+1,"")</f>
        <v>20</v>
      </c>
      <c r="C33" s="3">
        <f>$C$8</f>
        <v>6641.8180955407124</v>
      </c>
      <c r="D33" s="3">
        <f t="shared" si="0"/>
        <v>132836.36191081427</v>
      </c>
      <c r="E33" s="3">
        <f>G32*$C$6/12</f>
        <v>5084.0762245282722</v>
      </c>
      <c r="F33" s="3">
        <f t="shared" si="1"/>
        <v>1557.7418710124402</v>
      </c>
      <c r="G33" s="3">
        <f t="shared" si="2"/>
        <v>770707.00109530729</v>
      </c>
      <c r="I33" s="3">
        <f>$C$3*(1+$H$3/12)^B33</f>
        <v>1068820.6045819223</v>
      </c>
      <c r="J33" s="3">
        <f>$H$4*I32</f>
        <v>4261.0788222535102</v>
      </c>
      <c r="K33" s="3">
        <f t="shared" si="3"/>
        <v>82584.72549830428</v>
      </c>
      <c r="M33" s="4">
        <f t="shared" si="4"/>
        <v>-2380.7392732872022</v>
      </c>
      <c r="N33" s="4">
        <f t="shared" si="5"/>
        <v>-50251.636412509972</v>
      </c>
      <c r="O33" s="4">
        <f t="shared" si="6"/>
        <v>247861.96707410502</v>
      </c>
    </row>
    <row r="34" spans="1:15" hidden="1" x14ac:dyDescent="0.25">
      <c r="A34" s="5"/>
      <c r="B34">
        <f>IF(B33&lt;&gt;$C$7*12,B33+1,"")</f>
        <v>21</v>
      </c>
      <c r="C34" s="3">
        <f>$C$8</f>
        <v>6641.8180955407124</v>
      </c>
      <c r="D34" s="3">
        <f t="shared" si="0"/>
        <v>139478.18000635499</v>
      </c>
      <c r="E34" s="3">
        <f>G33*$C$6/12</f>
        <v>5073.8210905441065</v>
      </c>
      <c r="F34" s="3">
        <f t="shared" si="1"/>
        <v>1567.9970049966059</v>
      </c>
      <c r="G34" s="3">
        <f t="shared" si="2"/>
        <v>769139.00409031066</v>
      </c>
      <c r="I34" s="3">
        <f>$C$3*(1+$H$3/12)^B34</f>
        <v>1072383.3399305285</v>
      </c>
      <c r="J34" s="3">
        <f>$H$4*I33</f>
        <v>4275.2824183276889</v>
      </c>
      <c r="K34" s="3">
        <f t="shared" si="3"/>
        <v>86860.007916631963</v>
      </c>
      <c r="M34" s="4">
        <f t="shared" si="4"/>
        <v>-2366.5356772130235</v>
      </c>
      <c r="N34" s="4">
        <f t="shared" si="5"/>
        <v>-52618.172089722997</v>
      </c>
      <c r="O34" s="4">
        <f t="shared" si="6"/>
        <v>250626.16375049489</v>
      </c>
    </row>
    <row r="35" spans="1:15" hidden="1" x14ac:dyDescent="0.25">
      <c r="A35" s="5"/>
      <c r="B35">
        <f>IF(B34&lt;&gt;$C$7*12,B34+1,"")</f>
        <v>22</v>
      </c>
      <c r="C35" s="3">
        <f>$C$8</f>
        <v>6641.8180955407124</v>
      </c>
      <c r="D35" s="3">
        <f t="shared" si="0"/>
        <v>146119.9981018957</v>
      </c>
      <c r="E35" s="3">
        <f>G34*$C$6/12</f>
        <v>5063.4984435945453</v>
      </c>
      <c r="F35" s="3">
        <f t="shared" si="1"/>
        <v>1578.3196519461671</v>
      </c>
      <c r="G35" s="3">
        <f t="shared" si="2"/>
        <v>767560.68443836446</v>
      </c>
      <c r="I35" s="3">
        <f>$C$3*(1+$H$3/12)^B35</f>
        <v>1075957.9510636306</v>
      </c>
      <c r="J35" s="3">
        <f>$H$4*I34</f>
        <v>4289.5333597221143</v>
      </c>
      <c r="K35" s="3">
        <f t="shared" si="3"/>
        <v>91149.541276354081</v>
      </c>
      <c r="M35" s="4">
        <f t="shared" si="4"/>
        <v>-2352.2847358185982</v>
      </c>
      <c r="N35" s="4">
        <f t="shared" si="5"/>
        <v>-54970.456825541594</v>
      </c>
      <c r="O35" s="4">
        <f t="shared" si="6"/>
        <v>253426.80979972458</v>
      </c>
    </row>
    <row r="36" spans="1:15" hidden="1" x14ac:dyDescent="0.25">
      <c r="A36" s="5"/>
      <c r="B36">
        <f>IF(B35&lt;&gt;$C$7*12,B35+1,"")</f>
        <v>23</v>
      </c>
      <c r="C36" s="3">
        <f>$C$8</f>
        <v>6641.8180955407124</v>
      </c>
      <c r="D36" s="3">
        <f t="shared" si="0"/>
        <v>152761.81619743642</v>
      </c>
      <c r="E36" s="3">
        <f>G35*$C$6/12</f>
        <v>5053.107839219233</v>
      </c>
      <c r="F36" s="3">
        <f t="shared" si="1"/>
        <v>1588.7102563214794</v>
      </c>
      <c r="G36" s="3">
        <f t="shared" si="2"/>
        <v>765971.97418204299</v>
      </c>
      <c r="I36" s="3">
        <f>$C$3*(1+$H$3/12)^B36</f>
        <v>1079544.4775671761</v>
      </c>
      <c r="J36" s="3">
        <f>$H$4*I35</f>
        <v>4303.8318042545225</v>
      </c>
      <c r="K36" s="3">
        <f t="shared" si="3"/>
        <v>95453.37308060861</v>
      </c>
      <c r="M36" s="4">
        <f t="shared" si="4"/>
        <v>-2337.98629128619</v>
      </c>
      <c r="N36" s="4">
        <f t="shared" si="5"/>
        <v>-57308.443116827781</v>
      </c>
      <c r="O36" s="4">
        <f t="shared" si="6"/>
        <v>256264.0602683053</v>
      </c>
    </row>
    <row r="37" spans="1:15" x14ac:dyDescent="0.25">
      <c r="A37" s="5">
        <v>2</v>
      </c>
      <c r="B37">
        <f>IF(B36&lt;&gt;$C$7*12,B36+1,"")</f>
        <v>24</v>
      </c>
      <c r="C37" s="3">
        <f>$C$8</f>
        <v>6641.8180955407124</v>
      </c>
      <c r="D37" s="3">
        <f t="shared" si="0"/>
        <v>159403.63429297713</v>
      </c>
      <c r="E37" s="3">
        <f>G36*$C$6/12</f>
        <v>5042.6488300317833</v>
      </c>
      <c r="F37" s="3">
        <f t="shared" si="1"/>
        <v>1599.1692655089291</v>
      </c>
      <c r="G37" s="3">
        <f t="shared" si="2"/>
        <v>764372.80491653411</v>
      </c>
      <c r="I37" s="3">
        <f>$C$3*(1+$H$3/12)^B37</f>
        <v>1083142.9591590667</v>
      </c>
      <c r="J37" s="3">
        <f>$H$4*I36</f>
        <v>4318.1779102687042</v>
      </c>
      <c r="K37" s="3">
        <f t="shared" si="3"/>
        <v>99771.550990877309</v>
      </c>
      <c r="M37" s="4">
        <f t="shared" si="4"/>
        <v>-2323.6401852720082</v>
      </c>
      <c r="N37" s="4">
        <f t="shared" si="5"/>
        <v>-59632.083302099789</v>
      </c>
      <c r="O37" s="4">
        <f t="shared" si="6"/>
        <v>259138.07094043275</v>
      </c>
    </row>
    <row r="38" spans="1:15" hidden="1" x14ac:dyDescent="0.25">
      <c r="A38" s="5"/>
      <c r="B38">
        <f>IF(B37&lt;&gt;$C$7*12,B37+1,"")</f>
        <v>25</v>
      </c>
      <c r="C38" s="3">
        <f>$C$8</f>
        <v>6641.8180955407124</v>
      </c>
      <c r="D38" s="3">
        <f t="shared" si="0"/>
        <v>166045.45238851785</v>
      </c>
      <c r="E38" s="3">
        <f>G37*$C$6/12</f>
        <v>5032.1209657005165</v>
      </c>
      <c r="F38" s="3">
        <f t="shared" si="1"/>
        <v>1609.6971298401959</v>
      </c>
      <c r="G38" s="3">
        <f t="shared" si="2"/>
        <v>762763.10778669396</v>
      </c>
      <c r="I38" s="3">
        <f>$C$3*(1+$H$3/12)^B38</f>
        <v>1086753.4356895969</v>
      </c>
      <c r="J38" s="3">
        <f>$H$4*I37</f>
        <v>4332.5718366362671</v>
      </c>
      <c r="K38" s="3">
        <f t="shared" si="3"/>
        <v>104104.12282751358</v>
      </c>
      <c r="M38" s="4">
        <f t="shared" si="4"/>
        <v>-2309.2462589044453</v>
      </c>
      <c r="N38" s="4">
        <f t="shared" si="5"/>
        <v>-61941.329561004233</v>
      </c>
      <c r="O38" s="4">
        <f t="shared" si="6"/>
        <v>262048.99834189872</v>
      </c>
    </row>
    <row r="39" spans="1:15" hidden="1" x14ac:dyDescent="0.25">
      <c r="A39" s="5"/>
      <c r="B39">
        <f>IF(B38&lt;&gt;$C$7*12,B38+1,"")</f>
        <v>26</v>
      </c>
      <c r="C39" s="3">
        <f>$C$8</f>
        <v>6641.8180955407124</v>
      </c>
      <c r="D39" s="3">
        <f t="shared" si="0"/>
        <v>172687.27048405856</v>
      </c>
      <c r="E39" s="3">
        <f>G38*$C$6/12</f>
        <v>5021.5237929290688</v>
      </c>
      <c r="F39" s="3">
        <f t="shared" si="1"/>
        <v>1620.2943026116436</v>
      </c>
      <c r="G39" s="3">
        <f t="shared" si="2"/>
        <v>761142.81348408235</v>
      </c>
      <c r="I39" s="3">
        <f>$C$3*(1+$H$3/12)^B39</f>
        <v>1090375.9471418958</v>
      </c>
      <c r="J39" s="3">
        <f>$H$4*I38</f>
        <v>4347.0137427583877</v>
      </c>
      <c r="K39" s="3">
        <f t="shared" si="3"/>
        <v>108451.13657027196</v>
      </c>
      <c r="M39" s="4">
        <f t="shared" si="4"/>
        <v>-2294.8043527823247</v>
      </c>
      <c r="N39" s="4">
        <f t="shared" si="5"/>
        <v>-64236.133913786558</v>
      </c>
      <c r="O39" s="4">
        <f t="shared" si="6"/>
        <v>264996.99974402681</v>
      </c>
    </row>
    <row r="40" spans="1:15" hidden="1" x14ac:dyDescent="0.25">
      <c r="A40" s="5"/>
      <c r="B40">
        <f>IF(B39&lt;&gt;$C$7*12,B39+1,"")</f>
        <v>27</v>
      </c>
      <c r="C40" s="3">
        <f>$C$8</f>
        <v>6641.8180955407124</v>
      </c>
      <c r="D40" s="3">
        <f t="shared" si="0"/>
        <v>179329.08857959928</v>
      </c>
      <c r="E40" s="3">
        <f>G39*$C$6/12</f>
        <v>5010.8568554368758</v>
      </c>
      <c r="F40" s="3">
        <f t="shared" si="1"/>
        <v>1630.9612401038366</v>
      </c>
      <c r="G40" s="3">
        <f t="shared" si="2"/>
        <v>759511.85224397853</v>
      </c>
      <c r="I40" s="3">
        <f>$C$3*(1+$H$3/12)^B40</f>
        <v>1094010.5336323688</v>
      </c>
      <c r="J40" s="3">
        <f>$H$4*I39</f>
        <v>4361.5037885675829</v>
      </c>
      <c r="K40" s="3">
        <f t="shared" si="3"/>
        <v>112812.64035883955</v>
      </c>
      <c r="M40" s="4">
        <f t="shared" si="4"/>
        <v>-2280.3143069731295</v>
      </c>
      <c r="N40" s="4">
        <f t="shared" si="5"/>
        <v>-66516.448220759688</v>
      </c>
      <c r="O40" s="4">
        <f t="shared" si="6"/>
        <v>267982.2331676305</v>
      </c>
    </row>
    <row r="41" spans="1:15" hidden="1" x14ac:dyDescent="0.25">
      <c r="A41" s="5"/>
      <c r="B41">
        <f>IF(B40&lt;&gt;$C$7*12,B40+1,"")</f>
        <v>28</v>
      </c>
      <c r="C41" s="3">
        <f>$C$8</f>
        <v>6641.8180955407124</v>
      </c>
      <c r="D41" s="3">
        <f t="shared" si="0"/>
        <v>185970.90667514</v>
      </c>
      <c r="E41" s="3">
        <f>G40*$C$6/12</f>
        <v>5000.1196939395259</v>
      </c>
      <c r="F41" s="3">
        <f t="shared" si="1"/>
        <v>1641.6984016011866</v>
      </c>
      <c r="G41" s="3">
        <f t="shared" si="2"/>
        <v>757870.15384237736</v>
      </c>
      <c r="I41" s="3">
        <f>$C$3*(1+$H$3/12)^B41</f>
        <v>1097657.2354111436</v>
      </c>
      <c r="J41" s="3">
        <f>$H$4*I40</f>
        <v>4376.0421345294753</v>
      </c>
      <c r="K41" s="3">
        <f t="shared" si="3"/>
        <v>117188.68249336902</v>
      </c>
      <c r="M41" s="4">
        <f t="shared" si="4"/>
        <v>-2265.7759610112371</v>
      </c>
      <c r="N41" s="4">
        <f t="shared" si="5"/>
        <v>-68782.224181770929</v>
      </c>
      <c r="O41" s="4">
        <f t="shared" si="6"/>
        <v>271004.85738699534</v>
      </c>
    </row>
    <row r="42" spans="1:15" hidden="1" x14ac:dyDescent="0.25">
      <c r="A42" s="5"/>
      <c r="B42">
        <f>IF(B41&lt;&gt;$C$7*12,B41+1,"")</f>
        <v>29</v>
      </c>
      <c r="C42" s="3">
        <f>$C$8</f>
        <v>6641.8180955407124</v>
      </c>
      <c r="D42" s="3">
        <f t="shared" si="0"/>
        <v>192612.72477068071</v>
      </c>
      <c r="E42" s="3">
        <f>G41*$C$6/12</f>
        <v>4989.3118461289841</v>
      </c>
      <c r="F42" s="3">
        <f t="shared" ref="F42:F105" si="7">C42-E42</f>
        <v>1652.5062494117283</v>
      </c>
      <c r="G42" s="3">
        <f t="shared" ref="G42:G105" si="8">G41-F42</f>
        <v>756217.64759296563</v>
      </c>
      <c r="I42" s="3">
        <f>$C$3*(1+$H$3/12)^B42</f>
        <v>1101316.0928625138</v>
      </c>
      <c r="J42" s="3">
        <f>$H$4*I41</f>
        <v>4390.6289416445743</v>
      </c>
      <c r="K42" s="3">
        <f t="shared" si="3"/>
        <v>121579.3114350136</v>
      </c>
      <c r="M42" s="4">
        <f t="shared" si="4"/>
        <v>-2251.1891538961381</v>
      </c>
      <c r="N42" s="4">
        <f t="shared" si="5"/>
        <v>-71033.413335667065</v>
      </c>
      <c r="O42" s="4">
        <f t="shared" si="6"/>
        <v>274065.03193388111</v>
      </c>
    </row>
    <row r="43" spans="1:15" hidden="1" x14ac:dyDescent="0.25">
      <c r="A43" s="5"/>
      <c r="B43">
        <f>IF(B42&lt;&gt;$C$7*12,B42+1,"")</f>
        <v>30</v>
      </c>
      <c r="C43" s="3">
        <f>$C$8</f>
        <v>6641.8180955407124</v>
      </c>
      <c r="D43" s="3">
        <f t="shared" si="0"/>
        <v>199254.54286622143</v>
      </c>
      <c r="E43" s="3">
        <f>G42*$C$6/12</f>
        <v>4978.4328466536908</v>
      </c>
      <c r="F43" s="3">
        <f t="shared" si="7"/>
        <v>1663.3852488870216</v>
      </c>
      <c r="G43" s="3">
        <f t="shared" si="8"/>
        <v>754554.26234407863</v>
      </c>
      <c r="I43" s="3">
        <f>$C$3*(1+$H$3/12)^B43</f>
        <v>1104987.1465053891</v>
      </c>
      <c r="J43" s="3">
        <f>$H$4*I42</f>
        <v>4405.2643714500555</v>
      </c>
      <c r="K43" s="3">
        <f t="shared" si="3"/>
        <v>125984.57580646366</v>
      </c>
      <c r="M43" s="4">
        <f t="shared" si="4"/>
        <v>-2236.5537240906569</v>
      </c>
      <c r="N43" s="4">
        <f t="shared" si="5"/>
        <v>-73269.967059757721</v>
      </c>
      <c r="O43" s="4">
        <f t="shared" si="6"/>
        <v>277162.91710155271</v>
      </c>
    </row>
    <row r="44" spans="1:15" hidden="1" x14ac:dyDescent="0.25">
      <c r="A44" s="5"/>
      <c r="B44">
        <f>IF(B43&lt;&gt;$C$7*12,B43+1,"")</f>
        <v>31</v>
      </c>
      <c r="C44" s="3">
        <f>$C$8</f>
        <v>6641.8180955407124</v>
      </c>
      <c r="D44" s="3">
        <f t="shared" si="0"/>
        <v>205896.36096176214</v>
      </c>
      <c r="E44" s="3">
        <f>G43*$C$6/12</f>
        <v>4967.4822270985178</v>
      </c>
      <c r="F44" s="3">
        <f t="shared" si="7"/>
        <v>1674.3358684421946</v>
      </c>
      <c r="G44" s="3">
        <f t="shared" si="8"/>
        <v>752879.92647563643</v>
      </c>
      <c r="I44" s="3">
        <f>$C$3*(1+$H$3/12)^B44</f>
        <v>1108670.4369937405</v>
      </c>
      <c r="J44" s="3">
        <f>$H$4*I43</f>
        <v>4419.9485860215564</v>
      </c>
      <c r="K44" s="3">
        <f t="shared" si="3"/>
        <v>130404.52439248521</v>
      </c>
      <c r="M44" s="4">
        <f t="shared" si="4"/>
        <v>-2221.8695095191561</v>
      </c>
      <c r="N44" s="4">
        <f t="shared" si="5"/>
        <v>-75491.836569276871</v>
      </c>
      <c r="O44" s="4">
        <f t="shared" si="6"/>
        <v>280298.67394882714</v>
      </c>
    </row>
    <row r="45" spans="1:15" hidden="1" x14ac:dyDescent="0.25">
      <c r="A45" s="5"/>
      <c r="B45">
        <f>IF(B44&lt;&gt;$C$7*12,B44+1,"")</f>
        <v>32</v>
      </c>
      <c r="C45" s="3">
        <f>$C$8</f>
        <v>6641.8180955407124</v>
      </c>
      <c r="D45" s="3">
        <f t="shared" si="0"/>
        <v>212538.17905730286</v>
      </c>
      <c r="E45" s="3">
        <f>G44*$C$6/12</f>
        <v>4956.459515964606</v>
      </c>
      <c r="F45" s="3">
        <f t="shared" si="7"/>
        <v>1685.3585795761064</v>
      </c>
      <c r="G45" s="3">
        <f t="shared" si="8"/>
        <v>751194.5678960603</v>
      </c>
      <c r="I45" s="3">
        <f>$C$3*(1+$H$3/12)^B45</f>
        <v>1112366.0051170532</v>
      </c>
      <c r="J45" s="3">
        <f>$H$4*I44</f>
        <v>4434.6817479749625</v>
      </c>
      <c r="K45" s="3">
        <f t="shared" si="3"/>
        <v>134839.20614046018</v>
      </c>
      <c r="M45" s="4">
        <f t="shared" si="4"/>
        <v>-2207.1363475657499</v>
      </c>
      <c r="N45" s="4">
        <f t="shared" si="5"/>
        <v>-77698.972916842627</v>
      </c>
      <c r="O45" s="4">
        <f t="shared" si="6"/>
        <v>283472.4643041502</v>
      </c>
    </row>
    <row r="46" spans="1:15" hidden="1" x14ac:dyDescent="0.25">
      <c r="A46" s="5"/>
      <c r="B46">
        <f>IF(B45&lt;&gt;$C$7*12,B45+1,"")</f>
        <v>33</v>
      </c>
      <c r="C46" s="3">
        <f>$C$8</f>
        <v>6641.8180955407124</v>
      </c>
      <c r="D46" s="3">
        <f t="shared" si="0"/>
        <v>219179.99715284357</v>
      </c>
      <c r="E46" s="3">
        <f>G45*$C$6/12</f>
        <v>4945.3642386490637</v>
      </c>
      <c r="F46" s="3">
        <f t="shared" si="7"/>
        <v>1696.4538568916487</v>
      </c>
      <c r="G46" s="3">
        <f t="shared" si="8"/>
        <v>749498.11403916869</v>
      </c>
      <c r="I46" s="3">
        <f>$C$3*(1+$H$3/12)^B46</f>
        <v>1116073.8918007768</v>
      </c>
      <c r="J46" s="3">
        <f>$H$4*I45</f>
        <v>4449.4640204682128</v>
      </c>
      <c r="K46" s="3">
        <f t="shared" si="3"/>
        <v>139288.67016092839</v>
      </c>
      <c r="M46" s="4">
        <f t="shared" si="4"/>
        <v>-2192.3540750724997</v>
      </c>
      <c r="N46" s="4">
        <f t="shared" si="5"/>
        <v>-79891.326991915121</v>
      </c>
      <c r="O46" s="4">
        <f t="shared" si="6"/>
        <v>286684.45076969295</v>
      </c>
    </row>
    <row r="47" spans="1:15" hidden="1" x14ac:dyDescent="0.25">
      <c r="A47" s="5"/>
      <c r="B47">
        <f>IF(B46&lt;&gt;$C$7*12,B46+1,"")</f>
        <v>34</v>
      </c>
      <c r="C47" s="3">
        <f>$C$8</f>
        <v>6641.8180955407124</v>
      </c>
      <c r="D47" s="3">
        <f t="shared" si="0"/>
        <v>225821.81524838429</v>
      </c>
      <c r="E47" s="3">
        <f>G46*$C$6/12</f>
        <v>4934.1959174245276</v>
      </c>
      <c r="F47" s="3">
        <f t="shared" si="7"/>
        <v>1707.6221781161848</v>
      </c>
      <c r="G47" s="3">
        <f t="shared" si="8"/>
        <v>747790.49186105246</v>
      </c>
      <c r="I47" s="3">
        <f>$C$3*(1+$H$3/12)^B47</f>
        <v>1119794.1381067794</v>
      </c>
      <c r="J47" s="3">
        <f>$H$4*I46</f>
        <v>4464.2955672031076</v>
      </c>
      <c r="K47" s="3">
        <f t="shared" si="3"/>
        <v>143752.9657281315</v>
      </c>
      <c r="M47" s="4">
        <f t="shared" si="4"/>
        <v>-2177.5225283376049</v>
      </c>
      <c r="N47" s="4">
        <f t="shared" si="5"/>
        <v>-82068.849520252727</v>
      </c>
      <c r="O47" s="4">
        <f t="shared" si="6"/>
        <v>289934.79672547418</v>
      </c>
    </row>
    <row r="48" spans="1:15" hidden="1" x14ac:dyDescent="0.25">
      <c r="A48" s="5"/>
      <c r="B48">
        <f>IF(B47&lt;&gt;$C$7*12,B47+1,"")</f>
        <v>35</v>
      </c>
      <c r="C48" s="3">
        <f>$C$8</f>
        <v>6641.8180955407124</v>
      </c>
      <c r="D48" s="3">
        <f t="shared" si="0"/>
        <v>232463.633343925</v>
      </c>
      <c r="E48" s="3">
        <f>G47*$C$6/12</f>
        <v>4922.954071418596</v>
      </c>
      <c r="F48" s="3">
        <f t="shared" si="7"/>
        <v>1718.8640241221165</v>
      </c>
      <c r="G48" s="3">
        <f t="shared" si="8"/>
        <v>746071.62783693033</v>
      </c>
      <c r="I48" s="3">
        <f>$C$3*(1+$H$3/12)^B48</f>
        <v>1123526.7852338024</v>
      </c>
      <c r="J48" s="3">
        <f>$H$4*I47</f>
        <v>4479.1765524271177</v>
      </c>
      <c r="K48" s="3">
        <f t="shared" si="3"/>
        <v>148232.14228055862</v>
      </c>
      <c r="M48" s="4">
        <f t="shared" si="4"/>
        <v>-2162.6415431135947</v>
      </c>
      <c r="N48" s="4">
        <f t="shared" si="5"/>
        <v>-84231.491063366324</v>
      </c>
      <c r="O48" s="4">
        <f t="shared" si="6"/>
        <v>293223.66633350565</v>
      </c>
    </row>
    <row r="49" spans="1:15" x14ac:dyDescent="0.25">
      <c r="A49" s="5">
        <v>3</v>
      </c>
      <c r="B49">
        <f>IF(B48&lt;&gt;$C$7*12,B48+1,"")</f>
        <v>36</v>
      </c>
      <c r="C49" s="3">
        <f>$C$8</f>
        <v>6641.8180955407124</v>
      </c>
      <c r="D49" s="3">
        <f t="shared" si="0"/>
        <v>239105.45143946572</v>
      </c>
      <c r="E49" s="3">
        <f>G48*$C$6/12</f>
        <v>4911.6382165931245</v>
      </c>
      <c r="F49" s="3">
        <f t="shared" si="7"/>
        <v>1730.1798789475879</v>
      </c>
      <c r="G49" s="3">
        <f t="shared" si="8"/>
        <v>744341.44795798277</v>
      </c>
      <c r="I49" s="3">
        <f>$C$3*(1+$H$3/12)^B49</f>
        <v>1127271.8745179148</v>
      </c>
      <c r="J49" s="3">
        <f>$H$4*I48</f>
        <v>4494.1071409352098</v>
      </c>
      <c r="K49" s="3">
        <f t="shared" si="3"/>
        <v>152726.24942149382</v>
      </c>
      <c r="M49" s="4">
        <f t="shared" si="4"/>
        <v>-2147.7109546055026</v>
      </c>
      <c r="N49" s="4">
        <f t="shared" si="5"/>
        <v>-86379.202017971824</v>
      </c>
      <c r="O49" s="4">
        <f t="shared" si="6"/>
        <v>296551.22454196017</v>
      </c>
    </row>
    <row r="50" spans="1:15" hidden="1" x14ac:dyDescent="0.25">
      <c r="A50" s="5"/>
      <c r="B50">
        <f>IF(B49&lt;&gt;$C$7*12,B49+1,"")</f>
        <v>37</v>
      </c>
      <c r="C50" s="3">
        <f>$C$8</f>
        <v>6641.8180955407124</v>
      </c>
      <c r="D50" s="3">
        <f t="shared" si="0"/>
        <v>245747.26953500643</v>
      </c>
      <c r="E50" s="3">
        <f>G49*$C$6/12</f>
        <v>4900.2478657233869</v>
      </c>
      <c r="F50" s="3">
        <f t="shared" si="7"/>
        <v>1741.5702298173255</v>
      </c>
      <c r="G50" s="3">
        <f t="shared" si="8"/>
        <v>742599.87772816548</v>
      </c>
      <c r="I50" s="3">
        <f>$C$3*(1+$H$3/12)^B50</f>
        <v>1131029.4474329748</v>
      </c>
      <c r="J50" s="3">
        <f>$H$4*I49</f>
        <v>4509.0874980716599</v>
      </c>
      <c r="K50" s="3">
        <f t="shared" si="3"/>
        <v>157235.33691956548</v>
      </c>
      <c r="M50" s="4">
        <f t="shared" si="4"/>
        <v>-2132.7305974690526</v>
      </c>
      <c r="N50" s="4">
        <f t="shared" si="5"/>
        <v>-88511.932615440877</v>
      </c>
      <c r="O50" s="4">
        <f t="shared" si="6"/>
        <v>299917.63708936836</v>
      </c>
    </row>
    <row r="51" spans="1:15" hidden="1" x14ac:dyDescent="0.25">
      <c r="A51" s="5"/>
      <c r="B51">
        <f>IF(B50&lt;&gt;$C$7*12,B50+1,"")</f>
        <v>38</v>
      </c>
      <c r="C51" s="3">
        <f>$C$8</f>
        <v>6641.8180955407124</v>
      </c>
      <c r="D51" s="3">
        <f t="shared" si="0"/>
        <v>252389.08763054715</v>
      </c>
      <c r="E51" s="3">
        <f>G50*$C$6/12</f>
        <v>4888.7825283770899</v>
      </c>
      <c r="F51" s="3">
        <f t="shared" si="7"/>
        <v>1753.0355671636225</v>
      </c>
      <c r="G51" s="3">
        <f t="shared" si="8"/>
        <v>740846.84216100187</v>
      </c>
      <c r="I51" s="3">
        <f>$C$3*(1+$H$3/12)^B51</f>
        <v>1134799.5455910848</v>
      </c>
      <c r="J51" s="3">
        <f>$H$4*I50</f>
        <v>4524.1177897318994</v>
      </c>
      <c r="K51" s="3">
        <f t="shared" si="3"/>
        <v>161759.4547092974</v>
      </c>
      <c r="M51" s="4">
        <f t="shared" si="4"/>
        <v>-2117.700305808813</v>
      </c>
      <c r="N51" s="4">
        <f t="shared" si="5"/>
        <v>-90629.632921249693</v>
      </c>
      <c r="O51" s="4">
        <f t="shared" si="6"/>
        <v>303323.07050883316</v>
      </c>
    </row>
    <row r="52" spans="1:15" hidden="1" x14ac:dyDescent="0.25">
      <c r="A52" s="5"/>
      <c r="B52">
        <f>IF(B51&lt;&gt;$C$7*12,B51+1,"")</f>
        <v>39</v>
      </c>
      <c r="C52" s="3">
        <f>$C$8</f>
        <v>6641.8180955407124</v>
      </c>
      <c r="D52" s="3">
        <f t="shared" si="0"/>
        <v>259030.90572608786</v>
      </c>
      <c r="E52" s="3">
        <f>G51*$C$6/12</f>
        <v>4877.2417108932623</v>
      </c>
      <c r="F52" s="3">
        <f t="shared" si="7"/>
        <v>1764.5763846474501</v>
      </c>
      <c r="G52" s="3">
        <f t="shared" si="8"/>
        <v>739082.26577635447</v>
      </c>
      <c r="I52" s="3">
        <f>$C$3*(1+$H$3/12)^B52</f>
        <v>1138582.2107430554</v>
      </c>
      <c r="J52" s="3">
        <f>$H$4*I51</f>
        <v>4539.1981823643391</v>
      </c>
      <c r="K52" s="3">
        <f t="shared" si="3"/>
        <v>166298.65289166174</v>
      </c>
      <c r="M52" s="4">
        <f t="shared" si="4"/>
        <v>-2102.6199131763733</v>
      </c>
      <c r="N52" s="4">
        <f t="shared" si="5"/>
        <v>-92732.252834426065</v>
      </c>
      <c r="O52" s="4">
        <f t="shared" si="6"/>
        <v>306767.69213227485</v>
      </c>
    </row>
    <row r="53" spans="1:15" hidden="1" x14ac:dyDescent="0.25">
      <c r="A53" s="5"/>
      <c r="B53">
        <f>IF(B52&lt;&gt;$C$7*12,B52+1,"")</f>
        <v>40</v>
      </c>
      <c r="C53" s="3">
        <f>$C$8</f>
        <v>6641.8180955407124</v>
      </c>
      <c r="D53" s="3">
        <f t="shared" si="0"/>
        <v>265672.72382162855</v>
      </c>
      <c r="E53" s="3">
        <f>G52*$C$6/12</f>
        <v>4865.624916361</v>
      </c>
      <c r="F53" s="3">
        <f t="shared" si="7"/>
        <v>1776.1931791797124</v>
      </c>
      <c r="G53" s="3">
        <f t="shared" si="8"/>
        <v>737306.07259717479</v>
      </c>
      <c r="I53" s="3">
        <f>$C$3*(1+$H$3/12)^B53</f>
        <v>1142377.4847788655</v>
      </c>
      <c r="J53" s="3">
        <f>$H$4*I52</f>
        <v>4554.3288429722215</v>
      </c>
      <c r="K53" s="3">
        <f t="shared" si="3"/>
        <v>170852.98173463397</v>
      </c>
      <c r="M53" s="4">
        <f t="shared" si="4"/>
        <v>-2087.4892525684909</v>
      </c>
      <c r="N53" s="4">
        <f t="shared" si="5"/>
        <v>-94819.742086994549</v>
      </c>
      <c r="O53" s="4">
        <f t="shared" si="6"/>
        <v>310251.67009469616</v>
      </c>
    </row>
    <row r="54" spans="1:15" hidden="1" x14ac:dyDescent="0.25">
      <c r="A54" s="5"/>
      <c r="B54">
        <f>IF(B53&lt;&gt;$C$7*12,B53+1,"")</f>
        <v>41</v>
      </c>
      <c r="C54" s="3">
        <f>$C$8</f>
        <v>6641.8180955407124</v>
      </c>
      <c r="D54" s="3">
        <f t="shared" si="0"/>
        <v>272314.54191716923</v>
      </c>
      <c r="E54" s="3">
        <f>G53*$C$6/12</f>
        <v>4853.9316445980676</v>
      </c>
      <c r="F54" s="3">
        <f t="shared" si="7"/>
        <v>1787.8864509426448</v>
      </c>
      <c r="G54" s="3">
        <f t="shared" si="8"/>
        <v>735518.18614623218</v>
      </c>
      <c r="I54" s="3">
        <f>$C$3*(1+$H$3/12)^B54</f>
        <v>1146185.4097281282</v>
      </c>
      <c r="J54" s="3">
        <f>$H$4*I53</f>
        <v>4569.5099391154617</v>
      </c>
      <c r="K54" s="3">
        <f t="shared" si="3"/>
        <v>175422.49167374943</v>
      </c>
      <c r="M54" s="4">
        <f t="shared" si="4"/>
        <v>-2072.3081564252507</v>
      </c>
      <c r="N54" s="4">
        <f t="shared" si="5"/>
        <v>-96892.050243419799</v>
      </c>
      <c r="O54" s="4">
        <f t="shared" si="6"/>
        <v>313775.17333847622</v>
      </c>
    </row>
    <row r="55" spans="1:15" hidden="1" x14ac:dyDescent="0.25">
      <c r="A55" s="5"/>
      <c r="B55">
        <f>IF(B54&lt;&gt;$C$7*12,B54+1,"")</f>
        <v>42</v>
      </c>
      <c r="C55" s="3">
        <f>$C$8</f>
        <v>6641.8180955407124</v>
      </c>
      <c r="D55" s="3">
        <f t="shared" si="0"/>
        <v>278956.36001270992</v>
      </c>
      <c r="E55" s="3">
        <f>G54*$C$6/12</f>
        <v>4842.161392129362</v>
      </c>
      <c r="F55" s="3">
        <f t="shared" si="7"/>
        <v>1799.6567034113505</v>
      </c>
      <c r="G55" s="3">
        <f t="shared" si="8"/>
        <v>733718.52944282081</v>
      </c>
      <c r="I55" s="3">
        <f>$C$3*(1+$H$3/12)^B55</f>
        <v>1150006.0277605557</v>
      </c>
      <c r="J55" s="3">
        <f>$H$4*I54</f>
        <v>4584.7416389125128</v>
      </c>
      <c r="K55" s="3">
        <f t="shared" si="3"/>
        <v>180007.23331266193</v>
      </c>
      <c r="M55" s="4">
        <f t="shared" si="4"/>
        <v>-2057.0764566281996</v>
      </c>
      <c r="N55" s="4">
        <f t="shared" si="5"/>
        <v>-98949.126700048</v>
      </c>
      <c r="O55" s="4">
        <f t="shared" si="6"/>
        <v>317338.37161768688</v>
      </c>
    </row>
    <row r="56" spans="1:15" hidden="1" x14ac:dyDescent="0.25">
      <c r="A56" s="5"/>
      <c r="B56">
        <f>IF(B55&lt;&gt;$C$7*12,B55+1,"")</f>
        <v>43</v>
      </c>
      <c r="C56" s="3">
        <f>$C$8</f>
        <v>6641.8180955407124</v>
      </c>
      <c r="D56" s="3">
        <f t="shared" si="0"/>
        <v>285598.17810825061</v>
      </c>
      <c r="E56" s="3">
        <f>G55*$C$6/12</f>
        <v>4830.3136521652368</v>
      </c>
      <c r="F56" s="3">
        <f t="shared" si="7"/>
        <v>1811.5044433754756</v>
      </c>
      <c r="G56" s="3">
        <f t="shared" si="8"/>
        <v>731907.0249994453</v>
      </c>
      <c r="I56" s="3">
        <f>$C$3*(1+$H$3/12)^B56</f>
        <v>1153839.3811864245</v>
      </c>
      <c r="J56" s="3">
        <f>$H$4*I55</f>
        <v>4600.024111042223</v>
      </c>
      <c r="K56" s="3">
        <f t="shared" si="3"/>
        <v>184607.25742370417</v>
      </c>
      <c r="M56" s="4">
        <f t="shared" si="4"/>
        <v>-2041.7939844984894</v>
      </c>
      <c r="N56" s="4">
        <f t="shared" si="5"/>
        <v>-100990.92068454649</v>
      </c>
      <c r="O56" s="4">
        <f t="shared" si="6"/>
        <v>320941.43550243275</v>
      </c>
    </row>
    <row r="57" spans="1:15" hidden="1" x14ac:dyDescent="0.25">
      <c r="A57" s="5"/>
      <c r="B57">
        <f>IF(B56&lt;&gt;$C$7*12,B56+1,"")</f>
        <v>44</v>
      </c>
      <c r="C57" s="3">
        <f>$C$8</f>
        <v>6641.8180955407124</v>
      </c>
      <c r="D57" s="3">
        <f t="shared" si="0"/>
        <v>292239.99620379129</v>
      </c>
      <c r="E57" s="3">
        <f>G56*$C$6/12</f>
        <v>4818.3879145796818</v>
      </c>
      <c r="F57" s="3">
        <f t="shared" si="7"/>
        <v>1823.4301809610306</v>
      </c>
      <c r="G57" s="3">
        <f t="shared" si="8"/>
        <v>730083.59481848427</v>
      </c>
      <c r="I57" s="3">
        <f>$C$3*(1+$H$3/12)^B57</f>
        <v>1157685.5124570457</v>
      </c>
      <c r="J57" s="3">
        <f>$H$4*I56</f>
        <v>4615.3575247456984</v>
      </c>
      <c r="K57" s="3">
        <f t="shared" si="3"/>
        <v>189222.61494844986</v>
      </c>
      <c r="M57" s="4">
        <f t="shared" si="4"/>
        <v>-2026.4605707950141</v>
      </c>
      <c r="N57" s="4">
        <f t="shared" si="5"/>
        <v>-103017.3812553415</v>
      </c>
      <c r="O57" s="4">
        <f t="shared" si="6"/>
        <v>324584.53638322005</v>
      </c>
    </row>
    <row r="58" spans="1:15" hidden="1" x14ac:dyDescent="0.25">
      <c r="A58" s="5"/>
      <c r="B58">
        <f>IF(B57&lt;&gt;$C$7*12,B57+1,"")</f>
        <v>45</v>
      </c>
      <c r="C58" s="3">
        <f>$C$8</f>
        <v>6641.8180955407124</v>
      </c>
      <c r="D58" s="3">
        <f t="shared" si="0"/>
        <v>298881.81429933198</v>
      </c>
      <c r="E58" s="3">
        <f>G57*$C$6/12</f>
        <v>4806.3836658883547</v>
      </c>
      <c r="F58" s="3">
        <f t="shared" si="7"/>
        <v>1835.4344296523577</v>
      </c>
      <c r="G58" s="3">
        <f t="shared" si="8"/>
        <v>728248.16038883186</v>
      </c>
      <c r="I58" s="3">
        <f>$C$3*(1+$H$3/12)^B58</f>
        <v>1161544.4641652359</v>
      </c>
      <c r="J58" s="3">
        <f>$H$4*I57</f>
        <v>4630.7420498281826</v>
      </c>
      <c r="K58" s="3">
        <f t="shared" si="3"/>
        <v>193853.35699827803</v>
      </c>
      <c r="M58" s="4">
        <f t="shared" si="4"/>
        <v>-2011.0760457125298</v>
      </c>
      <c r="N58" s="4">
        <f t="shared" si="5"/>
        <v>-105028.45730105403</v>
      </c>
      <c r="O58" s="4">
        <f t="shared" si="6"/>
        <v>328267.84647535009</v>
      </c>
    </row>
    <row r="59" spans="1:15" hidden="1" x14ac:dyDescent="0.25">
      <c r="A59" s="5"/>
      <c r="B59">
        <f>IF(B58&lt;&gt;$C$7*12,B58+1,"")</f>
        <v>46</v>
      </c>
      <c r="C59" s="3">
        <f>$C$8</f>
        <v>6641.8180955407124</v>
      </c>
      <c r="D59" s="3">
        <f t="shared" si="0"/>
        <v>305523.63239487266</v>
      </c>
      <c r="E59" s="3">
        <f>G58*$C$6/12</f>
        <v>4794.300389226476</v>
      </c>
      <c r="F59" s="3">
        <f t="shared" si="7"/>
        <v>1847.5177063142364</v>
      </c>
      <c r="G59" s="3">
        <f t="shared" si="8"/>
        <v>726400.64268251765</v>
      </c>
      <c r="I59" s="3">
        <f>$C$3*(1+$H$3/12)^B59</f>
        <v>1165416.2790457869</v>
      </c>
      <c r="J59" s="3">
        <f>$H$4*I58</f>
        <v>4646.1778566609437</v>
      </c>
      <c r="K59" s="3">
        <f t="shared" si="3"/>
        <v>198499.53485493897</v>
      </c>
      <c r="M59" s="4">
        <f t="shared" si="4"/>
        <v>-1995.6402388797687</v>
      </c>
      <c r="N59" s="4">
        <f t="shared" si="5"/>
        <v>-107024.09753993381</v>
      </c>
      <c r="O59" s="4">
        <f t="shared" si="6"/>
        <v>331991.53882333561</v>
      </c>
    </row>
    <row r="60" spans="1:15" hidden="1" x14ac:dyDescent="0.25">
      <c r="A60" s="5"/>
      <c r="B60">
        <f>IF(B59&lt;&gt;$C$7*12,B59+1,"")</f>
        <v>47</v>
      </c>
      <c r="C60" s="3">
        <f>$C$8</f>
        <v>6641.8180955407124</v>
      </c>
      <c r="D60" s="3">
        <f t="shared" si="0"/>
        <v>312165.45049041335</v>
      </c>
      <c r="E60" s="3">
        <f>G59*$C$6/12</f>
        <v>4782.1375643265746</v>
      </c>
      <c r="F60" s="3">
        <f t="shared" si="7"/>
        <v>1859.6805312141378</v>
      </c>
      <c r="G60" s="3">
        <f t="shared" si="8"/>
        <v>724540.96215130354</v>
      </c>
      <c r="I60" s="3">
        <f>$C$3*(1+$H$3/12)^B60</f>
        <v>1169300.9999759397</v>
      </c>
      <c r="J60" s="3">
        <f>$H$4*I59</f>
        <v>4661.6651161831478</v>
      </c>
      <c r="K60" s="3">
        <f t="shared" si="3"/>
        <v>203161.19997112211</v>
      </c>
      <c r="M60" s="4">
        <f t="shared" si="4"/>
        <v>-1980.1529793575646</v>
      </c>
      <c r="N60" s="4">
        <f t="shared" si="5"/>
        <v>-109004.25051929137</v>
      </c>
      <c r="O60" s="4">
        <f t="shared" si="6"/>
        <v>335755.78730534494</v>
      </c>
    </row>
    <row r="61" spans="1:15" x14ac:dyDescent="0.25">
      <c r="A61" s="5">
        <v>4</v>
      </c>
      <c r="B61">
        <f>IF(B60&lt;&gt;$C$7*12,B60+1,"")</f>
        <v>48</v>
      </c>
      <c r="C61" s="3">
        <f>$C$8</f>
        <v>6641.8180955407124</v>
      </c>
      <c r="D61" s="3">
        <f t="shared" si="0"/>
        <v>318807.26858595404</v>
      </c>
      <c r="E61" s="3">
        <f>G60*$C$6/12</f>
        <v>4769.8946674960816</v>
      </c>
      <c r="F61" s="3">
        <f t="shared" si="7"/>
        <v>1871.9234280446308</v>
      </c>
      <c r="G61" s="3">
        <f t="shared" si="8"/>
        <v>722669.03872325888</v>
      </c>
      <c r="I61" s="3">
        <f>$C$3*(1+$H$3/12)^B61</f>
        <v>1173198.6699758596</v>
      </c>
      <c r="J61" s="3">
        <f>$H$4*I60</f>
        <v>4677.2039999037588</v>
      </c>
      <c r="K61" s="3">
        <f t="shared" si="3"/>
        <v>207838.40397102587</v>
      </c>
      <c r="M61" s="4">
        <f t="shared" si="4"/>
        <v>-1964.6140956369536</v>
      </c>
      <c r="N61" s="4">
        <f t="shared" si="5"/>
        <v>-110968.86461492832</v>
      </c>
      <c r="O61" s="4">
        <f t="shared" si="6"/>
        <v>339560.7666376725</v>
      </c>
    </row>
    <row r="62" spans="1:15" hidden="1" x14ac:dyDescent="0.25">
      <c r="A62" s="5"/>
      <c r="B62">
        <f>IF(B61&lt;&gt;$C$7*12,B61+1,"")</f>
        <v>49</v>
      </c>
      <c r="C62" s="3">
        <f>$C$8</f>
        <v>6641.8180955407124</v>
      </c>
      <c r="D62" s="3">
        <f t="shared" si="0"/>
        <v>325449.08668149472</v>
      </c>
      <c r="E62" s="3">
        <f>G61*$C$6/12</f>
        <v>4757.5711715947882</v>
      </c>
      <c r="F62" s="3">
        <f t="shared" si="7"/>
        <v>1884.2469239459242</v>
      </c>
      <c r="G62" s="3">
        <f t="shared" si="8"/>
        <v>720784.79179931292</v>
      </c>
      <c r="I62" s="3">
        <f>$C$3*(1+$H$3/12)^B62</f>
        <v>1177109.3322091126</v>
      </c>
      <c r="J62" s="3">
        <f>$H$4*I61</f>
        <v>4692.794679903438</v>
      </c>
      <c r="K62" s="3">
        <f t="shared" si="3"/>
        <v>212531.19865092929</v>
      </c>
      <c r="M62" s="4">
        <f t="shared" si="4"/>
        <v>-1949.0234156372744</v>
      </c>
      <c r="N62" s="4">
        <f t="shared" si="5"/>
        <v>-112917.88803056559</v>
      </c>
      <c r="O62" s="4">
        <f t="shared" si="6"/>
        <v>343406.65237923421</v>
      </c>
    </row>
    <row r="63" spans="1:15" hidden="1" x14ac:dyDescent="0.25">
      <c r="A63" s="5"/>
      <c r="B63">
        <f>IF(B62&lt;&gt;$C$7*12,B62+1,"")</f>
        <v>50</v>
      </c>
      <c r="C63" s="3">
        <f>$C$8</f>
        <v>6641.8180955407124</v>
      </c>
      <c r="D63" s="3">
        <f t="shared" si="0"/>
        <v>332090.90477703541</v>
      </c>
      <c r="E63" s="3">
        <f>G62*$C$6/12</f>
        <v>4745.166546012143</v>
      </c>
      <c r="F63" s="3">
        <f t="shared" si="7"/>
        <v>1896.6515495285694</v>
      </c>
      <c r="G63" s="3">
        <f t="shared" si="8"/>
        <v>718888.14024978434</v>
      </c>
      <c r="I63" s="3">
        <f>$C$3*(1+$H$3/12)^B63</f>
        <v>1181033.0299831431</v>
      </c>
      <c r="J63" s="3">
        <f>$H$4*I62</f>
        <v>4708.4373288364504</v>
      </c>
      <c r="K63" s="3">
        <f t="shared" si="3"/>
        <v>217239.63597976574</v>
      </c>
      <c r="M63" s="4">
        <f t="shared" si="4"/>
        <v>-1933.380766704262</v>
      </c>
      <c r="N63" s="4">
        <f t="shared" si="5"/>
        <v>-114851.26879726985</v>
      </c>
      <c r="O63" s="4">
        <f t="shared" si="6"/>
        <v>347293.62093608914</v>
      </c>
    </row>
    <row r="64" spans="1:15" hidden="1" x14ac:dyDescent="0.25">
      <c r="A64" s="5"/>
      <c r="B64">
        <f>IF(B63&lt;&gt;$C$7*12,B63+1,"")</f>
        <v>51</v>
      </c>
      <c r="C64" s="3">
        <f>$C$8</f>
        <v>6641.8180955407124</v>
      </c>
      <c r="D64" s="3">
        <f t="shared" si="0"/>
        <v>338732.72287257609</v>
      </c>
      <c r="E64" s="3">
        <f>G63*$C$6/12</f>
        <v>4732.6802566444139</v>
      </c>
      <c r="F64" s="3">
        <f t="shared" si="7"/>
        <v>1909.1378388962985</v>
      </c>
      <c r="G64" s="3">
        <f t="shared" si="8"/>
        <v>716979.00241088809</v>
      </c>
      <c r="I64" s="3">
        <f>$C$3*(1+$H$3/12)^B64</f>
        <v>1184969.8067497539</v>
      </c>
      <c r="J64" s="3">
        <f>$H$4*I63</f>
        <v>4724.1321199325721</v>
      </c>
      <c r="K64" s="3">
        <f t="shared" si="3"/>
        <v>221963.7680996983</v>
      </c>
      <c r="M64" s="4">
        <f t="shared" si="4"/>
        <v>-1917.6859756081403</v>
      </c>
      <c r="N64" s="4">
        <f t="shared" si="5"/>
        <v>-116768.95477287799</v>
      </c>
      <c r="O64" s="4">
        <f t="shared" si="6"/>
        <v>351221.84956598806</v>
      </c>
    </row>
    <row r="65" spans="1:15" hidden="1" x14ac:dyDescent="0.25">
      <c r="A65" s="5"/>
      <c r="B65">
        <f>IF(B64&lt;&gt;$C$7*12,B64+1,"")</f>
        <v>52</v>
      </c>
      <c r="C65" s="3">
        <f>$C$8</f>
        <v>6641.8180955407124</v>
      </c>
      <c r="D65" s="3">
        <f t="shared" si="0"/>
        <v>345374.54096811678</v>
      </c>
      <c r="E65" s="3">
        <f>G64*$C$6/12</f>
        <v>4720.1117658716803</v>
      </c>
      <c r="F65" s="3">
        <f t="shared" si="7"/>
        <v>1921.7063296690321</v>
      </c>
      <c r="G65" s="3">
        <f t="shared" si="8"/>
        <v>715057.2960812191</v>
      </c>
      <c r="I65" s="3">
        <f>$C$3*(1+$H$3/12)^B65</f>
        <v>1188919.7061055864</v>
      </c>
      <c r="J65" s="3">
        <f>$H$4*I64</f>
        <v>4739.8792269990154</v>
      </c>
      <c r="K65" s="3">
        <f t="shared" si="3"/>
        <v>226703.6473266973</v>
      </c>
      <c r="M65" s="4">
        <f t="shared" si="4"/>
        <v>-1901.938868541697</v>
      </c>
      <c r="N65" s="4">
        <f t="shared" si="5"/>
        <v>-118670.89364141968</v>
      </c>
      <c r="O65" s="4">
        <f t="shared" si="6"/>
        <v>355191.51638294786</v>
      </c>
    </row>
    <row r="66" spans="1:15" hidden="1" x14ac:dyDescent="0.25">
      <c r="A66" s="5"/>
      <c r="B66">
        <f>IF(B65&lt;&gt;$C$7*12,B65+1,"")</f>
        <v>53</v>
      </c>
      <c r="C66" s="3">
        <f>$C$8</f>
        <v>6641.8180955407124</v>
      </c>
      <c r="D66" s="3">
        <f t="shared" si="0"/>
        <v>352016.35906365747</v>
      </c>
      <c r="E66" s="3">
        <f>G65*$C$6/12</f>
        <v>4707.460532534692</v>
      </c>
      <c r="F66" s="3">
        <f t="shared" si="7"/>
        <v>1934.3575630060204</v>
      </c>
      <c r="G66" s="3">
        <f t="shared" si="8"/>
        <v>713122.93851821311</v>
      </c>
      <c r="I66" s="3">
        <f>$C$3*(1+$H$3/12)^B66</f>
        <v>1192882.7717926048</v>
      </c>
      <c r="J66" s="3">
        <f>$H$4*I65</f>
        <v>4755.6788244223453</v>
      </c>
      <c r="K66" s="3">
        <f t="shared" si="3"/>
        <v>231459.32615111966</v>
      </c>
      <c r="M66" s="4">
        <f t="shared" si="4"/>
        <v>-1886.1392711183671</v>
      </c>
      <c r="N66" s="4">
        <f t="shared" si="5"/>
        <v>-120557.03291253805</v>
      </c>
      <c r="O66" s="4">
        <f t="shared" si="6"/>
        <v>359202.80036185391</v>
      </c>
    </row>
    <row r="67" spans="1:15" hidden="1" x14ac:dyDescent="0.25">
      <c r="A67" s="5"/>
      <c r="B67">
        <f>IF(B66&lt;&gt;$C$7*12,B66+1,"")</f>
        <v>54</v>
      </c>
      <c r="C67" s="3">
        <f>$C$8</f>
        <v>6641.8180955407124</v>
      </c>
      <c r="D67" s="3">
        <f t="shared" si="0"/>
        <v>358658.17715919815</v>
      </c>
      <c r="E67" s="3">
        <f>G66*$C$6/12</f>
        <v>4694.7260119115699</v>
      </c>
      <c r="F67" s="3">
        <f t="shared" si="7"/>
        <v>1947.0920836291425</v>
      </c>
      <c r="G67" s="3">
        <f t="shared" si="8"/>
        <v>711175.846434584</v>
      </c>
      <c r="I67" s="3">
        <f>$C$3*(1+$H$3/12)^B67</f>
        <v>1196859.0476985804</v>
      </c>
      <c r="J67" s="3">
        <f>$H$4*I66</f>
        <v>4771.5310871704196</v>
      </c>
      <c r="K67" s="3">
        <f t="shared" si="3"/>
        <v>236230.85723829007</v>
      </c>
      <c r="M67" s="4">
        <f t="shared" si="4"/>
        <v>-1870.2870083702928</v>
      </c>
      <c r="N67" s="4">
        <f t="shared" si="5"/>
        <v>-122427.31992090834</v>
      </c>
      <c r="O67" s="4">
        <f t="shared" si="6"/>
        <v>363255.88134308829</v>
      </c>
    </row>
    <row r="68" spans="1:15" hidden="1" x14ac:dyDescent="0.25">
      <c r="A68" s="5"/>
      <c r="B68">
        <f>IF(B67&lt;&gt;$C$7*12,B67+1,"")</f>
        <v>55</v>
      </c>
      <c r="C68" s="3">
        <f>$C$8</f>
        <v>6641.8180955407124</v>
      </c>
      <c r="D68" s="3">
        <f t="shared" si="0"/>
        <v>365299.99525473884</v>
      </c>
      <c r="E68" s="3">
        <f>G67*$C$6/12</f>
        <v>4681.9076556943446</v>
      </c>
      <c r="F68" s="3">
        <f t="shared" si="7"/>
        <v>1959.9104398463678</v>
      </c>
      <c r="G68" s="3">
        <f t="shared" si="8"/>
        <v>709215.93599473767</v>
      </c>
      <c r="I68" s="3">
        <f>$C$3*(1+$H$3/12)^B68</f>
        <v>1200848.5778575758</v>
      </c>
      <c r="J68" s="3">
        <f>$H$4*I67</f>
        <v>4787.4361907943221</v>
      </c>
      <c r="K68" s="3">
        <f t="shared" si="3"/>
        <v>241018.29342908438</v>
      </c>
      <c r="M68" s="4">
        <f t="shared" si="4"/>
        <v>-1854.3819047463903</v>
      </c>
      <c r="N68" s="4">
        <f t="shared" si="5"/>
        <v>-124281.70182565473</v>
      </c>
      <c r="O68" s="4">
        <f t="shared" si="6"/>
        <v>367350.9400371837</v>
      </c>
    </row>
    <row r="69" spans="1:15" hidden="1" x14ac:dyDescent="0.25">
      <c r="A69" s="5"/>
      <c r="B69">
        <f>IF(B68&lt;&gt;$C$7*12,B68+1,"")</f>
        <v>56</v>
      </c>
      <c r="C69" s="3">
        <f>$C$8</f>
        <v>6641.8180955407124</v>
      </c>
      <c r="D69" s="3">
        <f t="shared" si="0"/>
        <v>371941.81335027952</v>
      </c>
      <c r="E69" s="3">
        <f>G68*$C$6/12</f>
        <v>4669.0049119653568</v>
      </c>
      <c r="F69" s="3">
        <f t="shared" si="7"/>
        <v>1972.8131835753557</v>
      </c>
      <c r="G69" s="3">
        <f t="shared" si="8"/>
        <v>707243.12281116226</v>
      </c>
      <c r="I69" s="3">
        <f>$C$3*(1+$H$3/12)^B69</f>
        <v>1204851.4064504346</v>
      </c>
      <c r="J69" s="3">
        <f>$H$4*I68</f>
        <v>4803.3943114303038</v>
      </c>
      <c r="K69" s="3">
        <f t="shared" si="3"/>
        <v>245821.6877405147</v>
      </c>
      <c r="M69" s="4">
        <f t="shared" si="4"/>
        <v>-1838.4237841104086</v>
      </c>
      <c r="N69" s="4">
        <f t="shared" si="5"/>
        <v>-126120.12560976513</v>
      </c>
      <c r="O69" s="4">
        <f t="shared" si="6"/>
        <v>371488.15802950744</v>
      </c>
    </row>
    <row r="70" spans="1:15" hidden="1" x14ac:dyDescent="0.25">
      <c r="A70" s="5"/>
      <c r="B70">
        <f>IF(B69&lt;&gt;$C$7*12,B69+1,"")</f>
        <v>57</v>
      </c>
      <c r="C70" s="3">
        <f>$C$8</f>
        <v>6641.8180955407124</v>
      </c>
      <c r="D70" s="3">
        <f t="shared" si="0"/>
        <v>378583.63144582021</v>
      </c>
      <c r="E70" s="3">
        <f>G69*$C$6/12</f>
        <v>4656.0172251734848</v>
      </c>
      <c r="F70" s="3">
        <f t="shared" si="7"/>
        <v>1985.8008703672276</v>
      </c>
      <c r="G70" s="3">
        <f t="shared" si="8"/>
        <v>705257.32194079505</v>
      </c>
      <c r="I70" s="3">
        <f>$C$3*(1+$H$3/12)^B70</f>
        <v>1208867.5778052693</v>
      </c>
      <c r="J70" s="3">
        <f>$H$4*I69</f>
        <v>4819.4056258017381</v>
      </c>
      <c r="K70" s="3">
        <f t="shared" si="3"/>
        <v>250641.09336631643</v>
      </c>
      <c r="M70" s="4">
        <f t="shared" si="4"/>
        <v>-1822.4124697389743</v>
      </c>
      <c r="N70" s="4">
        <f t="shared" si="5"/>
        <v>-127942.53807950411</v>
      </c>
      <c r="O70" s="4">
        <f t="shared" si="6"/>
        <v>375667.71778497042</v>
      </c>
    </row>
    <row r="71" spans="1:15" hidden="1" x14ac:dyDescent="0.25">
      <c r="A71" s="5"/>
      <c r="B71">
        <f>IF(B70&lt;&gt;$C$7*12,B70+1,"")</f>
        <v>58</v>
      </c>
      <c r="C71" s="3">
        <f>$C$8</f>
        <v>6641.8180955407124</v>
      </c>
      <c r="D71" s="3">
        <f t="shared" si="0"/>
        <v>385225.4495413609</v>
      </c>
      <c r="E71" s="3">
        <f>G70*$C$6/12</f>
        <v>4642.9440361102343</v>
      </c>
      <c r="F71" s="3">
        <f t="shared" si="7"/>
        <v>1998.8740594304782</v>
      </c>
      <c r="G71" s="3">
        <f t="shared" si="8"/>
        <v>703258.44788136461</v>
      </c>
      <c r="I71" s="3">
        <f>$C$3*(1+$H$3/12)^B71</f>
        <v>1212897.1363979536</v>
      </c>
      <c r="J71" s="3">
        <f>$H$4*I70</f>
        <v>4835.4703112210773</v>
      </c>
      <c r="K71" s="3">
        <f t="shared" si="3"/>
        <v>255476.56367753752</v>
      </c>
      <c r="M71" s="4">
        <f t="shared" si="4"/>
        <v>-1806.3477843196351</v>
      </c>
      <c r="N71" s="4">
        <f t="shared" si="5"/>
        <v>-129748.88586382374</v>
      </c>
      <c r="O71" s="4">
        <f t="shared" si="6"/>
        <v>379889.80265276559</v>
      </c>
    </row>
    <row r="72" spans="1:15" hidden="1" x14ac:dyDescent="0.25">
      <c r="A72" s="5"/>
      <c r="B72">
        <f>IF(B71&lt;&gt;$C$7*12,B71+1,"")</f>
        <v>59</v>
      </c>
      <c r="C72" s="3">
        <f>$C$8</f>
        <v>6641.8180955407124</v>
      </c>
      <c r="D72" s="3">
        <f t="shared" si="0"/>
        <v>391867.26763690158</v>
      </c>
      <c r="E72" s="3">
        <f>G71*$C$6/12</f>
        <v>4629.7847818856508</v>
      </c>
      <c r="F72" s="3">
        <f t="shared" si="7"/>
        <v>2012.0333136550616</v>
      </c>
      <c r="G72" s="3">
        <f t="shared" si="8"/>
        <v>701246.41456770955</v>
      </c>
      <c r="I72" s="3">
        <f>$C$3*(1+$H$3/12)^B72</f>
        <v>1216940.1268526136</v>
      </c>
      <c r="J72" s="3">
        <f>$H$4*I71</f>
        <v>4851.5885455918142</v>
      </c>
      <c r="K72" s="3">
        <f t="shared" si="3"/>
        <v>260328.15222312932</v>
      </c>
      <c r="M72" s="4">
        <f t="shared" si="4"/>
        <v>-1790.2295499488982</v>
      </c>
      <c r="N72" s="4">
        <f t="shared" si="5"/>
        <v>-131539.11541377264</v>
      </c>
      <c r="O72" s="4">
        <f t="shared" si="6"/>
        <v>384154.5968711318</v>
      </c>
    </row>
    <row r="73" spans="1:15" x14ac:dyDescent="0.25">
      <c r="A73" s="5">
        <v>5</v>
      </c>
      <c r="B73">
        <f>IF(B72&lt;&gt;$C$7*12,B72+1,"")</f>
        <v>60</v>
      </c>
      <c r="C73" s="3">
        <f>$C$8</f>
        <v>6641.8180955407124</v>
      </c>
      <c r="D73" s="3">
        <f t="shared" si="0"/>
        <v>398509.08573244227</v>
      </c>
      <c r="E73" s="3">
        <f>G72*$C$6/12</f>
        <v>4616.5388959040874</v>
      </c>
      <c r="F73" s="3">
        <f t="shared" si="7"/>
        <v>2025.279199636625</v>
      </c>
      <c r="G73" s="3">
        <f t="shared" si="8"/>
        <v>699221.13536807289</v>
      </c>
      <c r="I73" s="3">
        <f>$C$3*(1+$H$3/12)^B73</f>
        <v>1220996.5939421225</v>
      </c>
      <c r="J73" s="3">
        <f>$H$4*I72</f>
        <v>4867.7605074104549</v>
      </c>
      <c r="K73" s="3">
        <f t="shared" si="3"/>
        <v>265195.9127305398</v>
      </c>
      <c r="M73" s="4">
        <f t="shared" si="4"/>
        <v>-1774.0575881302575</v>
      </c>
      <c r="N73" s="4">
        <f t="shared" si="5"/>
        <v>-133313.17300190291</v>
      </c>
      <c r="O73" s="4">
        <f t="shared" si="6"/>
        <v>388462.28557214717</v>
      </c>
    </row>
    <row r="74" spans="1:15" hidden="1" x14ac:dyDescent="0.25">
      <c r="A74" s="5"/>
      <c r="B74">
        <f>IF(B73&lt;&gt;$C$7*12,B73+1,"")</f>
        <v>61</v>
      </c>
      <c r="C74" s="3">
        <f>$C$8</f>
        <v>6641.8180955407124</v>
      </c>
      <c r="D74" s="3">
        <f t="shared" si="0"/>
        <v>405150.90382798295</v>
      </c>
      <c r="E74" s="3">
        <f>G73*$C$6/12</f>
        <v>4603.2058078398131</v>
      </c>
      <c r="F74" s="3">
        <f t="shared" si="7"/>
        <v>2038.6122877008993</v>
      </c>
      <c r="G74" s="3">
        <f t="shared" si="8"/>
        <v>697182.52308037202</v>
      </c>
      <c r="I74" s="3">
        <f>$C$3*(1+$H$3/12)^B74</f>
        <v>1225066.582588596</v>
      </c>
      <c r="J74" s="3">
        <f>$H$4*I73</f>
        <v>4883.9863757684907</v>
      </c>
      <c r="K74" s="3">
        <f t="shared" si="3"/>
        <v>270079.89910630829</v>
      </c>
      <c r="M74" s="4">
        <f t="shared" si="4"/>
        <v>-1757.8317197722217</v>
      </c>
      <c r="N74" s="4">
        <f t="shared" si="5"/>
        <v>-135071.00472167513</v>
      </c>
      <c r="O74" s="4">
        <f t="shared" si="6"/>
        <v>392813.05478654942</v>
      </c>
    </row>
    <row r="75" spans="1:15" hidden="1" x14ac:dyDescent="0.25">
      <c r="A75" s="5"/>
      <c r="B75">
        <f>IF(B74&lt;&gt;$C$7*12,B74+1,"")</f>
        <v>62</v>
      </c>
      <c r="C75" s="3">
        <f>$C$8</f>
        <v>6641.8180955407124</v>
      </c>
      <c r="D75" s="3">
        <f t="shared" si="0"/>
        <v>411792.72192352364</v>
      </c>
      <c r="E75" s="3">
        <f>G74*$C$6/12</f>
        <v>4589.7849436124498</v>
      </c>
      <c r="F75" s="3">
        <f t="shared" si="7"/>
        <v>2052.0331519282627</v>
      </c>
      <c r="G75" s="3">
        <f t="shared" si="8"/>
        <v>695130.4899284438</v>
      </c>
      <c r="I75" s="3">
        <f>$C$3*(1+$H$3/12)^B75</f>
        <v>1229150.1378638917</v>
      </c>
      <c r="J75" s="3">
        <f>$H$4*I74</f>
        <v>4900.2663303543841</v>
      </c>
      <c r="K75" s="3">
        <f t="shared" si="3"/>
        <v>274980.16543666268</v>
      </c>
      <c r="M75" s="4">
        <f t="shared" si="4"/>
        <v>-1741.5517651863283</v>
      </c>
      <c r="N75" s="4">
        <f t="shared" si="5"/>
        <v>-136812.55648686146</v>
      </c>
      <c r="O75" s="4">
        <f t="shared" si="6"/>
        <v>397207.09144858684</v>
      </c>
    </row>
    <row r="76" spans="1:15" hidden="1" x14ac:dyDescent="0.25">
      <c r="A76" s="5"/>
      <c r="B76">
        <f>IF(B75&lt;&gt;$C$7*12,B75+1,"")</f>
        <v>63</v>
      </c>
      <c r="C76" s="3">
        <f>$C$8</f>
        <v>6641.8180955407124</v>
      </c>
      <c r="D76" s="3">
        <f t="shared" si="0"/>
        <v>418434.54001906433</v>
      </c>
      <c r="E76" s="3">
        <f>G75*$C$6/12</f>
        <v>4576.2757253622549</v>
      </c>
      <c r="F76" s="3">
        <f t="shared" si="7"/>
        <v>2065.5423701784575</v>
      </c>
      <c r="G76" s="3">
        <f t="shared" si="8"/>
        <v>693064.9475582653</v>
      </c>
      <c r="I76" s="3">
        <f>$C$3*(1+$H$3/12)^B76</f>
        <v>1233247.3049901049</v>
      </c>
      <c r="J76" s="3">
        <f>$H$4*I75</f>
        <v>4916.6005514555663</v>
      </c>
      <c r="K76" s="3">
        <f t="shared" si="3"/>
        <v>279896.76598811825</v>
      </c>
      <c r="M76" s="4">
        <f t="shared" si="4"/>
        <v>-1725.2175440851461</v>
      </c>
      <c r="N76" s="4">
        <f t="shared" si="5"/>
        <v>-138537.7740309466</v>
      </c>
      <c r="O76" s="4">
        <f t="shared" si="6"/>
        <v>401644.58340089349</v>
      </c>
    </row>
    <row r="77" spans="1:15" hidden="1" x14ac:dyDescent="0.25">
      <c r="A77" s="5"/>
      <c r="B77">
        <f>IF(B76&lt;&gt;$C$7*12,B76+1,"")</f>
        <v>64</v>
      </c>
      <c r="C77" s="3">
        <f>$C$8</f>
        <v>6641.8180955407124</v>
      </c>
      <c r="D77" s="3">
        <f t="shared" si="0"/>
        <v>425076.35811460501</v>
      </c>
      <c r="E77" s="3">
        <f>G76*$C$6/12</f>
        <v>4562.6775714252462</v>
      </c>
      <c r="F77" s="3">
        <f t="shared" si="7"/>
        <v>2079.1405241154662</v>
      </c>
      <c r="G77" s="3">
        <f t="shared" si="8"/>
        <v>690985.80703414988</v>
      </c>
      <c r="I77" s="3">
        <f>$C$3*(1+$H$3/12)^B77</f>
        <v>1237358.1293400719</v>
      </c>
      <c r="J77" s="3">
        <f>$H$4*I76</f>
        <v>4932.9892199604192</v>
      </c>
      <c r="K77" s="3">
        <f t="shared" si="3"/>
        <v>284829.75520807866</v>
      </c>
      <c r="M77" s="4">
        <f t="shared" si="4"/>
        <v>-1708.8288755802932</v>
      </c>
      <c r="N77" s="4">
        <f t="shared" si="5"/>
        <v>-140246.60290652688</v>
      </c>
      <c r="O77" s="4">
        <f t="shared" si="6"/>
        <v>406125.71939939569</v>
      </c>
    </row>
    <row r="78" spans="1:15" hidden="1" x14ac:dyDescent="0.25">
      <c r="A78" s="5"/>
      <c r="B78">
        <f>IF(B77&lt;&gt;$C$7*12,B77+1,"")</f>
        <v>65</v>
      </c>
      <c r="C78" s="3">
        <f>$C$8</f>
        <v>6641.8180955407124</v>
      </c>
      <c r="D78" s="3">
        <f t="shared" si="0"/>
        <v>431718.1762101457</v>
      </c>
      <c r="E78" s="3">
        <f>G77*$C$6/12</f>
        <v>4548.9898963081532</v>
      </c>
      <c r="F78" s="3">
        <f t="shared" si="7"/>
        <v>2092.8281992325592</v>
      </c>
      <c r="G78" s="3">
        <f t="shared" si="8"/>
        <v>688892.9788349173</v>
      </c>
      <c r="I78" s="3">
        <f>$C$3*(1+$H$3/12)^B78</f>
        <v>1241482.6564378722</v>
      </c>
      <c r="J78" s="3">
        <f>$H$4*I77</f>
        <v>4949.4325173602874</v>
      </c>
      <c r="K78" s="3">
        <f t="shared" si="3"/>
        <v>289779.18772543897</v>
      </c>
      <c r="M78" s="4">
        <f t="shared" si="4"/>
        <v>-1692.385578180425</v>
      </c>
      <c r="N78" s="4">
        <f t="shared" si="5"/>
        <v>-141938.98848470731</v>
      </c>
      <c r="O78" s="4">
        <f t="shared" si="6"/>
        <v>410650.68911824818</v>
      </c>
    </row>
    <row r="79" spans="1:15" hidden="1" x14ac:dyDescent="0.25">
      <c r="A79" s="5"/>
      <c r="B79">
        <f>IF(B78&lt;&gt;$C$7*12,B78+1,"")</f>
        <v>66</v>
      </c>
      <c r="C79" s="3">
        <f>$C$8</f>
        <v>6641.8180955407124</v>
      </c>
      <c r="D79" s="3">
        <f t="shared" ref="D79:D142" si="9">C79+D78</f>
        <v>438359.99430568638</v>
      </c>
      <c r="E79" s="3">
        <f>G78*$C$6/12</f>
        <v>4535.2121106632057</v>
      </c>
      <c r="F79" s="3">
        <f t="shared" si="7"/>
        <v>2106.6059848775067</v>
      </c>
      <c r="G79" s="3">
        <f t="shared" si="8"/>
        <v>686786.37285003974</v>
      </c>
      <c r="I79" s="3">
        <f>$C$3*(1+$H$3/12)^B79</f>
        <v>1245620.9319593322</v>
      </c>
      <c r="J79" s="3">
        <f>$H$4*I78</f>
        <v>4965.9306257514891</v>
      </c>
      <c r="K79" s="3">
        <f t="shared" ref="K79:K142" si="10">K78+J79</f>
        <v>294745.11835119047</v>
      </c>
      <c r="M79" s="4">
        <f t="shared" ref="M79:M142" si="11">J79-C79</f>
        <v>-1675.8874697892234</v>
      </c>
      <c r="N79" s="4">
        <f t="shared" ref="N79:N142" si="12">N78+M79</f>
        <v>-143614.87595449653</v>
      </c>
      <c r="O79" s="4">
        <f t="shared" ref="O79:O142" si="13">I79-G79+K79-D79</f>
        <v>415219.68315479654</v>
      </c>
    </row>
    <row r="80" spans="1:15" hidden="1" x14ac:dyDescent="0.25">
      <c r="A80" s="5"/>
      <c r="B80">
        <f>IF(B79&lt;&gt;$C$7*12,B79+1,"")</f>
        <v>67</v>
      </c>
      <c r="C80" s="3">
        <f>$C$8</f>
        <v>6641.8180955407124</v>
      </c>
      <c r="D80" s="3">
        <f t="shared" si="9"/>
        <v>445001.81240122707</v>
      </c>
      <c r="E80" s="3">
        <f>G79*$C$6/12</f>
        <v>4521.3436212627612</v>
      </c>
      <c r="F80" s="3">
        <f t="shared" si="7"/>
        <v>2120.4744742779512</v>
      </c>
      <c r="G80" s="3">
        <f t="shared" si="8"/>
        <v>684665.89837576181</v>
      </c>
      <c r="I80" s="3">
        <f>$C$3*(1+$H$3/12)^B80</f>
        <v>1249773.0017325301</v>
      </c>
      <c r="J80" s="3">
        <f>$H$4*I79</f>
        <v>4982.4837278373288</v>
      </c>
      <c r="K80" s="3">
        <f t="shared" si="10"/>
        <v>299727.6020790278</v>
      </c>
      <c r="M80" s="4">
        <f t="shared" si="11"/>
        <v>-1659.3343677033836</v>
      </c>
      <c r="N80" s="4">
        <f t="shared" si="12"/>
        <v>-145274.21032219991</v>
      </c>
      <c r="O80" s="4">
        <f t="shared" si="13"/>
        <v>419832.89303456899</v>
      </c>
    </row>
    <row r="81" spans="1:15" hidden="1" x14ac:dyDescent="0.25">
      <c r="A81" s="5"/>
      <c r="B81">
        <f>IF(B80&lt;&gt;$C$7*12,B80+1,"")</f>
        <v>68</v>
      </c>
      <c r="C81" s="3">
        <f>$C$8</f>
        <v>6641.8180955407124</v>
      </c>
      <c r="D81" s="3">
        <f t="shared" si="9"/>
        <v>451643.63049676776</v>
      </c>
      <c r="E81" s="3">
        <f>G80*$C$6/12</f>
        <v>4507.3838309737648</v>
      </c>
      <c r="F81" s="3">
        <f t="shared" si="7"/>
        <v>2134.4342645669476</v>
      </c>
      <c r="G81" s="3">
        <f t="shared" si="8"/>
        <v>682531.46411119483</v>
      </c>
      <c r="I81" s="3">
        <f>$C$3*(1+$H$3/12)^B81</f>
        <v>1253938.9117383051</v>
      </c>
      <c r="J81" s="3">
        <f>$H$4*I80</f>
        <v>4999.0920069301201</v>
      </c>
      <c r="K81" s="3">
        <f t="shared" si="10"/>
        <v>304726.69408595789</v>
      </c>
      <c r="M81" s="4">
        <f t="shared" si="11"/>
        <v>-1642.7260886105923</v>
      </c>
      <c r="N81" s="4">
        <f t="shared" si="12"/>
        <v>-146916.93641081051</v>
      </c>
      <c r="O81" s="4">
        <f t="shared" si="13"/>
        <v>424490.51121630037</v>
      </c>
    </row>
    <row r="82" spans="1:15" hidden="1" x14ac:dyDescent="0.25">
      <c r="A82" s="5"/>
      <c r="B82">
        <f>IF(B81&lt;&gt;$C$7*12,B81+1,"")</f>
        <v>69</v>
      </c>
      <c r="C82" s="3">
        <f>$C$8</f>
        <v>6641.8180955407124</v>
      </c>
      <c r="D82" s="3">
        <f t="shared" si="9"/>
        <v>458285.44859230844</v>
      </c>
      <c r="E82" s="3">
        <f>G81*$C$6/12</f>
        <v>4493.3321387320329</v>
      </c>
      <c r="F82" s="3">
        <f t="shared" si="7"/>
        <v>2148.4859568086795</v>
      </c>
      <c r="G82" s="3">
        <f t="shared" si="8"/>
        <v>680382.97815438616</v>
      </c>
      <c r="I82" s="3">
        <f>$C$3*(1+$H$3/12)^B82</f>
        <v>1258118.708110766</v>
      </c>
      <c r="J82" s="3">
        <f>$H$4*I81</f>
        <v>5015.755646953221</v>
      </c>
      <c r="K82" s="3">
        <f t="shared" si="10"/>
        <v>309742.44973291113</v>
      </c>
      <c r="M82" s="4">
        <f t="shared" si="11"/>
        <v>-1626.0624485874914</v>
      </c>
      <c r="N82" s="4">
        <f t="shared" si="12"/>
        <v>-148542.99885939801</v>
      </c>
      <c r="O82" s="4">
        <f t="shared" si="13"/>
        <v>429192.73109698249</v>
      </c>
    </row>
    <row r="83" spans="1:15" hidden="1" x14ac:dyDescent="0.25">
      <c r="A83" s="5"/>
      <c r="B83">
        <f>IF(B82&lt;&gt;$C$7*12,B82+1,"")</f>
        <v>70</v>
      </c>
      <c r="C83" s="3">
        <f>$C$8</f>
        <v>6641.8180955407124</v>
      </c>
      <c r="D83" s="3">
        <f t="shared" si="9"/>
        <v>464927.26668784913</v>
      </c>
      <c r="E83" s="3">
        <f>G82*$C$6/12</f>
        <v>4479.1879395163751</v>
      </c>
      <c r="F83" s="3">
        <f t="shared" si="7"/>
        <v>2162.6301560243373</v>
      </c>
      <c r="G83" s="3">
        <f t="shared" si="8"/>
        <v>678220.3479983618</v>
      </c>
      <c r="I83" s="3">
        <f>$C$3*(1+$H$3/12)^B83</f>
        <v>1262312.4371378024</v>
      </c>
      <c r="J83" s="3">
        <f>$H$4*I82</f>
        <v>5032.4748324430639</v>
      </c>
      <c r="K83" s="3">
        <f t="shared" si="10"/>
        <v>314774.92456535419</v>
      </c>
      <c r="M83" s="4">
        <f t="shared" si="11"/>
        <v>-1609.3432630976486</v>
      </c>
      <c r="N83" s="4">
        <f t="shared" si="12"/>
        <v>-150152.34212249567</v>
      </c>
      <c r="O83" s="4">
        <f t="shared" si="13"/>
        <v>433939.74701694556</v>
      </c>
    </row>
    <row r="84" spans="1:15" hidden="1" x14ac:dyDescent="0.25">
      <c r="A84" s="5"/>
      <c r="B84">
        <f>IF(B83&lt;&gt;$C$7*12,B83+1,"")</f>
        <v>71</v>
      </c>
      <c r="C84" s="3">
        <f>$C$8</f>
        <v>6641.8180955407124</v>
      </c>
      <c r="D84" s="3">
        <f t="shared" si="9"/>
        <v>471569.08478338982</v>
      </c>
      <c r="E84" s="3">
        <f>G83*$C$6/12</f>
        <v>4464.9506243225487</v>
      </c>
      <c r="F84" s="3">
        <f t="shared" si="7"/>
        <v>2176.8674712181637</v>
      </c>
      <c r="G84" s="3">
        <f t="shared" si="8"/>
        <v>676043.48052714369</v>
      </c>
      <c r="I84" s="3">
        <f>$C$3*(1+$H$3/12)^B84</f>
        <v>1266520.1452615953</v>
      </c>
      <c r="J84" s="3">
        <f>$H$4*I83</f>
        <v>5049.2497485512094</v>
      </c>
      <c r="K84" s="3">
        <f t="shared" si="10"/>
        <v>319824.17431390542</v>
      </c>
      <c r="M84" s="4">
        <f t="shared" si="11"/>
        <v>-1592.568346989503</v>
      </c>
      <c r="N84" s="4">
        <f t="shared" si="12"/>
        <v>-151744.91046948518</v>
      </c>
      <c r="O84" s="4">
        <f t="shared" si="13"/>
        <v>438731.75426496717</v>
      </c>
    </row>
    <row r="85" spans="1:15" x14ac:dyDescent="0.25">
      <c r="A85" s="5">
        <v>6</v>
      </c>
      <c r="B85">
        <f>IF(B84&lt;&gt;$C$7*12,B84+1,"")</f>
        <v>72</v>
      </c>
      <c r="C85" s="3">
        <f>$C$8</f>
        <v>6641.8180955407124</v>
      </c>
      <c r="D85" s="3">
        <f t="shared" si="9"/>
        <v>478210.9028789305</v>
      </c>
      <c r="E85" s="3">
        <f>G84*$C$6/12</f>
        <v>4450.6195801370295</v>
      </c>
      <c r="F85" s="3">
        <f t="shared" si="7"/>
        <v>2191.1985154036829</v>
      </c>
      <c r="G85" s="3">
        <f t="shared" si="8"/>
        <v>673852.28201174003</v>
      </c>
      <c r="I85" s="3">
        <f>$C$3*(1+$H$3/12)^B85</f>
        <v>1270741.8790791337</v>
      </c>
      <c r="J85" s="3">
        <f>$H$4*I84</f>
        <v>5066.0805810463808</v>
      </c>
      <c r="K85" s="3">
        <f t="shared" si="10"/>
        <v>324890.25489495182</v>
      </c>
      <c r="M85" s="4">
        <f t="shared" si="11"/>
        <v>-1575.7375144943317</v>
      </c>
      <c r="N85" s="4">
        <f t="shared" si="12"/>
        <v>-153320.64798397952</v>
      </c>
      <c r="O85" s="4">
        <f t="shared" si="13"/>
        <v>443568.94908341503</v>
      </c>
    </row>
    <row r="86" spans="1:15" hidden="1" x14ac:dyDescent="0.25">
      <c r="A86" s="5"/>
      <c r="B86">
        <f>IF(B85&lt;&gt;$C$7*12,B85+1,"")</f>
        <v>73</v>
      </c>
      <c r="C86" s="3">
        <f>$C$8</f>
        <v>6641.8180955407124</v>
      </c>
      <c r="D86" s="3">
        <f t="shared" si="9"/>
        <v>484852.72097447119</v>
      </c>
      <c r="E86" s="3">
        <f>G85*$C$6/12</f>
        <v>4436.1941899106214</v>
      </c>
      <c r="F86" s="3">
        <f t="shared" si="7"/>
        <v>2205.623905630091</v>
      </c>
      <c r="G86" s="3">
        <f t="shared" si="8"/>
        <v>671646.65810610994</v>
      </c>
      <c r="I86" s="3">
        <f>$C$3*(1+$H$3/12)^B86</f>
        <v>1274977.6853427307</v>
      </c>
      <c r="J86" s="3">
        <f>$H$4*I85</f>
        <v>5082.9675163165348</v>
      </c>
      <c r="K86" s="3">
        <f t="shared" si="10"/>
        <v>329973.22241126833</v>
      </c>
      <c r="M86" s="4">
        <f t="shared" si="11"/>
        <v>-1558.8505792241776</v>
      </c>
      <c r="N86" s="4">
        <f t="shared" si="12"/>
        <v>-154879.4985632037</v>
      </c>
      <c r="O86" s="4">
        <f t="shared" si="13"/>
        <v>448451.52867341787</v>
      </c>
    </row>
    <row r="87" spans="1:15" hidden="1" x14ac:dyDescent="0.25">
      <c r="A87" s="5"/>
      <c r="B87">
        <f>IF(B86&lt;&gt;$C$7*12,B86+1,"")</f>
        <v>74</v>
      </c>
      <c r="C87" s="3">
        <f>$C$8</f>
        <v>6641.8180955407124</v>
      </c>
      <c r="D87" s="3">
        <f t="shared" si="9"/>
        <v>491494.53907001187</v>
      </c>
      <c r="E87" s="3">
        <f>G86*$C$6/12</f>
        <v>4421.6738325318902</v>
      </c>
      <c r="F87" s="3">
        <f t="shared" si="7"/>
        <v>2220.1442630088222</v>
      </c>
      <c r="G87" s="3">
        <f t="shared" si="8"/>
        <v>669426.5138431011</v>
      </c>
      <c r="I87" s="3">
        <f>$C$3*(1+$H$3/12)^B87</f>
        <v>1279227.6109605404</v>
      </c>
      <c r="J87" s="3">
        <f>$H$4*I86</f>
        <v>5099.9107413709226</v>
      </c>
      <c r="K87" s="3">
        <f t="shared" si="10"/>
        <v>335073.13315263926</v>
      </c>
      <c r="M87" s="4">
        <f t="shared" si="11"/>
        <v>-1541.9073541697899</v>
      </c>
      <c r="N87" s="4">
        <f t="shared" si="12"/>
        <v>-156421.40591737349</v>
      </c>
      <c r="O87" s="4">
        <f t="shared" si="13"/>
        <v>453379.69120006665</v>
      </c>
    </row>
    <row r="88" spans="1:15" hidden="1" x14ac:dyDescent="0.25">
      <c r="A88" s="5"/>
      <c r="B88">
        <f>IF(B87&lt;&gt;$C$7*12,B87+1,"")</f>
        <v>75</v>
      </c>
      <c r="C88" s="3">
        <f>$C$8</f>
        <v>6641.8180955407124</v>
      </c>
      <c r="D88" s="3">
        <f t="shared" si="9"/>
        <v>498136.35716555256</v>
      </c>
      <c r="E88" s="3">
        <f>G87*$C$6/12</f>
        <v>4407.0578828004154</v>
      </c>
      <c r="F88" s="3">
        <f t="shared" si="7"/>
        <v>2234.760212740297</v>
      </c>
      <c r="G88" s="3">
        <f t="shared" si="8"/>
        <v>667191.75363036082</v>
      </c>
      <c r="I88" s="3">
        <f>$C$3*(1+$H$3/12)^B88</f>
        <v>1283491.7029970756</v>
      </c>
      <c r="J88" s="3">
        <f>$H$4*I87</f>
        <v>5116.9104438421618</v>
      </c>
      <c r="K88" s="3">
        <f t="shared" si="10"/>
        <v>340190.04359648144</v>
      </c>
      <c r="M88" s="4">
        <f t="shared" si="11"/>
        <v>-1524.9076516985506</v>
      </c>
      <c r="N88" s="4">
        <f t="shared" si="12"/>
        <v>-157946.31356907202</v>
      </c>
      <c r="O88" s="4">
        <f t="shared" si="13"/>
        <v>458353.63579764368</v>
      </c>
    </row>
    <row r="89" spans="1:15" hidden="1" x14ac:dyDescent="0.25">
      <c r="A89" s="5"/>
      <c r="B89">
        <f>IF(B88&lt;&gt;$C$7*12,B88+1,"")</f>
        <v>76</v>
      </c>
      <c r="C89" s="3">
        <f>$C$8</f>
        <v>6641.8180955407124</v>
      </c>
      <c r="D89" s="3">
        <f t="shared" si="9"/>
        <v>504778.17526109325</v>
      </c>
      <c r="E89" s="3">
        <f>G88*$C$6/12</f>
        <v>4392.3457113998757</v>
      </c>
      <c r="F89" s="3">
        <f t="shared" si="7"/>
        <v>2249.4723841408368</v>
      </c>
      <c r="G89" s="3">
        <f t="shared" si="8"/>
        <v>664942.28124621999</v>
      </c>
      <c r="I89" s="3">
        <f>$C$3*(1+$H$3/12)^B89</f>
        <v>1287770.0086737324</v>
      </c>
      <c r="J89" s="3">
        <f>$H$4*I88</f>
        <v>5133.9668119883027</v>
      </c>
      <c r="K89" s="3">
        <f t="shared" si="10"/>
        <v>345324.01040846977</v>
      </c>
      <c r="M89" s="4">
        <f t="shared" si="11"/>
        <v>-1507.8512835524098</v>
      </c>
      <c r="N89" s="4">
        <f t="shared" si="12"/>
        <v>-159454.16485262444</v>
      </c>
      <c r="O89" s="4">
        <f t="shared" si="13"/>
        <v>463373.56257488887</v>
      </c>
    </row>
    <row r="90" spans="1:15" hidden="1" x14ac:dyDescent="0.25">
      <c r="A90" s="5"/>
      <c r="B90">
        <f>IF(B89&lt;&gt;$C$7*12,B89+1,"")</f>
        <v>77</v>
      </c>
      <c r="C90" s="3">
        <f>$C$8</f>
        <v>6641.8180955407124</v>
      </c>
      <c r="D90" s="3">
        <f t="shared" si="9"/>
        <v>511419.99335663393</v>
      </c>
      <c r="E90" s="3">
        <f>G89*$C$6/12</f>
        <v>4377.5366848709482</v>
      </c>
      <c r="F90" s="3">
        <f t="shared" si="7"/>
        <v>2264.2814106697642</v>
      </c>
      <c r="G90" s="3">
        <f t="shared" si="8"/>
        <v>662677.9998355502</v>
      </c>
      <c r="I90" s="3">
        <f>$C$3*(1+$H$3/12)^B90</f>
        <v>1292062.5753693115</v>
      </c>
      <c r="J90" s="3">
        <f>$H$4*I89</f>
        <v>5151.08003469493</v>
      </c>
      <c r="K90" s="3">
        <f t="shared" si="10"/>
        <v>350475.09044316469</v>
      </c>
      <c r="M90" s="4">
        <f t="shared" si="11"/>
        <v>-1490.7380608457825</v>
      </c>
      <c r="N90" s="4">
        <f t="shared" si="12"/>
        <v>-160944.90291347023</v>
      </c>
      <c r="O90" s="4">
        <f t="shared" si="13"/>
        <v>468439.67262029205</v>
      </c>
    </row>
    <row r="91" spans="1:15" hidden="1" x14ac:dyDescent="0.25">
      <c r="A91" s="5"/>
      <c r="B91">
        <f>IF(B90&lt;&gt;$C$7*12,B90+1,"")</f>
        <v>78</v>
      </c>
      <c r="C91" s="3">
        <f>$C$8</f>
        <v>6641.8180955407124</v>
      </c>
      <c r="D91" s="3">
        <f t="shared" si="9"/>
        <v>518061.81145217462</v>
      </c>
      <c r="E91" s="3">
        <f>G90*$C$6/12</f>
        <v>4362.6301655840389</v>
      </c>
      <c r="F91" s="3">
        <f t="shared" si="7"/>
        <v>2279.1879299566735</v>
      </c>
      <c r="G91" s="3">
        <f t="shared" si="8"/>
        <v>660398.81190559349</v>
      </c>
      <c r="I91" s="3">
        <f>$C$3*(1+$H$3/12)^B91</f>
        <v>1296369.4506205427</v>
      </c>
      <c r="J91" s="3">
        <f>$H$4*I90</f>
        <v>5168.2503014772465</v>
      </c>
      <c r="K91" s="3">
        <f t="shared" si="10"/>
        <v>355643.34074464196</v>
      </c>
      <c r="M91" s="4">
        <f t="shared" si="11"/>
        <v>-1473.567794063466</v>
      </c>
      <c r="N91" s="4">
        <f t="shared" si="12"/>
        <v>-162418.47070753371</v>
      </c>
      <c r="O91" s="4">
        <f t="shared" si="13"/>
        <v>473552.16800741659</v>
      </c>
    </row>
    <row r="92" spans="1:15" hidden="1" x14ac:dyDescent="0.25">
      <c r="A92" s="5"/>
      <c r="B92">
        <f>IF(B91&lt;&gt;$C$7*12,B91+1,"")</f>
        <v>79</v>
      </c>
      <c r="C92" s="3">
        <f>$C$8</f>
        <v>6641.8180955407124</v>
      </c>
      <c r="D92" s="3">
        <f t="shared" si="9"/>
        <v>524703.6295477153</v>
      </c>
      <c r="E92" s="3">
        <f>G91*$C$6/12</f>
        <v>4347.6255117118244</v>
      </c>
      <c r="F92" s="3">
        <f t="shared" si="7"/>
        <v>2294.192583828888</v>
      </c>
      <c r="G92" s="3">
        <f t="shared" si="8"/>
        <v>658104.61932176456</v>
      </c>
      <c r="I92" s="3">
        <f>$C$3*(1+$H$3/12)^B92</f>
        <v>1300690.6821226117</v>
      </c>
      <c r="J92" s="3">
        <f>$H$4*I91</f>
        <v>5185.4778024821708</v>
      </c>
      <c r="K92" s="3">
        <f t="shared" si="10"/>
        <v>360828.8185471241</v>
      </c>
      <c r="M92" s="4">
        <f t="shared" si="11"/>
        <v>-1456.3402930585416</v>
      </c>
      <c r="N92" s="4">
        <f t="shared" si="12"/>
        <v>-163874.81100059225</v>
      </c>
      <c r="O92" s="4">
        <f t="shared" si="13"/>
        <v>478711.25180025597</v>
      </c>
    </row>
    <row r="93" spans="1:15" hidden="1" x14ac:dyDescent="0.25">
      <c r="A93" s="5"/>
      <c r="B93">
        <f>IF(B92&lt;&gt;$C$7*12,B92+1,"")</f>
        <v>80</v>
      </c>
      <c r="C93" s="3">
        <f>$C$8</f>
        <v>6641.8180955407124</v>
      </c>
      <c r="D93" s="3">
        <f t="shared" si="9"/>
        <v>531345.44764325605</v>
      </c>
      <c r="E93" s="3">
        <f>G92*$C$6/12</f>
        <v>4332.5220772016173</v>
      </c>
      <c r="F93" s="3">
        <f t="shared" si="7"/>
        <v>2309.2960183390951</v>
      </c>
      <c r="G93" s="3">
        <f t="shared" si="8"/>
        <v>655795.32330342545</v>
      </c>
      <c r="I93" s="3">
        <f>$C$3*(1+$H$3/12)^B93</f>
        <v>1305026.3177296871</v>
      </c>
      <c r="J93" s="3">
        <f>$H$4*I92</f>
        <v>5202.7627284904465</v>
      </c>
      <c r="K93" s="3">
        <f t="shared" si="10"/>
        <v>366031.58127561456</v>
      </c>
      <c r="M93" s="4">
        <f t="shared" si="11"/>
        <v>-1439.0553670502659</v>
      </c>
      <c r="N93" s="4">
        <f t="shared" si="12"/>
        <v>-165313.86636764251</v>
      </c>
      <c r="O93" s="4">
        <f t="shared" si="13"/>
        <v>483917.12805862015</v>
      </c>
    </row>
    <row r="94" spans="1:15" hidden="1" x14ac:dyDescent="0.25">
      <c r="A94" s="5"/>
      <c r="B94">
        <f>IF(B93&lt;&gt;$C$7*12,B93+1,"")</f>
        <v>81</v>
      </c>
      <c r="C94" s="3">
        <f>$C$8</f>
        <v>6641.8180955407124</v>
      </c>
      <c r="D94" s="3">
        <f t="shared" si="9"/>
        <v>537987.26573879679</v>
      </c>
      <c r="E94" s="3">
        <f>G93*$C$6/12</f>
        <v>4317.319211747551</v>
      </c>
      <c r="F94" s="3">
        <f t="shared" si="7"/>
        <v>2324.4988837931614</v>
      </c>
      <c r="G94" s="3">
        <f t="shared" si="8"/>
        <v>653470.82441963232</v>
      </c>
      <c r="I94" s="3">
        <f>$C$3*(1+$H$3/12)^B94</f>
        <v>1309376.4054554529</v>
      </c>
      <c r="J94" s="3">
        <f>$H$4*I93</f>
        <v>5220.1052709187488</v>
      </c>
      <c r="K94" s="3">
        <f t="shared" si="10"/>
        <v>371251.68654653331</v>
      </c>
      <c r="M94" s="4">
        <f t="shared" si="11"/>
        <v>-1421.7128246219636</v>
      </c>
      <c r="N94" s="4">
        <f t="shared" si="12"/>
        <v>-166735.57919226447</v>
      </c>
      <c r="O94" s="4">
        <f t="shared" si="13"/>
        <v>489170.00184355711</v>
      </c>
    </row>
    <row r="95" spans="1:15" hidden="1" x14ac:dyDescent="0.25">
      <c r="A95" s="5"/>
      <c r="B95">
        <f>IF(B94&lt;&gt;$C$7*12,B94+1,"")</f>
        <v>82</v>
      </c>
      <c r="C95" s="3">
        <f>$C$8</f>
        <v>6641.8180955407124</v>
      </c>
      <c r="D95" s="3">
        <f t="shared" si="9"/>
        <v>544629.08383433754</v>
      </c>
      <c r="E95" s="3">
        <f>G94*$C$6/12</f>
        <v>4302.0162607625798</v>
      </c>
      <c r="F95" s="3">
        <f t="shared" si="7"/>
        <v>2339.8018347781326</v>
      </c>
      <c r="G95" s="3">
        <f t="shared" si="8"/>
        <v>651131.02258485416</v>
      </c>
      <c r="I95" s="3">
        <f>$C$3*(1+$H$3/12)^B95</f>
        <v>1313740.9934736376</v>
      </c>
      <c r="J95" s="3">
        <f>$H$4*I94</f>
        <v>5237.5056218218115</v>
      </c>
      <c r="K95" s="3">
        <f t="shared" si="10"/>
        <v>376489.1921683551</v>
      </c>
      <c r="M95" s="4">
        <f t="shared" si="11"/>
        <v>-1404.3124737189009</v>
      </c>
      <c r="N95" s="4">
        <f t="shared" si="12"/>
        <v>-168139.89166598336</v>
      </c>
      <c r="O95" s="4">
        <f t="shared" si="13"/>
        <v>494470.07922280103</v>
      </c>
    </row>
    <row r="96" spans="1:15" hidden="1" x14ac:dyDescent="0.25">
      <c r="A96" s="5"/>
      <c r="B96">
        <f>IF(B95&lt;&gt;$C$7*12,B95+1,"")</f>
        <v>83</v>
      </c>
      <c r="C96" s="3">
        <f>$C$8</f>
        <v>6641.8180955407124</v>
      </c>
      <c r="D96" s="3">
        <f t="shared" si="9"/>
        <v>551270.90192987828</v>
      </c>
      <c r="E96" s="3">
        <f>G95*$C$6/12</f>
        <v>4286.6125653502904</v>
      </c>
      <c r="F96" s="3">
        <f t="shared" si="7"/>
        <v>2355.205530190422</v>
      </c>
      <c r="G96" s="3">
        <f t="shared" si="8"/>
        <v>648775.81705466378</v>
      </c>
      <c r="I96" s="3">
        <f>$C$3*(1+$H$3/12)^B96</f>
        <v>1318120.13011855</v>
      </c>
      <c r="J96" s="3">
        <f>$H$4*I95</f>
        <v>5254.9639738945507</v>
      </c>
      <c r="K96" s="3">
        <f t="shared" si="10"/>
        <v>381744.15614224965</v>
      </c>
      <c r="M96" s="4">
        <f t="shared" si="11"/>
        <v>-1386.8541216461617</v>
      </c>
      <c r="N96" s="4">
        <f t="shared" si="12"/>
        <v>-169526.74578762954</v>
      </c>
      <c r="O96" s="4">
        <f t="shared" si="13"/>
        <v>499817.56727625767</v>
      </c>
    </row>
    <row r="97" spans="1:15" x14ac:dyDescent="0.25">
      <c r="A97" s="5">
        <v>7</v>
      </c>
      <c r="B97">
        <f>IF(B96&lt;&gt;$C$7*12,B96+1,"")</f>
        <v>84</v>
      </c>
      <c r="C97" s="3">
        <f>$C$8</f>
        <v>6641.8180955407124</v>
      </c>
      <c r="D97" s="3">
        <f t="shared" si="9"/>
        <v>557912.72002541902</v>
      </c>
      <c r="E97" s="3">
        <f>G96*$C$6/12</f>
        <v>4271.1074622765364</v>
      </c>
      <c r="F97" s="3">
        <f t="shared" si="7"/>
        <v>2370.7106332641761</v>
      </c>
      <c r="G97" s="3">
        <f t="shared" si="8"/>
        <v>646405.10642139963</v>
      </c>
      <c r="I97" s="3">
        <f>$C$3*(1+$H$3/12)^B97</f>
        <v>1322513.863885612</v>
      </c>
      <c r="J97" s="3">
        <f>$H$4*I96</f>
        <v>5272.4805204742006</v>
      </c>
      <c r="K97" s="3">
        <f t="shared" si="10"/>
        <v>387016.63666272385</v>
      </c>
      <c r="M97" s="4">
        <f t="shared" si="11"/>
        <v>-1369.3375750665118</v>
      </c>
      <c r="N97" s="4">
        <f t="shared" si="12"/>
        <v>-170896.08336269605</v>
      </c>
      <c r="O97" s="4">
        <f t="shared" si="13"/>
        <v>505212.6741015173</v>
      </c>
    </row>
    <row r="98" spans="1:15" hidden="1" x14ac:dyDescent="0.25">
      <c r="A98" s="5"/>
      <c r="B98">
        <f>IF(B97&lt;&gt;$C$7*12,B97+1,"")</f>
        <v>85</v>
      </c>
      <c r="C98" s="3">
        <f>$C$8</f>
        <v>6641.8180955407124</v>
      </c>
      <c r="D98" s="3">
        <f t="shared" si="9"/>
        <v>564554.53812095977</v>
      </c>
      <c r="E98" s="3">
        <f>G97*$C$6/12</f>
        <v>4255.5002839408808</v>
      </c>
      <c r="F98" s="3">
        <f t="shared" si="7"/>
        <v>2386.3178115998317</v>
      </c>
      <c r="G98" s="3">
        <f t="shared" si="8"/>
        <v>644018.78860979981</v>
      </c>
      <c r="I98" s="3">
        <f>$C$3*(1+$H$3/12)^B98</f>
        <v>1326922.2434318971</v>
      </c>
      <c r="J98" s="3">
        <f>$H$4*I97</f>
        <v>5290.0554555424478</v>
      </c>
      <c r="K98" s="3">
        <f t="shared" si="10"/>
        <v>392306.69211826631</v>
      </c>
      <c r="M98" s="4">
        <f t="shared" si="11"/>
        <v>-1351.7626399982646</v>
      </c>
      <c r="N98" s="4">
        <f t="shared" si="12"/>
        <v>-172247.84600269431</v>
      </c>
      <c r="O98" s="4">
        <f t="shared" si="13"/>
        <v>510655.6088194038</v>
      </c>
    </row>
    <row r="99" spans="1:15" hidden="1" x14ac:dyDescent="0.25">
      <c r="A99" s="5"/>
      <c r="B99">
        <f>IF(B98&lt;&gt;$C$7*12,B98+1,"")</f>
        <v>86</v>
      </c>
      <c r="C99" s="3">
        <f>$C$8</f>
        <v>6641.8180955407124</v>
      </c>
      <c r="D99" s="3">
        <f t="shared" si="9"/>
        <v>571196.35621650051</v>
      </c>
      <c r="E99" s="3">
        <f>G98*$C$6/12</f>
        <v>4239.7903583478483</v>
      </c>
      <c r="F99" s="3">
        <f t="shared" si="7"/>
        <v>2402.0277371928642</v>
      </c>
      <c r="G99" s="3">
        <f t="shared" si="8"/>
        <v>641616.760872607</v>
      </c>
      <c r="I99" s="3">
        <f>$C$3*(1+$H$3/12)^B99</f>
        <v>1331345.3175766706</v>
      </c>
      <c r="J99" s="3">
        <f>$H$4*I98</f>
        <v>5307.6889737275887</v>
      </c>
      <c r="K99" s="3">
        <f t="shared" si="10"/>
        <v>397614.38109199388</v>
      </c>
      <c r="M99" s="4">
        <f t="shared" si="11"/>
        <v>-1334.1291218131237</v>
      </c>
      <c r="N99" s="4">
        <f t="shared" si="12"/>
        <v>-173581.97512450744</v>
      </c>
      <c r="O99" s="4">
        <f t="shared" si="13"/>
        <v>516146.58157955692</v>
      </c>
    </row>
    <row r="100" spans="1:15" hidden="1" x14ac:dyDescent="0.25">
      <c r="A100" s="5"/>
      <c r="B100">
        <f>IF(B99&lt;&gt;$C$7*12,B99+1,"")</f>
        <v>87</v>
      </c>
      <c r="C100" s="3">
        <f>$C$8</f>
        <v>6641.8180955407124</v>
      </c>
      <c r="D100" s="3">
        <f t="shared" si="9"/>
        <v>577838.17431204126</v>
      </c>
      <c r="E100" s="3">
        <f>G99*$C$6/12</f>
        <v>4223.9770090779957</v>
      </c>
      <c r="F100" s="3">
        <f t="shared" si="7"/>
        <v>2417.8410864627167</v>
      </c>
      <c r="G100" s="3">
        <f t="shared" si="8"/>
        <v>639198.91978614428</v>
      </c>
      <c r="I100" s="3">
        <f>$C$3*(1+$H$3/12)^B100</f>
        <v>1335783.1353019262</v>
      </c>
      <c r="J100" s="3">
        <f>$H$4*I99</f>
        <v>5325.3812703066824</v>
      </c>
      <c r="K100" s="3">
        <f t="shared" si="10"/>
        <v>402939.76236230059</v>
      </c>
      <c r="M100" s="4">
        <f t="shared" si="11"/>
        <v>-1316.43682523403</v>
      </c>
      <c r="N100" s="4">
        <f t="shared" si="12"/>
        <v>-174898.41194974148</v>
      </c>
      <c r="O100" s="4">
        <f t="shared" si="13"/>
        <v>521685.80356604129</v>
      </c>
    </row>
    <row r="101" spans="1:15" hidden="1" x14ac:dyDescent="0.25">
      <c r="A101" s="5"/>
      <c r="B101">
        <f>IF(B100&lt;&gt;$C$7*12,B100+1,"")</f>
        <v>88</v>
      </c>
      <c r="C101" s="3">
        <f>$C$8</f>
        <v>6641.8180955407124</v>
      </c>
      <c r="D101" s="3">
        <f t="shared" si="9"/>
        <v>584479.992407582</v>
      </c>
      <c r="E101" s="3">
        <f>G100*$C$6/12</f>
        <v>4208.0595552587829</v>
      </c>
      <c r="F101" s="3">
        <f t="shared" si="7"/>
        <v>2433.7585402819295</v>
      </c>
      <c r="G101" s="3">
        <f t="shared" si="8"/>
        <v>636765.16124586237</v>
      </c>
      <c r="I101" s="3">
        <f>$C$3*(1+$H$3/12)^B101</f>
        <v>1340235.7457529325</v>
      </c>
      <c r="J101" s="3">
        <f>$H$4*I100</f>
        <v>5343.1325412077049</v>
      </c>
      <c r="K101" s="3">
        <f t="shared" si="10"/>
        <v>408282.89490350831</v>
      </c>
      <c r="M101" s="4">
        <f t="shared" si="11"/>
        <v>-1298.6855543330075</v>
      </c>
      <c r="N101" s="4">
        <f t="shared" si="12"/>
        <v>-176197.09750407448</v>
      </c>
      <c r="O101" s="4">
        <f t="shared" si="13"/>
        <v>527273.48700299649</v>
      </c>
    </row>
    <row r="102" spans="1:15" hidden="1" x14ac:dyDescent="0.25">
      <c r="A102" s="5"/>
      <c r="B102">
        <f>IF(B101&lt;&gt;$C$7*12,B101+1,"")</f>
        <v>89</v>
      </c>
      <c r="C102" s="3">
        <f>$C$8</f>
        <v>6641.8180955407124</v>
      </c>
      <c r="D102" s="3">
        <f t="shared" si="9"/>
        <v>591121.81050312275</v>
      </c>
      <c r="E102" s="3">
        <f>G101*$C$6/12</f>
        <v>4192.0373115352604</v>
      </c>
      <c r="F102" s="3">
        <f t="shared" si="7"/>
        <v>2449.780784005452</v>
      </c>
      <c r="G102" s="3">
        <f t="shared" si="8"/>
        <v>634315.38046185696</v>
      </c>
      <c r="I102" s="3">
        <f>$C$3*(1+$H$3/12)^B102</f>
        <v>1344703.1982387758</v>
      </c>
      <c r="J102" s="3">
        <f>$H$4*I101</f>
        <v>5360.9429830117306</v>
      </c>
      <c r="K102" s="3">
        <f t="shared" si="10"/>
        <v>413643.83788652002</v>
      </c>
      <c r="M102" s="4">
        <f t="shared" si="11"/>
        <v>-1280.8751125289818</v>
      </c>
      <c r="N102" s="4">
        <f t="shared" si="12"/>
        <v>-177477.97261660345</v>
      </c>
      <c r="O102" s="4">
        <f t="shared" si="13"/>
        <v>532909.84516031609</v>
      </c>
    </row>
    <row r="103" spans="1:15" hidden="1" x14ac:dyDescent="0.25">
      <c r="A103" s="5"/>
      <c r="B103">
        <f>IF(B102&lt;&gt;$C$7*12,B102+1,"")</f>
        <v>90</v>
      </c>
      <c r="C103" s="3">
        <f>$C$8</f>
        <v>6641.8180955407124</v>
      </c>
      <c r="D103" s="3">
        <f t="shared" si="9"/>
        <v>597763.62859866349</v>
      </c>
      <c r="E103" s="3">
        <f>G102*$C$6/12</f>
        <v>4175.9095880405584</v>
      </c>
      <c r="F103" s="3">
        <f t="shared" si="7"/>
        <v>2465.908507500154</v>
      </c>
      <c r="G103" s="3">
        <f t="shared" si="8"/>
        <v>631849.47195435676</v>
      </c>
      <c r="I103" s="3">
        <f>$C$3*(1+$H$3/12)^B103</f>
        <v>1349185.542232905</v>
      </c>
      <c r="J103" s="3">
        <f>$H$4*I102</f>
        <v>5378.8127929551038</v>
      </c>
      <c r="K103" s="3">
        <f t="shared" si="10"/>
        <v>419022.6506794751</v>
      </c>
      <c r="M103" s="4">
        <f t="shared" si="11"/>
        <v>-1263.0053025856087</v>
      </c>
      <c r="N103" s="4">
        <f t="shared" si="12"/>
        <v>-178740.97791918906</v>
      </c>
      <c r="O103" s="4">
        <f t="shared" si="13"/>
        <v>538595.09235935984</v>
      </c>
    </row>
    <row r="104" spans="1:15" hidden="1" x14ac:dyDescent="0.25">
      <c r="A104" s="5"/>
      <c r="B104">
        <f>IF(B103&lt;&gt;$C$7*12,B103+1,"")</f>
        <v>91</v>
      </c>
      <c r="C104" s="3">
        <f>$C$8</f>
        <v>6641.8180955407124</v>
      </c>
      <c r="D104" s="3">
        <f t="shared" si="9"/>
        <v>604405.44669420423</v>
      </c>
      <c r="E104" s="3">
        <f>G103*$C$6/12</f>
        <v>4159.6756903661817</v>
      </c>
      <c r="F104" s="3">
        <f t="shared" si="7"/>
        <v>2482.1424051745307</v>
      </c>
      <c r="G104" s="3">
        <f t="shared" si="8"/>
        <v>629367.32954918221</v>
      </c>
      <c r="I104" s="3">
        <f>$C$3*(1+$H$3/12)^B104</f>
        <v>1353682.8273736818</v>
      </c>
      <c r="J104" s="3">
        <f>$H$4*I103</f>
        <v>5396.7421689316207</v>
      </c>
      <c r="K104" s="3">
        <f t="shared" si="10"/>
        <v>424419.39284840674</v>
      </c>
      <c r="M104" s="4">
        <f t="shared" si="11"/>
        <v>-1245.0759266090918</v>
      </c>
      <c r="N104" s="4">
        <f t="shared" si="12"/>
        <v>-179986.05384579816</v>
      </c>
      <c r="O104" s="4">
        <f t="shared" si="13"/>
        <v>544329.44397870207</v>
      </c>
    </row>
    <row r="105" spans="1:15" hidden="1" x14ac:dyDescent="0.25">
      <c r="A105" s="5"/>
      <c r="B105">
        <f>IF(B104&lt;&gt;$C$7*12,B104+1,"")</f>
        <v>92</v>
      </c>
      <c r="C105" s="3">
        <f>$C$8</f>
        <v>6641.8180955407124</v>
      </c>
      <c r="D105" s="3">
        <f t="shared" si="9"/>
        <v>611047.26478974498</v>
      </c>
      <c r="E105" s="3">
        <f>G104*$C$6/12</f>
        <v>4143.3349195321161</v>
      </c>
      <c r="F105" s="3">
        <f t="shared" si="7"/>
        <v>2498.4831760085963</v>
      </c>
      <c r="G105" s="3">
        <f t="shared" si="8"/>
        <v>626868.84637317364</v>
      </c>
      <c r="I105" s="3">
        <f>$C$3*(1+$H$3/12)^B105</f>
        <v>1358195.1034649275</v>
      </c>
      <c r="J105" s="3">
        <f>$H$4*I104</f>
        <v>5414.7313094947276</v>
      </c>
      <c r="K105" s="3">
        <f t="shared" si="10"/>
        <v>429834.12415790145</v>
      </c>
      <c r="M105" s="4">
        <f t="shared" si="11"/>
        <v>-1227.0867860459848</v>
      </c>
      <c r="N105" s="4">
        <f t="shared" si="12"/>
        <v>-181213.14063184414</v>
      </c>
      <c r="O105" s="4">
        <f t="shared" si="13"/>
        <v>550113.11645991029</v>
      </c>
    </row>
    <row r="106" spans="1:15" hidden="1" x14ac:dyDescent="0.25">
      <c r="A106" s="5"/>
      <c r="B106">
        <f>IF(B105&lt;&gt;$C$7*12,B105+1,"")</f>
        <v>93</v>
      </c>
      <c r="C106" s="3">
        <f>$C$8</f>
        <v>6641.8180955407124</v>
      </c>
      <c r="D106" s="3">
        <f t="shared" si="9"/>
        <v>617689.08288528572</v>
      </c>
      <c r="E106" s="3">
        <f>G105*$C$6/12</f>
        <v>4126.8865719567266</v>
      </c>
      <c r="F106" s="3">
        <f t="shared" ref="F106:F169" si="14">C106-E106</f>
        <v>2514.9315235839858</v>
      </c>
      <c r="G106" s="3">
        <f t="shared" ref="G106:G169" si="15">G105-F106</f>
        <v>624353.9148495897</v>
      </c>
      <c r="I106" s="3">
        <f>$C$3*(1+$H$3/12)^B106</f>
        <v>1362722.4204764771</v>
      </c>
      <c r="J106" s="3">
        <f>$H$4*I105</f>
        <v>5432.7804138597103</v>
      </c>
      <c r="K106" s="3">
        <f t="shared" si="10"/>
        <v>435266.90457176114</v>
      </c>
      <c r="M106" s="4">
        <f t="shared" si="11"/>
        <v>-1209.0376816810021</v>
      </c>
      <c r="N106" s="4">
        <f t="shared" si="12"/>
        <v>-182422.17831352516</v>
      </c>
      <c r="O106" s="4">
        <f t="shared" si="13"/>
        <v>555946.32731336274</v>
      </c>
    </row>
    <row r="107" spans="1:15" hidden="1" x14ac:dyDescent="0.25">
      <c r="A107" s="5"/>
      <c r="B107">
        <f>IF(B106&lt;&gt;$C$7*12,B106+1,"")</f>
        <v>94</v>
      </c>
      <c r="C107" s="3">
        <f>$C$8</f>
        <v>6641.8180955407124</v>
      </c>
      <c r="D107" s="3">
        <f t="shared" si="9"/>
        <v>624330.90098082647</v>
      </c>
      <c r="E107" s="3">
        <f>G106*$C$6/12</f>
        <v>4110.3299394264659</v>
      </c>
      <c r="F107" s="3">
        <f t="shared" si="14"/>
        <v>2531.4881561142465</v>
      </c>
      <c r="G107" s="3">
        <f t="shared" si="15"/>
        <v>621822.42669347546</v>
      </c>
      <c r="I107" s="3">
        <f>$C$3*(1+$H$3/12)^B107</f>
        <v>1367264.8285447322</v>
      </c>
      <c r="J107" s="3">
        <f>$H$4*I106</f>
        <v>5450.8896819059082</v>
      </c>
      <c r="K107" s="3">
        <f t="shared" si="10"/>
        <v>440717.79425366706</v>
      </c>
      <c r="M107" s="4">
        <f t="shared" si="11"/>
        <v>-1190.9284136348042</v>
      </c>
      <c r="N107" s="4">
        <f t="shared" si="12"/>
        <v>-183613.10672715996</v>
      </c>
      <c r="O107" s="4">
        <f t="shared" si="13"/>
        <v>561829.29512409726</v>
      </c>
    </row>
    <row r="108" spans="1:15" hidden="1" x14ac:dyDescent="0.25">
      <c r="A108" s="5"/>
      <c r="B108">
        <f>IF(B107&lt;&gt;$C$7*12,B107+1,"")</f>
        <v>95</v>
      </c>
      <c r="C108" s="3">
        <f>$C$8</f>
        <v>6641.8180955407124</v>
      </c>
      <c r="D108" s="3">
        <f t="shared" si="9"/>
        <v>630972.71907636721</v>
      </c>
      <c r="E108" s="3">
        <f>G107*$C$6/12</f>
        <v>4093.6643090653802</v>
      </c>
      <c r="F108" s="3">
        <f t="shared" si="14"/>
        <v>2548.1537864753323</v>
      </c>
      <c r="G108" s="3">
        <f t="shared" si="15"/>
        <v>619274.27290700015</v>
      </c>
      <c r="I108" s="3">
        <f>$C$3*(1+$H$3/12)^B108</f>
        <v>1371822.3779732147</v>
      </c>
      <c r="J108" s="3">
        <f>$H$4*I107</f>
        <v>5469.0593141789286</v>
      </c>
      <c r="K108" s="3">
        <f t="shared" si="10"/>
        <v>446186.853567846</v>
      </c>
      <c r="M108" s="4">
        <f t="shared" si="11"/>
        <v>-1172.7587813617838</v>
      </c>
      <c r="N108" s="4">
        <f t="shared" si="12"/>
        <v>-184785.86550852173</v>
      </c>
      <c r="O108" s="4">
        <f t="shared" si="13"/>
        <v>567762.23955769336</v>
      </c>
    </row>
    <row r="109" spans="1:15" x14ac:dyDescent="0.25">
      <c r="A109" s="5">
        <v>8</v>
      </c>
      <c r="B109">
        <f>IF(B108&lt;&gt;$C$7*12,B108+1,"")</f>
        <v>96</v>
      </c>
      <c r="C109" s="3">
        <f>$C$8</f>
        <v>6641.8180955407124</v>
      </c>
      <c r="D109" s="3">
        <f t="shared" si="9"/>
        <v>637614.53717190796</v>
      </c>
      <c r="E109" s="3">
        <f>G108*$C$6/12</f>
        <v>4076.8889633044178</v>
      </c>
      <c r="F109" s="3">
        <f t="shared" si="14"/>
        <v>2564.9291322362947</v>
      </c>
      <c r="G109" s="3">
        <f t="shared" si="15"/>
        <v>616709.34377476387</v>
      </c>
      <c r="I109" s="3">
        <f>$C$3*(1+$H$3/12)^B109</f>
        <v>1376395.1192331258</v>
      </c>
      <c r="J109" s="3">
        <f>$H$4*I108</f>
        <v>5487.2895118928591</v>
      </c>
      <c r="K109" s="3">
        <f t="shared" si="10"/>
        <v>451674.14307973889</v>
      </c>
      <c r="M109" s="4">
        <f t="shared" si="11"/>
        <v>-1154.5285836478533</v>
      </c>
      <c r="N109" s="4">
        <f t="shared" si="12"/>
        <v>-185940.39409216959</v>
      </c>
      <c r="O109" s="4">
        <f t="shared" si="13"/>
        <v>573745.38136619283</v>
      </c>
    </row>
    <row r="110" spans="1:15" hidden="1" x14ac:dyDescent="0.25">
      <c r="A110" s="5"/>
      <c r="B110">
        <f>IF(B109&lt;&gt;$C$7*12,B109+1,"")</f>
        <v>97</v>
      </c>
      <c r="C110" s="3">
        <f>$C$8</f>
        <v>6641.8180955407124</v>
      </c>
      <c r="D110" s="3">
        <f t="shared" si="9"/>
        <v>644256.3552674487</v>
      </c>
      <c r="E110" s="3">
        <f>G109*$C$6/12</f>
        <v>4060.0031798505292</v>
      </c>
      <c r="F110" s="3">
        <f t="shared" si="14"/>
        <v>2581.8149156901832</v>
      </c>
      <c r="G110" s="3">
        <f t="shared" si="15"/>
        <v>614127.52885907365</v>
      </c>
      <c r="I110" s="3">
        <f>$C$3*(1+$H$3/12)^B110</f>
        <v>1380983.102963903</v>
      </c>
      <c r="J110" s="3">
        <f>$H$4*I109</f>
        <v>5505.5804769325032</v>
      </c>
      <c r="K110" s="3">
        <f t="shared" si="10"/>
        <v>457179.72355667141</v>
      </c>
      <c r="M110" s="4">
        <f t="shared" si="11"/>
        <v>-1136.2376186082092</v>
      </c>
      <c r="N110" s="4">
        <f t="shared" si="12"/>
        <v>-187076.63171077779</v>
      </c>
      <c r="O110" s="4">
        <f t="shared" si="13"/>
        <v>579778.94239405205</v>
      </c>
    </row>
    <row r="111" spans="1:15" hidden="1" x14ac:dyDescent="0.25">
      <c r="A111" s="5"/>
      <c r="B111">
        <f>IF(B110&lt;&gt;$C$7*12,B110+1,"")</f>
        <v>98</v>
      </c>
      <c r="C111" s="3">
        <f>$C$8</f>
        <v>6641.8180955407124</v>
      </c>
      <c r="D111" s="3">
        <f t="shared" si="9"/>
        <v>650898.17336298944</v>
      </c>
      <c r="E111" s="3">
        <f>G110*$C$6/12</f>
        <v>4043.0062316555682</v>
      </c>
      <c r="F111" s="3">
        <f t="shared" si="14"/>
        <v>2598.8118638851442</v>
      </c>
      <c r="G111" s="3">
        <f t="shared" si="15"/>
        <v>611528.7169951885</v>
      </c>
      <c r="I111" s="3">
        <f>$C$3*(1+$H$3/12)^B111</f>
        <v>1385586.3799737829</v>
      </c>
      <c r="J111" s="3">
        <f>$H$4*I110</f>
        <v>5523.9324118556124</v>
      </c>
      <c r="K111" s="3">
        <f t="shared" si="10"/>
        <v>462703.65596852702</v>
      </c>
      <c r="M111" s="4">
        <f t="shared" si="11"/>
        <v>-1117.8856836851</v>
      </c>
      <c r="N111" s="4">
        <f t="shared" si="12"/>
        <v>-188194.51739446289</v>
      </c>
      <c r="O111" s="4">
        <f t="shared" si="13"/>
        <v>585863.14558413206</v>
      </c>
    </row>
    <row r="112" spans="1:15" hidden="1" x14ac:dyDescent="0.25">
      <c r="A112" s="5"/>
      <c r="B112">
        <f>IF(B111&lt;&gt;$C$7*12,B111+1,"")</f>
        <v>99</v>
      </c>
      <c r="C112" s="3">
        <f>$C$8</f>
        <v>6641.8180955407124</v>
      </c>
      <c r="D112" s="3">
        <f t="shared" si="9"/>
        <v>657539.99145853019</v>
      </c>
      <c r="E112" s="3">
        <f>G111*$C$6/12</f>
        <v>4025.8973868849912</v>
      </c>
      <c r="F112" s="3">
        <f t="shared" si="14"/>
        <v>2615.9207086557212</v>
      </c>
      <c r="G112" s="3">
        <f t="shared" si="15"/>
        <v>608912.79628653277</v>
      </c>
      <c r="I112" s="3">
        <f>$C$3*(1+$H$3/12)^B112</f>
        <v>1390205.0012403626</v>
      </c>
      <c r="J112" s="3">
        <f>$H$4*I111</f>
        <v>5542.3455198951315</v>
      </c>
      <c r="K112" s="3">
        <f t="shared" si="10"/>
        <v>468246.00148842216</v>
      </c>
      <c r="M112" s="4">
        <f t="shared" si="11"/>
        <v>-1099.4725756455809</v>
      </c>
      <c r="N112" s="4">
        <f t="shared" si="12"/>
        <v>-189293.98997010847</v>
      </c>
      <c r="O112" s="4">
        <f t="shared" si="13"/>
        <v>591998.21498372185</v>
      </c>
    </row>
    <row r="113" spans="1:15" hidden="1" x14ac:dyDescent="0.25">
      <c r="A113" s="5"/>
      <c r="B113">
        <f>IF(B112&lt;&gt;$C$7*12,B112+1,"")</f>
        <v>100</v>
      </c>
      <c r="C113" s="3">
        <f>$C$8</f>
        <v>6641.8180955407124</v>
      </c>
      <c r="D113" s="3">
        <f t="shared" si="9"/>
        <v>664181.80955407093</v>
      </c>
      <c r="E113" s="3">
        <f>G112*$C$6/12</f>
        <v>4008.6759088863405</v>
      </c>
      <c r="F113" s="3">
        <f t="shared" si="14"/>
        <v>2633.1421866543719</v>
      </c>
      <c r="G113" s="3">
        <f t="shared" si="15"/>
        <v>606279.65409987839</v>
      </c>
      <c r="I113" s="3">
        <f>$C$3*(1+$H$3/12)^B113</f>
        <v>1394839.0179111634</v>
      </c>
      <c r="J113" s="3">
        <f>$H$4*I112</f>
        <v>5560.8200049614506</v>
      </c>
      <c r="K113" s="3">
        <f t="shared" si="10"/>
        <v>473806.82149338361</v>
      </c>
      <c r="M113" s="4">
        <f t="shared" si="11"/>
        <v>-1080.9980905792618</v>
      </c>
      <c r="N113" s="4">
        <f t="shared" si="12"/>
        <v>-190374.98806068773</v>
      </c>
      <c r="O113" s="4">
        <f t="shared" si="13"/>
        <v>598184.3757505978</v>
      </c>
    </row>
    <row r="114" spans="1:15" hidden="1" x14ac:dyDescent="0.25">
      <c r="A114" s="5"/>
      <c r="B114">
        <f>IF(B113&lt;&gt;$C$7*12,B113+1,"")</f>
        <v>101</v>
      </c>
      <c r="C114" s="3">
        <f>$C$8</f>
        <v>6641.8180955407124</v>
      </c>
      <c r="D114" s="3">
        <f t="shared" si="9"/>
        <v>670823.62764961168</v>
      </c>
      <c r="E114" s="3">
        <f>G113*$C$6/12</f>
        <v>3991.3410561575329</v>
      </c>
      <c r="F114" s="3">
        <f t="shared" si="14"/>
        <v>2650.4770393831795</v>
      </c>
      <c r="G114" s="3">
        <f t="shared" si="15"/>
        <v>603629.17706049525</v>
      </c>
      <c r="I114" s="3">
        <f>$C$3*(1+$H$3/12)^B114</f>
        <v>1399488.4813042008</v>
      </c>
      <c r="J114" s="3">
        <f>$H$4*I113</f>
        <v>5579.3560716446536</v>
      </c>
      <c r="K114" s="3">
        <f t="shared" si="10"/>
        <v>479386.17756502825</v>
      </c>
      <c r="M114" s="4">
        <f t="shared" si="11"/>
        <v>-1062.4620238960588</v>
      </c>
      <c r="N114" s="4">
        <f t="shared" si="12"/>
        <v>-191437.45008458378</v>
      </c>
      <c r="O114" s="4">
        <f t="shared" si="13"/>
        <v>604421.85415912222</v>
      </c>
    </row>
    <row r="115" spans="1:15" hidden="1" x14ac:dyDescent="0.25">
      <c r="A115" s="5"/>
      <c r="B115">
        <f>IF(B114&lt;&gt;$C$7*12,B114+1,"")</f>
        <v>102</v>
      </c>
      <c r="C115" s="3">
        <f>$C$8</f>
        <v>6641.8180955407124</v>
      </c>
      <c r="D115" s="3">
        <f t="shared" si="9"/>
        <v>677465.44574515242</v>
      </c>
      <c r="E115" s="3">
        <f>G114*$C$6/12</f>
        <v>3973.8920823149269</v>
      </c>
      <c r="F115" s="3">
        <f t="shared" si="14"/>
        <v>2667.9260132257855</v>
      </c>
      <c r="G115" s="3">
        <f t="shared" si="15"/>
        <v>600961.25104726944</v>
      </c>
      <c r="I115" s="3">
        <f>$C$3*(1+$H$3/12)^B115</f>
        <v>1404153.4429085485</v>
      </c>
      <c r="J115" s="3">
        <f>$H$4*I114</f>
        <v>5597.9539252168033</v>
      </c>
      <c r="K115" s="3">
        <f t="shared" si="10"/>
        <v>484984.13149024505</v>
      </c>
      <c r="M115" s="4">
        <f t="shared" si="11"/>
        <v>-1043.8641703239091</v>
      </c>
      <c r="N115" s="4">
        <f t="shared" si="12"/>
        <v>-192481.31425490769</v>
      </c>
      <c r="O115" s="4">
        <f t="shared" si="13"/>
        <v>610710.87760637165</v>
      </c>
    </row>
    <row r="116" spans="1:15" hidden="1" x14ac:dyDescent="0.25">
      <c r="A116" s="5"/>
      <c r="B116">
        <f>IF(B115&lt;&gt;$C$7*12,B115+1,"")</f>
        <v>103</v>
      </c>
      <c r="C116" s="3">
        <f>$C$8</f>
        <v>6641.8180955407124</v>
      </c>
      <c r="D116" s="3">
        <f t="shared" si="9"/>
        <v>684107.26384069317</v>
      </c>
      <c r="E116" s="3">
        <f>G115*$C$6/12</f>
        <v>3956.3282360611906</v>
      </c>
      <c r="F116" s="3">
        <f t="shared" si="14"/>
        <v>2685.4898594795218</v>
      </c>
      <c r="G116" s="3">
        <f t="shared" si="15"/>
        <v>598275.76118778996</v>
      </c>
      <c r="I116" s="3">
        <f>$C$3*(1+$H$3/12)^B116</f>
        <v>1408833.9543849106</v>
      </c>
      <c r="J116" s="3">
        <f>$H$4*I115</f>
        <v>5616.6137716341946</v>
      </c>
      <c r="K116" s="3">
        <f t="shared" si="10"/>
        <v>490600.74526187923</v>
      </c>
      <c r="M116" s="4">
        <f t="shared" si="11"/>
        <v>-1025.2043239065179</v>
      </c>
      <c r="N116" s="4">
        <f t="shared" si="12"/>
        <v>-193506.5185788142</v>
      </c>
      <c r="O116" s="4">
        <f t="shared" si="13"/>
        <v>617051.67461830669</v>
      </c>
    </row>
    <row r="117" spans="1:15" hidden="1" x14ac:dyDescent="0.25">
      <c r="A117" s="5"/>
      <c r="B117">
        <f>IF(B116&lt;&gt;$C$7*12,B116+1,"")</f>
        <v>104</v>
      </c>
      <c r="C117" s="3">
        <f>$C$8</f>
        <v>6641.8180955407124</v>
      </c>
      <c r="D117" s="3">
        <f t="shared" si="9"/>
        <v>690749.08193623391</v>
      </c>
      <c r="E117" s="3">
        <f>G116*$C$6/12</f>
        <v>3938.6487611529506</v>
      </c>
      <c r="F117" s="3">
        <f t="shared" si="14"/>
        <v>2703.1693343877619</v>
      </c>
      <c r="G117" s="3">
        <f t="shared" si="15"/>
        <v>595572.59185340221</v>
      </c>
      <c r="I117" s="3">
        <f>$C$3*(1+$H$3/12)^B117</f>
        <v>1413530.0675661934</v>
      </c>
      <c r="J117" s="3">
        <f>$H$4*I116</f>
        <v>5635.3358175396424</v>
      </c>
      <c r="K117" s="3">
        <f t="shared" si="10"/>
        <v>496236.08107941889</v>
      </c>
      <c r="M117" s="4">
        <f t="shared" si="11"/>
        <v>-1006.48227800107</v>
      </c>
      <c r="N117" s="4">
        <f t="shared" si="12"/>
        <v>-194513.00085681526</v>
      </c>
      <c r="O117" s="4">
        <f t="shared" si="13"/>
        <v>623444.47485597618</v>
      </c>
    </row>
    <row r="118" spans="1:15" hidden="1" x14ac:dyDescent="0.25">
      <c r="A118" s="5"/>
      <c r="B118">
        <f>IF(B117&lt;&gt;$C$7*12,B117+1,"")</f>
        <v>105</v>
      </c>
      <c r="C118" s="3">
        <f>$C$8</f>
        <v>6641.8180955407124</v>
      </c>
      <c r="D118" s="3">
        <f t="shared" si="9"/>
        <v>697390.90003177465</v>
      </c>
      <c r="E118" s="3">
        <f>G117*$C$6/12</f>
        <v>3920.8528963682311</v>
      </c>
      <c r="F118" s="3">
        <f t="shared" si="14"/>
        <v>2720.9651991724813</v>
      </c>
      <c r="G118" s="3">
        <f t="shared" si="15"/>
        <v>592851.62665422971</v>
      </c>
      <c r="I118" s="3">
        <f>$C$3*(1+$H$3/12)^B118</f>
        <v>1418241.8344580808</v>
      </c>
      <c r="J118" s="3">
        <f>$H$4*I117</f>
        <v>5654.1202702647734</v>
      </c>
      <c r="K118" s="3">
        <f t="shared" si="10"/>
        <v>501890.20134968369</v>
      </c>
      <c r="M118" s="4">
        <f t="shared" si="11"/>
        <v>-987.69782527593907</v>
      </c>
      <c r="N118" s="4">
        <f t="shared" si="12"/>
        <v>-195500.6986820912</v>
      </c>
      <c r="O118" s="4">
        <f t="shared" si="13"/>
        <v>629889.50912176014</v>
      </c>
    </row>
    <row r="119" spans="1:15" hidden="1" x14ac:dyDescent="0.25">
      <c r="A119" s="5"/>
      <c r="B119">
        <f>IF(B118&lt;&gt;$C$7*12,B118+1,"")</f>
        <v>106</v>
      </c>
      <c r="C119" s="3">
        <f>$C$8</f>
        <v>6641.8180955407124</v>
      </c>
      <c r="D119" s="3">
        <f t="shared" si="9"/>
        <v>704032.7181273154</v>
      </c>
      <c r="E119" s="3">
        <f>G118*$C$6/12</f>
        <v>3902.939875473679</v>
      </c>
      <c r="F119" s="3">
        <f t="shared" si="14"/>
        <v>2738.8782200670335</v>
      </c>
      <c r="G119" s="3">
        <f t="shared" si="15"/>
        <v>590112.7484341627</v>
      </c>
      <c r="I119" s="3">
        <f>$C$3*(1+$H$3/12)^B119</f>
        <v>1422969.3072396081</v>
      </c>
      <c r="J119" s="3">
        <f>$H$4*I118</f>
        <v>5672.9673378323232</v>
      </c>
      <c r="K119" s="3">
        <f t="shared" si="10"/>
        <v>507563.16868751601</v>
      </c>
      <c r="M119" s="4">
        <f t="shared" si="11"/>
        <v>-968.85075770838921</v>
      </c>
      <c r="N119" s="4">
        <f t="shared" si="12"/>
        <v>-196469.54943979959</v>
      </c>
      <c r="O119" s="4">
        <f t="shared" si="13"/>
        <v>636387.00936564617</v>
      </c>
    </row>
    <row r="120" spans="1:15" hidden="1" x14ac:dyDescent="0.25">
      <c r="A120" s="5"/>
      <c r="B120">
        <f>IF(B119&lt;&gt;$C$7*12,B119+1,"")</f>
        <v>107</v>
      </c>
      <c r="C120" s="3">
        <f>$C$8</f>
        <v>6641.8180955407124</v>
      </c>
      <c r="D120" s="3">
        <f t="shared" si="9"/>
        <v>710674.53622285614</v>
      </c>
      <c r="E120" s="3">
        <f>G119*$C$6/12</f>
        <v>3884.9089271915709</v>
      </c>
      <c r="F120" s="3">
        <f t="shared" si="14"/>
        <v>2756.9091683491415</v>
      </c>
      <c r="G120" s="3">
        <f t="shared" si="15"/>
        <v>587355.83926581359</v>
      </c>
      <c r="I120" s="3">
        <f>$C$3*(1+$H$3/12)^B120</f>
        <v>1427712.5382637403</v>
      </c>
      <c r="J120" s="3">
        <f>$H$4*I119</f>
        <v>5691.8772289584331</v>
      </c>
      <c r="K120" s="3">
        <f t="shared" si="10"/>
        <v>513255.04591647442</v>
      </c>
      <c r="M120" s="4">
        <f t="shared" si="11"/>
        <v>-949.94086658227934</v>
      </c>
      <c r="N120" s="4">
        <f t="shared" si="12"/>
        <v>-197419.49030638186</v>
      </c>
      <c r="O120" s="4">
        <f t="shared" si="13"/>
        <v>642937.20869154495</v>
      </c>
    </row>
    <row r="121" spans="1:15" x14ac:dyDescent="0.25">
      <c r="A121" s="5">
        <v>9</v>
      </c>
      <c r="B121">
        <f>IF(B120&lt;&gt;$C$7*12,B120+1,"")</f>
        <v>108</v>
      </c>
      <c r="C121" s="3">
        <f>$C$8</f>
        <v>6641.8180955407124</v>
      </c>
      <c r="D121" s="3">
        <f t="shared" si="9"/>
        <v>717316.35431839689</v>
      </c>
      <c r="E121" s="3">
        <f>G120*$C$6/12</f>
        <v>3866.7592751666066</v>
      </c>
      <c r="F121" s="3">
        <f t="shared" si="14"/>
        <v>2775.0588203741058</v>
      </c>
      <c r="G121" s="3">
        <f t="shared" si="15"/>
        <v>584580.78044543951</v>
      </c>
      <c r="I121" s="3">
        <f>$C$3*(1+$H$3/12)^B121</f>
        <v>1432471.5800579526</v>
      </c>
      <c r="J121" s="3">
        <f>$H$4*I120</f>
        <v>5710.8501530549611</v>
      </c>
      <c r="K121" s="3">
        <f t="shared" si="10"/>
        <v>518965.89606952941</v>
      </c>
      <c r="M121" s="4">
        <f t="shared" si="11"/>
        <v>-930.96794248575134</v>
      </c>
      <c r="N121" s="4">
        <f t="shared" si="12"/>
        <v>-198350.45824886762</v>
      </c>
      <c r="O121" s="4">
        <f t="shared" si="13"/>
        <v>649540.34136364562</v>
      </c>
    </row>
    <row r="122" spans="1:15" hidden="1" x14ac:dyDescent="0.25">
      <c r="A122" s="5"/>
      <c r="B122">
        <f>IF(B121&lt;&gt;$C$7*12,B121+1,"")</f>
        <v>109</v>
      </c>
      <c r="C122" s="3">
        <f>$C$8</f>
        <v>6641.8180955407124</v>
      </c>
      <c r="D122" s="3">
        <f t="shared" si="9"/>
        <v>723958.17241393763</v>
      </c>
      <c r="E122" s="3">
        <f>G121*$C$6/12</f>
        <v>3848.4901379324765</v>
      </c>
      <c r="F122" s="3">
        <f t="shared" si="14"/>
        <v>2793.3279576082359</v>
      </c>
      <c r="G122" s="3">
        <f t="shared" si="15"/>
        <v>581787.45248783124</v>
      </c>
      <c r="I122" s="3">
        <f>$C$3*(1+$H$3/12)^B122</f>
        <v>1437246.4853248126</v>
      </c>
      <c r="J122" s="3">
        <f>$H$4*I121</f>
        <v>5729.8863202318107</v>
      </c>
      <c r="K122" s="3">
        <f t="shared" si="10"/>
        <v>524695.78238976118</v>
      </c>
      <c r="M122" s="4">
        <f t="shared" si="11"/>
        <v>-911.93177530890171</v>
      </c>
      <c r="N122" s="4">
        <f t="shared" si="12"/>
        <v>-199262.39002417654</v>
      </c>
      <c r="O122" s="4">
        <f t="shared" si="13"/>
        <v>656196.6428128049</v>
      </c>
    </row>
    <row r="123" spans="1:15" hidden="1" x14ac:dyDescent="0.25">
      <c r="A123" s="5"/>
      <c r="B123">
        <f>IF(B122&lt;&gt;$C$7*12,B122+1,"")</f>
        <v>110</v>
      </c>
      <c r="C123" s="3">
        <f>$C$8</f>
        <v>6641.8180955407124</v>
      </c>
      <c r="D123" s="3">
        <f t="shared" si="9"/>
        <v>730599.99050947838</v>
      </c>
      <c r="E123" s="3">
        <f>G122*$C$6/12</f>
        <v>3830.1007288782221</v>
      </c>
      <c r="F123" s="3">
        <f t="shared" si="14"/>
        <v>2811.7173666624903</v>
      </c>
      <c r="G123" s="3">
        <f t="shared" si="15"/>
        <v>578975.73512116878</v>
      </c>
      <c r="I123" s="3">
        <f>$C$3*(1+$H$3/12)^B123</f>
        <v>1442037.3069425623</v>
      </c>
      <c r="J123" s="3">
        <f>$H$4*I122</f>
        <v>5748.98594129925</v>
      </c>
      <c r="K123" s="3">
        <f t="shared" si="10"/>
        <v>530444.76833106042</v>
      </c>
      <c r="M123" s="4">
        <f t="shared" si="11"/>
        <v>-892.83215424146238</v>
      </c>
      <c r="N123" s="4">
        <f t="shared" si="12"/>
        <v>-200155.22217841799</v>
      </c>
      <c r="O123" s="4">
        <f t="shared" si="13"/>
        <v>662906.34964297572</v>
      </c>
    </row>
    <row r="124" spans="1:15" hidden="1" x14ac:dyDescent="0.25">
      <c r="A124" s="5"/>
      <c r="B124">
        <f>IF(B123&lt;&gt;$C$7*12,B123+1,"")</f>
        <v>111</v>
      </c>
      <c r="C124" s="3">
        <f>$C$8</f>
        <v>6641.8180955407124</v>
      </c>
      <c r="D124" s="3">
        <f t="shared" si="9"/>
        <v>737241.80860501912</v>
      </c>
      <c r="E124" s="3">
        <f>G123*$C$6/12</f>
        <v>3811.5902562143615</v>
      </c>
      <c r="F124" s="3">
        <f t="shared" si="14"/>
        <v>2830.2278393263509</v>
      </c>
      <c r="G124" s="3">
        <f t="shared" si="15"/>
        <v>576145.50728184241</v>
      </c>
      <c r="I124" s="3">
        <f>$C$3*(1+$H$3/12)^B124</f>
        <v>1446844.0979657045</v>
      </c>
      <c r="J124" s="3">
        <f>$H$4*I123</f>
        <v>5768.1492277702491</v>
      </c>
      <c r="K124" s="3">
        <f t="shared" si="10"/>
        <v>536212.9175588307</v>
      </c>
      <c r="M124" s="4">
        <f t="shared" si="11"/>
        <v>-873.66886777046329</v>
      </c>
      <c r="N124" s="4">
        <f t="shared" si="12"/>
        <v>-201028.89104618845</v>
      </c>
      <c r="O124" s="4">
        <f t="shared" si="13"/>
        <v>669669.69963767368</v>
      </c>
    </row>
    <row r="125" spans="1:15" hidden="1" x14ac:dyDescent="0.25">
      <c r="A125" s="5"/>
      <c r="B125">
        <f>IF(B124&lt;&gt;$C$7*12,B124+1,"")</f>
        <v>112</v>
      </c>
      <c r="C125" s="3">
        <f>$C$8</f>
        <v>6641.8180955407124</v>
      </c>
      <c r="D125" s="3">
        <f t="shared" si="9"/>
        <v>743883.62670055986</v>
      </c>
      <c r="E125" s="3">
        <f>G124*$C$6/12</f>
        <v>3792.9579229387959</v>
      </c>
      <c r="F125" s="3">
        <f t="shared" si="14"/>
        <v>2848.8601726019165</v>
      </c>
      <c r="G125" s="3">
        <f t="shared" si="15"/>
        <v>573296.64710924053</v>
      </c>
      <c r="I125" s="3">
        <f>$C$3*(1+$H$3/12)^B125</f>
        <v>1451666.9116255899</v>
      </c>
      <c r="J125" s="3">
        <f>$H$4*I124</f>
        <v>5787.3763918628183</v>
      </c>
      <c r="K125" s="3">
        <f t="shared" si="10"/>
        <v>542000.29395069357</v>
      </c>
      <c r="M125" s="4">
        <f t="shared" si="11"/>
        <v>-854.44170367789411</v>
      </c>
      <c r="N125" s="4">
        <f t="shared" si="12"/>
        <v>-201883.33274986636</v>
      </c>
      <c r="O125" s="4">
        <f t="shared" si="13"/>
        <v>676486.93176648323</v>
      </c>
    </row>
    <row r="126" spans="1:15" hidden="1" x14ac:dyDescent="0.25">
      <c r="A126" s="5"/>
      <c r="B126">
        <f>IF(B125&lt;&gt;$C$7*12,B125+1,"")</f>
        <v>113</v>
      </c>
      <c r="C126" s="3">
        <f>$C$8</f>
        <v>6641.8180955407124</v>
      </c>
      <c r="D126" s="3">
        <f t="shared" si="9"/>
        <v>750525.44479610061</v>
      </c>
      <c r="E126" s="3">
        <f>G125*$C$6/12</f>
        <v>3774.2029268025003</v>
      </c>
      <c r="F126" s="3">
        <f t="shared" si="14"/>
        <v>2867.6151687382121</v>
      </c>
      <c r="G126" s="3">
        <f t="shared" si="15"/>
        <v>570429.03194050235</v>
      </c>
      <c r="I126" s="3">
        <f>$C$3*(1+$H$3/12)^B126</f>
        <v>1456505.8013310088</v>
      </c>
      <c r="J126" s="3">
        <f>$H$4*I125</f>
        <v>5806.6676465023602</v>
      </c>
      <c r="K126" s="3">
        <f t="shared" si="10"/>
        <v>547806.96159719594</v>
      </c>
      <c r="M126" s="4">
        <f t="shared" si="11"/>
        <v>-835.15044903835224</v>
      </c>
      <c r="N126" s="4">
        <f t="shared" si="12"/>
        <v>-202718.48319890472</v>
      </c>
      <c r="O126" s="4">
        <f t="shared" si="13"/>
        <v>683358.28619160189</v>
      </c>
    </row>
    <row r="127" spans="1:15" hidden="1" x14ac:dyDescent="0.25">
      <c r="A127" s="5"/>
      <c r="B127">
        <f>IF(B126&lt;&gt;$C$7*12,B126+1,"")</f>
        <v>114</v>
      </c>
      <c r="C127" s="3">
        <f>$C$8</f>
        <v>6641.8180955407124</v>
      </c>
      <c r="D127" s="3">
        <f t="shared" si="9"/>
        <v>757167.26289164135</v>
      </c>
      <c r="E127" s="3">
        <f>G126*$C$6/12</f>
        <v>3755.3244602749742</v>
      </c>
      <c r="F127" s="3">
        <f t="shared" si="14"/>
        <v>2886.4936352657382</v>
      </c>
      <c r="G127" s="3">
        <f t="shared" si="15"/>
        <v>567542.53830523661</v>
      </c>
      <c r="I127" s="3">
        <f>$C$3*(1+$H$3/12)^B127</f>
        <v>1461360.8206687788</v>
      </c>
      <c r="J127" s="3">
        <f>$H$4*I126</f>
        <v>5826.0232053240352</v>
      </c>
      <c r="K127" s="3">
        <f t="shared" si="10"/>
        <v>553632.98480252002</v>
      </c>
      <c r="M127" s="4">
        <f t="shared" si="11"/>
        <v>-815.79489021667723</v>
      </c>
      <c r="N127" s="4">
        <f t="shared" si="12"/>
        <v>-203534.27808912139</v>
      </c>
      <c r="O127" s="4">
        <f t="shared" si="13"/>
        <v>690284.00427442091</v>
      </c>
    </row>
    <row r="128" spans="1:15" hidden="1" x14ac:dyDescent="0.25">
      <c r="A128" s="5"/>
      <c r="B128">
        <f>IF(B127&lt;&gt;$C$7*12,B127+1,"")</f>
        <v>115</v>
      </c>
      <c r="C128" s="3">
        <f>$C$8</f>
        <v>6641.8180955407124</v>
      </c>
      <c r="D128" s="3">
        <f t="shared" si="9"/>
        <v>763809.0809871821</v>
      </c>
      <c r="E128" s="3">
        <f>G127*$C$6/12</f>
        <v>3736.3217105094741</v>
      </c>
      <c r="F128" s="3">
        <f t="shared" si="14"/>
        <v>2905.4963850312383</v>
      </c>
      <c r="G128" s="3">
        <f t="shared" si="15"/>
        <v>564637.04192020535</v>
      </c>
      <c r="I128" s="3">
        <f>$C$3*(1+$H$3/12)^B128</f>
        <v>1466232.0234043419</v>
      </c>
      <c r="J128" s="3">
        <f>$H$4*I127</f>
        <v>5845.4432826751154</v>
      </c>
      <c r="K128" s="3">
        <f t="shared" si="10"/>
        <v>559478.42808519513</v>
      </c>
      <c r="M128" s="4">
        <f t="shared" si="11"/>
        <v>-796.37481286559705</v>
      </c>
      <c r="N128" s="4">
        <f t="shared" si="12"/>
        <v>-204330.65290198699</v>
      </c>
      <c r="O128" s="4">
        <f t="shared" si="13"/>
        <v>697264.32858214958</v>
      </c>
    </row>
    <row r="129" spans="1:15" hidden="1" x14ac:dyDescent="0.25">
      <c r="A129" s="5"/>
      <c r="B129">
        <f>IF(B128&lt;&gt;$C$7*12,B128+1,"")</f>
        <v>116</v>
      </c>
      <c r="C129" s="3">
        <f>$C$8</f>
        <v>6641.8180955407124</v>
      </c>
      <c r="D129" s="3">
        <f t="shared" si="9"/>
        <v>770450.89908272284</v>
      </c>
      <c r="E129" s="3">
        <f>G128*$C$6/12</f>
        <v>3717.193859308019</v>
      </c>
      <c r="F129" s="3">
        <f t="shared" si="14"/>
        <v>2924.6242362326934</v>
      </c>
      <c r="G129" s="3">
        <f t="shared" si="15"/>
        <v>561712.41768397263</v>
      </c>
      <c r="I129" s="3">
        <f>$C$3*(1+$H$3/12)^B129</f>
        <v>1471119.4634823564</v>
      </c>
      <c r="J129" s="3">
        <f>$H$4*I128</f>
        <v>5864.9280936173673</v>
      </c>
      <c r="K129" s="3">
        <f t="shared" si="10"/>
        <v>565343.35617881245</v>
      </c>
      <c r="M129" s="4">
        <f t="shared" si="11"/>
        <v>-776.89000192334515</v>
      </c>
      <c r="N129" s="4">
        <f t="shared" si="12"/>
        <v>-205107.54290391033</v>
      </c>
      <c r="O129" s="4">
        <f t="shared" si="13"/>
        <v>704299.50289447349</v>
      </c>
    </row>
    <row r="130" spans="1:15" hidden="1" x14ac:dyDescent="0.25">
      <c r="A130" s="5"/>
      <c r="B130">
        <f>IF(B129&lt;&gt;$C$7*12,B129+1,"")</f>
        <v>117</v>
      </c>
      <c r="C130" s="3">
        <f>$C$8</f>
        <v>6641.8180955407124</v>
      </c>
      <c r="D130" s="3">
        <f t="shared" si="9"/>
        <v>777092.71717826359</v>
      </c>
      <c r="E130" s="3">
        <f>G129*$C$6/12</f>
        <v>3697.9400830861528</v>
      </c>
      <c r="F130" s="3">
        <f t="shared" si="14"/>
        <v>2943.8780124545597</v>
      </c>
      <c r="G130" s="3">
        <f t="shared" si="15"/>
        <v>558768.53967151802</v>
      </c>
      <c r="I130" s="3">
        <f>$C$3*(1+$H$3/12)^B130</f>
        <v>1476023.1950272976</v>
      </c>
      <c r="J130" s="3">
        <f>$H$4*I129</f>
        <v>5884.4778539294257</v>
      </c>
      <c r="K130" s="3">
        <f t="shared" si="10"/>
        <v>571227.83403274184</v>
      </c>
      <c r="M130" s="4">
        <f t="shared" si="11"/>
        <v>-757.34024161128673</v>
      </c>
      <c r="N130" s="4">
        <f t="shared" si="12"/>
        <v>-205864.88314552163</v>
      </c>
      <c r="O130" s="4">
        <f t="shared" si="13"/>
        <v>711389.77221025771</v>
      </c>
    </row>
    <row r="131" spans="1:15" hidden="1" x14ac:dyDescent="0.25">
      <c r="A131" s="5"/>
      <c r="B131">
        <f>IF(B130&lt;&gt;$C$7*12,B130+1,"")</f>
        <v>118</v>
      </c>
      <c r="C131" s="3">
        <f>$C$8</f>
        <v>6641.8180955407124</v>
      </c>
      <c r="D131" s="3">
        <f t="shared" si="9"/>
        <v>783734.53527380433</v>
      </c>
      <c r="E131" s="3">
        <f>G130*$C$6/12</f>
        <v>3678.5595528374938</v>
      </c>
      <c r="F131" s="3">
        <f t="shared" si="14"/>
        <v>2963.2585427032186</v>
      </c>
      <c r="G131" s="3">
        <f t="shared" si="15"/>
        <v>555805.28112881479</v>
      </c>
      <c r="I131" s="3">
        <f>$C$3*(1+$H$3/12)^B131</f>
        <v>1480943.2723440556</v>
      </c>
      <c r="J131" s="3">
        <f>$H$4*I130</f>
        <v>5904.0927801091902</v>
      </c>
      <c r="K131" s="3">
        <f t="shared" si="10"/>
        <v>577131.92681285099</v>
      </c>
      <c r="M131" s="4">
        <f t="shared" si="11"/>
        <v>-737.72531543152218</v>
      </c>
      <c r="N131" s="4">
        <f t="shared" si="12"/>
        <v>-206602.60846095314</v>
      </c>
      <c r="O131" s="4">
        <f t="shared" si="13"/>
        <v>718535.38275428745</v>
      </c>
    </row>
    <row r="132" spans="1:15" hidden="1" x14ac:dyDescent="0.25">
      <c r="A132" s="5"/>
      <c r="B132">
        <f>IF(B131&lt;&gt;$C$7*12,B131+1,"")</f>
        <v>119</v>
      </c>
      <c r="C132" s="3">
        <f>$C$8</f>
        <v>6641.8180955407124</v>
      </c>
      <c r="D132" s="3">
        <f t="shared" si="9"/>
        <v>790376.35336934507</v>
      </c>
      <c r="E132" s="3">
        <f>G131*$C$6/12</f>
        <v>3659.0514340980303</v>
      </c>
      <c r="F132" s="3">
        <f t="shared" si="14"/>
        <v>2982.7666614426821</v>
      </c>
      <c r="G132" s="3">
        <f t="shared" si="15"/>
        <v>552822.51446737209</v>
      </c>
      <c r="I132" s="3">
        <f>$C$3*(1+$H$3/12)^B132</f>
        <v>1485879.7499185358</v>
      </c>
      <c r="J132" s="3">
        <f>$H$4*I131</f>
        <v>5923.7730893762227</v>
      </c>
      <c r="K132" s="3">
        <f t="shared" si="10"/>
        <v>583055.69990222726</v>
      </c>
      <c r="M132" s="4">
        <f t="shared" si="11"/>
        <v>-718.04500616448968</v>
      </c>
      <c r="N132" s="4">
        <f t="shared" si="12"/>
        <v>-207320.65346711763</v>
      </c>
      <c r="O132" s="4">
        <f t="shared" si="13"/>
        <v>725736.5819840458</v>
      </c>
    </row>
    <row r="133" spans="1:15" x14ac:dyDescent="0.25">
      <c r="A133" s="5">
        <v>10</v>
      </c>
      <c r="B133">
        <f>IF(B132&lt;&gt;$C$7*12,B132+1,"")</f>
        <v>120</v>
      </c>
      <c r="C133" s="3">
        <f>$C$8</f>
        <v>6641.8180955407124</v>
      </c>
      <c r="D133" s="3">
        <f t="shared" si="9"/>
        <v>797018.17146488582</v>
      </c>
      <c r="E133" s="3">
        <f>G132*$C$6/12</f>
        <v>3639.4148869101996</v>
      </c>
      <c r="F133" s="3">
        <f t="shared" si="14"/>
        <v>3002.4032086305128</v>
      </c>
      <c r="G133" s="3">
        <f t="shared" si="15"/>
        <v>549820.11125874158</v>
      </c>
      <c r="I133" s="3">
        <f>$C$3*(1+$H$3/12)^B133</f>
        <v>1490832.6824182642</v>
      </c>
      <c r="J133" s="3">
        <f>$H$4*I132</f>
        <v>5943.5189996741437</v>
      </c>
      <c r="K133" s="3">
        <f t="shared" si="10"/>
        <v>588999.21890190139</v>
      </c>
      <c r="M133" s="4">
        <f t="shared" si="11"/>
        <v>-698.29909586656868</v>
      </c>
      <c r="N133" s="4">
        <f t="shared" si="12"/>
        <v>-208018.9525629842</v>
      </c>
      <c r="O133" s="4">
        <f t="shared" si="13"/>
        <v>732993.6185965382</v>
      </c>
    </row>
    <row r="134" spans="1:15" hidden="1" x14ac:dyDescent="0.25">
      <c r="A134" s="5"/>
      <c r="B134">
        <f>IF(B133&lt;&gt;$C$7*12,B133+1,"")</f>
        <v>121</v>
      </c>
      <c r="C134" s="3">
        <f>$C$8</f>
        <v>6641.8180955407124</v>
      </c>
      <c r="D134" s="3">
        <f t="shared" si="9"/>
        <v>803659.98956042656</v>
      </c>
      <c r="E134" s="3">
        <f>G133*$C$6/12</f>
        <v>3619.6490657867157</v>
      </c>
      <c r="F134" s="3">
        <f t="shared" si="14"/>
        <v>3022.1690297539967</v>
      </c>
      <c r="G134" s="3">
        <f t="shared" si="15"/>
        <v>546797.94222898758</v>
      </c>
      <c r="I134" s="3">
        <f>$C$3*(1+$H$3/12)^B134</f>
        <v>1495802.1246929921</v>
      </c>
      <c r="J134" s="3">
        <f>$H$4*I133</f>
        <v>5963.3307296730572</v>
      </c>
      <c r="K134" s="3">
        <f t="shared" si="10"/>
        <v>594962.54963157442</v>
      </c>
      <c r="M134" s="4">
        <f t="shared" si="11"/>
        <v>-678.48736586765517</v>
      </c>
      <c r="N134" s="4">
        <f t="shared" si="12"/>
        <v>-208697.43992885185</v>
      </c>
      <c r="O134" s="4">
        <f t="shared" si="13"/>
        <v>740306.74253515236</v>
      </c>
    </row>
    <row r="135" spans="1:15" hidden="1" x14ac:dyDescent="0.25">
      <c r="A135" s="5"/>
      <c r="B135">
        <f>IF(B134&lt;&gt;$C$7*12,B134+1,"")</f>
        <v>122</v>
      </c>
      <c r="C135" s="3">
        <f>$C$8</f>
        <v>6641.8180955407124</v>
      </c>
      <c r="D135" s="3">
        <f t="shared" si="9"/>
        <v>810301.80765596731</v>
      </c>
      <c r="E135" s="3">
        <f>G134*$C$6/12</f>
        <v>3599.7531196741679</v>
      </c>
      <c r="F135" s="3">
        <f t="shared" si="14"/>
        <v>3042.0649758665445</v>
      </c>
      <c r="G135" s="3">
        <f t="shared" si="15"/>
        <v>543755.877253121</v>
      </c>
      <c r="I135" s="3">
        <f>$C$3*(1+$H$3/12)^B135</f>
        <v>1500788.1317753021</v>
      </c>
      <c r="J135" s="3">
        <f>$H$4*I134</f>
        <v>5983.2084987719682</v>
      </c>
      <c r="K135" s="3">
        <f t="shared" si="10"/>
        <v>600945.75813034642</v>
      </c>
      <c r="M135" s="4">
        <f t="shared" si="11"/>
        <v>-658.60959676874427</v>
      </c>
      <c r="N135" s="4">
        <f t="shared" si="12"/>
        <v>-209356.04952562059</v>
      </c>
      <c r="O135" s="4">
        <f t="shared" si="13"/>
        <v>747676.20499656023</v>
      </c>
    </row>
    <row r="136" spans="1:15" hidden="1" x14ac:dyDescent="0.25">
      <c r="A136" s="5"/>
      <c r="B136">
        <f>IF(B135&lt;&gt;$C$7*12,B135+1,"")</f>
        <v>123</v>
      </c>
      <c r="C136" s="3">
        <f>$C$8</f>
        <v>6641.8180955407124</v>
      </c>
      <c r="D136" s="3">
        <f t="shared" si="9"/>
        <v>816943.62575150805</v>
      </c>
      <c r="E136" s="3">
        <f>G135*$C$6/12</f>
        <v>3579.7261919163798</v>
      </c>
      <c r="F136" s="3">
        <f t="shared" si="14"/>
        <v>3062.0919036243326</v>
      </c>
      <c r="G136" s="3">
        <f t="shared" si="15"/>
        <v>540693.78534949664</v>
      </c>
      <c r="I136" s="3">
        <f>$C$3*(1+$H$3/12)^B136</f>
        <v>1505790.7588812199</v>
      </c>
      <c r="J136" s="3">
        <f>$H$4*I135</f>
        <v>6003.1525271012088</v>
      </c>
      <c r="K136" s="3">
        <f t="shared" si="10"/>
        <v>606948.91065744765</v>
      </c>
      <c r="M136" s="4">
        <f t="shared" si="11"/>
        <v>-638.66556843950366</v>
      </c>
      <c r="N136" s="4">
        <f t="shared" si="12"/>
        <v>-209994.71509406008</v>
      </c>
      <c r="O136" s="4">
        <f t="shared" si="13"/>
        <v>755102.25843766273</v>
      </c>
    </row>
    <row r="137" spans="1:15" hidden="1" x14ac:dyDescent="0.25">
      <c r="A137" s="5"/>
      <c r="B137">
        <f>IF(B136&lt;&gt;$C$7*12,B136+1,"")</f>
        <v>124</v>
      </c>
      <c r="C137" s="3">
        <f>$C$8</f>
        <v>6641.8180955407124</v>
      </c>
      <c r="D137" s="3">
        <f t="shared" si="9"/>
        <v>823585.44384704879</v>
      </c>
      <c r="E137" s="3">
        <f>G136*$C$6/12</f>
        <v>3559.5674202175196</v>
      </c>
      <c r="F137" s="3">
        <f t="shared" si="14"/>
        <v>3082.2506753231928</v>
      </c>
      <c r="G137" s="3">
        <f t="shared" si="15"/>
        <v>537611.53467417345</v>
      </c>
      <c r="I137" s="3">
        <f>$C$3*(1+$H$3/12)^B137</f>
        <v>1510810.0614108243</v>
      </c>
      <c r="J137" s="3">
        <f>$H$4*I136</f>
        <v>6023.1630355248799</v>
      </c>
      <c r="K137" s="3">
        <f t="shared" si="10"/>
        <v>612972.07369297254</v>
      </c>
      <c r="M137" s="4">
        <f t="shared" si="11"/>
        <v>-618.65506001583253</v>
      </c>
      <c r="N137" s="4">
        <f t="shared" si="12"/>
        <v>-210613.37015407591</v>
      </c>
      <c r="O137" s="4">
        <f t="shared" si="13"/>
        <v>762585.15658257459</v>
      </c>
    </row>
    <row r="138" spans="1:15" hidden="1" x14ac:dyDescent="0.25">
      <c r="A138" s="5"/>
      <c r="B138">
        <f>IF(B137&lt;&gt;$C$7*12,B137+1,"")</f>
        <v>125</v>
      </c>
      <c r="C138" s="3">
        <f>$C$8</f>
        <v>6641.8180955407124</v>
      </c>
      <c r="D138" s="3">
        <f t="shared" si="9"/>
        <v>830227.26194258954</v>
      </c>
      <c r="E138" s="3">
        <f>G137*$C$6/12</f>
        <v>3539.2759366049754</v>
      </c>
      <c r="F138" s="3">
        <f t="shared" si="14"/>
        <v>3102.542158935737</v>
      </c>
      <c r="G138" s="3">
        <f t="shared" si="15"/>
        <v>534508.99251523777</v>
      </c>
      <c r="I138" s="3">
        <f>$C$3*(1+$H$3/12)^B138</f>
        <v>1515846.0949488599</v>
      </c>
      <c r="J138" s="3">
        <f>$H$4*I137</f>
        <v>6043.2402456432974</v>
      </c>
      <c r="K138" s="3">
        <f t="shared" si="10"/>
        <v>619015.31393861584</v>
      </c>
      <c r="M138" s="4">
        <f t="shared" si="11"/>
        <v>-598.57784989741504</v>
      </c>
      <c r="N138" s="4">
        <f t="shared" si="12"/>
        <v>-211211.94800397332</v>
      </c>
      <c r="O138" s="4">
        <f t="shared" si="13"/>
        <v>770125.15442964842</v>
      </c>
    </row>
    <row r="139" spans="1:15" hidden="1" x14ac:dyDescent="0.25">
      <c r="A139" s="5"/>
      <c r="B139">
        <f>IF(B138&lt;&gt;$C$7*12,B138+1,"")</f>
        <v>126</v>
      </c>
      <c r="C139" s="3">
        <f>$C$8</f>
        <v>6641.8180955407124</v>
      </c>
      <c r="D139" s="3">
        <f t="shared" si="9"/>
        <v>836869.08003813028</v>
      </c>
      <c r="E139" s="3">
        <f>G138*$C$6/12</f>
        <v>3518.8508673919819</v>
      </c>
      <c r="F139" s="3">
        <f t="shared" si="14"/>
        <v>3122.9672281487306</v>
      </c>
      <c r="G139" s="3">
        <f t="shared" si="15"/>
        <v>531386.02528708905</v>
      </c>
      <c r="I139" s="3">
        <f>$C$3*(1+$H$3/12)^B139</f>
        <v>1520898.9152653564</v>
      </c>
      <c r="J139" s="3">
        <f>$H$4*I138</f>
        <v>6063.3843797954396</v>
      </c>
      <c r="K139" s="3">
        <f t="shared" si="10"/>
        <v>625078.69831841125</v>
      </c>
      <c r="M139" s="4">
        <f t="shared" si="11"/>
        <v>-578.43371574527282</v>
      </c>
      <c r="N139" s="4">
        <f t="shared" si="12"/>
        <v>-211790.3817197186</v>
      </c>
      <c r="O139" s="4">
        <f t="shared" si="13"/>
        <v>777722.50825854833</v>
      </c>
    </row>
    <row r="140" spans="1:15" hidden="1" x14ac:dyDescent="0.25">
      <c r="A140" s="5"/>
      <c r="B140">
        <f>IF(B139&lt;&gt;$C$7*12,B139+1,"")</f>
        <v>127</v>
      </c>
      <c r="C140" s="3">
        <f>$C$8</f>
        <v>6641.8180955407124</v>
      </c>
      <c r="D140" s="3">
        <f t="shared" si="9"/>
        <v>843510.89813367103</v>
      </c>
      <c r="E140" s="3">
        <f>G139*$C$6/12</f>
        <v>3498.2913331400032</v>
      </c>
      <c r="F140" s="3">
        <f t="shared" si="14"/>
        <v>3143.5267624007092</v>
      </c>
      <c r="G140" s="3">
        <f t="shared" si="15"/>
        <v>528242.4985246883</v>
      </c>
      <c r="I140" s="3">
        <f>$C$3*(1+$H$3/12)^B140</f>
        <v>1525968.5783162413</v>
      </c>
      <c r="J140" s="3">
        <f>$H$4*I139</f>
        <v>6083.5956610614257</v>
      </c>
      <c r="K140" s="3">
        <f t="shared" si="10"/>
        <v>631162.29397947271</v>
      </c>
      <c r="M140" s="4">
        <f t="shared" si="11"/>
        <v>-558.22243447928668</v>
      </c>
      <c r="N140" s="4">
        <f t="shared" si="12"/>
        <v>-212348.60415419788</v>
      </c>
      <c r="O140" s="4">
        <f t="shared" si="13"/>
        <v>785377.47563735477</v>
      </c>
    </row>
    <row r="141" spans="1:15" hidden="1" x14ac:dyDescent="0.25">
      <c r="A141" s="5"/>
      <c r="B141">
        <f>IF(B140&lt;&gt;$C$7*12,B140+1,"")</f>
        <v>128</v>
      </c>
      <c r="C141" s="3">
        <f>$C$8</f>
        <v>6641.8180955407124</v>
      </c>
      <c r="D141" s="3">
        <f t="shared" si="9"/>
        <v>850152.71622921177</v>
      </c>
      <c r="E141" s="3">
        <f>G140*$C$6/12</f>
        <v>3477.596448620865</v>
      </c>
      <c r="F141" s="3">
        <f t="shared" si="14"/>
        <v>3164.2216469198474</v>
      </c>
      <c r="G141" s="3">
        <f t="shared" si="15"/>
        <v>525078.27687776845</v>
      </c>
      <c r="I141" s="3">
        <f>$C$3*(1+$H$3/12)^B141</f>
        <v>1531055.1402439622</v>
      </c>
      <c r="J141" s="3">
        <f>$H$4*I140</f>
        <v>6103.8743132649652</v>
      </c>
      <c r="K141" s="3">
        <f t="shared" si="10"/>
        <v>637266.16829273768</v>
      </c>
      <c r="M141" s="4">
        <f t="shared" si="11"/>
        <v>-537.94378227574725</v>
      </c>
      <c r="N141" s="4">
        <f t="shared" si="12"/>
        <v>-212886.54793647362</v>
      </c>
      <c r="O141" s="4">
        <f t="shared" si="13"/>
        <v>793090.31542971963</v>
      </c>
    </row>
    <row r="142" spans="1:15" hidden="1" x14ac:dyDescent="0.25">
      <c r="A142" s="5"/>
      <c r="B142">
        <f>IF(B141&lt;&gt;$C$7*12,B141+1,"")</f>
        <v>129</v>
      </c>
      <c r="C142" s="3">
        <f>$C$8</f>
        <v>6641.8180955407124</v>
      </c>
      <c r="D142" s="3">
        <f t="shared" si="9"/>
        <v>856794.53432475252</v>
      </c>
      <c r="E142" s="3">
        <f>G141*$C$6/12</f>
        <v>3456.7653227786427</v>
      </c>
      <c r="F142" s="3">
        <f t="shared" si="14"/>
        <v>3185.0527727620697</v>
      </c>
      <c r="G142" s="3">
        <f t="shared" si="15"/>
        <v>521893.22410500637</v>
      </c>
      <c r="I142" s="3">
        <f>$C$3*(1+$H$3/12)^B142</f>
        <v>1536158.6573781089</v>
      </c>
      <c r="J142" s="3">
        <f>$H$4*I141</f>
        <v>6124.2205609758485</v>
      </c>
      <c r="K142" s="3">
        <f t="shared" si="10"/>
        <v>643390.38885371352</v>
      </c>
      <c r="M142" s="4">
        <f t="shared" si="11"/>
        <v>-517.59753456486396</v>
      </c>
      <c r="N142" s="4">
        <f t="shared" si="12"/>
        <v>-213404.1454710385</v>
      </c>
      <c r="O142" s="4">
        <f t="shared" si="13"/>
        <v>800861.28780206351</v>
      </c>
    </row>
    <row r="143" spans="1:15" hidden="1" x14ac:dyDescent="0.25">
      <c r="A143" s="5"/>
      <c r="B143">
        <f>IF(B142&lt;&gt;$C$7*12,B142+1,"")</f>
        <v>130</v>
      </c>
      <c r="C143" s="3">
        <f>$C$8</f>
        <v>6641.8180955407124</v>
      </c>
      <c r="D143" s="3">
        <f t="shared" ref="D143:D206" si="16">C143+D142</f>
        <v>863436.35242029326</v>
      </c>
      <c r="E143" s="3">
        <f>G142*$C$6/12</f>
        <v>3435.797058691292</v>
      </c>
      <c r="F143" s="3">
        <f t="shared" si="14"/>
        <v>3206.0210368494204</v>
      </c>
      <c r="G143" s="3">
        <f t="shared" si="15"/>
        <v>518687.20306815696</v>
      </c>
      <c r="I143" s="3">
        <f>$C$3*(1+$H$3/12)^B143</f>
        <v>1541279.1862360362</v>
      </c>
      <c r="J143" s="3">
        <f>$H$4*I142</f>
        <v>6144.6346295124358</v>
      </c>
      <c r="K143" s="3">
        <f t="shared" ref="K143:K206" si="17">K142+J143</f>
        <v>649535.02348322596</v>
      </c>
      <c r="M143" s="4">
        <f t="shared" ref="M143:M206" si="18">J143-C143</f>
        <v>-497.1834660282766</v>
      </c>
      <c r="N143" s="4">
        <f t="shared" ref="N143:N206" si="19">N142+M143</f>
        <v>-213901.32893706678</v>
      </c>
      <c r="O143" s="4">
        <f t="shared" ref="O143:O206" si="20">I143-G143+K143-D143</f>
        <v>808690.6542308121</v>
      </c>
    </row>
    <row r="144" spans="1:15" hidden="1" x14ac:dyDescent="0.25">
      <c r="A144" s="5"/>
      <c r="B144">
        <f>IF(B143&lt;&gt;$C$7*12,B143+1,"")</f>
        <v>131</v>
      </c>
      <c r="C144" s="3">
        <f>$C$8</f>
        <v>6641.8180955407124</v>
      </c>
      <c r="D144" s="3">
        <f t="shared" si="16"/>
        <v>870078.170515834</v>
      </c>
      <c r="E144" s="3">
        <f>G143*$C$6/12</f>
        <v>3414.6907535320333</v>
      </c>
      <c r="F144" s="3">
        <f t="shared" si="14"/>
        <v>3227.1273420086791</v>
      </c>
      <c r="G144" s="3">
        <f t="shared" si="15"/>
        <v>515460.07572614826</v>
      </c>
      <c r="I144" s="3">
        <f>$C$3*(1+$H$3/12)^B144</f>
        <v>1546416.78352349</v>
      </c>
      <c r="J144" s="3">
        <f>$H$4*I143</f>
        <v>6165.1167449441455</v>
      </c>
      <c r="K144" s="3">
        <f t="shared" si="17"/>
        <v>655700.14022817009</v>
      </c>
      <c r="M144" s="4">
        <f t="shared" si="18"/>
        <v>-476.70135059656695</v>
      </c>
      <c r="N144" s="4">
        <f t="shared" si="19"/>
        <v>-214378.03028766334</v>
      </c>
      <c r="O144" s="4">
        <f t="shared" si="20"/>
        <v>816578.67750967795</v>
      </c>
    </row>
    <row r="145" spans="1:15" x14ac:dyDescent="0.25">
      <c r="A145" s="5">
        <v>11</v>
      </c>
      <c r="B145">
        <f>IF(B144&lt;&gt;$C$7*12,B144+1,"")</f>
        <v>132</v>
      </c>
      <c r="C145" s="3">
        <f>$C$8</f>
        <v>6641.8180955407124</v>
      </c>
      <c r="D145" s="3">
        <f t="shared" si="16"/>
        <v>876719.98861137475</v>
      </c>
      <c r="E145" s="3">
        <f>G144*$C$6/12</f>
        <v>3393.445498530476</v>
      </c>
      <c r="F145" s="3">
        <f t="shared" si="14"/>
        <v>3248.3725970102364</v>
      </c>
      <c r="G145" s="3">
        <f t="shared" si="15"/>
        <v>512211.70312913804</v>
      </c>
      <c r="I145" s="3">
        <f>$C$3*(1+$H$3/12)^B145</f>
        <v>1551571.5061352348</v>
      </c>
      <c r="J145" s="3">
        <f>$H$4*I144</f>
        <v>6185.6671340939602</v>
      </c>
      <c r="K145" s="3">
        <f t="shared" si="17"/>
        <v>661885.80736226402</v>
      </c>
      <c r="M145" s="4">
        <f t="shared" si="18"/>
        <v>-456.15096144675226</v>
      </c>
      <c r="N145" s="4">
        <f t="shared" si="19"/>
        <v>-214834.18124911009</v>
      </c>
      <c r="O145" s="4">
        <f t="shared" si="20"/>
        <v>824525.62175698602</v>
      </c>
    </row>
    <row r="146" spans="1:15" hidden="1" x14ac:dyDescent="0.25">
      <c r="A146" s="5"/>
      <c r="B146">
        <f>IF(B145&lt;&gt;$C$7*12,B145+1,"")</f>
        <v>133</v>
      </c>
      <c r="C146" s="3">
        <f>$C$8</f>
        <v>6641.8180955407124</v>
      </c>
      <c r="D146" s="3">
        <f t="shared" si="16"/>
        <v>883361.80670691549</v>
      </c>
      <c r="E146" s="3">
        <f>G145*$C$6/12</f>
        <v>3372.0603789334923</v>
      </c>
      <c r="F146" s="3">
        <f t="shared" si="14"/>
        <v>3269.7577166072201</v>
      </c>
      <c r="G146" s="3">
        <f t="shared" si="15"/>
        <v>508941.9454125308</v>
      </c>
      <c r="I146" s="3">
        <f>$C$3*(1+$H$3/12)^B146</f>
        <v>1556743.4111556858</v>
      </c>
      <c r="J146" s="3">
        <f>$H$4*I145</f>
        <v>6206.2860245409393</v>
      </c>
      <c r="K146" s="3">
        <f t="shared" si="17"/>
        <v>668092.09338680492</v>
      </c>
      <c r="M146" s="4">
        <f t="shared" si="18"/>
        <v>-435.53207099977317</v>
      </c>
      <c r="N146" s="4">
        <f t="shared" si="19"/>
        <v>-215269.71332010985</v>
      </c>
      <c r="O146" s="4">
        <f t="shared" si="20"/>
        <v>832531.75242304441</v>
      </c>
    </row>
    <row r="147" spans="1:15" hidden="1" x14ac:dyDescent="0.25">
      <c r="A147" s="5"/>
      <c r="B147">
        <f>IF(B146&lt;&gt;$C$7*12,B146+1,"")</f>
        <v>134</v>
      </c>
      <c r="C147" s="3">
        <f>$C$8</f>
        <v>6641.8180955407124</v>
      </c>
      <c r="D147" s="3">
        <f t="shared" si="16"/>
        <v>890003.62480245624</v>
      </c>
      <c r="E147" s="3">
        <f>G146*$C$6/12</f>
        <v>3350.5344739658281</v>
      </c>
      <c r="F147" s="3">
        <f t="shared" si="14"/>
        <v>3291.2836215748844</v>
      </c>
      <c r="G147" s="3">
        <f t="shared" si="15"/>
        <v>505650.66179095593</v>
      </c>
      <c r="I147" s="3">
        <f>$C$3*(1+$H$3/12)^B147</f>
        <v>1561932.5558595383</v>
      </c>
      <c r="J147" s="3">
        <f>$H$4*I146</f>
        <v>6226.9736446227434</v>
      </c>
      <c r="K147" s="3">
        <f t="shared" si="17"/>
        <v>674319.06703142764</v>
      </c>
      <c r="M147" s="4">
        <f t="shared" si="18"/>
        <v>-414.84445091796897</v>
      </c>
      <c r="N147" s="4">
        <f t="shared" si="19"/>
        <v>-215684.55777102782</v>
      </c>
      <c r="O147" s="4">
        <f t="shared" si="20"/>
        <v>840597.33629755396</v>
      </c>
    </row>
    <row r="148" spans="1:15" hidden="1" x14ac:dyDescent="0.25">
      <c r="A148" s="5"/>
      <c r="B148">
        <f>IF(B147&lt;&gt;$C$7*12,B147+1,"")</f>
        <v>135</v>
      </c>
      <c r="C148" s="3">
        <f>$C$8</f>
        <v>6641.8180955407124</v>
      </c>
      <c r="D148" s="3">
        <f t="shared" si="16"/>
        <v>896645.44289799698</v>
      </c>
      <c r="E148" s="3">
        <f>G147*$C$6/12</f>
        <v>3328.8668567904601</v>
      </c>
      <c r="F148" s="3">
        <f t="shared" si="14"/>
        <v>3312.9512387502523</v>
      </c>
      <c r="G148" s="3">
        <f t="shared" si="15"/>
        <v>502337.71055220568</v>
      </c>
      <c r="I148" s="3">
        <f>$C$3*(1+$H$3/12)^B148</f>
        <v>1567138.9977124038</v>
      </c>
      <c r="J148" s="3">
        <f>$H$4*I147</f>
        <v>6247.7302234381532</v>
      </c>
      <c r="K148" s="3">
        <f t="shared" si="17"/>
        <v>680566.79725486576</v>
      </c>
      <c r="M148" s="4">
        <f t="shared" si="18"/>
        <v>-394.08787210255923</v>
      </c>
      <c r="N148" s="4">
        <f t="shared" si="19"/>
        <v>-216078.64564313038</v>
      </c>
      <c r="O148" s="4">
        <f t="shared" si="20"/>
        <v>848722.64151706698</v>
      </c>
    </row>
    <row r="149" spans="1:15" hidden="1" x14ac:dyDescent="0.25">
      <c r="A149" s="5"/>
      <c r="B149">
        <f>IF(B148&lt;&gt;$C$7*12,B148+1,"")</f>
        <v>136</v>
      </c>
      <c r="C149" s="3">
        <f>$C$8</f>
        <v>6641.8180955407124</v>
      </c>
      <c r="D149" s="3">
        <f t="shared" si="16"/>
        <v>903287.26099353773</v>
      </c>
      <c r="E149" s="3">
        <f>G148*$C$6/12</f>
        <v>3307.0565944686873</v>
      </c>
      <c r="F149" s="3">
        <f t="shared" si="14"/>
        <v>3334.7615010720251</v>
      </c>
      <c r="G149" s="3">
        <f t="shared" si="15"/>
        <v>499002.94905113365</v>
      </c>
      <c r="I149" s="3">
        <f>$C$3*(1+$H$3/12)^B149</f>
        <v>1572362.794371445</v>
      </c>
      <c r="J149" s="3">
        <f>$H$4*I148</f>
        <v>6268.5559908496152</v>
      </c>
      <c r="K149" s="3">
        <f t="shared" si="17"/>
        <v>686835.35324571538</v>
      </c>
      <c r="M149" s="4">
        <f t="shared" si="18"/>
        <v>-373.26210469109719</v>
      </c>
      <c r="N149" s="4">
        <f t="shared" si="19"/>
        <v>-216451.90774782147</v>
      </c>
      <c r="O149" s="4">
        <f t="shared" si="20"/>
        <v>856907.93757248903</v>
      </c>
    </row>
    <row r="150" spans="1:15" hidden="1" x14ac:dyDescent="0.25">
      <c r="A150" s="5"/>
      <c r="B150">
        <f>IF(B149&lt;&gt;$C$7*12,B149+1,"")</f>
        <v>137</v>
      </c>
      <c r="C150" s="3">
        <f>$C$8</f>
        <v>6641.8180955407124</v>
      </c>
      <c r="D150" s="3">
        <f t="shared" si="16"/>
        <v>909929.07908907847</v>
      </c>
      <c r="E150" s="3">
        <f>G149*$C$6/12</f>
        <v>3285.1027479199633</v>
      </c>
      <c r="F150" s="3">
        <f t="shared" si="14"/>
        <v>3356.7153476207491</v>
      </c>
      <c r="G150" s="3">
        <f t="shared" si="15"/>
        <v>495646.23370351287</v>
      </c>
      <c r="I150" s="3">
        <f>$C$3*(1+$H$3/12)^B150</f>
        <v>1577604.0036860164</v>
      </c>
      <c r="J150" s="3">
        <f>$H$4*I149</f>
        <v>6289.4511774857801</v>
      </c>
      <c r="K150" s="3">
        <f t="shared" si="17"/>
        <v>693124.80442320113</v>
      </c>
      <c r="M150" s="4">
        <f t="shared" si="18"/>
        <v>-352.36691805493228</v>
      </c>
      <c r="N150" s="4">
        <f t="shared" si="19"/>
        <v>-216804.27466587641</v>
      </c>
      <c r="O150" s="4">
        <f t="shared" si="20"/>
        <v>865153.49531662615</v>
      </c>
    </row>
    <row r="151" spans="1:15" hidden="1" x14ac:dyDescent="0.25">
      <c r="A151" s="5"/>
      <c r="B151">
        <f>IF(B150&lt;&gt;$C$7*12,B150+1,"")</f>
        <v>138</v>
      </c>
      <c r="C151" s="3">
        <f>$C$8</f>
        <v>6641.8180955407124</v>
      </c>
      <c r="D151" s="3">
        <f t="shared" si="16"/>
        <v>916570.89718461921</v>
      </c>
      <c r="E151" s="3">
        <f>G150*$C$6/12</f>
        <v>3263.0043718814595</v>
      </c>
      <c r="F151" s="3">
        <f t="shared" si="14"/>
        <v>3378.8137236592529</v>
      </c>
      <c r="G151" s="3">
        <f t="shared" si="15"/>
        <v>492267.41997985361</v>
      </c>
      <c r="I151" s="3">
        <f>$C$3*(1+$H$3/12)^B151</f>
        <v>1582862.6836983035</v>
      </c>
      <c r="J151" s="3">
        <f>$H$4*I150</f>
        <v>6310.4160147440662</v>
      </c>
      <c r="K151" s="3">
        <f t="shared" si="17"/>
        <v>699435.22043794522</v>
      </c>
      <c r="M151" s="4">
        <f t="shared" si="18"/>
        <v>-331.40208079664626</v>
      </c>
      <c r="N151" s="4">
        <f t="shared" si="19"/>
        <v>-217135.67674667307</v>
      </c>
      <c r="O151" s="4">
        <f t="shared" si="20"/>
        <v>873459.58697177609</v>
      </c>
    </row>
    <row r="152" spans="1:15" hidden="1" x14ac:dyDescent="0.25">
      <c r="A152" s="5"/>
      <c r="B152">
        <f>IF(B151&lt;&gt;$C$7*12,B151+1,"")</f>
        <v>139</v>
      </c>
      <c r="C152" s="3">
        <f>$C$8</f>
        <v>6641.8180955407124</v>
      </c>
      <c r="D152" s="3">
        <f t="shared" si="16"/>
        <v>923212.71528015996</v>
      </c>
      <c r="E152" s="3">
        <f>G151*$C$6/12</f>
        <v>3240.7605148673697</v>
      </c>
      <c r="F152" s="3">
        <f t="shared" si="14"/>
        <v>3401.0575806733427</v>
      </c>
      <c r="G152" s="3">
        <f t="shared" si="15"/>
        <v>488866.36239918025</v>
      </c>
      <c r="I152" s="3">
        <f>$C$3*(1+$H$3/12)^B152</f>
        <v>1588138.8926439648</v>
      </c>
      <c r="J152" s="3">
        <f>$H$4*I151</f>
        <v>6331.450734793214</v>
      </c>
      <c r="K152" s="3">
        <f t="shared" si="17"/>
        <v>705766.67117273842</v>
      </c>
      <c r="M152" s="4">
        <f t="shared" si="18"/>
        <v>-310.36736074749842</v>
      </c>
      <c r="N152" s="4">
        <f t="shared" si="19"/>
        <v>-217446.04410742057</v>
      </c>
      <c r="O152" s="4">
        <f t="shared" si="20"/>
        <v>881826.48613736301</v>
      </c>
    </row>
    <row r="153" spans="1:15" hidden="1" x14ac:dyDescent="0.25">
      <c r="A153" s="5"/>
      <c r="B153">
        <f>IF(B152&lt;&gt;$C$7*12,B152+1,"")</f>
        <v>140</v>
      </c>
      <c r="C153" s="3">
        <f>$C$8</f>
        <v>6641.8180955407124</v>
      </c>
      <c r="D153" s="3">
        <f t="shared" si="16"/>
        <v>929854.5333757007</v>
      </c>
      <c r="E153" s="3">
        <f>G152*$C$6/12</f>
        <v>3218.3702191279367</v>
      </c>
      <c r="F153" s="3">
        <f t="shared" si="14"/>
        <v>3423.4478764127757</v>
      </c>
      <c r="G153" s="3">
        <f t="shared" si="15"/>
        <v>485442.91452276747</v>
      </c>
      <c r="I153" s="3">
        <f>$C$3*(1+$H$3/12)^B153</f>
        <v>1593432.6889527782</v>
      </c>
      <c r="J153" s="3">
        <f>$H$4*I152</f>
        <v>6352.5555705758597</v>
      </c>
      <c r="K153" s="3">
        <f t="shared" si="17"/>
        <v>712119.2267433143</v>
      </c>
      <c r="M153" s="4">
        <f t="shared" si="18"/>
        <v>-289.26252496485267</v>
      </c>
      <c r="N153" s="4">
        <f t="shared" si="19"/>
        <v>-217735.30663238541</v>
      </c>
      <c r="O153" s="4">
        <f t="shared" si="20"/>
        <v>890254.46779762418</v>
      </c>
    </row>
    <row r="154" spans="1:15" hidden="1" x14ac:dyDescent="0.25">
      <c r="A154" s="5"/>
      <c r="B154">
        <f>IF(B153&lt;&gt;$C$7*12,B153+1,"")</f>
        <v>141</v>
      </c>
      <c r="C154" s="3">
        <f>$C$8</f>
        <v>6641.8180955407124</v>
      </c>
      <c r="D154" s="3">
        <f t="shared" si="16"/>
        <v>936496.35147124145</v>
      </c>
      <c r="E154" s="3">
        <f>G153*$C$6/12</f>
        <v>3195.8325206082191</v>
      </c>
      <c r="F154" s="3">
        <f t="shared" si="14"/>
        <v>3445.9855749324934</v>
      </c>
      <c r="G154" s="3">
        <f t="shared" si="15"/>
        <v>481996.928947835</v>
      </c>
      <c r="I154" s="3">
        <f>$C$3*(1+$H$3/12)^B154</f>
        <v>1598744.1312492872</v>
      </c>
      <c r="J154" s="3">
        <f>$H$4*I153</f>
        <v>6373.7307558111133</v>
      </c>
      <c r="K154" s="3">
        <f t="shared" si="17"/>
        <v>718492.95749912539</v>
      </c>
      <c r="M154" s="4">
        <f t="shared" si="18"/>
        <v>-268.08733972959908</v>
      </c>
      <c r="N154" s="4">
        <f t="shared" si="19"/>
        <v>-218003.39397211501</v>
      </c>
      <c r="O154" s="4">
        <f t="shared" si="20"/>
        <v>898743.808329336</v>
      </c>
    </row>
    <row r="155" spans="1:15" hidden="1" x14ac:dyDescent="0.25">
      <c r="A155" s="5"/>
      <c r="B155">
        <f>IF(B154&lt;&gt;$C$7*12,B154+1,"")</f>
        <v>142</v>
      </c>
      <c r="C155" s="3">
        <f>$C$8</f>
        <v>6641.8180955407124</v>
      </c>
      <c r="D155" s="3">
        <f t="shared" si="16"/>
        <v>943138.16956678219</v>
      </c>
      <c r="E155" s="3">
        <f>G154*$C$6/12</f>
        <v>3173.1464489065802</v>
      </c>
      <c r="F155" s="3">
        <f t="shared" si="14"/>
        <v>3468.6716466341322</v>
      </c>
      <c r="G155" s="3">
        <f t="shared" si="15"/>
        <v>478528.25730120088</v>
      </c>
      <c r="I155" s="3">
        <f>$C$3*(1+$H$3/12)^B155</f>
        <v>1604073.2783534518</v>
      </c>
      <c r="J155" s="3">
        <f>$H$4*I154</f>
        <v>6394.9765249971488</v>
      </c>
      <c r="K155" s="3">
        <f t="shared" si="17"/>
        <v>724887.93402412254</v>
      </c>
      <c r="M155" s="4">
        <f t="shared" si="18"/>
        <v>-246.84157054356365</v>
      </c>
      <c r="N155" s="4">
        <f t="shared" si="19"/>
        <v>-218250.23554265857</v>
      </c>
      <c r="O155" s="4">
        <f t="shared" si="20"/>
        <v>907294.78550959122</v>
      </c>
    </row>
    <row r="156" spans="1:15" hidden="1" x14ac:dyDescent="0.25">
      <c r="A156" s="5"/>
      <c r="B156">
        <f>IF(B155&lt;&gt;$C$7*12,B155+1,"")</f>
        <v>143</v>
      </c>
      <c r="C156" s="3">
        <f>$C$8</f>
        <v>6641.8180955407124</v>
      </c>
      <c r="D156" s="3">
        <f t="shared" si="16"/>
        <v>949779.98766232294</v>
      </c>
      <c r="E156" s="3">
        <f>G155*$C$6/12</f>
        <v>3150.3110272329054</v>
      </c>
      <c r="F156" s="3">
        <f t="shared" si="14"/>
        <v>3491.507068307807</v>
      </c>
      <c r="G156" s="3">
        <f t="shared" si="15"/>
        <v>475036.7502328931</v>
      </c>
      <c r="I156" s="3">
        <f>$C$3*(1+$H$3/12)^B156</f>
        <v>1609420.1892812969</v>
      </c>
      <c r="J156" s="3">
        <f>$H$4*I155</f>
        <v>6416.2931134138071</v>
      </c>
      <c r="K156" s="3">
        <f t="shared" si="17"/>
        <v>731304.22713753639</v>
      </c>
      <c r="M156" s="4">
        <f t="shared" si="18"/>
        <v>-225.52498212690534</v>
      </c>
      <c r="N156" s="4">
        <f t="shared" si="19"/>
        <v>-218475.76052478547</v>
      </c>
      <c r="O156" s="4">
        <f t="shared" si="20"/>
        <v>915907.67852361721</v>
      </c>
    </row>
    <row r="157" spans="1:15" x14ac:dyDescent="0.25">
      <c r="A157" s="5">
        <v>12</v>
      </c>
      <c r="B157">
        <f>IF(B156&lt;&gt;$C$7*12,B156+1,"")</f>
        <v>144</v>
      </c>
      <c r="C157" s="3">
        <f>$C$8</f>
        <v>6641.8180955407124</v>
      </c>
      <c r="D157" s="3">
        <f t="shared" si="16"/>
        <v>956421.80575786368</v>
      </c>
      <c r="E157" s="3">
        <f>G156*$C$6/12</f>
        <v>3127.3252723665464</v>
      </c>
      <c r="F157" s="3">
        <f t="shared" si="14"/>
        <v>3514.492823174166</v>
      </c>
      <c r="G157" s="3">
        <f t="shared" si="15"/>
        <v>471522.25740971894</v>
      </c>
      <c r="I157" s="3">
        <f>$C$3*(1+$H$3/12)^B157</f>
        <v>1614784.9232455678</v>
      </c>
      <c r="J157" s="3">
        <f>$H$4*I156</f>
        <v>6437.6807571251875</v>
      </c>
      <c r="K157" s="3">
        <f t="shared" si="17"/>
        <v>737741.90789466153</v>
      </c>
      <c r="M157" s="4">
        <f t="shared" si="18"/>
        <v>-204.13733841552494</v>
      </c>
      <c r="N157" s="4">
        <f t="shared" si="19"/>
        <v>-218679.89786320098</v>
      </c>
      <c r="O157" s="4">
        <f t="shared" si="20"/>
        <v>924582.76797264698</v>
      </c>
    </row>
    <row r="158" spans="1:15" hidden="1" x14ac:dyDescent="0.25">
      <c r="A158" s="5"/>
      <c r="B158">
        <f>IF(B157&lt;&gt;$C$7*12,B157+1,"")</f>
        <v>145</v>
      </c>
      <c r="C158" s="3">
        <f>$C$8</f>
        <v>6641.8180955407124</v>
      </c>
      <c r="D158" s="3">
        <f t="shared" si="16"/>
        <v>963063.62385340442</v>
      </c>
      <c r="E158" s="3">
        <f>G157*$C$6/12</f>
        <v>3104.1881946139833</v>
      </c>
      <c r="F158" s="3">
        <f t="shared" si="14"/>
        <v>3537.6299009267291</v>
      </c>
      <c r="G158" s="3">
        <f t="shared" si="15"/>
        <v>467984.62750879221</v>
      </c>
      <c r="I158" s="3">
        <f>$C$3*(1+$H$3/12)^B158</f>
        <v>1620167.5396563867</v>
      </c>
      <c r="J158" s="3">
        <f>$H$4*I157</f>
        <v>6459.1396929822713</v>
      </c>
      <c r="K158" s="3">
        <f t="shared" si="17"/>
        <v>744201.04758764384</v>
      </c>
      <c r="M158" s="4">
        <f t="shared" si="18"/>
        <v>-182.67840255844112</v>
      </c>
      <c r="N158" s="4">
        <f t="shared" si="19"/>
        <v>-218862.57626575942</v>
      </c>
      <c r="O158" s="4">
        <f t="shared" si="20"/>
        <v>933320.33588183403</v>
      </c>
    </row>
    <row r="159" spans="1:15" hidden="1" x14ac:dyDescent="0.25">
      <c r="A159" s="5"/>
      <c r="B159">
        <f>IF(B158&lt;&gt;$C$7*12,B158+1,"")</f>
        <v>146</v>
      </c>
      <c r="C159" s="3">
        <f>$C$8</f>
        <v>6641.8180955407124</v>
      </c>
      <c r="D159" s="3">
        <f t="shared" si="16"/>
        <v>969705.44194894517</v>
      </c>
      <c r="E159" s="3">
        <f>G158*$C$6/12</f>
        <v>3080.898797766215</v>
      </c>
      <c r="F159" s="3">
        <f t="shared" si="14"/>
        <v>3560.9192977744974</v>
      </c>
      <c r="G159" s="3">
        <f t="shared" si="15"/>
        <v>464423.70821101771</v>
      </c>
      <c r="I159" s="3">
        <f>$C$3*(1+$H$3/12)^B159</f>
        <v>1625568.098121908</v>
      </c>
      <c r="J159" s="3">
        <f>$H$4*I158</f>
        <v>6480.6701586255467</v>
      </c>
      <c r="K159" s="3">
        <f t="shared" si="17"/>
        <v>750681.71774626942</v>
      </c>
      <c r="M159" s="4">
        <f t="shared" si="18"/>
        <v>-161.1479369151657</v>
      </c>
      <c r="N159" s="4">
        <f t="shared" si="19"/>
        <v>-219023.72420267458</v>
      </c>
      <c r="O159" s="4">
        <f t="shared" si="20"/>
        <v>942120.66570821451</v>
      </c>
    </row>
    <row r="160" spans="1:15" hidden="1" x14ac:dyDescent="0.25">
      <c r="A160" s="5"/>
      <c r="B160">
        <f>IF(B159&lt;&gt;$C$7*12,B159+1,"")</f>
        <v>147</v>
      </c>
      <c r="C160" s="3">
        <f>$C$8</f>
        <v>6641.8180955407124</v>
      </c>
      <c r="D160" s="3">
        <f t="shared" si="16"/>
        <v>976347.26004448591</v>
      </c>
      <c r="E160" s="3">
        <f>G159*$C$6/12</f>
        <v>3057.4560790558667</v>
      </c>
      <c r="F160" s="3">
        <f t="shared" si="14"/>
        <v>3584.3620164848458</v>
      </c>
      <c r="G160" s="3">
        <f t="shared" si="15"/>
        <v>460839.34619453287</v>
      </c>
      <c r="I160" s="3">
        <f>$C$3*(1+$H$3/12)^B160</f>
        <v>1630986.6584489814</v>
      </c>
      <c r="J160" s="3">
        <f>$H$4*I159</f>
        <v>6502.2723924876318</v>
      </c>
      <c r="K160" s="3">
        <f t="shared" si="17"/>
        <v>757183.99013875704</v>
      </c>
      <c r="M160" s="4">
        <f t="shared" si="18"/>
        <v>-139.54570305308062</v>
      </c>
      <c r="N160" s="4">
        <f t="shared" si="19"/>
        <v>-219163.26990572765</v>
      </c>
      <c r="O160" s="4">
        <f t="shared" si="20"/>
        <v>950984.04234871955</v>
      </c>
    </row>
    <row r="161" spans="1:15" hidden="1" x14ac:dyDescent="0.25">
      <c r="A161" s="5"/>
      <c r="B161">
        <f>IF(B160&lt;&gt;$C$7*12,B160+1,"")</f>
        <v>148</v>
      </c>
      <c r="C161" s="3">
        <f>$C$8</f>
        <v>6641.8180955407124</v>
      </c>
      <c r="D161" s="3">
        <f t="shared" si="16"/>
        <v>982989.07814002666</v>
      </c>
      <c r="E161" s="3">
        <f>G160*$C$6/12</f>
        <v>3033.8590291140081</v>
      </c>
      <c r="F161" s="3">
        <f t="shared" si="14"/>
        <v>3607.9590664267043</v>
      </c>
      <c r="G161" s="3">
        <f t="shared" si="15"/>
        <v>457231.38712810614</v>
      </c>
      <c r="I161" s="3">
        <f>$C$3*(1+$H$3/12)^B161</f>
        <v>1636423.2806438114</v>
      </c>
      <c r="J161" s="3">
        <f>$H$4*I160</f>
        <v>6523.9466337959257</v>
      </c>
      <c r="K161" s="3">
        <f t="shared" si="17"/>
        <v>763707.93677255302</v>
      </c>
      <c r="M161" s="4">
        <f t="shared" si="18"/>
        <v>-117.87146174478676</v>
      </c>
      <c r="N161" s="4">
        <f t="shared" si="19"/>
        <v>-219281.14136747245</v>
      </c>
      <c r="O161" s="4">
        <f t="shared" si="20"/>
        <v>959910.75214823172</v>
      </c>
    </row>
    <row r="162" spans="1:15" hidden="1" x14ac:dyDescent="0.25">
      <c r="A162" s="5"/>
      <c r="B162">
        <f>IF(B161&lt;&gt;$C$7*12,B161+1,"")</f>
        <v>149</v>
      </c>
      <c r="C162" s="3">
        <f>$C$8</f>
        <v>6641.8180955407124</v>
      </c>
      <c r="D162" s="3">
        <f t="shared" si="16"/>
        <v>989630.8962355674</v>
      </c>
      <c r="E162" s="3">
        <f>G161*$C$6/12</f>
        <v>3010.1066319266988</v>
      </c>
      <c r="F162" s="3">
        <f t="shared" si="14"/>
        <v>3631.7114636140136</v>
      </c>
      <c r="G162" s="3">
        <f t="shared" si="15"/>
        <v>453599.67566449213</v>
      </c>
      <c r="I162" s="3">
        <f>$C$3*(1+$H$3/12)^B162</f>
        <v>1641878.0249126239</v>
      </c>
      <c r="J162" s="3">
        <f>$H$4*I161</f>
        <v>6545.693122575246</v>
      </c>
      <c r="K162" s="3">
        <f t="shared" si="17"/>
        <v>770253.62989512831</v>
      </c>
      <c r="M162" s="4">
        <f t="shared" si="18"/>
        <v>-96.124972965466441</v>
      </c>
      <c r="N162" s="4">
        <f t="shared" si="19"/>
        <v>-219377.26634043793</v>
      </c>
      <c r="O162" s="4">
        <f t="shared" si="20"/>
        <v>968901.08290769265</v>
      </c>
    </row>
    <row r="163" spans="1:15" hidden="1" x14ac:dyDescent="0.25">
      <c r="A163" s="5"/>
      <c r="B163">
        <f>IF(B162&lt;&gt;$C$7*12,B162+1,"")</f>
        <v>150</v>
      </c>
      <c r="C163" s="3">
        <f>$C$8</f>
        <v>6641.8180955407124</v>
      </c>
      <c r="D163" s="3">
        <f t="shared" si="16"/>
        <v>996272.71433110815</v>
      </c>
      <c r="E163" s="3">
        <f>G162*$C$6/12</f>
        <v>2986.1978647912401</v>
      </c>
      <c r="F163" s="3">
        <f t="shared" si="14"/>
        <v>3655.6202307494723</v>
      </c>
      <c r="G163" s="3">
        <f t="shared" si="15"/>
        <v>449944.05543374264</v>
      </c>
      <c r="I163" s="3">
        <f>$C$3*(1+$H$3/12)^B163</f>
        <v>1647350.9516623332</v>
      </c>
      <c r="J163" s="3">
        <f>$H$4*I162</f>
        <v>6567.5120996504957</v>
      </c>
      <c r="K163" s="3">
        <f t="shared" si="17"/>
        <v>776821.14199477877</v>
      </c>
      <c r="M163" s="4">
        <f t="shared" si="18"/>
        <v>-74.305995890216764</v>
      </c>
      <c r="N163" s="4">
        <f t="shared" si="19"/>
        <v>-219451.57233632816</v>
      </c>
      <c r="O163" s="4">
        <f t="shared" si="20"/>
        <v>977955.32389226113</v>
      </c>
    </row>
    <row r="164" spans="1:15" hidden="1" x14ac:dyDescent="0.25">
      <c r="A164" s="5"/>
      <c r="B164">
        <f>IF(B163&lt;&gt;$C$7*12,B163+1,"")</f>
        <v>151</v>
      </c>
      <c r="C164" s="3">
        <f>$C$8</f>
        <v>6641.8180955407124</v>
      </c>
      <c r="D164" s="3">
        <f t="shared" si="16"/>
        <v>1002914.5324266489</v>
      </c>
      <c r="E164" s="3">
        <f>G163*$C$6/12</f>
        <v>2962.1316982721387</v>
      </c>
      <c r="F164" s="3">
        <f t="shared" si="14"/>
        <v>3679.6863972685737</v>
      </c>
      <c r="G164" s="3">
        <f t="shared" si="15"/>
        <v>446264.36903647409</v>
      </c>
      <c r="I164" s="3">
        <f>$C$3*(1+$H$3/12)^B164</f>
        <v>1652842.1215012076</v>
      </c>
      <c r="J164" s="3">
        <f>$H$4*I163</f>
        <v>6589.4038066493331</v>
      </c>
      <c r="K164" s="3">
        <f t="shared" si="17"/>
        <v>783410.54580142815</v>
      </c>
      <c r="M164" s="4">
        <f t="shared" si="18"/>
        <v>-52.414288891379329</v>
      </c>
      <c r="N164" s="4">
        <f t="shared" si="19"/>
        <v>-219503.98662521955</v>
      </c>
      <c r="O164" s="4">
        <f t="shared" si="20"/>
        <v>987073.76583951281</v>
      </c>
    </row>
    <row r="165" spans="1:15" hidden="1" x14ac:dyDescent="0.25">
      <c r="A165" s="5"/>
      <c r="B165">
        <f>IF(B164&lt;&gt;$C$7*12,B164+1,"")</f>
        <v>152</v>
      </c>
      <c r="C165" s="3">
        <f>$C$8</f>
        <v>6641.8180955407124</v>
      </c>
      <c r="D165" s="3">
        <f t="shared" si="16"/>
        <v>1009556.3505221896</v>
      </c>
      <c r="E165" s="3">
        <f>G164*$C$6/12</f>
        <v>2937.9070961567882</v>
      </c>
      <c r="F165" s="3">
        <f t="shared" si="14"/>
        <v>3703.9109993839243</v>
      </c>
      <c r="G165" s="3">
        <f t="shared" si="15"/>
        <v>442560.45803709014</v>
      </c>
      <c r="I165" s="3">
        <f>$C$3*(1+$H$3/12)^B165</f>
        <v>1658351.5952395452</v>
      </c>
      <c r="J165" s="3">
        <f>$H$4*I164</f>
        <v>6611.3684860048306</v>
      </c>
      <c r="K165" s="3">
        <f t="shared" si="17"/>
        <v>790021.91428743303</v>
      </c>
      <c r="M165" s="4">
        <f t="shared" si="18"/>
        <v>-30.449609535881791</v>
      </c>
      <c r="N165" s="4">
        <f t="shared" si="19"/>
        <v>-219534.43623475544</v>
      </c>
      <c r="O165" s="4">
        <f t="shared" si="20"/>
        <v>996256.70096769859</v>
      </c>
    </row>
    <row r="166" spans="1:15" hidden="1" x14ac:dyDescent="0.25">
      <c r="A166" s="5"/>
      <c r="B166">
        <f>IF(B165&lt;&gt;$C$7*12,B165+1,"")</f>
        <v>153</v>
      </c>
      <c r="C166" s="3">
        <f>$C$8</f>
        <v>6641.8180955407124</v>
      </c>
      <c r="D166" s="3">
        <f t="shared" si="16"/>
        <v>1016198.1686177304</v>
      </c>
      <c r="E166" s="3">
        <f>G165*$C$6/12</f>
        <v>2913.5230154108435</v>
      </c>
      <c r="F166" s="3">
        <f t="shared" si="14"/>
        <v>3728.2950801298689</v>
      </c>
      <c r="G166" s="3">
        <f t="shared" si="15"/>
        <v>438832.16295696027</v>
      </c>
      <c r="I166" s="3">
        <f>$C$3*(1+$H$3/12)^B166</f>
        <v>1663879.4338903439</v>
      </c>
      <c r="J166" s="3">
        <f>$H$4*I165</f>
        <v>6633.4063809581812</v>
      </c>
      <c r="K166" s="3">
        <f t="shared" si="17"/>
        <v>796655.32066839118</v>
      </c>
      <c r="M166" s="4">
        <f t="shared" si="18"/>
        <v>-8.4117145825312036</v>
      </c>
      <c r="N166" s="4">
        <f t="shared" si="19"/>
        <v>-219542.84794933797</v>
      </c>
      <c r="O166" s="4">
        <f t="shared" si="20"/>
        <v>1005504.4229840444</v>
      </c>
    </row>
    <row r="167" spans="1:15" hidden="1" x14ac:dyDescent="0.25">
      <c r="A167" s="5"/>
      <c r="B167">
        <f>IF(B166&lt;&gt;$C$7*12,B166+1,"")</f>
        <v>154</v>
      </c>
      <c r="C167" s="3">
        <f>$C$8</f>
        <v>6641.8180955407124</v>
      </c>
      <c r="D167" s="3">
        <f t="shared" si="16"/>
        <v>1022839.9867132711</v>
      </c>
      <c r="E167" s="3">
        <f>G166*$C$6/12</f>
        <v>2888.9784061333216</v>
      </c>
      <c r="F167" s="3">
        <f t="shared" si="14"/>
        <v>3752.8396894073908</v>
      </c>
      <c r="G167" s="3">
        <f t="shared" si="15"/>
        <v>435079.32326755289</v>
      </c>
      <c r="I167" s="3">
        <f>$C$3*(1+$H$3/12)^B167</f>
        <v>1669425.6986699782</v>
      </c>
      <c r="J167" s="3">
        <f>$H$4*I166</f>
        <v>6655.517735561376</v>
      </c>
      <c r="K167" s="3">
        <f t="shared" si="17"/>
        <v>803310.83840395254</v>
      </c>
      <c r="M167" s="4">
        <f t="shared" si="18"/>
        <v>13.699640020663537</v>
      </c>
      <c r="N167" s="4">
        <f t="shared" si="19"/>
        <v>-219529.1483093173</v>
      </c>
      <c r="O167" s="4">
        <f t="shared" si="20"/>
        <v>1014817.2270931068</v>
      </c>
    </row>
    <row r="168" spans="1:15" hidden="1" x14ac:dyDescent="0.25">
      <c r="A168" s="5"/>
      <c r="B168">
        <f>IF(B167&lt;&gt;$C$7*12,B167+1,"")</f>
        <v>155</v>
      </c>
      <c r="C168" s="3">
        <f>$C$8</f>
        <v>6641.8180955407124</v>
      </c>
      <c r="D168" s="3">
        <f t="shared" si="16"/>
        <v>1029481.8048088119</v>
      </c>
      <c r="E168" s="3">
        <f>G167*$C$6/12</f>
        <v>2864.2722115113897</v>
      </c>
      <c r="F168" s="3">
        <f t="shared" si="14"/>
        <v>3777.5458840293227</v>
      </c>
      <c r="G168" s="3">
        <f t="shared" si="15"/>
        <v>431301.77738352359</v>
      </c>
      <c r="I168" s="3">
        <f>$C$3*(1+$H$3/12)^B168</f>
        <v>1674990.4509988783</v>
      </c>
      <c r="J168" s="3">
        <f>$H$4*I167</f>
        <v>6677.7027946799126</v>
      </c>
      <c r="K168" s="3">
        <f t="shared" si="17"/>
        <v>809988.54119863245</v>
      </c>
      <c r="M168" s="4">
        <f t="shared" si="18"/>
        <v>35.884699139200166</v>
      </c>
      <c r="N168" s="4">
        <f t="shared" si="19"/>
        <v>-219493.26361017811</v>
      </c>
      <c r="O168" s="4">
        <f t="shared" si="20"/>
        <v>1024195.4100051754</v>
      </c>
    </row>
    <row r="169" spans="1:15" x14ac:dyDescent="0.25">
      <c r="A169" s="5">
        <v>13</v>
      </c>
      <c r="B169">
        <f>IF(B168&lt;&gt;$C$7*12,B168+1,"")</f>
        <v>156</v>
      </c>
      <c r="C169" s="3">
        <f>$C$8</f>
        <v>6641.8180955407124</v>
      </c>
      <c r="D169" s="3">
        <f t="shared" si="16"/>
        <v>1036123.6229043526</v>
      </c>
      <c r="E169" s="3">
        <f>G168*$C$6/12</f>
        <v>2839.4033677748635</v>
      </c>
      <c r="F169" s="3">
        <f t="shared" si="14"/>
        <v>3802.414727765849</v>
      </c>
      <c r="G169" s="3">
        <f t="shared" si="15"/>
        <v>427499.36265575775</v>
      </c>
      <c r="I169" s="3">
        <f>$C$3*(1+$H$3/12)^B169</f>
        <v>1680573.7525022083</v>
      </c>
      <c r="J169" s="3">
        <f>$H$4*I168</f>
        <v>6699.9618039955139</v>
      </c>
      <c r="K169" s="3">
        <f t="shared" si="17"/>
        <v>816688.50300262799</v>
      </c>
      <c r="M169" s="4">
        <f t="shared" si="18"/>
        <v>58.143708454801526</v>
      </c>
      <c r="N169" s="4">
        <f t="shared" si="19"/>
        <v>-219435.11990172332</v>
      </c>
      <c r="O169" s="4">
        <f t="shared" si="20"/>
        <v>1033639.269944726</v>
      </c>
    </row>
    <row r="170" spans="1:15" hidden="1" x14ac:dyDescent="0.25">
      <c r="A170" s="5"/>
      <c r="B170">
        <f>IF(B169&lt;&gt;$C$7*12,B169+1,"")</f>
        <v>157</v>
      </c>
      <c r="C170" s="3">
        <f>$C$8</f>
        <v>6641.8180955407124</v>
      </c>
      <c r="D170" s="3">
        <f t="shared" si="16"/>
        <v>1042765.4409998934</v>
      </c>
      <c r="E170" s="3">
        <f>G169*$C$6/12</f>
        <v>2814.3708041504051</v>
      </c>
      <c r="F170" s="3">
        <f t="shared" ref="F170:F233" si="21">C170-E170</f>
        <v>3827.4472913903073</v>
      </c>
      <c r="G170" s="3">
        <f t="shared" ref="G170:G233" si="22">G169-F170</f>
        <v>423671.91536436742</v>
      </c>
      <c r="I170" s="3">
        <f>$C$3*(1+$H$3/12)^B170</f>
        <v>1686175.6650105489</v>
      </c>
      <c r="J170" s="3">
        <f>$H$4*I169</f>
        <v>6722.2950100088337</v>
      </c>
      <c r="K170" s="3">
        <f t="shared" si="17"/>
        <v>823410.79801263683</v>
      </c>
      <c r="M170" s="4">
        <f t="shared" si="18"/>
        <v>80.476914468121322</v>
      </c>
      <c r="N170" s="4">
        <f t="shared" si="19"/>
        <v>-219354.64298725518</v>
      </c>
      <c r="O170" s="4">
        <f t="shared" si="20"/>
        <v>1043149.106658925</v>
      </c>
    </row>
    <row r="171" spans="1:15" hidden="1" x14ac:dyDescent="0.25">
      <c r="A171" s="5"/>
      <c r="B171">
        <f>IF(B170&lt;&gt;$C$7*12,B170+1,"")</f>
        <v>158</v>
      </c>
      <c r="C171" s="3">
        <f>$C$8</f>
        <v>6641.8180955407124</v>
      </c>
      <c r="D171" s="3">
        <f t="shared" si="16"/>
        <v>1049407.2590954341</v>
      </c>
      <c r="E171" s="3">
        <f>G170*$C$6/12</f>
        <v>2789.1734428154191</v>
      </c>
      <c r="F171" s="3">
        <f t="shared" si="21"/>
        <v>3852.6446527252933</v>
      </c>
      <c r="G171" s="3">
        <f t="shared" si="22"/>
        <v>419819.27071164211</v>
      </c>
      <c r="I171" s="3">
        <f>$C$3*(1+$H$3/12)^B171</f>
        <v>1691796.2505605842</v>
      </c>
      <c r="J171" s="3">
        <f>$H$4*I170</f>
        <v>6744.7026600421959</v>
      </c>
      <c r="K171" s="3">
        <f t="shared" si="17"/>
        <v>830155.50067267905</v>
      </c>
      <c r="M171" s="4">
        <f t="shared" si="18"/>
        <v>102.88456450148351</v>
      </c>
      <c r="N171" s="4">
        <f t="shared" si="19"/>
        <v>-219251.75842275369</v>
      </c>
      <c r="O171" s="4">
        <f t="shared" si="20"/>
        <v>1052725.2214261871</v>
      </c>
    </row>
    <row r="172" spans="1:15" hidden="1" x14ac:dyDescent="0.25">
      <c r="A172" s="5"/>
      <c r="B172">
        <f>IF(B171&lt;&gt;$C$7*12,B171+1,"")</f>
        <v>159</v>
      </c>
      <c r="C172" s="3">
        <f>$C$8</f>
        <v>6641.8180955407124</v>
      </c>
      <c r="D172" s="3">
        <f t="shared" si="16"/>
        <v>1056049.0771909747</v>
      </c>
      <c r="E172" s="3">
        <f>G171*$C$6/12</f>
        <v>2763.8101988516441</v>
      </c>
      <c r="F172" s="3">
        <f t="shared" si="21"/>
        <v>3878.0078966890683</v>
      </c>
      <c r="G172" s="3">
        <f t="shared" si="22"/>
        <v>415941.26281495305</v>
      </c>
      <c r="I172" s="3">
        <f>$C$3*(1+$H$3/12)^B172</f>
        <v>1697435.5713957865</v>
      </c>
      <c r="J172" s="3">
        <f>$H$4*I171</f>
        <v>6767.1850022423369</v>
      </c>
      <c r="K172" s="3">
        <f t="shared" si="17"/>
        <v>836922.68567492138</v>
      </c>
      <c r="M172" s="4">
        <f t="shared" si="18"/>
        <v>125.36690670162443</v>
      </c>
      <c r="N172" s="4">
        <f t="shared" si="19"/>
        <v>-219126.39151605207</v>
      </c>
      <c r="O172" s="4">
        <f t="shared" si="20"/>
        <v>1062367.9170647804</v>
      </c>
    </row>
    <row r="173" spans="1:15" hidden="1" x14ac:dyDescent="0.25">
      <c r="A173" s="5"/>
      <c r="B173">
        <f>IF(B172&lt;&gt;$C$7*12,B172+1,"")</f>
        <v>160</v>
      </c>
      <c r="C173" s="3">
        <f>$C$8</f>
        <v>6641.8180955407124</v>
      </c>
      <c r="D173" s="3">
        <f t="shared" si="16"/>
        <v>1062690.8952865154</v>
      </c>
      <c r="E173" s="3">
        <f>G172*$C$6/12</f>
        <v>2738.2799801984406</v>
      </c>
      <c r="F173" s="3">
        <f t="shared" si="21"/>
        <v>3903.5381153422718</v>
      </c>
      <c r="G173" s="3">
        <f t="shared" si="22"/>
        <v>412037.72469961079</v>
      </c>
      <c r="I173" s="3">
        <f>$C$3*(1+$H$3/12)^B173</f>
        <v>1703093.6899671059</v>
      </c>
      <c r="J173" s="3">
        <f>$H$4*I172</f>
        <v>6789.7422855831464</v>
      </c>
      <c r="K173" s="3">
        <f t="shared" si="17"/>
        <v>843712.42796050454</v>
      </c>
      <c r="M173" s="4">
        <f t="shared" si="18"/>
        <v>147.92419004243402</v>
      </c>
      <c r="N173" s="4">
        <f t="shared" si="19"/>
        <v>-218978.46732600965</v>
      </c>
      <c r="O173" s="4">
        <f t="shared" si="20"/>
        <v>1072077.4979414842</v>
      </c>
    </row>
    <row r="174" spans="1:15" hidden="1" x14ac:dyDescent="0.25">
      <c r="A174" s="5"/>
      <c r="B174">
        <f>IF(B173&lt;&gt;$C$7*12,B173+1,"")</f>
        <v>161</v>
      </c>
      <c r="C174" s="3">
        <f>$C$8</f>
        <v>6641.8180955407124</v>
      </c>
      <c r="D174" s="3">
        <f t="shared" si="16"/>
        <v>1069332.713382056</v>
      </c>
      <c r="E174" s="3">
        <f>G173*$C$6/12</f>
        <v>2712.5816876057711</v>
      </c>
      <c r="F174" s="3">
        <f t="shared" si="21"/>
        <v>3929.2364079349413</v>
      </c>
      <c r="G174" s="3">
        <f t="shared" si="22"/>
        <v>408108.48829167587</v>
      </c>
      <c r="I174" s="3">
        <f>$C$3*(1+$H$3/12)^B174</f>
        <v>1708770.6689336633</v>
      </c>
      <c r="J174" s="3">
        <f>$H$4*I173</f>
        <v>6812.374759868424</v>
      </c>
      <c r="K174" s="3">
        <f t="shared" si="17"/>
        <v>850524.80272037291</v>
      </c>
      <c r="M174" s="4">
        <f t="shared" si="18"/>
        <v>170.55666432771159</v>
      </c>
      <c r="N174" s="4">
        <f t="shared" si="19"/>
        <v>-218807.91066168193</v>
      </c>
      <c r="O174" s="4">
        <f t="shared" si="20"/>
        <v>1081854.2699803044</v>
      </c>
    </row>
    <row r="175" spans="1:15" hidden="1" x14ac:dyDescent="0.25">
      <c r="A175" s="5"/>
      <c r="B175">
        <f>IF(B174&lt;&gt;$C$7*12,B174+1,"")</f>
        <v>162</v>
      </c>
      <c r="C175" s="3">
        <f>$C$8</f>
        <v>6641.8180955407124</v>
      </c>
      <c r="D175" s="3">
        <f t="shared" si="16"/>
        <v>1075974.5314775966</v>
      </c>
      <c r="E175" s="3">
        <f>G174*$C$6/12</f>
        <v>2686.7142145868661</v>
      </c>
      <c r="F175" s="3">
        <f t="shared" si="21"/>
        <v>3955.1038809538463</v>
      </c>
      <c r="G175" s="3">
        <f t="shared" si="22"/>
        <v>404153.38441072201</v>
      </c>
      <c r="I175" s="3">
        <f>$C$3*(1+$H$3/12)^B175</f>
        <v>1714466.5711634422</v>
      </c>
      <c r="J175" s="3">
        <f>$H$4*I174</f>
        <v>6835.0826757346531</v>
      </c>
      <c r="K175" s="3">
        <f t="shared" si="17"/>
        <v>857359.88539610757</v>
      </c>
      <c r="M175" s="4">
        <f t="shared" si="18"/>
        <v>193.26458019394067</v>
      </c>
      <c r="N175" s="4">
        <f t="shared" si="19"/>
        <v>-218614.646081488</v>
      </c>
      <c r="O175" s="4">
        <f t="shared" si="20"/>
        <v>1091698.5406712312</v>
      </c>
    </row>
    <row r="176" spans="1:15" hidden="1" x14ac:dyDescent="0.25">
      <c r="A176" s="5"/>
      <c r="B176">
        <f>IF(B175&lt;&gt;$C$7*12,B175+1,"")</f>
        <v>163</v>
      </c>
      <c r="C176" s="3">
        <f>$C$8</f>
        <v>6641.8180955407124</v>
      </c>
      <c r="D176" s="3">
        <f t="shared" si="16"/>
        <v>1082616.3495731372</v>
      </c>
      <c r="E176" s="3">
        <f>G175*$C$6/12</f>
        <v>2660.6764473705866</v>
      </c>
      <c r="F176" s="3">
        <f t="shared" si="21"/>
        <v>3981.1416481701258</v>
      </c>
      <c r="G176" s="3">
        <f t="shared" si="22"/>
        <v>400172.24276255188</v>
      </c>
      <c r="I176" s="3">
        <f>$C$3*(1+$H$3/12)^B176</f>
        <v>1720181.4597339875</v>
      </c>
      <c r="J176" s="3">
        <f>$H$4*I175</f>
        <v>6857.8662846537691</v>
      </c>
      <c r="K176" s="3">
        <f t="shared" si="17"/>
        <v>864217.75168076134</v>
      </c>
      <c r="M176" s="4">
        <f t="shared" si="18"/>
        <v>216.04818911305665</v>
      </c>
      <c r="N176" s="4">
        <f t="shared" si="19"/>
        <v>-218398.59789237494</v>
      </c>
      <c r="O176" s="4">
        <f t="shared" si="20"/>
        <v>1101610.6190790599</v>
      </c>
    </row>
    <row r="177" spans="1:15" hidden="1" x14ac:dyDescent="0.25">
      <c r="A177" s="5"/>
      <c r="B177">
        <f>IF(B176&lt;&gt;$C$7*12,B176+1,"")</f>
        <v>164</v>
      </c>
      <c r="C177" s="3">
        <f>$C$8</f>
        <v>6641.8180955407124</v>
      </c>
      <c r="D177" s="3">
        <f t="shared" si="16"/>
        <v>1089258.1676686779</v>
      </c>
      <c r="E177" s="3">
        <f>G176*$C$6/12</f>
        <v>2634.4672648534665</v>
      </c>
      <c r="F177" s="3">
        <f t="shared" si="21"/>
        <v>4007.3508306872459</v>
      </c>
      <c r="G177" s="3">
        <f t="shared" si="22"/>
        <v>396164.89193186461</v>
      </c>
      <c r="I177" s="3">
        <f>$C$3*(1+$H$3/12)^B177</f>
        <v>1725915.3979331004</v>
      </c>
      <c r="J177" s="3">
        <f>$H$4*I176</f>
        <v>6880.7258389359504</v>
      </c>
      <c r="K177" s="3">
        <f t="shared" si="17"/>
        <v>871098.47751969728</v>
      </c>
      <c r="M177" s="4">
        <f t="shared" si="18"/>
        <v>238.90774339523796</v>
      </c>
      <c r="N177" s="4">
        <f t="shared" si="19"/>
        <v>-218159.69014897969</v>
      </c>
      <c r="O177" s="4">
        <f t="shared" si="20"/>
        <v>1111590.8158522551</v>
      </c>
    </row>
    <row r="178" spans="1:15" hidden="1" x14ac:dyDescent="0.25">
      <c r="A178" s="5"/>
      <c r="B178">
        <f>IF(B177&lt;&gt;$C$7*12,B177+1,"")</f>
        <v>165</v>
      </c>
      <c r="C178" s="3">
        <f>$C$8</f>
        <v>6641.8180955407124</v>
      </c>
      <c r="D178" s="3">
        <f t="shared" si="16"/>
        <v>1095899.9857642185</v>
      </c>
      <c r="E178" s="3">
        <f>G177*$C$6/12</f>
        <v>2608.0855385514419</v>
      </c>
      <c r="F178" s="3">
        <f t="shared" si="21"/>
        <v>4033.7325569892705</v>
      </c>
      <c r="G178" s="3">
        <f t="shared" si="22"/>
        <v>392131.15937487537</v>
      </c>
      <c r="I178" s="3">
        <f>$C$3*(1+$H$3/12)^B178</f>
        <v>1731668.4492595443</v>
      </c>
      <c r="J178" s="3">
        <f>$H$4*I177</f>
        <v>6903.6615917324016</v>
      </c>
      <c r="K178" s="3">
        <f t="shared" si="17"/>
        <v>878002.13911142969</v>
      </c>
      <c r="M178" s="4">
        <f t="shared" si="18"/>
        <v>261.84349619168916</v>
      </c>
      <c r="N178" s="4">
        <f t="shared" si="19"/>
        <v>-217897.84665278799</v>
      </c>
      <c r="O178" s="4">
        <f t="shared" si="20"/>
        <v>1121639.4432318797</v>
      </c>
    </row>
    <row r="179" spans="1:15" hidden="1" x14ac:dyDescent="0.25">
      <c r="A179" s="5"/>
      <c r="B179">
        <f>IF(B178&lt;&gt;$C$7*12,B178+1,"")</f>
        <v>166</v>
      </c>
      <c r="C179" s="3">
        <f>$C$8</f>
        <v>6641.8180955407124</v>
      </c>
      <c r="D179" s="3">
        <f t="shared" si="16"/>
        <v>1102541.8038597591</v>
      </c>
      <c r="E179" s="3">
        <f>G178*$C$6/12</f>
        <v>2581.5301325512628</v>
      </c>
      <c r="F179" s="3">
        <f t="shared" si="21"/>
        <v>4060.2879629894496</v>
      </c>
      <c r="G179" s="3">
        <f t="shared" si="22"/>
        <v>388070.87141188589</v>
      </c>
      <c r="I179" s="3">
        <f>$C$3*(1+$H$3/12)^B179</f>
        <v>1737440.6774237433</v>
      </c>
      <c r="J179" s="3">
        <f>$H$4*I178</f>
        <v>6926.6737970381773</v>
      </c>
      <c r="K179" s="3">
        <f t="shared" si="17"/>
        <v>884928.81290846784</v>
      </c>
      <c r="M179" s="4">
        <f t="shared" si="18"/>
        <v>284.85570149746491</v>
      </c>
      <c r="N179" s="4">
        <f t="shared" si="19"/>
        <v>-217612.99095129053</v>
      </c>
      <c r="O179" s="4">
        <f t="shared" si="20"/>
        <v>1131756.8150605662</v>
      </c>
    </row>
    <row r="180" spans="1:15" hidden="1" x14ac:dyDescent="0.25">
      <c r="A180" s="5"/>
      <c r="B180">
        <f>IF(B179&lt;&gt;$C$7*12,B179+1,"")</f>
        <v>167</v>
      </c>
      <c r="C180" s="3">
        <f>$C$8</f>
        <v>6641.8180955407124</v>
      </c>
      <c r="D180" s="3">
        <f t="shared" si="16"/>
        <v>1109183.6219552997</v>
      </c>
      <c r="E180" s="3">
        <f>G179*$C$6/12</f>
        <v>2554.7999034615823</v>
      </c>
      <c r="F180" s="3">
        <f t="shared" si="21"/>
        <v>4087.0181920791301</v>
      </c>
      <c r="G180" s="3">
        <f t="shared" si="22"/>
        <v>383983.85321980674</v>
      </c>
      <c r="I180" s="3">
        <f>$C$3*(1+$H$3/12)^B180</f>
        <v>1743232.1463484894</v>
      </c>
      <c r="J180" s="3">
        <f>$H$4*I179</f>
        <v>6949.7627096949736</v>
      </c>
      <c r="K180" s="3">
        <f t="shared" si="17"/>
        <v>891878.57561816287</v>
      </c>
      <c r="M180" s="4">
        <f t="shared" si="18"/>
        <v>307.94461415426122</v>
      </c>
      <c r="N180" s="4">
        <f t="shared" si="19"/>
        <v>-217305.04633713627</v>
      </c>
      <c r="O180" s="4">
        <f t="shared" si="20"/>
        <v>1141943.2467915458</v>
      </c>
    </row>
    <row r="181" spans="1:15" x14ac:dyDescent="0.25">
      <c r="A181" s="5">
        <v>14</v>
      </c>
      <c r="B181">
        <f>IF(B180&lt;&gt;$C$7*12,B180+1,"")</f>
        <v>168</v>
      </c>
      <c r="C181" s="3">
        <f>$C$8</f>
        <v>6641.8180955407124</v>
      </c>
      <c r="D181" s="3">
        <f t="shared" si="16"/>
        <v>1115825.4400508404</v>
      </c>
      <c r="E181" s="3">
        <f>G180*$C$6/12</f>
        <v>2527.8937003637279</v>
      </c>
      <c r="F181" s="3">
        <f t="shared" si="21"/>
        <v>4113.924395176984</v>
      </c>
      <c r="G181" s="3">
        <f t="shared" si="22"/>
        <v>379869.92882462975</v>
      </c>
      <c r="I181" s="3">
        <f>$C$3*(1+$H$3/12)^B181</f>
        <v>1749042.9201696506</v>
      </c>
      <c r="J181" s="3">
        <f>$H$4*I180</f>
        <v>6972.9285853939582</v>
      </c>
      <c r="K181" s="3">
        <f t="shared" si="17"/>
        <v>898851.5042035568</v>
      </c>
      <c r="M181" s="4">
        <f t="shared" si="18"/>
        <v>331.11048985324578</v>
      </c>
      <c r="N181" s="4">
        <f t="shared" si="19"/>
        <v>-216973.93584728302</v>
      </c>
      <c r="O181" s="4">
        <f t="shared" si="20"/>
        <v>1152199.0554977376</v>
      </c>
    </row>
    <row r="182" spans="1:15" hidden="1" x14ac:dyDescent="0.25">
      <c r="A182" s="5"/>
      <c r="B182">
        <f>IF(B181&lt;&gt;$C$7*12,B181+1,"")</f>
        <v>169</v>
      </c>
      <c r="C182" s="3">
        <f>$C$8</f>
        <v>6641.8180955407124</v>
      </c>
      <c r="D182" s="3">
        <f t="shared" si="16"/>
        <v>1122467.258146381</v>
      </c>
      <c r="E182" s="3">
        <f>G181*$C$6/12</f>
        <v>2500.810364762146</v>
      </c>
      <c r="F182" s="3">
        <f t="shared" si="21"/>
        <v>4141.0077307785668</v>
      </c>
      <c r="G182" s="3">
        <f t="shared" si="22"/>
        <v>375728.92109385121</v>
      </c>
      <c r="I182" s="3">
        <f>$C$3*(1+$H$3/12)^B182</f>
        <v>1754873.0632368829</v>
      </c>
      <c r="J182" s="3">
        <f>$H$4*I181</f>
        <v>6996.1716806786026</v>
      </c>
      <c r="K182" s="3">
        <f t="shared" si="17"/>
        <v>905847.67588423542</v>
      </c>
      <c r="M182" s="4">
        <f t="shared" si="18"/>
        <v>354.35358513789015</v>
      </c>
      <c r="N182" s="4">
        <f t="shared" si="19"/>
        <v>-216619.58226214512</v>
      </c>
      <c r="O182" s="4">
        <f t="shared" si="20"/>
        <v>1162524.5598808862</v>
      </c>
    </row>
    <row r="183" spans="1:15" hidden="1" x14ac:dyDescent="0.25">
      <c r="A183" s="5"/>
      <c r="B183">
        <f>IF(B182&lt;&gt;$C$7*12,B182+1,"")</f>
        <v>170</v>
      </c>
      <c r="C183" s="3">
        <f>$C$8</f>
        <v>6641.8180955407124</v>
      </c>
      <c r="D183" s="3">
        <f t="shared" si="16"/>
        <v>1129109.0762419216</v>
      </c>
      <c r="E183" s="3">
        <f>G182*$C$6/12</f>
        <v>2473.5487305345205</v>
      </c>
      <c r="F183" s="3">
        <f t="shared" si="21"/>
        <v>4168.2693650061919</v>
      </c>
      <c r="G183" s="3">
        <f t="shared" si="22"/>
        <v>371560.65172884503</v>
      </c>
      <c r="I183" s="3">
        <f>$C$3*(1+$H$3/12)^B183</f>
        <v>1760722.6401143398</v>
      </c>
      <c r="J183" s="3">
        <f>$H$4*I182</f>
        <v>7019.4922529475316</v>
      </c>
      <c r="K183" s="3">
        <f t="shared" si="17"/>
        <v>912867.16813718295</v>
      </c>
      <c r="M183" s="4">
        <f t="shared" si="18"/>
        <v>377.67415740681918</v>
      </c>
      <c r="N183" s="4">
        <f t="shared" si="19"/>
        <v>-216241.90810473831</v>
      </c>
      <c r="O183" s="4">
        <f t="shared" si="20"/>
        <v>1172920.0802807561</v>
      </c>
    </row>
    <row r="184" spans="1:15" hidden="1" x14ac:dyDescent="0.25">
      <c r="A184" s="5"/>
      <c r="B184">
        <f>IF(B183&lt;&gt;$C$7*12,B183+1,"")</f>
        <v>171</v>
      </c>
      <c r="C184" s="3">
        <f>$C$8</f>
        <v>6641.8180955407124</v>
      </c>
      <c r="D184" s="3">
        <f t="shared" si="16"/>
        <v>1135750.8943374623</v>
      </c>
      <c r="E184" s="3">
        <f>G183*$C$6/12</f>
        <v>2446.1076238815631</v>
      </c>
      <c r="F184" s="3">
        <f t="shared" si="21"/>
        <v>4195.7104716591493</v>
      </c>
      <c r="G184" s="3">
        <f t="shared" si="22"/>
        <v>367364.94125718588</v>
      </c>
      <c r="I184" s="3">
        <f>$C$3*(1+$H$3/12)^B184</f>
        <v>1766591.7155813877</v>
      </c>
      <c r="J184" s="3">
        <f>$H$4*I183</f>
        <v>7042.8905604573592</v>
      </c>
      <c r="K184" s="3">
        <f t="shared" si="17"/>
        <v>919910.05869764031</v>
      </c>
      <c r="M184" s="4">
        <f t="shared" si="18"/>
        <v>401.07246491664682</v>
      </c>
      <c r="N184" s="4">
        <f t="shared" si="19"/>
        <v>-215840.83563982166</v>
      </c>
      <c r="O184" s="4">
        <f t="shared" si="20"/>
        <v>1183385.9386843801</v>
      </c>
    </row>
    <row r="185" spans="1:15" hidden="1" x14ac:dyDescent="0.25">
      <c r="A185" s="5"/>
      <c r="B185">
        <f>IF(B184&lt;&gt;$C$7*12,B184+1,"")</f>
        <v>172</v>
      </c>
      <c r="C185" s="3">
        <f>$C$8</f>
        <v>6641.8180955407124</v>
      </c>
      <c r="D185" s="3">
        <f t="shared" si="16"/>
        <v>1142392.7124330029</v>
      </c>
      <c r="E185" s="3">
        <f>G184*$C$6/12</f>
        <v>2418.485863276474</v>
      </c>
      <c r="F185" s="3">
        <f t="shared" si="21"/>
        <v>4223.332232264238</v>
      </c>
      <c r="G185" s="3">
        <f t="shared" si="22"/>
        <v>363141.60902492166</v>
      </c>
      <c r="I185" s="3">
        <f>$C$3*(1+$H$3/12)^B185</f>
        <v>1772480.3546333255</v>
      </c>
      <c r="J185" s="3">
        <f>$H$4*I184</f>
        <v>7066.3668623255508</v>
      </c>
      <c r="K185" s="3">
        <f t="shared" si="17"/>
        <v>926976.42555996589</v>
      </c>
      <c r="M185" s="4">
        <f t="shared" si="18"/>
        <v>424.54876678483834</v>
      </c>
      <c r="N185" s="4">
        <f t="shared" si="19"/>
        <v>-215416.28687303682</v>
      </c>
      <c r="O185" s="4">
        <f t="shared" si="20"/>
        <v>1193922.4587353668</v>
      </c>
    </row>
    <row r="186" spans="1:15" hidden="1" x14ac:dyDescent="0.25">
      <c r="A186" s="5"/>
      <c r="B186">
        <f>IF(B185&lt;&gt;$C$7*12,B185+1,"")</f>
        <v>173</v>
      </c>
      <c r="C186" s="3">
        <f>$C$8</f>
        <v>6641.8180955407124</v>
      </c>
      <c r="D186" s="3">
        <f t="shared" si="16"/>
        <v>1149034.5305285435</v>
      </c>
      <c r="E186" s="3">
        <f>G185*$C$6/12</f>
        <v>2390.6822594140676</v>
      </c>
      <c r="F186" s="3">
        <f t="shared" si="21"/>
        <v>4251.1358361266448</v>
      </c>
      <c r="G186" s="3">
        <f t="shared" si="22"/>
        <v>358890.47318879503</v>
      </c>
      <c r="I186" s="3">
        <f>$C$3*(1+$H$3/12)^B186</f>
        <v>1778388.6224821033</v>
      </c>
      <c r="J186" s="3">
        <f>$H$4*I185</f>
        <v>7089.9214185333021</v>
      </c>
      <c r="K186" s="3">
        <f t="shared" si="17"/>
        <v>934066.3469784992</v>
      </c>
      <c r="M186" s="4">
        <f t="shared" si="18"/>
        <v>448.10332299258971</v>
      </c>
      <c r="N186" s="4">
        <f t="shared" si="19"/>
        <v>-214968.18355004422</v>
      </c>
      <c r="O186" s="4">
        <f t="shared" si="20"/>
        <v>1204529.9657432637</v>
      </c>
    </row>
    <row r="187" spans="1:15" hidden="1" x14ac:dyDescent="0.25">
      <c r="A187" s="5"/>
      <c r="B187">
        <f>IF(B186&lt;&gt;$C$7*12,B186+1,"")</f>
        <v>174</v>
      </c>
      <c r="C187" s="3">
        <f>$C$8</f>
        <v>6641.8180955407124</v>
      </c>
      <c r="D187" s="3">
        <f t="shared" si="16"/>
        <v>1155676.3486240841</v>
      </c>
      <c r="E187" s="3">
        <f>G186*$C$6/12</f>
        <v>2362.6956151595673</v>
      </c>
      <c r="F187" s="3">
        <f t="shared" si="21"/>
        <v>4279.1224803811456</v>
      </c>
      <c r="G187" s="3">
        <f t="shared" si="22"/>
        <v>354611.35070841387</v>
      </c>
      <c r="I187" s="3">
        <f>$C$3*(1+$H$3/12)^B187</f>
        <v>1784316.5845570439</v>
      </c>
      <c r="J187" s="3">
        <f>$H$4*I186</f>
        <v>7113.5544899284132</v>
      </c>
      <c r="K187" s="3">
        <f t="shared" si="17"/>
        <v>941179.90146842762</v>
      </c>
      <c r="M187" s="4">
        <f t="shared" si="18"/>
        <v>471.73639438770078</v>
      </c>
      <c r="N187" s="4">
        <f t="shared" si="19"/>
        <v>-214496.44715565653</v>
      </c>
      <c r="O187" s="4">
        <f t="shared" si="20"/>
        <v>1215208.7866929732</v>
      </c>
    </row>
    <row r="188" spans="1:15" hidden="1" x14ac:dyDescent="0.25">
      <c r="A188" s="5"/>
      <c r="B188">
        <f>IF(B187&lt;&gt;$C$7*12,B187+1,"")</f>
        <v>175</v>
      </c>
      <c r="C188" s="3">
        <f>$C$8</f>
        <v>6641.8180955407124</v>
      </c>
      <c r="D188" s="3">
        <f t="shared" si="16"/>
        <v>1162318.1667196248</v>
      </c>
      <c r="E188" s="3">
        <f>G187*$C$6/12</f>
        <v>2334.5247254970577</v>
      </c>
      <c r="F188" s="3">
        <f t="shared" si="21"/>
        <v>4307.2933700436552</v>
      </c>
      <c r="G188" s="3">
        <f t="shared" si="22"/>
        <v>350304.05733837024</v>
      </c>
      <c r="I188" s="3">
        <f>$C$3*(1+$H$3/12)^B188</f>
        <v>1790264.3065055679</v>
      </c>
      <c r="J188" s="3">
        <f>$H$4*I187</f>
        <v>7137.2663382281753</v>
      </c>
      <c r="K188" s="3">
        <f t="shared" si="17"/>
        <v>948317.16780665575</v>
      </c>
      <c r="M188" s="4">
        <f t="shared" si="18"/>
        <v>495.44824268746288</v>
      </c>
      <c r="N188" s="4">
        <f t="shared" si="19"/>
        <v>-214000.99891296905</v>
      </c>
      <c r="O188" s="4">
        <f t="shared" si="20"/>
        <v>1225959.2502542287</v>
      </c>
    </row>
    <row r="189" spans="1:15" hidden="1" x14ac:dyDescent="0.25">
      <c r="A189" s="5"/>
      <c r="B189">
        <f>IF(B188&lt;&gt;$C$7*12,B188+1,"")</f>
        <v>176</v>
      </c>
      <c r="C189" s="3">
        <f>$C$8</f>
        <v>6641.8180955407124</v>
      </c>
      <c r="D189" s="3">
        <f t="shared" si="16"/>
        <v>1168959.9848151654</v>
      </c>
      <c r="E189" s="3">
        <f>G188*$C$6/12</f>
        <v>2306.1683774776043</v>
      </c>
      <c r="F189" s="3">
        <f t="shared" si="21"/>
        <v>4335.6497180631086</v>
      </c>
      <c r="G189" s="3">
        <f t="shared" si="22"/>
        <v>345968.40762030712</v>
      </c>
      <c r="I189" s="3">
        <f>$C$3*(1+$H$3/12)^B189</f>
        <v>1796231.8541939198</v>
      </c>
      <c r="J189" s="3">
        <f>$H$4*I188</f>
        <v>7161.0572260222716</v>
      </c>
      <c r="K189" s="3">
        <f t="shared" si="17"/>
        <v>955478.22503267799</v>
      </c>
      <c r="M189" s="4">
        <f t="shared" si="18"/>
        <v>519.23913048155919</v>
      </c>
      <c r="N189" s="4">
        <f t="shared" si="19"/>
        <v>-213481.7597824875</v>
      </c>
      <c r="O189" s="4">
        <f t="shared" si="20"/>
        <v>1236781.6867911252</v>
      </c>
    </row>
    <row r="190" spans="1:15" hidden="1" x14ac:dyDescent="0.25">
      <c r="A190" s="5"/>
      <c r="B190">
        <f>IF(B189&lt;&gt;$C$7*12,B189+1,"")</f>
        <v>177</v>
      </c>
      <c r="C190" s="3">
        <f>$C$8</f>
        <v>6641.8180955407124</v>
      </c>
      <c r="D190" s="3">
        <f t="shared" si="16"/>
        <v>1175601.802910706</v>
      </c>
      <c r="E190" s="3">
        <f>G189*$C$6/12</f>
        <v>2277.6253501670221</v>
      </c>
      <c r="F190" s="3">
        <f t="shared" si="21"/>
        <v>4364.1927453736898</v>
      </c>
      <c r="G190" s="3">
        <f t="shared" si="22"/>
        <v>341604.21487493342</v>
      </c>
      <c r="I190" s="3">
        <f>$C$3*(1+$H$3/12)^B190</f>
        <v>1802219.2937078997</v>
      </c>
      <c r="J190" s="3">
        <f>$H$4*I189</f>
        <v>7184.9274167756794</v>
      </c>
      <c r="K190" s="3">
        <f t="shared" si="17"/>
        <v>962663.15244945372</v>
      </c>
      <c r="M190" s="4">
        <f t="shared" si="18"/>
        <v>543.10932123496696</v>
      </c>
      <c r="N190" s="4">
        <f t="shared" si="19"/>
        <v>-212938.65046125252</v>
      </c>
      <c r="O190" s="4">
        <f t="shared" si="20"/>
        <v>1247676.428371714</v>
      </c>
    </row>
    <row r="191" spans="1:15" hidden="1" x14ac:dyDescent="0.25">
      <c r="A191" s="5"/>
      <c r="B191">
        <f>IF(B190&lt;&gt;$C$7*12,B190+1,"")</f>
        <v>178</v>
      </c>
      <c r="C191" s="3">
        <f>$C$8</f>
        <v>6641.8180955407124</v>
      </c>
      <c r="D191" s="3">
        <f t="shared" si="16"/>
        <v>1182243.6210062467</v>
      </c>
      <c r="E191" s="3">
        <f>G190*$C$6/12</f>
        <v>2248.8944145933115</v>
      </c>
      <c r="F191" s="3">
        <f t="shared" si="21"/>
        <v>4392.9236809474005</v>
      </c>
      <c r="G191" s="3">
        <f t="shared" si="22"/>
        <v>337211.29119398602</v>
      </c>
      <c r="I191" s="3">
        <f>$C$3*(1+$H$3/12)^B191</f>
        <v>1808226.691353593</v>
      </c>
      <c r="J191" s="3">
        <f>$H$4*I190</f>
        <v>7208.8771748315994</v>
      </c>
      <c r="K191" s="3">
        <f t="shared" si="17"/>
        <v>969872.02962428529</v>
      </c>
      <c r="M191" s="4">
        <f t="shared" si="18"/>
        <v>567.05907929088698</v>
      </c>
      <c r="N191" s="4">
        <f t="shared" si="19"/>
        <v>-212371.59138196163</v>
      </c>
      <c r="O191" s="4">
        <f t="shared" si="20"/>
        <v>1258643.8087776457</v>
      </c>
    </row>
    <row r="192" spans="1:15" hidden="1" x14ac:dyDescent="0.25">
      <c r="A192" s="5"/>
      <c r="B192">
        <f>IF(B191&lt;&gt;$C$7*12,B191+1,"")</f>
        <v>179</v>
      </c>
      <c r="C192" s="3">
        <f>$C$8</f>
        <v>6641.8180955407124</v>
      </c>
      <c r="D192" s="3">
        <f t="shared" si="16"/>
        <v>1188885.4391017873</v>
      </c>
      <c r="E192" s="3">
        <f>G191*$C$6/12</f>
        <v>2219.9743336937413</v>
      </c>
      <c r="F192" s="3">
        <f t="shared" si="21"/>
        <v>4421.8437618469707</v>
      </c>
      <c r="G192" s="3">
        <f t="shared" si="22"/>
        <v>332789.44743213907</v>
      </c>
      <c r="I192" s="3">
        <f>$C$3*(1+$H$3/12)^B192</f>
        <v>1814254.1136581053</v>
      </c>
      <c r="J192" s="3">
        <f>$H$4*I191</f>
        <v>7232.9067654143719</v>
      </c>
      <c r="K192" s="3">
        <f t="shared" si="17"/>
        <v>977104.93638969969</v>
      </c>
      <c r="M192" s="4">
        <f t="shared" si="18"/>
        <v>591.08866987365946</v>
      </c>
      <c r="N192" s="4">
        <f t="shared" si="19"/>
        <v>-211780.50271208797</v>
      </c>
      <c r="O192" s="4">
        <f t="shared" si="20"/>
        <v>1269684.1635138784</v>
      </c>
    </row>
    <row r="193" spans="1:15" x14ac:dyDescent="0.25">
      <c r="A193" s="5">
        <v>15</v>
      </c>
      <c r="B193">
        <f>IF(B192&lt;&gt;$C$7*12,B192+1,"")</f>
        <v>180</v>
      </c>
      <c r="C193" s="3">
        <f>$C$8</f>
        <v>6641.8180955407124</v>
      </c>
      <c r="D193" s="3">
        <f t="shared" si="16"/>
        <v>1195527.2571973279</v>
      </c>
      <c r="E193" s="3">
        <f>G192*$C$6/12</f>
        <v>2190.8638622615822</v>
      </c>
      <c r="F193" s="3">
        <f t="shared" si="21"/>
        <v>4450.9542332791298</v>
      </c>
      <c r="G193" s="3">
        <f t="shared" si="22"/>
        <v>328338.49319885997</v>
      </c>
      <c r="I193" s="3">
        <f>$C$3*(1+$H$3/12)^B193</f>
        <v>1820301.6273702988</v>
      </c>
      <c r="J193" s="3">
        <f>$H$4*I192</f>
        <v>7257.0164546324213</v>
      </c>
      <c r="K193" s="3">
        <f t="shared" si="17"/>
        <v>984361.95284433209</v>
      </c>
      <c r="M193" s="4">
        <f t="shared" si="18"/>
        <v>615.19835909170888</v>
      </c>
      <c r="N193" s="4">
        <f t="shared" si="19"/>
        <v>-211165.30435299626</v>
      </c>
      <c r="O193" s="4">
        <f t="shared" si="20"/>
        <v>1280797.8298184429</v>
      </c>
    </row>
    <row r="194" spans="1:15" hidden="1" x14ac:dyDescent="0.25">
      <c r="A194" s="5"/>
      <c r="B194">
        <f>IF(B193&lt;&gt;$C$7*12,B193+1,"")</f>
        <v>181</v>
      </c>
      <c r="C194" s="3">
        <f>$C$8</f>
        <v>6641.8180955407124</v>
      </c>
      <c r="D194" s="3">
        <f t="shared" si="16"/>
        <v>1202169.0752928685</v>
      </c>
      <c r="E194" s="3">
        <f>G193*$C$6/12</f>
        <v>2161.5617468924947</v>
      </c>
      <c r="F194" s="3">
        <f t="shared" si="21"/>
        <v>4480.2563486482177</v>
      </c>
      <c r="G194" s="3">
        <f t="shared" si="22"/>
        <v>323858.23685021175</v>
      </c>
      <c r="I194" s="3">
        <f>$C$3*(1+$H$3/12)^B194</f>
        <v>1826369.2994615333</v>
      </c>
      <c r="J194" s="3">
        <f>$H$4*I193</f>
        <v>7281.2065094811951</v>
      </c>
      <c r="K194" s="3">
        <f t="shared" si="17"/>
        <v>991643.15935381327</v>
      </c>
      <c r="M194" s="4">
        <f t="shared" si="18"/>
        <v>639.38841394048268</v>
      </c>
      <c r="N194" s="4">
        <f t="shared" si="19"/>
        <v>-210525.91593905579</v>
      </c>
      <c r="O194" s="4">
        <f t="shared" si="20"/>
        <v>1291985.1466722661</v>
      </c>
    </row>
    <row r="195" spans="1:15" hidden="1" x14ac:dyDescent="0.25">
      <c r="A195" s="5"/>
      <c r="B195">
        <f>IF(B194&lt;&gt;$C$7*12,B194+1,"")</f>
        <v>182</v>
      </c>
      <c r="C195" s="3">
        <f>$C$8</f>
        <v>6641.8180955407124</v>
      </c>
      <c r="D195" s="3">
        <f t="shared" si="16"/>
        <v>1208810.8933884092</v>
      </c>
      <c r="E195" s="3">
        <f>G194*$C$6/12</f>
        <v>2132.0667259305606</v>
      </c>
      <c r="F195" s="3">
        <f t="shared" si="21"/>
        <v>4509.7513696101523</v>
      </c>
      <c r="G195" s="3">
        <f t="shared" si="22"/>
        <v>319348.48548060161</v>
      </c>
      <c r="I195" s="3">
        <f>$C$3*(1+$H$3/12)^B195</f>
        <v>1832457.1971264053</v>
      </c>
      <c r="J195" s="3">
        <f>$H$4*I194</f>
        <v>7305.4771978461331</v>
      </c>
      <c r="K195" s="3">
        <f t="shared" si="17"/>
        <v>998948.63655165944</v>
      </c>
      <c r="M195" s="4">
        <f t="shared" si="18"/>
        <v>663.65910230542067</v>
      </c>
      <c r="N195" s="4">
        <f t="shared" si="19"/>
        <v>-209862.25683675037</v>
      </c>
      <c r="O195" s="4">
        <f t="shared" si="20"/>
        <v>1303246.4548090538</v>
      </c>
    </row>
    <row r="196" spans="1:15" hidden="1" x14ac:dyDescent="0.25">
      <c r="A196" s="5"/>
      <c r="B196">
        <f>IF(B195&lt;&gt;$C$7*12,B195+1,"")</f>
        <v>183</v>
      </c>
      <c r="C196" s="3">
        <f>$C$8</f>
        <v>6641.8180955407124</v>
      </c>
      <c r="D196" s="3">
        <f t="shared" si="16"/>
        <v>1215452.7114839498</v>
      </c>
      <c r="E196" s="3">
        <f>G195*$C$6/12</f>
        <v>2102.3775294139605</v>
      </c>
      <c r="F196" s="3">
        <f t="shared" si="21"/>
        <v>4539.4405661267519</v>
      </c>
      <c r="G196" s="3">
        <f t="shared" si="22"/>
        <v>314809.04491447483</v>
      </c>
      <c r="I196" s="3">
        <f>$C$3*(1+$H$3/12)^B196</f>
        <v>1838565.3877834936</v>
      </c>
      <c r="J196" s="3">
        <f>$H$4*I195</f>
        <v>7329.8287885056216</v>
      </c>
      <c r="K196" s="3">
        <f t="shared" si="17"/>
        <v>1006278.4653401651</v>
      </c>
      <c r="M196" s="4">
        <f t="shared" si="18"/>
        <v>688.01069296490914</v>
      </c>
      <c r="N196" s="4">
        <f t="shared" si="19"/>
        <v>-209174.24614378545</v>
      </c>
      <c r="O196" s="4">
        <f t="shared" si="20"/>
        <v>1314582.0967252338</v>
      </c>
    </row>
    <row r="197" spans="1:15" hidden="1" x14ac:dyDescent="0.25">
      <c r="A197" s="5"/>
      <c r="B197">
        <f>IF(B196&lt;&gt;$C$7*12,B196+1,"")</f>
        <v>184</v>
      </c>
      <c r="C197" s="3">
        <f>$C$8</f>
        <v>6641.8180955407124</v>
      </c>
      <c r="D197" s="3">
        <f t="shared" si="16"/>
        <v>1222094.5295794904</v>
      </c>
      <c r="E197" s="3">
        <f>G196*$C$6/12</f>
        <v>2072.4928790202925</v>
      </c>
      <c r="F197" s="3">
        <f t="shared" si="21"/>
        <v>4569.3252165204194</v>
      </c>
      <c r="G197" s="3">
        <f t="shared" si="22"/>
        <v>310239.71969795442</v>
      </c>
      <c r="I197" s="3">
        <f>$C$3*(1+$H$3/12)^B197</f>
        <v>1844693.9390761051</v>
      </c>
      <c r="J197" s="3">
        <f>$H$4*I196</f>
        <v>7354.2615511339745</v>
      </c>
      <c r="K197" s="3">
        <f t="shared" si="17"/>
        <v>1013632.726891299</v>
      </c>
      <c r="M197" s="4">
        <f t="shared" si="18"/>
        <v>712.44345559326212</v>
      </c>
      <c r="N197" s="4">
        <f t="shared" si="19"/>
        <v>-208461.8026881922</v>
      </c>
      <c r="O197" s="4">
        <f t="shared" si="20"/>
        <v>1325992.4166899594</v>
      </c>
    </row>
    <row r="198" spans="1:15" hidden="1" x14ac:dyDescent="0.25">
      <c r="A198" s="5"/>
      <c r="B198">
        <f>IF(B197&lt;&gt;$C$7*12,B197+1,"")</f>
        <v>185</v>
      </c>
      <c r="C198" s="3">
        <f>$C$8</f>
        <v>6641.8180955407124</v>
      </c>
      <c r="D198" s="3">
        <f t="shared" si="16"/>
        <v>1228736.3476750311</v>
      </c>
      <c r="E198" s="3">
        <f>G197*$C$6/12</f>
        <v>2042.4114880115333</v>
      </c>
      <c r="F198" s="3">
        <f t="shared" si="21"/>
        <v>4599.4066075291794</v>
      </c>
      <c r="G198" s="3">
        <f t="shared" si="22"/>
        <v>305640.31309042522</v>
      </c>
      <c r="I198" s="3">
        <f>$C$3*(1+$H$3/12)^B198</f>
        <v>1850842.9188730256</v>
      </c>
      <c r="J198" s="3">
        <f>$H$4*I197</f>
        <v>7378.7757563044206</v>
      </c>
      <c r="K198" s="3">
        <f t="shared" si="17"/>
        <v>1021011.5026476034</v>
      </c>
      <c r="M198" s="4">
        <f t="shared" si="18"/>
        <v>736.95766076370819</v>
      </c>
      <c r="N198" s="4">
        <f t="shared" si="19"/>
        <v>-207724.8450274285</v>
      </c>
      <c r="O198" s="4">
        <f t="shared" si="20"/>
        <v>1337477.7607551729</v>
      </c>
    </row>
    <row r="199" spans="1:15" hidden="1" x14ac:dyDescent="0.25">
      <c r="A199" s="5"/>
      <c r="B199">
        <f>IF(B198&lt;&gt;$C$7*12,B198+1,"")</f>
        <v>186</v>
      </c>
      <c r="C199" s="3">
        <f>$C$8</f>
        <v>6641.8180955407124</v>
      </c>
      <c r="D199" s="3">
        <f t="shared" si="16"/>
        <v>1235378.1657705717</v>
      </c>
      <c r="E199" s="3">
        <f>G198*$C$6/12</f>
        <v>2012.1320611786325</v>
      </c>
      <c r="F199" s="3">
        <f t="shared" si="21"/>
        <v>4629.6860343620801</v>
      </c>
      <c r="G199" s="3">
        <f t="shared" si="22"/>
        <v>301010.62705606315</v>
      </c>
      <c r="I199" s="3">
        <f>$C$3*(1+$H$3/12)^B199</f>
        <v>1857012.3952692691</v>
      </c>
      <c r="J199" s="3">
        <f>$H$4*I198</f>
        <v>7403.3716754921024</v>
      </c>
      <c r="K199" s="3">
        <f t="shared" si="17"/>
        <v>1028414.8743230955</v>
      </c>
      <c r="M199" s="4">
        <f t="shared" si="18"/>
        <v>761.55357995139002</v>
      </c>
      <c r="N199" s="4">
        <f t="shared" si="19"/>
        <v>-206963.2914474771</v>
      </c>
      <c r="O199" s="4">
        <f t="shared" si="20"/>
        <v>1349038.47676573</v>
      </c>
    </row>
    <row r="200" spans="1:15" hidden="1" x14ac:dyDescent="0.25">
      <c r="A200" s="5"/>
      <c r="B200">
        <f>IF(B199&lt;&gt;$C$7*12,B199+1,"")</f>
        <v>187</v>
      </c>
      <c r="C200" s="3">
        <f>$C$8</f>
        <v>6641.8180955407124</v>
      </c>
      <c r="D200" s="3">
        <f t="shared" si="16"/>
        <v>1242019.9838661123</v>
      </c>
      <c r="E200" s="3">
        <f>G199*$C$6/12</f>
        <v>1981.6532947857493</v>
      </c>
      <c r="F200" s="3">
        <f t="shared" si="21"/>
        <v>4660.1648007549629</v>
      </c>
      <c r="G200" s="3">
        <f t="shared" si="22"/>
        <v>296350.46225530817</v>
      </c>
      <c r="I200" s="3">
        <f>$C$3*(1+$H$3/12)^B200</f>
        <v>1863202.4365868336</v>
      </c>
      <c r="J200" s="3">
        <f>$H$4*I199</f>
        <v>7428.0495810770763</v>
      </c>
      <c r="K200" s="3">
        <f t="shared" si="17"/>
        <v>1035842.9239041726</v>
      </c>
      <c r="M200" s="4">
        <f t="shared" si="18"/>
        <v>786.23148553636383</v>
      </c>
      <c r="N200" s="4">
        <f t="shared" si="19"/>
        <v>-206177.05996194074</v>
      </c>
      <c r="O200" s="4">
        <f t="shared" si="20"/>
        <v>1360674.9143695859</v>
      </c>
    </row>
    <row r="201" spans="1:15" hidden="1" x14ac:dyDescent="0.25">
      <c r="A201" s="5"/>
      <c r="B201">
        <f>IF(B200&lt;&gt;$C$7*12,B200+1,"")</f>
        <v>188</v>
      </c>
      <c r="C201" s="3">
        <f>$C$8</f>
        <v>6641.8180955407124</v>
      </c>
      <c r="D201" s="3">
        <f t="shared" si="16"/>
        <v>1248661.8019616529</v>
      </c>
      <c r="E201" s="3">
        <f>G200*$C$6/12</f>
        <v>1950.9738765141121</v>
      </c>
      <c r="F201" s="3">
        <f t="shared" si="21"/>
        <v>4690.8442190266005</v>
      </c>
      <c r="G201" s="3">
        <f t="shared" si="22"/>
        <v>291659.61803628155</v>
      </c>
      <c r="I201" s="3">
        <f>$C$3*(1+$H$3/12)^B201</f>
        <v>1869413.1113754567</v>
      </c>
      <c r="J201" s="3">
        <f>$H$4*I200</f>
        <v>7452.8097463473341</v>
      </c>
      <c r="K201" s="3">
        <f t="shared" si="17"/>
        <v>1043295.73365052</v>
      </c>
      <c r="M201" s="4">
        <f t="shared" si="18"/>
        <v>810.99165080662169</v>
      </c>
      <c r="N201" s="4">
        <f t="shared" si="19"/>
        <v>-205366.06831113412</v>
      </c>
      <c r="O201" s="4">
        <f t="shared" si="20"/>
        <v>1372387.4250280419</v>
      </c>
    </row>
    <row r="202" spans="1:15" hidden="1" x14ac:dyDescent="0.25">
      <c r="A202" s="5"/>
      <c r="B202">
        <f>IF(B201&lt;&gt;$C$7*12,B201+1,"")</f>
        <v>189</v>
      </c>
      <c r="C202" s="3">
        <f>$C$8</f>
        <v>6641.8180955407124</v>
      </c>
      <c r="D202" s="3">
        <f t="shared" si="16"/>
        <v>1255303.6200571936</v>
      </c>
      <c r="E202" s="3">
        <f>G201*$C$6/12</f>
        <v>1920.0924854055202</v>
      </c>
      <c r="F202" s="3">
        <f t="shared" si="21"/>
        <v>4721.7256101351923</v>
      </c>
      <c r="G202" s="3">
        <f t="shared" si="22"/>
        <v>286937.89242614637</v>
      </c>
      <c r="I202" s="3">
        <f>$C$3*(1+$H$3/12)^B202</f>
        <v>1875644.4884133744</v>
      </c>
      <c r="J202" s="3">
        <f>$H$4*I201</f>
        <v>7477.6524455018271</v>
      </c>
      <c r="K202" s="3">
        <f t="shared" si="17"/>
        <v>1050773.3860960219</v>
      </c>
      <c r="M202" s="4">
        <f t="shared" si="18"/>
        <v>835.83434996111464</v>
      </c>
      <c r="N202" s="4">
        <f t="shared" si="19"/>
        <v>-204530.23396117301</v>
      </c>
      <c r="O202" s="4">
        <f t="shared" si="20"/>
        <v>1384176.3620260563</v>
      </c>
    </row>
    <row r="203" spans="1:15" hidden="1" x14ac:dyDescent="0.25">
      <c r="A203" s="5"/>
      <c r="B203">
        <f>IF(B202&lt;&gt;$C$7*12,B202+1,"")</f>
        <v>190</v>
      </c>
      <c r="C203" s="3">
        <f>$C$8</f>
        <v>6641.8180955407124</v>
      </c>
      <c r="D203" s="3">
        <f t="shared" si="16"/>
        <v>1261945.4381527342</v>
      </c>
      <c r="E203" s="3">
        <f>G202*$C$6/12</f>
        <v>1889.0077918054637</v>
      </c>
      <c r="F203" s="3">
        <f t="shared" si="21"/>
        <v>4752.8103037352485</v>
      </c>
      <c r="G203" s="3">
        <f t="shared" si="22"/>
        <v>282185.08212241111</v>
      </c>
      <c r="I203" s="3">
        <f>$C$3*(1+$H$3/12)^B203</f>
        <v>1881896.6367080861</v>
      </c>
      <c r="J203" s="3">
        <f>$H$4*I202</f>
        <v>7502.5779536534974</v>
      </c>
      <c r="K203" s="3">
        <f t="shared" si="17"/>
        <v>1058275.9640496753</v>
      </c>
      <c r="M203" s="4">
        <f t="shared" si="18"/>
        <v>860.75985811278497</v>
      </c>
      <c r="N203" s="4">
        <f t="shared" si="19"/>
        <v>-203669.47410306023</v>
      </c>
      <c r="O203" s="4">
        <f t="shared" si="20"/>
        <v>1396042.0804826161</v>
      </c>
    </row>
    <row r="204" spans="1:15" hidden="1" x14ac:dyDescent="0.25">
      <c r="A204" s="5"/>
      <c r="B204">
        <f>IF(B203&lt;&gt;$C$7*12,B203+1,"")</f>
        <v>191</v>
      </c>
      <c r="C204" s="3">
        <f>$C$8</f>
        <v>6641.8180955407124</v>
      </c>
      <c r="D204" s="3">
        <f t="shared" si="16"/>
        <v>1268587.2562482748</v>
      </c>
      <c r="E204" s="3">
        <f>G203*$C$6/12</f>
        <v>1857.7184573058732</v>
      </c>
      <c r="F204" s="3">
        <f t="shared" si="21"/>
        <v>4784.0996382348394</v>
      </c>
      <c r="G204" s="3">
        <f t="shared" si="22"/>
        <v>277400.98248417629</v>
      </c>
      <c r="I204" s="3">
        <f>$C$3*(1+$H$3/12)^B204</f>
        <v>1888169.6254971137</v>
      </c>
      <c r="J204" s="3">
        <f>$H$4*I203</f>
        <v>7527.5865468323445</v>
      </c>
      <c r="K204" s="3">
        <f t="shared" si="17"/>
        <v>1065803.5505965075</v>
      </c>
      <c r="M204" s="4">
        <f t="shared" si="18"/>
        <v>885.76845129163212</v>
      </c>
      <c r="N204" s="4">
        <f t="shared" si="19"/>
        <v>-202783.7056517686</v>
      </c>
      <c r="O204" s="4">
        <f t="shared" si="20"/>
        <v>1407984.9373611701</v>
      </c>
    </row>
    <row r="205" spans="1:15" x14ac:dyDescent="0.25">
      <c r="A205" s="5">
        <v>16</v>
      </c>
      <c r="B205">
        <f>IF(B204&lt;&gt;$C$7*12,B204+1,"")</f>
        <v>192</v>
      </c>
      <c r="C205" s="3">
        <f>$C$8</f>
        <v>6641.8180955407124</v>
      </c>
      <c r="D205" s="3">
        <f t="shared" si="16"/>
        <v>1275229.0743438154</v>
      </c>
      <c r="E205" s="3">
        <f>G204*$C$6/12</f>
        <v>1826.2231346874939</v>
      </c>
      <c r="F205" s="3">
        <f t="shared" si="21"/>
        <v>4815.5949608532183</v>
      </c>
      <c r="G205" s="3">
        <f t="shared" si="22"/>
        <v>272585.38752332306</v>
      </c>
      <c r="I205" s="3">
        <f>$C$3*(1+$H$3/12)^B205</f>
        <v>1894463.5242487707</v>
      </c>
      <c r="J205" s="3">
        <f>$H$4*I204</f>
        <v>7552.6785019884546</v>
      </c>
      <c r="K205" s="3">
        <f t="shared" si="17"/>
        <v>1073356.229098496</v>
      </c>
      <c r="M205" s="4">
        <f t="shared" si="18"/>
        <v>910.86040644774221</v>
      </c>
      <c r="N205" s="4">
        <f t="shared" si="19"/>
        <v>-201872.84524532084</v>
      </c>
      <c r="O205" s="4">
        <f t="shared" si="20"/>
        <v>1420005.2914801282</v>
      </c>
    </row>
    <row r="206" spans="1:15" hidden="1" x14ac:dyDescent="0.25">
      <c r="A206" s="5"/>
      <c r="B206">
        <f>IF(B205&lt;&gt;$C$7*12,B205+1,"")</f>
        <v>193</v>
      </c>
      <c r="C206" s="3">
        <f>$C$8</f>
        <v>6641.8180955407124</v>
      </c>
      <c r="D206" s="3">
        <f t="shared" si="16"/>
        <v>1281870.8924393561</v>
      </c>
      <c r="E206" s="3">
        <f>G205*$C$6/12</f>
        <v>1794.5204678618768</v>
      </c>
      <c r="F206" s="3">
        <f t="shared" si="21"/>
        <v>4847.2976276788359</v>
      </c>
      <c r="G206" s="3">
        <f t="shared" si="22"/>
        <v>267738.08989564423</v>
      </c>
      <c r="I206" s="3">
        <f>$C$3*(1+$H$3/12)^B206</f>
        <v>1900778.4026629333</v>
      </c>
      <c r="J206" s="3">
        <f>$H$4*I205</f>
        <v>7577.8540969950827</v>
      </c>
      <c r="K206" s="3">
        <f t="shared" si="17"/>
        <v>1080934.083195491</v>
      </c>
      <c r="M206" s="4">
        <f t="shared" si="18"/>
        <v>936.03600145437031</v>
      </c>
      <c r="N206" s="4">
        <f t="shared" si="19"/>
        <v>-200936.80924386648</v>
      </c>
      <c r="O206" s="4">
        <f t="shared" si="20"/>
        <v>1432103.5035234243</v>
      </c>
    </row>
    <row r="207" spans="1:15" hidden="1" x14ac:dyDescent="0.25">
      <c r="A207" s="5"/>
      <c r="B207">
        <f>IF(B206&lt;&gt;$C$7*12,B206+1,"")</f>
        <v>194</v>
      </c>
      <c r="C207" s="3">
        <f>$C$8</f>
        <v>6641.8180955407124</v>
      </c>
      <c r="D207" s="3">
        <f t="shared" ref="D207:D253" si="23">C207+D206</f>
        <v>1288512.7105348967</v>
      </c>
      <c r="E207" s="3">
        <f>G206*$C$6/12</f>
        <v>1762.6090918129912</v>
      </c>
      <c r="F207" s="3">
        <f t="shared" si="21"/>
        <v>4879.2090037277212</v>
      </c>
      <c r="G207" s="3">
        <f t="shared" si="22"/>
        <v>262858.88089191652</v>
      </c>
      <c r="I207" s="3">
        <f>$C$3*(1+$H$3/12)^B207</f>
        <v>1907114.3306718101</v>
      </c>
      <c r="J207" s="3">
        <f>$H$4*I206</f>
        <v>7603.1136106517333</v>
      </c>
      <c r="K207" s="3">
        <f t="shared" ref="K207:K253" si="24">K206+J207</f>
        <v>1088537.1968061428</v>
      </c>
      <c r="M207" s="4">
        <f t="shared" ref="M207:M253" si="25">J207-C207</f>
        <v>961.2955151110209</v>
      </c>
      <c r="N207" s="4">
        <f t="shared" ref="N207:N253" si="26">N206+M207</f>
        <v>-199975.51372875547</v>
      </c>
      <c r="O207" s="4">
        <f t="shared" ref="O207:O253" si="27">I207-G207+K207-D207</f>
        <v>1444279.9360511396</v>
      </c>
    </row>
    <row r="208" spans="1:15" hidden="1" x14ac:dyDescent="0.25">
      <c r="A208" s="5"/>
      <c r="B208">
        <f>IF(B207&lt;&gt;$C$7*12,B207+1,"")</f>
        <v>195</v>
      </c>
      <c r="C208" s="3">
        <f>$C$8</f>
        <v>6641.8180955407124</v>
      </c>
      <c r="D208" s="3">
        <f t="shared" si="23"/>
        <v>1295154.5286304373</v>
      </c>
      <c r="E208" s="3">
        <f>G207*$C$6/12</f>
        <v>1730.4876325384503</v>
      </c>
      <c r="F208" s="3">
        <f t="shared" si="21"/>
        <v>4911.3304630022621</v>
      </c>
      <c r="G208" s="3">
        <f t="shared" si="22"/>
        <v>257947.55042891426</v>
      </c>
      <c r="I208" s="3">
        <f>$C$3*(1+$H$3/12)^B208</f>
        <v>1913471.3784407168</v>
      </c>
      <c r="J208" s="3">
        <f>$H$4*I207</f>
        <v>7628.4573226872408</v>
      </c>
      <c r="K208" s="3">
        <f t="shared" si="24"/>
        <v>1096165.6541288299</v>
      </c>
      <c r="M208" s="4">
        <f t="shared" si="25"/>
        <v>986.63922714652836</v>
      </c>
      <c r="N208" s="4">
        <f t="shared" si="26"/>
        <v>-198988.87450160895</v>
      </c>
      <c r="O208" s="4">
        <f t="shared" si="27"/>
        <v>1456534.953510195</v>
      </c>
    </row>
    <row r="209" spans="1:15" hidden="1" x14ac:dyDescent="0.25">
      <c r="A209" s="5"/>
      <c r="B209">
        <f>IF(B208&lt;&gt;$C$7*12,B208+1,"")</f>
        <v>196</v>
      </c>
      <c r="C209" s="3">
        <f>$C$8</f>
        <v>6641.8180955407124</v>
      </c>
      <c r="D209" s="3">
        <f t="shared" si="23"/>
        <v>1301796.346725978</v>
      </c>
      <c r="E209" s="3">
        <f>G208*$C$6/12</f>
        <v>1698.154706990352</v>
      </c>
      <c r="F209" s="3">
        <f t="shared" si="21"/>
        <v>4943.6633885503607</v>
      </c>
      <c r="G209" s="3">
        <f t="shared" si="22"/>
        <v>253003.88704036389</v>
      </c>
      <c r="I209" s="3">
        <f>$C$3*(1+$H$3/12)^B209</f>
        <v>1919849.6163688521</v>
      </c>
      <c r="J209" s="3">
        <f>$H$4*I208</f>
        <v>7653.885513762867</v>
      </c>
      <c r="K209" s="3">
        <f t="shared" si="24"/>
        <v>1103819.5396425929</v>
      </c>
      <c r="M209" s="4">
        <f t="shared" si="25"/>
        <v>1012.0674182221546</v>
      </c>
      <c r="N209" s="4">
        <f t="shared" si="26"/>
        <v>-197976.80708338681</v>
      </c>
      <c r="O209" s="4">
        <f t="shared" si="27"/>
        <v>1468868.9222451029</v>
      </c>
    </row>
    <row r="210" spans="1:15" hidden="1" x14ac:dyDescent="0.25">
      <c r="A210" s="5"/>
      <c r="B210">
        <f>IF(B209&lt;&gt;$C$7*12,B209+1,"")</f>
        <v>197</v>
      </c>
      <c r="C210" s="3">
        <f>$C$8</f>
        <v>6641.8180955407124</v>
      </c>
      <c r="D210" s="3">
        <f t="shared" si="23"/>
        <v>1308438.1648215186</v>
      </c>
      <c r="E210" s="3">
        <f>G209*$C$6/12</f>
        <v>1665.6089230157288</v>
      </c>
      <c r="F210" s="3">
        <f t="shared" si="21"/>
        <v>4976.2091725249838</v>
      </c>
      <c r="G210" s="3">
        <f t="shared" si="22"/>
        <v>248027.67786783891</v>
      </c>
      <c r="I210" s="3">
        <f>$C$3*(1+$H$3/12)^B210</f>
        <v>1926249.1150900815</v>
      </c>
      <c r="J210" s="3">
        <f>$H$4*I209</f>
        <v>7679.3984654754086</v>
      </c>
      <c r="K210" s="3">
        <f t="shared" si="24"/>
        <v>1111498.9381080682</v>
      </c>
      <c r="M210" s="4">
        <f t="shared" si="25"/>
        <v>1037.5803699346961</v>
      </c>
      <c r="N210" s="4">
        <f t="shared" si="26"/>
        <v>-196939.22671345211</v>
      </c>
      <c r="O210" s="4">
        <f t="shared" si="27"/>
        <v>1481282.2105087922</v>
      </c>
    </row>
    <row r="211" spans="1:15" hidden="1" x14ac:dyDescent="0.25">
      <c r="A211" s="5"/>
      <c r="B211">
        <f>IF(B210&lt;&gt;$C$7*12,B210+1,"")</f>
        <v>198</v>
      </c>
      <c r="C211" s="3">
        <f>$C$8</f>
        <v>6641.8180955407124</v>
      </c>
      <c r="D211" s="3">
        <f t="shared" si="23"/>
        <v>1315079.9829170592</v>
      </c>
      <c r="E211" s="3">
        <f>G210*$C$6/12</f>
        <v>1632.8488792966061</v>
      </c>
      <c r="F211" s="3">
        <f t="shared" si="21"/>
        <v>5008.9692162441061</v>
      </c>
      <c r="G211" s="3">
        <f t="shared" si="22"/>
        <v>243018.70865159482</v>
      </c>
      <c r="I211" s="3">
        <f>$C$3*(1+$H$3/12)^B211</f>
        <v>1932669.9454737157</v>
      </c>
      <c r="J211" s="3">
        <f>$H$4*I210</f>
        <v>7704.9964603603257</v>
      </c>
      <c r="K211" s="3">
        <f t="shared" si="24"/>
        <v>1119203.9345684284</v>
      </c>
      <c r="M211" s="4">
        <f t="shared" si="25"/>
        <v>1063.1783648196133</v>
      </c>
      <c r="N211" s="4">
        <f t="shared" si="26"/>
        <v>-195876.0483486325</v>
      </c>
      <c r="O211" s="4">
        <f t="shared" si="27"/>
        <v>1493775.1884734901</v>
      </c>
    </row>
    <row r="212" spans="1:15" hidden="1" x14ac:dyDescent="0.25">
      <c r="A212" s="5"/>
      <c r="B212">
        <f>IF(B211&lt;&gt;$C$7*12,B211+1,"")</f>
        <v>199</v>
      </c>
      <c r="C212" s="3">
        <f>$C$8</f>
        <v>6641.8180955407124</v>
      </c>
      <c r="D212" s="3">
        <f t="shared" si="23"/>
        <v>1321721.8010125998</v>
      </c>
      <c r="E212" s="3">
        <f>G211*$C$6/12</f>
        <v>1599.8731652896658</v>
      </c>
      <c r="F212" s="3">
        <f t="shared" si="21"/>
        <v>5041.9449302510466</v>
      </c>
      <c r="G212" s="3">
        <f t="shared" si="22"/>
        <v>237976.76372134377</v>
      </c>
      <c r="I212" s="3">
        <f>$C$3*(1+$H$3/12)^B212</f>
        <v>1939112.1786252952</v>
      </c>
      <c r="J212" s="3">
        <f>$H$4*I211</f>
        <v>7730.6797818948626</v>
      </c>
      <c r="K212" s="3">
        <f t="shared" si="24"/>
        <v>1126934.6143503233</v>
      </c>
      <c r="M212" s="4">
        <f t="shared" si="25"/>
        <v>1088.8616863541502</v>
      </c>
      <c r="N212" s="4">
        <f t="shared" si="26"/>
        <v>-194787.18666227834</v>
      </c>
      <c r="O212" s="4">
        <f t="shared" si="27"/>
        <v>1506348.2282416746</v>
      </c>
    </row>
    <row r="213" spans="1:15" hidden="1" x14ac:dyDescent="0.25">
      <c r="A213" s="5"/>
      <c r="B213">
        <f>IF(B212&lt;&gt;$C$7*12,B212+1,"")</f>
        <v>200</v>
      </c>
      <c r="C213" s="3">
        <f>$C$8</f>
        <v>6641.8180955407124</v>
      </c>
      <c r="D213" s="3">
        <f t="shared" si="23"/>
        <v>1328363.6191081405</v>
      </c>
      <c r="E213" s="3">
        <f>G212*$C$6/12</f>
        <v>1566.6803611655132</v>
      </c>
      <c r="F213" s="3">
        <f t="shared" si="21"/>
        <v>5075.1377343751992</v>
      </c>
      <c r="G213" s="3">
        <f t="shared" si="22"/>
        <v>232901.62598696857</v>
      </c>
      <c r="I213" s="3">
        <f>$C$3*(1+$H$3/12)^B213</f>
        <v>1945575.8858873793</v>
      </c>
      <c r="J213" s="3">
        <f>$H$4*I212</f>
        <v>7756.4487145011808</v>
      </c>
      <c r="K213" s="3">
        <f t="shared" si="24"/>
        <v>1134691.0630648246</v>
      </c>
      <c r="M213" s="4">
        <f t="shared" si="25"/>
        <v>1114.6306189604684</v>
      </c>
      <c r="N213" s="4">
        <f t="shared" si="26"/>
        <v>-193672.55604331786</v>
      </c>
      <c r="O213" s="4">
        <f t="shared" si="27"/>
        <v>1519001.703857095</v>
      </c>
    </row>
    <row r="214" spans="1:15" hidden="1" x14ac:dyDescent="0.25">
      <c r="A214" s="5"/>
      <c r="B214">
        <f>IF(B213&lt;&gt;$C$7*12,B213+1,"")</f>
        <v>201</v>
      </c>
      <c r="C214" s="3">
        <f>$C$8</f>
        <v>6641.8180955407124</v>
      </c>
      <c r="D214" s="3">
        <f t="shared" si="23"/>
        <v>1335005.4372036811</v>
      </c>
      <c r="E214" s="3">
        <f>G213*$C$6/12</f>
        <v>1533.2690377475431</v>
      </c>
      <c r="F214" s="3">
        <f t="shared" si="21"/>
        <v>5108.5490577931696</v>
      </c>
      <c r="G214" s="3">
        <f t="shared" si="22"/>
        <v>227793.07692917541</v>
      </c>
      <c r="I214" s="3">
        <f>$C$3*(1+$H$3/12)^B214</f>
        <v>1952061.1388403371</v>
      </c>
      <c r="J214" s="3">
        <f>$H$4*I213</f>
        <v>7782.3035435495176</v>
      </c>
      <c r="K214" s="3">
        <f t="shared" si="24"/>
        <v>1142473.3666083741</v>
      </c>
      <c r="M214" s="4">
        <f t="shared" si="25"/>
        <v>1140.4854480088052</v>
      </c>
      <c r="N214" s="4">
        <f t="shared" si="26"/>
        <v>-192532.07059530905</v>
      </c>
      <c r="O214" s="4">
        <f t="shared" si="27"/>
        <v>1531735.9913158547</v>
      </c>
    </row>
    <row r="215" spans="1:15" hidden="1" x14ac:dyDescent="0.25">
      <c r="A215" s="5"/>
      <c r="B215">
        <f>IF(B214&lt;&gt;$C$7*12,B214+1,"")</f>
        <v>202</v>
      </c>
      <c r="C215" s="3">
        <f>$C$8</f>
        <v>6641.8180955407124</v>
      </c>
      <c r="D215" s="3">
        <f t="shared" si="23"/>
        <v>1341647.2552992217</v>
      </c>
      <c r="E215" s="3">
        <f>G214*$C$6/12</f>
        <v>1499.6377564504048</v>
      </c>
      <c r="F215" s="3">
        <f t="shared" si="21"/>
        <v>5142.1803390903078</v>
      </c>
      <c r="G215" s="3">
        <f t="shared" si="22"/>
        <v>222650.89659008512</v>
      </c>
      <c r="I215" s="3">
        <f>$C$3*(1+$H$3/12)^B215</f>
        <v>1958568.0093031388</v>
      </c>
      <c r="J215" s="3">
        <f>$H$4*I214</f>
        <v>7808.2445553613479</v>
      </c>
      <c r="K215" s="3">
        <f t="shared" si="24"/>
        <v>1150281.6111637354</v>
      </c>
      <c r="M215" s="4">
        <f t="shared" si="25"/>
        <v>1166.4264598206355</v>
      </c>
      <c r="N215" s="4">
        <f t="shared" si="26"/>
        <v>-191365.64413548843</v>
      </c>
      <c r="O215" s="4">
        <f t="shared" si="27"/>
        <v>1544551.4685775675</v>
      </c>
    </row>
    <row r="216" spans="1:15" hidden="1" x14ac:dyDescent="0.25">
      <c r="A216" s="5"/>
      <c r="B216">
        <f>IF(B215&lt;&gt;$C$7*12,B215+1,"")</f>
        <v>203</v>
      </c>
      <c r="C216" s="3">
        <f>$C$8</f>
        <v>6641.8180955407124</v>
      </c>
      <c r="D216" s="3">
        <f t="shared" si="23"/>
        <v>1348289.0733947624</v>
      </c>
      <c r="E216" s="3">
        <f>G215*$C$6/12</f>
        <v>1465.7850692180602</v>
      </c>
      <c r="F216" s="3">
        <f t="shared" si="21"/>
        <v>5176.0330263226524</v>
      </c>
      <c r="G216" s="3">
        <f t="shared" si="22"/>
        <v>217474.86356376245</v>
      </c>
      <c r="I216" s="3">
        <f>$C$3*(1+$H$3/12)^B216</f>
        <v>1965096.5693341496</v>
      </c>
      <c r="J216" s="3">
        <f>$H$4*I215</f>
        <v>7834.272037212555</v>
      </c>
      <c r="K216" s="3">
        <f t="shared" si="24"/>
        <v>1158115.8832009479</v>
      </c>
      <c r="M216" s="4">
        <f t="shared" si="25"/>
        <v>1192.4539416718426</v>
      </c>
      <c r="N216" s="4">
        <f t="shared" si="26"/>
        <v>-190173.19019381658</v>
      </c>
      <c r="O216" s="4">
        <f t="shared" si="27"/>
        <v>1557448.5155765726</v>
      </c>
    </row>
    <row r="217" spans="1:15" x14ac:dyDescent="0.25">
      <c r="A217" s="5">
        <v>17</v>
      </c>
      <c r="B217">
        <f>IF(B216&lt;&gt;$C$7*12,B216+1,"")</f>
        <v>204</v>
      </c>
      <c r="C217" s="3">
        <f>$C$8</f>
        <v>6641.8180955407124</v>
      </c>
      <c r="D217" s="3">
        <f t="shared" si="23"/>
        <v>1354930.891490303</v>
      </c>
      <c r="E217" s="3">
        <f>G216*$C$6/12</f>
        <v>1431.7095184614361</v>
      </c>
      <c r="F217" s="3">
        <f t="shared" si="21"/>
        <v>5210.1085770792761</v>
      </c>
      <c r="G217" s="3">
        <f t="shared" si="22"/>
        <v>212264.75498668317</v>
      </c>
      <c r="I217" s="3">
        <f>$C$3*(1+$H$3/12)^B217</f>
        <v>1971646.8912319301</v>
      </c>
      <c r="J217" s="3">
        <f>$H$4*I216</f>
        <v>7860.3862773365981</v>
      </c>
      <c r="K217" s="3">
        <f t="shared" si="24"/>
        <v>1165976.2694782845</v>
      </c>
      <c r="M217" s="4">
        <f t="shared" si="25"/>
        <v>1218.5681817958857</v>
      </c>
      <c r="N217" s="4">
        <f t="shared" si="26"/>
        <v>-188954.6220120207</v>
      </c>
      <c r="O217" s="4">
        <f t="shared" si="27"/>
        <v>1570427.5142332288</v>
      </c>
    </row>
    <row r="218" spans="1:15" hidden="1" x14ac:dyDescent="0.25">
      <c r="A218" s="5"/>
      <c r="B218">
        <f>IF(B217&lt;&gt;$C$7*12,B217+1,"")</f>
        <v>205</v>
      </c>
      <c r="C218" s="3">
        <f>$C$8</f>
        <v>6641.8180955407124</v>
      </c>
      <c r="D218" s="3">
        <f t="shared" si="23"/>
        <v>1361572.7095858436</v>
      </c>
      <c r="E218" s="3">
        <f>G217*$C$6/12</f>
        <v>1397.4096369956642</v>
      </c>
      <c r="F218" s="3">
        <f t="shared" si="21"/>
        <v>5244.4084585450482</v>
      </c>
      <c r="G218" s="3">
        <f t="shared" si="22"/>
        <v>207020.34652813812</v>
      </c>
      <c r="I218" s="3">
        <f>$C$3*(1+$H$3/12)^B218</f>
        <v>1978219.0475360365</v>
      </c>
      <c r="J218" s="3">
        <f>$H$4*I217</f>
        <v>7886.5875649277205</v>
      </c>
      <c r="K218" s="3">
        <f t="shared" si="24"/>
        <v>1173862.8570432123</v>
      </c>
      <c r="M218" s="4">
        <f t="shared" si="25"/>
        <v>1244.769469387008</v>
      </c>
      <c r="N218" s="4">
        <f t="shared" si="26"/>
        <v>-187709.85254263369</v>
      </c>
      <c r="O218" s="4">
        <f t="shared" si="27"/>
        <v>1583488.8484652671</v>
      </c>
    </row>
    <row r="219" spans="1:15" hidden="1" x14ac:dyDescent="0.25">
      <c r="A219" s="5"/>
      <c r="B219">
        <f>IF(B218&lt;&gt;$C$7*12,B218+1,"")</f>
        <v>206</v>
      </c>
      <c r="C219" s="3">
        <f>$C$8</f>
        <v>6641.8180955407124</v>
      </c>
      <c r="D219" s="3">
        <f t="shared" si="23"/>
        <v>1368214.5276813842</v>
      </c>
      <c r="E219" s="3">
        <f>G218*$C$6/12</f>
        <v>1362.8839479769092</v>
      </c>
      <c r="F219" s="3">
        <f t="shared" si="21"/>
        <v>5278.934147563803</v>
      </c>
      <c r="G219" s="3">
        <f t="shared" si="22"/>
        <v>201741.41238057433</v>
      </c>
      <c r="I219" s="3">
        <f>$C$3*(1+$H$3/12)^B219</f>
        <v>1984813.1110278233</v>
      </c>
      <c r="J219" s="3">
        <f>$H$4*I218</f>
        <v>7912.8761901441458</v>
      </c>
      <c r="K219" s="3">
        <f t="shared" si="24"/>
        <v>1181775.7332333564</v>
      </c>
      <c r="M219" s="4">
        <f t="shared" si="25"/>
        <v>1271.0580946034333</v>
      </c>
      <c r="N219" s="4">
        <f t="shared" si="26"/>
        <v>-186438.79444803024</v>
      </c>
      <c r="O219" s="4">
        <f t="shared" si="27"/>
        <v>1596632.9041992212</v>
      </c>
    </row>
    <row r="220" spans="1:15" hidden="1" x14ac:dyDescent="0.25">
      <c r="A220" s="5"/>
      <c r="B220">
        <f>IF(B219&lt;&gt;$C$7*12,B219+1,"")</f>
        <v>207</v>
      </c>
      <c r="C220" s="3">
        <f>$C$8</f>
        <v>6641.8180955407124</v>
      </c>
      <c r="D220" s="3">
        <f t="shared" si="23"/>
        <v>1374856.3457769249</v>
      </c>
      <c r="E220" s="3">
        <f>G219*$C$6/12</f>
        <v>1328.130964838781</v>
      </c>
      <c r="F220" s="3">
        <f t="shared" si="21"/>
        <v>5313.6871307019319</v>
      </c>
      <c r="G220" s="3">
        <f t="shared" si="22"/>
        <v>196427.7252498724</v>
      </c>
      <c r="I220" s="3">
        <f>$C$3*(1+$H$3/12)^B220</f>
        <v>1991429.1547312501</v>
      </c>
      <c r="J220" s="3">
        <f>$H$4*I219</f>
        <v>7939.2524441112937</v>
      </c>
      <c r="K220" s="3">
        <f t="shared" si="24"/>
        <v>1189714.9856774677</v>
      </c>
      <c r="M220" s="4">
        <f t="shared" si="25"/>
        <v>1297.4343485705813</v>
      </c>
      <c r="N220" s="4">
        <f t="shared" si="26"/>
        <v>-185141.36009945965</v>
      </c>
      <c r="O220" s="4">
        <f t="shared" si="27"/>
        <v>1609860.0693819206</v>
      </c>
    </row>
    <row r="221" spans="1:15" hidden="1" x14ac:dyDescent="0.25">
      <c r="A221" s="5"/>
      <c r="B221">
        <f>IF(B220&lt;&gt;$C$7*12,B220+1,"")</f>
        <v>208</v>
      </c>
      <c r="C221" s="3">
        <f>$C$8</f>
        <v>6641.8180955407124</v>
      </c>
      <c r="D221" s="3">
        <f t="shared" si="23"/>
        <v>1381498.1638724655</v>
      </c>
      <c r="E221" s="3">
        <f>G220*$C$6/12</f>
        <v>1293.1491912283266</v>
      </c>
      <c r="F221" s="3">
        <f t="shared" si="21"/>
        <v>5348.6689043123861</v>
      </c>
      <c r="G221" s="3">
        <f t="shared" si="22"/>
        <v>191079.05634556001</v>
      </c>
      <c r="I221" s="3">
        <f>$C$3*(1+$H$3/12)^B221</f>
        <v>1998067.2519136877</v>
      </c>
      <c r="J221" s="3">
        <f>$H$4*I220</f>
        <v>7965.7166189250011</v>
      </c>
      <c r="K221" s="3">
        <f t="shared" si="24"/>
        <v>1197680.7022963928</v>
      </c>
      <c r="M221" s="4">
        <f t="shared" si="25"/>
        <v>1323.8985233842886</v>
      </c>
      <c r="N221" s="4">
        <f t="shared" si="26"/>
        <v>-183817.46157607535</v>
      </c>
      <c r="O221" s="4">
        <f t="shared" si="27"/>
        <v>1623170.7339920551</v>
      </c>
    </row>
    <row r="222" spans="1:15" hidden="1" x14ac:dyDescent="0.25">
      <c r="A222" s="5"/>
      <c r="B222">
        <f>IF(B221&lt;&gt;$C$7*12,B221+1,"")</f>
        <v>209</v>
      </c>
      <c r="C222" s="3">
        <f>$C$8</f>
        <v>6641.8180955407124</v>
      </c>
      <c r="D222" s="3">
        <f t="shared" si="23"/>
        <v>1388139.9819680061</v>
      </c>
      <c r="E222" s="3">
        <f>G221*$C$6/12</f>
        <v>1257.9371209416033</v>
      </c>
      <c r="F222" s="3">
        <f t="shared" si="21"/>
        <v>5383.8809745991093</v>
      </c>
      <c r="G222" s="3">
        <f t="shared" si="22"/>
        <v>185695.1753709609</v>
      </c>
      <c r="I222" s="3">
        <f>$C$3*(1+$H$3/12)^B222</f>
        <v>2004727.4760867336</v>
      </c>
      <c r="J222" s="3">
        <f>$H$4*I221</f>
        <v>7992.2690076547506</v>
      </c>
      <c r="K222" s="3">
        <f t="shared" si="24"/>
        <v>1205672.9713040476</v>
      </c>
      <c r="M222" s="4">
        <f t="shared" si="25"/>
        <v>1350.4509121140381</v>
      </c>
      <c r="N222" s="4">
        <f t="shared" si="26"/>
        <v>-182467.01066396132</v>
      </c>
      <c r="O222" s="4">
        <f t="shared" si="27"/>
        <v>1636565.2900518142</v>
      </c>
    </row>
    <row r="223" spans="1:15" hidden="1" x14ac:dyDescent="0.25">
      <c r="A223" s="5"/>
      <c r="B223">
        <f>IF(B222&lt;&gt;$C$7*12,B222+1,"")</f>
        <v>210</v>
      </c>
      <c r="C223" s="3">
        <f>$C$8</f>
        <v>6641.8180955407124</v>
      </c>
      <c r="D223" s="3">
        <f t="shared" si="23"/>
        <v>1394781.8000635467</v>
      </c>
      <c r="E223" s="3">
        <f>G222*$C$6/12</f>
        <v>1222.493237858826</v>
      </c>
      <c r="F223" s="3">
        <f t="shared" si="21"/>
        <v>5419.324857681886</v>
      </c>
      <c r="G223" s="3">
        <f t="shared" si="22"/>
        <v>180275.85051327903</v>
      </c>
      <c r="I223" s="3">
        <f>$C$3*(1+$H$3/12)^B223</f>
        <v>2011409.9010070227</v>
      </c>
      <c r="J223" s="3">
        <f>$H$4*I222</f>
        <v>8018.909904346935</v>
      </c>
      <c r="K223" s="3">
        <f t="shared" si="24"/>
        <v>1213691.8812083947</v>
      </c>
      <c r="M223" s="4">
        <f t="shared" si="25"/>
        <v>1377.0918088062226</v>
      </c>
      <c r="N223" s="4">
        <f t="shared" si="26"/>
        <v>-181089.91885515509</v>
      </c>
      <c r="O223" s="4">
        <f t="shared" si="27"/>
        <v>1650044.1316385916</v>
      </c>
    </row>
    <row r="224" spans="1:15" hidden="1" x14ac:dyDescent="0.25">
      <c r="A224" s="5"/>
      <c r="B224">
        <f>IF(B223&lt;&gt;$C$7*12,B223+1,"")</f>
        <v>211</v>
      </c>
      <c r="C224" s="3">
        <f>$C$8</f>
        <v>6641.8180955407124</v>
      </c>
      <c r="D224" s="3">
        <f t="shared" si="23"/>
        <v>1401423.6181590874</v>
      </c>
      <c r="E224" s="3">
        <f>G223*$C$6/12</f>
        <v>1186.816015879087</v>
      </c>
      <c r="F224" s="3">
        <f t="shared" si="21"/>
        <v>5455.0020796616254</v>
      </c>
      <c r="G224" s="3">
        <f t="shared" si="22"/>
        <v>174820.84843361742</v>
      </c>
      <c r="I224" s="3">
        <f>$C$3*(1+$H$3/12)^B224</f>
        <v>2018114.6006770465</v>
      </c>
      <c r="J224" s="3">
        <f>$H$4*I223</f>
        <v>8045.6396040280906</v>
      </c>
      <c r="K224" s="3">
        <f t="shared" si="24"/>
        <v>1221737.5208124227</v>
      </c>
      <c r="M224" s="4">
        <f t="shared" si="25"/>
        <v>1403.8215084873782</v>
      </c>
      <c r="N224" s="4">
        <f t="shared" si="26"/>
        <v>-179686.09734666772</v>
      </c>
      <c r="O224" s="4">
        <f t="shared" si="27"/>
        <v>1663607.6548967641</v>
      </c>
    </row>
    <row r="225" spans="1:15" hidden="1" x14ac:dyDescent="0.25">
      <c r="A225" s="5"/>
      <c r="B225">
        <f>IF(B224&lt;&gt;$C$7*12,B224+1,"")</f>
        <v>212</v>
      </c>
      <c r="C225" s="3">
        <f>$C$8</f>
        <v>6641.8180955407124</v>
      </c>
      <c r="D225" s="3">
        <f t="shared" si="23"/>
        <v>1408065.436254628</v>
      </c>
      <c r="E225" s="3">
        <f>G224*$C$6/12</f>
        <v>1150.9039188546481</v>
      </c>
      <c r="F225" s="3">
        <f t="shared" si="21"/>
        <v>5490.9141766860648</v>
      </c>
      <c r="G225" s="3">
        <f t="shared" si="22"/>
        <v>169329.93425693136</v>
      </c>
      <c r="I225" s="3">
        <f>$C$3*(1+$H$3/12)^B225</f>
        <v>2024841.6493459702</v>
      </c>
      <c r="J225" s="3">
        <f>$H$4*I224</f>
        <v>8072.4584027081864</v>
      </c>
      <c r="K225" s="3">
        <f t="shared" si="24"/>
        <v>1229809.9792151309</v>
      </c>
      <c r="M225" s="4">
        <f t="shared" si="25"/>
        <v>1430.640307167474</v>
      </c>
      <c r="N225" s="4">
        <f t="shared" si="26"/>
        <v>-178255.45703950024</v>
      </c>
      <c r="O225" s="4">
        <f t="shared" si="27"/>
        <v>1677256.2580495421</v>
      </c>
    </row>
    <row r="226" spans="1:15" hidden="1" x14ac:dyDescent="0.25">
      <c r="A226" s="5"/>
      <c r="B226">
        <f>IF(B225&lt;&gt;$C$7*12,B225+1,"")</f>
        <v>213</v>
      </c>
      <c r="C226" s="3">
        <f>$C$8</f>
        <v>6641.8180955407124</v>
      </c>
      <c r="D226" s="3">
        <f t="shared" si="23"/>
        <v>1414707.2543501686</v>
      </c>
      <c r="E226" s="3">
        <f>G225*$C$6/12</f>
        <v>1114.7554005247982</v>
      </c>
      <c r="F226" s="3">
        <f t="shared" si="21"/>
        <v>5527.062695015914</v>
      </c>
      <c r="G226" s="3">
        <f t="shared" si="22"/>
        <v>163802.87156191544</v>
      </c>
      <c r="I226" s="3">
        <f>$C$3*(1+$H$3/12)^B226</f>
        <v>2031591.1215104565</v>
      </c>
      <c r="J226" s="3">
        <f>$H$4*I225</f>
        <v>8099.3665973838815</v>
      </c>
      <c r="K226" s="3">
        <f t="shared" si="24"/>
        <v>1237909.3458125149</v>
      </c>
      <c r="M226" s="4">
        <f t="shared" si="25"/>
        <v>1457.5485018431691</v>
      </c>
      <c r="N226" s="4">
        <f t="shared" si="26"/>
        <v>-176797.90853765706</v>
      </c>
      <c r="O226" s="4">
        <f t="shared" si="27"/>
        <v>1690990.3414108874</v>
      </c>
    </row>
    <row r="227" spans="1:15" hidden="1" x14ac:dyDescent="0.25">
      <c r="A227" s="5"/>
      <c r="B227">
        <f>IF(B226&lt;&gt;$C$7*12,B226+1,"")</f>
        <v>214</v>
      </c>
      <c r="C227" s="3">
        <f>$C$8</f>
        <v>6641.8180955407124</v>
      </c>
      <c r="D227" s="3">
        <f t="shared" si="23"/>
        <v>1421349.0724457093</v>
      </c>
      <c r="E227" s="3">
        <f>G226*$C$6/12</f>
        <v>1078.3689044492767</v>
      </c>
      <c r="F227" s="3">
        <f t="shared" si="21"/>
        <v>5563.4491910914358</v>
      </c>
      <c r="G227" s="3">
        <f t="shared" si="22"/>
        <v>158239.422370824</v>
      </c>
      <c r="I227" s="3">
        <f>$C$3*(1+$H$3/12)^B227</f>
        <v>2038363.0919154915</v>
      </c>
      <c r="J227" s="3">
        <f>$H$4*I226</f>
        <v>8126.3644860418262</v>
      </c>
      <c r="K227" s="3">
        <f t="shared" si="24"/>
        <v>1246035.7102985566</v>
      </c>
      <c r="M227" s="4">
        <f t="shared" si="25"/>
        <v>1484.5463905011138</v>
      </c>
      <c r="N227" s="4">
        <f t="shared" si="26"/>
        <v>-175313.36214715595</v>
      </c>
      <c r="O227" s="4">
        <f t="shared" si="27"/>
        <v>1704810.3073975146</v>
      </c>
    </row>
    <row r="228" spans="1:15" hidden="1" x14ac:dyDescent="0.25">
      <c r="A228" s="5"/>
      <c r="B228">
        <f>IF(B227&lt;&gt;$C$7*12,B227+1,"")</f>
        <v>215</v>
      </c>
      <c r="C228" s="3">
        <f>$C$8</f>
        <v>6641.8180955407124</v>
      </c>
      <c r="D228" s="3">
        <f t="shared" si="23"/>
        <v>1427990.8905412499</v>
      </c>
      <c r="E228" s="3">
        <f>G227*$C$6/12</f>
        <v>1041.7428639412581</v>
      </c>
      <c r="F228" s="3">
        <f t="shared" si="21"/>
        <v>5600.0752315994541</v>
      </c>
      <c r="G228" s="3">
        <f t="shared" si="22"/>
        <v>152639.34713922456</v>
      </c>
      <c r="I228" s="3">
        <f>$C$3*(1+$H$3/12)^B228</f>
        <v>2045157.6355552103</v>
      </c>
      <c r="J228" s="3">
        <f>$H$4*I227</f>
        <v>8153.4523676619665</v>
      </c>
      <c r="K228" s="3">
        <f t="shared" si="24"/>
        <v>1254189.1626662186</v>
      </c>
      <c r="M228" s="4">
        <f t="shared" si="25"/>
        <v>1511.6342721212541</v>
      </c>
      <c r="N228" s="4">
        <f t="shared" si="26"/>
        <v>-173801.7278750347</v>
      </c>
      <c r="O228" s="4">
        <f t="shared" si="27"/>
        <v>1718716.5605409546</v>
      </c>
    </row>
    <row r="229" spans="1:15" x14ac:dyDescent="0.25">
      <c r="A229" s="5">
        <v>18</v>
      </c>
      <c r="B229">
        <f>IF(B228&lt;&gt;$C$7*12,B228+1,"")</f>
        <v>216</v>
      </c>
      <c r="C229" s="3">
        <f>$C$8</f>
        <v>6641.8180955407124</v>
      </c>
      <c r="D229" s="3">
        <f t="shared" si="23"/>
        <v>1434632.7086367905</v>
      </c>
      <c r="E229" s="3">
        <f>G228*$C$6/12</f>
        <v>1004.8757019998951</v>
      </c>
      <c r="F229" s="3">
        <f t="shared" si="21"/>
        <v>5636.9423935408176</v>
      </c>
      <c r="G229" s="3">
        <f t="shared" si="22"/>
        <v>147002.40474568374</v>
      </c>
      <c r="I229" s="3">
        <f>$C$3*(1+$H$3/12)^B229</f>
        <v>2051974.8276737276</v>
      </c>
      <c r="J229" s="3">
        <f>$H$4*I228</f>
        <v>8180.6305422208416</v>
      </c>
      <c r="K229" s="3">
        <f t="shared" si="24"/>
        <v>1262369.7932084394</v>
      </c>
      <c r="M229" s="4">
        <f t="shared" si="25"/>
        <v>1538.8124466801291</v>
      </c>
      <c r="N229" s="4">
        <f t="shared" si="26"/>
        <v>-172262.91542835458</v>
      </c>
      <c r="O229" s="4">
        <f t="shared" si="27"/>
        <v>1732709.507499693</v>
      </c>
    </row>
    <row r="230" spans="1:15" hidden="1" x14ac:dyDescent="0.25">
      <c r="A230" s="5"/>
      <c r="B230">
        <f>IF(B229&lt;&gt;$C$7*12,B229+1,"")</f>
        <v>217</v>
      </c>
      <c r="C230" s="3">
        <f>$C$8</f>
        <v>6641.8180955407124</v>
      </c>
      <c r="D230" s="3">
        <f t="shared" si="23"/>
        <v>1441274.5267323311</v>
      </c>
      <c r="E230" s="3">
        <f>G229*$C$6/12</f>
        <v>967.7658312424179</v>
      </c>
      <c r="F230" s="3">
        <f t="shared" si="21"/>
        <v>5674.0522642982942</v>
      </c>
      <c r="G230" s="3">
        <f t="shared" si="22"/>
        <v>141328.35248138546</v>
      </c>
      <c r="I230" s="3">
        <f>$C$3*(1+$H$3/12)^B230</f>
        <v>2058814.7437659737</v>
      </c>
      <c r="J230" s="3">
        <f>$H$4*I229</f>
        <v>8207.899310694911</v>
      </c>
      <c r="K230" s="3">
        <f t="shared" si="24"/>
        <v>1270577.6925191344</v>
      </c>
      <c r="M230" s="4">
        <f t="shared" si="25"/>
        <v>1566.0812151541986</v>
      </c>
      <c r="N230" s="4">
        <f t="shared" si="26"/>
        <v>-170696.83421320037</v>
      </c>
      <c r="O230" s="4">
        <f t="shared" si="27"/>
        <v>1746789.5570713915</v>
      </c>
    </row>
    <row r="231" spans="1:15" hidden="1" x14ac:dyDescent="0.25">
      <c r="A231" s="5"/>
      <c r="B231">
        <f>IF(B230&lt;&gt;$C$7*12,B230+1,"")</f>
        <v>218</v>
      </c>
      <c r="C231" s="3">
        <f>$C$8</f>
        <v>6641.8180955407124</v>
      </c>
      <c r="D231" s="3">
        <f t="shared" si="23"/>
        <v>1447916.3448278718</v>
      </c>
      <c r="E231" s="3">
        <f>G230*$C$6/12</f>
        <v>930.41165383578755</v>
      </c>
      <c r="F231" s="3">
        <f t="shared" si="21"/>
        <v>5711.4064417049249</v>
      </c>
      <c r="G231" s="3">
        <f t="shared" si="22"/>
        <v>135616.94603968054</v>
      </c>
      <c r="I231" s="3">
        <f>$C$3*(1+$H$3/12)^B231</f>
        <v>2065677.4595785267</v>
      </c>
      <c r="J231" s="3">
        <f>$H$4*I230</f>
        <v>8235.2589750638945</v>
      </c>
      <c r="K231" s="3">
        <f t="shared" si="24"/>
        <v>1278812.9514941983</v>
      </c>
      <c r="M231" s="4">
        <f t="shared" si="25"/>
        <v>1593.440879523182</v>
      </c>
      <c r="N231" s="4">
        <f t="shared" si="26"/>
        <v>-169103.3933336772</v>
      </c>
      <c r="O231" s="4">
        <f t="shared" si="27"/>
        <v>1760957.1202051723</v>
      </c>
    </row>
    <row r="232" spans="1:15" hidden="1" x14ac:dyDescent="0.25">
      <c r="A232" s="5"/>
      <c r="B232">
        <f>IF(B231&lt;&gt;$C$7*12,B231+1,"")</f>
        <v>219</v>
      </c>
      <c r="C232" s="3">
        <f>$C$8</f>
        <v>6641.8180955407124</v>
      </c>
      <c r="D232" s="3">
        <f t="shared" si="23"/>
        <v>1454558.1629234124</v>
      </c>
      <c r="E232" s="3">
        <f>G231*$C$6/12</f>
        <v>892.81156142789689</v>
      </c>
      <c r="F232" s="3">
        <f t="shared" si="21"/>
        <v>5749.0065341128156</v>
      </c>
      <c r="G232" s="3">
        <f t="shared" si="22"/>
        <v>129867.93950556772</v>
      </c>
      <c r="I232" s="3">
        <f>$C$3*(1+$H$3/12)^B232</f>
        <v>2072563.051110456</v>
      </c>
      <c r="J232" s="3">
        <f>$H$4*I231</f>
        <v>8262.7098383141074</v>
      </c>
      <c r="K232" s="3">
        <f t="shared" si="24"/>
        <v>1287075.6613325125</v>
      </c>
      <c r="M232" s="4">
        <f t="shared" si="25"/>
        <v>1620.891742773395</v>
      </c>
      <c r="N232" s="4">
        <f t="shared" si="26"/>
        <v>-167482.50159090382</v>
      </c>
      <c r="O232" s="4">
        <f t="shared" si="27"/>
        <v>1775212.6100139883</v>
      </c>
    </row>
    <row r="233" spans="1:15" hidden="1" x14ac:dyDescent="0.25">
      <c r="A233" s="5"/>
      <c r="B233">
        <f>IF(B232&lt;&gt;$C$7*12,B232+1,"")</f>
        <v>220</v>
      </c>
      <c r="C233" s="3">
        <f>$C$8</f>
        <v>6641.8180955407124</v>
      </c>
      <c r="D233" s="3">
        <f t="shared" si="23"/>
        <v>1461199.981018953</v>
      </c>
      <c r="E233" s="3">
        <f>G232*$C$6/12</f>
        <v>854.96393507832079</v>
      </c>
      <c r="F233" s="3">
        <f t="shared" si="21"/>
        <v>5786.8541604623915</v>
      </c>
      <c r="G233" s="3">
        <f t="shared" si="22"/>
        <v>124081.08534510533</v>
      </c>
      <c r="I233" s="3">
        <f>$C$3*(1+$H$3/12)^B233</f>
        <v>2079471.5946141572</v>
      </c>
      <c r="J233" s="3">
        <f>$H$4*I232</f>
        <v>8290.2522044418238</v>
      </c>
      <c r="K233" s="3">
        <f t="shared" si="24"/>
        <v>1295365.9135369544</v>
      </c>
      <c r="M233" s="4">
        <f t="shared" si="25"/>
        <v>1648.4341089011114</v>
      </c>
      <c r="N233" s="4">
        <f t="shared" si="26"/>
        <v>-165834.06748200272</v>
      </c>
      <c r="O233" s="4">
        <f t="shared" si="27"/>
        <v>1789556.4417870534</v>
      </c>
    </row>
    <row r="234" spans="1:15" hidden="1" x14ac:dyDescent="0.25">
      <c r="A234" s="5"/>
      <c r="B234">
        <f>IF(B233&lt;&gt;$C$7*12,B233+1,"")</f>
        <v>221</v>
      </c>
      <c r="C234" s="3">
        <f>$C$8</f>
        <v>6641.8180955407124</v>
      </c>
      <c r="D234" s="3">
        <f t="shared" si="23"/>
        <v>1467841.7991144937</v>
      </c>
      <c r="E234" s="3">
        <f>G233*$C$6/12</f>
        <v>816.86714518861015</v>
      </c>
      <c r="F234" s="3">
        <f>C234-E234</f>
        <v>5824.9509503521022</v>
      </c>
      <c r="G234" s="3">
        <f t="shared" ref="G234:G253" si="28">G233-F234</f>
        <v>118256.13439475323</v>
      </c>
      <c r="I234" s="3">
        <f>$C$3*(1+$H$3/12)^B234</f>
        <v>2086403.1665962045</v>
      </c>
      <c r="J234" s="3">
        <f>$H$4*I233</f>
        <v>8317.8863784566292</v>
      </c>
      <c r="K234" s="3">
        <f t="shared" si="24"/>
        <v>1303683.799915411</v>
      </c>
      <c r="M234" s="4">
        <f t="shared" si="25"/>
        <v>1676.0682829159168</v>
      </c>
      <c r="N234" s="4">
        <f t="shared" si="26"/>
        <v>-164157.9991990868</v>
      </c>
      <c r="O234" s="4">
        <f t="shared" si="27"/>
        <v>1803989.0330023686</v>
      </c>
    </row>
    <row r="235" spans="1:15" hidden="1" x14ac:dyDescent="0.25">
      <c r="A235" s="5"/>
      <c r="B235">
        <f>IF(B234&lt;&gt;$C$7*12,B234+1,"")</f>
        <v>222</v>
      </c>
      <c r="C235" s="3">
        <f>$C$8</f>
        <v>6641.8180955407124</v>
      </c>
      <c r="D235" s="3">
        <f t="shared" si="23"/>
        <v>1474483.6172100343</v>
      </c>
      <c r="E235" s="3">
        <f>G234*$C$6/12</f>
        <v>778.51955143212547</v>
      </c>
      <c r="F235" s="3">
        <f>C235-E235</f>
        <v>5863.2985441085866</v>
      </c>
      <c r="G235" s="3">
        <f t="shared" si="28"/>
        <v>112392.83585064464</v>
      </c>
      <c r="I235" s="3">
        <f>$C$3*(1+$H$3/12)^B235</f>
        <v>2093357.8438181919</v>
      </c>
      <c r="J235" s="3">
        <f>$H$4*I234</f>
        <v>8345.612666384819</v>
      </c>
      <c r="K235" s="3">
        <f t="shared" si="24"/>
        <v>1312029.4125817958</v>
      </c>
      <c r="M235" s="4">
        <f t="shared" si="25"/>
        <v>1703.7945708441066</v>
      </c>
      <c r="N235" s="4">
        <f t="shared" si="26"/>
        <v>-162454.2046282427</v>
      </c>
      <c r="O235" s="4">
        <f t="shared" si="27"/>
        <v>1818510.8033393091</v>
      </c>
    </row>
    <row r="236" spans="1:15" hidden="1" x14ac:dyDescent="0.25">
      <c r="A236" s="5"/>
      <c r="B236">
        <f>IF(B235&lt;&gt;$C$7*12,B235+1,"")</f>
        <v>223</v>
      </c>
      <c r="C236" s="3">
        <f>$C$8</f>
        <v>6641.8180955407124</v>
      </c>
      <c r="D236" s="3">
        <f t="shared" si="23"/>
        <v>1481125.4353055749</v>
      </c>
      <c r="E236" s="3">
        <f>G235*$C$6/12</f>
        <v>739.91950268341054</v>
      </c>
      <c r="F236" s="3">
        <f>C236-E236</f>
        <v>5901.898592857302</v>
      </c>
      <c r="G236" s="3">
        <f t="shared" si="28"/>
        <v>106490.93725778733</v>
      </c>
      <c r="I236" s="3">
        <f>$C$3*(1+$H$3/12)^B236</f>
        <v>2100335.7032975862</v>
      </c>
      <c r="J236" s="3">
        <f>$H$4*I235</f>
        <v>8373.4313752727685</v>
      </c>
      <c r="K236" s="3">
        <f t="shared" si="24"/>
        <v>1320402.8439570686</v>
      </c>
      <c r="M236" s="4">
        <f t="shared" si="25"/>
        <v>1731.6132797320561</v>
      </c>
      <c r="N236" s="4">
        <f t="shared" si="26"/>
        <v>-160722.59134851064</v>
      </c>
      <c r="O236" s="4">
        <f t="shared" si="27"/>
        <v>1833122.1746912925</v>
      </c>
    </row>
    <row r="237" spans="1:15" hidden="1" x14ac:dyDescent="0.25">
      <c r="A237" s="5"/>
      <c r="B237">
        <f>IF(B236&lt;&gt;$C$7*12,B236+1,"")</f>
        <v>224</v>
      </c>
      <c r="C237" s="3">
        <f>$C$8</f>
        <v>6641.8180955407124</v>
      </c>
      <c r="D237" s="3">
        <f t="shared" si="23"/>
        <v>1487767.2534011155</v>
      </c>
      <c r="E237" s="3">
        <f>G236*$C$6/12</f>
        <v>701.06533694710004</v>
      </c>
      <c r="F237" s="3">
        <f>C237-E237</f>
        <v>5940.7527585936123</v>
      </c>
      <c r="G237" s="3">
        <f t="shared" si="28"/>
        <v>100550.18449919371</v>
      </c>
      <c r="I237" s="3">
        <f>$C$3*(1+$H$3/12)^B237</f>
        <v>2107336.8223085785</v>
      </c>
      <c r="J237" s="3">
        <f>$H$4*I236</f>
        <v>8401.3428131903456</v>
      </c>
      <c r="K237" s="3">
        <f t="shared" si="24"/>
        <v>1328804.1867702589</v>
      </c>
      <c r="M237" s="4">
        <f t="shared" si="25"/>
        <v>1759.5247176496332</v>
      </c>
      <c r="N237" s="4">
        <f t="shared" si="26"/>
        <v>-158963.06663086102</v>
      </c>
      <c r="O237" s="4">
        <f t="shared" si="27"/>
        <v>1847823.5711785285</v>
      </c>
    </row>
    <row r="238" spans="1:15" hidden="1" x14ac:dyDescent="0.25">
      <c r="A238" s="5"/>
      <c r="B238">
        <f>IF(B237&lt;&gt;$C$7*12,B237+1,"")</f>
        <v>225</v>
      </c>
      <c r="C238" s="3">
        <f>$C$8</f>
        <v>6641.8180955407124</v>
      </c>
      <c r="D238" s="3">
        <f t="shared" si="23"/>
        <v>1494409.0714966562</v>
      </c>
      <c r="E238" s="3">
        <f>G237*$C$6/12</f>
        <v>661.9553812863586</v>
      </c>
      <c r="F238" s="3">
        <f>C238-E238</f>
        <v>5979.8627142543537</v>
      </c>
      <c r="G238" s="3">
        <f t="shared" si="28"/>
        <v>94570.321784939355</v>
      </c>
      <c r="I238" s="3">
        <f>$C$3*(1+$H$3/12)^B238</f>
        <v>2114361.2783829407</v>
      </c>
      <c r="J238" s="3">
        <f>$H$4*I237</f>
        <v>8429.3472892343143</v>
      </c>
      <c r="K238" s="3">
        <f t="shared" si="24"/>
        <v>1337233.5340594933</v>
      </c>
      <c r="M238" s="4">
        <f t="shared" si="25"/>
        <v>1787.5291936936019</v>
      </c>
      <c r="N238" s="4">
        <f t="shared" si="26"/>
        <v>-157175.53743716743</v>
      </c>
      <c r="O238" s="4">
        <f t="shared" si="27"/>
        <v>1862615.4191608382</v>
      </c>
    </row>
    <row r="239" spans="1:15" hidden="1" x14ac:dyDescent="0.25">
      <c r="A239" s="5"/>
      <c r="B239">
        <f>IF(B238&lt;&gt;$C$7*12,B238+1,"")</f>
        <v>226</v>
      </c>
      <c r="C239" s="3">
        <f>$C$8</f>
        <v>6641.8180955407124</v>
      </c>
      <c r="D239" s="3">
        <f t="shared" si="23"/>
        <v>1501050.8895921968</v>
      </c>
      <c r="E239" s="3">
        <f>G238*$C$6/12</f>
        <v>622.58795175085072</v>
      </c>
      <c r="F239" s="3">
        <f>C239-E239</f>
        <v>6019.2301437898614</v>
      </c>
      <c r="G239" s="3">
        <f t="shared" si="28"/>
        <v>88551.091641149498</v>
      </c>
      <c r="I239" s="3">
        <f>$C$3*(1+$H$3/12)^B239</f>
        <v>2121409.1493108841</v>
      </c>
      <c r="J239" s="3">
        <f>$H$4*I238</f>
        <v>8457.4451135317631</v>
      </c>
      <c r="K239" s="3">
        <f t="shared" si="24"/>
        <v>1345690.9791730251</v>
      </c>
      <c r="M239" s="4">
        <f t="shared" si="25"/>
        <v>1815.6270179910507</v>
      </c>
      <c r="N239" s="4">
        <f t="shared" si="26"/>
        <v>-155359.91041917636</v>
      </c>
      <c r="O239" s="4">
        <f t="shared" si="27"/>
        <v>1877498.1472505629</v>
      </c>
    </row>
    <row r="240" spans="1:15" hidden="1" x14ac:dyDescent="0.25">
      <c r="A240" s="5"/>
      <c r="B240">
        <f>IF(B239&lt;&gt;$C$7*12,B239+1,"")</f>
        <v>227</v>
      </c>
      <c r="C240" s="3">
        <f>$C$8</f>
        <v>6641.8180955407124</v>
      </c>
      <c r="D240" s="3">
        <f t="shared" si="23"/>
        <v>1507692.7076877374</v>
      </c>
      <c r="E240" s="3">
        <f>G239*$C$6/12</f>
        <v>582.96135330423419</v>
      </c>
      <c r="F240" s="3">
        <f>C240-E240</f>
        <v>6058.8567422364786</v>
      </c>
      <c r="G240" s="3">
        <f t="shared" si="28"/>
        <v>82492.234898913026</v>
      </c>
      <c r="I240" s="3">
        <f>$C$3*(1+$H$3/12)^B240</f>
        <v>2128480.5131419213</v>
      </c>
      <c r="J240" s="3">
        <f>$H$4*I239</f>
        <v>8485.636597243536</v>
      </c>
      <c r="K240" s="3">
        <f t="shared" si="24"/>
        <v>1354176.6157702687</v>
      </c>
      <c r="M240" s="4">
        <f t="shared" si="25"/>
        <v>1843.8185017028236</v>
      </c>
      <c r="N240" s="4">
        <f t="shared" si="26"/>
        <v>-153516.09191747353</v>
      </c>
      <c r="O240" s="4">
        <f t="shared" si="27"/>
        <v>1892472.1863255398</v>
      </c>
    </row>
    <row r="241" spans="1:15" x14ac:dyDescent="0.25">
      <c r="A241" s="5">
        <v>19</v>
      </c>
      <c r="B241">
        <f>IF(B240&lt;&gt;$C$7*12,B240+1,"")</f>
        <v>228</v>
      </c>
      <c r="C241" s="3">
        <f>$C$8</f>
        <v>6641.8180955407124</v>
      </c>
      <c r="D241" s="3">
        <f t="shared" si="23"/>
        <v>1514334.525783278</v>
      </c>
      <c r="E241" s="3">
        <f>G240*$C$6/12</f>
        <v>543.0738797511774</v>
      </c>
      <c r="F241" s="3">
        <f>C241-E241</f>
        <v>6098.7442157895348</v>
      </c>
      <c r="G241" s="3">
        <f t="shared" si="28"/>
        <v>76393.490683123498</v>
      </c>
      <c r="I241" s="3">
        <f>$C$3*(1+$H$3/12)^B241</f>
        <v>2135575.448185727</v>
      </c>
      <c r="J241" s="3">
        <f>$H$4*I240</f>
        <v>8513.9220525676847</v>
      </c>
      <c r="K241" s="3">
        <f t="shared" si="24"/>
        <v>1362690.5378228363</v>
      </c>
      <c r="M241" s="4">
        <f t="shared" si="25"/>
        <v>1872.1039570269722</v>
      </c>
      <c r="N241" s="4">
        <f t="shared" si="26"/>
        <v>-151643.98796044657</v>
      </c>
      <c r="O241" s="4">
        <f t="shared" si="27"/>
        <v>1907537.9695421616</v>
      </c>
    </row>
    <row r="242" spans="1:15" hidden="1" x14ac:dyDescent="0.25">
      <c r="A242" s="5"/>
      <c r="B242">
        <f>IF(B241&lt;&gt;$C$7*12,B241+1,"")</f>
        <v>229</v>
      </c>
      <c r="C242" s="3">
        <f>$C$8</f>
        <v>6641.8180955407124</v>
      </c>
      <c r="D242" s="3">
        <f t="shared" si="23"/>
        <v>1520976.3438788187</v>
      </c>
      <c r="E242" s="3">
        <f>G241*$C$6/12</f>
        <v>502.9238136638964</v>
      </c>
      <c r="F242" s="3">
        <f>C242-E242</f>
        <v>6138.8942818768164</v>
      </c>
      <c r="G242" s="3">
        <f t="shared" si="28"/>
        <v>70254.596401246687</v>
      </c>
      <c r="I242" s="3">
        <f>$C$3*(1+$H$3/12)^B242</f>
        <v>2142694.0330130127</v>
      </c>
      <c r="J242" s="3">
        <f>$H$4*I241</f>
        <v>8542.3017927429082</v>
      </c>
      <c r="K242" s="3">
        <f t="shared" si="24"/>
        <v>1371232.8396155792</v>
      </c>
      <c r="M242" s="4">
        <f t="shared" si="25"/>
        <v>1900.4836972021958</v>
      </c>
      <c r="N242" s="4">
        <f t="shared" si="26"/>
        <v>-149743.50426324437</v>
      </c>
      <c r="O242" s="4">
        <f t="shared" si="27"/>
        <v>1922695.9323485265</v>
      </c>
    </row>
    <row r="243" spans="1:15" hidden="1" x14ac:dyDescent="0.25">
      <c r="A243" s="5"/>
      <c r="B243">
        <f>IF(B242&lt;&gt;$C$7*12,B242+1,"")</f>
        <v>230</v>
      </c>
      <c r="C243" s="3">
        <f>$C$8</f>
        <v>6641.8180955407124</v>
      </c>
      <c r="D243" s="3">
        <f t="shared" si="23"/>
        <v>1527618.1619743593</v>
      </c>
      <c r="E243" s="3">
        <f>G242*$C$6/12</f>
        <v>462.50942630820737</v>
      </c>
      <c r="F243" s="3">
        <f>C243-E243</f>
        <v>6179.3086692325051</v>
      </c>
      <c r="G243" s="3">
        <f t="shared" si="28"/>
        <v>64075.287732014185</v>
      </c>
      <c r="I243" s="3">
        <f>$C$3*(1+$H$3/12)^B243</f>
        <v>2149836.3464563903</v>
      </c>
      <c r="J243" s="3">
        <f>$H$4*I242</f>
        <v>8570.7761320520513</v>
      </c>
      <c r="K243" s="3">
        <f t="shared" si="24"/>
        <v>1379803.6157476313</v>
      </c>
      <c r="M243" s="4">
        <f t="shared" si="25"/>
        <v>1928.9580365113388</v>
      </c>
      <c r="N243" s="4">
        <f t="shared" si="26"/>
        <v>-147814.54622673301</v>
      </c>
      <c r="O243" s="4">
        <f t="shared" si="27"/>
        <v>1937946.5124976481</v>
      </c>
    </row>
    <row r="244" spans="1:15" hidden="1" x14ac:dyDescent="0.25">
      <c r="A244" s="5"/>
      <c r="B244">
        <f>IF(B243&lt;&gt;$C$7*12,B243+1,"")</f>
        <v>231</v>
      </c>
      <c r="C244" s="3">
        <f>$C$8</f>
        <v>6641.8180955407124</v>
      </c>
      <c r="D244" s="3">
        <f t="shared" si="23"/>
        <v>1534259.9800698999</v>
      </c>
      <c r="E244" s="3">
        <f>G243*$C$6/12</f>
        <v>421.82897756909341</v>
      </c>
      <c r="F244" s="3">
        <f>C244-E244</f>
        <v>6219.9891179716187</v>
      </c>
      <c r="G244" s="3">
        <f t="shared" si="28"/>
        <v>57855.298614042564</v>
      </c>
      <c r="I244" s="3">
        <f>$C$3*(1+$H$3/12)^B244</f>
        <v>2157002.4676112453</v>
      </c>
      <c r="J244" s="3">
        <f>$H$4*I243</f>
        <v>8599.3453858255616</v>
      </c>
      <c r="K244" s="3">
        <f t="shared" si="24"/>
        <v>1388402.9611334568</v>
      </c>
      <c r="M244" s="4">
        <f t="shared" si="25"/>
        <v>1957.5272902848492</v>
      </c>
      <c r="N244" s="4">
        <f t="shared" si="26"/>
        <v>-145857.01893644818</v>
      </c>
      <c r="O244" s="4">
        <f t="shared" si="27"/>
        <v>1953290.1500607599</v>
      </c>
    </row>
    <row r="245" spans="1:15" hidden="1" x14ac:dyDescent="0.25">
      <c r="A245" s="5"/>
      <c r="B245">
        <f>IF(B244&lt;&gt;$C$7*12,B244+1,"")</f>
        <v>232</v>
      </c>
      <c r="C245" s="3">
        <f>$C$8</f>
        <v>6641.8180955407124</v>
      </c>
      <c r="D245" s="3">
        <f t="shared" si="23"/>
        <v>1540901.7981654406</v>
      </c>
      <c r="E245" s="3">
        <f>G244*$C$6/12</f>
        <v>380.8807158757802</v>
      </c>
      <c r="F245" s="3">
        <f>C245-E245</f>
        <v>6260.9373796649325</v>
      </c>
      <c r="G245" s="3">
        <f t="shared" si="28"/>
        <v>51594.361234377633</v>
      </c>
      <c r="I245" s="3">
        <f>$C$3*(1+$H$3/12)^B245</f>
        <v>2164192.475836616</v>
      </c>
      <c r="J245" s="3">
        <f>$H$4*I244</f>
        <v>8628.0098704449811</v>
      </c>
      <c r="K245" s="3">
        <f t="shared" si="24"/>
        <v>1397030.9710039017</v>
      </c>
      <c r="M245" s="4">
        <f t="shared" si="25"/>
        <v>1986.1917749042686</v>
      </c>
      <c r="N245" s="4">
        <f t="shared" si="26"/>
        <v>-143870.82716154392</v>
      </c>
      <c r="O245" s="4">
        <f t="shared" si="27"/>
        <v>1968727.2874406995</v>
      </c>
    </row>
    <row r="246" spans="1:15" hidden="1" x14ac:dyDescent="0.25">
      <c r="A246" s="5"/>
      <c r="B246">
        <f>IF(B245&lt;&gt;$C$7*12,B245+1,"")</f>
        <v>233</v>
      </c>
      <c r="C246" s="3">
        <f>$C$8</f>
        <v>6641.8180955407124</v>
      </c>
      <c r="D246" s="3">
        <f t="shared" si="23"/>
        <v>1547543.6162609812</v>
      </c>
      <c r="E246" s="3">
        <f>G245*$C$6/12</f>
        <v>339.66287812631941</v>
      </c>
      <c r="F246" s="3">
        <f>C246-E246</f>
        <v>6302.1552174143926</v>
      </c>
      <c r="G246" s="3">
        <f t="shared" si="28"/>
        <v>45292.206016963239</v>
      </c>
      <c r="I246" s="3">
        <f>$C$3*(1+$H$3/12)^B246</f>
        <v>2171406.4507560711</v>
      </c>
      <c r="J246" s="3">
        <f>$H$4*I245</f>
        <v>8656.7699033464651</v>
      </c>
      <c r="K246" s="3">
        <f t="shared" si="24"/>
        <v>1405687.7409072481</v>
      </c>
      <c r="M246" s="4">
        <f t="shared" si="25"/>
        <v>2014.9518078057527</v>
      </c>
      <c r="N246" s="4">
        <f t="shared" si="26"/>
        <v>-141855.87535373817</v>
      </c>
      <c r="O246" s="4">
        <f t="shared" si="27"/>
        <v>1984258.3693853747</v>
      </c>
    </row>
    <row r="247" spans="1:15" hidden="1" x14ac:dyDescent="0.25">
      <c r="A247" s="5"/>
      <c r="B247">
        <f>IF(B246&lt;&gt;$C$7*12,B246+1,"")</f>
        <v>234</v>
      </c>
      <c r="C247" s="3">
        <f>$C$8</f>
        <v>6641.8180955407124</v>
      </c>
      <c r="D247" s="3">
        <f t="shared" si="23"/>
        <v>1554185.4343565218</v>
      </c>
      <c r="E247" s="3">
        <f>G246*$C$6/12</f>
        <v>298.17368961167466</v>
      </c>
      <c r="F247" s="3">
        <f>C247-E247</f>
        <v>6343.6444059290379</v>
      </c>
      <c r="G247" s="3">
        <f t="shared" si="28"/>
        <v>38948.561611034202</v>
      </c>
      <c r="I247" s="3">
        <f>$C$3*(1+$H$3/12)^B247</f>
        <v>2178644.472258592</v>
      </c>
      <c r="J247" s="3">
        <f>$H$4*I246</f>
        <v>8685.6258030242843</v>
      </c>
      <c r="K247" s="3">
        <f t="shared" si="24"/>
        <v>1414373.3667102724</v>
      </c>
      <c r="M247" s="4">
        <f t="shared" si="25"/>
        <v>2043.8077074835719</v>
      </c>
      <c r="N247" s="4">
        <f t="shared" si="26"/>
        <v>-139812.06764625461</v>
      </c>
      <c r="O247" s="4">
        <f t="shared" si="27"/>
        <v>1999883.8430013089</v>
      </c>
    </row>
    <row r="248" spans="1:15" hidden="1" x14ac:dyDescent="0.25">
      <c r="A248" s="5"/>
      <c r="B248">
        <f>IF(B247&lt;&gt;$C$7*12,B247+1,"")</f>
        <v>235</v>
      </c>
      <c r="C248" s="3">
        <f>$C$8</f>
        <v>6641.8180955407124</v>
      </c>
      <c r="D248" s="3">
        <f t="shared" si="23"/>
        <v>1560827.2524520624</v>
      </c>
      <c r="E248" s="3">
        <f>G247*$C$6/12</f>
        <v>256.4113639393085</v>
      </c>
      <c r="F248" s="3">
        <f>C248-E248</f>
        <v>6385.4067316014043</v>
      </c>
      <c r="G248" s="3">
        <f t="shared" si="28"/>
        <v>32563.154879432797</v>
      </c>
      <c r="I248" s="3">
        <f>$C$3*(1+$H$3/12)^B248</f>
        <v>2185906.620499454</v>
      </c>
      <c r="J248" s="3">
        <f>$H$4*I247</f>
        <v>8714.5778890343681</v>
      </c>
      <c r="K248" s="3">
        <f t="shared" si="24"/>
        <v>1423087.9445993067</v>
      </c>
      <c r="M248" s="4">
        <f t="shared" si="25"/>
        <v>2072.7597934936557</v>
      </c>
      <c r="N248" s="4">
        <f t="shared" si="26"/>
        <v>-137739.30785276095</v>
      </c>
      <c r="O248" s="4">
        <f t="shared" si="27"/>
        <v>2015604.1577672656</v>
      </c>
    </row>
    <row r="249" spans="1:15" hidden="1" x14ac:dyDescent="0.25">
      <c r="A249" s="5"/>
      <c r="B249">
        <f>IF(B248&lt;&gt;$C$7*12,B248+1,"")</f>
        <v>236</v>
      </c>
      <c r="C249" s="3">
        <f>$C$8</f>
        <v>6641.8180955407124</v>
      </c>
      <c r="D249" s="3">
        <f t="shared" si="23"/>
        <v>1567469.0705476031</v>
      </c>
      <c r="E249" s="3">
        <f>G248*$C$6/12</f>
        <v>214.37410295626592</v>
      </c>
      <c r="F249" s="3">
        <f>C249-E249</f>
        <v>6427.4439925844463</v>
      </c>
      <c r="G249" s="3">
        <f t="shared" si="28"/>
        <v>26135.710886848352</v>
      </c>
      <c r="I249" s="3">
        <f>$C$3*(1+$H$3/12)^B249</f>
        <v>2193192.9759011189</v>
      </c>
      <c r="J249" s="3">
        <f>$H$4*I248</f>
        <v>8743.6264819978169</v>
      </c>
      <c r="K249" s="3">
        <f t="shared" si="24"/>
        <v>1431831.5710813045</v>
      </c>
      <c r="M249" s="4">
        <f t="shared" si="25"/>
        <v>2101.8083864571045</v>
      </c>
      <c r="N249" s="4">
        <f t="shared" si="26"/>
        <v>-135637.49946630385</v>
      </c>
      <c r="O249" s="4">
        <f t="shared" si="27"/>
        <v>2031419.7655479722</v>
      </c>
    </row>
    <row r="250" spans="1:15" hidden="1" x14ac:dyDescent="0.25">
      <c r="A250" s="5"/>
      <c r="B250">
        <f>IF(B249&lt;&gt;$C$7*12,B249+1,"")</f>
        <v>237</v>
      </c>
      <c r="C250" s="3">
        <f>$C$8</f>
        <v>6641.8180955407124</v>
      </c>
      <c r="D250" s="3">
        <f t="shared" si="23"/>
        <v>1574110.8886431437</v>
      </c>
      <c r="E250" s="3">
        <f>G249*$C$6/12</f>
        <v>172.06009667175167</v>
      </c>
      <c r="F250" s="3">
        <f>C250-E250</f>
        <v>6469.7579988689604</v>
      </c>
      <c r="G250" s="3">
        <f t="shared" si="28"/>
        <v>19665.952887979391</v>
      </c>
      <c r="I250" s="3">
        <f>$C$3*(1+$H$3/12)^B250</f>
        <v>2200503.6191541231</v>
      </c>
      <c r="J250" s="3">
        <f>$H$4*I249</f>
        <v>8772.7719036044764</v>
      </c>
      <c r="K250" s="3">
        <f t="shared" si="24"/>
        <v>1440604.342984909</v>
      </c>
      <c r="M250" s="4">
        <f t="shared" si="25"/>
        <v>2130.953808063764</v>
      </c>
      <c r="N250" s="4">
        <f t="shared" si="26"/>
        <v>-133506.54565824009</v>
      </c>
      <c r="O250" s="4">
        <f t="shared" si="27"/>
        <v>2047331.1206079088</v>
      </c>
    </row>
    <row r="251" spans="1:15" hidden="1" x14ac:dyDescent="0.25">
      <c r="A251" s="5"/>
      <c r="B251">
        <f>IF(B250&lt;&gt;$C$7*12,B250+1,"")</f>
        <v>238</v>
      </c>
      <c r="C251" s="3">
        <f>$C$8</f>
        <v>6641.8180955407124</v>
      </c>
      <c r="D251" s="3">
        <f t="shared" si="23"/>
        <v>1580752.7067386843</v>
      </c>
      <c r="E251" s="3">
        <f>G250*$C$6/12</f>
        <v>129.46752317919766</v>
      </c>
      <c r="F251" s="3">
        <f>C251-E251</f>
        <v>6512.3505723615144</v>
      </c>
      <c r="G251" s="3">
        <f t="shared" si="28"/>
        <v>13153.602315617876</v>
      </c>
      <c r="I251" s="3">
        <f>$C$3*(1+$H$3/12)^B251</f>
        <v>2207838.6312179705</v>
      </c>
      <c r="J251" s="3">
        <f>$H$4*I250</f>
        <v>8802.0144766164922</v>
      </c>
      <c r="K251" s="3">
        <f t="shared" si="24"/>
        <v>1449406.3574615254</v>
      </c>
      <c r="M251" s="4">
        <f t="shared" si="25"/>
        <v>2160.1963810757798</v>
      </c>
      <c r="N251" s="4">
        <f t="shared" si="26"/>
        <v>-131346.34927716432</v>
      </c>
      <c r="O251" s="4">
        <f t="shared" si="27"/>
        <v>2063338.6796251936</v>
      </c>
    </row>
    <row r="252" spans="1:15" hidden="1" x14ac:dyDescent="0.25">
      <c r="A252" s="5"/>
      <c r="B252">
        <f>IF(B251&lt;&gt;$C$7*12,B251+1,"")</f>
        <v>239</v>
      </c>
      <c r="C252" s="3">
        <f>$C$8</f>
        <v>6641.8180955407124</v>
      </c>
      <c r="D252" s="3">
        <f t="shared" si="23"/>
        <v>1587394.524834225</v>
      </c>
      <c r="E252" s="3">
        <f>G251*$C$6/12</f>
        <v>86.59454857781769</v>
      </c>
      <c r="F252" s="3">
        <f>C252-E252</f>
        <v>6555.2235469628949</v>
      </c>
      <c r="G252" s="3">
        <f t="shared" si="28"/>
        <v>6598.3787686549813</v>
      </c>
      <c r="I252" s="3">
        <f>$C$3*(1+$H$3/12)^B252</f>
        <v>2215198.0933220307</v>
      </c>
      <c r="J252" s="3">
        <f>$H$4*I251</f>
        <v>8831.3545248718819</v>
      </c>
      <c r="K252" s="3">
        <f t="shared" si="24"/>
        <v>1458237.7119863972</v>
      </c>
      <c r="M252" s="4">
        <f t="shared" si="25"/>
        <v>2189.5364293311695</v>
      </c>
      <c r="N252" s="4">
        <f t="shared" si="26"/>
        <v>-129156.81284783315</v>
      </c>
      <c r="O252" s="4">
        <f t="shared" si="27"/>
        <v>2079442.9017055482</v>
      </c>
    </row>
    <row r="253" spans="1:15" x14ac:dyDescent="0.25">
      <c r="A253" s="5">
        <v>20</v>
      </c>
      <c r="B253" s="6">
        <f>IF(B252&lt;&gt;$C$7*12,B252+1,"")</f>
        <v>240</v>
      </c>
      <c r="C253" s="7">
        <f>$C$8</f>
        <v>6641.8180955407124</v>
      </c>
      <c r="D253" s="7">
        <f t="shared" si="23"/>
        <v>1594036.3429297656</v>
      </c>
      <c r="E253" s="7">
        <f>G252*$C$6/12</f>
        <v>43.439326893645294</v>
      </c>
      <c r="F253" s="7">
        <f>C253-E253</f>
        <v>6598.3787686470669</v>
      </c>
      <c r="G253" s="7">
        <f t="shared" si="28"/>
        <v>7.9144228948280215E-9</v>
      </c>
      <c r="I253" s="7">
        <f>$C$3*(1+$H$3/12)^B253</f>
        <v>2222582.0869664373</v>
      </c>
      <c r="J253" s="7">
        <f>$H$4*I252</f>
        <v>8860.7923732881227</v>
      </c>
      <c r="K253" s="7">
        <f t="shared" si="24"/>
        <v>1467098.5043596854</v>
      </c>
      <c r="M253" s="8">
        <f t="shared" si="25"/>
        <v>2218.9742777474103</v>
      </c>
      <c r="N253" s="8">
        <f t="shared" si="26"/>
        <v>-126937.83857008573</v>
      </c>
      <c r="O253" s="8">
        <f t="shared" si="27"/>
        <v>2095644.2483963491</v>
      </c>
    </row>
    <row r="254" spans="1:15" x14ac:dyDescent="0.25">
      <c r="C254" s="4">
        <f>SUM(C14:C253)</f>
        <v>1594036.3429297656</v>
      </c>
      <c r="D254" s="4"/>
      <c r="E254" s="4">
        <f t="shared" ref="E254:F254" si="29">SUM(E14:E253)</f>
        <v>794036.34292977874</v>
      </c>
      <c r="F254" s="4">
        <f t="shared" si="29"/>
        <v>799999.99999999336</v>
      </c>
      <c r="O254" s="4"/>
    </row>
    <row r="255" spans="1:15" x14ac:dyDescent="0.25">
      <c r="B255" t="s">
        <v>14</v>
      </c>
      <c r="C255" t="s">
        <v>13</v>
      </c>
      <c r="D255" t="s">
        <v>19</v>
      </c>
      <c r="E255" t="s">
        <v>11</v>
      </c>
      <c r="F255" t="s">
        <v>9</v>
      </c>
      <c r="G255" t="s">
        <v>12</v>
      </c>
      <c r="I255" t="s">
        <v>15</v>
      </c>
      <c r="J255" t="s">
        <v>16</v>
      </c>
      <c r="K255" t="s">
        <v>20</v>
      </c>
      <c r="M255" t="s">
        <v>18</v>
      </c>
      <c r="N255" t="s">
        <v>21</v>
      </c>
      <c r="O255" t="s">
        <v>17</v>
      </c>
    </row>
    <row r="256" spans="1:15" x14ac:dyDescent="0.25">
      <c r="O256" s="4"/>
    </row>
    <row r="257" spans="15:15" x14ac:dyDescent="0.25">
      <c r="O257" s="4"/>
    </row>
    <row r="258" spans="15:15" x14ac:dyDescent="0.25">
      <c r="O25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12"/>
  <sheetViews>
    <sheetView workbookViewId="0">
      <selection activeCell="E12" sqref="E12"/>
    </sheetView>
  </sheetViews>
  <sheetFormatPr baseColWidth="10" defaultRowHeight="15" x14ac:dyDescent="0.25"/>
  <cols>
    <col min="6" max="6" width="13.5703125" customWidth="1"/>
  </cols>
  <sheetData>
    <row r="10" spans="4:6" x14ac:dyDescent="0.25">
      <c r="D10" t="s">
        <v>23</v>
      </c>
      <c r="E10">
        <v>774800</v>
      </c>
    </row>
    <row r="11" spans="4:6" x14ac:dyDescent="0.25">
      <c r="D11" t="s">
        <v>24</v>
      </c>
      <c r="E11">
        <f>12500*274-15000*16</f>
        <v>3185000</v>
      </c>
    </row>
    <row r="12" spans="4:6" x14ac:dyDescent="0.25">
      <c r="F12" s="11">
        <f>POWER(E11/E10,1/16)-1</f>
        <v>9.2370564763341489E-2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VPN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2021-06-23T23:41:23Z</dcterms:created>
  <dcterms:modified xsi:type="dcterms:W3CDTF">2021-06-24T01:21:43Z</dcterms:modified>
</cp:coreProperties>
</file>