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gn5Cd7AaF4z3tYgfF8biPVee3GA=="/>
    </ext>
  </extLst>
</workbook>
</file>

<file path=xl/comments1.xml><?xml version="1.0" encoding="utf-8"?>
<comments xmlns:r="http://schemas.openxmlformats.org/officeDocument/2006/relationships" xmlns="http://schemas.openxmlformats.org/spreadsheetml/2006/main">
  <authors>
    <author/>
  </authors>
  <commentList>
    <comment authorId="0" ref="B33">
      <text>
        <t xml:space="preserve">======
ID#AAAAWT4Arew
turnen    (2022-03-21 00:29:02)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7">
      <text>
        <t xml:space="preserve">======
ID#AAAAWT4Ares
turnen    (2022-03-21 00:29:02)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3">
      <text>
        <t xml:space="preserve">======
ID#AAAAWT4Areo
turnen    (2022-03-21 00:29:02)
Language, terminology and tone used is appropriate and readily understood by the target audience (High importance)
Jargon should be kept to a minimum and plain language should be used where ever possible.</t>
      </text>
    </comment>
    <comment authorId="0" ref="B71">
      <text>
        <t xml:space="preserve">======
ID#AAAAWT4Arek
turnen    (2022-03-21 00:29:02)
Required and optional form fields are clearly indicated (e.g. using text or '*') (Low importance)
Where most fields are required the optional fields should be identified and when most fields are optional the required fields should be identified.</t>
      </text>
    </comment>
    <comment authorId="0" ref="B35">
      <text>
        <t xml:space="preserve">======
ID#AAAAWT4Areg
turnen    (2022-03-21 00:29:02)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7">
      <text>
        <t xml:space="preserve">======
ID#AAAAWT4Arec
turnen    (2022-03-21 00:29:02)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41">
      <text>
        <t xml:space="preserve">======
ID#AAAAWT4AreY
turnen    (2022-03-21 00:29:02)
The current location is clearly indicated (e.g. breadcrumb, highlighted menu item) (Low importance)
Users should always know where they are in the site or application.</t>
      </text>
    </comment>
    <comment authorId="0" ref="B89">
      <text>
        <t xml:space="preserve">======
ID#AAAAWT4AreU
turnen    (2022-03-21 00:29:02)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29">
      <text>
        <t xml:space="preserve">======
ID#AAAAWT4AreQ
turnen    (2022-03-21 00:29:02)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03">
      <text>
        <t xml:space="preserve">======
ID#AAAAWT4AreM
turnen    (2022-03-21 00:29:02)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9">
      <text>
        <t xml:space="preserve">======
ID#AAAAWT4AreI
turnen    (2022-03-21 00:29:02)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ID#AAAAWT4AreE
turnen    (2022-03-21 00:29:02)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07">
      <text>
        <t xml:space="preserve">======
ID#AAAAWT4AreA
turnen    (2022-03-21 00:29:02)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5">
      <text>
        <t xml:space="preserve">======
ID#AAAAWT4Ard8
turnen    (2022-03-21 00:29:02)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7">
      <text>
        <t xml:space="preserve">======
ID#AAAAWT4Ard4
turnen    (2022-03-21 00:29:02)
Text and content is legible and scanable, with good typography and visual contrast (Medium importance)
Users should be able to quickly scan headers and body text, in order to get an overview of what's available.</t>
      </text>
    </comment>
    <comment authorId="0" ref="B37">
      <text>
        <t xml:space="preserve">======
ID#AAAAWT4Ard0
turnen    (2022-03-21 00:29:02)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11">
      <text>
        <t xml:space="preserve">======
ID#AAAAWT4Ardw
turnen    (2022-03-21 00:29:02)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53">
      <text>
        <t xml:space="preserve">======
ID#AAAAWT1Uue0
turnen    (2022-03-21 00:29:02)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5">
      <text>
        <t xml:space="preserve">======
ID#AAAAWT1Uuew
turnen    (2022-03-21 00:29:02)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43">
      <text>
        <t xml:space="preserve">======
ID#AAAAWT1Uues
turnen    (2022-03-21 00:29:02)
Users can easily get back to the homepage or a relevant start point (Low importance)
For example, a homepage link might be part of the breadcrumb or a home link might be available as part of the header.</t>
      </text>
    </comment>
    <comment authorId="0" ref="B59">
      <text>
        <t xml:space="preserve">======
ID#AAAAWT1Uueo
turnen    (2022-03-21 00:29:02)
Prompt and  appropriate feedback is given (High importance)
For example, a confirmation message is shown following a successful transaction, input errors are promptly highlighted and it's made clear to users when a page has been updated.</t>
      </text>
    </comment>
    <comment authorId="0" ref="B23">
      <text>
        <t xml:space="preserve">======
ID#AAAAWT1Uuek
turnen    (2022-03-21 00:29:02)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05">
      <text>
        <t xml:space="preserve">======
ID#AAAAWT1Uueg
turnen    (2022-03-21 00:29:02)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5">
      <text>
        <t xml:space="preserve">======
ID#AAAAWT1Uuec
turnen    (2022-03-21 00:29:02)
Users are able to easily recover (i.e. not have to start again) from errors (Medium importance)
For example, users might be able to re-edit and resubmit a form or enter a different value.</t>
      </text>
    </comment>
    <comment authorId="0" ref="B69">
      <text>
        <t xml:space="preserve">======
ID#AAAAWT1UueY
turnen    (2022-03-21 00:29:02)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5">
      <text>
        <t xml:space="preserve">======
ID#AAAAWT1UueU
turnen    (2022-03-21 00:29:02)
Search results are relevant, comprehensive, precise, and well displayed (High importance)
It should be easy for users to see what has been returned, to work out why something has been returned and to determine how many results there are.</t>
      </text>
    </comment>
    <comment authorId="0" ref="B73">
      <text>
        <t xml:space="preserve">======
ID#AAAAWT1UueQ
turnen    (2022-03-21 00:29:02)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5">
      <text>
        <t xml:space="preserve">======
ID#AAAAWT1UueM
turnen    (2022-03-21 00:29:02)
A clear and well structure site map or index is provided (where necessary) (Low importance)
The sitemap might be part of the header or footer and should ideally be available from every page on the site.</t>
      </text>
    </comment>
    <comment authorId="0" ref="B49">
      <text>
        <t xml:space="preserve">======
ID#AAAAWT1UueI
turnen    (2022-03-21 00:29:02)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1">
      <text>
        <t xml:space="preserve">======
ID#AAAAWT1UueE
turnen    (2022-03-21 00:29:02)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1">
      <text>
        <t xml:space="preserve">======
ID#AAAAWT1UueA
turnen    (2022-03-21 00:29:02)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1">
      <text>
        <t xml:space="preserve">======
ID#AAAAWT1Uud8
turnen    (2022-03-21 00:29:02)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1">
      <text>
        <t xml:space="preserve">======
ID#AAAAWT1Uud4
turnen    (2022-03-21 00:29:02)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1">
      <text>
        <t xml:space="preserve">======
ID#AAAAWT1Uud0
turnen    (2022-03-21 00:29:02)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81">
      <text>
        <t xml:space="preserve">======
ID#AAAAWT1Uudw
turnen    (2022-03-21 00:29:02)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5">
      <text>
        <t xml:space="preserve">======
ID#AAAAWT1In3E
turnen    (2022-03-21 00:29:02)
The homepage / starting page layout is clear and uncluttered with sufficient 'white space' (Medium importance)
Users should be able to quickly scan the homepage and make sense of both the content available and of how the site is structured.</t>
      </text>
    </comment>
    <comment authorId="0" ref="B79">
      <text>
        <t xml:space="preserve">======
ID#AAAAWT1In3A
turnen    (2022-03-21 00:29:02)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5">
      <text>
        <t xml:space="preserve">======
ID#AAAAWT1In28
turnen    (2022-03-21 00:29:02)
Users are adequately supported according to their level of expertise (Medium importance)
For example, novice users are given help and instructions and features are progressively disclosed (e.g. advanced features not being shown by default).</t>
      </text>
    </comment>
    <comment authorId="0" ref="B75">
      <text>
        <t xml:space="preserve">======
ID#AAAAWT1In24
turnen    (2022-03-21 00:29:02)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3">
      <text>
        <t xml:space="preserve">======
ID#AAAAWT1In20
turnen    (2022-03-21 00:29:02)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01">
      <text>
        <t xml:space="preserve">======
ID#AAAAWT1In2w
turnen    (2022-03-21 00:29:02)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13">
      <text>
        <t xml:space="preserve">======
ID#AAAAWT1In2s
turnen    (2022-03-21 00:29:02)
Errors and reliability issues don't inhibit the user experience (High importance)
Sites and applications should be free of bugs and shouldn't have any broken links.</t>
      </text>
    </comment>
    <comment authorId="0" ref="B91">
      <text>
        <t xml:space="preserve">======
ID#AAAAWT1In2o
turnen    (2022-03-21 00:29:02)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3">
      <text>
        <t xml:space="preserve">======
ID#AAAAWT1In2k
turnen    (2022-03-21 00:29:02)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63">
      <text>
        <t xml:space="preserve">======
ID#AAAAWT1In2g
turnen    (2022-03-21 00:29:02)
Users can easily give feedback (Very low importance)
For example, via email or an online feedback / contact us form. There should be an indication of how long users can expect to wait for a response if a query has been made.</t>
      </text>
    </comment>
  </commentList>
  <extLst>
    <ext uri="GoogleSheetsCustomDataVersion1">
      <go:sheetsCustomData xmlns:go="http://customooxmlschemas.google.com/" r:id="rId1" roundtripDataSignature="AMtx7mjXdw4DYSVcmj7Y2hSvq/Qn4qvn5A=="/>
    </ext>
  </extLst>
</comments>
</file>

<file path=xl/sharedStrings.xml><?xml version="1.0" encoding="utf-8"?>
<sst xmlns="http://schemas.openxmlformats.org/spreadsheetml/2006/main" count="272" uniqueCount="168">
  <si>
    <t>Usability review</t>
  </si>
  <si>
    <t>Enter score</t>
  </si>
  <si>
    <t>Very poor</t>
  </si>
  <si>
    <t>Carlota Braun</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</si>
  <si>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</si>
  <si>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</si>
  <si>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</si>
  <si>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</si>
  <si>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</si>
  <si>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</si>
  <si>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</si>
  <si>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</si>
  <si>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</si>
  <si>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</si>
  <si>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</si>
  <si>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</si>
  <si>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</si>
  <si>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</si>
  <si>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</si>
  <si>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</si>
  <si>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</si>
  <si>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</si>
  <si>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Las principales prestaciones de la página web se encuentran visibles y accesibles en todo momento en la parte superior de la pantalla sin molestar.</t>
  </si>
  <si>
    <t>Users are adequately supported according to their level of expertise (e.g. short cuts for expert users, help and instructions for novice users).</t>
  </si>
  <si>
    <t>La página no cuenta con ajustes ni atajos para usuarios avanzados, pero cuenta con una serie de canales de comunicación aptos para todos los públicos y todos los niveles de experiencia.</t>
  </si>
  <si>
    <t>Call to actions (e.g. register, add to basket, submit) are clear, well labelled and appear clickable.</t>
  </si>
  <si>
    <t>Los botones dentro de la página de Carlota Braun son claros, pero a la hora de intentar  realizar algunas acciones estas te llevan a terceras páginas que no son tan claras.</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</si>
  <si>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</si>
  <si>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</si>
  <si>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</si>
  <si>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</si>
  <si>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La página se siente muy sobrecargada en algunos puntos con muchos elementos y poco espaciado. En cambio, en otros hay demasiado espaciado. Además, de excesivos cambios de fuentes de letra.</t>
  </si>
  <si>
    <t>Navigation</t>
  </si>
  <si>
    <t>Users can easily access the site or application (e.g. the URL is predictable and is returned by search engines).</t>
  </si>
  <si>
    <t>El dominio es extremadamente genérico, parece un buscador de hostels. No aparece el primero a la hora de buscarlo, se ve aplastado por comparadores. El favicon es muy poco visible en buscadores con tema oscuro.</t>
  </si>
  <si>
    <t>The navigational scheme (e.g. menu) is easy to find, intuitive and consistent.</t>
  </si>
  <si>
    <t xml:space="preserve">The navigation has sufficient flexibility to allow users to navigate by their desired means (e.g. searching, browse by type, browse by name, most recent etc…). </t>
  </si>
  <si>
    <t>Para las pocas posibilidades de búsqueda esperables, la página web cumple con bastantes opciones.</t>
  </si>
  <si>
    <t>The site or application structure is clear, easily understood and addresses common user goals.</t>
  </si>
  <si>
    <t>Links are clear, descriptive and and well labelled.</t>
  </si>
  <si>
    <t>Browser standard functions (e.g. 'back', 'forward', 'bookmark') are supported.</t>
  </si>
  <si>
    <t>En la funcionalidad de "marcador", el icono que se le asigna no es muy visible, puesto que se asgina un color sobre un fondo blanco.</t>
  </si>
  <si>
    <t>The current location is clearly indicated (e.g. breadcrumb, highlighted menu item).</t>
  </si>
  <si>
    <t>La página web marca en el menú la posición del usuario dentro de la página, solo en el momento de entrar en ese apartado. En cuanto el usuario se mueve un poco por la página, esa referencia se pierde, aunque siga en el mismo apartado. Además, las urls no son del todo correctas dentro de la web. Ejemplo: #habitaciones</t>
  </si>
  <si>
    <t>Users can easily get back to the homepage or a relevant start point.</t>
  </si>
  <si>
    <t>Dándole click al logo que se encuentra siempre visible se puede volver a la página principal. A menos que estés en medio del proceso de reserva, que tendrás que volver hacia atrás para encontrarlo.</t>
  </si>
  <si>
    <t>A clear and well structure site map or index is provided (where necessary).</t>
  </si>
  <si>
    <t>Search</t>
  </si>
  <si>
    <t>A consitent, easy to find and easy to use search function is available throughout (where desirable).</t>
  </si>
  <si>
    <t>No existe la manera directa de ir a la reserva desde todos los puntos de la página, solo desde la portada.</t>
  </si>
  <si>
    <t>The search interface is appropriate to meet user goals (e.g. multi-parameter, prioritised results, filtering search results).</t>
  </si>
  <si>
    <t>No se pueden escoger día y tipo de habitación en la misma búsqueda, dando lugar a que se realicen búsquedas innecesarias para intentar cuadrar fecha y habitación.</t>
  </si>
  <si>
    <t>The search facility deals well with common searchs (e.g. showing most popular results), misspellings and abbreviations.</t>
  </si>
  <si>
    <t>El buscador de "eventos" no es tolerante a fallos gramaticales u ortográficos. No existe método de filtrado dentro del área de reservas.</t>
  </si>
  <si>
    <t>Search results are relevant, comprehensive, precise, and well displayed.</t>
  </si>
  <si>
    <t>El buscador de eventos no está del todo bien implementado, teniendo en cuenta que hay ciertos eventos que tienen una portada y otros son puro texto, cuando en realidad luego todos tienen portada. En cambio, el buscador de habitaciones ciertamente aporta la información relevante a la hora de buscar alojamiento en fechas determinadas.</t>
  </si>
  <si>
    <t>Control &amp; feedback</t>
  </si>
  <si>
    <t>Prompt and appropriate feedback is given (e.g. following a successful or unsuccessful action).</t>
  </si>
  <si>
    <t>En la búsqueda de eventos y la selección de fechas y habitaciones hace un buen trabajo la página mandando buen feedback. No obstante, a la hora de realizar el pago la página es bastante susceptible a datos incorrectos.</t>
  </si>
  <si>
    <t>Users can easily undo, go back and change or cancel actions; or are at least given the chance to confirm an action before commiting (e.g. before placing an order).</t>
  </si>
  <si>
    <t>Si una persona decide cambiar de habitación durante el pago no puede volver hacia atrás en la página. Por lo que tiene que escribir nuevamente en el buscador las fechas y seleccionar las habitaciones correspondientes de nuevo. Además, tendrá que escribir los datos del pago completos otra vez.</t>
  </si>
  <si>
    <t>Users can easily give feedback (e.g. via email or an online feedback / contact us form).</t>
  </si>
  <si>
    <t>No hay manera de escribir comentarios dentro de la página. La única manera sería mediante otras aplicaciones de reseñas. Cuenta con contacto whatsapp e email, aunque estos no se presentan como métodos de contacto para feedback, sino para dudas e información.</t>
  </si>
  <si>
    <t>Forms</t>
  </si>
  <si>
    <t>Complex forms and processes are broken up into readily understood steps and sections. Where a process is used a progress indicator is present with clear numbers or named stages.</t>
  </si>
  <si>
    <t>Los pocos formularios que se presentan son muy claros y simples</t>
  </si>
  <si>
    <t>A minimal amount of information is requested and where required justification is given for asking for information (e.g. date of birth, telephone number).</t>
  </si>
  <si>
    <t>No existe ningún tipo de explicación a los datos que se piden obligatoriamente para realizar una reserva.</t>
  </si>
  <si>
    <t>Required and optional form fields are clearly indicated.</t>
  </si>
  <si>
    <t>No hay campos no obligatorios</t>
  </si>
  <si>
    <t>Appropriate input fields (e.g. calendar for date selection, drop down for selection) are used and required formats are indicated.</t>
  </si>
  <si>
    <t>Ciertos campos como la elección de fecha tiene despliegan un buen menú de calendario entendible por todo tipo de usuario. Pero luego, en campos como el teléfono, no se especifica qué tipo de formato debe seguir.</t>
  </si>
  <si>
    <t>Help and instructions (e.g. examples, information required) are provided where necessary.</t>
  </si>
  <si>
    <t>No tiene ningún tipo de ayuda ni ejemplo</t>
  </si>
  <si>
    <t>Errors</t>
  </si>
  <si>
    <t>Errors are clear, easily identifiable and appear in appropriate location (e.g. adjacent to data entry field, adjacent to form, etc.).</t>
  </si>
  <si>
    <t>Exceptuando el caso en el que el usuraio introduce una fecha incorrecta, que no resalta a la vista, por lo que una con prisa podría saltar el mensaje por alto, todos los mensajes de error son muy visibles y comprensibles.</t>
  </si>
  <si>
    <t>Error messages are concise, written in easy to understand language and describe what's occurred and what action is necessary.</t>
  </si>
  <si>
    <t>Todos los mensajes son claros y concisos, menos el mensaje de error de fecha inválida.</t>
  </si>
  <si>
    <t>Common user errors (e.g. missing fields, invalid formats, invalid selections) have been taken into consideration and where possible prevented.</t>
  </si>
  <si>
    <t>La web controla bien los casos en los que el usuario se olvida introducir ciertos datos. Pero tiene un pésimo control de invención de datos y de comprobación de erratas.</t>
  </si>
  <si>
    <t>Users are able to easily recover (i.e. not have to start again) from errors.</t>
  </si>
  <si>
    <t>En caso de cometer un error introduciendo la cantidad de persona o de habitaciones el proceso se tendrá que repetir completamente de nuevo. En cambio, un error en cualquier otro apartado no supone ningún problema, se puede solucionar en pocos segundos sin tener que introducir todos los datos nuevamente</t>
  </si>
  <si>
    <t>Content &amp; text</t>
  </si>
  <si>
    <t>Content available (e.g. text, images, video) is appropriate and sufficiently relevant, and detailed to meet user goals.</t>
  </si>
  <si>
    <t>Falla en usar demasiados tipos de letra y algunas de las imágenes que se presentan no otorgan ningún tipo de infromación relevante.</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</si>
  <si>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</si>
  <si>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</si>
  <si>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</si>
  <si>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No queda claro el uso del nombre Carlota Braun y Carlota's Hostel</t>
  </si>
  <si>
    <t>Text and content is legible and scanable, with good typography and visual contrast.</t>
  </si>
  <si>
    <t>Algunos tipo de letras son comprensibles sin ningñun tipo de problema. Otros en cambio, no son tan legibles.</t>
  </si>
  <si>
    <t>Help</t>
  </si>
  <si>
    <t>Online help is provided and is suitable for the user base (e.g. is written in easy to understand langugage and only uses recognised terms). Where appropriate contextual help is provided.</t>
  </si>
  <si>
    <t>No existe una ayuda específica, online y de usuario como tal. La única ayuda que existe es la de contacto vía whatsapp o teléfono.</t>
  </si>
  <si>
    <t>Online help is concise, easy to read and written in easy to understand language.</t>
  </si>
  <si>
    <t>No existe ayuda online escrita.</t>
  </si>
  <si>
    <t>Accessing online help does not impede users (i.e. they can can resume work where they left off after accessing help).</t>
  </si>
  <si>
    <t>Users can easily get further help (e.g. telephone or email address).</t>
  </si>
  <si>
    <t>Opciones como contacto telefónico o vía whatsapp son bastante visibles y fácil de acceder. Otros, en cambio, como el contacto vía email no son tan fáciles de encontrar en la página.</t>
  </si>
  <si>
    <t>Performance</t>
  </si>
  <si>
    <t>Site or application performance doesn't inhibit the user experience (e.g. slow page downloads, long delays).</t>
  </si>
  <si>
    <t>Ciertas páginas tardan un tiempo sustancial al que el usuario medio no está acostumbrado, por lo que se puede estresar.</t>
  </si>
  <si>
    <t>Errors and reliabilty issues don't inhibit the user experience.</t>
  </si>
  <si>
    <t>Algunas aplicaciones sobre los mapas de las páginas, no redirigen a sitios correctos.</t>
  </si>
  <si>
    <t>Possible user configurations (e.g. browsers, resolutions, computer specs) are supported.</t>
  </si>
  <si>
    <t>Se ve perfectamente en distintos dispositivos.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</si>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</sst>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Calibri"/>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horizontal="center" readingOrder="0" shrinkToFit="0" vertical="center"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190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20</v>
      </c>
      <c r="C11" s="4"/>
      <c r="D11" s="38" t="s">
        <v>11</v>
      </c>
      <c r="E11" s="4"/>
      <c r="F11" s="4" t="str">
        <f>#REF!*#REF!</f>
        <v>#REF!</v>
      </c>
      <c r="G11" s="4" t="str">
        <f>IF(#REF!&gt;=0,10*#REF!,0)</f>
        <v>#REF!</v>
      </c>
      <c r="H11" s="4"/>
      <c r="I11" s="39"/>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21</v>
      </c>
      <c r="C13" s="4"/>
      <c r="D13" s="38" t="s">
        <v>12</v>
      </c>
      <c r="E13" s="4"/>
      <c r="F13" s="4" t="str">
        <f>#REF!*#REF!</f>
        <v>#REF!</v>
      </c>
      <c r="G13" s="4" t="str">
        <f>IF(#REF!&gt;=0,10*#REF!,0)</f>
        <v>#REF!</v>
      </c>
      <c r="H13" s="4"/>
      <c r="I13" s="46" t="s">
        <v>22</v>
      </c>
      <c r="J13" s="4"/>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23</v>
      </c>
      <c r="C15" s="4"/>
      <c r="D15" s="38" t="s">
        <v>7</v>
      </c>
      <c r="E15" s="4"/>
      <c r="F15" s="4" t="str">
        <f>#REF!*#REF!</f>
        <v>#REF!</v>
      </c>
      <c r="G15" s="4" t="str">
        <f>IF(#REF!&gt;=0,10*#REF!,0)</f>
        <v>#REF!</v>
      </c>
      <c r="H15" s="4"/>
      <c r="I15" s="46" t="s">
        <v>24</v>
      </c>
      <c r="J15" s="4"/>
      <c r="K15" s="47">
        <v>3.0</v>
      </c>
      <c r="L15" s="48">
        <f>K15/K117</f>
        <v>0.6</v>
      </c>
      <c r="M15" s="42">
        <f>VLOOKUP(D15,Q1:R9,2,FALSE)</f>
        <v>3</v>
      </c>
      <c r="N15" s="42">
        <f>M15*L15</f>
        <v>1.8</v>
      </c>
      <c r="O15" s="49">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25</v>
      </c>
      <c r="C17" s="4"/>
      <c r="D17" s="38" t="s">
        <v>11</v>
      </c>
      <c r="E17" s="4"/>
      <c r="F17" s="4" t="str">
        <f>#REF!*#REF!</f>
        <v>#REF!</v>
      </c>
      <c r="G17" s="4" t="str">
        <f>IF(#REF!&gt;=0,10*#REF!,0)</f>
        <v>#REF!</v>
      </c>
      <c r="H17" s="4"/>
      <c r="I17" s="46" t="s">
        <v>26</v>
      </c>
      <c r="J17" s="4"/>
      <c r="K17" s="40">
        <v>3.0</v>
      </c>
      <c r="L17" s="41">
        <f>K17/K117</f>
        <v>0.6</v>
      </c>
      <c r="M17" s="42">
        <f>VLOOKUP(D17,Q1:R9,2,FALSE)</f>
        <v>4</v>
      </c>
      <c r="N17" s="42">
        <f>M17*L17</f>
        <v>2.4</v>
      </c>
      <c r="O17" s="42">
        <f>IF(M17=0,0,L17*MAX(R2:R8))</f>
        <v>3</v>
      </c>
      <c r="S17" s="37"/>
      <c r="T17" s="4"/>
    </row>
    <row r="18" ht="12.0" customHeight="1">
      <c r="B18" s="50"/>
      <c r="C18" s="4"/>
      <c r="D18" s="43"/>
      <c r="E18" s="4"/>
      <c r="F18" s="4"/>
      <c r="G18" s="4"/>
      <c r="H18" s="4"/>
      <c r="I18" s="4"/>
      <c r="J18" s="4"/>
      <c r="K18" s="40"/>
      <c r="L18" s="41"/>
      <c r="M18" s="42"/>
      <c r="N18" s="42"/>
      <c r="O18" s="42"/>
      <c r="S18" s="37"/>
      <c r="T18" s="4"/>
    </row>
    <row r="19" ht="15.75" customHeight="1">
      <c r="A19" s="32" t="s">
        <v>27</v>
      </c>
      <c r="C19" s="34"/>
      <c r="D19" s="43"/>
      <c r="E19" s="4"/>
      <c r="F19" s="4"/>
      <c r="G19" s="4"/>
      <c r="H19" s="4"/>
      <c r="I19" s="4"/>
      <c r="J19" s="4"/>
      <c r="K19" s="40"/>
      <c r="L19" s="41"/>
      <c r="M19" s="42"/>
      <c r="N19" s="42"/>
      <c r="O19" s="42"/>
    </row>
    <row r="20" ht="14.25" customHeight="1">
      <c r="B20" s="51"/>
      <c r="C20" s="34"/>
      <c r="D20" s="43"/>
      <c r="E20" s="4"/>
      <c r="F20" s="4"/>
      <c r="G20" s="4"/>
      <c r="H20" s="4"/>
      <c r="I20" s="4"/>
      <c r="J20" s="4"/>
      <c r="K20" s="40"/>
      <c r="L20" s="41"/>
      <c r="M20" s="42"/>
      <c r="N20" s="42"/>
      <c r="O20" s="42"/>
    </row>
    <row r="21" ht="39.75" customHeight="1">
      <c r="A21" s="36">
        <f>A17+1</f>
        <v>6</v>
      </c>
      <c r="B21" s="37" t="s">
        <v>28</v>
      </c>
      <c r="C21" s="4"/>
      <c r="D21" s="38" t="s">
        <v>12</v>
      </c>
      <c r="E21" s="4"/>
      <c r="F21" s="4" t="str">
        <f>#REF!*#REF!</f>
        <v>#REF!</v>
      </c>
      <c r="G21" s="4" t="str">
        <f>IF(#REF!&gt;=0,10*#REF!,0)</f>
        <v>#REF!</v>
      </c>
      <c r="H21" s="4"/>
      <c r="I21" s="39"/>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7"/>
      <c r="L22" s="48"/>
      <c r="M22" s="42"/>
      <c r="N22" s="52"/>
      <c r="O22" s="52"/>
      <c r="P22" s="37"/>
      <c r="Q22" s="37"/>
      <c r="R22" s="37"/>
    </row>
    <row r="23" ht="39.75" customHeight="1">
      <c r="A23" s="36">
        <f>A21+1</f>
        <v>7</v>
      </c>
      <c r="B23" s="37" t="s">
        <v>29</v>
      </c>
      <c r="C23" s="4"/>
      <c r="D23" s="38" t="s">
        <v>12</v>
      </c>
      <c r="E23" s="4"/>
      <c r="F23" s="4" t="str">
        <f>#REF!*#REF!</f>
        <v>#REF!</v>
      </c>
      <c r="G23" s="4" t="str">
        <f>IF(#REF!&gt;=0,10*#REF!,0)</f>
        <v>#REF!</v>
      </c>
      <c r="H23" s="4"/>
      <c r="I23" s="39"/>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30</v>
      </c>
      <c r="C25" s="4"/>
      <c r="D25" s="38" t="s">
        <v>7</v>
      </c>
      <c r="E25" s="4"/>
      <c r="F25" s="4"/>
      <c r="G25" s="4"/>
      <c r="H25" s="4"/>
      <c r="I25" s="46" t="s">
        <v>31</v>
      </c>
      <c r="J25" s="4"/>
      <c r="K25" s="40">
        <v>3.0</v>
      </c>
      <c r="L25" s="41">
        <f>K25/K117</f>
        <v>0.6</v>
      </c>
      <c r="M25" s="42">
        <f>VLOOKUP(D25,Q1:R9,2,FALSE)</f>
        <v>3</v>
      </c>
      <c r="N25" s="42">
        <f>M25*L25</f>
        <v>1.8</v>
      </c>
      <c r="O25" s="42">
        <f>IF(M25=0,0,L25*MAX(R2:R8))</f>
        <v>3</v>
      </c>
      <c r="Q25" s="37"/>
      <c r="R25" s="37"/>
    </row>
    <row r="26" ht="12.0" customHeight="1">
      <c r="B26" s="50"/>
      <c r="C26" s="4"/>
      <c r="D26" s="43"/>
      <c r="E26" s="4"/>
      <c r="F26" s="4"/>
      <c r="G26" s="4"/>
      <c r="H26" s="4"/>
      <c r="I26" s="4"/>
      <c r="J26" s="4"/>
      <c r="K26" s="40"/>
      <c r="L26" s="41"/>
      <c r="M26" s="42"/>
      <c r="N26" s="42"/>
      <c r="O26" s="42"/>
      <c r="Q26" s="37"/>
      <c r="R26" s="37"/>
      <c r="S26" s="37"/>
    </row>
    <row r="27" ht="15.75" customHeight="1">
      <c r="A27" s="32" t="s">
        <v>32</v>
      </c>
      <c r="C27" s="34"/>
      <c r="D27" s="53"/>
      <c r="E27" s="4"/>
      <c r="F27" s="4"/>
      <c r="G27" s="4"/>
      <c r="H27" s="4"/>
      <c r="I27" s="4"/>
      <c r="J27" s="4"/>
      <c r="K27" s="40"/>
      <c r="L27" s="41"/>
      <c r="M27" s="42"/>
      <c r="N27" s="42"/>
      <c r="O27" s="42"/>
      <c r="Q27" s="37"/>
      <c r="R27" s="37"/>
      <c r="S27" s="37"/>
    </row>
    <row r="28" ht="14.25" customHeight="1">
      <c r="B28" s="51"/>
      <c r="C28" s="34"/>
      <c r="D28" s="53"/>
      <c r="E28" s="4"/>
      <c r="F28" s="4"/>
      <c r="G28" s="4"/>
      <c r="H28" s="4"/>
      <c r="I28" s="4"/>
      <c r="J28" s="4"/>
      <c r="K28" s="40"/>
      <c r="L28" s="41"/>
      <c r="M28" s="42"/>
      <c r="N28" s="42"/>
      <c r="O28" s="42"/>
      <c r="Q28" s="37"/>
      <c r="R28" s="37"/>
      <c r="S28" s="37"/>
    </row>
    <row r="29" ht="39.75" customHeight="1">
      <c r="A29" s="36">
        <f>A25+1</f>
        <v>9</v>
      </c>
      <c r="B29" s="37" t="s">
        <v>33</v>
      </c>
      <c r="C29" s="4"/>
      <c r="D29" s="38" t="s">
        <v>2</v>
      </c>
      <c r="E29" s="4"/>
      <c r="F29" s="4" t="str">
        <f>#REF!*#REF!</f>
        <v>#REF!</v>
      </c>
      <c r="G29" s="4" t="str">
        <f>IF(#REF!&gt;=0,10*#REF!,0)</f>
        <v>#REF!</v>
      </c>
      <c r="H29" s="4"/>
      <c r="I29" s="46" t="s">
        <v>34</v>
      </c>
      <c r="J29" s="4"/>
      <c r="K29" s="40">
        <v>2.0</v>
      </c>
      <c r="L29" s="41">
        <f>K29/K117</f>
        <v>0.4</v>
      </c>
      <c r="M29" s="42">
        <f>VLOOKUP(D29,Q1:R9,2,FALSE)</f>
        <v>1</v>
      </c>
      <c r="N29" s="42">
        <f>M29*L29</f>
        <v>0.4</v>
      </c>
      <c r="O29" s="42">
        <f>IF(M29=0,0,L29*MAX(R2:R8))</f>
        <v>2</v>
      </c>
      <c r="Q29" s="37"/>
      <c r="R29" s="37"/>
      <c r="S29" s="37"/>
    </row>
    <row r="30" ht="12.0" customHeight="1">
      <c r="A30" s="36"/>
      <c r="B30" s="37"/>
      <c r="C30" s="4"/>
      <c r="D30" s="43"/>
      <c r="E30" s="4"/>
      <c r="F30" s="4"/>
      <c r="G30" s="4"/>
      <c r="H30" s="4"/>
      <c r="I30" s="4"/>
      <c r="J30" s="4"/>
      <c r="K30" s="47"/>
      <c r="L30" s="48"/>
      <c r="M30" s="42"/>
      <c r="N30" s="54"/>
      <c r="O30" s="52"/>
      <c r="P30" s="14"/>
      <c r="Q30" s="14"/>
      <c r="R30" s="14"/>
      <c r="S30" s="14"/>
    </row>
    <row r="31" ht="39.75" customHeight="1">
      <c r="A31" s="36">
        <f>A29+1</f>
        <v>10</v>
      </c>
      <c r="B31" s="37" t="s">
        <v>35</v>
      </c>
      <c r="C31" s="4"/>
      <c r="D31" s="38" t="s">
        <v>12</v>
      </c>
      <c r="E31" s="4"/>
      <c r="F31" s="4" t="str">
        <f>#REF!*#REF!</f>
        <v>#REF!</v>
      </c>
      <c r="G31" s="4" t="str">
        <f>IF(#REF!&gt;=0,10*#REF!,0)</f>
        <v>#REF!</v>
      </c>
      <c r="H31" s="4"/>
      <c r="I31" s="39"/>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36</v>
      </c>
      <c r="C33" s="4"/>
      <c r="D33" s="38" t="s">
        <v>11</v>
      </c>
      <c r="E33" s="4"/>
      <c r="F33" s="4"/>
      <c r="G33" s="4"/>
      <c r="H33" s="4"/>
      <c r="I33" s="46" t="s">
        <v>37</v>
      </c>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38</v>
      </c>
      <c r="C35" s="4"/>
      <c r="D35" s="38" t="s">
        <v>11</v>
      </c>
      <c r="E35" s="4"/>
      <c r="F35" s="4" t="str">
        <f>#REF!*#REF!</f>
        <v>#REF!</v>
      </c>
      <c r="G35" s="4" t="str">
        <f>IF(#REF!&gt;=0,10*#REF!,0)</f>
        <v>#REF!</v>
      </c>
      <c r="H35" s="4"/>
      <c r="I35" s="39"/>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39</v>
      </c>
      <c r="C37" s="4"/>
      <c r="D37" s="38" t="s">
        <v>11</v>
      </c>
      <c r="E37" s="4"/>
      <c r="F37" s="4" t="str">
        <f>#REF!*#REF!</f>
        <v>#REF!</v>
      </c>
      <c r="G37" s="4" t="str">
        <f>IF(#REF!&gt;=0,10*#REF!,0)</f>
        <v>#REF!</v>
      </c>
      <c r="H37" s="4"/>
      <c r="I37" s="39"/>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40</v>
      </c>
      <c r="C39" s="4"/>
      <c r="D39" s="38" t="s">
        <v>11</v>
      </c>
      <c r="E39" s="4"/>
      <c r="F39" s="4" t="str">
        <f>#REF!*#REF!</f>
        <v>#REF!</v>
      </c>
      <c r="G39" s="4" t="str">
        <f>IF(#REF!&gt;=0,10*#REF!,0)</f>
        <v>#REF!</v>
      </c>
      <c r="H39" s="4"/>
      <c r="I39" s="46" t="s">
        <v>41</v>
      </c>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7"/>
      <c r="L40" s="48"/>
      <c r="M40" s="42"/>
      <c r="N40" s="54"/>
      <c r="O40" s="52"/>
      <c r="P40" s="14"/>
      <c r="Q40" s="14"/>
      <c r="R40" s="14"/>
      <c r="S40" s="14"/>
    </row>
    <row r="41" ht="39.75" customHeight="1">
      <c r="A41" s="36">
        <f>A39+1</f>
        <v>15</v>
      </c>
      <c r="B41" s="37" t="s">
        <v>42</v>
      </c>
      <c r="C41" s="4"/>
      <c r="D41" s="38" t="s">
        <v>6</v>
      </c>
      <c r="E41" s="4"/>
      <c r="F41" s="4" t="str">
        <f>#REF!*#REF!</f>
        <v>#REF!</v>
      </c>
      <c r="G41" s="4" t="str">
        <f>IF(#REF!&gt;=0,10*#REF!,0)</f>
        <v>#REF!</v>
      </c>
      <c r="H41" s="4"/>
      <c r="I41" s="46" t="s">
        <v>43</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44</v>
      </c>
      <c r="C43" s="4"/>
      <c r="D43" s="38" t="s">
        <v>11</v>
      </c>
      <c r="E43" s="4"/>
      <c r="F43" s="4" t="str">
        <f>#REF!*#REF!</f>
        <v>#REF!</v>
      </c>
      <c r="G43" s="4" t="str">
        <f>IF(#REF!&gt;=0,10*#REF!,0)</f>
        <v>#REF!</v>
      </c>
      <c r="H43" s="4"/>
      <c r="I43" s="46" t="s">
        <v>45</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46</v>
      </c>
      <c r="C45" s="4"/>
      <c r="D45" s="38" t="s">
        <v>11</v>
      </c>
      <c r="E45" s="4"/>
      <c r="F45" s="4" t="str">
        <f>#REF!*#REF!</f>
        <v>#REF!</v>
      </c>
      <c r="G45" s="4" t="str">
        <f>IF(#REF!&gt;=0,10*#REF!,0)</f>
        <v>#REF!</v>
      </c>
      <c r="H45" s="4"/>
      <c r="I45" s="39"/>
      <c r="J45" s="4"/>
      <c r="K45" s="40">
        <v>1.0</v>
      </c>
      <c r="L45" s="41">
        <f>K45/K117</f>
        <v>0.2</v>
      </c>
      <c r="M45" s="42">
        <f>VLOOKUP(D45,Q1:R9,2,FALSE)</f>
        <v>4</v>
      </c>
      <c r="N45" s="42">
        <f>M45*L45</f>
        <v>0.8</v>
      </c>
      <c r="O45" s="42">
        <f>IF(M45=0,0,L45*MAX(R2:R8))</f>
        <v>1</v>
      </c>
    </row>
    <row r="46" ht="12.0" customHeight="1">
      <c r="B46" s="50"/>
      <c r="C46" s="4"/>
      <c r="D46" s="43"/>
      <c r="E46" s="4"/>
      <c r="F46" s="4"/>
      <c r="G46" s="4"/>
      <c r="H46" s="4"/>
      <c r="I46" s="4"/>
      <c r="J46" s="4"/>
      <c r="K46" s="40"/>
      <c r="L46" s="41"/>
      <c r="M46" s="42"/>
      <c r="N46" s="42"/>
      <c r="O46" s="42"/>
    </row>
    <row r="47" ht="15.75" customHeight="1">
      <c r="A47" s="32" t="s">
        <v>47</v>
      </c>
      <c r="C47" s="34"/>
      <c r="D47" s="53"/>
      <c r="E47" s="4"/>
      <c r="F47" s="4"/>
      <c r="G47" s="4"/>
      <c r="H47" s="4"/>
      <c r="I47" s="4"/>
      <c r="J47" s="4"/>
      <c r="K47" s="40"/>
      <c r="L47" s="41"/>
      <c r="M47" s="42"/>
      <c r="N47" s="42"/>
      <c r="O47" s="42"/>
    </row>
    <row r="48" ht="14.25" customHeight="1">
      <c r="B48" s="51"/>
      <c r="C48" s="34"/>
      <c r="D48" s="53"/>
      <c r="E48" s="4"/>
      <c r="F48" s="4"/>
      <c r="G48" s="4"/>
      <c r="H48" s="4"/>
      <c r="I48" s="4"/>
      <c r="J48" s="4"/>
      <c r="K48" s="40"/>
      <c r="L48" s="41"/>
      <c r="M48" s="42"/>
      <c r="N48" s="42"/>
      <c r="O48" s="42"/>
    </row>
    <row r="49" ht="39.75" customHeight="1">
      <c r="A49" s="36">
        <f>A45+1</f>
        <v>18</v>
      </c>
      <c r="B49" s="37" t="s">
        <v>48</v>
      </c>
      <c r="C49" s="4"/>
      <c r="D49" s="38" t="s">
        <v>11</v>
      </c>
      <c r="E49" s="4"/>
      <c r="F49" s="4" t="str">
        <f>#REF!*#REF!</f>
        <v>#REF!</v>
      </c>
      <c r="G49" s="4" t="str">
        <f>IF(#REF!&gt;=0,10*#REF!,0)</f>
        <v>#REF!</v>
      </c>
      <c r="H49" s="4"/>
      <c r="I49" s="46" t="s">
        <v>49</v>
      </c>
      <c r="J49" s="4"/>
      <c r="K49" s="40">
        <v>4.0</v>
      </c>
      <c r="L49" s="41">
        <f>K49/K117</f>
        <v>0.8</v>
      </c>
      <c r="M49" s="42">
        <f>VLOOKUP(D49,Q1:R9,2,FALSE)</f>
        <v>4</v>
      </c>
      <c r="N49" s="42">
        <f>M49*L49</f>
        <v>3.2</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50</v>
      </c>
      <c r="C51" s="4"/>
      <c r="D51" s="38" t="s">
        <v>6</v>
      </c>
      <c r="E51" s="4"/>
      <c r="F51" s="4" t="str">
        <f>#REF!*#REF!</f>
        <v>#REF!</v>
      </c>
      <c r="G51" s="4" t="str">
        <f>IF(#REF!&gt;=0,10*#REF!,0)</f>
        <v>#REF!</v>
      </c>
      <c r="H51" s="4"/>
      <c r="I51" s="46" t="s">
        <v>51</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52</v>
      </c>
      <c r="C53" s="4"/>
      <c r="D53" s="38" t="s">
        <v>6</v>
      </c>
      <c r="E53" s="4"/>
      <c r="F53" s="4" t="str">
        <f>#REF!*#REF!</f>
        <v>#REF!</v>
      </c>
      <c r="G53" s="4" t="str">
        <f>IF(#REF!&gt;=0,10*#REF!,0)</f>
        <v>#REF!</v>
      </c>
      <c r="H53" s="4"/>
      <c r="I53" s="46" t="s">
        <v>53</v>
      </c>
      <c r="J53" s="4"/>
      <c r="K53" s="40">
        <v>2.0</v>
      </c>
      <c r="L53" s="41">
        <f>K53/K117</f>
        <v>0.4</v>
      </c>
      <c r="M53" s="42">
        <f>VLOOKUP(D53,Q1:R9,2,FALSE)</f>
        <v>2</v>
      </c>
      <c r="N53" s="42">
        <f>M53*L53</f>
        <v>0.8</v>
      </c>
      <c r="O53" s="42">
        <f>IF(M53=0,0,L53*MAX(R2:R8))</f>
        <v>2</v>
      </c>
    </row>
    <row r="54" ht="12.0" customHeight="1">
      <c r="A54" s="36"/>
      <c r="B54" s="37"/>
      <c r="C54" s="4"/>
      <c r="D54" s="55"/>
      <c r="E54" s="4"/>
      <c r="F54" s="4"/>
      <c r="G54" s="4"/>
      <c r="H54" s="4"/>
      <c r="I54" s="4"/>
      <c r="J54" s="4"/>
      <c r="K54" s="40"/>
      <c r="L54" s="41"/>
      <c r="M54" s="42"/>
      <c r="N54" s="42"/>
      <c r="O54" s="42"/>
    </row>
    <row r="55" ht="49.5" customHeight="1">
      <c r="A55" s="36">
        <f>A53+1</f>
        <v>21</v>
      </c>
      <c r="B55" s="37" t="s">
        <v>54</v>
      </c>
      <c r="C55" s="4"/>
      <c r="D55" s="38" t="s">
        <v>11</v>
      </c>
      <c r="E55" s="4"/>
      <c r="F55" s="4" t="str">
        <f>#REF!*#REF!</f>
        <v>#REF!</v>
      </c>
      <c r="G55" s="4" t="str">
        <f>IF(#REF!&gt;=0,10*#REF!,0)</f>
        <v>#REF!</v>
      </c>
      <c r="H55" s="4"/>
      <c r="I55" s="46" t="s">
        <v>55</v>
      </c>
      <c r="J55" s="4"/>
      <c r="K55" s="40">
        <v>4.0</v>
      </c>
      <c r="L55" s="41">
        <f>K55/K117</f>
        <v>0.8</v>
      </c>
      <c r="M55" s="42">
        <f>VLOOKUP(D55,Q1:R9,2,FALSE)</f>
        <v>4</v>
      </c>
      <c r="N55" s="42">
        <f>M55*L55</f>
        <v>3.2</v>
      </c>
      <c r="O55" s="42">
        <f>IF(M55=0,0,L55*MAX(R2:R8))</f>
        <v>4</v>
      </c>
    </row>
    <row r="56" ht="12.0" customHeight="1">
      <c r="B56" s="50"/>
      <c r="C56" s="4"/>
      <c r="D56" s="43"/>
      <c r="E56" s="4"/>
      <c r="F56" s="4"/>
      <c r="G56" s="4"/>
      <c r="H56" s="4"/>
      <c r="I56" s="4"/>
      <c r="J56" s="4"/>
      <c r="K56" s="40"/>
      <c r="L56" s="41"/>
      <c r="M56" s="42"/>
      <c r="N56" s="42"/>
      <c r="O56" s="42"/>
    </row>
    <row r="57" ht="15.75" customHeight="1">
      <c r="A57" s="32" t="s">
        <v>56</v>
      </c>
      <c r="C57" s="34"/>
      <c r="D57" s="53"/>
      <c r="E57" s="34"/>
      <c r="F57" s="4"/>
      <c r="G57" s="4"/>
      <c r="H57" s="4"/>
      <c r="I57" s="4"/>
      <c r="J57" s="4"/>
      <c r="K57" s="40"/>
      <c r="L57" s="41"/>
      <c r="M57" s="42"/>
      <c r="N57" s="42"/>
      <c r="O57" s="42"/>
    </row>
    <row r="58" ht="14.25" customHeight="1">
      <c r="B58" s="51"/>
      <c r="C58" s="34"/>
      <c r="D58" s="53"/>
      <c r="E58" s="34"/>
      <c r="F58" s="4"/>
      <c r="G58" s="4"/>
      <c r="H58" s="4"/>
      <c r="I58" s="4"/>
      <c r="J58" s="4"/>
      <c r="K58" s="40"/>
      <c r="L58" s="41"/>
      <c r="M58" s="42"/>
      <c r="N58" s="42"/>
      <c r="O58" s="42"/>
    </row>
    <row r="59" ht="39.75" customHeight="1">
      <c r="A59" s="36">
        <f>A55+1</f>
        <v>22</v>
      </c>
      <c r="B59" s="37" t="s">
        <v>57</v>
      </c>
      <c r="C59" s="4"/>
      <c r="D59" s="38" t="s">
        <v>11</v>
      </c>
      <c r="E59" s="4"/>
      <c r="F59" s="4" t="str">
        <f>#REF!*#REF!</f>
        <v>#REF!</v>
      </c>
      <c r="G59" s="4" t="str">
        <f>IF(#REF!&gt;=0,10*#REF!,0)</f>
        <v>#REF!</v>
      </c>
      <c r="H59" s="4"/>
      <c r="I59" s="46" t="s">
        <v>58</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59</v>
      </c>
      <c r="C61" s="4"/>
      <c r="D61" s="38" t="s">
        <v>2</v>
      </c>
      <c r="E61" s="4"/>
      <c r="F61" s="4" t="str">
        <f>#REF!*#REF!</f>
        <v>#REF!</v>
      </c>
      <c r="G61" s="4" t="str">
        <f>IF(#REF!&gt;=0,10*#REF!,0)</f>
        <v>#REF!</v>
      </c>
      <c r="H61" s="4"/>
      <c r="I61" s="46" t="s">
        <v>60</v>
      </c>
      <c r="J61" s="4"/>
      <c r="K61" s="40">
        <v>3.0</v>
      </c>
      <c r="L61" s="41">
        <f>K61/K117</f>
        <v>0.6</v>
      </c>
      <c r="M61" s="42">
        <f>VLOOKUP(D61,Q1:R9,2,FALSE)</f>
        <v>1</v>
      </c>
      <c r="N61" s="42">
        <f>M61*L61</f>
        <v>0.6</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61</v>
      </c>
      <c r="C63" s="4"/>
      <c r="D63" s="38" t="s">
        <v>6</v>
      </c>
      <c r="E63" s="4"/>
      <c r="F63" s="4" t="str">
        <f>#REF!*#REF!</f>
        <v>#REF!</v>
      </c>
      <c r="G63" s="4" t="str">
        <f>IF(#REF!&gt;=0,10*#REF!,0)</f>
        <v>#REF!</v>
      </c>
      <c r="H63" s="4"/>
      <c r="I63" s="46" t="s">
        <v>62</v>
      </c>
      <c r="J63" s="4"/>
      <c r="K63" s="40">
        <v>1.0</v>
      </c>
      <c r="L63" s="41">
        <f>K63/K117</f>
        <v>0.2</v>
      </c>
      <c r="M63" s="42">
        <f>VLOOKUP(D63,Q1:R9,2,FALSE)</f>
        <v>2</v>
      </c>
      <c r="N63" s="42">
        <f>M63*L63</f>
        <v>0.4</v>
      </c>
      <c r="O63" s="42">
        <f>IF(M63=0,0,L63*MAX(R2:R8))</f>
        <v>1</v>
      </c>
    </row>
    <row r="64" ht="12.0" customHeight="1">
      <c r="B64" s="26"/>
      <c r="C64" s="4"/>
      <c r="D64" s="43"/>
      <c r="E64" s="4"/>
      <c r="F64" s="4"/>
      <c r="G64" s="4"/>
      <c r="H64" s="4"/>
      <c r="I64" s="4"/>
      <c r="J64" s="4"/>
      <c r="K64" s="40"/>
      <c r="L64" s="41"/>
      <c r="M64" s="42"/>
      <c r="N64" s="42"/>
      <c r="O64" s="42"/>
    </row>
    <row r="65" ht="15.75" customHeight="1">
      <c r="A65" s="32" t="s">
        <v>63</v>
      </c>
      <c r="C65" s="34"/>
      <c r="D65" s="53"/>
      <c r="E65" s="34"/>
      <c r="F65" s="4"/>
      <c r="G65" s="4"/>
      <c r="H65" s="4"/>
      <c r="I65" s="4"/>
      <c r="J65" s="4"/>
      <c r="K65" s="40"/>
      <c r="L65" s="41"/>
      <c r="M65" s="42"/>
      <c r="N65" s="42"/>
      <c r="O65" s="42"/>
    </row>
    <row r="66" ht="14.25" customHeight="1">
      <c r="B66" s="51"/>
      <c r="C66" s="34"/>
      <c r="D66" s="53"/>
      <c r="E66" s="34"/>
      <c r="F66" s="4"/>
      <c r="G66" s="4"/>
      <c r="H66" s="4"/>
      <c r="I66" s="4"/>
      <c r="J66" s="4"/>
      <c r="K66" s="40"/>
      <c r="L66" s="41"/>
      <c r="M66" s="42"/>
      <c r="N66" s="42"/>
      <c r="O66" s="42"/>
    </row>
    <row r="67" ht="39.75" customHeight="1">
      <c r="A67" s="36">
        <f>A63+1</f>
        <v>25</v>
      </c>
      <c r="B67" s="37" t="s">
        <v>64</v>
      </c>
      <c r="C67" s="4"/>
      <c r="D67" s="38" t="s">
        <v>12</v>
      </c>
      <c r="E67" s="4"/>
      <c r="F67" s="4" t="str">
        <f>#REF!*#REF!</f>
        <v>#REF!</v>
      </c>
      <c r="G67" s="4" t="str">
        <f>IF(#REF!&gt;=0,10*#REF!,0)</f>
        <v>#REF!</v>
      </c>
      <c r="H67" s="4"/>
      <c r="I67" s="46" t="s">
        <v>65</v>
      </c>
      <c r="J67" s="4"/>
      <c r="K67" s="40">
        <v>3.0</v>
      </c>
      <c r="L67" s="41">
        <f>K67/K117</f>
        <v>0.6</v>
      </c>
      <c r="M67" s="42">
        <f>VLOOKUP(D67,Q1:R9,2,FALSE)</f>
        <v>5</v>
      </c>
      <c r="N67" s="42">
        <f>M67*L67</f>
        <v>3</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66</v>
      </c>
      <c r="C69" s="4"/>
      <c r="D69" s="38" t="s">
        <v>2</v>
      </c>
      <c r="E69" s="4"/>
      <c r="F69" s="4" t="str">
        <f>#REF!*#REF!</f>
        <v>#REF!</v>
      </c>
      <c r="G69" s="4" t="str">
        <f>IF(#REF!&gt;=0,10*#REF!,0)</f>
        <v>#REF!</v>
      </c>
      <c r="H69" s="4"/>
      <c r="I69" s="46" t="s">
        <v>67</v>
      </c>
      <c r="J69" s="4"/>
      <c r="K69" s="40">
        <v>2.0</v>
      </c>
      <c r="L69" s="41">
        <f>K69/K117</f>
        <v>0.4</v>
      </c>
      <c r="M69" s="42">
        <f>VLOOKUP(D69,Q1:R9,2,FALSE)</f>
        <v>1</v>
      </c>
      <c r="N69" s="42">
        <f>M69*L69</f>
        <v>0.4</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68</v>
      </c>
      <c r="C71" s="4"/>
      <c r="D71" s="38" t="s">
        <v>18</v>
      </c>
      <c r="E71" s="4"/>
      <c r="F71" s="4" t="str">
        <f>#REF!*#REF!</f>
        <v>#REF!</v>
      </c>
      <c r="G71" s="4" t="str">
        <f>IF(#REF!&gt;=0,10*#REF!,0)</f>
        <v>#REF!</v>
      </c>
      <c r="H71" s="4"/>
      <c r="I71" s="46" t="s">
        <v>69</v>
      </c>
      <c r="J71" s="4"/>
      <c r="K71" s="40">
        <v>2.0</v>
      </c>
      <c r="L71" s="41">
        <f>K71/K117</f>
        <v>0.4</v>
      </c>
      <c r="M71" s="42">
        <f>VLOOKUP(D71,Q1:R9,2,FALSE)</f>
        <v>0</v>
      </c>
      <c r="N71" s="42">
        <f>M71*L71</f>
        <v>0</v>
      </c>
      <c r="O71" s="42">
        <f>IF(M71=0,0,L71*MAX(R2:R8))</f>
        <v>0</v>
      </c>
    </row>
    <row r="72" ht="12.0" customHeight="1">
      <c r="A72" s="36"/>
      <c r="B72" s="37"/>
      <c r="C72" s="4"/>
      <c r="D72" s="43"/>
      <c r="E72" s="4"/>
      <c r="F72" s="4"/>
      <c r="G72" s="4"/>
      <c r="H72" s="4"/>
      <c r="I72" s="4"/>
      <c r="J72" s="4"/>
      <c r="K72" s="40"/>
      <c r="L72" s="41"/>
      <c r="M72" s="42"/>
      <c r="N72" s="42"/>
      <c r="O72" s="42"/>
    </row>
    <row r="73" ht="39.75" customHeight="1">
      <c r="A73" s="36">
        <f>A71+1</f>
        <v>28</v>
      </c>
      <c r="B73" s="37" t="s">
        <v>70</v>
      </c>
      <c r="C73" s="4"/>
      <c r="D73" s="38" t="s">
        <v>7</v>
      </c>
      <c r="E73" s="4"/>
      <c r="F73" s="4" t="str">
        <f>#REF!*#REF!</f>
        <v>#REF!</v>
      </c>
      <c r="G73" s="4" t="str">
        <f>IF(#REF!&gt;=0,10*#REF!,0)</f>
        <v>#REF!</v>
      </c>
      <c r="H73" s="4"/>
      <c r="I73" s="46" t="s">
        <v>71</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72</v>
      </c>
      <c r="C75" s="4"/>
      <c r="D75" s="38" t="s">
        <v>2</v>
      </c>
      <c r="E75" s="4"/>
      <c r="F75" s="4" t="str">
        <f>#REF!*#REF!</f>
        <v>#REF!</v>
      </c>
      <c r="G75" s="4" t="str">
        <f>IF(#REF!&gt;=0,10*#REF!,0)</f>
        <v>#REF!</v>
      </c>
      <c r="H75" s="4"/>
      <c r="I75" s="46" t="s">
        <v>73</v>
      </c>
      <c r="J75" s="4"/>
      <c r="K75" s="40">
        <v>3.0</v>
      </c>
      <c r="L75" s="41">
        <f>K75/K117</f>
        <v>0.6</v>
      </c>
      <c r="M75" s="42">
        <f>VLOOKUP(D75,Q1:R9,2,FALSE)</f>
        <v>1</v>
      </c>
      <c r="N75" s="42">
        <f>M75*L75</f>
        <v>0.6</v>
      </c>
      <c r="O75" s="42">
        <f>IF(M75=0,0,L75*MAX(R2:R8))</f>
        <v>3</v>
      </c>
    </row>
    <row r="76" ht="12.0" customHeight="1">
      <c r="B76" s="50"/>
      <c r="C76" s="4"/>
      <c r="D76" s="43"/>
      <c r="E76" s="4"/>
      <c r="F76" s="4"/>
      <c r="G76" s="4"/>
      <c r="H76" s="4"/>
      <c r="I76" s="4"/>
      <c r="J76" s="4"/>
      <c r="K76" s="40"/>
      <c r="L76" s="41"/>
      <c r="M76" s="42"/>
      <c r="N76" s="42"/>
      <c r="O76" s="42"/>
    </row>
    <row r="77" ht="15.75" customHeight="1">
      <c r="A77" s="32" t="s">
        <v>74</v>
      </c>
      <c r="C77" s="34"/>
      <c r="D77" s="53"/>
      <c r="E77" s="4"/>
      <c r="F77" s="4"/>
      <c r="G77" s="4"/>
      <c r="H77" s="4"/>
      <c r="I77" s="4"/>
      <c r="J77" s="4"/>
      <c r="K77" s="40"/>
      <c r="L77" s="41"/>
      <c r="M77" s="42"/>
      <c r="N77" s="42"/>
      <c r="O77" s="42"/>
    </row>
    <row r="78" ht="14.25" customHeight="1">
      <c r="B78" s="51"/>
      <c r="C78" s="34"/>
      <c r="D78" s="53"/>
      <c r="E78" s="4"/>
      <c r="F78" s="4"/>
      <c r="G78" s="4"/>
      <c r="H78" s="4"/>
      <c r="I78" s="4"/>
      <c r="J78" s="4"/>
      <c r="K78" s="40"/>
      <c r="L78" s="41"/>
      <c r="M78" s="42"/>
      <c r="N78" s="42"/>
      <c r="O78" s="42"/>
    </row>
    <row r="79" ht="39.75" customHeight="1">
      <c r="A79" s="36">
        <f>A75+1</f>
        <v>30</v>
      </c>
      <c r="B79" s="37" t="s">
        <v>75</v>
      </c>
      <c r="C79" s="4"/>
      <c r="D79" s="38" t="s">
        <v>11</v>
      </c>
      <c r="E79" s="4"/>
      <c r="F79" s="4" t="str">
        <f>#REF!*#REF!</f>
        <v>#REF!</v>
      </c>
      <c r="G79" s="4" t="str">
        <f>IF(#REF!&gt;=0,10*#REF!,0)</f>
        <v>#REF!</v>
      </c>
      <c r="H79" s="4"/>
      <c r="I79" s="46" t="s">
        <v>76</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77</v>
      </c>
      <c r="C81" s="4"/>
      <c r="D81" s="38" t="s">
        <v>11</v>
      </c>
      <c r="E81" s="4"/>
      <c r="F81" s="4" t="str">
        <f>#REF!*#REF!</f>
        <v>#REF!</v>
      </c>
      <c r="G81" s="4" t="str">
        <f>IF(#REF!&gt;=0,10*#REF!,0)</f>
        <v>#REF!</v>
      </c>
      <c r="H81" s="4"/>
      <c r="I81" s="46" t="s">
        <v>78</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79</v>
      </c>
      <c r="C83" s="4"/>
      <c r="D83" s="38" t="s">
        <v>6</v>
      </c>
      <c r="E83" s="4"/>
      <c r="F83" s="4" t="str">
        <f>#REF!*#REF!</f>
        <v>#REF!</v>
      </c>
      <c r="G83" s="4" t="str">
        <f>IF(#REF!&gt;=0,10*#REF!,0)</f>
        <v>#REF!</v>
      </c>
      <c r="H83" s="4"/>
      <c r="I83" s="46" t="s">
        <v>80</v>
      </c>
      <c r="J83" s="4"/>
      <c r="K83" s="40">
        <v>3.0</v>
      </c>
      <c r="L83" s="41">
        <f>K83/K117</f>
        <v>0.6</v>
      </c>
      <c r="M83" s="42">
        <f>VLOOKUP(D83,Q1:R9,2,FALSE)</f>
        <v>2</v>
      </c>
      <c r="N83" s="42">
        <f>M83*L83</f>
        <v>1.2</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81</v>
      </c>
      <c r="C85" s="4"/>
      <c r="D85" s="38" t="s">
        <v>7</v>
      </c>
      <c r="E85" s="4"/>
      <c r="F85" s="4" t="str">
        <f>#REF!*#REF!</f>
        <v>#REF!</v>
      </c>
      <c r="G85" s="4" t="str">
        <f>IF(#REF!&gt;=0,10*#REF!,0)</f>
        <v>#REF!</v>
      </c>
      <c r="H85" s="4"/>
      <c r="I85" s="46" t="s">
        <v>82</v>
      </c>
      <c r="J85" s="4"/>
      <c r="K85" s="40">
        <v>3.0</v>
      </c>
      <c r="L85" s="41">
        <f>K85/K117</f>
        <v>0.6</v>
      </c>
      <c r="M85" s="42">
        <f>VLOOKUP(D85,Q1:R9,2,FALSE)</f>
        <v>3</v>
      </c>
      <c r="N85" s="42">
        <f>M85*L85</f>
        <v>1.8</v>
      </c>
      <c r="O85" s="42">
        <f>IF(M85=0,0,L85*MAX(R2:R8))</f>
        <v>3</v>
      </c>
    </row>
    <row r="86" ht="12.0" customHeight="1">
      <c r="B86" s="50"/>
      <c r="C86" s="4"/>
      <c r="D86" s="43"/>
      <c r="E86" s="4"/>
      <c r="F86" s="4"/>
      <c r="G86" s="4"/>
      <c r="H86" s="4"/>
      <c r="I86" s="4"/>
      <c r="J86" s="4"/>
      <c r="K86" s="40"/>
      <c r="L86" s="41"/>
      <c r="M86" s="42"/>
      <c r="N86" s="42"/>
      <c r="O86" s="42"/>
    </row>
    <row r="87" ht="15.75" customHeight="1">
      <c r="A87" s="32" t="s">
        <v>83</v>
      </c>
      <c r="C87" s="34"/>
      <c r="D87" s="53"/>
      <c r="E87" s="34"/>
      <c r="F87" s="4"/>
      <c r="G87" s="4"/>
      <c r="H87" s="4"/>
      <c r="I87" s="4"/>
      <c r="J87" s="4"/>
      <c r="K87" s="40"/>
      <c r="L87" s="41"/>
      <c r="M87" s="42"/>
      <c r="N87" s="42"/>
      <c r="O87" s="42"/>
    </row>
    <row r="88" ht="14.25" customHeight="1">
      <c r="B88" s="51"/>
      <c r="C88" s="34"/>
      <c r="D88" s="53"/>
      <c r="E88" s="34"/>
      <c r="F88" s="4"/>
      <c r="G88" s="4"/>
      <c r="H88" s="4"/>
      <c r="I88" s="4"/>
      <c r="J88" s="4"/>
      <c r="K88" s="40"/>
      <c r="L88" s="41"/>
      <c r="M88" s="42"/>
      <c r="N88" s="42"/>
      <c r="O88" s="42"/>
    </row>
    <row r="89" ht="39.75" customHeight="1">
      <c r="A89" s="36">
        <f>A85+1</f>
        <v>34</v>
      </c>
      <c r="B89" s="37" t="s">
        <v>84</v>
      </c>
      <c r="C89" s="4"/>
      <c r="D89" s="38" t="s">
        <v>11</v>
      </c>
      <c r="E89" s="4"/>
      <c r="F89" s="4" t="str">
        <f>#REF!*#REF!</f>
        <v>#REF!</v>
      </c>
      <c r="G89" s="4" t="str">
        <f>IF(#REF!&gt;=0,10*#REF!,0)</f>
        <v>#REF!</v>
      </c>
      <c r="H89" s="4"/>
      <c r="I89" s="46" t="s">
        <v>85</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86</v>
      </c>
      <c r="C91" s="4"/>
      <c r="D91" s="38" t="s">
        <v>11</v>
      </c>
      <c r="E91" s="4"/>
      <c r="F91" s="4" t="str">
        <f>#REF!*#REF!</f>
        <v>#REF!</v>
      </c>
      <c r="G91" s="4" t="str">
        <f>IF(#REF!&gt;=0,10*#REF!,0)</f>
        <v>#REF!</v>
      </c>
      <c r="H91" s="4"/>
      <c r="I91" s="39"/>
      <c r="J91" s="4"/>
      <c r="K91" s="40">
        <v>2.0</v>
      </c>
      <c r="L91" s="41">
        <f>K91/K117</f>
        <v>0.4</v>
      </c>
      <c r="M91" s="42">
        <f>VLOOKUP(D91,Q1:R9,2,FALSE)</f>
        <v>4</v>
      </c>
      <c r="N91" s="42">
        <f>M91*L91</f>
        <v>1.6</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87</v>
      </c>
      <c r="C93" s="4"/>
      <c r="D93" s="38" t="s">
        <v>12</v>
      </c>
      <c r="E93" s="4"/>
      <c r="F93" s="4" t="str">
        <f>#REF!*#REF!</f>
        <v>#REF!</v>
      </c>
      <c r="G93" s="4" t="str">
        <f>IF(#REF!&gt;=0,10*#REF!,0)</f>
        <v>#REF!</v>
      </c>
      <c r="H93" s="4"/>
      <c r="I93" s="39"/>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88</v>
      </c>
      <c r="C95" s="4"/>
      <c r="D95" s="38" t="s">
        <v>11</v>
      </c>
      <c r="E95" s="4"/>
      <c r="F95" s="4" t="str">
        <f>#REF!*#REF!</f>
        <v>#REF!</v>
      </c>
      <c r="G95" s="4" t="str">
        <f>IF(#REF!&gt;=0,10*#REF!,0)</f>
        <v>#REF!</v>
      </c>
      <c r="H95" s="4"/>
      <c r="I95" s="46" t="s">
        <v>89</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90</v>
      </c>
      <c r="C97" s="4"/>
      <c r="D97" s="38" t="s">
        <v>7</v>
      </c>
      <c r="E97" s="4"/>
      <c r="F97" s="4" t="str">
        <f>#REF!*#REF!</f>
        <v>#REF!</v>
      </c>
      <c r="G97" s="4" t="str">
        <f>IF(#REF!&gt;=0,10*#REF!,0)</f>
        <v>#REF!</v>
      </c>
      <c r="H97" s="4"/>
      <c r="I97" s="46" t="s">
        <v>91</v>
      </c>
      <c r="J97" s="4"/>
      <c r="K97" s="40">
        <v>3.0</v>
      </c>
      <c r="L97" s="41">
        <f>K97/K117</f>
        <v>0.6</v>
      </c>
      <c r="M97" s="42">
        <f>VLOOKUP(D97,Q1:R9,2,FALSE)</f>
        <v>3</v>
      </c>
      <c r="N97" s="42">
        <f>M97*L97</f>
        <v>1.8</v>
      </c>
      <c r="O97" s="42">
        <f>IF(M97=0,0,L97*MAX(R2:R8))</f>
        <v>3</v>
      </c>
    </row>
    <row r="98" ht="12.0" customHeight="1">
      <c r="B98" s="50"/>
      <c r="C98" s="4"/>
      <c r="D98" s="43"/>
      <c r="E98" s="4"/>
      <c r="F98" s="4"/>
      <c r="G98" s="4"/>
      <c r="H98" s="4"/>
      <c r="I98" s="4"/>
      <c r="J98" s="4"/>
      <c r="K98" s="40"/>
      <c r="L98" s="41"/>
      <c r="M98" s="42"/>
      <c r="N98" s="42"/>
      <c r="O98" s="42"/>
    </row>
    <row r="99" ht="15.75" customHeight="1">
      <c r="A99" s="32" t="s">
        <v>92</v>
      </c>
      <c r="C99" s="34"/>
      <c r="D99" s="53"/>
      <c r="E99" s="34"/>
      <c r="F99" s="4"/>
      <c r="G99" s="4"/>
      <c r="H99" s="4"/>
      <c r="I99" s="4"/>
      <c r="J99" s="4"/>
      <c r="K99" s="40"/>
      <c r="L99" s="41"/>
      <c r="M99" s="42"/>
      <c r="N99" s="42"/>
      <c r="O99" s="42"/>
    </row>
    <row r="100" ht="14.25" customHeight="1">
      <c r="B100" s="51"/>
      <c r="C100" s="34"/>
      <c r="D100" s="53"/>
      <c r="E100" s="34"/>
      <c r="F100" s="4"/>
      <c r="G100" s="4"/>
      <c r="H100" s="4"/>
      <c r="I100" s="4"/>
      <c r="J100" s="4"/>
      <c r="K100" s="40"/>
      <c r="L100" s="41"/>
      <c r="M100" s="42"/>
      <c r="N100" s="42"/>
      <c r="O100" s="42"/>
    </row>
    <row r="101" ht="39.75" customHeight="1">
      <c r="A101" s="36">
        <f>A97+1</f>
        <v>39</v>
      </c>
      <c r="B101" s="37" t="s">
        <v>93</v>
      </c>
      <c r="C101" s="4"/>
      <c r="D101" s="38" t="s">
        <v>2</v>
      </c>
      <c r="E101" s="4"/>
      <c r="F101" s="4" t="str">
        <f>#REF!*#REF!</f>
        <v>#REF!</v>
      </c>
      <c r="G101" s="4" t="str">
        <f>IF(#REF!&gt;=0,10*#REF!,0)</f>
        <v>#REF!</v>
      </c>
      <c r="H101" s="4"/>
      <c r="I101" s="46" t="s">
        <v>94</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95</v>
      </c>
      <c r="C103" s="4"/>
      <c r="D103" s="38" t="s">
        <v>2</v>
      </c>
      <c r="E103" s="4"/>
      <c r="F103" s="4" t="str">
        <f>#REF!*#REF!</f>
        <v>#REF!</v>
      </c>
      <c r="G103" s="4" t="str">
        <f>IF(#REF!&gt;=0,10*#REF!,0)</f>
        <v>#REF!</v>
      </c>
      <c r="H103" s="4"/>
      <c r="I103" s="46" t="s">
        <v>96</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97</v>
      </c>
      <c r="C105" s="4"/>
      <c r="D105" s="38" t="s">
        <v>18</v>
      </c>
      <c r="E105" s="4"/>
      <c r="F105" s="4" t="str">
        <f>#REF!*#REF!</f>
        <v>#REF!</v>
      </c>
      <c r="G105" s="4" t="str">
        <f>IF(#REF!&gt;=0,10*#REF!,0)</f>
        <v>#REF!</v>
      </c>
      <c r="H105" s="4"/>
      <c r="I105" s="46"/>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98</v>
      </c>
      <c r="C107" s="4"/>
      <c r="D107" s="38" t="s">
        <v>11</v>
      </c>
      <c r="E107" s="4"/>
      <c r="F107" s="4" t="str">
        <f>#REF!*#REF!</f>
        <v>#REF!</v>
      </c>
      <c r="G107" s="4" t="str">
        <f>IF(#REF!&gt;=0,10*#REF!,0)</f>
        <v>#REF!</v>
      </c>
      <c r="H107" s="4"/>
      <c r="I107" s="46" t="s">
        <v>99</v>
      </c>
      <c r="J107" s="4"/>
      <c r="K107" s="40">
        <v>2.0</v>
      </c>
      <c r="L107" s="41">
        <f>K107/K117</f>
        <v>0.4</v>
      </c>
      <c r="M107" s="42">
        <f>VLOOKUP(D107,Q1:R9,2,FALSE)</f>
        <v>4</v>
      </c>
      <c r="N107" s="42">
        <f>M107*L107</f>
        <v>1.6</v>
      </c>
      <c r="O107" s="42">
        <f>IF(M107=0,0,L107*MAX(R2:R8))</f>
        <v>2</v>
      </c>
    </row>
    <row r="108" ht="12.0" customHeight="1">
      <c r="B108" s="50"/>
      <c r="C108" s="4"/>
      <c r="D108" s="43"/>
      <c r="E108" s="4"/>
      <c r="F108" s="4"/>
      <c r="G108" s="4"/>
      <c r="H108" s="4"/>
      <c r="I108" s="4"/>
      <c r="J108" s="4"/>
      <c r="K108" s="40"/>
      <c r="L108" s="41"/>
      <c r="M108" s="42"/>
      <c r="N108" s="42"/>
      <c r="O108" s="42"/>
    </row>
    <row r="109" ht="15.75" customHeight="1">
      <c r="A109" s="32" t="s">
        <v>100</v>
      </c>
      <c r="C109" s="34"/>
      <c r="D109" s="53"/>
      <c r="E109" s="34"/>
      <c r="F109" s="4"/>
      <c r="G109" s="4"/>
      <c r="H109" s="4"/>
      <c r="I109" s="4"/>
      <c r="J109" s="4"/>
      <c r="K109" s="40"/>
      <c r="L109" s="41"/>
      <c r="M109" s="42"/>
      <c r="N109" s="42"/>
      <c r="O109" s="42"/>
    </row>
    <row r="110" ht="14.25" customHeight="1">
      <c r="B110" s="51"/>
      <c r="C110" s="34"/>
      <c r="D110" s="53"/>
      <c r="E110" s="34"/>
      <c r="F110" s="4"/>
      <c r="G110" s="4"/>
      <c r="H110" s="4"/>
      <c r="I110" s="4"/>
      <c r="J110" s="4"/>
      <c r="K110" s="40"/>
      <c r="L110" s="41"/>
      <c r="M110" s="42"/>
      <c r="N110" s="42"/>
      <c r="O110" s="42"/>
    </row>
    <row r="111" ht="39.75" customHeight="1">
      <c r="A111" s="36">
        <f>A107+1</f>
        <v>43</v>
      </c>
      <c r="B111" s="37" t="s">
        <v>101</v>
      </c>
      <c r="C111" s="20"/>
      <c r="D111" s="38" t="s">
        <v>7</v>
      </c>
      <c r="E111" s="20"/>
      <c r="F111" s="20" t="str">
        <f>#REF!*#REF!</f>
        <v>#REF!</v>
      </c>
      <c r="G111" s="20" t="str">
        <f>IF(#REF!&gt;=0,10*#REF!,0)</f>
        <v>#REF!</v>
      </c>
      <c r="H111" s="20"/>
      <c r="I111" s="46" t="s">
        <v>102</v>
      </c>
      <c r="J111" s="20"/>
      <c r="K111" s="29">
        <v>4.0</v>
      </c>
      <c r="L111" s="56">
        <f>K111/K117</f>
        <v>0.8</v>
      </c>
      <c r="M111" s="57">
        <f>VLOOKUP(D111,Q1:R9,2,FALSE)</f>
        <v>3</v>
      </c>
      <c r="N111" s="57">
        <f>M111*L111</f>
        <v>2.4</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103</v>
      </c>
      <c r="C113" s="20"/>
      <c r="D113" s="38" t="s">
        <v>7</v>
      </c>
      <c r="E113" s="20"/>
      <c r="F113" s="20" t="str">
        <f>#REF!*#REF!</f>
        <v>#REF!</v>
      </c>
      <c r="G113" s="20" t="str">
        <f>IF(#REF!&gt;=0,10*#REF!,0)</f>
        <v>#REF!</v>
      </c>
      <c r="H113" s="20"/>
      <c r="I113" s="46" t="s">
        <v>104</v>
      </c>
      <c r="J113" s="20"/>
      <c r="K113" s="29">
        <v>4.0</v>
      </c>
      <c r="L113" s="56">
        <f>K113/K117</f>
        <v>0.8</v>
      </c>
      <c r="M113" s="57">
        <f>VLOOKUP(D113,Q1:R9,2,FALSE)</f>
        <v>3</v>
      </c>
      <c r="N113" s="57">
        <f>M113*L113</f>
        <v>2.4</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105</v>
      </c>
      <c r="C115" s="20"/>
      <c r="D115" s="38" t="s">
        <v>12</v>
      </c>
      <c r="E115" s="20"/>
      <c r="F115" s="20" t="str">
        <f>#REF!*#REF!</f>
        <v>#REF!</v>
      </c>
      <c r="G115" s="20" t="str">
        <f>IF(#REF!&gt;=0,10*#REF!,0)</f>
        <v>#REF!</v>
      </c>
      <c r="H115" s="20"/>
      <c r="I115" s="46" t="s">
        <v>106</v>
      </c>
      <c r="J115" s="20"/>
      <c r="K115" s="29">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4"/>
      <c r="D116" s="43"/>
      <c r="E116" s="4"/>
      <c r="F116" s="4"/>
      <c r="G116" s="4"/>
      <c r="H116" s="4"/>
      <c r="I116" s="4"/>
      <c r="J116" s="4"/>
      <c r="K116" s="60"/>
      <c r="L116" s="60"/>
      <c r="M116" s="60"/>
      <c r="N116" s="61"/>
      <c r="O116" s="61"/>
    </row>
    <row r="117" ht="24.0" customHeight="1">
      <c r="A117" s="62" t="s">
        <v>107</v>
      </c>
      <c r="B117" s="63"/>
      <c r="C117" s="64"/>
      <c r="D117" s="65">
        <f>IF(ISERR((N117/O117)*100),"",(N117/O117)*100)</f>
        <v>69.49640288</v>
      </c>
      <c r="E117" s="66"/>
      <c r="F117" s="66"/>
      <c r="G117" s="66"/>
      <c r="H117" s="67" t="str">
        <f>IF(D117="","","-")</f>
        <v>-</v>
      </c>
      <c r="I117" s="68" t="str">
        <f>VLOOKUP(J117,'Rating ranges'!A2:B7,2,TRUE)</f>
        <v>Good</v>
      </c>
      <c r="J117" s="69">
        <f>IF(D117="",0,D117)</f>
        <v>69.49640288</v>
      </c>
      <c r="K117" s="60">
        <f>MAX(K9:K115)</f>
        <v>5</v>
      </c>
      <c r="L117" s="60"/>
      <c r="M117" s="60"/>
      <c r="N117" s="61">
        <f t="shared" ref="N117:O117" si="1">SUM(N9:N115)</f>
        <v>96.6</v>
      </c>
      <c r="O117" s="61">
        <f t="shared" si="1"/>
        <v>139</v>
      </c>
    </row>
    <row r="118" ht="13.5" customHeight="1">
      <c r="D118" s="33"/>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3"/>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108</v>
      </c>
      <c r="B1" s="2"/>
      <c r="C1" s="3"/>
    </row>
    <row r="2" ht="15.75" customHeight="1">
      <c r="B2" s="59"/>
      <c r="C2" s="32" t="s">
        <v>109</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110</v>
      </c>
      <c r="C4" s="86" t="s">
        <v>111</v>
      </c>
    </row>
    <row r="5" ht="38.25" customHeight="1">
      <c r="A5" s="84">
        <f t="shared" ref="A5:A8" si="1">A4+1</f>
        <v>2</v>
      </c>
      <c r="B5" s="85" t="s">
        <v>112</v>
      </c>
      <c r="C5" s="86" t="s">
        <v>111</v>
      </c>
    </row>
    <row r="6" ht="38.25" customHeight="1">
      <c r="A6" s="84">
        <f t="shared" si="1"/>
        <v>3</v>
      </c>
      <c r="B6" s="85" t="s">
        <v>113</v>
      </c>
      <c r="C6" s="86" t="s">
        <v>114</v>
      </c>
    </row>
    <row r="7" ht="38.25" customHeight="1">
      <c r="A7" s="84">
        <f t="shared" si="1"/>
        <v>4</v>
      </c>
      <c r="B7" s="85" t="s">
        <v>115</v>
      </c>
      <c r="C7" s="86" t="s">
        <v>116</v>
      </c>
    </row>
    <row r="8" ht="38.25" customHeight="1">
      <c r="A8" s="84">
        <f t="shared" si="1"/>
        <v>5</v>
      </c>
      <c r="B8" s="85" t="s">
        <v>117</v>
      </c>
      <c r="C8" s="86" t="s">
        <v>116</v>
      </c>
    </row>
    <row r="9" ht="12.75" customHeight="1">
      <c r="B9" s="50"/>
      <c r="C9" s="20"/>
    </row>
    <row r="10" ht="24.75" customHeight="1">
      <c r="A10" s="83" t="s">
        <v>27</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118</v>
      </c>
      <c r="C11" s="86" t="s">
        <v>116</v>
      </c>
    </row>
    <row r="12" ht="51.0" customHeight="1">
      <c r="A12" s="84">
        <f t="shared" ref="A12:A13" si="2">A11+1</f>
        <v>7</v>
      </c>
      <c r="B12" s="85" t="s">
        <v>119</v>
      </c>
      <c r="C12" s="86" t="s">
        <v>114</v>
      </c>
    </row>
    <row r="13" ht="38.25" customHeight="1">
      <c r="A13" s="84">
        <f t="shared" si="2"/>
        <v>8</v>
      </c>
      <c r="B13" s="85" t="s">
        <v>120</v>
      </c>
      <c r="C13" s="86" t="s">
        <v>116</v>
      </c>
    </row>
    <row r="14" ht="12.75" customHeight="1">
      <c r="B14" s="50"/>
      <c r="C14" s="20"/>
    </row>
    <row r="15" ht="24.75" customHeight="1">
      <c r="A15" s="83" t="s">
        <v>32</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121</v>
      </c>
      <c r="C16" s="86" t="s">
        <v>122</v>
      </c>
    </row>
    <row r="17" ht="51.0" customHeight="1">
      <c r="A17" s="84">
        <f t="shared" ref="A17:A24" si="3">A16+1</f>
        <v>10</v>
      </c>
      <c r="B17" s="85" t="s">
        <v>123</v>
      </c>
      <c r="C17" s="86" t="s">
        <v>114</v>
      </c>
    </row>
    <row r="18" ht="38.25" customHeight="1">
      <c r="A18" s="84">
        <f t="shared" si="3"/>
        <v>11</v>
      </c>
      <c r="B18" s="85" t="s">
        <v>124</v>
      </c>
      <c r="C18" s="86" t="s">
        <v>116</v>
      </c>
    </row>
    <row r="19" ht="51.0" customHeight="1">
      <c r="A19" s="84">
        <f t="shared" si="3"/>
        <v>12</v>
      </c>
      <c r="B19" s="85" t="s">
        <v>125</v>
      </c>
      <c r="C19" s="86" t="s">
        <v>111</v>
      </c>
    </row>
    <row r="20" ht="51.0" customHeight="1">
      <c r="A20" s="84">
        <f t="shared" si="3"/>
        <v>13</v>
      </c>
      <c r="B20" s="85" t="s">
        <v>126</v>
      </c>
      <c r="C20" s="86" t="s">
        <v>116</v>
      </c>
    </row>
    <row r="21" ht="38.25" customHeight="1">
      <c r="A21" s="84">
        <f t="shared" si="3"/>
        <v>14</v>
      </c>
      <c r="B21" s="85" t="s">
        <v>127</v>
      </c>
      <c r="C21" s="86" t="s">
        <v>114</v>
      </c>
    </row>
    <row r="22" ht="25.5" customHeight="1">
      <c r="A22" s="84">
        <f t="shared" si="3"/>
        <v>15</v>
      </c>
      <c r="B22" s="85" t="s">
        <v>128</v>
      </c>
      <c r="C22" s="86" t="s">
        <v>122</v>
      </c>
    </row>
    <row r="23" ht="25.5" customHeight="1">
      <c r="A23" s="84">
        <f t="shared" si="3"/>
        <v>16</v>
      </c>
      <c r="B23" s="85" t="s">
        <v>129</v>
      </c>
      <c r="C23" s="86" t="s">
        <v>122</v>
      </c>
    </row>
    <row r="24" ht="25.5" customHeight="1">
      <c r="A24" s="84">
        <f t="shared" si="3"/>
        <v>17</v>
      </c>
      <c r="B24" s="85" t="s">
        <v>130</v>
      </c>
      <c r="C24" s="86" t="s">
        <v>131</v>
      </c>
    </row>
    <row r="25" ht="12.75" customHeight="1">
      <c r="B25" s="50"/>
      <c r="C25" s="20"/>
    </row>
    <row r="26" ht="24.75" customHeight="1">
      <c r="A26" s="83" t="s">
        <v>47</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132</v>
      </c>
      <c r="C27" s="86" t="s">
        <v>114</v>
      </c>
    </row>
    <row r="28" ht="38.25" customHeight="1">
      <c r="A28" s="84">
        <f t="shared" ref="A28:A30" si="4">A27+1</f>
        <v>19</v>
      </c>
      <c r="B28" s="85" t="s">
        <v>133</v>
      </c>
      <c r="C28" s="86" t="s">
        <v>114</v>
      </c>
    </row>
    <row r="29" ht="51.0" customHeight="1">
      <c r="A29" s="84">
        <f t="shared" si="4"/>
        <v>20</v>
      </c>
      <c r="B29" s="85" t="s">
        <v>134</v>
      </c>
      <c r="C29" s="86" t="s">
        <v>122</v>
      </c>
    </row>
    <row r="30" ht="38.25" customHeight="1">
      <c r="A30" s="84">
        <f t="shared" si="4"/>
        <v>21</v>
      </c>
      <c r="B30" s="85" t="s">
        <v>135</v>
      </c>
      <c r="C30" s="86" t="s">
        <v>114</v>
      </c>
    </row>
    <row r="31" ht="12.75" customHeight="1">
      <c r="B31" s="50"/>
      <c r="C31" s="20"/>
    </row>
    <row r="32" ht="24.75" customHeight="1">
      <c r="A32" s="83" t="s">
        <v>56</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136</v>
      </c>
      <c r="C33" s="86" t="s">
        <v>114</v>
      </c>
    </row>
    <row r="34" ht="51.0" customHeight="1">
      <c r="A34" s="84">
        <f t="shared" ref="A34:A35" si="5">A33+1</f>
        <v>23</v>
      </c>
      <c r="B34" s="85" t="s">
        <v>137</v>
      </c>
      <c r="C34" s="86" t="s">
        <v>116</v>
      </c>
    </row>
    <row r="35" ht="38.25" customHeight="1">
      <c r="A35" s="84">
        <f t="shared" si="5"/>
        <v>24</v>
      </c>
      <c r="B35" s="85" t="s">
        <v>138</v>
      </c>
      <c r="C35" s="86" t="s">
        <v>131</v>
      </c>
    </row>
    <row r="36" ht="12.75" customHeight="1">
      <c r="B36" s="50"/>
      <c r="C36" s="20"/>
    </row>
    <row r="37" ht="24.75" customHeight="1">
      <c r="A37" s="83" t="s">
        <v>63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139</v>
      </c>
      <c r="C38" s="86" t="s">
        <v>116</v>
      </c>
    </row>
    <row r="39" ht="63.75" customHeight="1">
      <c r="A39" s="84">
        <f t="shared" ref="A39:A42" si="6">A38+1</f>
        <v>26</v>
      </c>
      <c r="B39" s="85" t="s">
        <v>140</v>
      </c>
      <c r="C39" s="86" t="s">
        <v>122</v>
      </c>
    </row>
    <row r="40" ht="38.25" customHeight="1">
      <c r="A40" s="84">
        <f t="shared" si="6"/>
        <v>27</v>
      </c>
      <c r="B40" s="85" t="s">
        <v>141</v>
      </c>
      <c r="C40" s="86" t="s">
        <v>122</v>
      </c>
    </row>
    <row r="41" ht="63.75" customHeight="1">
      <c r="A41" s="84">
        <f t="shared" si="6"/>
        <v>28</v>
      </c>
      <c r="B41" s="85" t="s">
        <v>142</v>
      </c>
      <c r="C41" s="86" t="s">
        <v>116</v>
      </c>
    </row>
    <row r="42" ht="38.25" customHeight="1">
      <c r="A42" s="84">
        <f t="shared" si="6"/>
        <v>29</v>
      </c>
      <c r="B42" s="85" t="s">
        <v>143</v>
      </c>
      <c r="C42" s="86" t="s">
        <v>116</v>
      </c>
    </row>
    <row r="43" ht="12.75" customHeight="1">
      <c r="B43" s="50"/>
      <c r="C43" s="20"/>
    </row>
    <row r="44" ht="24.75" customHeight="1">
      <c r="A44" s="83" t="s">
        <v>74</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144</v>
      </c>
      <c r="C45" s="86" t="s">
        <v>114</v>
      </c>
    </row>
    <row r="46" ht="38.25" customHeight="1">
      <c r="A46" s="84">
        <f t="shared" ref="A46:A48" si="7">A45+1</f>
        <v>31</v>
      </c>
      <c r="B46" s="85" t="s">
        <v>145</v>
      </c>
      <c r="C46" s="86" t="s">
        <v>116</v>
      </c>
    </row>
    <row r="47" ht="51.0" customHeight="1">
      <c r="A47" s="84">
        <f t="shared" si="7"/>
        <v>32</v>
      </c>
      <c r="B47" s="85" t="s">
        <v>146</v>
      </c>
      <c r="C47" s="86" t="s">
        <v>116</v>
      </c>
    </row>
    <row r="48" ht="25.5" customHeight="1">
      <c r="A48" s="84">
        <f t="shared" si="7"/>
        <v>33</v>
      </c>
      <c r="B48" s="85" t="s">
        <v>147</v>
      </c>
      <c r="C48" s="86" t="s">
        <v>116</v>
      </c>
    </row>
    <row r="49" ht="12.75" customHeight="1">
      <c r="B49" s="50"/>
      <c r="C49" s="20"/>
    </row>
    <row r="50" ht="24.75" customHeight="1">
      <c r="A50" s="83" t="s">
        <v>83</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148</v>
      </c>
      <c r="C51" s="86" t="s">
        <v>111</v>
      </c>
    </row>
    <row r="52" ht="38.25" customHeight="1">
      <c r="A52" s="84">
        <f t="shared" ref="A52:A55" si="8">A51+1</f>
        <v>35</v>
      </c>
      <c r="B52" s="85" t="s">
        <v>149</v>
      </c>
      <c r="C52" s="86" t="s">
        <v>122</v>
      </c>
    </row>
    <row r="53" ht="25.5" customHeight="1">
      <c r="A53" s="84">
        <f t="shared" si="8"/>
        <v>36</v>
      </c>
      <c r="B53" s="85" t="s">
        <v>150</v>
      </c>
      <c r="C53" s="86" t="s">
        <v>114</v>
      </c>
    </row>
    <row r="54" ht="38.25" customHeight="1">
      <c r="A54" s="84">
        <f t="shared" si="8"/>
        <v>37</v>
      </c>
      <c r="B54" s="85" t="s">
        <v>151</v>
      </c>
      <c r="C54" s="86" t="s">
        <v>116</v>
      </c>
    </row>
    <row r="55" ht="25.5" customHeight="1">
      <c r="A55" s="84">
        <f t="shared" si="8"/>
        <v>38</v>
      </c>
      <c r="B55" s="85" t="s">
        <v>152</v>
      </c>
      <c r="C55" s="86" t="s">
        <v>116</v>
      </c>
    </row>
    <row r="56" ht="12.75" customHeight="1">
      <c r="B56" s="50"/>
      <c r="C56" s="20"/>
    </row>
    <row r="57" ht="24.75" customHeight="1">
      <c r="A57" s="83" t="s">
        <v>92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153</v>
      </c>
      <c r="C58" s="86" t="s">
        <v>114</v>
      </c>
    </row>
    <row r="59" ht="38.25" customHeight="1">
      <c r="A59" s="84">
        <f t="shared" ref="A59:A61" si="9">A58+1</f>
        <v>40</v>
      </c>
      <c r="B59" s="85" t="s">
        <v>154</v>
      </c>
      <c r="C59" s="86" t="s">
        <v>116</v>
      </c>
    </row>
    <row r="60" ht="51.0" customHeight="1">
      <c r="A60" s="84">
        <f t="shared" si="9"/>
        <v>41</v>
      </c>
      <c r="B60" s="85" t="s">
        <v>155</v>
      </c>
      <c r="C60" s="86" t="s">
        <v>116</v>
      </c>
    </row>
    <row r="61" ht="38.25" customHeight="1">
      <c r="A61" s="84">
        <f t="shared" si="9"/>
        <v>42</v>
      </c>
      <c r="B61" s="85" t="s">
        <v>156</v>
      </c>
      <c r="C61" s="86" t="s">
        <v>122</v>
      </c>
    </row>
    <row r="62" ht="12.75" customHeight="1">
      <c r="B62" s="50"/>
      <c r="C62" s="20"/>
    </row>
    <row r="63" ht="24.75" customHeight="1">
      <c r="A63" s="83" t="s">
        <v>100</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157</v>
      </c>
      <c r="C64" s="86" t="s">
        <v>114</v>
      </c>
    </row>
    <row r="65" ht="25.5" customHeight="1">
      <c r="A65" s="84">
        <f t="shared" ref="A65:A66" si="10">A64+1</f>
        <v>44</v>
      </c>
      <c r="B65" s="85" t="s">
        <v>158</v>
      </c>
      <c r="C65" s="86" t="s">
        <v>116</v>
      </c>
    </row>
    <row r="66" ht="51.0" customHeight="1">
      <c r="A66" s="84">
        <f t="shared" si="10"/>
        <v>45</v>
      </c>
      <c r="B66" s="85" t="s">
        <v>159</v>
      </c>
      <c r="C66" s="86" t="s">
        <v>116</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7" t="s">
        <v>160</v>
      </c>
      <c r="B1" s="87" t="s">
        <v>161</v>
      </c>
      <c r="C1" s="87" t="s">
        <v>162</v>
      </c>
    </row>
    <row r="2" ht="12.75" customHeight="1">
      <c r="A2" s="88">
        <v>0.0</v>
      </c>
      <c r="B2" s="89" t="str">
        <f>""</f>
        <v/>
      </c>
    </row>
    <row r="3" ht="12.75" customHeight="1">
      <c r="A3" s="88">
        <v>1.0</v>
      </c>
      <c r="B3" s="89" t="s">
        <v>163</v>
      </c>
      <c r="C3" s="90" t="s">
        <v>164</v>
      </c>
      <c r="D3" s="91">
        <f>A4</f>
        <v>29</v>
      </c>
    </row>
    <row r="4" ht="12.75" customHeight="1">
      <c r="A4" s="88">
        <v>29.0</v>
      </c>
      <c r="B4" s="11" t="s">
        <v>6</v>
      </c>
      <c r="C4" s="11" t="s">
        <v>165</v>
      </c>
      <c r="D4" s="91">
        <f t="shared" ref="D4:D7" si="1">A4</f>
        <v>29</v>
      </c>
      <c r="E4" s="92" t="s">
        <v>166</v>
      </c>
      <c r="F4" s="91">
        <f t="shared" ref="F4:F6" si="2">A5</f>
        <v>49</v>
      </c>
    </row>
    <row r="5" ht="12.75" customHeight="1">
      <c r="A5" s="88">
        <v>49.0</v>
      </c>
      <c r="B5" s="11" t="s">
        <v>7</v>
      </c>
      <c r="C5" s="11" t="s">
        <v>165</v>
      </c>
      <c r="D5" s="91">
        <f t="shared" si="1"/>
        <v>49</v>
      </c>
      <c r="E5" s="92" t="s">
        <v>166</v>
      </c>
      <c r="F5" s="91">
        <f t="shared" si="2"/>
        <v>69</v>
      </c>
    </row>
    <row r="6" ht="12.75" customHeight="1">
      <c r="A6" s="88">
        <v>69.0</v>
      </c>
      <c r="B6" s="11" t="s">
        <v>11</v>
      </c>
      <c r="C6" s="11" t="s">
        <v>165</v>
      </c>
      <c r="D6" s="91">
        <f t="shared" si="1"/>
        <v>69</v>
      </c>
      <c r="E6" s="92" t="s">
        <v>166</v>
      </c>
      <c r="F6" s="91">
        <f t="shared" si="2"/>
        <v>89</v>
      </c>
    </row>
    <row r="7" ht="12.75" customHeight="1">
      <c r="A7" s="88">
        <v>89.0</v>
      </c>
      <c r="B7" s="11" t="s">
        <v>12</v>
      </c>
      <c r="C7" s="90" t="s">
        <v>167</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