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24d77eafc04165c2/Documents/__Projects and Ideas/_2025 BLOG ECLECTIC ECONOMIST/2025 06 Ladders/"/>
    </mc:Choice>
  </mc:AlternateContent>
  <xr:revisionPtr revIDLastSave="20" documentId="8_{08B3D662-0D3A-40FA-B7F5-7C949F4F5844}" xr6:coauthVersionLast="47" xr6:coauthVersionMax="47" xr10:uidLastSave="{5A5EDD9D-F6FB-47A5-A5B2-0B62D1C366C2}"/>
  <bookViews>
    <workbookView xWindow="11505" yWindow="10350" windowWidth="37275" windowHeight="18705" xr2:uid="{A9FA7425-98FE-4780-9E2A-AF09653DDB56}"/>
  </bookViews>
  <sheets>
    <sheet name="CLEAN 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1" i="1" l="1"/>
  <c r="S50" i="1"/>
  <c r="U45" i="1"/>
  <c r="T45" i="1"/>
  <c r="Q45" i="1"/>
  <c r="V45" i="1" s="1"/>
  <c r="M45" i="1"/>
  <c r="K45" i="1"/>
  <c r="L45" i="1" s="1"/>
  <c r="G45" i="1"/>
  <c r="H45" i="1" s="1"/>
  <c r="I45" i="1" s="1"/>
  <c r="T44" i="1"/>
  <c r="U44" i="1" s="1"/>
  <c r="M44" i="1"/>
  <c r="L44" i="1"/>
  <c r="K44" i="1"/>
  <c r="Q44" i="1" s="1"/>
  <c r="G44" i="1"/>
  <c r="H44" i="1" s="1"/>
  <c r="I44" i="1" s="1"/>
  <c r="T43" i="1"/>
  <c r="U43" i="1" s="1"/>
  <c r="Q43" i="1"/>
  <c r="M43" i="1"/>
  <c r="K43" i="1"/>
  <c r="L43" i="1" s="1"/>
  <c r="H43" i="1"/>
  <c r="I43" i="1" s="1"/>
  <c r="G43" i="1"/>
  <c r="T42" i="1"/>
  <c r="U42" i="1" s="1"/>
  <c r="V42" i="1" s="1"/>
  <c r="Q42" i="1"/>
  <c r="M42" i="1"/>
  <c r="K42" i="1"/>
  <c r="L42" i="1" s="1"/>
  <c r="G42" i="1"/>
  <c r="H42" i="1" s="1"/>
  <c r="I42" i="1" s="1"/>
  <c r="U41" i="1"/>
  <c r="T41" i="1"/>
  <c r="M41" i="1"/>
  <c r="K41" i="1"/>
  <c r="Q41" i="1" s="1"/>
  <c r="H41" i="1"/>
  <c r="I41" i="1" s="1"/>
  <c r="G41" i="1"/>
  <c r="T40" i="1"/>
  <c r="U40" i="1" s="1"/>
  <c r="M40" i="1"/>
  <c r="L40" i="1"/>
  <c r="K40" i="1"/>
  <c r="Q40" i="1" s="1"/>
  <c r="G40" i="1"/>
  <c r="H40" i="1" s="1"/>
  <c r="I40" i="1" s="1"/>
  <c r="U39" i="1"/>
  <c r="T39" i="1"/>
  <c r="M39" i="1"/>
  <c r="K39" i="1"/>
  <c r="Q39" i="1" s="1"/>
  <c r="G39" i="1"/>
  <c r="H39" i="1" s="1"/>
  <c r="I39" i="1" s="1"/>
  <c r="T38" i="1"/>
  <c r="U38" i="1" s="1"/>
  <c r="M38" i="1"/>
  <c r="L38" i="1"/>
  <c r="K38" i="1"/>
  <c r="Q38" i="1" s="1"/>
  <c r="G38" i="1"/>
  <c r="H38" i="1" s="1"/>
  <c r="I38" i="1" s="1"/>
  <c r="T37" i="1"/>
  <c r="U37" i="1" s="1"/>
  <c r="M37" i="1"/>
  <c r="K37" i="1"/>
  <c r="Q37" i="1" s="1"/>
  <c r="H37" i="1"/>
  <c r="I37" i="1" s="1"/>
  <c r="G37" i="1"/>
  <c r="T36" i="1"/>
  <c r="U36" i="1" s="1"/>
  <c r="M36" i="1"/>
  <c r="K36" i="1"/>
  <c r="Q36" i="1" s="1"/>
  <c r="G36" i="1"/>
  <c r="H36" i="1" s="1"/>
  <c r="I36" i="1" s="1"/>
  <c r="U35" i="1"/>
  <c r="T35" i="1"/>
  <c r="M35" i="1"/>
  <c r="K35" i="1"/>
  <c r="Q35" i="1" s="1"/>
  <c r="H35" i="1"/>
  <c r="I35" i="1" s="1"/>
  <c r="G35" i="1"/>
  <c r="T34" i="1"/>
  <c r="U34" i="1" s="1"/>
  <c r="Q34" i="1"/>
  <c r="V34" i="1" s="1"/>
  <c r="M34" i="1"/>
  <c r="L34" i="1"/>
  <c r="K34" i="1"/>
  <c r="G34" i="1"/>
  <c r="H34" i="1" s="1"/>
  <c r="I34" i="1" s="1"/>
  <c r="T33" i="1"/>
  <c r="U33" i="1" s="1"/>
  <c r="Q33" i="1"/>
  <c r="V33" i="1" s="1"/>
  <c r="M33" i="1"/>
  <c r="K33" i="1"/>
  <c r="L33" i="1" s="1"/>
  <c r="G33" i="1"/>
  <c r="H33" i="1" s="1"/>
  <c r="I33" i="1" s="1"/>
  <c r="T32" i="1"/>
  <c r="U32" i="1" s="1"/>
  <c r="Q32" i="1"/>
  <c r="V32" i="1" s="1"/>
  <c r="M32" i="1"/>
  <c r="L32" i="1"/>
  <c r="K32" i="1"/>
  <c r="G32" i="1"/>
  <c r="H32" i="1" s="1"/>
  <c r="I32" i="1" s="1"/>
  <c r="U31" i="1"/>
  <c r="T31" i="1"/>
  <c r="Q31" i="1"/>
  <c r="V31" i="1" s="1"/>
  <c r="M31" i="1"/>
  <c r="K31" i="1"/>
  <c r="L31" i="1" s="1"/>
  <c r="H31" i="1"/>
  <c r="I31" i="1" s="1"/>
  <c r="G31" i="1"/>
  <c r="T30" i="1"/>
  <c r="U30" i="1" s="1"/>
  <c r="V30" i="1" s="1"/>
  <c r="Q30" i="1"/>
  <c r="M30" i="1"/>
  <c r="K30" i="1"/>
  <c r="L30" i="1" s="1"/>
  <c r="G30" i="1"/>
  <c r="H30" i="1" s="1"/>
  <c r="I30" i="1" s="1"/>
  <c r="U29" i="1"/>
  <c r="T29" i="1"/>
  <c r="Q29" i="1"/>
  <c r="V29" i="1" s="1"/>
  <c r="M29" i="1"/>
  <c r="K29" i="1"/>
  <c r="L29" i="1" s="1"/>
  <c r="G29" i="1"/>
  <c r="H29" i="1" s="1"/>
  <c r="I29" i="1" s="1"/>
  <c r="T28" i="1"/>
  <c r="U28" i="1" s="1"/>
  <c r="V28" i="1" s="1"/>
  <c r="Q28" i="1"/>
  <c r="M28" i="1"/>
  <c r="L28" i="1"/>
  <c r="K28" i="1"/>
  <c r="G28" i="1"/>
  <c r="H28" i="1" s="1"/>
  <c r="I28" i="1" s="1"/>
  <c r="U27" i="1"/>
  <c r="V27" i="1" s="1"/>
  <c r="T27" i="1"/>
  <c r="Q27" i="1"/>
  <c r="M27" i="1"/>
  <c r="K27" i="1"/>
  <c r="L27" i="1" s="1"/>
  <c r="H27" i="1"/>
  <c r="I27" i="1" s="1"/>
  <c r="G27" i="1"/>
  <c r="T26" i="1"/>
  <c r="U26" i="1" s="1"/>
  <c r="M26" i="1"/>
  <c r="K26" i="1"/>
  <c r="Q26" i="1" s="1"/>
  <c r="G26" i="1"/>
  <c r="H26" i="1" s="1"/>
  <c r="I26" i="1" s="1"/>
  <c r="U25" i="1"/>
  <c r="T25" i="1"/>
  <c r="M25" i="1"/>
  <c r="K25" i="1"/>
  <c r="Q25" i="1" s="1"/>
  <c r="H25" i="1"/>
  <c r="I25" i="1" s="1"/>
  <c r="G25" i="1"/>
  <c r="T24" i="1"/>
  <c r="U24" i="1" s="1"/>
  <c r="M24" i="1"/>
  <c r="L24" i="1"/>
  <c r="K24" i="1"/>
  <c r="Q24" i="1" s="1"/>
  <c r="G24" i="1"/>
  <c r="H24" i="1" s="1"/>
  <c r="I24" i="1" s="1"/>
  <c r="U23" i="1"/>
  <c r="T23" i="1"/>
  <c r="M23" i="1"/>
  <c r="K23" i="1"/>
  <c r="Q23" i="1" s="1"/>
  <c r="H23" i="1"/>
  <c r="I23" i="1" s="1"/>
  <c r="G23" i="1"/>
  <c r="T22" i="1"/>
  <c r="U22" i="1" s="1"/>
  <c r="M22" i="1"/>
  <c r="L22" i="1"/>
  <c r="K22" i="1"/>
  <c r="Q22" i="1" s="1"/>
  <c r="G22" i="1"/>
  <c r="H22" i="1" s="1"/>
  <c r="I22" i="1" s="1"/>
  <c r="T21" i="1"/>
  <c r="U21" i="1" s="1"/>
  <c r="M21" i="1"/>
  <c r="K21" i="1"/>
  <c r="Q21" i="1" s="1"/>
  <c r="H21" i="1"/>
  <c r="I21" i="1" s="1"/>
  <c r="G21" i="1"/>
  <c r="T20" i="1"/>
  <c r="U20" i="1" s="1"/>
  <c r="M20" i="1"/>
  <c r="L20" i="1"/>
  <c r="K20" i="1"/>
  <c r="Q20" i="1" s="1"/>
  <c r="G20" i="1"/>
  <c r="H20" i="1" s="1"/>
  <c r="I20" i="1" s="1"/>
  <c r="U19" i="1"/>
  <c r="T19" i="1"/>
  <c r="M19" i="1"/>
  <c r="K19" i="1"/>
  <c r="Q19" i="1" s="1"/>
  <c r="H19" i="1"/>
  <c r="I19" i="1" s="1"/>
  <c r="G19" i="1"/>
  <c r="T18" i="1"/>
  <c r="U18" i="1" s="1"/>
  <c r="Q18" i="1"/>
  <c r="V18" i="1" s="1"/>
  <c r="M18" i="1"/>
  <c r="L18" i="1"/>
  <c r="K18" i="1"/>
  <c r="G18" i="1"/>
  <c r="H18" i="1" s="1"/>
  <c r="I18" i="1" s="1"/>
  <c r="T17" i="1"/>
  <c r="U17" i="1" s="1"/>
  <c r="Q17" i="1"/>
  <c r="V17" i="1" s="1"/>
  <c r="M17" i="1"/>
  <c r="K17" i="1"/>
  <c r="L17" i="1" s="1"/>
  <c r="G17" i="1"/>
  <c r="H17" i="1" s="1"/>
  <c r="I17" i="1" s="1"/>
  <c r="T16" i="1"/>
  <c r="U16" i="1" s="1"/>
  <c r="Q16" i="1"/>
  <c r="M16" i="1"/>
  <c r="L16" i="1"/>
  <c r="K16" i="1"/>
  <c r="G16" i="1"/>
  <c r="H16" i="1" s="1"/>
  <c r="I16" i="1" s="1"/>
  <c r="T15" i="1"/>
  <c r="U15" i="1" s="1"/>
  <c r="Q15" i="1"/>
  <c r="V15" i="1" s="1"/>
  <c r="M15" i="1"/>
  <c r="K15" i="1"/>
  <c r="L15" i="1" s="1"/>
  <c r="H15" i="1"/>
  <c r="I15" i="1" s="1"/>
  <c r="G15" i="1"/>
  <c r="T14" i="1"/>
  <c r="U14" i="1" s="1"/>
  <c r="Q14" i="1"/>
  <c r="V14" i="1" s="1"/>
  <c r="M14" i="1"/>
  <c r="K14" i="1"/>
  <c r="L14" i="1" s="1"/>
  <c r="G14" i="1"/>
  <c r="H14" i="1" s="1"/>
  <c r="I14" i="1" s="1"/>
  <c r="U13" i="1"/>
  <c r="T13" i="1"/>
  <c r="Q13" i="1"/>
  <c r="V13" i="1" s="1"/>
  <c r="M13" i="1"/>
  <c r="K13" i="1"/>
  <c r="L13" i="1" s="1"/>
  <c r="G13" i="1"/>
  <c r="H13" i="1" s="1"/>
  <c r="I13" i="1" s="1"/>
  <c r="T12" i="1"/>
  <c r="U12" i="1" s="1"/>
  <c r="Q12" i="1"/>
  <c r="M12" i="1"/>
  <c r="L12" i="1"/>
  <c r="K12" i="1"/>
  <c r="G12" i="1"/>
  <c r="H12" i="1" s="1"/>
  <c r="I12" i="1" s="1"/>
  <c r="U11" i="1"/>
  <c r="T11" i="1"/>
  <c r="Q11" i="1"/>
  <c r="M11" i="1"/>
  <c r="K11" i="1"/>
  <c r="L11" i="1" s="1"/>
  <c r="G11" i="1"/>
  <c r="H11" i="1" s="1"/>
  <c r="I11" i="1" s="1"/>
  <c r="T10" i="1"/>
  <c r="U10" i="1" s="1"/>
  <c r="M10" i="1"/>
  <c r="K10" i="1"/>
  <c r="Q10" i="1" s="1"/>
  <c r="G10" i="1"/>
  <c r="H10" i="1" s="1"/>
  <c r="I10" i="1" s="1"/>
  <c r="U9" i="1"/>
  <c r="T9" i="1"/>
  <c r="M9" i="1"/>
  <c r="K9" i="1"/>
  <c r="Q9" i="1" s="1"/>
  <c r="H9" i="1"/>
  <c r="I9" i="1" s="1"/>
  <c r="G9" i="1"/>
  <c r="T8" i="1"/>
  <c r="U8" i="1" s="1"/>
  <c r="M8" i="1"/>
  <c r="K8" i="1"/>
  <c r="L8" i="1" s="1"/>
  <c r="G8" i="1"/>
  <c r="H8" i="1" s="1"/>
  <c r="I8" i="1" s="1"/>
  <c r="U7" i="1"/>
  <c r="T7" i="1"/>
  <c r="M7" i="1"/>
  <c r="K7" i="1"/>
  <c r="L7" i="1" s="1"/>
  <c r="H7" i="1"/>
  <c r="I7" i="1" s="1"/>
  <c r="G7" i="1"/>
  <c r="T6" i="1"/>
  <c r="U6" i="1" s="1"/>
  <c r="M6" i="1"/>
  <c r="L6" i="1"/>
  <c r="K6" i="1"/>
  <c r="Q6" i="1" s="1"/>
  <c r="G6" i="1"/>
  <c r="H6" i="1" s="1"/>
  <c r="T5" i="1"/>
  <c r="U5" i="1" s="1"/>
  <c r="V5" i="1" s="1"/>
  <c r="Q5" i="1"/>
  <c r="I5" i="1"/>
  <c r="V12" i="1" l="1"/>
  <c r="V11" i="1"/>
  <c r="V6" i="1"/>
  <c r="V40" i="1"/>
  <c r="V23" i="1"/>
  <c r="V24" i="1"/>
  <c r="V35" i="1"/>
  <c r="Y21" i="1"/>
  <c r="Y34" i="1"/>
  <c r="V37" i="1"/>
  <c r="V26" i="1"/>
  <c r="N31" i="1"/>
  <c r="O30" i="1" s="1"/>
  <c r="P30" i="1" s="1"/>
  <c r="R30" i="1" s="1"/>
  <c r="N15" i="1"/>
  <c r="O14" i="1" s="1"/>
  <c r="P14" i="1" s="1"/>
  <c r="R14" i="1" s="1"/>
  <c r="O45" i="1"/>
  <c r="P45" i="1" s="1"/>
  <c r="N30" i="1"/>
  <c r="N14" i="1"/>
  <c r="N5" i="1"/>
  <c r="N45" i="1"/>
  <c r="N29" i="1"/>
  <c r="N13" i="1"/>
  <c r="N10" i="1"/>
  <c r="N44" i="1"/>
  <c r="N28" i="1"/>
  <c r="N12" i="1"/>
  <c r="N22" i="1"/>
  <c r="N36" i="1"/>
  <c r="N43" i="1"/>
  <c r="N27" i="1"/>
  <c r="N11" i="1"/>
  <c r="N42" i="1"/>
  <c r="N26" i="1"/>
  <c r="N41" i="1"/>
  <c r="N25" i="1"/>
  <c r="N9" i="1"/>
  <c r="N7" i="1"/>
  <c r="N38" i="1"/>
  <c r="N6" i="1"/>
  <c r="N16" i="1"/>
  <c r="N40" i="1"/>
  <c r="N24" i="1"/>
  <c r="N8" i="1"/>
  <c r="N39" i="1"/>
  <c r="O38" i="1" s="1"/>
  <c r="P38" i="1" s="1"/>
  <c r="R38" i="1" s="1"/>
  <c r="N23" i="1"/>
  <c r="O22" i="1" s="1"/>
  <c r="P22" i="1" s="1"/>
  <c r="R22" i="1" s="1"/>
  <c r="N20" i="1"/>
  <c r="O19" i="1" s="1"/>
  <c r="P19" i="1" s="1"/>
  <c r="R19" i="1" s="1"/>
  <c r="N37" i="1"/>
  <c r="O36" i="1" s="1"/>
  <c r="P36" i="1" s="1"/>
  <c r="R36" i="1" s="1"/>
  <c r="N21" i="1"/>
  <c r="O20" i="1" s="1"/>
  <c r="P20" i="1" s="1"/>
  <c r="R20" i="1" s="1"/>
  <c r="N35" i="1"/>
  <c r="O34" i="1" s="1"/>
  <c r="P34" i="1" s="1"/>
  <c r="R34" i="1" s="1"/>
  <c r="N19" i="1"/>
  <c r="O18" i="1" s="1"/>
  <c r="P18" i="1" s="1"/>
  <c r="R18" i="1" s="1"/>
  <c r="N34" i="1"/>
  <c r="O33" i="1" s="1"/>
  <c r="P33" i="1" s="1"/>
  <c r="R33" i="1" s="1"/>
  <c r="N18" i="1"/>
  <c r="O17" i="1" s="1"/>
  <c r="P17" i="1" s="1"/>
  <c r="R17" i="1" s="1"/>
  <c r="I6" i="1"/>
  <c r="I48" i="1" s="1"/>
  <c r="N33" i="1"/>
  <c r="O32" i="1" s="1"/>
  <c r="P32" i="1" s="1"/>
  <c r="R32" i="1" s="1"/>
  <c r="N17" i="1"/>
  <c r="O16" i="1" s="1"/>
  <c r="P16" i="1" s="1"/>
  <c r="R16" i="1" s="1"/>
  <c r="N32" i="1"/>
  <c r="V41" i="1"/>
  <c r="Y31" i="1"/>
  <c r="V20" i="1"/>
  <c r="V9" i="1"/>
  <c r="V44" i="1"/>
  <c r="Y35" i="1"/>
  <c r="V22" i="1"/>
  <c r="V36" i="1"/>
  <c r="V38" i="1"/>
  <c r="V21" i="1"/>
  <c r="V10" i="1"/>
  <c r="V39" i="1"/>
  <c r="V19" i="1"/>
  <c r="V25" i="1"/>
  <c r="Y23" i="1"/>
  <c r="V16" i="1"/>
  <c r="L19" i="1"/>
  <c r="L35" i="1"/>
  <c r="R45" i="1"/>
  <c r="L36" i="1"/>
  <c r="L21" i="1"/>
  <c r="L37" i="1"/>
  <c r="V43" i="1"/>
  <c r="L23" i="1"/>
  <c r="L39" i="1"/>
  <c r="L9" i="1"/>
  <c r="L25" i="1"/>
  <c r="L41" i="1"/>
  <c r="L10" i="1"/>
  <c r="L26" i="1"/>
  <c r="Q7" i="1"/>
  <c r="Q8" i="1"/>
  <c r="Y15" i="1" l="1"/>
  <c r="W19" i="1"/>
  <c r="S19" i="1"/>
  <c r="W20" i="1"/>
  <c r="S20" i="1"/>
  <c r="W36" i="1"/>
  <c r="S36" i="1"/>
  <c r="W22" i="1"/>
  <c r="S22" i="1"/>
  <c r="W38" i="1"/>
  <c r="S38" i="1"/>
  <c r="S17" i="1"/>
  <c r="W17" i="1"/>
  <c r="W33" i="1"/>
  <c r="S33" i="1"/>
  <c r="O8" i="1"/>
  <c r="P8" i="1" s="1"/>
  <c r="R8" i="1" s="1"/>
  <c r="Y9" i="1"/>
  <c r="O44" i="1"/>
  <c r="P44" i="1" s="1"/>
  <c r="R44" i="1" s="1"/>
  <c r="Y45" i="1"/>
  <c r="Y17" i="1"/>
  <c r="O24" i="1"/>
  <c r="P24" i="1" s="1"/>
  <c r="R24" i="1" s="1"/>
  <c r="Y25" i="1"/>
  <c r="W18" i="1"/>
  <c r="S18" i="1"/>
  <c r="O40" i="1"/>
  <c r="P40" i="1" s="1"/>
  <c r="R40" i="1" s="1"/>
  <c r="Y41" i="1"/>
  <c r="O13" i="1"/>
  <c r="P13" i="1" s="1"/>
  <c r="R13" i="1" s="1"/>
  <c r="Y14" i="1"/>
  <c r="O5" i="1"/>
  <c r="P5" i="1" s="1"/>
  <c r="Y6" i="1"/>
  <c r="O12" i="1"/>
  <c r="P12" i="1" s="1"/>
  <c r="R12" i="1" s="1"/>
  <c r="Y13" i="1"/>
  <c r="O28" i="1"/>
  <c r="P28" i="1" s="1"/>
  <c r="R28" i="1" s="1"/>
  <c r="Y29" i="1"/>
  <c r="O25" i="1"/>
  <c r="P25" i="1" s="1"/>
  <c r="R25" i="1" s="1"/>
  <c r="Y26" i="1"/>
  <c r="O29" i="1"/>
  <c r="P29" i="1" s="1"/>
  <c r="R29" i="1" s="1"/>
  <c r="Y30" i="1"/>
  <c r="O9" i="1"/>
  <c r="P9" i="1" s="1"/>
  <c r="R9" i="1" s="1"/>
  <c r="Y10" i="1"/>
  <c r="Y42" i="1"/>
  <c r="O41" i="1"/>
  <c r="P41" i="1" s="1"/>
  <c r="R41" i="1" s="1"/>
  <c r="W14" i="1"/>
  <c r="S14" i="1"/>
  <c r="W30" i="1"/>
  <c r="S30" i="1"/>
  <c r="O42" i="1"/>
  <c r="P42" i="1" s="1"/>
  <c r="R42" i="1" s="1"/>
  <c r="Y43" i="1"/>
  <c r="Y37" i="1"/>
  <c r="O37" i="1"/>
  <c r="P37" i="1" s="1"/>
  <c r="R37" i="1" s="1"/>
  <c r="Y38" i="1"/>
  <c r="Y36" i="1"/>
  <c r="O35" i="1"/>
  <c r="P35" i="1" s="1"/>
  <c r="R35" i="1" s="1"/>
  <c r="O7" i="1"/>
  <c r="P7" i="1" s="1"/>
  <c r="R7" i="1" s="1"/>
  <c r="Y8" i="1"/>
  <c r="O21" i="1"/>
  <c r="P21" i="1" s="1"/>
  <c r="R21" i="1" s="1"/>
  <c r="Y22" i="1"/>
  <c r="W32" i="1"/>
  <c r="S32" i="1"/>
  <c r="O23" i="1"/>
  <c r="P23" i="1" s="1"/>
  <c r="R23" i="1" s="1"/>
  <c r="Y24" i="1"/>
  <c r="Y12" i="1"/>
  <c r="O11" i="1"/>
  <c r="P11" i="1" s="1"/>
  <c r="R11" i="1" s="1"/>
  <c r="Y33" i="1"/>
  <c r="W34" i="1"/>
  <c r="S34" i="1"/>
  <c r="V8" i="1"/>
  <c r="V7" i="1"/>
  <c r="V48" i="1" s="1"/>
  <c r="O10" i="1"/>
  <c r="P10" i="1" s="1"/>
  <c r="R10" i="1" s="1"/>
  <c r="Y11" i="1"/>
  <c r="O26" i="1"/>
  <c r="P26" i="1" s="1"/>
  <c r="R26" i="1" s="1"/>
  <c r="Y27" i="1"/>
  <c r="Y19" i="1"/>
  <c r="Y39" i="1"/>
  <c r="Y18" i="1"/>
  <c r="O39" i="1"/>
  <c r="P39" i="1" s="1"/>
  <c r="R39" i="1" s="1"/>
  <c r="Y40" i="1"/>
  <c r="O27" i="1"/>
  <c r="P27" i="1" s="1"/>
  <c r="R27" i="1" s="1"/>
  <c r="Y28" i="1"/>
  <c r="Y20" i="1"/>
  <c r="W16" i="1"/>
  <c r="S16" i="1"/>
  <c r="O6" i="1"/>
  <c r="P6" i="1" s="1"/>
  <c r="R6" i="1" s="1"/>
  <c r="Y7" i="1"/>
  <c r="W45" i="1"/>
  <c r="S45" i="1"/>
  <c r="O31" i="1"/>
  <c r="P31" i="1" s="1"/>
  <c r="R31" i="1" s="1"/>
  <c r="Y32" i="1"/>
  <c r="O15" i="1"/>
  <c r="P15" i="1" s="1"/>
  <c r="R15" i="1" s="1"/>
  <c r="Y16" i="1"/>
  <c r="O43" i="1"/>
  <c r="P43" i="1" s="1"/>
  <c r="R43" i="1" s="1"/>
  <c r="Y44" i="1"/>
  <c r="S8" i="1" l="1"/>
  <c r="W8" i="1"/>
  <c r="S7" i="1"/>
  <c r="W7" i="1"/>
  <c r="S39" i="1"/>
  <c r="W39" i="1"/>
  <c r="S23" i="1"/>
  <c r="W23" i="1"/>
  <c r="S41" i="1"/>
  <c r="W41" i="1"/>
  <c r="S40" i="1"/>
  <c r="W40" i="1"/>
  <c r="W21" i="1"/>
  <c r="S21" i="1"/>
  <c r="W43" i="1"/>
  <c r="S43" i="1"/>
  <c r="S31" i="1"/>
  <c r="W31" i="1"/>
  <c r="S9" i="1"/>
  <c r="W9" i="1"/>
  <c r="W12" i="1"/>
  <c r="S12" i="1"/>
  <c r="S26" i="1"/>
  <c r="W26" i="1"/>
  <c r="S42" i="1"/>
  <c r="W42" i="1"/>
  <c r="W13" i="1"/>
  <c r="S13" i="1"/>
  <c r="S24" i="1"/>
  <c r="W24" i="1"/>
  <c r="W11" i="1"/>
  <c r="S11" i="1"/>
  <c r="S10" i="1"/>
  <c r="W10" i="1"/>
  <c r="W29" i="1"/>
  <c r="S29" i="1"/>
  <c r="W27" i="1"/>
  <c r="S27" i="1"/>
  <c r="R5" i="1"/>
  <c r="P48" i="1"/>
  <c r="W6" i="1"/>
  <c r="S6" i="1"/>
  <c r="W35" i="1"/>
  <c r="S35" i="1"/>
  <c r="S25" i="1"/>
  <c r="W25" i="1"/>
  <c r="W28" i="1"/>
  <c r="S28" i="1"/>
  <c r="S15" i="1"/>
  <c r="W15" i="1"/>
  <c r="W37" i="1"/>
  <c r="S37" i="1"/>
  <c r="W44" i="1"/>
  <c r="S44" i="1"/>
  <c r="W5" i="1" l="1"/>
  <c r="W48" i="1" s="1"/>
  <c r="S5" i="1"/>
  <c r="S48" i="1" s="1"/>
  <c r="U53" i="1" s="1"/>
  <c r="U55" i="1" l="1"/>
  <c r="P51" i="1"/>
</calcChain>
</file>

<file path=xl/sharedStrings.xml><?xml version="1.0" encoding="utf-8"?>
<sst xmlns="http://schemas.openxmlformats.org/spreadsheetml/2006/main" count="52" uniqueCount="39">
  <si>
    <t>pay as you go</t>
  </si>
  <si>
    <t>80/40 income</t>
  </si>
  <si>
    <t>x</t>
  </si>
  <si>
    <t>Notes</t>
  </si>
  <si>
    <t>age</t>
  </si>
  <si>
    <t>year</t>
  </si>
  <si>
    <t>i(R,G) income stearm (real, pretax/Gross)</t>
  </si>
  <si>
    <t>real Int. (tipps)</t>
  </si>
  <si>
    <t>years out</t>
  </si>
  <si>
    <t>real interest inflator</t>
  </si>
  <si>
    <t>real discount rate</t>
  </si>
  <si>
    <t>ladder amount invested today</t>
  </si>
  <si>
    <t>inflation rate</t>
  </si>
  <si>
    <t>inflation infaltor</t>
  </si>
  <si>
    <t>infl deflator</t>
  </si>
  <si>
    <t>Nominal interest rate for horizon t</t>
  </si>
  <si>
    <t>amount in play at time t before t's payout</t>
  </si>
  <si>
    <t>Taxable gain (in time t dollars)</t>
  </si>
  <si>
    <t>Taxes all in at time t</t>
  </si>
  <si>
    <t>nominal income at time t pretax</t>
  </si>
  <si>
    <t>nominal income at time t post tax</t>
  </si>
  <si>
    <t>real post tax income at time t (today's dollars)</t>
  </si>
  <si>
    <t>total (nominal) discount factor</t>
  </si>
  <si>
    <t>total discount divisor</t>
  </si>
  <si>
    <t>nominal income pre tax discounted down</t>
  </si>
  <si>
    <t>nominal after tax payments disocunted down</t>
  </si>
  <si>
    <t xml:space="preserve">  </t>
  </si>
  <si>
    <t>temp check</t>
  </si>
  <si>
    <t>missing maturities</t>
  </si>
  <si>
    <t>amoutnto put down today to get the real income stream in year t</t>
  </si>
  <si>
    <t>taxes in time t dollars</t>
  </si>
  <si>
    <t>total income in today's dollars post tax</t>
  </si>
  <si>
    <t>PV pre tax</t>
  </si>
  <si>
    <t>PV after tax</t>
  </si>
  <si>
    <t>NPV of taxes</t>
  </si>
  <si>
    <t>post tax real gain</t>
  </si>
  <si>
    <t>NPV of tax loss</t>
  </si>
  <si>
    <t>avg</t>
  </si>
  <si>
    <t>post tax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</si>
</sst>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7E502-5274-4003-B951-966BD0B2C896}">
  <dimension ref="A1:Y55"/>
  <sheetViews>
    <sheetView tabSelected="1" topLeftCell="A10" workbookViewId="0">
      <selection activeCell="I53" sqref="I53"/>
    </sheetView>
  </sheetViews>
  <sheetFormatPr defaultRowHeight="15" x14ac:dyDescent="0.25"/>
  <cols>
    <col min="1" max="1" width="14.85546875" customWidth="1"/>
    <col min="10" max="26" width="13" customWidth="1"/>
  </cols>
  <sheetData>
    <row r="1" spans="1:25" x14ac:dyDescent="0.25">
      <c r="D1" t="s">
        <v>0</v>
      </c>
      <c r="F1" t="s">
        <v>1</v>
      </c>
      <c r="Q1" t="s">
        <v>2</v>
      </c>
    </row>
    <row r="2" spans="1:25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s="1" t="s">
        <v>17</v>
      </c>
      <c r="P2" t="s">
        <v>18</v>
      </c>
      <c r="Q2" t="s">
        <v>19</v>
      </c>
      <c r="R2" s="1" t="s">
        <v>20</v>
      </c>
      <c r="S2" s="2" t="s">
        <v>21</v>
      </c>
      <c r="T2" t="s">
        <v>22</v>
      </c>
      <c r="U2" t="s">
        <v>23</v>
      </c>
      <c r="V2" t="s">
        <v>24</v>
      </c>
      <c r="W2" t="s">
        <v>25</v>
      </c>
    </row>
    <row r="3" spans="1:25" x14ac:dyDescent="0.25">
      <c r="D3">
        <v>100</v>
      </c>
      <c r="K3" t="s">
        <v>26</v>
      </c>
      <c r="P3">
        <v>0.2</v>
      </c>
    </row>
    <row r="5" spans="1:25" x14ac:dyDescent="0.25">
      <c r="B5">
        <v>54</v>
      </c>
      <c r="C5">
        <v>2025</v>
      </c>
      <c r="D5">
        <v>3.5</v>
      </c>
      <c r="H5">
        <v>1</v>
      </c>
      <c r="I5">
        <f>D5*H5</f>
        <v>3.5</v>
      </c>
      <c r="J5">
        <v>0.03</v>
      </c>
      <c r="K5">
        <v>1</v>
      </c>
      <c r="L5">
        <v>1</v>
      </c>
      <c r="N5">
        <f>SUMPRODUCT(D5:D45,H5:H45)</f>
        <v>312.60096719589143</v>
      </c>
      <c r="O5">
        <f t="shared" ref="O5:O45" si="0">SUMPRODUCT(D6:D46,H$5:H$45)-SUMPRODUCT(D6:D46,H$6:H$46)+N6*J5</f>
        <v>16.672428532510068</v>
      </c>
      <c r="P5">
        <f t="shared" ref="P5:P6" si="1">P$3*O5</f>
        <v>3.3344857065020137</v>
      </c>
      <c r="Q5">
        <f t="shared" ref="Q5:Q45" si="2">D5*K5</f>
        <v>3.5</v>
      </c>
      <c r="R5">
        <f>Q5-P5</f>
        <v>0.1655142934979863</v>
      </c>
      <c r="S5" s="1">
        <f>R5*L5</f>
        <v>0.1655142934979863</v>
      </c>
      <c r="T5">
        <f>((1+E5)*(1+J5))^F5</f>
        <v>1</v>
      </c>
      <c r="U5">
        <f>1/T5</f>
        <v>1</v>
      </c>
      <c r="V5">
        <f>Q5*U5</f>
        <v>3.5</v>
      </c>
      <c r="W5">
        <f t="shared" ref="W5:W45" si="3">R5*U5</f>
        <v>0.1655142934979863</v>
      </c>
      <c r="Y5" t="s">
        <v>27</v>
      </c>
    </row>
    <row r="6" spans="1:25" x14ac:dyDescent="0.25">
      <c r="B6">
        <v>55</v>
      </c>
      <c r="C6">
        <v>2026</v>
      </c>
      <c r="D6">
        <v>13.4</v>
      </c>
      <c r="E6">
        <v>1.4999999999999999E-2</v>
      </c>
      <c r="F6">
        <v>0.5</v>
      </c>
      <c r="G6">
        <f>(1+E6)^F6</f>
        <v>1.0074720839804943</v>
      </c>
      <c r="H6">
        <f>1/G6</f>
        <v>0.99258333397093024</v>
      </c>
      <c r="I6">
        <f>D6*H6</f>
        <v>13.300616675210465</v>
      </c>
      <c r="J6">
        <v>0.03</v>
      </c>
      <c r="K6">
        <f>(1+J6)^F6</f>
        <v>1.014889156509222</v>
      </c>
      <c r="L6">
        <f>1/K6</f>
        <v>0.98532927816429317</v>
      </c>
      <c r="M6">
        <f>(1+E6)*(1+J6)-1</f>
        <v>4.544999999999999E-2</v>
      </c>
      <c r="N6">
        <f>SUMPRODUCT(D6:D45,H$5:H$44)</f>
        <v>316.28485022174902</v>
      </c>
      <c r="O6">
        <f t="shared" si="0"/>
        <v>16.333328168009302</v>
      </c>
      <c r="P6">
        <f t="shared" si="1"/>
        <v>3.2666656336018605</v>
      </c>
      <c r="Q6">
        <f t="shared" si="2"/>
        <v>13.599514697223574</v>
      </c>
      <c r="R6">
        <f>Q6-P6</f>
        <v>10.332849063621714</v>
      </c>
      <c r="S6" s="1">
        <f>R6*L6</f>
        <v>10.181258709238975</v>
      </c>
      <c r="T6">
        <f>((1+E6)*(1+J6))^F6</f>
        <v>1.0224724935175518</v>
      </c>
      <c r="U6">
        <f>1/T6</f>
        <v>0.97802141997948422</v>
      </c>
      <c r="V6">
        <f t="shared" ref="V6:V45" si="4">Q6*U6</f>
        <v>13.300616675210465</v>
      </c>
      <c r="W6">
        <f t="shared" si="3"/>
        <v>10.105747713636992</v>
      </c>
      <c r="Y6">
        <f>M6*N6</f>
        <v>14.37514644257849</v>
      </c>
    </row>
    <row r="7" spans="1:25" x14ac:dyDescent="0.25">
      <c r="B7">
        <v>56</v>
      </c>
      <c r="C7">
        <v>2027</v>
      </c>
      <c r="D7">
        <v>14</v>
      </c>
      <c r="E7">
        <v>1.1000000000000001E-2</v>
      </c>
      <c r="F7">
        <v>1.5</v>
      </c>
      <c r="G7">
        <f>(1+E7)^F7</f>
        <v>1.016545292153773</v>
      </c>
      <c r="H7">
        <f>1/G7</f>
        <v>0.98372399903725083</v>
      </c>
      <c r="I7">
        <f>D7*H7</f>
        <v>13.772135986521512</v>
      </c>
      <c r="J7">
        <v>0.03</v>
      </c>
      <c r="K7">
        <f t="shared" ref="K7:K45" si="5">(1+J7)^F7</f>
        <v>1.0453358312044987</v>
      </c>
      <c r="L7">
        <f>1/K7</f>
        <v>0.9566303671497991</v>
      </c>
      <c r="M7">
        <f>(1+E7)*(1+J7)-1</f>
        <v>4.1329999999999867E-2</v>
      </c>
      <c r="N7">
        <f>SUMPRODUCT(D7:D46,H$5:H$44)</f>
        <v>309.92056154345471</v>
      </c>
      <c r="O7">
        <f t="shared" si="0"/>
        <v>15.966644410474588</v>
      </c>
      <c r="P7">
        <f>P$3*O7</f>
        <v>3.1933288820949177</v>
      </c>
      <c r="Q7">
        <f t="shared" si="2"/>
        <v>14.634701636862982</v>
      </c>
      <c r="R7">
        <f t="shared" ref="R7:R45" si="6">Q7-P7</f>
        <v>11.441372754768064</v>
      </c>
      <c r="S7" s="1">
        <f t="shared" ref="S7:S45" si="7">R7*L7</f>
        <v>10.945164619091482</v>
      </c>
      <c r="T7">
        <f t="shared" ref="T7:T45" si="8">((1+E7)*(1+J7))^F7</f>
        <v>1.0626312179305841</v>
      </c>
      <c r="U7">
        <f t="shared" ref="U7:U45" si="9">1/T7</f>
        <v>0.94106025037307395</v>
      </c>
      <c r="V7">
        <f t="shared" si="4"/>
        <v>13.772135986521512</v>
      </c>
      <c r="W7">
        <f t="shared" si="3"/>
        <v>10.767021109213701</v>
      </c>
      <c r="Y7">
        <f t="shared" ref="Y7:Y45" si="10">M7*N7</f>
        <v>12.809016808590941</v>
      </c>
    </row>
    <row r="8" spans="1:25" x14ac:dyDescent="0.25">
      <c r="B8">
        <v>57</v>
      </c>
      <c r="C8">
        <v>2028</v>
      </c>
      <c r="D8">
        <v>13</v>
      </c>
      <c r="E8">
        <v>1.1000000000000001E-2</v>
      </c>
      <c r="F8">
        <v>2.5</v>
      </c>
      <c r="G8">
        <f>(1+E8)^F8</f>
        <v>1.0277272903674644</v>
      </c>
      <c r="H8">
        <f t="shared" ref="H8:H45" si="11">1/G8</f>
        <v>0.97302077056107905</v>
      </c>
      <c r="I8">
        <f t="shared" ref="I8:I45" si="12">D8*H8</f>
        <v>12.649270017294027</v>
      </c>
      <c r="J8">
        <v>0.03</v>
      </c>
      <c r="K8">
        <f t="shared" si="5"/>
        <v>1.0766959061406336</v>
      </c>
      <c r="L8">
        <f t="shared" ref="L8:L45" si="13">1/K8</f>
        <v>0.92876734674737782</v>
      </c>
      <c r="M8">
        <f t="shared" ref="M8:M45" si="14">(1+E8)*(1+J8)-1</f>
        <v>4.1329999999999867E-2</v>
      </c>
      <c r="N8">
        <f>SUMPRODUCT(D8:D47,H$5:H$44)</f>
        <v>302.8031125766305</v>
      </c>
      <c r="O8">
        <f t="shared" si="0"/>
        <v>15.625330118481095</v>
      </c>
      <c r="P8">
        <f t="shared" ref="P8:P45" si="15">P$3*O8</f>
        <v>3.1250660236962191</v>
      </c>
      <c r="Q8">
        <f t="shared" si="2"/>
        <v>13.997046779828237</v>
      </c>
      <c r="R8">
        <f t="shared" si="6"/>
        <v>10.871980756132018</v>
      </c>
      <c r="S8" s="1">
        <f t="shared" si="7"/>
        <v>10.097540720761286</v>
      </c>
      <c r="T8">
        <f t="shared" si="8"/>
        <v>1.1065497661676551</v>
      </c>
      <c r="U8">
        <f t="shared" si="9"/>
        <v>0.90370991940410239</v>
      </c>
      <c r="V8">
        <f t="shared" si="4"/>
        <v>12.649270017294027</v>
      </c>
      <c r="W8">
        <f t="shared" si="3"/>
        <v>9.8251168528870174</v>
      </c>
      <c r="Y8">
        <f t="shared" si="10"/>
        <v>12.514852642792098</v>
      </c>
    </row>
    <row r="9" spans="1:25" x14ac:dyDescent="0.25">
      <c r="B9">
        <v>58</v>
      </c>
      <c r="C9">
        <v>2029</v>
      </c>
      <c r="D9">
        <v>13</v>
      </c>
      <c r="E9">
        <v>1.2E-2</v>
      </c>
      <c r="F9">
        <v>3.5</v>
      </c>
      <c r="G9">
        <f t="shared" ref="G9:G44" si="16">(1+E9)^F9</f>
        <v>1.0426337856632164</v>
      </c>
      <c r="H9">
        <f t="shared" si="11"/>
        <v>0.95910952987572984</v>
      </c>
      <c r="I9">
        <f t="shared" si="12"/>
        <v>12.468423888384487</v>
      </c>
      <c r="J9">
        <v>0.03</v>
      </c>
      <c r="K9">
        <f t="shared" si="5"/>
        <v>1.1089967833248526</v>
      </c>
      <c r="L9">
        <f t="shared" si="13"/>
        <v>0.9017158706285221</v>
      </c>
      <c r="M9">
        <f t="shared" si="14"/>
        <v>4.2359999999999953E-2</v>
      </c>
      <c r="N9">
        <f t="shared" ref="N9:N45" si="17">SUMPRODUCT(D9:D48,H$5:H$44)</f>
        <v>296.53246863603067</v>
      </c>
      <c r="O9">
        <f t="shared" si="0"/>
        <v>15.279084221948608</v>
      </c>
      <c r="P9">
        <f t="shared" si="15"/>
        <v>3.0558168443897218</v>
      </c>
      <c r="Q9">
        <f t="shared" si="2"/>
        <v>14.416958183223084</v>
      </c>
      <c r="R9">
        <f t="shared" si="6"/>
        <v>11.361141338833363</v>
      </c>
      <c r="S9" s="1">
        <f t="shared" si="7"/>
        <v>10.24452145367982</v>
      </c>
      <c r="T9">
        <f t="shared" si="8"/>
        <v>1.1562775144863204</v>
      </c>
      <c r="U9">
        <f t="shared" si="9"/>
        <v>0.86484428476000663</v>
      </c>
      <c r="V9">
        <f t="shared" si="4"/>
        <v>12.468423888384493</v>
      </c>
      <c r="W9">
        <f t="shared" si="3"/>
        <v>9.8256181552406847</v>
      </c>
      <c r="Y9">
        <f t="shared" si="10"/>
        <v>12.561115371422245</v>
      </c>
    </row>
    <row r="10" spans="1:25" x14ac:dyDescent="0.25">
      <c r="B10">
        <v>59</v>
      </c>
      <c r="C10">
        <v>2030</v>
      </c>
      <c r="D10">
        <v>13</v>
      </c>
      <c r="E10">
        <v>1.2E-2</v>
      </c>
      <c r="F10">
        <v>4.5</v>
      </c>
      <c r="G10">
        <f t="shared" si="16"/>
        <v>1.055145391091175</v>
      </c>
      <c r="H10">
        <f t="shared" si="11"/>
        <v>0.9477366896005236</v>
      </c>
      <c r="I10">
        <f t="shared" si="12"/>
        <v>12.320576964806806</v>
      </c>
      <c r="J10">
        <v>0.03</v>
      </c>
      <c r="K10">
        <f t="shared" si="5"/>
        <v>1.1422666868245983</v>
      </c>
      <c r="L10">
        <f t="shared" si="13"/>
        <v>0.87545230158108933</v>
      </c>
      <c r="M10">
        <f t="shared" si="14"/>
        <v>4.2359999999999953E-2</v>
      </c>
      <c r="N10">
        <f t="shared" si="17"/>
        <v>290.1083037456109</v>
      </c>
      <c r="O10">
        <f t="shared" si="0"/>
        <v>14.92969834101803</v>
      </c>
      <c r="P10">
        <f t="shared" si="15"/>
        <v>2.9859396682036063</v>
      </c>
      <c r="Q10">
        <f t="shared" si="2"/>
        <v>14.849466928719778</v>
      </c>
      <c r="R10">
        <f t="shared" si="6"/>
        <v>11.863527260516172</v>
      </c>
      <c r="S10" s="1">
        <f t="shared" si="7"/>
        <v>10.385952245088879</v>
      </c>
      <c r="T10">
        <f t="shared" si="8"/>
        <v>1.205257429999961</v>
      </c>
      <c r="U10">
        <f t="shared" si="9"/>
        <v>0.82969826620362119</v>
      </c>
      <c r="V10">
        <f t="shared" si="4"/>
        <v>12.320576964806811</v>
      </c>
      <c r="W10">
        <f t="shared" si="3"/>
        <v>9.8431479991096626</v>
      </c>
      <c r="Y10">
        <f t="shared" si="10"/>
        <v>12.288987746664064</v>
      </c>
    </row>
    <row r="11" spans="1:25" x14ac:dyDescent="0.25">
      <c r="B11">
        <v>60</v>
      </c>
      <c r="C11">
        <v>2031</v>
      </c>
      <c r="D11">
        <v>12.5</v>
      </c>
      <c r="E11">
        <v>1.3000000000000001E-2</v>
      </c>
      <c r="F11">
        <v>5.5</v>
      </c>
      <c r="G11">
        <f t="shared" si="16"/>
        <v>1.0736233529120875</v>
      </c>
      <c r="H11">
        <f t="shared" si="11"/>
        <v>0.93142534324314752</v>
      </c>
      <c r="I11">
        <f t="shared" si="12"/>
        <v>11.642816790539344</v>
      </c>
      <c r="J11">
        <v>0.03</v>
      </c>
      <c r="K11">
        <f t="shared" si="5"/>
        <v>1.1765346874293363</v>
      </c>
      <c r="L11">
        <f t="shared" si="13"/>
        <v>0.84995369085542649</v>
      </c>
      <c r="M11">
        <f t="shared" si="14"/>
        <v>4.3389999999999818E-2</v>
      </c>
      <c r="N11">
        <f t="shared" si="17"/>
        <v>283.53204086080478</v>
      </c>
      <c r="O11">
        <f t="shared" si="0"/>
        <v>14.596632571753766</v>
      </c>
      <c r="P11">
        <f t="shared" si="15"/>
        <v>2.9193265143507534</v>
      </c>
      <c r="Q11">
        <f t="shared" si="2"/>
        <v>14.706683592866703</v>
      </c>
      <c r="R11">
        <f t="shared" si="6"/>
        <v>11.787357078515949</v>
      </c>
      <c r="S11" s="1">
        <f t="shared" si="7"/>
        <v>10.018707654315469</v>
      </c>
      <c r="T11">
        <f t="shared" si="8"/>
        <v>1.2631551159352581</v>
      </c>
      <c r="U11">
        <f t="shared" si="9"/>
        <v>0.79166840824579621</v>
      </c>
      <c r="V11">
        <f t="shared" si="4"/>
        <v>11.642816790539349</v>
      </c>
      <c r="W11">
        <f t="shared" si="3"/>
        <v>9.3316782157735396</v>
      </c>
      <c r="Y11">
        <f t="shared" si="10"/>
        <v>12.302455252950267</v>
      </c>
    </row>
    <row r="12" spans="1:25" x14ac:dyDescent="0.25">
      <c r="B12">
        <v>61</v>
      </c>
      <c r="C12">
        <v>2032</v>
      </c>
      <c r="D12">
        <v>12.5</v>
      </c>
      <c r="E12">
        <v>1.4999999999999999E-2</v>
      </c>
      <c r="F12">
        <v>6.5</v>
      </c>
      <c r="G12">
        <f t="shared" si="16"/>
        <v>1.101613563838725</v>
      </c>
      <c r="H12">
        <f t="shared" si="11"/>
        <v>0.90775933850647361</v>
      </c>
      <c r="I12">
        <f t="shared" si="12"/>
        <v>11.34699173133092</v>
      </c>
      <c r="J12">
        <v>0.03</v>
      </c>
      <c r="K12">
        <f t="shared" si="5"/>
        <v>1.2118307280522165</v>
      </c>
      <c r="L12">
        <f t="shared" si="13"/>
        <v>0.82519775811206453</v>
      </c>
      <c r="M12">
        <f t="shared" si="14"/>
        <v>4.544999999999999E-2</v>
      </c>
      <c r="N12">
        <f t="shared" si="17"/>
        <v>277.30939168209568</v>
      </c>
      <c r="O12">
        <f t="shared" si="0"/>
        <v>14.242563176677882</v>
      </c>
      <c r="P12">
        <f t="shared" si="15"/>
        <v>2.8485126353355765</v>
      </c>
      <c r="Q12">
        <f t="shared" si="2"/>
        <v>15.147884100652705</v>
      </c>
      <c r="R12">
        <f t="shared" si="6"/>
        <v>12.29937146531713</v>
      </c>
      <c r="S12" s="1">
        <f t="shared" si="7"/>
        <v>10.149413759367194</v>
      </c>
      <c r="T12">
        <f t="shared" si="8"/>
        <v>1.3349691670988795</v>
      </c>
      <c r="U12">
        <f t="shared" si="9"/>
        <v>0.74908097104083249</v>
      </c>
      <c r="V12">
        <f t="shared" si="4"/>
        <v>11.346991731330917</v>
      </c>
      <c r="W12">
        <f t="shared" si="3"/>
        <v>9.2132251204316624</v>
      </c>
      <c r="Y12">
        <f t="shared" si="10"/>
        <v>12.603711851951246</v>
      </c>
    </row>
    <row r="13" spans="1:25" x14ac:dyDescent="0.25">
      <c r="B13">
        <v>62</v>
      </c>
      <c r="C13">
        <v>2033</v>
      </c>
      <c r="D13">
        <v>12.5</v>
      </c>
      <c r="E13">
        <v>1.6E-2</v>
      </c>
      <c r="F13">
        <v>7.5</v>
      </c>
      <c r="G13">
        <f t="shared" si="16"/>
        <v>1.1264263718677141</v>
      </c>
      <c r="H13">
        <f t="shared" si="11"/>
        <v>0.88776330612884347</v>
      </c>
      <c r="I13">
        <f t="shared" si="12"/>
        <v>11.097041326610544</v>
      </c>
      <c r="J13">
        <v>0.03</v>
      </c>
      <c r="K13">
        <f t="shared" si="5"/>
        <v>1.2481856498937829</v>
      </c>
      <c r="L13">
        <f t="shared" si="13"/>
        <v>0.80116287195346081</v>
      </c>
      <c r="M13">
        <f t="shared" si="14"/>
        <v>4.6480000000000077E-2</v>
      </c>
      <c r="N13">
        <f t="shared" si="17"/>
        <v>270.92422801822681</v>
      </c>
      <c r="O13">
        <f t="shared" si="0"/>
        <v>13.896293787076328</v>
      </c>
      <c r="P13">
        <f t="shared" si="15"/>
        <v>2.7792587574152656</v>
      </c>
      <c r="Q13">
        <f t="shared" si="2"/>
        <v>15.602320623672286</v>
      </c>
      <c r="R13">
        <f t="shared" si="6"/>
        <v>12.823061866257021</v>
      </c>
      <c r="S13" s="1">
        <f t="shared" si="7"/>
        <v>10.273361072007379</v>
      </c>
      <c r="T13">
        <f t="shared" si="8"/>
        <v>1.405989233027199</v>
      </c>
      <c r="U13">
        <f t="shared" si="9"/>
        <v>0.71124299995308349</v>
      </c>
      <c r="V13">
        <f t="shared" si="4"/>
        <v>11.097041326610542</v>
      </c>
      <c r="W13">
        <f t="shared" si="3"/>
        <v>9.1203129903406293</v>
      </c>
      <c r="Y13">
        <f t="shared" si="10"/>
        <v>12.592558118287203</v>
      </c>
    </row>
    <row r="14" spans="1:25" x14ac:dyDescent="0.25">
      <c r="B14">
        <v>63</v>
      </c>
      <c r="C14">
        <v>2034</v>
      </c>
      <c r="D14">
        <v>12.5</v>
      </c>
      <c r="E14">
        <v>1.7000000000000001E-2</v>
      </c>
      <c r="F14">
        <v>8.5</v>
      </c>
      <c r="G14">
        <f t="shared" si="16"/>
        <v>1.1540592328535124</v>
      </c>
      <c r="H14">
        <f t="shared" si="11"/>
        <v>0.86650665020669049</v>
      </c>
      <c r="I14">
        <f t="shared" si="12"/>
        <v>10.831333127583632</v>
      </c>
      <c r="J14">
        <v>0.03</v>
      </c>
      <c r="K14">
        <f t="shared" si="5"/>
        <v>1.2856312193905965</v>
      </c>
      <c r="L14">
        <f t="shared" si="13"/>
        <v>0.77782803102277731</v>
      </c>
      <c r="M14">
        <f t="shared" si="14"/>
        <v>4.7509999999999941E-2</v>
      </c>
      <c r="N14">
        <f t="shared" si="17"/>
        <v>264.38885612165359</v>
      </c>
      <c r="O14">
        <f t="shared" si="0"/>
        <v>13.536251856295983</v>
      </c>
      <c r="P14">
        <f t="shared" si="15"/>
        <v>2.7072503712591969</v>
      </c>
      <c r="Q14">
        <f t="shared" si="2"/>
        <v>16.070390242382455</v>
      </c>
      <c r="R14">
        <f t="shared" si="6"/>
        <v>13.363139871123259</v>
      </c>
      <c r="S14" s="1">
        <f t="shared" si="7"/>
        <v>10.394224774237776</v>
      </c>
      <c r="T14">
        <f t="shared" si="8"/>
        <v>1.4836945787824376</v>
      </c>
      <c r="U14">
        <f t="shared" si="9"/>
        <v>0.67399316159841249</v>
      </c>
      <c r="V14">
        <f t="shared" si="4"/>
        <v>10.83133312758363</v>
      </c>
      <c r="W14">
        <f t="shared" si="3"/>
        <v>9.0066648906201685</v>
      </c>
      <c r="Y14">
        <f t="shared" si="10"/>
        <v>12.561114554339747</v>
      </c>
    </row>
    <row r="15" spans="1:25" x14ac:dyDescent="0.25">
      <c r="B15">
        <v>64</v>
      </c>
      <c r="C15">
        <v>2035</v>
      </c>
      <c r="D15">
        <v>12.5</v>
      </c>
      <c r="E15">
        <v>1.8000000000000002E-2</v>
      </c>
      <c r="F15">
        <v>9.5</v>
      </c>
      <c r="G15">
        <f t="shared" si="16"/>
        <v>1.1846877315953257</v>
      </c>
      <c r="H15">
        <f t="shared" si="11"/>
        <v>0.84410429291217415</v>
      </c>
      <c r="I15">
        <f t="shared" si="12"/>
        <v>10.551303661402176</v>
      </c>
      <c r="J15">
        <v>0.03</v>
      </c>
      <c r="K15">
        <f t="shared" si="5"/>
        <v>1.3242001559723144</v>
      </c>
      <c r="L15">
        <f t="shared" si="13"/>
        <v>0.75517284565318188</v>
      </c>
      <c r="M15">
        <f t="shared" si="14"/>
        <v>4.8540000000000028E-2</v>
      </c>
      <c r="N15">
        <f t="shared" si="17"/>
        <v>257.69427959024233</v>
      </c>
      <c r="O15">
        <f t="shared" si="0"/>
        <v>13.176701871471348</v>
      </c>
      <c r="P15">
        <f t="shared" si="15"/>
        <v>2.6353403742942696</v>
      </c>
      <c r="Q15">
        <f t="shared" si="2"/>
        <v>16.55250194965393</v>
      </c>
      <c r="R15">
        <f t="shared" si="6"/>
        <v>13.91716157535966</v>
      </c>
      <c r="S15" s="1">
        <f t="shared" si="7"/>
        <v>10.509862510279474</v>
      </c>
      <c r="T15">
        <f t="shared" si="8"/>
        <v>1.5687636789570172</v>
      </c>
      <c r="U15">
        <f t="shared" si="9"/>
        <v>0.63744464090655373</v>
      </c>
      <c r="V15">
        <f t="shared" si="4"/>
        <v>10.55130366140218</v>
      </c>
      <c r="W15">
        <f t="shared" si="3"/>
        <v>8.8714200628436259</v>
      </c>
      <c r="Y15">
        <f t="shared" si="10"/>
        <v>12.50848033131037</v>
      </c>
    </row>
    <row r="16" spans="1:25" x14ac:dyDescent="0.25">
      <c r="A16" t="s">
        <v>28</v>
      </c>
      <c r="B16">
        <v>65</v>
      </c>
      <c r="C16">
        <v>2036</v>
      </c>
      <c r="D16">
        <v>12</v>
      </c>
      <c r="E16">
        <v>1.8000000000000002E-2</v>
      </c>
      <c r="F16">
        <v>10.5</v>
      </c>
      <c r="G16">
        <f t="shared" si="16"/>
        <v>1.2060121107640416</v>
      </c>
      <c r="H16">
        <f t="shared" si="11"/>
        <v>0.82917906965832433</v>
      </c>
      <c r="I16">
        <f t="shared" si="12"/>
        <v>9.950148835899892</v>
      </c>
      <c r="J16">
        <v>0.03</v>
      </c>
      <c r="K16">
        <f t="shared" si="5"/>
        <v>1.3639261606514839</v>
      </c>
      <c r="L16">
        <f t="shared" si="13"/>
        <v>0.73317752005163295</v>
      </c>
      <c r="M16">
        <f t="shared" si="14"/>
        <v>4.8540000000000028E-2</v>
      </c>
      <c r="N16">
        <f t="shared" si="17"/>
        <v>250.84561306962493</v>
      </c>
      <c r="O16">
        <f t="shared" si="0"/>
        <v>12.822468675601939</v>
      </c>
      <c r="P16">
        <f t="shared" si="15"/>
        <v>2.5644937351203883</v>
      </c>
      <c r="Q16">
        <f t="shared" si="2"/>
        <v>16.367113927817805</v>
      </c>
      <c r="R16">
        <f t="shared" si="6"/>
        <v>13.802620192697416</v>
      </c>
      <c r="S16" s="1">
        <f t="shared" si="7"/>
        <v>10.119770843096484</v>
      </c>
      <c r="T16">
        <f t="shared" si="8"/>
        <v>1.644911467933591</v>
      </c>
      <c r="U16">
        <f t="shared" si="9"/>
        <v>0.6079354539708105</v>
      </c>
      <c r="V16">
        <f t="shared" si="4"/>
        <v>9.950148835899892</v>
      </c>
      <c r="W16">
        <f t="shared" si="3"/>
        <v>8.391102172834179</v>
      </c>
      <c r="Y16">
        <f t="shared" si="10"/>
        <v>12.176046058399601</v>
      </c>
    </row>
    <row r="17" spans="1:25" x14ac:dyDescent="0.25">
      <c r="A17" t="s">
        <v>28</v>
      </c>
      <c r="B17">
        <v>66</v>
      </c>
      <c r="C17">
        <v>2037</v>
      </c>
      <c r="D17">
        <v>12</v>
      </c>
      <c r="E17">
        <v>1.8000000000000002E-2</v>
      </c>
      <c r="F17">
        <v>11.5</v>
      </c>
      <c r="G17">
        <f t="shared" si="16"/>
        <v>1.2277203287577942</v>
      </c>
      <c r="H17">
        <f t="shared" si="11"/>
        <v>0.81451775015552497</v>
      </c>
      <c r="I17">
        <f t="shared" si="12"/>
        <v>9.7742130018663005</v>
      </c>
      <c r="J17">
        <v>0.03</v>
      </c>
      <c r="K17">
        <f t="shared" si="5"/>
        <v>1.4048439454710284</v>
      </c>
      <c r="L17">
        <f t="shared" si="13"/>
        <v>0.71182283500158527</v>
      </c>
      <c r="M17">
        <f t="shared" si="14"/>
        <v>4.8540000000000028E-2</v>
      </c>
      <c r="N17">
        <f t="shared" si="17"/>
        <v>244.33794344196784</v>
      </c>
      <c r="O17">
        <f t="shared" si="0"/>
        <v>12.465143509822969</v>
      </c>
      <c r="P17">
        <f t="shared" si="15"/>
        <v>2.4930287019645938</v>
      </c>
      <c r="Q17">
        <f t="shared" si="2"/>
        <v>16.858127345652342</v>
      </c>
      <c r="R17">
        <f t="shared" si="6"/>
        <v>14.365098643687748</v>
      </c>
      <c r="S17" s="1">
        <f t="shared" si="7"/>
        <v>10.225405241627241</v>
      </c>
      <c r="T17">
        <f t="shared" si="8"/>
        <v>1.7247554705870873</v>
      </c>
      <c r="U17">
        <f t="shared" si="9"/>
        <v>0.57979233407481889</v>
      </c>
      <c r="V17">
        <f t="shared" si="4"/>
        <v>9.7742130018663023</v>
      </c>
      <c r="W17">
        <f t="shared" si="3"/>
        <v>8.3287740718387351</v>
      </c>
      <c r="Y17">
        <f t="shared" si="10"/>
        <v>11.860163774673126</v>
      </c>
    </row>
    <row r="18" spans="1:25" x14ac:dyDescent="0.25">
      <c r="A18" t="s">
        <v>28</v>
      </c>
      <c r="B18">
        <v>67</v>
      </c>
      <c r="C18">
        <v>2038</v>
      </c>
      <c r="D18">
        <v>12</v>
      </c>
      <c r="E18">
        <v>1.8000000000000002E-2</v>
      </c>
      <c r="F18">
        <v>12.5</v>
      </c>
      <c r="G18">
        <f t="shared" si="16"/>
        <v>1.2498192946754347</v>
      </c>
      <c r="H18">
        <f t="shared" si="11"/>
        <v>0.80011566812919921</v>
      </c>
      <c r="I18">
        <f t="shared" si="12"/>
        <v>9.6013880175503914</v>
      </c>
      <c r="J18">
        <v>0.03</v>
      </c>
      <c r="K18">
        <f t="shared" si="5"/>
        <v>1.4469892638351594</v>
      </c>
      <c r="L18">
        <f t="shared" si="13"/>
        <v>0.69109013106950024</v>
      </c>
      <c r="M18">
        <f t="shared" si="14"/>
        <v>4.8540000000000028E-2</v>
      </c>
      <c r="N18">
        <f t="shared" si="17"/>
        <v>237.67289995319496</v>
      </c>
      <c r="O18">
        <f t="shared" si="0"/>
        <v>12.094620065523593</v>
      </c>
      <c r="P18">
        <f t="shared" si="15"/>
        <v>2.4189240131047187</v>
      </c>
      <c r="Q18">
        <f t="shared" si="2"/>
        <v>17.363871166021912</v>
      </c>
      <c r="R18">
        <f t="shared" si="6"/>
        <v>14.944947152917194</v>
      </c>
      <c r="S18" s="1">
        <f t="shared" si="7"/>
        <v>10.328305486736298</v>
      </c>
      <c r="T18">
        <f t="shared" si="8"/>
        <v>1.8084751011293847</v>
      </c>
      <c r="U18">
        <f t="shared" si="9"/>
        <v>0.55295204195816927</v>
      </c>
      <c r="V18">
        <f t="shared" si="4"/>
        <v>9.6013880175503932</v>
      </c>
      <c r="W18">
        <f t="shared" si="3"/>
        <v>8.2638390451624915</v>
      </c>
      <c r="Y18">
        <f t="shared" si="10"/>
        <v>11.53664256372809</v>
      </c>
    </row>
    <row r="19" spans="1:25" x14ac:dyDescent="0.25">
      <c r="A19" t="s">
        <v>28</v>
      </c>
      <c r="B19">
        <v>68</v>
      </c>
      <c r="C19">
        <v>2039</v>
      </c>
      <c r="D19">
        <v>12</v>
      </c>
      <c r="E19">
        <v>1.8000000000000002E-2</v>
      </c>
      <c r="F19">
        <v>13.5</v>
      </c>
      <c r="G19">
        <f t="shared" si="16"/>
        <v>1.2723160419795925</v>
      </c>
      <c r="H19">
        <f t="shared" si="11"/>
        <v>0.78596823981257302</v>
      </c>
      <c r="I19">
        <f t="shared" si="12"/>
        <v>9.4316188777508767</v>
      </c>
      <c r="J19">
        <v>0.03</v>
      </c>
      <c r="K19">
        <f t="shared" si="5"/>
        <v>1.4903989417502141</v>
      </c>
      <c r="L19">
        <f t="shared" si="13"/>
        <v>0.67096129230048573</v>
      </c>
      <c r="M19">
        <f t="shared" si="14"/>
        <v>4.8540000000000028E-2</v>
      </c>
      <c r="N19">
        <f t="shared" si="17"/>
        <v>230.84225244535784</v>
      </c>
      <c r="O19">
        <f t="shared" si="0"/>
        <v>11.724208211221324</v>
      </c>
      <c r="P19">
        <f t="shared" si="15"/>
        <v>2.3448416422442651</v>
      </c>
      <c r="Q19">
        <f t="shared" si="2"/>
        <v>17.884787301002568</v>
      </c>
      <c r="R19">
        <f t="shared" si="6"/>
        <v>15.539945658758302</v>
      </c>
      <c r="S19" s="1">
        <f t="shared" si="7"/>
        <v>10.426702021479795</v>
      </c>
      <c r="T19">
        <f t="shared" si="8"/>
        <v>1.8962584825382049</v>
      </c>
      <c r="U19">
        <f t="shared" si="9"/>
        <v>0.52735426589178225</v>
      </c>
      <c r="V19">
        <f t="shared" si="4"/>
        <v>9.4316188777508785</v>
      </c>
      <c r="W19">
        <f t="shared" si="3"/>
        <v>8.1950566348726728</v>
      </c>
      <c r="Y19">
        <f t="shared" si="10"/>
        <v>11.205082933697676</v>
      </c>
    </row>
    <row r="20" spans="1:25" x14ac:dyDescent="0.25">
      <c r="B20">
        <v>69</v>
      </c>
      <c r="C20">
        <v>2040</v>
      </c>
      <c r="D20">
        <v>11.875</v>
      </c>
      <c r="E20">
        <v>1.8000000000000002E-2</v>
      </c>
      <c r="F20">
        <v>14.5</v>
      </c>
      <c r="G20">
        <f t="shared" si="16"/>
        <v>1.2952177307352253</v>
      </c>
      <c r="H20">
        <f t="shared" si="11"/>
        <v>0.77207096248779261</v>
      </c>
      <c r="I20">
        <f t="shared" si="12"/>
        <v>9.1683426795425369</v>
      </c>
      <c r="J20">
        <v>0.03</v>
      </c>
      <c r="K20">
        <f t="shared" si="5"/>
        <v>1.5351109100027205</v>
      </c>
      <c r="L20">
        <f t="shared" si="13"/>
        <v>0.65141873038882114</v>
      </c>
      <c r="M20">
        <f t="shared" si="14"/>
        <v>4.8540000000000028E-2</v>
      </c>
      <c r="N20">
        <f t="shared" si="17"/>
        <v>223.85093267629045</v>
      </c>
      <c r="O20">
        <f t="shared" si="0"/>
        <v>11.350098592219002</v>
      </c>
      <c r="P20">
        <f t="shared" si="15"/>
        <v>2.2700197184438005</v>
      </c>
      <c r="Q20">
        <f t="shared" si="2"/>
        <v>18.229442056282306</v>
      </c>
      <c r="R20">
        <f t="shared" si="6"/>
        <v>15.959422337838506</v>
      </c>
      <c r="S20" s="1">
        <f t="shared" si="7"/>
        <v>10.396266637053751</v>
      </c>
      <c r="T20">
        <f t="shared" si="8"/>
        <v>1.9883028692806097</v>
      </c>
      <c r="U20">
        <f t="shared" si="9"/>
        <v>0.50294148615387313</v>
      </c>
      <c r="V20">
        <f t="shared" si="4"/>
        <v>9.1683426795425405</v>
      </c>
      <c r="W20">
        <f t="shared" si="3"/>
        <v>8.0266555887498185</v>
      </c>
      <c r="Y20">
        <f t="shared" si="10"/>
        <v>10.865724272107144</v>
      </c>
    </row>
    <row r="21" spans="1:25" x14ac:dyDescent="0.25">
      <c r="B21">
        <v>70</v>
      </c>
      <c r="C21">
        <v>2041</v>
      </c>
      <c r="D21">
        <v>11.75</v>
      </c>
      <c r="E21">
        <v>1.8000000000000002E-2</v>
      </c>
      <c r="F21">
        <v>15.5</v>
      </c>
      <c r="G21">
        <f t="shared" si="16"/>
        <v>1.3185316498884592</v>
      </c>
      <c r="H21">
        <f t="shared" si="11"/>
        <v>0.75841941305284155</v>
      </c>
      <c r="I21">
        <f t="shared" si="12"/>
        <v>8.9114281033708878</v>
      </c>
      <c r="J21">
        <v>0.03</v>
      </c>
      <c r="K21">
        <f t="shared" si="5"/>
        <v>1.5811642373028023</v>
      </c>
      <c r="L21">
        <f t="shared" si="13"/>
        <v>0.63244536930953499</v>
      </c>
      <c r="M21">
        <f t="shared" si="14"/>
        <v>4.8540000000000028E-2</v>
      </c>
      <c r="N21">
        <f t="shared" si="17"/>
        <v>216.82138958107714</v>
      </c>
      <c r="O21">
        <f t="shared" si="0"/>
        <v>10.965871150382599</v>
      </c>
      <c r="P21">
        <f t="shared" si="15"/>
        <v>2.19317423007652</v>
      </c>
      <c r="Q21">
        <f t="shared" si="2"/>
        <v>18.578679788307927</v>
      </c>
      <c r="R21">
        <f t="shared" si="6"/>
        <v>16.385505558231408</v>
      </c>
      <c r="S21" s="1">
        <f t="shared" si="7"/>
        <v>10.3629371140991</v>
      </c>
      <c r="T21">
        <f t="shared" si="8"/>
        <v>2.0848150905554905</v>
      </c>
      <c r="U21">
        <f t="shared" si="9"/>
        <v>0.47965884577972528</v>
      </c>
      <c r="V21">
        <f t="shared" si="4"/>
        <v>8.9114281033708913</v>
      </c>
      <c r="W21">
        <f t="shared" si="3"/>
        <v>7.8594526835785503</v>
      </c>
      <c r="Y21">
        <f t="shared" si="10"/>
        <v>10.524510250265491</v>
      </c>
    </row>
    <row r="22" spans="1:25" x14ac:dyDescent="0.25">
      <c r="B22">
        <v>71</v>
      </c>
      <c r="C22">
        <v>2042</v>
      </c>
      <c r="D22">
        <v>11.625</v>
      </c>
      <c r="E22">
        <v>2.3E-2</v>
      </c>
      <c r="F22">
        <v>16.5</v>
      </c>
      <c r="G22">
        <f t="shared" si="16"/>
        <v>1.4552846758581706</v>
      </c>
      <c r="H22">
        <f t="shared" si="11"/>
        <v>0.6871507799051807</v>
      </c>
      <c r="I22">
        <f t="shared" si="12"/>
        <v>7.9881278163977258</v>
      </c>
      <c r="J22">
        <v>0.03</v>
      </c>
      <c r="K22">
        <f t="shared" si="5"/>
        <v>1.6285991644218862</v>
      </c>
      <c r="L22">
        <f t="shared" si="13"/>
        <v>0.6140246303976068</v>
      </c>
      <c r="M22">
        <f t="shared" si="14"/>
        <v>5.3690000000000015E-2</v>
      </c>
      <c r="N22">
        <f t="shared" si="17"/>
        <v>209.74491333151431</v>
      </c>
      <c r="O22">
        <f t="shared" si="0"/>
        <v>10.58003464209297</v>
      </c>
      <c r="P22">
        <f t="shared" si="15"/>
        <v>2.1160069284185941</v>
      </c>
      <c r="Q22">
        <f t="shared" si="2"/>
        <v>18.932465286404426</v>
      </c>
      <c r="R22">
        <f t="shared" si="6"/>
        <v>16.81645835798583</v>
      </c>
      <c r="S22" s="1">
        <f t="shared" si="7"/>
        <v>10.325719627858994</v>
      </c>
      <c r="T22">
        <f t="shared" si="8"/>
        <v>2.3700754070985952</v>
      </c>
      <c r="U22">
        <f t="shared" si="9"/>
        <v>0.42192750365870529</v>
      </c>
      <c r="V22">
        <f t="shared" si="4"/>
        <v>7.9881278163977143</v>
      </c>
      <c r="W22">
        <f t="shared" si="3"/>
        <v>7.0953262953655312</v>
      </c>
      <c r="Y22">
        <f t="shared" si="10"/>
        <v>11.261204396769006</v>
      </c>
    </row>
    <row r="23" spans="1:25" x14ac:dyDescent="0.25">
      <c r="B23">
        <v>72</v>
      </c>
      <c r="C23">
        <v>2043</v>
      </c>
      <c r="D23">
        <v>11.55</v>
      </c>
      <c r="E23">
        <v>2.4E-2</v>
      </c>
      <c r="F23">
        <v>17.5</v>
      </c>
      <c r="G23">
        <f t="shared" si="16"/>
        <v>1.5144301291212061</v>
      </c>
      <c r="H23">
        <f t="shared" si="11"/>
        <v>0.66031438543835641</v>
      </c>
      <c r="I23">
        <f t="shared" si="12"/>
        <v>7.626631151813017</v>
      </c>
      <c r="J23">
        <v>0.03</v>
      </c>
      <c r="K23">
        <f t="shared" si="5"/>
        <v>1.677457139354543</v>
      </c>
      <c r="L23">
        <f t="shared" si="13"/>
        <v>0.59614041786175409</v>
      </c>
      <c r="M23">
        <f t="shared" si="14"/>
        <v>5.4720000000000102E-2</v>
      </c>
      <c r="N23">
        <f t="shared" si="17"/>
        <v>202.62130871224008</v>
      </c>
      <c r="O23">
        <f t="shared" si="0"/>
        <v>10.195408005925039</v>
      </c>
      <c r="P23">
        <f t="shared" si="15"/>
        <v>2.0390816011850079</v>
      </c>
      <c r="Q23">
        <f t="shared" si="2"/>
        <v>19.374629959544972</v>
      </c>
      <c r="R23">
        <f t="shared" si="6"/>
        <v>17.335548358359965</v>
      </c>
      <c r="S23" s="1">
        <f t="shared" si="7"/>
        <v>10.334421042215356</v>
      </c>
      <c r="T23">
        <f t="shared" si="8"/>
        <v>2.5403916321479918</v>
      </c>
      <c r="U23">
        <f t="shared" si="9"/>
        <v>0.39364009365534885</v>
      </c>
      <c r="V23">
        <f t="shared" si="4"/>
        <v>7.6266311518130108</v>
      </c>
      <c r="W23">
        <f t="shared" si="3"/>
        <v>6.8239668793516461</v>
      </c>
      <c r="Y23">
        <f t="shared" si="10"/>
        <v>11.087438012733799</v>
      </c>
    </row>
    <row r="24" spans="1:25" x14ac:dyDescent="0.25">
      <c r="B24">
        <v>73</v>
      </c>
      <c r="C24">
        <v>2044</v>
      </c>
      <c r="D24">
        <v>11.5</v>
      </c>
      <c r="E24">
        <v>2.4E-2</v>
      </c>
      <c r="F24">
        <v>18.5</v>
      </c>
      <c r="G24">
        <f t="shared" si="16"/>
        <v>1.5507764522201153</v>
      </c>
      <c r="H24">
        <f t="shared" si="11"/>
        <v>0.64483826702964486</v>
      </c>
      <c r="I24">
        <f t="shared" si="12"/>
        <v>7.415640070840916</v>
      </c>
      <c r="J24">
        <v>0.03</v>
      </c>
      <c r="K24">
        <f t="shared" si="5"/>
        <v>1.7277808535351793</v>
      </c>
      <c r="L24">
        <f t="shared" si="13"/>
        <v>0.57877710472014965</v>
      </c>
      <c r="M24">
        <f t="shared" si="14"/>
        <v>5.4720000000000102E-2</v>
      </c>
      <c r="N24">
        <f t="shared" si="17"/>
        <v>195.40457933802435</v>
      </c>
      <c r="O24">
        <f t="shared" si="0"/>
        <v>9.8031778844454021</v>
      </c>
      <c r="P24">
        <f t="shared" si="15"/>
        <v>1.9606355768890804</v>
      </c>
      <c r="Q24">
        <f t="shared" si="2"/>
        <v>19.869479815654561</v>
      </c>
      <c r="R24">
        <f t="shared" si="6"/>
        <v>17.908844238765482</v>
      </c>
      <c r="S24" s="1">
        <f t="shared" si="7"/>
        <v>10.365229017396818</v>
      </c>
      <c r="T24">
        <f t="shared" si="8"/>
        <v>2.6794018622591302</v>
      </c>
      <c r="U24">
        <f t="shared" si="9"/>
        <v>0.37321762520417628</v>
      </c>
      <c r="V24">
        <f t="shared" si="4"/>
        <v>7.4156400708409098</v>
      </c>
      <c r="W24">
        <f t="shared" si="3"/>
        <v>6.6838963169435477</v>
      </c>
      <c r="Y24">
        <f t="shared" si="10"/>
        <v>10.692538581376713</v>
      </c>
    </row>
    <row r="25" spans="1:25" x14ac:dyDescent="0.25">
      <c r="B25">
        <v>74</v>
      </c>
      <c r="C25">
        <v>2045</v>
      </c>
      <c r="D25">
        <v>11.375</v>
      </c>
      <c r="E25">
        <v>2.4E-2</v>
      </c>
      <c r="F25">
        <v>19.5</v>
      </c>
      <c r="G25">
        <f t="shared" si="16"/>
        <v>1.5879950870733981</v>
      </c>
      <c r="H25">
        <f t="shared" si="11"/>
        <v>0.62972487014613754</v>
      </c>
      <c r="I25">
        <f t="shared" si="12"/>
        <v>7.1631203979123148</v>
      </c>
      <c r="J25">
        <v>0.03</v>
      </c>
      <c r="K25">
        <f t="shared" si="5"/>
        <v>1.7796142791412346</v>
      </c>
      <c r="L25">
        <f t="shared" si="13"/>
        <v>0.56191951914577642</v>
      </c>
      <c r="M25">
        <f t="shared" si="14"/>
        <v>5.4720000000000102E-2</v>
      </c>
      <c r="N25">
        <f t="shared" si="17"/>
        <v>188.06578371113568</v>
      </c>
      <c r="O25">
        <f t="shared" si="0"/>
        <v>9.2855538198055783</v>
      </c>
      <c r="P25">
        <f t="shared" si="15"/>
        <v>1.8571107639611157</v>
      </c>
      <c r="Q25">
        <f t="shared" si="2"/>
        <v>20.243112425231544</v>
      </c>
      <c r="R25">
        <f t="shared" si="6"/>
        <v>18.386001661270427</v>
      </c>
      <c r="S25" s="1">
        <f t="shared" si="7"/>
        <v>10.331453212514525</v>
      </c>
      <c r="T25">
        <f t="shared" si="8"/>
        <v>2.8260187321619501</v>
      </c>
      <c r="U25">
        <f t="shared" si="9"/>
        <v>0.35385469622665372</v>
      </c>
      <c r="V25">
        <f t="shared" si="4"/>
        <v>7.1631203979123077</v>
      </c>
      <c r="W25">
        <f t="shared" si="3"/>
        <v>6.5059730326715979</v>
      </c>
      <c r="Y25">
        <f t="shared" si="10"/>
        <v>10.290959684673364</v>
      </c>
    </row>
    <row r="26" spans="1:25" x14ac:dyDescent="0.25">
      <c r="B26">
        <v>75</v>
      </c>
      <c r="C26">
        <v>2046</v>
      </c>
      <c r="D26">
        <v>11.25</v>
      </c>
      <c r="E26">
        <v>2.5000000000000001E-2</v>
      </c>
      <c r="F26">
        <v>20.5</v>
      </c>
      <c r="G26">
        <f t="shared" si="16"/>
        <v>1.6589727045222027</v>
      </c>
      <c r="H26">
        <f t="shared" si="11"/>
        <v>0.60278267223691784</v>
      </c>
      <c r="I26">
        <f t="shared" si="12"/>
        <v>6.781305062665326</v>
      </c>
      <c r="J26">
        <v>0.03</v>
      </c>
      <c r="K26">
        <f t="shared" si="5"/>
        <v>1.8330027075154718</v>
      </c>
      <c r="L26">
        <f t="shared" si="13"/>
        <v>0.54555293120949155</v>
      </c>
      <c r="M26">
        <f t="shared" si="14"/>
        <v>5.5749999999999966E-2</v>
      </c>
      <c r="N26">
        <f t="shared" si="17"/>
        <v>180.55955100091384</v>
      </c>
      <c r="O26">
        <f t="shared" si="0"/>
        <v>8.8887308327923069</v>
      </c>
      <c r="P26">
        <f t="shared" si="15"/>
        <v>1.7777461665584615</v>
      </c>
      <c r="Q26">
        <f t="shared" si="2"/>
        <v>20.621280459549059</v>
      </c>
      <c r="R26">
        <f t="shared" si="6"/>
        <v>18.843534292990597</v>
      </c>
      <c r="S26" s="1">
        <f t="shared" si="7"/>
        <v>10.280145367887595</v>
      </c>
      <c r="T26">
        <f t="shared" si="8"/>
        <v>3.0409014590834644</v>
      </c>
      <c r="U26">
        <f t="shared" si="9"/>
        <v>0.32884985372114051</v>
      </c>
      <c r="V26">
        <f t="shared" si="4"/>
        <v>6.7813050626653215</v>
      </c>
      <c r="W26">
        <f t="shared" si="3"/>
        <v>6.196693495839253</v>
      </c>
      <c r="Y26">
        <f t="shared" si="10"/>
        <v>10.066194968300941</v>
      </c>
    </row>
    <row r="27" spans="1:25" x14ac:dyDescent="0.25">
      <c r="B27">
        <v>76</v>
      </c>
      <c r="C27">
        <v>2047</v>
      </c>
      <c r="D27">
        <v>11.15</v>
      </c>
      <c r="E27">
        <v>2.5000000000000001E-2</v>
      </c>
      <c r="F27">
        <v>21.5</v>
      </c>
      <c r="G27">
        <f t="shared" si="16"/>
        <v>1.7004470221352579</v>
      </c>
      <c r="H27">
        <f t="shared" si="11"/>
        <v>0.58808065584089542</v>
      </c>
      <c r="I27">
        <f t="shared" si="12"/>
        <v>6.5570993126259838</v>
      </c>
      <c r="J27">
        <v>0.03</v>
      </c>
      <c r="K27">
        <f t="shared" si="5"/>
        <v>1.887992788740936</v>
      </c>
      <c r="L27">
        <f t="shared" si="13"/>
        <v>0.52966304000921516</v>
      </c>
      <c r="M27">
        <f t="shared" si="14"/>
        <v>5.5749999999999966E-2</v>
      </c>
      <c r="N27">
        <f t="shared" si="17"/>
        <v>173.00804061524869</v>
      </c>
      <c r="O27">
        <f t="shared" si="0"/>
        <v>8.4828672832168728</v>
      </c>
      <c r="P27">
        <f t="shared" si="15"/>
        <v>1.6965734566433746</v>
      </c>
      <c r="Q27">
        <f t="shared" si="2"/>
        <v>21.051119594461436</v>
      </c>
      <c r="R27">
        <f t="shared" si="6"/>
        <v>19.354546137818062</v>
      </c>
      <c r="S27" s="1">
        <f t="shared" si="7"/>
        <v>10.251387745355329</v>
      </c>
      <c r="T27">
        <f t="shared" si="8"/>
        <v>3.2104317154273674</v>
      </c>
      <c r="U27">
        <f t="shared" si="9"/>
        <v>0.31148458794330147</v>
      </c>
      <c r="V27">
        <f t="shared" si="4"/>
        <v>6.5570993126259802</v>
      </c>
      <c r="W27">
        <f t="shared" si="3"/>
        <v>6.0286428285678761</v>
      </c>
      <c r="Y27">
        <f t="shared" si="10"/>
        <v>9.6451982643001077</v>
      </c>
    </row>
    <row r="28" spans="1:25" x14ac:dyDescent="0.25">
      <c r="B28">
        <v>77</v>
      </c>
      <c r="C28">
        <v>2048</v>
      </c>
      <c r="D28">
        <v>11.125</v>
      </c>
      <c r="E28">
        <v>2.5000000000000001E-2</v>
      </c>
      <c r="F28">
        <v>22.5</v>
      </c>
      <c r="G28">
        <f t="shared" si="16"/>
        <v>1.742958197688639</v>
      </c>
      <c r="H28">
        <f t="shared" si="11"/>
        <v>0.57373722521062975</v>
      </c>
      <c r="I28">
        <f t="shared" si="12"/>
        <v>6.3828266304682559</v>
      </c>
      <c r="J28">
        <v>0.03</v>
      </c>
      <c r="K28">
        <f t="shared" si="5"/>
        <v>1.9446325724031641</v>
      </c>
      <c r="L28">
        <f t="shared" si="13"/>
        <v>0.51423596117399528</v>
      </c>
      <c r="M28">
        <f t="shared" si="14"/>
        <v>5.5749999999999966E-2</v>
      </c>
      <c r="N28">
        <f t="shared" si="17"/>
        <v>165.37952223151996</v>
      </c>
      <c r="O28">
        <f t="shared" si="0"/>
        <v>7.959195115255489</v>
      </c>
      <c r="P28">
        <f t="shared" si="15"/>
        <v>1.5918390230510979</v>
      </c>
      <c r="Q28">
        <f t="shared" si="2"/>
        <v>21.634037367985201</v>
      </c>
      <c r="R28">
        <f t="shared" si="6"/>
        <v>20.042198344934103</v>
      </c>
      <c r="S28" s="1">
        <f t="shared" si="7"/>
        <v>10.306419129947047</v>
      </c>
      <c r="T28">
        <f t="shared" si="8"/>
        <v>3.3894132835624435</v>
      </c>
      <c r="U28">
        <f t="shared" si="9"/>
        <v>0.29503631346748893</v>
      </c>
      <c r="V28">
        <f t="shared" si="4"/>
        <v>6.3828266304682506</v>
      </c>
      <c r="W28">
        <f t="shared" si="3"/>
        <v>5.9131763134735662</v>
      </c>
      <c r="Y28">
        <f t="shared" si="10"/>
        <v>9.2199083644072317</v>
      </c>
    </row>
    <row r="29" spans="1:25" x14ac:dyDescent="0.25">
      <c r="B29">
        <v>78</v>
      </c>
      <c r="C29">
        <v>2049</v>
      </c>
      <c r="D29">
        <v>10.875</v>
      </c>
      <c r="E29">
        <v>2.5000000000000001E-2</v>
      </c>
      <c r="F29">
        <v>23.5</v>
      </c>
      <c r="G29">
        <f t="shared" si="16"/>
        <v>1.7865321526308549</v>
      </c>
      <c r="H29">
        <f t="shared" si="11"/>
        <v>0.55974363435183394</v>
      </c>
      <c r="I29">
        <f t="shared" si="12"/>
        <v>6.0872120235761944</v>
      </c>
      <c r="J29">
        <v>0.03</v>
      </c>
      <c r="K29">
        <f t="shared" si="5"/>
        <v>2.0029715495752591</v>
      </c>
      <c r="L29">
        <f t="shared" si="13"/>
        <v>0.49925821473203419</v>
      </c>
      <c r="M29">
        <f t="shared" si="14"/>
        <v>5.5749999999999966E-2</v>
      </c>
      <c r="N29">
        <f t="shared" si="17"/>
        <v>157.48904596774312</v>
      </c>
      <c r="O29">
        <f t="shared" si="0"/>
        <v>6.981629770976082</v>
      </c>
      <c r="P29">
        <f t="shared" si="15"/>
        <v>1.3963259541952164</v>
      </c>
      <c r="Q29">
        <f t="shared" si="2"/>
        <v>21.782315601630945</v>
      </c>
      <c r="R29">
        <f t="shared" si="6"/>
        <v>20.385989647435729</v>
      </c>
      <c r="S29" s="1">
        <f t="shared" si="7"/>
        <v>10.177872796924493</v>
      </c>
      <c r="T29">
        <f t="shared" si="8"/>
        <v>3.5783730741210489</v>
      </c>
      <c r="U29">
        <f t="shared" si="9"/>
        <v>0.27945660759411695</v>
      </c>
      <c r="V29">
        <f t="shared" si="4"/>
        <v>6.08721202357619</v>
      </c>
      <c r="W29">
        <f t="shared" si="3"/>
        <v>5.6969995093211772</v>
      </c>
      <c r="Y29">
        <f t="shared" si="10"/>
        <v>8.7800143127016739</v>
      </c>
    </row>
    <row r="30" spans="1:25" x14ac:dyDescent="0.25">
      <c r="B30">
        <v>79</v>
      </c>
      <c r="C30">
        <v>2050</v>
      </c>
      <c r="D30">
        <v>10.875</v>
      </c>
      <c r="E30">
        <v>2.5000000000000001E-2</v>
      </c>
      <c r="F30">
        <v>24.5</v>
      </c>
      <c r="G30">
        <f t="shared" si="16"/>
        <v>1.8311954564466262</v>
      </c>
      <c r="H30">
        <f t="shared" si="11"/>
        <v>0.54609135058715508</v>
      </c>
      <c r="I30">
        <f t="shared" si="12"/>
        <v>5.9387434376353117</v>
      </c>
      <c r="J30">
        <v>0.03</v>
      </c>
      <c r="K30">
        <f t="shared" si="5"/>
        <v>2.0630606960625171</v>
      </c>
      <c r="L30">
        <f t="shared" si="13"/>
        <v>0.484716713332072</v>
      </c>
      <c r="M30">
        <f t="shared" si="14"/>
        <v>5.5749999999999966E-2</v>
      </c>
      <c r="N30">
        <f t="shared" si="17"/>
        <v>149.12201528030988</v>
      </c>
      <c r="O30">
        <f t="shared" si="0"/>
        <v>6.5772028161006224</v>
      </c>
      <c r="P30">
        <f t="shared" si="15"/>
        <v>1.3154405632201245</v>
      </c>
      <c r="Q30">
        <f t="shared" si="2"/>
        <v>22.435785069679874</v>
      </c>
      <c r="R30">
        <f t="shared" si="6"/>
        <v>21.120344506459748</v>
      </c>
      <c r="S30" s="1">
        <f t="shared" si="7"/>
        <v>10.237383973612252</v>
      </c>
      <c r="T30">
        <f t="shared" si="8"/>
        <v>3.7778673730032977</v>
      </c>
      <c r="U30">
        <f t="shared" si="9"/>
        <v>0.26469960463567793</v>
      </c>
      <c r="V30">
        <f t="shared" si="4"/>
        <v>5.9387434376353081</v>
      </c>
      <c r="W30">
        <f t="shared" si="3"/>
        <v>5.5905468406292078</v>
      </c>
      <c r="Y30">
        <f t="shared" si="10"/>
        <v>8.31355235187727</v>
      </c>
    </row>
    <row r="31" spans="1:25" x14ac:dyDescent="0.25">
      <c r="B31">
        <v>80</v>
      </c>
      <c r="C31">
        <v>2051</v>
      </c>
      <c r="D31">
        <v>10.75</v>
      </c>
      <c r="E31">
        <v>2.5000000000000001E-2</v>
      </c>
      <c r="F31">
        <v>25.5</v>
      </c>
      <c r="G31">
        <f t="shared" si="16"/>
        <v>1.8769753428577918</v>
      </c>
      <c r="H31">
        <f t="shared" si="11"/>
        <v>0.53277204935332201</v>
      </c>
      <c r="I31">
        <f t="shared" si="12"/>
        <v>5.7272995305482119</v>
      </c>
      <c r="J31">
        <v>0.03</v>
      </c>
      <c r="K31">
        <f t="shared" si="5"/>
        <v>2.1249525169443926</v>
      </c>
      <c r="L31">
        <f t="shared" si="13"/>
        <v>0.47059875080783686</v>
      </c>
      <c r="M31">
        <f t="shared" si="14"/>
        <v>5.5749999999999966E-2</v>
      </c>
      <c r="N31">
        <f t="shared" si="17"/>
        <v>140.60603698680626</v>
      </c>
      <c r="O31">
        <f t="shared" si="0"/>
        <v>6.1696439345556566</v>
      </c>
      <c r="P31">
        <f t="shared" si="15"/>
        <v>1.2339287869111315</v>
      </c>
      <c r="Q31">
        <f t="shared" si="2"/>
        <v>22.84323955715222</v>
      </c>
      <c r="R31">
        <f t="shared" si="6"/>
        <v>21.609310770241088</v>
      </c>
      <c r="S31" s="1">
        <f t="shared" si="7"/>
        <v>10.169314654293791</v>
      </c>
      <c r="T31">
        <f t="shared" si="8"/>
        <v>3.9884834790482318</v>
      </c>
      <c r="U31">
        <f t="shared" si="9"/>
        <v>0.2507218608910044</v>
      </c>
      <c r="V31">
        <f t="shared" si="4"/>
        <v>5.7272995305482075</v>
      </c>
      <c r="W31">
        <f t="shared" si="3"/>
        <v>5.4179266088868694</v>
      </c>
      <c r="Y31">
        <f t="shared" si="10"/>
        <v>7.8387865620144446</v>
      </c>
    </row>
    <row r="32" spans="1:25" x14ac:dyDescent="0.25">
      <c r="B32">
        <v>81</v>
      </c>
      <c r="C32">
        <v>2052</v>
      </c>
      <c r="D32">
        <v>10.75</v>
      </c>
      <c r="E32">
        <v>2.5000000000000001E-2</v>
      </c>
      <c r="F32">
        <v>26.5</v>
      </c>
      <c r="G32">
        <f t="shared" si="16"/>
        <v>1.9238997264292361</v>
      </c>
      <c r="H32">
        <f t="shared" si="11"/>
        <v>0.51977760912519233</v>
      </c>
      <c r="I32">
        <f t="shared" si="12"/>
        <v>5.5876092980958179</v>
      </c>
      <c r="J32">
        <v>0.03</v>
      </c>
      <c r="K32">
        <f t="shared" si="5"/>
        <v>2.1887010924527246</v>
      </c>
      <c r="L32">
        <f t="shared" si="13"/>
        <v>0.45689199107556977</v>
      </c>
      <c r="M32">
        <f t="shared" si="14"/>
        <v>5.5749999999999966E-2</v>
      </c>
      <c r="N32">
        <f t="shared" si="17"/>
        <v>132.06376788481739</v>
      </c>
      <c r="O32">
        <f t="shared" si="0"/>
        <v>5.7556770671499997</v>
      </c>
      <c r="P32">
        <f t="shared" si="15"/>
        <v>1.15113541343</v>
      </c>
      <c r="Q32">
        <f t="shared" si="2"/>
        <v>23.528536743866788</v>
      </c>
      <c r="R32">
        <f t="shared" si="6"/>
        <v>22.377401330436786</v>
      </c>
      <c r="S32" s="1">
        <f t="shared" si="7"/>
        <v>10.224055448960367</v>
      </c>
      <c r="T32">
        <f t="shared" si="8"/>
        <v>4.2108414330051707</v>
      </c>
      <c r="U32">
        <f t="shared" si="9"/>
        <v>0.23748222674970818</v>
      </c>
      <c r="V32">
        <f t="shared" si="4"/>
        <v>5.5876092980958125</v>
      </c>
      <c r="W32">
        <f t="shared" si="3"/>
        <v>5.3142350968240102</v>
      </c>
      <c r="Y32">
        <f t="shared" si="10"/>
        <v>7.3625550595785656</v>
      </c>
    </row>
    <row r="33" spans="1:25" x14ac:dyDescent="0.25">
      <c r="B33">
        <v>82</v>
      </c>
      <c r="C33">
        <v>2053</v>
      </c>
      <c r="D33">
        <v>10.625</v>
      </c>
      <c r="E33">
        <v>2.5000000000000001E-2</v>
      </c>
      <c r="F33">
        <v>27.5</v>
      </c>
      <c r="G33">
        <f t="shared" si="16"/>
        <v>1.9719972195899671</v>
      </c>
      <c r="H33">
        <f t="shared" si="11"/>
        <v>0.50710010646360226</v>
      </c>
      <c r="I33">
        <f t="shared" si="12"/>
        <v>5.387938631175774</v>
      </c>
      <c r="J33">
        <v>0.03</v>
      </c>
      <c r="K33">
        <f t="shared" si="5"/>
        <v>2.2543621252263062</v>
      </c>
      <c r="L33">
        <f t="shared" si="13"/>
        <v>0.44358445735492213</v>
      </c>
      <c r="M33">
        <f t="shared" si="14"/>
        <v>5.5749999999999966E-2</v>
      </c>
      <c r="N33">
        <f t="shared" si="17"/>
        <v>123.3683931572499</v>
      </c>
      <c r="O33">
        <f t="shared" si="0"/>
        <v>5.3411025326532169</v>
      </c>
      <c r="P33">
        <f t="shared" si="15"/>
        <v>1.0682205065306434</v>
      </c>
      <c r="Q33">
        <f t="shared" si="2"/>
        <v>23.952597580529503</v>
      </c>
      <c r="R33">
        <f t="shared" si="6"/>
        <v>22.884377073998859</v>
      </c>
      <c r="S33" s="1">
        <f t="shared" si="7"/>
        <v>10.151153986275204</v>
      </c>
      <c r="T33">
        <f t="shared" si="8"/>
        <v>4.4455958428952087</v>
      </c>
      <c r="U33">
        <f t="shared" si="9"/>
        <v>0.22494172555028005</v>
      </c>
      <c r="V33">
        <f t="shared" si="4"/>
        <v>5.3879386311757695</v>
      </c>
      <c r="W33">
        <f t="shared" si="3"/>
        <v>5.1476512671685724</v>
      </c>
      <c r="Y33">
        <f t="shared" si="10"/>
        <v>6.8777879185166775</v>
      </c>
    </row>
    <row r="34" spans="1:25" x14ac:dyDescent="0.25">
      <c r="B34">
        <v>83</v>
      </c>
      <c r="C34">
        <v>2054</v>
      </c>
      <c r="D34">
        <v>10.625</v>
      </c>
      <c r="E34">
        <v>2.5000000000000001E-2</v>
      </c>
      <c r="F34">
        <v>28.5</v>
      </c>
      <c r="G34">
        <f t="shared" si="16"/>
        <v>2.0212971500797159</v>
      </c>
      <c r="H34">
        <f t="shared" si="11"/>
        <v>0.49473181118400233</v>
      </c>
      <c r="I34">
        <f t="shared" si="12"/>
        <v>5.2565254938300248</v>
      </c>
      <c r="J34">
        <v>0.03</v>
      </c>
      <c r="K34">
        <f t="shared" si="5"/>
        <v>2.3219929889830953</v>
      </c>
      <c r="L34">
        <f t="shared" si="13"/>
        <v>0.43066452170380792</v>
      </c>
      <c r="M34">
        <f t="shared" si="14"/>
        <v>5.5749999999999966E-2</v>
      </c>
      <c r="N34">
        <f t="shared" si="17"/>
        <v>114.64514144650788</v>
      </c>
      <c r="O34">
        <f t="shared" si="0"/>
        <v>4.9188584825668773</v>
      </c>
      <c r="P34">
        <f t="shared" si="15"/>
        <v>0.98377169651337548</v>
      </c>
      <c r="Q34">
        <f t="shared" si="2"/>
        <v>24.671175507945389</v>
      </c>
      <c r="R34">
        <f t="shared" si="6"/>
        <v>23.687403811432013</v>
      </c>
      <c r="S34" s="1">
        <f t="shared" si="7"/>
        <v>10.201324432855325</v>
      </c>
      <c r="T34">
        <f t="shared" si="8"/>
        <v>4.693437811136616</v>
      </c>
      <c r="U34">
        <f t="shared" si="9"/>
        <v>0.21306343883521675</v>
      </c>
      <c r="V34">
        <f t="shared" si="4"/>
        <v>5.2565254938300203</v>
      </c>
      <c r="W34">
        <f t="shared" si="3"/>
        <v>5.0469197131421248</v>
      </c>
      <c r="Y34">
        <f t="shared" si="10"/>
        <v>6.3914666356428107</v>
      </c>
    </row>
    <row r="35" spans="1:25" x14ac:dyDescent="0.25">
      <c r="B35">
        <v>84</v>
      </c>
      <c r="C35">
        <v>2055</v>
      </c>
      <c r="D35">
        <v>10.5</v>
      </c>
      <c r="E35">
        <v>2.5000000000000001E-2</v>
      </c>
      <c r="F35">
        <v>29.5</v>
      </c>
      <c r="G35">
        <f t="shared" si="16"/>
        <v>2.0718295788317085</v>
      </c>
      <c r="H35">
        <f t="shared" si="11"/>
        <v>0.48266518164292915</v>
      </c>
      <c r="I35">
        <f t="shared" si="12"/>
        <v>5.0679844072507558</v>
      </c>
      <c r="J35">
        <v>0.03</v>
      </c>
      <c r="K35">
        <f t="shared" si="5"/>
        <v>2.3916527786525883</v>
      </c>
      <c r="L35">
        <f t="shared" si="13"/>
        <v>0.41812089485806586</v>
      </c>
      <c r="M35">
        <f t="shared" si="14"/>
        <v>5.5749999999999966E-2</v>
      </c>
      <c r="N35">
        <f t="shared" si="17"/>
        <v>105.76601934861625</v>
      </c>
      <c r="O35">
        <f t="shared" si="0"/>
        <v>4.4939339166689418</v>
      </c>
      <c r="P35">
        <f t="shared" si="15"/>
        <v>0.89878678333378836</v>
      </c>
      <c r="Q35">
        <f t="shared" si="2"/>
        <v>25.112354175852175</v>
      </c>
      <c r="R35">
        <f t="shared" si="6"/>
        <v>24.213567392518385</v>
      </c>
      <c r="S35" s="1">
        <f t="shared" si="7"/>
        <v>10.124198465865872</v>
      </c>
      <c r="T35">
        <f t="shared" si="8"/>
        <v>4.9550969691074824</v>
      </c>
      <c r="U35">
        <f t="shared" si="9"/>
        <v>0.20181239766537226</v>
      </c>
      <c r="V35">
        <f t="shared" si="4"/>
        <v>5.0679844072507505</v>
      </c>
      <c r="W35">
        <f t="shared" si="3"/>
        <v>4.8865980915162117</v>
      </c>
      <c r="Y35">
        <f t="shared" si="10"/>
        <v>5.8964555786853525</v>
      </c>
    </row>
    <row r="36" spans="1:25" x14ac:dyDescent="0.25">
      <c r="A36" t="s">
        <v>28</v>
      </c>
      <c r="B36">
        <v>85</v>
      </c>
      <c r="C36">
        <v>2056</v>
      </c>
      <c r="D36">
        <v>10.5</v>
      </c>
      <c r="E36">
        <v>2.5000000000000001E-2</v>
      </c>
      <c r="F36">
        <v>30.5</v>
      </c>
      <c r="G36">
        <f t="shared" si="16"/>
        <v>2.1236253183025013</v>
      </c>
      <c r="H36">
        <f t="shared" si="11"/>
        <v>0.47089286013944304</v>
      </c>
      <c r="I36">
        <f t="shared" si="12"/>
        <v>4.9443750314641521</v>
      </c>
      <c r="J36">
        <v>0.03</v>
      </c>
      <c r="K36">
        <f t="shared" si="5"/>
        <v>2.4634023620121659</v>
      </c>
      <c r="L36">
        <f t="shared" si="13"/>
        <v>0.40594261636705425</v>
      </c>
      <c r="M36">
        <f t="shared" si="14"/>
        <v>5.5749999999999966E-2</v>
      </c>
      <c r="N36">
        <f t="shared" si="17"/>
        <v>96.854323558529316</v>
      </c>
      <c r="O36">
        <f t="shared" si="0"/>
        <v>3.9887400380673319</v>
      </c>
      <c r="P36">
        <f t="shared" si="15"/>
        <v>0.79774800761346643</v>
      </c>
      <c r="Q36">
        <f t="shared" si="2"/>
        <v>25.86572480112774</v>
      </c>
      <c r="R36">
        <f t="shared" si="6"/>
        <v>25.067976793514273</v>
      </c>
      <c r="S36" s="1">
        <f t="shared" si="7"/>
        <v>10.176160086587783</v>
      </c>
      <c r="T36">
        <f t="shared" si="8"/>
        <v>5.2313436251352243</v>
      </c>
      <c r="U36">
        <f t="shared" si="9"/>
        <v>0.19115547967357069</v>
      </c>
      <c r="V36">
        <f t="shared" si="4"/>
        <v>4.9443750314641468</v>
      </c>
      <c r="W36">
        <f t="shared" si="3"/>
        <v>4.791881128410159</v>
      </c>
      <c r="Y36">
        <f t="shared" si="10"/>
        <v>5.399628538388006</v>
      </c>
    </row>
    <row r="37" spans="1:25" x14ac:dyDescent="0.25">
      <c r="A37" t="s">
        <v>28</v>
      </c>
      <c r="B37">
        <v>86</v>
      </c>
      <c r="C37">
        <v>2057</v>
      </c>
      <c r="D37">
        <v>10.5</v>
      </c>
      <c r="E37">
        <v>2.5000000000000001E-2</v>
      </c>
      <c r="F37">
        <v>31.5</v>
      </c>
      <c r="G37">
        <f t="shared" si="16"/>
        <v>2.1767159512600633</v>
      </c>
      <c r="H37">
        <f t="shared" si="11"/>
        <v>0.45940766842872505</v>
      </c>
      <c r="I37">
        <f t="shared" si="12"/>
        <v>4.8237805185016134</v>
      </c>
      <c r="J37">
        <v>0.03</v>
      </c>
      <c r="K37">
        <f t="shared" si="5"/>
        <v>2.5373044328725309</v>
      </c>
      <c r="L37">
        <f t="shared" si="13"/>
        <v>0.39411904501655753</v>
      </c>
      <c r="M37">
        <f t="shared" si="14"/>
        <v>5.5749999999999966E-2</v>
      </c>
      <c r="N37">
        <f t="shared" si="17"/>
        <v>87.711712229705483</v>
      </c>
      <c r="O37">
        <f t="shared" si="0"/>
        <v>3.4886530827556892</v>
      </c>
      <c r="P37">
        <f t="shared" si="15"/>
        <v>0.69773061655113788</v>
      </c>
      <c r="Q37">
        <f t="shared" si="2"/>
        <v>26.641696545161576</v>
      </c>
      <c r="R37">
        <f t="shared" si="6"/>
        <v>25.943965928610439</v>
      </c>
      <c r="S37" s="1">
        <f t="shared" si="7"/>
        <v>10.225011075726052</v>
      </c>
      <c r="T37">
        <f t="shared" si="8"/>
        <v>5.5229910322365132</v>
      </c>
      <c r="U37">
        <f t="shared" si="9"/>
        <v>0.18106131155441221</v>
      </c>
      <c r="V37">
        <f t="shared" si="4"/>
        <v>4.8237805185016072</v>
      </c>
      <c r="W37">
        <f t="shared" si="3"/>
        <v>4.6974484979571898</v>
      </c>
      <c r="Y37">
        <f t="shared" si="10"/>
        <v>4.8899279568060781</v>
      </c>
    </row>
    <row r="38" spans="1:25" x14ac:dyDescent="0.25">
      <c r="A38" t="s">
        <v>28</v>
      </c>
      <c r="B38">
        <v>87</v>
      </c>
      <c r="C38">
        <v>2058</v>
      </c>
      <c r="D38">
        <v>10.375</v>
      </c>
      <c r="E38">
        <v>2.5000000000000001E-2</v>
      </c>
      <c r="F38">
        <v>32.5</v>
      </c>
      <c r="G38">
        <f t="shared" si="16"/>
        <v>2.2311338500415649</v>
      </c>
      <c r="H38">
        <f t="shared" si="11"/>
        <v>0.44820260334509759</v>
      </c>
      <c r="I38">
        <f t="shared" si="12"/>
        <v>4.6501020097053871</v>
      </c>
      <c r="J38">
        <v>0.03</v>
      </c>
      <c r="K38">
        <f t="shared" si="5"/>
        <v>2.6134235658587071</v>
      </c>
      <c r="L38">
        <f t="shared" si="13"/>
        <v>0.38263984953063834</v>
      </c>
      <c r="M38">
        <f t="shared" si="14"/>
        <v>5.5749999999999966E-2</v>
      </c>
      <c r="N38">
        <f t="shared" si="17"/>
        <v>78.349869235399197</v>
      </c>
      <c r="O38">
        <f t="shared" si="0"/>
        <v>3.00046725060509</v>
      </c>
      <c r="P38">
        <f t="shared" si="15"/>
        <v>0.600093450121018</v>
      </c>
      <c r="Q38">
        <f t="shared" si="2"/>
        <v>27.114269495784086</v>
      </c>
      <c r="R38">
        <f t="shared" si="6"/>
        <v>26.514176045663067</v>
      </c>
      <c r="S38" s="1">
        <f t="shared" si="7"/>
        <v>10.145380332541372</v>
      </c>
      <c r="T38">
        <f t="shared" si="8"/>
        <v>5.8308977822836976</v>
      </c>
      <c r="U38">
        <f t="shared" si="9"/>
        <v>0.17150017670320838</v>
      </c>
      <c r="V38">
        <f t="shared" si="4"/>
        <v>4.6501020097053836</v>
      </c>
      <c r="W38">
        <f t="shared" si="3"/>
        <v>4.5471858769711906</v>
      </c>
      <c r="Y38">
        <f t="shared" si="10"/>
        <v>4.3680052098735027</v>
      </c>
    </row>
    <row r="39" spans="1:25" x14ac:dyDescent="0.25">
      <c r="A39" t="s">
        <v>28</v>
      </c>
      <c r="B39">
        <v>88</v>
      </c>
      <c r="C39">
        <v>2059</v>
      </c>
      <c r="D39">
        <v>10.25</v>
      </c>
      <c r="E39">
        <v>2.5000000000000001E-2</v>
      </c>
      <c r="F39">
        <v>33.5</v>
      </c>
      <c r="G39">
        <f t="shared" si="16"/>
        <v>2.286912196292604</v>
      </c>
      <c r="H39">
        <f t="shared" si="11"/>
        <v>0.43727083253180254</v>
      </c>
      <c r="I39">
        <f t="shared" si="12"/>
        <v>4.4820260334509765</v>
      </c>
      <c r="J39">
        <v>0.03</v>
      </c>
      <c r="K39">
        <f t="shared" si="5"/>
        <v>2.6918262728344682</v>
      </c>
      <c r="L39">
        <f t="shared" si="13"/>
        <v>0.37149499954430909</v>
      </c>
      <c r="M39">
        <f t="shared" si="14"/>
        <v>5.5749999999999966E-2</v>
      </c>
      <c r="N39">
        <f t="shared" si="17"/>
        <v>68.908093675732331</v>
      </c>
      <c r="O39">
        <f t="shared" si="0"/>
        <v>2.4741852261260133</v>
      </c>
      <c r="P39">
        <f t="shared" si="15"/>
        <v>0.49483704522520267</v>
      </c>
      <c r="Q39">
        <f t="shared" si="2"/>
        <v>27.591219296553298</v>
      </c>
      <c r="R39">
        <f t="shared" si="6"/>
        <v>27.096382251328095</v>
      </c>
      <c r="S39" s="1">
        <f t="shared" si="7"/>
        <v>10.066170512109556</v>
      </c>
      <c r="T39">
        <f t="shared" si="8"/>
        <v>6.1559703336460148</v>
      </c>
      <c r="U39">
        <f t="shared" si="9"/>
        <v>0.16244392773214147</v>
      </c>
      <c r="V39">
        <f t="shared" si="4"/>
        <v>4.4820260334509712</v>
      </c>
      <c r="W39">
        <f t="shared" si="3"/>
        <v>4.4016427602372215</v>
      </c>
      <c r="Y39">
        <f t="shared" si="10"/>
        <v>3.8416262224220752</v>
      </c>
    </row>
    <row r="40" spans="1:25" x14ac:dyDescent="0.25">
      <c r="A40" t="s">
        <v>28</v>
      </c>
      <c r="B40">
        <v>89</v>
      </c>
      <c r="C40">
        <v>2060</v>
      </c>
      <c r="D40">
        <v>10.25</v>
      </c>
      <c r="E40">
        <v>2.5000000000000001E-2</v>
      </c>
      <c r="F40">
        <v>34.5</v>
      </c>
      <c r="G40">
        <f t="shared" si="16"/>
        <v>2.344085001199919</v>
      </c>
      <c r="H40">
        <f t="shared" si="11"/>
        <v>0.42660569027492934</v>
      </c>
      <c r="I40">
        <f t="shared" si="12"/>
        <v>4.3727083253180261</v>
      </c>
      <c r="J40">
        <v>0.03</v>
      </c>
      <c r="K40">
        <f t="shared" si="5"/>
        <v>2.7725810610195025</v>
      </c>
      <c r="L40">
        <f t="shared" si="13"/>
        <v>0.36067475683913502</v>
      </c>
      <c r="M40">
        <f t="shared" si="14"/>
        <v>5.5749999999999966E-2</v>
      </c>
      <c r="N40">
        <f t="shared" si="17"/>
        <v>59.351727089182859</v>
      </c>
      <c r="O40">
        <f t="shared" si="0"/>
        <v>2.0166305879341939</v>
      </c>
      <c r="P40">
        <f t="shared" si="15"/>
        <v>0.40332611758683878</v>
      </c>
      <c r="Q40">
        <f t="shared" si="2"/>
        <v>28.4189558754499</v>
      </c>
      <c r="R40">
        <f t="shared" si="6"/>
        <v>28.01562975786306</v>
      </c>
      <c r="S40" s="1">
        <f t="shared" si="7"/>
        <v>10.104530450612494</v>
      </c>
      <c r="T40">
        <f t="shared" si="8"/>
        <v>6.4991656797467794</v>
      </c>
      <c r="U40">
        <f t="shared" si="9"/>
        <v>0.15386590360610133</v>
      </c>
      <c r="V40">
        <f t="shared" si="4"/>
        <v>4.3727083253180217</v>
      </c>
      <c r="W40">
        <f t="shared" si="3"/>
        <v>4.3106501877875818</v>
      </c>
      <c r="Y40">
        <f t="shared" si="10"/>
        <v>3.3088587852219424</v>
      </c>
    </row>
    <row r="41" spans="1:25" x14ac:dyDescent="0.25">
      <c r="A41" t="s">
        <v>28</v>
      </c>
      <c r="B41">
        <v>90</v>
      </c>
      <c r="C41">
        <v>2061</v>
      </c>
      <c r="D41">
        <v>10.199999999999999</v>
      </c>
      <c r="E41">
        <v>2.5000000000000001E-2</v>
      </c>
      <c r="F41">
        <v>35.5</v>
      </c>
      <c r="G41">
        <f t="shared" si="16"/>
        <v>2.4026871262299165</v>
      </c>
      <c r="H41">
        <f t="shared" si="11"/>
        <v>0.4162006734389555</v>
      </c>
      <c r="I41">
        <f t="shared" si="12"/>
        <v>4.2452468690773459</v>
      </c>
      <c r="J41">
        <v>0.03</v>
      </c>
      <c r="K41">
        <f t="shared" si="5"/>
        <v>2.8557584928500872</v>
      </c>
      <c r="L41">
        <f t="shared" si="13"/>
        <v>0.35016966683411171</v>
      </c>
      <c r="M41">
        <f t="shared" si="14"/>
        <v>5.5749999999999966E-2</v>
      </c>
      <c r="N41">
        <f t="shared" si="17"/>
        <v>49.629473472929178</v>
      </c>
      <c r="O41">
        <f t="shared" si="0"/>
        <v>1.6071219048831258</v>
      </c>
      <c r="P41">
        <f t="shared" si="15"/>
        <v>0.32142438097662518</v>
      </c>
      <c r="Q41">
        <f t="shared" si="2"/>
        <v>29.128736627070886</v>
      </c>
      <c r="R41">
        <f t="shared" si="6"/>
        <v>28.807312246094259</v>
      </c>
      <c r="S41" s="1">
        <f t="shared" si="7"/>
        <v>10.087446931601054</v>
      </c>
      <c r="T41">
        <f t="shared" si="8"/>
        <v>6.8614941663926627</v>
      </c>
      <c r="U41">
        <f t="shared" si="9"/>
        <v>0.14574085115425178</v>
      </c>
      <c r="V41">
        <f t="shared" si="4"/>
        <v>4.2452468690773397</v>
      </c>
      <c r="W41">
        <f t="shared" si="3"/>
        <v>4.1984022062120783</v>
      </c>
      <c r="Y41">
        <f t="shared" si="10"/>
        <v>2.7668431461158001</v>
      </c>
    </row>
    <row r="42" spans="1:25" x14ac:dyDescent="0.25">
      <c r="A42" t="s">
        <v>28</v>
      </c>
      <c r="B42">
        <v>91</v>
      </c>
      <c r="C42">
        <v>2062</v>
      </c>
      <c r="D42">
        <v>10.15</v>
      </c>
      <c r="E42">
        <v>2.5000000000000001E-2</v>
      </c>
      <c r="F42">
        <v>36.5</v>
      </c>
      <c r="G42">
        <f t="shared" si="16"/>
        <v>2.4627543043856641</v>
      </c>
      <c r="H42">
        <f t="shared" si="11"/>
        <v>0.40604943750142009</v>
      </c>
      <c r="I42">
        <f t="shared" si="12"/>
        <v>4.121401790639414</v>
      </c>
      <c r="J42">
        <v>0.03</v>
      </c>
      <c r="K42">
        <f t="shared" si="5"/>
        <v>2.9414312476355904</v>
      </c>
      <c r="L42">
        <f t="shared" si="13"/>
        <v>0.33997055032438023</v>
      </c>
      <c r="M42">
        <f t="shared" si="14"/>
        <v>5.5749999999999966E-2</v>
      </c>
      <c r="N42">
        <f t="shared" si="17"/>
        <v>39.841354735740111</v>
      </c>
      <c r="O42">
        <f t="shared" si="0"/>
        <v>1.1702288359436643</v>
      </c>
      <c r="P42">
        <f t="shared" si="15"/>
        <v>0.23404576718873288</v>
      </c>
      <c r="Q42">
        <f t="shared" si="2"/>
        <v>29.855527163501243</v>
      </c>
      <c r="R42">
        <f t="shared" si="6"/>
        <v>29.621481396312511</v>
      </c>
      <c r="S42" s="1">
        <f t="shared" si="7"/>
        <v>10.070431331727756</v>
      </c>
      <c r="T42">
        <f t="shared" si="8"/>
        <v>7.244022466169052</v>
      </c>
      <c r="U42">
        <f t="shared" si="9"/>
        <v>0.13804485072626269</v>
      </c>
      <c r="V42">
        <f t="shared" si="4"/>
        <v>4.1214017906394096</v>
      </c>
      <c r="W42">
        <f t="shared" si="3"/>
        <v>4.0890929776447278</v>
      </c>
      <c r="Y42">
        <f t="shared" si="10"/>
        <v>2.22115552651751</v>
      </c>
    </row>
    <row r="43" spans="1:25" x14ac:dyDescent="0.25">
      <c r="A43" t="s">
        <v>28</v>
      </c>
      <c r="B43">
        <v>92</v>
      </c>
      <c r="C43">
        <v>2063</v>
      </c>
      <c r="D43">
        <v>10.15</v>
      </c>
      <c r="E43">
        <v>2.5000000000000001E-2</v>
      </c>
      <c r="F43">
        <v>37.5</v>
      </c>
      <c r="G43">
        <f t="shared" si="16"/>
        <v>2.5243231619953055</v>
      </c>
      <c r="H43">
        <f t="shared" si="11"/>
        <v>0.39614579268431233</v>
      </c>
      <c r="I43">
        <f t="shared" si="12"/>
        <v>4.0208797957457705</v>
      </c>
      <c r="J43">
        <v>0.03</v>
      </c>
      <c r="K43">
        <f t="shared" si="5"/>
        <v>3.0296741850646582</v>
      </c>
      <c r="L43">
        <f t="shared" si="13"/>
        <v>0.33006849546056333</v>
      </c>
      <c r="M43">
        <f t="shared" si="14"/>
        <v>5.5749999999999966E-2</v>
      </c>
      <c r="N43">
        <f t="shared" si="17"/>
        <v>29.962702496780359</v>
      </c>
      <c r="O43">
        <f t="shared" si="0"/>
        <v>0.76240584312022597</v>
      </c>
      <c r="P43">
        <f t="shared" si="15"/>
        <v>0.1524811686240452</v>
      </c>
      <c r="Q43">
        <f t="shared" si="2"/>
        <v>30.751192978406284</v>
      </c>
      <c r="R43">
        <f t="shared" si="6"/>
        <v>30.598711809782237</v>
      </c>
      <c r="S43" s="1">
        <f t="shared" si="7"/>
        <v>10.099670770086194</v>
      </c>
      <c r="T43">
        <f t="shared" si="8"/>
        <v>7.6478767186579759</v>
      </c>
      <c r="U43">
        <f t="shared" si="9"/>
        <v>0.13075524577434305</v>
      </c>
      <c r="V43">
        <f t="shared" si="4"/>
        <v>4.020879795745766</v>
      </c>
      <c r="W43">
        <f t="shared" si="3"/>
        <v>4.00094208306637</v>
      </c>
      <c r="Y43">
        <f t="shared" si="10"/>
        <v>1.6704206641955039</v>
      </c>
    </row>
    <row r="44" spans="1:25" x14ac:dyDescent="0.25">
      <c r="A44" t="s">
        <v>28</v>
      </c>
      <c r="B44">
        <v>93</v>
      </c>
      <c r="C44">
        <v>2064</v>
      </c>
      <c r="D44">
        <v>10.050000000000001</v>
      </c>
      <c r="E44">
        <v>2.5000000000000001E-2</v>
      </c>
      <c r="F44">
        <v>38.5</v>
      </c>
      <c r="G44">
        <f t="shared" si="16"/>
        <v>2.5874312410451878</v>
      </c>
      <c r="H44">
        <f t="shared" si="11"/>
        <v>0.38648370017981692</v>
      </c>
      <c r="I44">
        <f t="shared" si="12"/>
        <v>3.8841611868071602</v>
      </c>
      <c r="J44">
        <v>0.03</v>
      </c>
      <c r="K44">
        <f t="shared" si="5"/>
        <v>3.1205644106165975</v>
      </c>
      <c r="L44">
        <f t="shared" si="13"/>
        <v>0.32045484996171203</v>
      </c>
      <c r="M44">
        <f t="shared" si="14"/>
        <v>5.5749999999999966E-2</v>
      </c>
      <c r="N44">
        <f t="shared" si="17"/>
        <v>19.975833339709304</v>
      </c>
      <c r="O44">
        <f t="shared" si="0"/>
        <v>0.37416666029069673</v>
      </c>
      <c r="P44">
        <f t="shared" si="15"/>
        <v>7.4833332058139343E-2</v>
      </c>
      <c r="Q44">
        <f t="shared" si="2"/>
        <v>31.361672326696809</v>
      </c>
      <c r="R44">
        <f t="shared" si="6"/>
        <v>31.286838994638668</v>
      </c>
      <c r="S44" s="1">
        <f t="shared" si="7"/>
        <v>10.026019295803176</v>
      </c>
      <c r="T44">
        <f t="shared" si="8"/>
        <v>8.0742458457231603</v>
      </c>
      <c r="U44">
        <f t="shared" si="9"/>
        <v>0.12385057615377033</v>
      </c>
      <c r="V44">
        <f t="shared" si="4"/>
        <v>3.8841611868071548</v>
      </c>
      <c r="W44">
        <f t="shared" si="3"/>
        <v>3.8748930355162474</v>
      </c>
      <c r="Y44">
        <f t="shared" si="10"/>
        <v>1.1136527086887931</v>
      </c>
    </row>
    <row r="45" spans="1:25" x14ac:dyDescent="0.25">
      <c r="A45" t="s">
        <v>28</v>
      </c>
      <c r="B45">
        <v>94</v>
      </c>
      <c r="C45">
        <v>2065</v>
      </c>
      <c r="D45">
        <v>10</v>
      </c>
      <c r="E45">
        <v>2.5000000000000001E-2</v>
      </c>
      <c r="F45">
        <v>39.5</v>
      </c>
      <c r="G45">
        <f>(1+E45)^F45</f>
        <v>2.6521170220713177</v>
      </c>
      <c r="H45">
        <f t="shared" si="11"/>
        <v>0.37705726846811405</v>
      </c>
      <c r="I45">
        <f t="shared" si="12"/>
        <v>3.7705726846811407</v>
      </c>
      <c r="J45">
        <v>0.03</v>
      </c>
      <c r="K45">
        <f t="shared" si="5"/>
        <v>3.2141813429350958</v>
      </c>
      <c r="L45">
        <f t="shared" si="13"/>
        <v>0.31112121355506017</v>
      </c>
      <c r="M45">
        <f t="shared" si="14"/>
        <v>5.5749999999999966E-2</v>
      </c>
      <c r="N45">
        <f t="shared" si="17"/>
        <v>10</v>
      </c>
      <c r="O45">
        <f t="shared" si="0"/>
        <v>0</v>
      </c>
      <c r="P45">
        <f t="shared" si="15"/>
        <v>0</v>
      </c>
      <c r="Q45">
        <f t="shared" si="2"/>
        <v>32.141813429350961</v>
      </c>
      <c r="R45">
        <f t="shared" si="6"/>
        <v>32.141813429350961</v>
      </c>
      <c r="S45" s="1">
        <f t="shared" si="7"/>
        <v>10.000000000000002</v>
      </c>
      <c r="T45">
        <f t="shared" si="8"/>
        <v>8.5243850516222253</v>
      </c>
      <c r="U45">
        <f t="shared" si="9"/>
        <v>0.11731051494555562</v>
      </c>
      <c r="V45">
        <f t="shared" si="4"/>
        <v>3.7705726846811363</v>
      </c>
      <c r="W45">
        <f t="shared" si="3"/>
        <v>3.7705726846811363</v>
      </c>
      <c r="Y45">
        <f t="shared" si="10"/>
        <v>0.55749999999999966</v>
      </c>
    </row>
    <row r="46" spans="1:25" x14ac:dyDescent="0.25">
      <c r="N46">
        <v>0</v>
      </c>
    </row>
    <row r="47" spans="1:25" x14ac:dyDescent="0.25">
      <c r="I47" t="s">
        <v>29</v>
      </c>
      <c r="P47" t="s">
        <v>30</v>
      </c>
      <c r="S47" t="s">
        <v>31</v>
      </c>
      <c r="V47" t="s">
        <v>32</v>
      </c>
      <c r="W47" t="s">
        <v>33</v>
      </c>
    </row>
    <row r="48" spans="1:25" x14ac:dyDescent="0.25">
      <c r="I48">
        <f>SUM(I5:I45)</f>
        <v>312.60096719589143</v>
      </c>
      <c r="P48">
        <f>SUM(P5:P45)</f>
        <v>71.998596558883889</v>
      </c>
      <c r="S48">
        <f>SUM(S5:S45)</f>
        <v>409.70580884441688</v>
      </c>
      <c r="V48">
        <f>SUM(V5:V45)</f>
        <v>312.60096719589131</v>
      </c>
      <c r="W48">
        <f>SUM(W5:W45)</f>
        <v>270.17161132881728</v>
      </c>
    </row>
    <row r="49" spans="9:21" x14ac:dyDescent="0.25">
      <c r="S49" t="s">
        <v>37</v>
      </c>
    </row>
    <row r="50" spans="9:21" x14ac:dyDescent="0.25">
      <c r="I50" t="s">
        <v>38</v>
      </c>
      <c r="P50" t="s">
        <v>34</v>
      </c>
      <c r="S50">
        <f>AVERAGE(S6:S45)</f>
        <v>10.238507363772971</v>
      </c>
    </row>
    <row r="51" spans="9:21" x14ac:dyDescent="0.25">
      <c r="I51">
        <f>S50/I48</f>
        <v>3.275264134853751E-2</v>
      </c>
      <c r="P51">
        <f>V48-W48</f>
        <v>42.429355867074037</v>
      </c>
    </row>
    <row r="52" spans="9:21" x14ac:dyDescent="0.25">
      <c r="T52" t="s">
        <v>35</v>
      </c>
    </row>
    <row r="53" spans="9:21" x14ac:dyDescent="0.25">
      <c r="U53">
        <f>(S48/I48)-1</f>
        <v>0.31063512861006193</v>
      </c>
    </row>
    <row r="54" spans="9:21" x14ac:dyDescent="0.25">
      <c r="T54" t="s">
        <v>36</v>
      </c>
    </row>
    <row r="55" spans="9:21" x14ac:dyDescent="0.25">
      <c r="U55">
        <f>1-(W48/I48)</f>
        <v>0.1357300850591604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e</dc:creator>
  <cp:lastModifiedBy>t e</cp:lastModifiedBy>
  <dcterms:created xsi:type="dcterms:W3CDTF">2025-09-10T13:54:48Z</dcterms:created>
  <dcterms:modified xsi:type="dcterms:W3CDTF">2025-09-10T14:50:57Z</dcterms:modified>
</cp:coreProperties>
</file>