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_\Desktop\UVA\MASTER\ASIGNATURAS\SEGUNDO CUATRIMESTRE\TALLER DE PROYECTOS II\TallerDeProyectos2\Costes\"/>
    </mc:Choice>
  </mc:AlternateContent>
  <xr:revisionPtr revIDLastSave="0" documentId="13_ncr:1_{5B666FE0-B4F2-4777-8D1D-0419029F93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G18" i="1" s="1"/>
  <c r="D22" i="1" s="1"/>
  <c r="I11" i="1"/>
  <c r="I10" i="1"/>
  <c r="I5" i="1"/>
  <c r="I4" i="1"/>
  <c r="C8" i="1"/>
  <c r="D8" i="1" s="1"/>
  <c r="D5" i="1"/>
  <c r="D6" i="1"/>
  <c r="D7" i="1"/>
  <c r="D4" i="1"/>
  <c r="D9" i="1" s="1"/>
  <c r="B10" i="1" s="1"/>
  <c r="D15" i="1"/>
  <c r="C14" i="1"/>
  <c r="D14" i="1" s="1"/>
  <c r="B16" i="1" s="1"/>
  <c r="B21" i="1" s="1"/>
  <c r="D20" i="1" l="1"/>
  <c r="C20" i="1"/>
  <c r="D21" i="1"/>
  <c r="D23" i="1" s="1"/>
  <c r="C21" i="1"/>
  <c r="G12" i="1"/>
  <c r="C22" i="1" s="1"/>
  <c r="G6" i="1"/>
  <c r="B22" i="1" s="1"/>
  <c r="B23" i="1"/>
  <c r="B20" i="1"/>
  <c r="C23" i="1" l="1"/>
  <c r="C24" i="1" s="1"/>
  <c r="D24" i="1"/>
  <c r="B24" i="1"/>
</calcChain>
</file>

<file path=xl/sharedStrings.xml><?xml version="1.0" encoding="utf-8"?>
<sst xmlns="http://schemas.openxmlformats.org/spreadsheetml/2006/main" count="54" uniqueCount="37">
  <si>
    <t>PRECIO TOTAL</t>
  </si>
  <si>
    <t>HORAS</t>
  </si>
  <si>
    <t>Cantidad</t>
  </si>
  <si>
    <t>DESCRIPCIÓN</t>
  </si>
  <si>
    <t>EUROS/h</t>
  </si>
  <si>
    <t>AWS (32vGPU)</t>
  </si>
  <si>
    <t>ESTACIONES BASE</t>
  </si>
  <si>
    <t>ANTENAS</t>
  </si>
  <si>
    <t>PRECIO</t>
  </si>
  <si>
    <t>INGENIEROS</t>
  </si>
  <si>
    <t>CORE</t>
  </si>
  <si>
    <t>FIBRA</t>
  </si>
  <si>
    <t>Alquiler de Servicios / OPEX</t>
  </si>
  <si>
    <t>Costes Fijos / CAPEX</t>
  </si>
  <si>
    <t>PRECIO TOTAL CAPEX</t>
  </si>
  <si>
    <t>PRECIO TOTAL OPEX</t>
  </si>
  <si>
    <t>ALQUILER TORRES TELEFONÍA (1 AÑO)</t>
  </si>
  <si>
    <t>BENEFICIOS</t>
  </si>
  <si>
    <t>USUARIOS</t>
  </si>
  <si>
    <t>TARIFA</t>
  </si>
  <si>
    <t>TOTAL</t>
  </si>
  <si>
    <t>Detección</t>
  </si>
  <si>
    <t>Detección + Control</t>
  </si>
  <si>
    <t>AMORTIZACIÓN</t>
  </si>
  <si>
    <t>BENEFICIOS MENSUALES</t>
  </si>
  <si>
    <t>CAPEX</t>
  </si>
  <si>
    <t>OPEX</t>
  </si>
  <si>
    <t>PARTIDA</t>
  </si>
  <si>
    <t>AMORTIZACIÓN TOTAL</t>
  </si>
  <si>
    <t>INGRESOS MENSUALES</t>
  </si>
  <si>
    <t>SOBRECOSTES</t>
  </si>
  <si>
    <t>INGRESOS ESTIMADOS 1</t>
  </si>
  <si>
    <t>INGRESOS ESTIMADOS 2</t>
  </si>
  <si>
    <t>INGRESOS ESTIMADOS 3</t>
  </si>
  <si>
    <t>ESTIMACION 1</t>
  </si>
  <si>
    <t>ESTIMACION 2</t>
  </si>
  <si>
    <t>ESTIMACION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</si>
</sst>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4" fontId="0" fillId="0" borderId="4" xfId="1" applyFont="1" applyBorder="1"/>
    <xf numFmtId="44" fontId="0" fillId="0" borderId="6" xfId="1" applyFont="1" applyBorder="1"/>
    <xf numFmtId="44" fontId="0" fillId="0" borderId="9" xfId="1" applyFont="1" applyBorder="1"/>
    <xf numFmtId="44" fontId="0" fillId="0" borderId="7" xfId="1" applyFont="1" applyBorder="1"/>
    <xf numFmtId="0" fontId="0" fillId="0" borderId="9" xfId="0" applyBorder="1"/>
    <xf numFmtId="44" fontId="0" fillId="0" borderId="10" xfId="1" applyFont="1" applyBorder="1"/>
    <xf numFmtId="44" fontId="0" fillId="0" borderId="1" xfId="1" applyFont="1" applyBorder="1"/>
    <xf numFmtId="44" fontId="0" fillId="0" borderId="11" xfId="1" applyFont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1" xfId="0" applyBorder="1"/>
    <xf numFmtId="0" fontId="2" fillId="4" borderId="2" xfId="0" applyFont="1" applyFill="1" applyBorder="1"/>
    <xf numFmtId="0" fontId="2" fillId="4" borderId="7" xfId="0" applyFont="1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2" fillId="4" borderId="11" xfId="0" applyFont="1" applyFill="1" applyBorder="1"/>
    <xf numFmtId="0" fontId="0" fillId="4" borderId="11" xfId="0" applyFill="1" applyBorder="1"/>
    <xf numFmtId="44" fontId="0" fillId="5" borderId="6" xfId="0" applyNumberFormat="1" applyFill="1" applyBorder="1"/>
    <xf numFmtId="44" fontId="0" fillId="0" borderId="4" xfId="0" applyNumberFormat="1" applyBorder="1"/>
    <xf numFmtId="44" fontId="0" fillId="0" borderId="6" xfId="0" applyNumberFormat="1" applyBorder="1"/>
    <xf numFmtId="44" fontId="0" fillId="0" borderId="9" xfId="0" applyNumberFormat="1" applyBorder="1"/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right"/>
    </xf>
    <xf numFmtId="0" fontId="0" fillId="7" borderId="0" xfId="0" applyFill="1"/>
    <xf numFmtId="0" fontId="2" fillId="7" borderId="0" xfId="0" applyFont="1" applyFill="1" applyAlignment="1">
      <alignment horizontal="center" vertical="center"/>
    </xf>
    <xf numFmtId="44" fontId="0" fillId="0" borderId="9" xfId="1" applyFont="1" applyBorder="1" applyAlignment="1"/>
    <xf numFmtId="44" fontId="0" fillId="7" borderId="4" xfId="0" applyNumberFormat="1" applyFill="1" applyBorder="1"/>
    <xf numFmtId="44" fontId="0" fillId="7" borderId="6" xfId="0" applyNumberFormat="1" applyFill="1" applyBorder="1"/>
    <xf numFmtId="44" fontId="0" fillId="7" borderId="9" xfId="0" applyNumberFormat="1" applyFill="1" applyBorder="1"/>
    <xf numFmtId="44" fontId="0" fillId="7" borderId="10" xfId="0" applyNumberFormat="1" applyFill="1" applyBorder="1"/>
    <xf numFmtId="44" fontId="0" fillId="7" borderId="1" xfId="0" applyNumberFormat="1" applyFill="1" applyBorder="1"/>
    <xf numFmtId="44" fontId="0" fillId="7" borderId="11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/>
    </xf>
    <xf numFmtId="44" fontId="0" fillId="5" borderId="8" xfId="1" applyFont="1" applyFill="1" applyBorder="1" applyAlignment="1">
      <alignment horizontal="center"/>
    </xf>
    <xf numFmtId="44" fontId="0" fillId="5" borderId="9" xfId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0" fillId="0" borderId="7" xfId="1" applyNumberFormat="1" applyFont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CC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198975</xdr:colOff>
      <xdr:row>18</xdr:row>
      <xdr:rowOff>58783</xdr:rowOff>
    </xdr:from>
    <xdr:to>
      <xdr:col>8</xdr:col>
      <xdr:colOff>662214</xdr:colOff>
      <xdr:row>23</xdr:row>
      <xdr:rowOff>156273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DF8520-0F84-F9E0-6D4B-F08876D91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2618" y="3324497"/>
          <a:ext cx="3003239" cy="1004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showRuler="0" view="pageLayout" zoomScale="84" zoomScaleNormal="100" zoomScalePageLayoutView="84" workbookViewId="0">
      <selection activeCell="B24" sqref="B24"/>
    </sheetView>
  </sheetViews>
  <sheetFormatPr baseColWidth="10" defaultColWidth="8.88671875" defaultRowHeight="14.4" x14ac:dyDescent="0.3"/>
  <cols>
    <col min="1" max="1" width="33.5546875" bestFit="1" customWidth="1"/>
    <col min="2" max="4" width="13.33203125" bestFit="1" customWidth="1"/>
    <col min="5" max="5" width="9.21875" customWidth="1"/>
    <col min="6" max="6" width="17.33203125" bestFit="1" customWidth="1"/>
    <col min="7" max="7" width="8.21875" bestFit="1" customWidth="1"/>
    <col min="8" max="8" width="9.88671875" bestFit="1" customWidth="1"/>
    <col min="9" max="9" width="11.77734375" bestFit="1" customWidth="1"/>
    <col min="10" max="10" width="4.6640625" customWidth="1"/>
  </cols>
  <sheetData>
    <row r="1" spans="1:9" x14ac:dyDescent="0.3">
      <c r="A1" s="33"/>
      <c r="B1" s="33"/>
      <c r="C1" s="33"/>
      <c r="D1" s="33"/>
      <c r="E1" s="33"/>
      <c r="F1" s="33"/>
      <c r="G1" s="33"/>
      <c r="H1" s="33"/>
      <c r="I1" s="33"/>
    </row>
    <row r="2" spans="1:9" ht="14.4" customHeight="1" x14ac:dyDescent="0.3">
      <c r="A2" s="42" t="s">
        <v>13</v>
      </c>
      <c r="B2" s="43"/>
      <c r="C2" s="43"/>
      <c r="D2" s="44"/>
      <c r="E2" s="33"/>
      <c r="F2" s="42" t="s">
        <v>31</v>
      </c>
      <c r="G2" s="43"/>
      <c r="H2" s="43"/>
      <c r="I2" s="44"/>
    </row>
    <row r="3" spans="1:9" ht="14.4" customHeight="1" x14ac:dyDescent="0.3">
      <c r="A3" s="12" t="s">
        <v>3</v>
      </c>
      <c r="B3" s="12" t="s">
        <v>8</v>
      </c>
      <c r="C3" s="12" t="s">
        <v>2</v>
      </c>
      <c r="D3" s="3" t="s">
        <v>0</v>
      </c>
      <c r="E3" s="34"/>
      <c r="F3" s="12" t="s">
        <v>19</v>
      </c>
      <c r="G3" s="12" t="s">
        <v>8</v>
      </c>
      <c r="H3" s="12" t="s">
        <v>18</v>
      </c>
      <c r="I3" s="3" t="s">
        <v>20</v>
      </c>
    </row>
    <row r="4" spans="1:9" ht="14.4" customHeight="1" x14ac:dyDescent="0.3">
      <c r="A4" s="18" t="s">
        <v>16</v>
      </c>
      <c r="B4" s="9">
        <v>15000</v>
      </c>
      <c r="C4" s="13">
        <v>7</v>
      </c>
      <c r="D4" s="4">
        <f>B4*C4</f>
        <v>105000</v>
      </c>
      <c r="E4" s="33"/>
      <c r="F4" s="23" t="s">
        <v>21</v>
      </c>
      <c r="G4" s="11">
        <v>5</v>
      </c>
      <c r="H4" s="17">
        <v>2000</v>
      </c>
      <c r="I4" s="5">
        <f>H4*G4</f>
        <v>10000</v>
      </c>
    </row>
    <row r="5" spans="1:9" x14ac:dyDescent="0.3">
      <c r="A5" s="19" t="s">
        <v>6</v>
      </c>
      <c r="B5" s="10">
        <v>8319.15</v>
      </c>
      <c r="C5" s="8">
        <v>7</v>
      </c>
      <c r="D5" s="6">
        <f t="shared" ref="D5:D8" si="0">B5*C5</f>
        <v>58234.049999999996</v>
      </c>
      <c r="E5" s="33"/>
      <c r="F5" s="23" t="s">
        <v>22</v>
      </c>
      <c r="G5" s="11">
        <v>15</v>
      </c>
      <c r="H5" s="17">
        <v>1500</v>
      </c>
      <c r="I5" s="5">
        <f>H5*G5</f>
        <v>22500</v>
      </c>
    </row>
    <row r="6" spans="1:9" s="2" customFormat="1" x14ac:dyDescent="0.3">
      <c r="A6" s="20" t="s">
        <v>7</v>
      </c>
      <c r="B6" s="11">
        <v>1571.39</v>
      </c>
      <c r="C6" s="1">
        <v>7</v>
      </c>
      <c r="D6" s="5">
        <f t="shared" si="0"/>
        <v>10999.730000000001</v>
      </c>
      <c r="E6" s="33"/>
      <c r="F6" s="23" t="s">
        <v>17</v>
      </c>
      <c r="G6" s="45">
        <f>I4+I5</f>
        <v>32500</v>
      </c>
      <c r="H6" s="46"/>
      <c r="I6" s="47"/>
    </row>
    <row r="7" spans="1:9" x14ac:dyDescent="0.3">
      <c r="A7" s="19" t="s">
        <v>10</v>
      </c>
      <c r="B7" s="10">
        <v>3697.4</v>
      </c>
      <c r="C7" s="8">
        <v>1</v>
      </c>
      <c r="D7" s="6">
        <f t="shared" si="0"/>
        <v>3697.4</v>
      </c>
      <c r="E7" s="33"/>
      <c r="F7" s="33"/>
      <c r="G7" s="33"/>
      <c r="H7" s="33"/>
      <c r="I7" s="33"/>
    </row>
    <row r="8" spans="1:9" x14ac:dyDescent="0.3">
      <c r="A8" s="21" t="s">
        <v>11</v>
      </c>
      <c r="B8" s="5">
        <v>6</v>
      </c>
      <c r="C8" s="1">
        <f>184*7</f>
        <v>1288</v>
      </c>
      <c r="D8" s="5">
        <f t="shared" si="0"/>
        <v>7728</v>
      </c>
      <c r="E8" s="33"/>
      <c r="F8" s="42" t="s">
        <v>32</v>
      </c>
      <c r="G8" s="43"/>
      <c r="H8" s="43"/>
      <c r="I8" s="44"/>
    </row>
    <row r="9" spans="1:9" x14ac:dyDescent="0.3">
      <c r="A9" s="22" t="s">
        <v>30</v>
      </c>
      <c r="B9" s="51">
        <v>0.2</v>
      </c>
      <c r="C9" s="52"/>
      <c r="D9" s="35">
        <f>0.2*SUM(D4:D8)</f>
        <v>37131.836000000003</v>
      </c>
      <c r="E9" s="33"/>
      <c r="F9" s="12" t="s">
        <v>19</v>
      </c>
      <c r="G9" s="12" t="s">
        <v>8</v>
      </c>
      <c r="H9" s="12" t="s">
        <v>18</v>
      </c>
      <c r="I9" s="3" t="s">
        <v>20</v>
      </c>
    </row>
    <row r="10" spans="1:9" x14ac:dyDescent="0.3">
      <c r="A10" s="22" t="s">
        <v>14</v>
      </c>
      <c r="B10" s="45">
        <f>D4+D5+D6+D7+D8+D9</f>
        <v>222791.016</v>
      </c>
      <c r="C10" s="46"/>
      <c r="D10" s="47"/>
      <c r="E10" s="33"/>
      <c r="F10" s="23" t="s">
        <v>21</v>
      </c>
      <c r="G10" s="11">
        <v>5</v>
      </c>
      <c r="H10" s="17">
        <v>1000</v>
      </c>
      <c r="I10" s="5">
        <f>H10*G10</f>
        <v>5000</v>
      </c>
    </row>
    <row r="11" spans="1:9" x14ac:dyDescent="0.3">
      <c r="A11" s="33"/>
      <c r="B11" s="33"/>
      <c r="C11" s="33"/>
      <c r="D11" s="33"/>
      <c r="E11" s="33"/>
      <c r="F11" s="23" t="s">
        <v>22</v>
      </c>
      <c r="G11" s="11">
        <v>15</v>
      </c>
      <c r="H11" s="17">
        <v>1000</v>
      </c>
      <c r="I11" s="5">
        <f>H11*G11</f>
        <v>15000</v>
      </c>
    </row>
    <row r="12" spans="1:9" x14ac:dyDescent="0.3">
      <c r="A12" s="48" t="s">
        <v>12</v>
      </c>
      <c r="B12" s="49"/>
      <c r="C12" s="49"/>
      <c r="D12" s="50"/>
      <c r="E12" s="33"/>
      <c r="F12" s="23" t="s">
        <v>17</v>
      </c>
      <c r="G12" s="45">
        <f>I10+I11</f>
        <v>20000</v>
      </c>
      <c r="H12" s="46"/>
      <c r="I12" s="47"/>
    </row>
    <row r="13" spans="1:9" x14ac:dyDescent="0.3">
      <c r="A13" s="16" t="s">
        <v>3</v>
      </c>
      <c r="B13" s="14" t="s">
        <v>4</v>
      </c>
      <c r="C13" s="16" t="s">
        <v>1</v>
      </c>
      <c r="D13" s="15" t="s">
        <v>0</v>
      </c>
      <c r="E13" s="34"/>
      <c r="H13" s="34"/>
      <c r="I13" s="34"/>
    </row>
    <row r="14" spans="1:9" x14ac:dyDescent="0.3">
      <c r="A14" s="21" t="s">
        <v>5</v>
      </c>
      <c r="B14" s="7">
        <v>0.71</v>
      </c>
      <c r="C14" s="13">
        <f>1*24*30*6</f>
        <v>4320</v>
      </c>
      <c r="D14" s="10">
        <f>B14*C14</f>
        <v>3067.2</v>
      </c>
      <c r="E14" s="33"/>
      <c r="F14" s="42" t="s">
        <v>33</v>
      </c>
      <c r="G14" s="43"/>
      <c r="H14" s="43"/>
      <c r="I14" s="44"/>
    </row>
    <row r="15" spans="1:9" x14ac:dyDescent="0.3">
      <c r="A15" s="22" t="s">
        <v>9</v>
      </c>
      <c r="B15" s="10">
        <v>15.65</v>
      </c>
      <c r="C15" s="17">
        <v>345</v>
      </c>
      <c r="D15" s="11">
        <f>B15*C15</f>
        <v>5399.25</v>
      </c>
      <c r="E15" s="33"/>
      <c r="F15" s="12" t="s">
        <v>19</v>
      </c>
      <c r="G15" s="12" t="s">
        <v>8</v>
      </c>
      <c r="H15" s="12" t="s">
        <v>18</v>
      </c>
      <c r="I15" s="3" t="s">
        <v>20</v>
      </c>
    </row>
    <row r="16" spans="1:9" s="2" customFormat="1" x14ac:dyDescent="0.3">
      <c r="A16" s="20" t="s">
        <v>15</v>
      </c>
      <c r="B16" s="45">
        <f>D14+D15</f>
        <v>8466.4500000000007</v>
      </c>
      <c r="C16" s="46"/>
      <c r="D16" s="47"/>
      <c r="E16" s="33"/>
      <c r="F16" s="23" t="s">
        <v>21</v>
      </c>
      <c r="G16" s="11">
        <v>5</v>
      </c>
      <c r="H16" s="17">
        <v>750</v>
      </c>
      <c r="I16" s="5">
        <f>H16*G16</f>
        <v>3750</v>
      </c>
    </row>
    <row r="17" spans="1:9" x14ac:dyDescent="0.3">
      <c r="A17" s="33"/>
      <c r="B17" s="33"/>
      <c r="C17" s="33"/>
      <c r="D17" s="33"/>
      <c r="E17" s="33"/>
      <c r="F17" s="23" t="s">
        <v>22</v>
      </c>
      <c r="G17" s="11">
        <v>15</v>
      </c>
      <c r="H17" s="17">
        <v>500</v>
      </c>
      <c r="I17" s="5">
        <f>H17*G17</f>
        <v>7500</v>
      </c>
    </row>
    <row r="18" spans="1:9" x14ac:dyDescent="0.3">
      <c r="A18" s="53" t="s">
        <v>23</v>
      </c>
      <c r="B18" s="54"/>
      <c r="C18" s="54"/>
      <c r="D18" s="55"/>
      <c r="E18" s="33"/>
      <c r="F18" s="23" t="s">
        <v>17</v>
      </c>
      <c r="G18" s="45">
        <f>I16+I17</f>
        <v>11250</v>
      </c>
      <c r="H18" s="46"/>
      <c r="I18" s="47"/>
    </row>
    <row r="19" spans="1:9" x14ac:dyDescent="0.3">
      <c r="A19" s="14" t="s">
        <v>27</v>
      </c>
      <c r="B19" s="15" t="s">
        <v>34</v>
      </c>
      <c r="C19" s="15" t="s">
        <v>35</v>
      </c>
      <c r="D19" s="15" t="s">
        <v>36</v>
      </c>
      <c r="E19" s="33"/>
      <c r="F19" s="33"/>
      <c r="G19" s="33"/>
      <c r="H19" s="33"/>
      <c r="I19" s="33"/>
    </row>
    <row r="20" spans="1:9" x14ac:dyDescent="0.3">
      <c r="A20" s="28" t="s">
        <v>25</v>
      </c>
      <c r="B20" s="25">
        <f>B10</f>
        <v>222791.016</v>
      </c>
      <c r="C20" s="39">
        <f>B10</f>
        <v>222791.016</v>
      </c>
      <c r="D20" s="36">
        <f>B10</f>
        <v>222791.016</v>
      </c>
      <c r="G20" s="33"/>
      <c r="H20" s="33"/>
      <c r="I20" s="33"/>
    </row>
    <row r="21" spans="1:9" x14ac:dyDescent="0.3">
      <c r="A21" s="29" t="s">
        <v>26</v>
      </c>
      <c r="B21" s="27">
        <f>B16</f>
        <v>8466.4500000000007</v>
      </c>
      <c r="C21" s="40">
        <f>B16</f>
        <v>8466.4500000000007</v>
      </c>
      <c r="D21" s="38">
        <f>B16</f>
        <v>8466.4500000000007</v>
      </c>
      <c r="G21" s="33"/>
      <c r="H21" s="33"/>
      <c r="I21" s="33"/>
    </row>
    <row r="22" spans="1:9" x14ac:dyDescent="0.3">
      <c r="A22" s="30" t="s">
        <v>29</v>
      </c>
      <c r="B22" s="26">
        <f>G6</f>
        <v>32500</v>
      </c>
      <c r="C22" s="41">
        <f>G12</f>
        <v>20000</v>
      </c>
      <c r="D22" s="37">
        <f>G18</f>
        <v>11250</v>
      </c>
      <c r="G22" s="33"/>
      <c r="H22" s="33"/>
      <c r="I22" s="33"/>
    </row>
    <row r="23" spans="1:9" x14ac:dyDescent="0.3">
      <c r="A23" s="30" t="s">
        <v>24</v>
      </c>
      <c r="B23" s="24">
        <f>B22-B21</f>
        <v>24033.55</v>
      </c>
      <c r="C23" s="24">
        <f t="shared" ref="C23:D23" si="1">C22-C21</f>
        <v>11533.55</v>
      </c>
      <c r="D23" s="24">
        <f t="shared" si="1"/>
        <v>2783.5499999999993</v>
      </c>
      <c r="G23" s="33"/>
      <c r="H23" s="33"/>
      <c r="I23" s="33"/>
    </row>
    <row r="24" spans="1:9" x14ac:dyDescent="0.3">
      <c r="A24" s="31" t="s">
        <v>28</v>
      </c>
      <c r="B24" s="32" t="str">
        <f>_xlfn.CONCAT(ROUNDUP(B20/B23,0)," MESES ")</f>
        <v xml:space="preserve">10 MESES </v>
      </c>
      <c r="C24" s="32" t="str">
        <f t="shared" ref="C24:D24" si="2">_xlfn.CONCAT(ROUNDUP(C20/C23,0)," MESES ")</f>
        <v xml:space="preserve">20 MESES </v>
      </c>
      <c r="D24" s="32" t="str">
        <f t="shared" si="2"/>
        <v xml:space="preserve">81 MESES </v>
      </c>
      <c r="G24" s="33"/>
      <c r="H24" s="33"/>
      <c r="I24" s="33"/>
    </row>
    <row r="25" spans="1:9" x14ac:dyDescent="0.3">
      <c r="G25" s="33"/>
      <c r="H25" s="33"/>
      <c r="I25" s="33"/>
    </row>
    <row r="27" spans="1:9" x14ac:dyDescent="0.3">
      <c r="E27" s="33"/>
      <c r="F27" s="33"/>
      <c r="G27" s="33"/>
      <c r="H27" s="33"/>
      <c r="I27" s="33"/>
    </row>
    <row r="28" spans="1:9" x14ac:dyDescent="0.3">
      <c r="A28" s="33"/>
      <c r="B28" s="33"/>
      <c r="C28" s="33"/>
      <c r="D28" s="33"/>
      <c r="E28" s="33"/>
      <c r="F28" s="33"/>
      <c r="G28" s="33"/>
      <c r="H28" s="33"/>
      <c r="I28" s="33"/>
    </row>
  </sheetData>
  <mergeCells count="12">
    <mergeCell ref="F2:I2"/>
    <mergeCell ref="A2:D2"/>
    <mergeCell ref="G6:I6"/>
    <mergeCell ref="B10:D10"/>
    <mergeCell ref="F8:I8"/>
    <mergeCell ref="G12:I12"/>
    <mergeCell ref="F14:I14"/>
    <mergeCell ref="G18:I18"/>
    <mergeCell ref="B16:D16"/>
    <mergeCell ref="A12:D12"/>
    <mergeCell ref="B9:C9"/>
    <mergeCell ref="A18:D18"/>
  </mergeCells>
  <phoneticPr fontId="3" type="noConversion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Sirgo</dc:creator>
  <cp:lastModifiedBy>Dani Sirgo</cp:lastModifiedBy>
  <cp:lastPrinted>2023-05-22T08:36:19Z</cp:lastPrinted>
  <dcterms:created xsi:type="dcterms:W3CDTF">2015-06-05T18:19:34Z</dcterms:created>
  <dcterms:modified xsi:type="dcterms:W3CDTF">2023-05-22T08:37:55Z</dcterms:modified>
</cp:coreProperties>
</file>